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S DE TRAVAIL\PROGRAMMATION MONETAIRE\ATELIER AMELIORATION INDICATEURS 2025-07\"/>
    </mc:Choice>
  </mc:AlternateContent>
  <bookViews>
    <workbookView xWindow="0" yWindow="0" windowWidth="28800" windowHeight="12036" tabRatio="765"/>
  </bookViews>
  <sheets>
    <sheet name="PIB_Annuel (2016)" sheetId="26" r:id="rId1"/>
    <sheet name="PIB_Trimestriel_Brut (2016)" sheetId="25" r:id="rId2"/>
    <sheet name="PIB_Annuel (2005)" sheetId="15" r:id="rId3"/>
    <sheet name="PIB_Trimestriel_Brut (2005)" sheetId="23" r:id="rId4"/>
    <sheet name="PIB_Trimestriel_CVS (2005)" sheetId="22" r:id="rId5"/>
    <sheet name="IPC_niv1_CNA" sheetId="24" r:id="rId6"/>
    <sheet name="PIB_Cadrage (2016)" sheetId="28" r:id="rId7"/>
  </sheets>
  <externalReferences>
    <externalReference r:id="rId8"/>
    <externalReference r:id="rId9"/>
  </externalReferences>
  <definedNames>
    <definedName name="_xlnm._FilterDatabase" localSheetId="0" hidden="1">'PIB_Annuel (2016)'!$A$32:$U$1591</definedName>
    <definedName name="tab">'[1]tab 0D4'!$A$22:$H$27</definedName>
  </definedNames>
  <calcPr calcId="162913"/>
</workbook>
</file>

<file path=xl/calcChain.xml><?xml version="1.0" encoding="utf-8"?>
<calcChain xmlns="http://schemas.openxmlformats.org/spreadsheetml/2006/main">
  <c r="DH12" i="25" l="1"/>
  <c r="E1750" i="26" l="1"/>
  <c r="F1750" i="26"/>
  <c r="G1750" i="26"/>
  <c r="H1750" i="26"/>
  <c r="H1744" i="26" s="1"/>
  <c r="I1750" i="26"/>
  <c r="J1750" i="26"/>
  <c r="K1750" i="26"/>
  <c r="L1750" i="26"/>
  <c r="M1750" i="26"/>
  <c r="N1750" i="26"/>
  <c r="O1750" i="26"/>
  <c r="P1750" i="26"/>
  <c r="Q1750" i="26"/>
  <c r="R1750" i="26"/>
  <c r="S1750" i="26"/>
  <c r="T1750" i="26"/>
  <c r="U1750" i="26"/>
  <c r="V1750" i="26"/>
  <c r="W1750" i="26"/>
  <c r="X1750" i="26"/>
  <c r="X1744" i="26" s="1"/>
  <c r="Y1750" i="26"/>
  <c r="Z1750" i="26"/>
  <c r="AA1750" i="26"/>
  <c r="AB1750" i="26"/>
  <c r="AC1750" i="26"/>
  <c r="AD1750" i="26"/>
  <c r="AE1750" i="26"/>
  <c r="AF1750" i="26"/>
  <c r="AG1750" i="26"/>
  <c r="D1750" i="26"/>
  <c r="D1664" i="26"/>
  <c r="E1664" i="26"/>
  <c r="F1664" i="26"/>
  <c r="G1664" i="26"/>
  <c r="H1664" i="26"/>
  <c r="I1664" i="26"/>
  <c r="J1664" i="26"/>
  <c r="K1664" i="26"/>
  <c r="L1664" i="26"/>
  <c r="M1664" i="26"/>
  <c r="N1664" i="26"/>
  <c r="O1664" i="26"/>
  <c r="P1664" i="26"/>
  <c r="Q1664" i="26"/>
  <c r="R1664" i="26"/>
  <c r="S1664" i="26"/>
  <c r="T1664" i="26"/>
  <c r="U1664" i="26"/>
  <c r="V1664" i="26"/>
  <c r="W1664" i="26"/>
  <c r="X1664" i="26"/>
  <c r="Y1664" i="26"/>
  <c r="Z1664" i="26"/>
  <c r="AA1664" i="26"/>
  <c r="AB1664" i="26"/>
  <c r="AC1664" i="26"/>
  <c r="AD1664" i="26"/>
  <c r="AE1664" i="26"/>
  <c r="AF1664" i="26"/>
  <c r="AG1664" i="26"/>
  <c r="C1664" i="26"/>
  <c r="E1781" i="26"/>
  <c r="F1781" i="26"/>
  <c r="G1781" i="26"/>
  <c r="H1781" i="26"/>
  <c r="I1781" i="26"/>
  <c r="J1781" i="26"/>
  <c r="K1781" i="26"/>
  <c r="L1781" i="26"/>
  <c r="M1781" i="26"/>
  <c r="N1781" i="26"/>
  <c r="O1781" i="26"/>
  <c r="P1781" i="26"/>
  <c r="Q1781" i="26"/>
  <c r="R1781" i="26"/>
  <c r="S1781" i="26"/>
  <c r="T1781" i="26"/>
  <c r="U1781" i="26"/>
  <c r="V1781" i="26"/>
  <c r="W1781" i="26"/>
  <c r="X1781" i="26"/>
  <c r="Y1781" i="26"/>
  <c r="Z1781" i="26"/>
  <c r="AA1781" i="26"/>
  <c r="AB1781" i="26"/>
  <c r="AC1781" i="26"/>
  <c r="AD1781" i="26"/>
  <c r="AE1781" i="26"/>
  <c r="AF1781" i="26"/>
  <c r="AG1781" i="26"/>
  <c r="E1783" i="26"/>
  <c r="F1783" i="26"/>
  <c r="G1783" i="26"/>
  <c r="L1783" i="26"/>
  <c r="M1783" i="26"/>
  <c r="N1783" i="26"/>
  <c r="O1783" i="26"/>
  <c r="T1783" i="26"/>
  <c r="U1783" i="26"/>
  <c r="V1783" i="26"/>
  <c r="W1783" i="26"/>
  <c r="AB1783" i="26"/>
  <c r="AC1783" i="26"/>
  <c r="AD1783" i="26"/>
  <c r="AE1783" i="26"/>
  <c r="E1785" i="26"/>
  <c r="F1785" i="26"/>
  <c r="G1785" i="26"/>
  <c r="H1785" i="26"/>
  <c r="H1783" i="26" s="1"/>
  <c r="I1785" i="26"/>
  <c r="I1783" i="26" s="1"/>
  <c r="J1785" i="26"/>
  <c r="J1783" i="26" s="1"/>
  <c r="K1785" i="26"/>
  <c r="L1785" i="26"/>
  <c r="M1785" i="26"/>
  <c r="N1785" i="26"/>
  <c r="O1785" i="26"/>
  <c r="P1785" i="26"/>
  <c r="P1783" i="26" s="1"/>
  <c r="Q1785" i="26"/>
  <c r="Q1783" i="26" s="1"/>
  <c r="R1785" i="26"/>
  <c r="R1783" i="26" s="1"/>
  <c r="S1785" i="26"/>
  <c r="T1785" i="26"/>
  <c r="U1785" i="26"/>
  <c r="V1785" i="26"/>
  <c r="W1785" i="26"/>
  <c r="X1785" i="26"/>
  <c r="X1783" i="26" s="1"/>
  <c r="Y1785" i="26"/>
  <c r="Y1783" i="26" s="1"/>
  <c r="Z1785" i="26"/>
  <c r="Z1783" i="26" s="1"/>
  <c r="AA1785" i="26"/>
  <c r="AB1785" i="26"/>
  <c r="AC1785" i="26"/>
  <c r="AD1785" i="26"/>
  <c r="AE1785" i="26"/>
  <c r="AF1785" i="26"/>
  <c r="AF1783" i="26" s="1"/>
  <c r="AG1785" i="26"/>
  <c r="AG1783" i="26" s="1"/>
  <c r="E1786" i="26"/>
  <c r="F1786" i="26"/>
  <c r="G1786" i="26"/>
  <c r="H1786" i="26"/>
  <c r="I1786" i="26"/>
  <c r="J1786" i="26"/>
  <c r="K1786" i="26"/>
  <c r="L1786" i="26"/>
  <c r="M1786" i="26"/>
  <c r="N1786" i="26"/>
  <c r="O1786" i="26"/>
  <c r="P1786" i="26"/>
  <c r="Q1786" i="26"/>
  <c r="R1786" i="26"/>
  <c r="S1786" i="26"/>
  <c r="T1786" i="26"/>
  <c r="U1786" i="26"/>
  <c r="V1786" i="26"/>
  <c r="W1786" i="26"/>
  <c r="X1786" i="26"/>
  <c r="Y1786" i="26"/>
  <c r="Z1786" i="26"/>
  <c r="AA1786" i="26"/>
  <c r="AB1786" i="26"/>
  <c r="AC1786" i="26"/>
  <c r="AD1786" i="26"/>
  <c r="AE1786" i="26"/>
  <c r="AF1786" i="26"/>
  <c r="AG1786" i="26"/>
  <c r="E1787" i="26"/>
  <c r="F1787" i="26"/>
  <c r="G1787" i="26"/>
  <c r="H1787" i="26"/>
  <c r="I1787" i="26"/>
  <c r="J1787" i="26"/>
  <c r="K1787" i="26"/>
  <c r="L1787" i="26"/>
  <c r="M1787" i="26"/>
  <c r="N1787" i="26"/>
  <c r="O1787" i="26"/>
  <c r="P1787" i="26"/>
  <c r="Q1787" i="26"/>
  <c r="R1787" i="26"/>
  <c r="S1787" i="26"/>
  <c r="T1787" i="26"/>
  <c r="U1787" i="26"/>
  <c r="V1787" i="26"/>
  <c r="W1787" i="26"/>
  <c r="X1787" i="26"/>
  <c r="Y1787" i="26"/>
  <c r="Z1787" i="26"/>
  <c r="AA1787" i="26"/>
  <c r="AB1787" i="26"/>
  <c r="AC1787" i="26"/>
  <c r="AD1787" i="26"/>
  <c r="AE1787" i="26"/>
  <c r="AF1787" i="26"/>
  <c r="AG1787" i="26"/>
  <c r="E1789" i="26"/>
  <c r="F1789" i="26"/>
  <c r="G1789" i="26"/>
  <c r="H1789" i="26"/>
  <c r="I1789" i="26"/>
  <c r="J1789" i="26"/>
  <c r="K1789" i="26"/>
  <c r="K1783" i="26" s="1"/>
  <c r="L1789" i="26"/>
  <c r="M1789" i="26"/>
  <c r="N1789" i="26"/>
  <c r="O1789" i="26"/>
  <c r="P1789" i="26"/>
  <c r="Q1789" i="26"/>
  <c r="R1789" i="26"/>
  <c r="S1789" i="26"/>
  <c r="S1783" i="26" s="1"/>
  <c r="T1789" i="26"/>
  <c r="U1789" i="26"/>
  <c r="V1789" i="26"/>
  <c r="W1789" i="26"/>
  <c r="X1789" i="26"/>
  <c r="Y1789" i="26"/>
  <c r="Z1789" i="26"/>
  <c r="AA1789" i="26"/>
  <c r="AA1783" i="26" s="1"/>
  <c r="AB1789" i="26"/>
  <c r="AC1789" i="26"/>
  <c r="AD1789" i="26"/>
  <c r="AE1789" i="26"/>
  <c r="AF1789" i="26"/>
  <c r="AG1789" i="26"/>
  <c r="E1790" i="26"/>
  <c r="F1790" i="26"/>
  <c r="G1790" i="26"/>
  <c r="H1790" i="26"/>
  <c r="I1790" i="26"/>
  <c r="J1790" i="26"/>
  <c r="K1790" i="26"/>
  <c r="L1790" i="26"/>
  <c r="M1790" i="26"/>
  <c r="N1790" i="26"/>
  <c r="O1790" i="26"/>
  <c r="P1790" i="26"/>
  <c r="Q1790" i="26"/>
  <c r="R1790" i="26"/>
  <c r="S1790" i="26"/>
  <c r="T1790" i="26"/>
  <c r="U1790" i="26"/>
  <c r="V1790" i="26"/>
  <c r="W1790" i="26"/>
  <c r="X1790" i="26"/>
  <c r="Y1790" i="26"/>
  <c r="Z1790" i="26"/>
  <c r="AA1790" i="26"/>
  <c r="AB1790" i="26"/>
  <c r="AC1790" i="26"/>
  <c r="AD1790" i="26"/>
  <c r="AE1790" i="26"/>
  <c r="AF1790" i="26"/>
  <c r="AG1790" i="26"/>
  <c r="E1791" i="26"/>
  <c r="F1791" i="26"/>
  <c r="G1791" i="26"/>
  <c r="H1791" i="26"/>
  <c r="I1791" i="26"/>
  <c r="J1791" i="26"/>
  <c r="K1791" i="26"/>
  <c r="L1791" i="26"/>
  <c r="M1791" i="26"/>
  <c r="N1791" i="26"/>
  <c r="O1791" i="26"/>
  <c r="P1791" i="26"/>
  <c r="Q1791" i="26"/>
  <c r="R1791" i="26"/>
  <c r="S1791" i="26"/>
  <c r="T1791" i="26"/>
  <c r="U1791" i="26"/>
  <c r="V1791" i="26"/>
  <c r="W1791" i="26"/>
  <c r="X1791" i="26"/>
  <c r="Y1791" i="26"/>
  <c r="Z1791" i="26"/>
  <c r="AA1791" i="26"/>
  <c r="AB1791" i="26"/>
  <c r="AC1791" i="26"/>
  <c r="AD1791" i="26"/>
  <c r="AE1791" i="26"/>
  <c r="AF1791" i="26"/>
  <c r="AG1791" i="26"/>
  <c r="E1792" i="26"/>
  <c r="F1792" i="26"/>
  <c r="G1792" i="26"/>
  <c r="H1792" i="26"/>
  <c r="I1792" i="26"/>
  <c r="J1792" i="26"/>
  <c r="K1792" i="26"/>
  <c r="L1792" i="26"/>
  <c r="M1792" i="26"/>
  <c r="N1792" i="26"/>
  <c r="O1792" i="26"/>
  <c r="P1792" i="26"/>
  <c r="Q1792" i="26"/>
  <c r="R1792" i="26"/>
  <c r="S1792" i="26"/>
  <c r="T1792" i="26"/>
  <c r="U1792" i="26"/>
  <c r="V1792" i="26"/>
  <c r="W1792" i="26"/>
  <c r="X1792" i="26"/>
  <c r="Y1792" i="26"/>
  <c r="Z1792" i="26"/>
  <c r="AA1792" i="26"/>
  <c r="AB1792" i="26"/>
  <c r="AC1792" i="26"/>
  <c r="AD1792" i="26"/>
  <c r="AE1792" i="26"/>
  <c r="AF1792" i="26"/>
  <c r="AG1792" i="26"/>
  <c r="E1795" i="26"/>
  <c r="F1795" i="26"/>
  <c r="G1795" i="26"/>
  <c r="H1795" i="26"/>
  <c r="I1795" i="26"/>
  <c r="J1795" i="26"/>
  <c r="K1795" i="26"/>
  <c r="L1795" i="26"/>
  <c r="M1795" i="26"/>
  <c r="N1795" i="26"/>
  <c r="O1795" i="26"/>
  <c r="P1795" i="26"/>
  <c r="Q1795" i="26"/>
  <c r="R1795" i="26"/>
  <c r="S1795" i="26"/>
  <c r="T1795" i="26"/>
  <c r="U1795" i="26"/>
  <c r="V1795" i="26"/>
  <c r="W1795" i="26"/>
  <c r="X1795" i="26"/>
  <c r="Y1795" i="26"/>
  <c r="Z1795" i="26"/>
  <c r="AA1795" i="26"/>
  <c r="AB1795" i="26"/>
  <c r="AC1795" i="26"/>
  <c r="AD1795" i="26"/>
  <c r="AE1795" i="26"/>
  <c r="AF1795" i="26"/>
  <c r="AG1795" i="26"/>
  <c r="E1797" i="26"/>
  <c r="F1797" i="26"/>
  <c r="G1797" i="26"/>
  <c r="H1797" i="26"/>
  <c r="I1797" i="26"/>
  <c r="J1797" i="26"/>
  <c r="K1797" i="26"/>
  <c r="L1797" i="26"/>
  <c r="M1797" i="26"/>
  <c r="N1797" i="26"/>
  <c r="O1797" i="26"/>
  <c r="P1797" i="26"/>
  <c r="Q1797" i="26"/>
  <c r="R1797" i="26"/>
  <c r="S1797" i="26"/>
  <c r="T1797" i="26"/>
  <c r="U1797" i="26"/>
  <c r="V1797" i="26"/>
  <c r="W1797" i="26"/>
  <c r="X1797" i="26"/>
  <c r="Y1797" i="26"/>
  <c r="Z1797" i="26"/>
  <c r="AA1797" i="26"/>
  <c r="AB1797" i="26"/>
  <c r="AC1797" i="26"/>
  <c r="AD1797" i="26"/>
  <c r="AE1797" i="26"/>
  <c r="AF1797" i="26"/>
  <c r="AG1797" i="26"/>
  <c r="E1799" i="26"/>
  <c r="F1799" i="26"/>
  <c r="G1799" i="26"/>
  <c r="H1799" i="26"/>
  <c r="I1799" i="26"/>
  <c r="J1799" i="26"/>
  <c r="K1799" i="26"/>
  <c r="L1799" i="26"/>
  <c r="M1799" i="26"/>
  <c r="N1799" i="26"/>
  <c r="O1799" i="26"/>
  <c r="P1799" i="26"/>
  <c r="Q1799" i="26"/>
  <c r="R1799" i="26"/>
  <c r="S1799" i="26"/>
  <c r="T1799" i="26"/>
  <c r="U1799" i="26"/>
  <c r="V1799" i="26"/>
  <c r="W1799" i="26"/>
  <c r="X1799" i="26"/>
  <c r="Y1799" i="26"/>
  <c r="Z1799" i="26"/>
  <c r="AA1799" i="26"/>
  <c r="AB1799" i="26"/>
  <c r="AC1799" i="26"/>
  <c r="AD1799" i="26"/>
  <c r="AE1799" i="26"/>
  <c r="AF1799" i="26"/>
  <c r="AG1799" i="26"/>
  <c r="E1800" i="26"/>
  <c r="F1800" i="26"/>
  <c r="G1800" i="26"/>
  <c r="H1800" i="26"/>
  <c r="I1800" i="26"/>
  <c r="J1800" i="26"/>
  <c r="K1800" i="26"/>
  <c r="L1800" i="26"/>
  <c r="M1800" i="26"/>
  <c r="N1800" i="26"/>
  <c r="O1800" i="26"/>
  <c r="P1800" i="26"/>
  <c r="Q1800" i="26"/>
  <c r="R1800" i="26"/>
  <c r="S1800" i="26"/>
  <c r="T1800" i="26"/>
  <c r="U1800" i="26"/>
  <c r="V1800" i="26"/>
  <c r="W1800" i="26"/>
  <c r="X1800" i="26"/>
  <c r="Y1800" i="26"/>
  <c r="Z1800" i="26"/>
  <c r="AA1800" i="26"/>
  <c r="AB1800" i="26"/>
  <c r="AC1800" i="26"/>
  <c r="AD1800" i="26"/>
  <c r="AE1800" i="26"/>
  <c r="AF1800" i="26"/>
  <c r="AG1800" i="26"/>
  <c r="E1803" i="26"/>
  <c r="F1803" i="26"/>
  <c r="G1803" i="26"/>
  <c r="H1803" i="26"/>
  <c r="I1803" i="26"/>
  <c r="J1803" i="26"/>
  <c r="K1803" i="26"/>
  <c r="L1803" i="26"/>
  <c r="M1803" i="26"/>
  <c r="N1803" i="26"/>
  <c r="O1803" i="26"/>
  <c r="P1803" i="26"/>
  <c r="Q1803" i="26"/>
  <c r="R1803" i="26"/>
  <c r="S1803" i="26"/>
  <c r="T1803" i="26"/>
  <c r="U1803" i="26"/>
  <c r="V1803" i="26"/>
  <c r="W1803" i="26"/>
  <c r="X1803" i="26"/>
  <c r="Y1803" i="26"/>
  <c r="Z1803" i="26"/>
  <c r="AA1803" i="26"/>
  <c r="AB1803" i="26"/>
  <c r="AC1803" i="26"/>
  <c r="AD1803" i="26"/>
  <c r="AE1803" i="26"/>
  <c r="AF1803" i="26"/>
  <c r="AG1803" i="26"/>
  <c r="E1805" i="26"/>
  <c r="F1805" i="26"/>
  <c r="G1805" i="26"/>
  <c r="H1805" i="26"/>
  <c r="I1805" i="26"/>
  <c r="J1805" i="26"/>
  <c r="K1805" i="26"/>
  <c r="L1805" i="26"/>
  <c r="M1805" i="26"/>
  <c r="N1805" i="26"/>
  <c r="O1805" i="26"/>
  <c r="P1805" i="26"/>
  <c r="Q1805" i="26"/>
  <c r="R1805" i="26"/>
  <c r="S1805" i="26"/>
  <c r="T1805" i="26"/>
  <c r="U1805" i="26"/>
  <c r="V1805" i="26"/>
  <c r="W1805" i="26"/>
  <c r="X1805" i="26"/>
  <c r="Y1805" i="26"/>
  <c r="Z1805" i="26"/>
  <c r="AA1805" i="26"/>
  <c r="AB1805" i="26"/>
  <c r="AC1805" i="26"/>
  <c r="AD1805" i="26"/>
  <c r="AE1805" i="26"/>
  <c r="AF1805" i="26"/>
  <c r="AG1805" i="26"/>
  <c r="E1806" i="26"/>
  <c r="F1806" i="26"/>
  <c r="G1806" i="26"/>
  <c r="H1806" i="26"/>
  <c r="I1806" i="26"/>
  <c r="J1806" i="26"/>
  <c r="K1806" i="26"/>
  <c r="L1806" i="26"/>
  <c r="M1806" i="26"/>
  <c r="N1806" i="26"/>
  <c r="O1806" i="26"/>
  <c r="P1806" i="26"/>
  <c r="Q1806" i="26"/>
  <c r="R1806" i="26"/>
  <c r="S1806" i="26"/>
  <c r="T1806" i="26"/>
  <c r="U1806" i="26"/>
  <c r="V1806" i="26"/>
  <c r="W1806" i="26"/>
  <c r="X1806" i="26"/>
  <c r="Y1806" i="26"/>
  <c r="Z1806" i="26"/>
  <c r="AA1806" i="26"/>
  <c r="AB1806" i="26"/>
  <c r="AC1806" i="26"/>
  <c r="AD1806" i="26"/>
  <c r="AE1806" i="26"/>
  <c r="AF1806" i="26"/>
  <c r="AG1806" i="26"/>
  <c r="E1809" i="26"/>
  <c r="F1809" i="26"/>
  <c r="G1809" i="26"/>
  <c r="H1809" i="26"/>
  <c r="I1809" i="26"/>
  <c r="J1809" i="26"/>
  <c r="K1809" i="26"/>
  <c r="L1809" i="26"/>
  <c r="M1809" i="26"/>
  <c r="N1809" i="26"/>
  <c r="O1809" i="26"/>
  <c r="P1809" i="26"/>
  <c r="Q1809" i="26"/>
  <c r="R1809" i="26"/>
  <c r="S1809" i="26"/>
  <c r="T1809" i="26"/>
  <c r="U1809" i="26"/>
  <c r="V1809" i="26"/>
  <c r="W1809" i="26"/>
  <c r="X1809" i="26"/>
  <c r="Y1809" i="26"/>
  <c r="Z1809" i="26"/>
  <c r="AA1809" i="26"/>
  <c r="AB1809" i="26"/>
  <c r="AC1809" i="26"/>
  <c r="AD1809" i="26"/>
  <c r="AE1809" i="26"/>
  <c r="AF1809" i="26"/>
  <c r="AG1809" i="26"/>
  <c r="D1809" i="26"/>
  <c r="D1806" i="26"/>
  <c r="D1805" i="26"/>
  <c r="D1803" i="26"/>
  <c r="D1800" i="26"/>
  <c r="D1799" i="26"/>
  <c r="D1797" i="26"/>
  <c r="D1795" i="26"/>
  <c r="D1792" i="26"/>
  <c r="D1791" i="26"/>
  <c r="D1790" i="26"/>
  <c r="D1789" i="26"/>
  <c r="D1787" i="26"/>
  <c r="D1786" i="26"/>
  <c r="D1785" i="26"/>
  <c r="D1783" i="26" s="1"/>
  <c r="D1781" i="26"/>
  <c r="D1700" i="26"/>
  <c r="E1700" i="26"/>
  <c r="F1700" i="26"/>
  <c r="G1700" i="26"/>
  <c r="H1700" i="26"/>
  <c r="I1700" i="26"/>
  <c r="J1700" i="26"/>
  <c r="K1700" i="26"/>
  <c r="L1700" i="26"/>
  <c r="M1700" i="26"/>
  <c r="N1700" i="26"/>
  <c r="O1700" i="26"/>
  <c r="P1700" i="26"/>
  <c r="Q1700" i="26"/>
  <c r="R1700" i="26"/>
  <c r="S1700" i="26"/>
  <c r="T1700" i="26"/>
  <c r="U1700" i="26"/>
  <c r="V1700" i="26"/>
  <c r="W1700" i="26"/>
  <c r="X1700" i="26"/>
  <c r="Y1700" i="26"/>
  <c r="Z1700" i="26"/>
  <c r="AA1700" i="26"/>
  <c r="AB1700" i="26"/>
  <c r="AC1700" i="26"/>
  <c r="AD1700" i="26"/>
  <c r="AE1700" i="26"/>
  <c r="AF1700" i="26"/>
  <c r="AG1700" i="26"/>
  <c r="D1704" i="26"/>
  <c r="E1704" i="26"/>
  <c r="F1704" i="26"/>
  <c r="F1702" i="26" s="1"/>
  <c r="G1704" i="26"/>
  <c r="G1702" i="26" s="1"/>
  <c r="H1704" i="26"/>
  <c r="I1704" i="26"/>
  <c r="J1704" i="26"/>
  <c r="K1704" i="26"/>
  <c r="L1704" i="26"/>
  <c r="M1704" i="26"/>
  <c r="N1704" i="26"/>
  <c r="N1702" i="26" s="1"/>
  <c r="O1704" i="26"/>
  <c r="O1702" i="26" s="1"/>
  <c r="P1704" i="26"/>
  <c r="Q1704" i="26"/>
  <c r="R1704" i="26"/>
  <c r="S1704" i="26"/>
  <c r="T1704" i="26"/>
  <c r="U1704" i="26"/>
  <c r="V1704" i="26"/>
  <c r="V1702" i="26" s="1"/>
  <c r="W1704" i="26"/>
  <c r="W1702" i="26" s="1"/>
  <c r="X1704" i="26"/>
  <c r="Y1704" i="26"/>
  <c r="Z1704" i="26"/>
  <c r="AA1704" i="26"/>
  <c r="AB1704" i="26"/>
  <c r="AC1704" i="26"/>
  <c r="AD1704" i="26"/>
  <c r="AD1702" i="26" s="1"/>
  <c r="AE1704" i="26"/>
  <c r="AE1702" i="26" s="1"/>
  <c r="AF1704" i="26"/>
  <c r="AG1704" i="26"/>
  <c r="D1705" i="26"/>
  <c r="E1705" i="26"/>
  <c r="F1705" i="26"/>
  <c r="G1705" i="26"/>
  <c r="H1705" i="26"/>
  <c r="I1705" i="26"/>
  <c r="J1705" i="26"/>
  <c r="K1705" i="26"/>
  <c r="L1705" i="26"/>
  <c r="M1705" i="26"/>
  <c r="N1705" i="26"/>
  <c r="O1705" i="26"/>
  <c r="P1705" i="26"/>
  <c r="Q1705" i="26"/>
  <c r="R1705" i="26"/>
  <c r="S1705" i="26"/>
  <c r="T1705" i="26"/>
  <c r="U1705" i="26"/>
  <c r="V1705" i="26"/>
  <c r="W1705" i="26"/>
  <c r="X1705" i="26"/>
  <c r="Y1705" i="26"/>
  <c r="Z1705" i="26"/>
  <c r="AA1705" i="26"/>
  <c r="AB1705" i="26"/>
  <c r="AC1705" i="26"/>
  <c r="AD1705" i="26"/>
  <c r="AE1705" i="26"/>
  <c r="AF1705" i="26"/>
  <c r="AG1705" i="26"/>
  <c r="D1706" i="26"/>
  <c r="E1706" i="26"/>
  <c r="F1706" i="26"/>
  <c r="G1706" i="26"/>
  <c r="H1706" i="26"/>
  <c r="I1706" i="26"/>
  <c r="J1706" i="26"/>
  <c r="K1706" i="26"/>
  <c r="L1706" i="26"/>
  <c r="M1706" i="26"/>
  <c r="N1706" i="26"/>
  <c r="O1706" i="26"/>
  <c r="P1706" i="26"/>
  <c r="Q1706" i="26"/>
  <c r="R1706" i="26"/>
  <c r="S1706" i="26"/>
  <c r="T1706" i="26"/>
  <c r="U1706" i="26"/>
  <c r="V1706" i="26"/>
  <c r="W1706" i="26"/>
  <c r="X1706" i="26"/>
  <c r="Y1706" i="26"/>
  <c r="Z1706" i="26"/>
  <c r="AA1706" i="26"/>
  <c r="AB1706" i="26"/>
  <c r="AC1706" i="26"/>
  <c r="AD1706" i="26"/>
  <c r="AE1706" i="26"/>
  <c r="AF1706" i="26"/>
  <c r="AG1706" i="26"/>
  <c r="D1708" i="26"/>
  <c r="D1702" i="26" s="1"/>
  <c r="E1708" i="26"/>
  <c r="E1702" i="26" s="1"/>
  <c r="F1708" i="26"/>
  <c r="G1708" i="26"/>
  <c r="H1708" i="26"/>
  <c r="H1702" i="26" s="1"/>
  <c r="I1708" i="26"/>
  <c r="I1702" i="26" s="1"/>
  <c r="J1708" i="26"/>
  <c r="J1702" i="26" s="1"/>
  <c r="K1708" i="26"/>
  <c r="K1702" i="26" s="1"/>
  <c r="L1708" i="26"/>
  <c r="L1702" i="26" s="1"/>
  <c r="M1708" i="26"/>
  <c r="M1702" i="26" s="1"/>
  <c r="N1708" i="26"/>
  <c r="O1708" i="26"/>
  <c r="P1708" i="26"/>
  <c r="P1702" i="26" s="1"/>
  <c r="Q1708" i="26"/>
  <c r="Q1702" i="26" s="1"/>
  <c r="R1708" i="26"/>
  <c r="R1702" i="26" s="1"/>
  <c r="S1708" i="26"/>
  <c r="S1702" i="26" s="1"/>
  <c r="T1708" i="26"/>
  <c r="T1702" i="26" s="1"/>
  <c r="U1708" i="26"/>
  <c r="U1702" i="26" s="1"/>
  <c r="V1708" i="26"/>
  <c r="W1708" i="26"/>
  <c r="X1708" i="26"/>
  <c r="X1702" i="26" s="1"/>
  <c r="Y1708" i="26"/>
  <c r="Y1702" i="26" s="1"/>
  <c r="Z1708" i="26"/>
  <c r="Z1702" i="26" s="1"/>
  <c r="AA1708" i="26"/>
  <c r="AA1702" i="26" s="1"/>
  <c r="AB1708" i="26"/>
  <c r="AB1702" i="26" s="1"/>
  <c r="AC1708" i="26"/>
  <c r="AC1702" i="26" s="1"/>
  <c r="AD1708" i="26"/>
  <c r="AE1708" i="26"/>
  <c r="AF1708" i="26"/>
  <c r="AF1702" i="26" s="1"/>
  <c r="AG1708" i="26"/>
  <c r="AG1702" i="26" s="1"/>
  <c r="D1709" i="26"/>
  <c r="E1709" i="26"/>
  <c r="F1709" i="26"/>
  <c r="G1709" i="26"/>
  <c r="H1709" i="26"/>
  <c r="I1709" i="26"/>
  <c r="J1709" i="26"/>
  <c r="K1709" i="26"/>
  <c r="L1709" i="26"/>
  <c r="M1709" i="26"/>
  <c r="N1709" i="26"/>
  <c r="O1709" i="26"/>
  <c r="P1709" i="26"/>
  <c r="Q1709" i="26"/>
  <c r="R1709" i="26"/>
  <c r="S1709" i="26"/>
  <c r="T1709" i="26"/>
  <c r="U1709" i="26"/>
  <c r="V1709" i="26"/>
  <c r="W1709" i="26"/>
  <c r="X1709" i="26"/>
  <c r="Y1709" i="26"/>
  <c r="Z1709" i="26"/>
  <c r="AA1709" i="26"/>
  <c r="AB1709" i="26"/>
  <c r="AC1709" i="26"/>
  <c r="AD1709" i="26"/>
  <c r="AE1709" i="26"/>
  <c r="AF1709" i="26"/>
  <c r="AG1709" i="26"/>
  <c r="D1710" i="26"/>
  <c r="E1710" i="26"/>
  <c r="F1710" i="26"/>
  <c r="G1710" i="26"/>
  <c r="H1710" i="26"/>
  <c r="I1710" i="26"/>
  <c r="J1710" i="26"/>
  <c r="K1710" i="26"/>
  <c r="L1710" i="26"/>
  <c r="M1710" i="26"/>
  <c r="N1710" i="26"/>
  <c r="O1710" i="26"/>
  <c r="P1710" i="26"/>
  <c r="Q1710" i="26"/>
  <c r="R1710" i="26"/>
  <c r="S1710" i="26"/>
  <c r="T1710" i="26"/>
  <c r="U1710" i="26"/>
  <c r="V1710" i="26"/>
  <c r="W1710" i="26"/>
  <c r="X1710" i="26"/>
  <c r="Y1710" i="26"/>
  <c r="Z1710" i="26"/>
  <c r="AA1710" i="26"/>
  <c r="AB1710" i="26"/>
  <c r="AC1710" i="26"/>
  <c r="AD1710" i="26"/>
  <c r="AE1710" i="26"/>
  <c r="AF1710" i="26"/>
  <c r="AG1710" i="26"/>
  <c r="D1711" i="26"/>
  <c r="E1711" i="26"/>
  <c r="F1711" i="26"/>
  <c r="G1711" i="26"/>
  <c r="H1711" i="26"/>
  <c r="I1711" i="26"/>
  <c r="J1711" i="26"/>
  <c r="K1711" i="26"/>
  <c r="L1711" i="26"/>
  <c r="M1711" i="26"/>
  <c r="N1711" i="26"/>
  <c r="O1711" i="26"/>
  <c r="P1711" i="26"/>
  <c r="Q1711" i="26"/>
  <c r="R1711" i="26"/>
  <c r="S1711" i="26"/>
  <c r="T1711" i="26"/>
  <c r="U1711" i="26"/>
  <c r="V1711" i="26"/>
  <c r="W1711" i="26"/>
  <c r="X1711" i="26"/>
  <c r="Y1711" i="26"/>
  <c r="Z1711" i="26"/>
  <c r="AA1711" i="26"/>
  <c r="AB1711" i="26"/>
  <c r="AC1711" i="26"/>
  <c r="AD1711" i="26"/>
  <c r="AE1711" i="26"/>
  <c r="AF1711" i="26"/>
  <c r="AG1711" i="26"/>
  <c r="D1714" i="26"/>
  <c r="E1714" i="26"/>
  <c r="F1714" i="26"/>
  <c r="G1714" i="26"/>
  <c r="H1714" i="26"/>
  <c r="I1714" i="26"/>
  <c r="J1714" i="26"/>
  <c r="K1714" i="26"/>
  <c r="L1714" i="26"/>
  <c r="M1714" i="26"/>
  <c r="N1714" i="26"/>
  <c r="O1714" i="26"/>
  <c r="P1714" i="26"/>
  <c r="Q1714" i="26"/>
  <c r="R1714" i="26"/>
  <c r="S1714" i="26"/>
  <c r="T1714" i="26"/>
  <c r="U1714" i="26"/>
  <c r="V1714" i="26"/>
  <c r="W1714" i="26"/>
  <c r="X1714" i="26"/>
  <c r="Y1714" i="26"/>
  <c r="Z1714" i="26"/>
  <c r="AA1714" i="26"/>
  <c r="AB1714" i="26"/>
  <c r="AC1714" i="26"/>
  <c r="AD1714" i="26"/>
  <c r="AE1714" i="26"/>
  <c r="AF1714" i="26"/>
  <c r="AG1714" i="26"/>
  <c r="D1716" i="26"/>
  <c r="E1716" i="26"/>
  <c r="F1716" i="26"/>
  <c r="G1716" i="26"/>
  <c r="H1716" i="26"/>
  <c r="I1716" i="26"/>
  <c r="J1716" i="26"/>
  <c r="K1716" i="26"/>
  <c r="L1716" i="26"/>
  <c r="M1716" i="26"/>
  <c r="N1716" i="26"/>
  <c r="O1716" i="26"/>
  <c r="P1716" i="26"/>
  <c r="Q1716" i="26"/>
  <c r="R1716" i="26"/>
  <c r="S1716" i="26"/>
  <c r="T1716" i="26"/>
  <c r="U1716" i="26"/>
  <c r="V1716" i="26"/>
  <c r="W1716" i="26"/>
  <c r="X1716" i="26"/>
  <c r="Y1716" i="26"/>
  <c r="Z1716" i="26"/>
  <c r="AA1716" i="26"/>
  <c r="AB1716" i="26"/>
  <c r="AC1716" i="26"/>
  <c r="AD1716" i="26"/>
  <c r="AE1716" i="26"/>
  <c r="AF1716" i="26"/>
  <c r="AG1716" i="26"/>
  <c r="D1718" i="26"/>
  <c r="E1718" i="26"/>
  <c r="F1718" i="26"/>
  <c r="G1718" i="26"/>
  <c r="H1718" i="26"/>
  <c r="I1718" i="26"/>
  <c r="J1718" i="26"/>
  <c r="K1718" i="26"/>
  <c r="L1718" i="26"/>
  <c r="M1718" i="26"/>
  <c r="N1718" i="26"/>
  <c r="O1718" i="26"/>
  <c r="P1718" i="26"/>
  <c r="Q1718" i="26"/>
  <c r="R1718" i="26"/>
  <c r="S1718" i="26"/>
  <c r="T1718" i="26"/>
  <c r="U1718" i="26"/>
  <c r="V1718" i="26"/>
  <c r="W1718" i="26"/>
  <c r="X1718" i="26"/>
  <c r="Y1718" i="26"/>
  <c r="Z1718" i="26"/>
  <c r="AA1718" i="26"/>
  <c r="AB1718" i="26"/>
  <c r="AC1718" i="26"/>
  <c r="AD1718" i="26"/>
  <c r="AE1718" i="26"/>
  <c r="AF1718" i="26"/>
  <c r="AG1718" i="26"/>
  <c r="D1719" i="26"/>
  <c r="E1719" i="26"/>
  <c r="F1719" i="26"/>
  <c r="G1719" i="26"/>
  <c r="H1719" i="26"/>
  <c r="I1719" i="26"/>
  <c r="J1719" i="26"/>
  <c r="K1719" i="26"/>
  <c r="L1719" i="26"/>
  <c r="M1719" i="26"/>
  <c r="N1719" i="26"/>
  <c r="O1719" i="26"/>
  <c r="P1719" i="26"/>
  <c r="Q1719" i="26"/>
  <c r="R1719" i="26"/>
  <c r="S1719" i="26"/>
  <c r="T1719" i="26"/>
  <c r="U1719" i="26"/>
  <c r="V1719" i="26"/>
  <c r="W1719" i="26"/>
  <c r="X1719" i="26"/>
  <c r="Y1719" i="26"/>
  <c r="Z1719" i="26"/>
  <c r="AA1719" i="26"/>
  <c r="AB1719" i="26"/>
  <c r="AC1719" i="26"/>
  <c r="AD1719" i="26"/>
  <c r="AE1719" i="26"/>
  <c r="AF1719" i="26"/>
  <c r="AG1719" i="26"/>
  <c r="D1722" i="26"/>
  <c r="E1722" i="26"/>
  <c r="F1722" i="26"/>
  <c r="G1722" i="26"/>
  <c r="H1722" i="26"/>
  <c r="I1722" i="26"/>
  <c r="J1722" i="26"/>
  <c r="K1722" i="26"/>
  <c r="L1722" i="26"/>
  <c r="M1722" i="26"/>
  <c r="N1722" i="26"/>
  <c r="O1722" i="26"/>
  <c r="P1722" i="26"/>
  <c r="Q1722" i="26"/>
  <c r="R1722" i="26"/>
  <c r="S1722" i="26"/>
  <c r="T1722" i="26"/>
  <c r="U1722" i="26"/>
  <c r="V1722" i="26"/>
  <c r="W1722" i="26"/>
  <c r="X1722" i="26"/>
  <c r="Y1722" i="26"/>
  <c r="Z1722" i="26"/>
  <c r="AA1722" i="26"/>
  <c r="AB1722" i="26"/>
  <c r="AC1722" i="26"/>
  <c r="AD1722" i="26"/>
  <c r="AE1722" i="26"/>
  <c r="AF1722" i="26"/>
  <c r="AG1722" i="26"/>
  <c r="D1724" i="26"/>
  <c r="E1724" i="26"/>
  <c r="F1724" i="26"/>
  <c r="G1724" i="26"/>
  <c r="H1724" i="26"/>
  <c r="I1724" i="26"/>
  <c r="J1724" i="26"/>
  <c r="K1724" i="26"/>
  <c r="L1724" i="26"/>
  <c r="M1724" i="26"/>
  <c r="N1724" i="26"/>
  <c r="O1724" i="26"/>
  <c r="P1724" i="26"/>
  <c r="Q1724" i="26"/>
  <c r="R1724" i="26"/>
  <c r="S1724" i="26"/>
  <c r="T1724" i="26"/>
  <c r="U1724" i="26"/>
  <c r="V1724" i="26"/>
  <c r="W1724" i="26"/>
  <c r="X1724" i="26"/>
  <c r="Y1724" i="26"/>
  <c r="Z1724" i="26"/>
  <c r="AA1724" i="26"/>
  <c r="AB1724" i="26"/>
  <c r="AC1724" i="26"/>
  <c r="AD1724" i="26"/>
  <c r="AE1724" i="26"/>
  <c r="AF1724" i="26"/>
  <c r="AG1724" i="26"/>
  <c r="D1725" i="26"/>
  <c r="E1725" i="26"/>
  <c r="F1725" i="26"/>
  <c r="G1725" i="26"/>
  <c r="H1725" i="26"/>
  <c r="I1725" i="26"/>
  <c r="J1725" i="26"/>
  <c r="K1725" i="26"/>
  <c r="L1725" i="26"/>
  <c r="M1725" i="26"/>
  <c r="N1725" i="26"/>
  <c r="O1725" i="26"/>
  <c r="P1725" i="26"/>
  <c r="Q1725" i="26"/>
  <c r="R1725" i="26"/>
  <c r="S1725" i="26"/>
  <c r="T1725" i="26"/>
  <c r="U1725" i="26"/>
  <c r="V1725" i="26"/>
  <c r="W1725" i="26"/>
  <c r="X1725" i="26"/>
  <c r="Y1725" i="26"/>
  <c r="Z1725" i="26"/>
  <c r="AA1725" i="26"/>
  <c r="AB1725" i="26"/>
  <c r="AC1725" i="26"/>
  <c r="AD1725" i="26"/>
  <c r="AE1725" i="26"/>
  <c r="AF1725" i="26"/>
  <c r="AG1725" i="26"/>
  <c r="D1728" i="26"/>
  <c r="E1728" i="26"/>
  <c r="F1728" i="26"/>
  <c r="G1728" i="26"/>
  <c r="H1728" i="26"/>
  <c r="I1728" i="26"/>
  <c r="J1728" i="26"/>
  <c r="K1728" i="26"/>
  <c r="L1728" i="26"/>
  <c r="M1728" i="26"/>
  <c r="N1728" i="26"/>
  <c r="O1728" i="26"/>
  <c r="P1728" i="26"/>
  <c r="Q1728" i="26"/>
  <c r="R1728" i="26"/>
  <c r="S1728" i="26"/>
  <c r="T1728" i="26"/>
  <c r="U1728" i="26"/>
  <c r="V1728" i="26"/>
  <c r="W1728" i="26"/>
  <c r="X1728" i="26"/>
  <c r="Y1728" i="26"/>
  <c r="Z1728" i="26"/>
  <c r="AA1728" i="26"/>
  <c r="AB1728" i="26"/>
  <c r="AC1728" i="26"/>
  <c r="AD1728" i="26"/>
  <c r="AE1728" i="26"/>
  <c r="AF1728" i="26"/>
  <c r="AG1728" i="26"/>
  <c r="C1728" i="26"/>
  <c r="C1725" i="26"/>
  <c r="C1724" i="26"/>
  <c r="C1722" i="26"/>
  <c r="C1719" i="26"/>
  <c r="C1718" i="26"/>
  <c r="C1716" i="26"/>
  <c r="C1714" i="26"/>
  <c r="C1711" i="26"/>
  <c r="C1710" i="26"/>
  <c r="C1709" i="26"/>
  <c r="C1708" i="26"/>
  <c r="C1706" i="26"/>
  <c r="C1705" i="26"/>
  <c r="C1704" i="26"/>
  <c r="C1702" i="26" s="1"/>
  <c r="C1700" i="26"/>
  <c r="E1732" i="26"/>
  <c r="F1732" i="26"/>
  <c r="G1732" i="26"/>
  <c r="H1732" i="26"/>
  <c r="I1732" i="26"/>
  <c r="J1732" i="26"/>
  <c r="K1732" i="26"/>
  <c r="L1732" i="26"/>
  <c r="M1732" i="26"/>
  <c r="N1732" i="26"/>
  <c r="O1732" i="26"/>
  <c r="P1732" i="26"/>
  <c r="Q1732" i="26"/>
  <c r="R1732" i="26"/>
  <c r="S1732" i="26"/>
  <c r="T1732" i="26"/>
  <c r="U1732" i="26"/>
  <c r="V1732" i="26"/>
  <c r="W1732" i="26"/>
  <c r="X1732" i="26"/>
  <c r="Y1732" i="26"/>
  <c r="Z1732" i="26"/>
  <c r="AA1732" i="26"/>
  <c r="AB1732" i="26"/>
  <c r="AC1732" i="26"/>
  <c r="AD1732" i="26"/>
  <c r="AE1732" i="26"/>
  <c r="AF1732" i="26"/>
  <c r="AG1732" i="26"/>
  <c r="E1734" i="26"/>
  <c r="F1734" i="26"/>
  <c r="G1734" i="26"/>
  <c r="H1734" i="26"/>
  <c r="I1734" i="26"/>
  <c r="J1734" i="26"/>
  <c r="K1734" i="26"/>
  <c r="L1734" i="26"/>
  <c r="M1734" i="26"/>
  <c r="N1734" i="26"/>
  <c r="O1734" i="26"/>
  <c r="P1734" i="26"/>
  <c r="Q1734" i="26"/>
  <c r="R1734" i="26"/>
  <c r="S1734" i="26"/>
  <c r="T1734" i="26"/>
  <c r="U1734" i="26"/>
  <c r="V1734" i="26"/>
  <c r="W1734" i="26"/>
  <c r="X1734" i="26"/>
  <c r="Y1734" i="26"/>
  <c r="Z1734" i="26"/>
  <c r="AA1734" i="26"/>
  <c r="AB1734" i="26"/>
  <c r="AC1734" i="26"/>
  <c r="AD1734" i="26"/>
  <c r="AE1734" i="26"/>
  <c r="AF1734" i="26"/>
  <c r="AG1734" i="26"/>
  <c r="I1737" i="26"/>
  <c r="J1737" i="26"/>
  <c r="Q1737" i="26"/>
  <c r="R1737" i="26"/>
  <c r="Y1737" i="26"/>
  <c r="Z1737" i="26"/>
  <c r="AG1737" i="26"/>
  <c r="E1738" i="26"/>
  <c r="E1737" i="26" s="1"/>
  <c r="F1738" i="26"/>
  <c r="G1738" i="26"/>
  <c r="H1738" i="26"/>
  <c r="I1738" i="26"/>
  <c r="J1738" i="26"/>
  <c r="K1738" i="26"/>
  <c r="K1737" i="26" s="1"/>
  <c r="L1738" i="26"/>
  <c r="L1737" i="26" s="1"/>
  <c r="M1738" i="26"/>
  <c r="M1737" i="26" s="1"/>
  <c r="N1738" i="26"/>
  <c r="O1738" i="26"/>
  <c r="P1738" i="26"/>
  <c r="Q1738" i="26"/>
  <c r="R1738" i="26"/>
  <c r="S1738" i="26"/>
  <c r="S1737" i="26" s="1"/>
  <c r="T1738" i="26"/>
  <c r="T1737" i="26" s="1"/>
  <c r="U1738" i="26"/>
  <c r="U1737" i="26" s="1"/>
  <c r="V1738" i="26"/>
  <c r="W1738" i="26"/>
  <c r="X1738" i="26"/>
  <c r="Y1738" i="26"/>
  <c r="Z1738" i="26"/>
  <c r="AA1738" i="26"/>
  <c r="AA1737" i="26" s="1"/>
  <c r="AB1738" i="26"/>
  <c r="AB1737" i="26" s="1"/>
  <c r="AC1738" i="26"/>
  <c r="AC1737" i="26" s="1"/>
  <c r="AD1738" i="26"/>
  <c r="AE1738" i="26"/>
  <c r="AF1738" i="26"/>
  <c r="AG1738" i="26"/>
  <c r="E1739" i="26"/>
  <c r="F1739" i="26"/>
  <c r="F1737" i="26" s="1"/>
  <c r="G1739" i="26"/>
  <c r="G1737" i="26" s="1"/>
  <c r="H1739" i="26"/>
  <c r="H1737" i="26" s="1"/>
  <c r="I1739" i="26"/>
  <c r="J1739" i="26"/>
  <c r="K1739" i="26"/>
  <c r="L1739" i="26"/>
  <c r="M1739" i="26"/>
  <c r="N1739" i="26"/>
  <c r="N1737" i="26" s="1"/>
  <c r="O1739" i="26"/>
  <c r="O1737" i="26" s="1"/>
  <c r="P1739" i="26"/>
  <c r="P1737" i="26" s="1"/>
  <c r="Q1739" i="26"/>
  <c r="R1739" i="26"/>
  <c r="S1739" i="26"/>
  <c r="T1739" i="26"/>
  <c r="U1739" i="26"/>
  <c r="V1739" i="26"/>
  <c r="V1737" i="26" s="1"/>
  <c r="W1739" i="26"/>
  <c r="W1737" i="26" s="1"/>
  <c r="X1739" i="26"/>
  <c r="X1737" i="26" s="1"/>
  <c r="Y1739" i="26"/>
  <c r="Z1739" i="26"/>
  <c r="AA1739" i="26"/>
  <c r="AB1739" i="26"/>
  <c r="AC1739" i="26"/>
  <c r="AD1739" i="26"/>
  <c r="AD1737" i="26" s="1"/>
  <c r="AE1739" i="26"/>
  <c r="AE1737" i="26" s="1"/>
  <c r="AF1739" i="26"/>
  <c r="AF1737" i="26" s="1"/>
  <c r="AG1739" i="26"/>
  <c r="E1740" i="26"/>
  <c r="F1740" i="26"/>
  <c r="G1740" i="26"/>
  <c r="H1740" i="26"/>
  <c r="I1740" i="26"/>
  <c r="J1740" i="26"/>
  <c r="K1740" i="26"/>
  <c r="L1740" i="26"/>
  <c r="M1740" i="26"/>
  <c r="N1740" i="26"/>
  <c r="O1740" i="26"/>
  <c r="P1740" i="26"/>
  <c r="Q1740" i="26"/>
  <c r="R1740" i="26"/>
  <c r="S1740" i="26"/>
  <c r="T1740" i="26"/>
  <c r="U1740" i="26"/>
  <c r="V1740" i="26"/>
  <c r="W1740" i="26"/>
  <c r="X1740" i="26"/>
  <c r="Y1740" i="26"/>
  <c r="Z1740" i="26"/>
  <c r="AA1740" i="26"/>
  <c r="AB1740" i="26"/>
  <c r="AC1740" i="26"/>
  <c r="AD1740" i="26"/>
  <c r="AE1740" i="26"/>
  <c r="AF1740" i="26"/>
  <c r="AG1740" i="26"/>
  <c r="E1742" i="26"/>
  <c r="F1742" i="26"/>
  <c r="G1742" i="26"/>
  <c r="H1742" i="26"/>
  <c r="I1742" i="26"/>
  <c r="J1742" i="26"/>
  <c r="K1742" i="26"/>
  <c r="L1742" i="26"/>
  <c r="M1742" i="26"/>
  <c r="N1742" i="26"/>
  <c r="O1742" i="26"/>
  <c r="P1742" i="26"/>
  <c r="Q1742" i="26"/>
  <c r="R1742" i="26"/>
  <c r="S1742" i="26"/>
  <c r="T1742" i="26"/>
  <c r="U1742" i="26"/>
  <c r="V1742" i="26"/>
  <c r="W1742" i="26"/>
  <c r="X1742" i="26"/>
  <c r="Y1742" i="26"/>
  <c r="Z1742" i="26"/>
  <c r="AA1742" i="26"/>
  <c r="AB1742" i="26"/>
  <c r="AC1742" i="26"/>
  <c r="AD1742" i="26"/>
  <c r="AE1742" i="26"/>
  <c r="AF1742" i="26"/>
  <c r="AG1742" i="26"/>
  <c r="I1744" i="26"/>
  <c r="P1744" i="26"/>
  <c r="Q1744" i="26"/>
  <c r="Y1744" i="26"/>
  <c r="AF1744" i="26"/>
  <c r="AG1744" i="26"/>
  <c r="E1745" i="26"/>
  <c r="F1745" i="26"/>
  <c r="G1745" i="26"/>
  <c r="H1745" i="26"/>
  <c r="I1745" i="26"/>
  <c r="J1745" i="26"/>
  <c r="J1744" i="26" s="1"/>
  <c r="K1745" i="26"/>
  <c r="K1744" i="26" s="1"/>
  <c r="L1745" i="26"/>
  <c r="M1745" i="26"/>
  <c r="N1745" i="26"/>
  <c r="O1745" i="26"/>
  <c r="P1745" i="26"/>
  <c r="Q1745" i="26"/>
  <c r="R1745" i="26"/>
  <c r="R1744" i="26" s="1"/>
  <c r="S1745" i="26"/>
  <c r="S1744" i="26" s="1"/>
  <c r="T1745" i="26"/>
  <c r="U1745" i="26"/>
  <c r="V1745" i="26"/>
  <c r="W1745" i="26"/>
  <c r="X1745" i="26"/>
  <c r="Y1745" i="26"/>
  <c r="Z1745" i="26"/>
  <c r="Z1744" i="26" s="1"/>
  <c r="AA1745" i="26"/>
  <c r="AA1744" i="26" s="1"/>
  <c r="AB1745" i="26"/>
  <c r="AC1745" i="26"/>
  <c r="AD1745" i="26"/>
  <c r="AE1745" i="26"/>
  <c r="AF1745" i="26"/>
  <c r="AG1745" i="26"/>
  <c r="E1749" i="26"/>
  <c r="E1744" i="26" s="1"/>
  <c r="F1749" i="26"/>
  <c r="F1744" i="26" s="1"/>
  <c r="G1749" i="26"/>
  <c r="H1749" i="26"/>
  <c r="I1749" i="26"/>
  <c r="J1749" i="26"/>
  <c r="K1749" i="26"/>
  <c r="L1749" i="26"/>
  <c r="M1749" i="26"/>
  <c r="M1744" i="26" s="1"/>
  <c r="N1749" i="26"/>
  <c r="N1744" i="26" s="1"/>
  <c r="O1749" i="26"/>
  <c r="P1749" i="26"/>
  <c r="Q1749" i="26"/>
  <c r="R1749" i="26"/>
  <c r="S1749" i="26"/>
  <c r="T1749" i="26"/>
  <c r="U1749" i="26"/>
  <c r="U1744" i="26" s="1"/>
  <c r="V1749" i="26"/>
  <c r="V1744" i="26" s="1"/>
  <c r="W1749" i="26"/>
  <c r="X1749" i="26"/>
  <c r="Y1749" i="26"/>
  <c r="Z1749" i="26"/>
  <c r="AA1749" i="26"/>
  <c r="AB1749" i="26"/>
  <c r="AC1749" i="26"/>
  <c r="AC1744" i="26" s="1"/>
  <c r="AD1749" i="26"/>
  <c r="AD1744" i="26" s="1"/>
  <c r="AE1749" i="26"/>
  <c r="AF1749" i="26"/>
  <c r="AG1749" i="26"/>
  <c r="I1751" i="26"/>
  <c r="J1751" i="26"/>
  <c r="Q1751" i="26"/>
  <c r="R1751" i="26"/>
  <c r="Y1751" i="26"/>
  <c r="Z1751" i="26"/>
  <c r="AG1751" i="26"/>
  <c r="E1752" i="26"/>
  <c r="E1751" i="26" s="1"/>
  <c r="F1752" i="26"/>
  <c r="G1752" i="26"/>
  <c r="H1752" i="26"/>
  <c r="I1752" i="26"/>
  <c r="J1752" i="26"/>
  <c r="K1752" i="26"/>
  <c r="K1751" i="26" s="1"/>
  <c r="L1752" i="26"/>
  <c r="L1751" i="26" s="1"/>
  <c r="M1752" i="26"/>
  <c r="M1751" i="26" s="1"/>
  <c r="N1752" i="26"/>
  <c r="O1752" i="26"/>
  <c r="P1752" i="26"/>
  <c r="Q1752" i="26"/>
  <c r="R1752" i="26"/>
  <c r="S1752" i="26"/>
  <c r="S1751" i="26" s="1"/>
  <c r="T1752" i="26"/>
  <c r="T1751" i="26" s="1"/>
  <c r="U1752" i="26"/>
  <c r="U1751" i="26" s="1"/>
  <c r="V1752" i="26"/>
  <c r="W1752" i="26"/>
  <c r="X1752" i="26"/>
  <c r="Y1752" i="26"/>
  <c r="Z1752" i="26"/>
  <c r="AA1752" i="26"/>
  <c r="AA1751" i="26" s="1"/>
  <c r="AB1752" i="26"/>
  <c r="AB1751" i="26" s="1"/>
  <c r="AC1752" i="26"/>
  <c r="AC1751" i="26" s="1"/>
  <c r="AD1752" i="26"/>
  <c r="AE1752" i="26"/>
  <c r="AF1752" i="26"/>
  <c r="AG1752" i="26"/>
  <c r="E1753" i="26"/>
  <c r="F1753" i="26"/>
  <c r="F1751" i="26" s="1"/>
  <c r="G1753" i="26"/>
  <c r="G1751" i="26" s="1"/>
  <c r="H1753" i="26"/>
  <c r="H1751" i="26" s="1"/>
  <c r="I1753" i="26"/>
  <c r="J1753" i="26"/>
  <c r="K1753" i="26"/>
  <c r="L1753" i="26"/>
  <c r="M1753" i="26"/>
  <c r="N1753" i="26"/>
  <c r="N1751" i="26" s="1"/>
  <c r="O1753" i="26"/>
  <c r="O1751" i="26" s="1"/>
  <c r="P1753" i="26"/>
  <c r="P1751" i="26" s="1"/>
  <c r="Q1753" i="26"/>
  <c r="R1753" i="26"/>
  <c r="S1753" i="26"/>
  <c r="T1753" i="26"/>
  <c r="U1753" i="26"/>
  <c r="V1753" i="26"/>
  <c r="V1751" i="26" s="1"/>
  <c r="W1753" i="26"/>
  <c r="W1751" i="26" s="1"/>
  <c r="X1753" i="26"/>
  <c r="X1751" i="26" s="1"/>
  <c r="Y1753" i="26"/>
  <c r="Z1753" i="26"/>
  <c r="AA1753" i="26"/>
  <c r="AB1753" i="26"/>
  <c r="AC1753" i="26"/>
  <c r="AD1753" i="26"/>
  <c r="AD1751" i="26" s="1"/>
  <c r="AE1753" i="26"/>
  <c r="AE1751" i="26" s="1"/>
  <c r="AF1753" i="26"/>
  <c r="AF1751" i="26" s="1"/>
  <c r="AG1753" i="26"/>
  <c r="E1754" i="26"/>
  <c r="F1754" i="26"/>
  <c r="G1754" i="26"/>
  <c r="H1754" i="26"/>
  <c r="I1754" i="26"/>
  <c r="J1754" i="26"/>
  <c r="K1754" i="26"/>
  <c r="L1754" i="26"/>
  <c r="M1754" i="26"/>
  <c r="N1754" i="26"/>
  <c r="O1754" i="26"/>
  <c r="P1754" i="26"/>
  <c r="Q1754" i="26"/>
  <c r="R1754" i="26"/>
  <c r="S1754" i="26"/>
  <c r="T1754" i="26"/>
  <c r="U1754" i="26"/>
  <c r="V1754" i="26"/>
  <c r="W1754" i="26"/>
  <c r="X1754" i="26"/>
  <c r="Y1754" i="26"/>
  <c r="Z1754" i="26"/>
  <c r="AA1754" i="26"/>
  <c r="AB1754" i="26"/>
  <c r="AC1754" i="26"/>
  <c r="AD1754" i="26"/>
  <c r="AE1754" i="26"/>
  <c r="AF1754" i="26"/>
  <c r="AG1754" i="26"/>
  <c r="E1756" i="26"/>
  <c r="F1756" i="26"/>
  <c r="G1756" i="26"/>
  <c r="H1756" i="26"/>
  <c r="I1756" i="26"/>
  <c r="J1756" i="26"/>
  <c r="K1756" i="26"/>
  <c r="L1756" i="26"/>
  <c r="M1756" i="26"/>
  <c r="N1756" i="26"/>
  <c r="O1756" i="26"/>
  <c r="P1756" i="26"/>
  <c r="Q1756" i="26"/>
  <c r="R1756" i="26"/>
  <c r="S1756" i="26"/>
  <c r="T1756" i="26"/>
  <c r="U1756" i="26"/>
  <c r="V1756" i="26"/>
  <c r="W1756" i="26"/>
  <c r="X1756" i="26"/>
  <c r="Y1756" i="26"/>
  <c r="Z1756" i="26"/>
  <c r="AA1756" i="26"/>
  <c r="AB1756" i="26"/>
  <c r="AC1756" i="26"/>
  <c r="AD1756" i="26"/>
  <c r="AE1756" i="26"/>
  <c r="AF1756" i="26"/>
  <c r="AG1756" i="26"/>
  <c r="E1758" i="26"/>
  <c r="E1759" i="26" s="1"/>
  <c r="F1758" i="26"/>
  <c r="F1759" i="26" s="1"/>
  <c r="G1758" i="26"/>
  <c r="G1759" i="26" s="1"/>
  <c r="H1758" i="26"/>
  <c r="H1759" i="26" s="1"/>
  <c r="I1758" i="26"/>
  <c r="I1759" i="26" s="1"/>
  <c r="J1758" i="26"/>
  <c r="K1758" i="26"/>
  <c r="L1758" i="26"/>
  <c r="M1758" i="26"/>
  <c r="M1759" i="26" s="1"/>
  <c r="N1758" i="26"/>
  <c r="N1759" i="26" s="1"/>
  <c r="O1758" i="26"/>
  <c r="O1759" i="26" s="1"/>
  <c r="P1758" i="26"/>
  <c r="P1759" i="26" s="1"/>
  <c r="Q1758" i="26"/>
  <c r="Q1759" i="26" s="1"/>
  <c r="R1758" i="26"/>
  <c r="S1758" i="26"/>
  <c r="T1758" i="26"/>
  <c r="U1758" i="26"/>
  <c r="U1759" i="26" s="1"/>
  <c r="V1758" i="26"/>
  <c r="V1759" i="26" s="1"/>
  <c r="W1758" i="26"/>
  <c r="W1759" i="26" s="1"/>
  <c r="X1758" i="26"/>
  <c r="X1759" i="26" s="1"/>
  <c r="Y1758" i="26"/>
  <c r="Y1759" i="26" s="1"/>
  <c r="Z1758" i="26"/>
  <c r="AA1758" i="26"/>
  <c r="AB1758" i="26"/>
  <c r="AC1758" i="26"/>
  <c r="AC1759" i="26" s="1"/>
  <c r="AD1758" i="26"/>
  <c r="AD1759" i="26" s="1"/>
  <c r="AE1758" i="26"/>
  <c r="AE1759" i="26" s="1"/>
  <c r="AF1758" i="26"/>
  <c r="AF1759" i="26" s="1"/>
  <c r="AG1758" i="26"/>
  <c r="AG1759" i="26" s="1"/>
  <c r="J1759" i="26"/>
  <c r="K1759" i="26"/>
  <c r="L1759" i="26"/>
  <c r="R1759" i="26"/>
  <c r="S1759" i="26"/>
  <c r="T1759" i="26"/>
  <c r="Z1759" i="26"/>
  <c r="AA1759" i="26"/>
  <c r="AB1759" i="26"/>
  <c r="E1760" i="26"/>
  <c r="F1760" i="26"/>
  <c r="G1760" i="26"/>
  <c r="H1760" i="26"/>
  <c r="I1760" i="26"/>
  <c r="J1760" i="26"/>
  <c r="K1760" i="26"/>
  <c r="L1760" i="26"/>
  <c r="M1760" i="26"/>
  <c r="N1760" i="26"/>
  <c r="O1760" i="26"/>
  <c r="P1760" i="26"/>
  <c r="Q1760" i="26"/>
  <c r="R1760" i="26"/>
  <c r="S1760" i="26"/>
  <c r="T1760" i="26"/>
  <c r="U1760" i="26"/>
  <c r="V1760" i="26"/>
  <c r="W1760" i="26"/>
  <c r="X1760" i="26"/>
  <c r="Y1760" i="26"/>
  <c r="Z1760" i="26"/>
  <c r="AA1760" i="26"/>
  <c r="AB1760" i="26"/>
  <c r="AC1760" i="26"/>
  <c r="AD1760" i="26"/>
  <c r="AE1760" i="26"/>
  <c r="AF1760" i="26"/>
  <c r="AG1760" i="26"/>
  <c r="I1761" i="26"/>
  <c r="J1761" i="26"/>
  <c r="Q1761" i="26"/>
  <c r="R1761" i="26"/>
  <c r="Y1761" i="26"/>
  <c r="Z1761" i="26"/>
  <c r="AG1761" i="26"/>
  <c r="E1762" i="26"/>
  <c r="E1761" i="26" s="1"/>
  <c r="F1762" i="26"/>
  <c r="G1762" i="26"/>
  <c r="H1762" i="26"/>
  <c r="I1762" i="26"/>
  <c r="J1762" i="26"/>
  <c r="K1762" i="26"/>
  <c r="K1761" i="26" s="1"/>
  <c r="L1762" i="26"/>
  <c r="L1761" i="26" s="1"/>
  <c r="M1762" i="26"/>
  <c r="M1761" i="26" s="1"/>
  <c r="N1762" i="26"/>
  <c r="O1762" i="26"/>
  <c r="P1762" i="26"/>
  <c r="Q1762" i="26"/>
  <c r="R1762" i="26"/>
  <c r="S1762" i="26"/>
  <c r="S1761" i="26" s="1"/>
  <c r="T1762" i="26"/>
  <c r="T1761" i="26" s="1"/>
  <c r="U1762" i="26"/>
  <c r="U1761" i="26" s="1"/>
  <c r="V1762" i="26"/>
  <c r="W1762" i="26"/>
  <c r="X1762" i="26"/>
  <c r="Y1762" i="26"/>
  <c r="Z1762" i="26"/>
  <c r="AA1762" i="26"/>
  <c r="AA1761" i="26" s="1"/>
  <c r="AB1762" i="26"/>
  <c r="AB1761" i="26" s="1"/>
  <c r="AC1762" i="26"/>
  <c r="AC1761" i="26" s="1"/>
  <c r="AD1762" i="26"/>
  <c r="AE1762" i="26"/>
  <c r="AF1762" i="26"/>
  <c r="AG1762" i="26"/>
  <c r="E1763" i="26"/>
  <c r="F1763" i="26"/>
  <c r="F1761" i="26" s="1"/>
  <c r="G1763" i="26"/>
  <c r="G1761" i="26" s="1"/>
  <c r="H1763" i="26"/>
  <c r="H1761" i="26" s="1"/>
  <c r="I1763" i="26"/>
  <c r="J1763" i="26"/>
  <c r="K1763" i="26"/>
  <c r="L1763" i="26"/>
  <c r="M1763" i="26"/>
  <c r="N1763" i="26"/>
  <c r="N1761" i="26" s="1"/>
  <c r="O1763" i="26"/>
  <c r="O1761" i="26" s="1"/>
  <c r="P1763" i="26"/>
  <c r="P1761" i="26" s="1"/>
  <c r="Q1763" i="26"/>
  <c r="R1763" i="26"/>
  <c r="S1763" i="26"/>
  <c r="T1763" i="26"/>
  <c r="U1763" i="26"/>
  <c r="V1763" i="26"/>
  <c r="V1761" i="26" s="1"/>
  <c r="W1763" i="26"/>
  <c r="W1761" i="26" s="1"/>
  <c r="X1763" i="26"/>
  <c r="X1761" i="26" s="1"/>
  <c r="Y1763" i="26"/>
  <c r="Z1763" i="26"/>
  <c r="AA1763" i="26"/>
  <c r="AB1763" i="26"/>
  <c r="AC1763" i="26"/>
  <c r="AD1763" i="26"/>
  <c r="AD1761" i="26" s="1"/>
  <c r="AE1763" i="26"/>
  <c r="AE1761" i="26" s="1"/>
  <c r="AF1763" i="26"/>
  <c r="AF1761" i="26" s="1"/>
  <c r="AG1763" i="26"/>
  <c r="J1764" i="26"/>
  <c r="K1764" i="26"/>
  <c r="R1764" i="26"/>
  <c r="S1764" i="26"/>
  <c r="Z1764" i="26"/>
  <c r="AA1764" i="26"/>
  <c r="E1765" i="26"/>
  <c r="E1764" i="26" s="1"/>
  <c r="F1765" i="26"/>
  <c r="F1764" i="26" s="1"/>
  <c r="G1765" i="26"/>
  <c r="H1765" i="26"/>
  <c r="I1765" i="26"/>
  <c r="J1765" i="26"/>
  <c r="K1765" i="26"/>
  <c r="L1765" i="26"/>
  <c r="L1764" i="26" s="1"/>
  <c r="M1765" i="26"/>
  <c r="M1764" i="26" s="1"/>
  <c r="N1765" i="26"/>
  <c r="N1764" i="26" s="1"/>
  <c r="O1765" i="26"/>
  <c r="P1765" i="26"/>
  <c r="Q1765" i="26"/>
  <c r="R1765" i="26"/>
  <c r="S1765" i="26"/>
  <c r="T1765" i="26"/>
  <c r="T1764" i="26" s="1"/>
  <c r="U1765" i="26"/>
  <c r="U1764" i="26" s="1"/>
  <c r="V1765" i="26"/>
  <c r="V1764" i="26" s="1"/>
  <c r="W1765" i="26"/>
  <c r="X1765" i="26"/>
  <c r="Y1765" i="26"/>
  <c r="Z1765" i="26"/>
  <c r="AA1765" i="26"/>
  <c r="AB1765" i="26"/>
  <c r="AB1764" i="26" s="1"/>
  <c r="AC1765" i="26"/>
  <c r="AC1764" i="26" s="1"/>
  <c r="AD1765" i="26"/>
  <c r="AD1764" i="26" s="1"/>
  <c r="AE1765" i="26"/>
  <c r="AF1765" i="26"/>
  <c r="AG1765" i="26"/>
  <c r="E1766" i="26"/>
  <c r="F1766" i="26"/>
  <c r="G1766" i="26"/>
  <c r="G1764" i="26" s="1"/>
  <c r="H1766" i="26"/>
  <c r="H1764" i="26" s="1"/>
  <c r="I1766" i="26"/>
  <c r="I1764" i="26" s="1"/>
  <c r="J1766" i="26"/>
  <c r="K1766" i="26"/>
  <c r="L1766" i="26"/>
  <c r="M1766" i="26"/>
  <c r="N1766" i="26"/>
  <c r="O1766" i="26"/>
  <c r="O1764" i="26" s="1"/>
  <c r="P1766" i="26"/>
  <c r="P1764" i="26" s="1"/>
  <c r="Q1766" i="26"/>
  <c r="Q1764" i="26" s="1"/>
  <c r="R1766" i="26"/>
  <c r="S1766" i="26"/>
  <c r="T1766" i="26"/>
  <c r="U1766" i="26"/>
  <c r="V1766" i="26"/>
  <c r="W1766" i="26"/>
  <c r="W1764" i="26" s="1"/>
  <c r="X1766" i="26"/>
  <c r="X1764" i="26" s="1"/>
  <c r="Y1766" i="26"/>
  <c r="Y1764" i="26" s="1"/>
  <c r="Z1766" i="26"/>
  <c r="AA1766" i="26"/>
  <c r="AB1766" i="26"/>
  <c r="AC1766" i="26"/>
  <c r="AD1766" i="26"/>
  <c r="AE1766" i="26"/>
  <c r="AE1764" i="26" s="1"/>
  <c r="AF1766" i="26"/>
  <c r="AF1764" i="26" s="1"/>
  <c r="AG1766" i="26"/>
  <c r="AG1764" i="26" s="1"/>
  <c r="E1767" i="26"/>
  <c r="F1767" i="26"/>
  <c r="G1767" i="26"/>
  <c r="H1767" i="26"/>
  <c r="I1767" i="26"/>
  <c r="J1767" i="26"/>
  <c r="K1767" i="26"/>
  <c r="L1767" i="26"/>
  <c r="M1767" i="26"/>
  <c r="N1767" i="26"/>
  <c r="O1767" i="26"/>
  <c r="P1767" i="26"/>
  <c r="Q1767" i="26"/>
  <c r="R1767" i="26"/>
  <c r="S1767" i="26"/>
  <c r="T1767" i="26"/>
  <c r="U1767" i="26"/>
  <c r="V1767" i="26"/>
  <c r="W1767" i="26"/>
  <c r="X1767" i="26"/>
  <c r="Y1767" i="26"/>
  <c r="Z1767" i="26"/>
  <c r="AA1767" i="26"/>
  <c r="AB1767" i="26"/>
  <c r="AC1767" i="26"/>
  <c r="AD1767" i="26"/>
  <c r="AE1767" i="26"/>
  <c r="AF1767" i="26"/>
  <c r="AG1767" i="26"/>
  <c r="E1769" i="26"/>
  <c r="F1769" i="26"/>
  <c r="G1769" i="26"/>
  <c r="H1769" i="26"/>
  <c r="I1769" i="26"/>
  <c r="J1769" i="26"/>
  <c r="K1769" i="26"/>
  <c r="L1769" i="26"/>
  <c r="M1769" i="26"/>
  <c r="N1769" i="26"/>
  <c r="O1769" i="26"/>
  <c r="P1769" i="26"/>
  <c r="Q1769" i="26"/>
  <c r="R1769" i="26"/>
  <c r="S1769" i="26"/>
  <c r="T1769" i="26"/>
  <c r="U1769" i="26"/>
  <c r="V1769" i="26"/>
  <c r="W1769" i="26"/>
  <c r="X1769" i="26"/>
  <c r="Y1769" i="26"/>
  <c r="Z1769" i="26"/>
  <c r="AA1769" i="26"/>
  <c r="AB1769" i="26"/>
  <c r="AC1769" i="26"/>
  <c r="AD1769" i="26"/>
  <c r="AE1769" i="26"/>
  <c r="AF1769" i="26"/>
  <c r="AG1769" i="26"/>
  <c r="E1771" i="26"/>
  <c r="F1771" i="26"/>
  <c r="G1771" i="26"/>
  <c r="H1771" i="26"/>
  <c r="I1771" i="26"/>
  <c r="J1771" i="26"/>
  <c r="K1771" i="26"/>
  <c r="L1771" i="26"/>
  <c r="M1771" i="26"/>
  <c r="N1771" i="26"/>
  <c r="O1771" i="26"/>
  <c r="P1771" i="26"/>
  <c r="Q1771" i="26"/>
  <c r="R1771" i="26"/>
  <c r="S1771" i="26"/>
  <c r="T1771" i="26"/>
  <c r="U1771" i="26"/>
  <c r="V1771" i="26"/>
  <c r="W1771" i="26"/>
  <c r="X1771" i="26"/>
  <c r="Y1771" i="26"/>
  <c r="Z1771" i="26"/>
  <c r="AA1771" i="26"/>
  <c r="AB1771" i="26"/>
  <c r="AC1771" i="26"/>
  <c r="AD1771" i="26"/>
  <c r="AE1771" i="26"/>
  <c r="AF1771" i="26"/>
  <c r="AG1771" i="26"/>
  <c r="E1773" i="26"/>
  <c r="E1774" i="26" s="1"/>
  <c r="F1773" i="26"/>
  <c r="G1773" i="26"/>
  <c r="H1773" i="26"/>
  <c r="I1773" i="26"/>
  <c r="I1774" i="26" s="1"/>
  <c r="J1773" i="26"/>
  <c r="J1774" i="26" s="1"/>
  <c r="K1773" i="26"/>
  <c r="K1774" i="26" s="1"/>
  <c r="L1773" i="26"/>
  <c r="L1774" i="26" s="1"/>
  <c r="M1773" i="26"/>
  <c r="M1774" i="26" s="1"/>
  <c r="N1773" i="26"/>
  <c r="O1773" i="26"/>
  <c r="P1773" i="26"/>
  <c r="Q1773" i="26"/>
  <c r="Q1774" i="26" s="1"/>
  <c r="R1773" i="26"/>
  <c r="R1774" i="26" s="1"/>
  <c r="S1773" i="26"/>
  <c r="S1774" i="26" s="1"/>
  <c r="T1773" i="26"/>
  <c r="T1774" i="26" s="1"/>
  <c r="U1773" i="26"/>
  <c r="U1774" i="26" s="1"/>
  <c r="V1773" i="26"/>
  <c r="W1773" i="26"/>
  <c r="X1773" i="26"/>
  <c r="Y1773" i="26"/>
  <c r="Y1774" i="26" s="1"/>
  <c r="Z1773" i="26"/>
  <c r="Z1774" i="26" s="1"/>
  <c r="AA1773" i="26"/>
  <c r="AA1774" i="26" s="1"/>
  <c r="AB1773" i="26"/>
  <c r="AB1774" i="26" s="1"/>
  <c r="AC1773" i="26"/>
  <c r="AC1774" i="26" s="1"/>
  <c r="AD1773" i="26"/>
  <c r="AE1773" i="26"/>
  <c r="AF1773" i="26"/>
  <c r="AG1773" i="26"/>
  <c r="AG1774" i="26" s="1"/>
  <c r="F1774" i="26"/>
  <c r="G1774" i="26"/>
  <c r="H1774" i="26"/>
  <c r="N1774" i="26"/>
  <c r="O1774" i="26"/>
  <c r="P1774" i="26"/>
  <c r="V1774" i="26"/>
  <c r="W1774" i="26"/>
  <c r="X1774" i="26"/>
  <c r="AD1774" i="26"/>
  <c r="AE1774" i="26"/>
  <c r="AF1774" i="26"/>
  <c r="E1776" i="26"/>
  <c r="F1776" i="26"/>
  <c r="G1776" i="26"/>
  <c r="H1776" i="26"/>
  <c r="I1776" i="26"/>
  <c r="J1776" i="26"/>
  <c r="K1776" i="26"/>
  <c r="L1776" i="26"/>
  <c r="M1776" i="26"/>
  <c r="N1776" i="26"/>
  <c r="O1776" i="26"/>
  <c r="P1776" i="26"/>
  <c r="Q1776" i="26"/>
  <c r="R1776" i="26"/>
  <c r="S1776" i="26"/>
  <c r="T1776" i="26"/>
  <c r="U1776" i="26"/>
  <c r="V1776" i="26"/>
  <c r="W1776" i="26"/>
  <c r="X1776" i="26"/>
  <c r="Y1776" i="26"/>
  <c r="Z1776" i="26"/>
  <c r="AA1776" i="26"/>
  <c r="AB1776" i="26"/>
  <c r="AC1776" i="26"/>
  <c r="AD1776" i="26"/>
  <c r="AE1776" i="26"/>
  <c r="AF1776" i="26"/>
  <c r="AG1776" i="26"/>
  <c r="D1776" i="26"/>
  <c r="D1773" i="26"/>
  <c r="D1774" i="26" s="1"/>
  <c r="D1771" i="26"/>
  <c r="D1769" i="26"/>
  <c r="D1767" i="26"/>
  <c r="D1766" i="26"/>
  <c r="D1765" i="26"/>
  <c r="D1764" i="26" s="1"/>
  <c r="D1763" i="26"/>
  <c r="D1761" i="26" s="1"/>
  <c r="D1762" i="26"/>
  <c r="D1760" i="26"/>
  <c r="D1758" i="26"/>
  <c r="D1756" i="26"/>
  <c r="D1754" i="26"/>
  <c r="D1753" i="26"/>
  <c r="D1752" i="26"/>
  <c r="D1751" i="26" s="1"/>
  <c r="D1749" i="26"/>
  <c r="D1745" i="26"/>
  <c r="D1742" i="26"/>
  <c r="D1740" i="26"/>
  <c r="D1739" i="26"/>
  <c r="D1738" i="26"/>
  <c r="D1734" i="26"/>
  <c r="D1732" i="26"/>
  <c r="D1744" i="26"/>
  <c r="D1759" i="26"/>
  <c r="D1737" i="26"/>
  <c r="D1694" i="26"/>
  <c r="E1694" i="26"/>
  <c r="F1694" i="26"/>
  <c r="G1694" i="26"/>
  <c r="H1694" i="26"/>
  <c r="I1694" i="26"/>
  <c r="J1694" i="26"/>
  <c r="K1694" i="26"/>
  <c r="L1694" i="26"/>
  <c r="M1694" i="26"/>
  <c r="N1694" i="26"/>
  <c r="O1694" i="26"/>
  <c r="P1694" i="26"/>
  <c r="Q1694" i="26"/>
  <c r="R1694" i="26"/>
  <c r="S1694" i="26"/>
  <c r="T1694" i="26"/>
  <c r="U1694" i="26"/>
  <c r="V1694" i="26"/>
  <c r="W1694" i="26"/>
  <c r="X1694" i="26"/>
  <c r="Y1694" i="26"/>
  <c r="Z1694" i="26"/>
  <c r="AA1694" i="26"/>
  <c r="AB1694" i="26"/>
  <c r="AC1694" i="26"/>
  <c r="AD1694" i="26"/>
  <c r="AE1694" i="26"/>
  <c r="AF1694" i="26"/>
  <c r="AG1694" i="26"/>
  <c r="D1696" i="26"/>
  <c r="E1696" i="26"/>
  <c r="F1696" i="26"/>
  <c r="G1696" i="26"/>
  <c r="H1696" i="26"/>
  <c r="I1696" i="26"/>
  <c r="J1696" i="26"/>
  <c r="K1696" i="26"/>
  <c r="L1696" i="26"/>
  <c r="M1696" i="26"/>
  <c r="N1696" i="26"/>
  <c r="O1696" i="26"/>
  <c r="P1696" i="26"/>
  <c r="Q1696" i="26"/>
  <c r="R1696" i="26"/>
  <c r="S1696" i="26"/>
  <c r="T1696" i="26"/>
  <c r="U1696" i="26"/>
  <c r="V1696" i="26"/>
  <c r="W1696" i="26"/>
  <c r="X1696" i="26"/>
  <c r="Y1696" i="26"/>
  <c r="Z1696" i="26"/>
  <c r="AA1696" i="26"/>
  <c r="AB1696" i="26"/>
  <c r="AC1696" i="26"/>
  <c r="AD1696" i="26"/>
  <c r="AE1696" i="26"/>
  <c r="AF1696" i="26"/>
  <c r="AG1696" i="26"/>
  <c r="C1696" i="26"/>
  <c r="C1694" i="26"/>
  <c r="D1652" i="26"/>
  <c r="E1652" i="26"/>
  <c r="F1652" i="26"/>
  <c r="G1652" i="26"/>
  <c r="H1652" i="26"/>
  <c r="I1652" i="26"/>
  <c r="J1652" i="26"/>
  <c r="K1652" i="26"/>
  <c r="L1652" i="26"/>
  <c r="M1652" i="26"/>
  <c r="N1652" i="26"/>
  <c r="O1652" i="26"/>
  <c r="P1652" i="26"/>
  <c r="Q1652" i="26"/>
  <c r="R1652" i="26"/>
  <c r="S1652" i="26"/>
  <c r="T1652" i="26"/>
  <c r="U1652" i="26"/>
  <c r="V1652" i="26"/>
  <c r="W1652" i="26"/>
  <c r="X1652" i="26"/>
  <c r="Y1652" i="26"/>
  <c r="Z1652" i="26"/>
  <c r="AA1652" i="26"/>
  <c r="AB1652" i="26"/>
  <c r="AC1652" i="26"/>
  <c r="AD1652" i="26"/>
  <c r="AE1652" i="26"/>
  <c r="AF1652" i="26"/>
  <c r="AG1652" i="26"/>
  <c r="D1654" i="26"/>
  <c r="E1654" i="26"/>
  <c r="F1654" i="26"/>
  <c r="G1654" i="26"/>
  <c r="H1654" i="26"/>
  <c r="I1654" i="26"/>
  <c r="J1654" i="26"/>
  <c r="K1654" i="26"/>
  <c r="L1654" i="26"/>
  <c r="M1654" i="26"/>
  <c r="N1654" i="26"/>
  <c r="O1654" i="26"/>
  <c r="P1654" i="26"/>
  <c r="Q1654" i="26"/>
  <c r="R1654" i="26"/>
  <c r="S1654" i="26"/>
  <c r="T1654" i="26"/>
  <c r="U1654" i="26"/>
  <c r="V1654" i="26"/>
  <c r="W1654" i="26"/>
  <c r="X1654" i="26"/>
  <c r="Y1654" i="26"/>
  <c r="Z1654" i="26"/>
  <c r="AA1654" i="26"/>
  <c r="AB1654" i="26"/>
  <c r="AC1654" i="26"/>
  <c r="AD1654" i="26"/>
  <c r="AE1654" i="26"/>
  <c r="AF1654" i="26"/>
  <c r="AG1654" i="26"/>
  <c r="D1657" i="26"/>
  <c r="E1657" i="26"/>
  <c r="F1657" i="26"/>
  <c r="G1657" i="26"/>
  <c r="L1657" i="26"/>
  <c r="M1657" i="26"/>
  <c r="N1657" i="26"/>
  <c r="O1657" i="26"/>
  <c r="T1657" i="26"/>
  <c r="U1657" i="26"/>
  <c r="V1657" i="26"/>
  <c r="W1657" i="26"/>
  <c r="AB1657" i="26"/>
  <c r="AC1657" i="26"/>
  <c r="AD1657" i="26"/>
  <c r="AE1657" i="26"/>
  <c r="D1658" i="26"/>
  <c r="E1658" i="26"/>
  <c r="F1658" i="26"/>
  <c r="G1658" i="26"/>
  <c r="H1658" i="26"/>
  <c r="H1657" i="26" s="1"/>
  <c r="I1658" i="26"/>
  <c r="I1657" i="26" s="1"/>
  <c r="J1658" i="26"/>
  <c r="J1657" i="26" s="1"/>
  <c r="K1658" i="26"/>
  <c r="L1658" i="26"/>
  <c r="M1658" i="26"/>
  <c r="N1658" i="26"/>
  <c r="O1658" i="26"/>
  <c r="P1658" i="26"/>
  <c r="P1657" i="26" s="1"/>
  <c r="Q1658" i="26"/>
  <c r="Q1657" i="26" s="1"/>
  <c r="R1658" i="26"/>
  <c r="R1657" i="26" s="1"/>
  <c r="S1658" i="26"/>
  <c r="T1658" i="26"/>
  <c r="U1658" i="26"/>
  <c r="V1658" i="26"/>
  <c r="W1658" i="26"/>
  <c r="X1658" i="26"/>
  <c r="X1657" i="26" s="1"/>
  <c r="Y1658" i="26"/>
  <c r="Y1657" i="26" s="1"/>
  <c r="Z1658" i="26"/>
  <c r="Z1657" i="26" s="1"/>
  <c r="AA1658" i="26"/>
  <c r="AB1658" i="26"/>
  <c r="AC1658" i="26"/>
  <c r="AD1658" i="26"/>
  <c r="AE1658" i="26"/>
  <c r="AF1658" i="26"/>
  <c r="AF1657" i="26" s="1"/>
  <c r="AG1658" i="26"/>
  <c r="AG1657" i="26" s="1"/>
  <c r="D1659" i="26"/>
  <c r="E1659" i="26"/>
  <c r="F1659" i="26"/>
  <c r="G1659" i="26"/>
  <c r="H1659" i="26"/>
  <c r="I1659" i="26"/>
  <c r="J1659" i="26"/>
  <c r="K1659" i="26"/>
  <c r="K1657" i="26" s="1"/>
  <c r="L1659" i="26"/>
  <c r="M1659" i="26"/>
  <c r="N1659" i="26"/>
  <c r="O1659" i="26"/>
  <c r="P1659" i="26"/>
  <c r="Q1659" i="26"/>
  <c r="R1659" i="26"/>
  <c r="S1659" i="26"/>
  <c r="S1657" i="26" s="1"/>
  <c r="T1659" i="26"/>
  <c r="U1659" i="26"/>
  <c r="V1659" i="26"/>
  <c r="W1659" i="26"/>
  <c r="X1659" i="26"/>
  <c r="Y1659" i="26"/>
  <c r="Z1659" i="26"/>
  <c r="AA1659" i="26"/>
  <c r="AA1657" i="26" s="1"/>
  <c r="AB1659" i="26"/>
  <c r="AC1659" i="26"/>
  <c r="AD1659" i="26"/>
  <c r="AE1659" i="26"/>
  <c r="AF1659" i="26"/>
  <c r="AG1659" i="26"/>
  <c r="D1660" i="26"/>
  <c r="E1660" i="26"/>
  <c r="F1660" i="26"/>
  <c r="G1660" i="26"/>
  <c r="H1660" i="26"/>
  <c r="I1660" i="26"/>
  <c r="J1660" i="26"/>
  <c r="K1660" i="26"/>
  <c r="L1660" i="26"/>
  <c r="M1660" i="26"/>
  <c r="N1660" i="26"/>
  <c r="O1660" i="26"/>
  <c r="P1660" i="26"/>
  <c r="Q1660" i="26"/>
  <c r="R1660" i="26"/>
  <c r="S1660" i="26"/>
  <c r="T1660" i="26"/>
  <c r="U1660" i="26"/>
  <c r="V1660" i="26"/>
  <c r="W1660" i="26"/>
  <c r="X1660" i="26"/>
  <c r="Y1660" i="26"/>
  <c r="Z1660" i="26"/>
  <c r="AA1660" i="26"/>
  <c r="AB1660" i="26"/>
  <c r="AC1660" i="26"/>
  <c r="AD1660" i="26"/>
  <c r="AE1660" i="26"/>
  <c r="AF1660" i="26"/>
  <c r="AG1660" i="26"/>
  <c r="D1662" i="26"/>
  <c r="E1662" i="26"/>
  <c r="F1662" i="26"/>
  <c r="G1662" i="26"/>
  <c r="H1662" i="26"/>
  <c r="I1662" i="26"/>
  <c r="J1662" i="26"/>
  <c r="K1662" i="26"/>
  <c r="L1662" i="26"/>
  <c r="M1662" i="26"/>
  <c r="N1662" i="26"/>
  <c r="O1662" i="26"/>
  <c r="P1662" i="26"/>
  <c r="Q1662" i="26"/>
  <c r="R1662" i="26"/>
  <c r="S1662" i="26"/>
  <c r="T1662" i="26"/>
  <c r="U1662" i="26"/>
  <c r="V1662" i="26"/>
  <c r="W1662" i="26"/>
  <c r="X1662" i="26"/>
  <c r="Y1662" i="26"/>
  <c r="Z1662" i="26"/>
  <c r="AA1662" i="26"/>
  <c r="AB1662" i="26"/>
  <c r="AC1662" i="26"/>
  <c r="AD1662" i="26"/>
  <c r="AE1662" i="26"/>
  <c r="AF1662" i="26"/>
  <c r="AG1662" i="26"/>
  <c r="D1665" i="26"/>
  <c r="E1665" i="26"/>
  <c r="F1665" i="26"/>
  <c r="G1665" i="26"/>
  <c r="H1665" i="26"/>
  <c r="I1665" i="26"/>
  <c r="J1665" i="26"/>
  <c r="K1665" i="26"/>
  <c r="L1665" i="26"/>
  <c r="M1665" i="26"/>
  <c r="N1665" i="26"/>
  <c r="O1665" i="26"/>
  <c r="P1665" i="26"/>
  <c r="Q1665" i="26"/>
  <c r="R1665" i="26"/>
  <c r="S1665" i="26"/>
  <c r="T1665" i="26"/>
  <c r="U1665" i="26"/>
  <c r="V1665" i="26"/>
  <c r="W1665" i="26"/>
  <c r="X1665" i="26"/>
  <c r="Y1665" i="26"/>
  <c r="Z1665" i="26"/>
  <c r="AA1665" i="26"/>
  <c r="AB1665" i="26"/>
  <c r="AC1665" i="26"/>
  <c r="AD1665" i="26"/>
  <c r="AE1665" i="26"/>
  <c r="AF1665" i="26"/>
  <c r="AG1665" i="26"/>
  <c r="D1669" i="26"/>
  <c r="E1669" i="26"/>
  <c r="F1669" i="26"/>
  <c r="G1669" i="26"/>
  <c r="H1669" i="26"/>
  <c r="I1669" i="26"/>
  <c r="J1669" i="26"/>
  <c r="K1669" i="26"/>
  <c r="L1669" i="26"/>
  <c r="M1669" i="26"/>
  <c r="N1669" i="26"/>
  <c r="O1669" i="26"/>
  <c r="P1669" i="26"/>
  <c r="Q1669" i="26"/>
  <c r="R1669" i="26"/>
  <c r="S1669" i="26"/>
  <c r="T1669" i="26"/>
  <c r="U1669" i="26"/>
  <c r="V1669" i="26"/>
  <c r="W1669" i="26"/>
  <c r="X1669" i="26"/>
  <c r="Y1669" i="26"/>
  <c r="Z1669" i="26"/>
  <c r="AA1669" i="26"/>
  <c r="AB1669" i="26"/>
  <c r="AC1669" i="26"/>
  <c r="AD1669" i="26"/>
  <c r="AE1669" i="26"/>
  <c r="AF1669" i="26"/>
  <c r="AG1669" i="26"/>
  <c r="D1670" i="26"/>
  <c r="E1670" i="26"/>
  <c r="F1670" i="26"/>
  <c r="G1670" i="26"/>
  <c r="H1670" i="26"/>
  <c r="I1670" i="26"/>
  <c r="J1670" i="26"/>
  <c r="K1670" i="26"/>
  <c r="L1670" i="26"/>
  <c r="M1670" i="26"/>
  <c r="N1670" i="26"/>
  <c r="O1670" i="26"/>
  <c r="P1670" i="26"/>
  <c r="Q1670" i="26"/>
  <c r="R1670" i="26"/>
  <c r="S1670" i="26"/>
  <c r="T1670" i="26"/>
  <c r="U1670" i="26"/>
  <c r="V1670" i="26"/>
  <c r="W1670" i="26"/>
  <c r="X1670" i="26"/>
  <c r="Y1670" i="26"/>
  <c r="Z1670" i="26"/>
  <c r="AA1670" i="26"/>
  <c r="AB1670" i="26"/>
  <c r="AC1670" i="26"/>
  <c r="AD1670" i="26"/>
  <c r="AE1670" i="26"/>
  <c r="AF1670" i="26"/>
  <c r="AG1670" i="26"/>
  <c r="D1671" i="26"/>
  <c r="E1671" i="26"/>
  <c r="F1671" i="26"/>
  <c r="G1671" i="26"/>
  <c r="L1671" i="26"/>
  <c r="M1671" i="26"/>
  <c r="N1671" i="26"/>
  <c r="O1671" i="26"/>
  <c r="T1671" i="26"/>
  <c r="U1671" i="26"/>
  <c r="V1671" i="26"/>
  <c r="W1671" i="26"/>
  <c r="AB1671" i="26"/>
  <c r="AC1671" i="26"/>
  <c r="AD1671" i="26"/>
  <c r="AE1671" i="26"/>
  <c r="D1672" i="26"/>
  <c r="E1672" i="26"/>
  <c r="F1672" i="26"/>
  <c r="G1672" i="26"/>
  <c r="H1672" i="26"/>
  <c r="H1671" i="26" s="1"/>
  <c r="I1672" i="26"/>
  <c r="I1671" i="26" s="1"/>
  <c r="J1672" i="26"/>
  <c r="J1671" i="26" s="1"/>
  <c r="K1672" i="26"/>
  <c r="L1672" i="26"/>
  <c r="M1672" i="26"/>
  <c r="N1672" i="26"/>
  <c r="O1672" i="26"/>
  <c r="P1672" i="26"/>
  <c r="P1671" i="26" s="1"/>
  <c r="Q1672" i="26"/>
  <c r="Q1671" i="26" s="1"/>
  <c r="R1672" i="26"/>
  <c r="R1671" i="26" s="1"/>
  <c r="S1672" i="26"/>
  <c r="T1672" i="26"/>
  <c r="U1672" i="26"/>
  <c r="V1672" i="26"/>
  <c r="W1672" i="26"/>
  <c r="X1672" i="26"/>
  <c r="X1671" i="26" s="1"/>
  <c r="Y1672" i="26"/>
  <c r="Y1671" i="26" s="1"/>
  <c r="Z1672" i="26"/>
  <c r="Z1671" i="26" s="1"/>
  <c r="AA1672" i="26"/>
  <c r="AB1672" i="26"/>
  <c r="AC1672" i="26"/>
  <c r="AD1672" i="26"/>
  <c r="AE1672" i="26"/>
  <c r="AF1672" i="26"/>
  <c r="AF1671" i="26" s="1"/>
  <c r="AG1672" i="26"/>
  <c r="AG1671" i="26" s="1"/>
  <c r="D1673" i="26"/>
  <c r="E1673" i="26"/>
  <c r="F1673" i="26"/>
  <c r="G1673" i="26"/>
  <c r="H1673" i="26"/>
  <c r="I1673" i="26"/>
  <c r="J1673" i="26"/>
  <c r="K1673" i="26"/>
  <c r="K1671" i="26" s="1"/>
  <c r="L1673" i="26"/>
  <c r="M1673" i="26"/>
  <c r="N1673" i="26"/>
  <c r="O1673" i="26"/>
  <c r="P1673" i="26"/>
  <c r="Q1673" i="26"/>
  <c r="R1673" i="26"/>
  <c r="S1673" i="26"/>
  <c r="S1671" i="26" s="1"/>
  <c r="T1673" i="26"/>
  <c r="U1673" i="26"/>
  <c r="V1673" i="26"/>
  <c r="W1673" i="26"/>
  <c r="X1673" i="26"/>
  <c r="Y1673" i="26"/>
  <c r="Z1673" i="26"/>
  <c r="AA1673" i="26"/>
  <c r="AA1671" i="26" s="1"/>
  <c r="AB1673" i="26"/>
  <c r="AC1673" i="26"/>
  <c r="AD1673" i="26"/>
  <c r="AE1673" i="26"/>
  <c r="AF1673" i="26"/>
  <c r="AG1673" i="26"/>
  <c r="D1674" i="26"/>
  <c r="E1674" i="26"/>
  <c r="F1674" i="26"/>
  <c r="G1674" i="26"/>
  <c r="H1674" i="26"/>
  <c r="I1674" i="26"/>
  <c r="J1674" i="26"/>
  <c r="K1674" i="26"/>
  <c r="L1674" i="26"/>
  <c r="M1674" i="26"/>
  <c r="N1674" i="26"/>
  <c r="O1674" i="26"/>
  <c r="P1674" i="26"/>
  <c r="Q1674" i="26"/>
  <c r="R1674" i="26"/>
  <c r="S1674" i="26"/>
  <c r="T1674" i="26"/>
  <c r="U1674" i="26"/>
  <c r="V1674" i="26"/>
  <c r="W1674" i="26"/>
  <c r="X1674" i="26"/>
  <c r="Y1674" i="26"/>
  <c r="Z1674" i="26"/>
  <c r="AA1674" i="26"/>
  <c r="AB1674" i="26"/>
  <c r="AC1674" i="26"/>
  <c r="AD1674" i="26"/>
  <c r="AE1674" i="26"/>
  <c r="AF1674" i="26"/>
  <c r="AG1674" i="26"/>
  <c r="D1676" i="26"/>
  <c r="E1676" i="26"/>
  <c r="F1676" i="26"/>
  <c r="G1676" i="26"/>
  <c r="H1676" i="26"/>
  <c r="I1676" i="26"/>
  <c r="J1676" i="26"/>
  <c r="K1676" i="26"/>
  <c r="L1676" i="26"/>
  <c r="M1676" i="26"/>
  <c r="N1676" i="26"/>
  <c r="O1676" i="26"/>
  <c r="P1676" i="26"/>
  <c r="Q1676" i="26"/>
  <c r="R1676" i="26"/>
  <c r="S1676" i="26"/>
  <c r="T1676" i="26"/>
  <c r="U1676" i="26"/>
  <c r="V1676" i="26"/>
  <c r="W1676" i="26"/>
  <c r="X1676" i="26"/>
  <c r="Y1676" i="26"/>
  <c r="Z1676" i="26"/>
  <c r="AA1676" i="26"/>
  <c r="AB1676" i="26"/>
  <c r="AC1676" i="26"/>
  <c r="AD1676" i="26"/>
  <c r="AE1676" i="26"/>
  <c r="AF1676" i="26"/>
  <c r="AG1676" i="26"/>
  <c r="D1678" i="26"/>
  <c r="E1678" i="26"/>
  <c r="E1679" i="26" s="1"/>
  <c r="F1678" i="26"/>
  <c r="F1679" i="26" s="1"/>
  <c r="G1678" i="26"/>
  <c r="G1679" i="26" s="1"/>
  <c r="H1678" i="26"/>
  <c r="H1679" i="26" s="1"/>
  <c r="I1678" i="26"/>
  <c r="I1679" i="26" s="1"/>
  <c r="J1678" i="26"/>
  <c r="K1678" i="26"/>
  <c r="L1678" i="26"/>
  <c r="M1678" i="26"/>
  <c r="M1679" i="26" s="1"/>
  <c r="N1678" i="26"/>
  <c r="N1679" i="26" s="1"/>
  <c r="O1678" i="26"/>
  <c r="O1679" i="26" s="1"/>
  <c r="P1678" i="26"/>
  <c r="P1679" i="26" s="1"/>
  <c r="Q1678" i="26"/>
  <c r="Q1679" i="26" s="1"/>
  <c r="R1678" i="26"/>
  <c r="S1678" i="26"/>
  <c r="T1678" i="26"/>
  <c r="U1678" i="26"/>
  <c r="U1679" i="26" s="1"/>
  <c r="V1678" i="26"/>
  <c r="V1679" i="26" s="1"/>
  <c r="W1678" i="26"/>
  <c r="W1679" i="26" s="1"/>
  <c r="X1678" i="26"/>
  <c r="X1679" i="26" s="1"/>
  <c r="Y1678" i="26"/>
  <c r="Y1679" i="26" s="1"/>
  <c r="Z1678" i="26"/>
  <c r="AA1678" i="26"/>
  <c r="AB1678" i="26"/>
  <c r="AC1678" i="26"/>
  <c r="AC1679" i="26" s="1"/>
  <c r="AD1678" i="26"/>
  <c r="AD1679" i="26" s="1"/>
  <c r="AE1678" i="26"/>
  <c r="AE1679" i="26" s="1"/>
  <c r="AF1678" i="26"/>
  <c r="AF1679" i="26" s="1"/>
  <c r="AG1678" i="26"/>
  <c r="AG1679" i="26" s="1"/>
  <c r="J1679" i="26"/>
  <c r="K1679" i="26"/>
  <c r="R1679" i="26"/>
  <c r="S1679" i="26"/>
  <c r="Z1679" i="26"/>
  <c r="AA1679" i="26"/>
  <c r="D1680" i="26"/>
  <c r="D1679" i="26" s="1"/>
  <c r="E1680" i="26"/>
  <c r="F1680" i="26"/>
  <c r="G1680" i="26"/>
  <c r="H1680" i="26"/>
  <c r="I1680" i="26"/>
  <c r="J1680" i="26"/>
  <c r="K1680" i="26"/>
  <c r="L1680" i="26"/>
  <c r="L1679" i="26" s="1"/>
  <c r="M1680" i="26"/>
  <c r="N1680" i="26"/>
  <c r="O1680" i="26"/>
  <c r="P1680" i="26"/>
  <c r="Q1680" i="26"/>
  <c r="R1680" i="26"/>
  <c r="S1680" i="26"/>
  <c r="T1680" i="26"/>
  <c r="T1679" i="26" s="1"/>
  <c r="U1680" i="26"/>
  <c r="V1680" i="26"/>
  <c r="W1680" i="26"/>
  <c r="X1680" i="26"/>
  <c r="Y1680" i="26"/>
  <c r="Z1680" i="26"/>
  <c r="AA1680" i="26"/>
  <c r="AB1680" i="26"/>
  <c r="AB1679" i="26" s="1"/>
  <c r="AC1680" i="26"/>
  <c r="AD1680" i="26"/>
  <c r="AE1680" i="26"/>
  <c r="AF1680" i="26"/>
  <c r="AG1680" i="26"/>
  <c r="D1681" i="26"/>
  <c r="E1681" i="26"/>
  <c r="F1681" i="26"/>
  <c r="G1681" i="26"/>
  <c r="L1681" i="26"/>
  <c r="M1681" i="26"/>
  <c r="N1681" i="26"/>
  <c r="O1681" i="26"/>
  <c r="T1681" i="26"/>
  <c r="U1681" i="26"/>
  <c r="V1681" i="26"/>
  <c r="W1681" i="26"/>
  <c r="AB1681" i="26"/>
  <c r="AC1681" i="26"/>
  <c r="AD1681" i="26"/>
  <c r="AE1681" i="26"/>
  <c r="D1682" i="26"/>
  <c r="E1682" i="26"/>
  <c r="F1682" i="26"/>
  <c r="G1682" i="26"/>
  <c r="H1682" i="26"/>
  <c r="H1681" i="26" s="1"/>
  <c r="I1682" i="26"/>
  <c r="I1681" i="26" s="1"/>
  <c r="J1682" i="26"/>
  <c r="J1681" i="26" s="1"/>
  <c r="K1682" i="26"/>
  <c r="L1682" i="26"/>
  <c r="M1682" i="26"/>
  <c r="N1682" i="26"/>
  <c r="O1682" i="26"/>
  <c r="P1682" i="26"/>
  <c r="P1681" i="26" s="1"/>
  <c r="Q1682" i="26"/>
  <c r="Q1681" i="26" s="1"/>
  <c r="R1682" i="26"/>
  <c r="R1681" i="26" s="1"/>
  <c r="S1682" i="26"/>
  <c r="T1682" i="26"/>
  <c r="U1682" i="26"/>
  <c r="V1682" i="26"/>
  <c r="W1682" i="26"/>
  <c r="X1682" i="26"/>
  <c r="X1681" i="26" s="1"/>
  <c r="Y1682" i="26"/>
  <c r="Y1681" i="26" s="1"/>
  <c r="Z1682" i="26"/>
  <c r="Z1681" i="26" s="1"/>
  <c r="AA1682" i="26"/>
  <c r="AB1682" i="26"/>
  <c r="AC1682" i="26"/>
  <c r="AD1682" i="26"/>
  <c r="AE1682" i="26"/>
  <c r="AF1682" i="26"/>
  <c r="AF1681" i="26" s="1"/>
  <c r="AG1682" i="26"/>
  <c r="AG1681" i="26" s="1"/>
  <c r="D1683" i="26"/>
  <c r="E1683" i="26"/>
  <c r="F1683" i="26"/>
  <c r="G1683" i="26"/>
  <c r="H1683" i="26"/>
  <c r="I1683" i="26"/>
  <c r="J1683" i="26"/>
  <c r="K1683" i="26"/>
  <c r="K1681" i="26" s="1"/>
  <c r="L1683" i="26"/>
  <c r="M1683" i="26"/>
  <c r="N1683" i="26"/>
  <c r="O1683" i="26"/>
  <c r="P1683" i="26"/>
  <c r="Q1683" i="26"/>
  <c r="R1683" i="26"/>
  <c r="S1683" i="26"/>
  <c r="S1681" i="26" s="1"/>
  <c r="T1683" i="26"/>
  <c r="U1683" i="26"/>
  <c r="V1683" i="26"/>
  <c r="W1683" i="26"/>
  <c r="X1683" i="26"/>
  <c r="Y1683" i="26"/>
  <c r="Z1683" i="26"/>
  <c r="AA1683" i="26"/>
  <c r="AA1681" i="26" s="1"/>
  <c r="AB1683" i="26"/>
  <c r="AC1683" i="26"/>
  <c r="AD1683" i="26"/>
  <c r="AE1683" i="26"/>
  <c r="AF1683" i="26"/>
  <c r="AG1683" i="26"/>
  <c r="D1684" i="26"/>
  <c r="E1684" i="26"/>
  <c r="J1684" i="26"/>
  <c r="K1684" i="26"/>
  <c r="L1684" i="26"/>
  <c r="M1684" i="26"/>
  <c r="R1684" i="26"/>
  <c r="S1684" i="26"/>
  <c r="T1684" i="26"/>
  <c r="U1684" i="26"/>
  <c r="Z1684" i="26"/>
  <c r="AA1684" i="26"/>
  <c r="AB1684" i="26"/>
  <c r="AC1684" i="26"/>
  <c r="D1685" i="26"/>
  <c r="E1685" i="26"/>
  <c r="F1685" i="26"/>
  <c r="F1684" i="26" s="1"/>
  <c r="G1685" i="26"/>
  <c r="G1684" i="26" s="1"/>
  <c r="H1685" i="26"/>
  <c r="H1684" i="26" s="1"/>
  <c r="I1685" i="26"/>
  <c r="J1685" i="26"/>
  <c r="K1685" i="26"/>
  <c r="L1685" i="26"/>
  <c r="M1685" i="26"/>
  <c r="N1685" i="26"/>
  <c r="N1684" i="26" s="1"/>
  <c r="O1685" i="26"/>
  <c r="O1684" i="26" s="1"/>
  <c r="P1685" i="26"/>
  <c r="P1684" i="26" s="1"/>
  <c r="Q1685" i="26"/>
  <c r="R1685" i="26"/>
  <c r="S1685" i="26"/>
  <c r="T1685" i="26"/>
  <c r="U1685" i="26"/>
  <c r="V1685" i="26"/>
  <c r="V1684" i="26" s="1"/>
  <c r="W1685" i="26"/>
  <c r="W1684" i="26" s="1"/>
  <c r="X1685" i="26"/>
  <c r="X1684" i="26" s="1"/>
  <c r="Y1685" i="26"/>
  <c r="Z1685" i="26"/>
  <c r="AA1685" i="26"/>
  <c r="AB1685" i="26"/>
  <c r="AC1685" i="26"/>
  <c r="AD1685" i="26"/>
  <c r="AD1684" i="26" s="1"/>
  <c r="AE1685" i="26"/>
  <c r="AE1684" i="26" s="1"/>
  <c r="AF1685" i="26"/>
  <c r="AF1684" i="26" s="1"/>
  <c r="AG1685" i="26"/>
  <c r="D1686" i="26"/>
  <c r="E1686" i="26"/>
  <c r="F1686" i="26"/>
  <c r="G1686" i="26"/>
  <c r="H1686" i="26"/>
  <c r="I1686" i="26"/>
  <c r="I1684" i="26" s="1"/>
  <c r="J1686" i="26"/>
  <c r="K1686" i="26"/>
  <c r="L1686" i="26"/>
  <c r="M1686" i="26"/>
  <c r="N1686" i="26"/>
  <c r="O1686" i="26"/>
  <c r="P1686" i="26"/>
  <c r="Q1686" i="26"/>
  <c r="Q1684" i="26" s="1"/>
  <c r="R1686" i="26"/>
  <c r="S1686" i="26"/>
  <c r="T1686" i="26"/>
  <c r="U1686" i="26"/>
  <c r="V1686" i="26"/>
  <c r="W1686" i="26"/>
  <c r="X1686" i="26"/>
  <c r="Y1686" i="26"/>
  <c r="Y1684" i="26" s="1"/>
  <c r="Z1686" i="26"/>
  <c r="AA1686" i="26"/>
  <c r="AB1686" i="26"/>
  <c r="AC1686" i="26"/>
  <c r="AD1686" i="26"/>
  <c r="AE1686" i="26"/>
  <c r="AF1686" i="26"/>
  <c r="AG1686" i="26"/>
  <c r="AG1684" i="26" s="1"/>
  <c r="D1687" i="26"/>
  <c r="E1687" i="26"/>
  <c r="F1687" i="26"/>
  <c r="G1687" i="26"/>
  <c r="H1687" i="26"/>
  <c r="I1687" i="26"/>
  <c r="J1687" i="26"/>
  <c r="K1687" i="26"/>
  <c r="L1687" i="26"/>
  <c r="M1687" i="26"/>
  <c r="N1687" i="26"/>
  <c r="O1687" i="26"/>
  <c r="P1687" i="26"/>
  <c r="Q1687" i="26"/>
  <c r="R1687" i="26"/>
  <c r="S1687" i="26"/>
  <c r="T1687" i="26"/>
  <c r="U1687" i="26"/>
  <c r="V1687" i="26"/>
  <c r="W1687" i="26"/>
  <c r="X1687" i="26"/>
  <c r="Y1687" i="26"/>
  <c r="Z1687" i="26"/>
  <c r="AA1687" i="26"/>
  <c r="AB1687" i="26"/>
  <c r="AC1687" i="26"/>
  <c r="AD1687" i="26"/>
  <c r="AE1687" i="26"/>
  <c r="AF1687" i="26"/>
  <c r="AG1687" i="26"/>
  <c r="D1689" i="26"/>
  <c r="E1689" i="26"/>
  <c r="F1689" i="26"/>
  <c r="G1689" i="26"/>
  <c r="H1689" i="26"/>
  <c r="I1689" i="26"/>
  <c r="J1689" i="26"/>
  <c r="K1689" i="26"/>
  <c r="L1689" i="26"/>
  <c r="M1689" i="26"/>
  <c r="N1689" i="26"/>
  <c r="O1689" i="26"/>
  <c r="P1689" i="26"/>
  <c r="Q1689" i="26"/>
  <c r="R1689" i="26"/>
  <c r="S1689" i="26"/>
  <c r="T1689" i="26"/>
  <c r="U1689" i="26"/>
  <c r="V1689" i="26"/>
  <c r="W1689" i="26"/>
  <c r="X1689" i="26"/>
  <c r="Y1689" i="26"/>
  <c r="Z1689" i="26"/>
  <c r="AA1689" i="26"/>
  <c r="AB1689" i="26"/>
  <c r="AC1689" i="26"/>
  <c r="AD1689" i="26"/>
  <c r="AE1689" i="26"/>
  <c r="AF1689" i="26"/>
  <c r="AG1689" i="26"/>
  <c r="D1691" i="26"/>
  <c r="E1691" i="26"/>
  <c r="F1691" i="26"/>
  <c r="G1691" i="26"/>
  <c r="H1691" i="26"/>
  <c r="I1691" i="26"/>
  <c r="J1691" i="26"/>
  <c r="K1691" i="26"/>
  <c r="L1691" i="26"/>
  <c r="M1691" i="26"/>
  <c r="N1691" i="26"/>
  <c r="O1691" i="26"/>
  <c r="P1691" i="26"/>
  <c r="Q1691" i="26"/>
  <c r="R1691" i="26"/>
  <c r="S1691" i="26"/>
  <c r="T1691" i="26"/>
  <c r="U1691" i="26"/>
  <c r="V1691" i="26"/>
  <c r="W1691" i="26"/>
  <c r="X1691" i="26"/>
  <c r="Y1691" i="26"/>
  <c r="Z1691" i="26"/>
  <c r="AA1691" i="26"/>
  <c r="AB1691" i="26"/>
  <c r="AC1691" i="26"/>
  <c r="AD1691" i="26"/>
  <c r="AE1691" i="26"/>
  <c r="AF1691" i="26"/>
  <c r="AG1691" i="26"/>
  <c r="D1693" i="26"/>
  <c r="E1693" i="26"/>
  <c r="F1693" i="26"/>
  <c r="G1693" i="26"/>
  <c r="H1693" i="26"/>
  <c r="I1693" i="26"/>
  <c r="J1693" i="26"/>
  <c r="K1693" i="26"/>
  <c r="L1693" i="26"/>
  <c r="M1693" i="26"/>
  <c r="N1693" i="26"/>
  <c r="O1693" i="26"/>
  <c r="P1693" i="26"/>
  <c r="Q1693" i="26"/>
  <c r="R1693" i="26"/>
  <c r="S1693" i="26"/>
  <c r="T1693" i="26"/>
  <c r="U1693" i="26"/>
  <c r="V1693" i="26"/>
  <c r="W1693" i="26"/>
  <c r="X1693" i="26"/>
  <c r="Y1693" i="26"/>
  <c r="Z1693" i="26"/>
  <c r="AA1693" i="26"/>
  <c r="AB1693" i="26"/>
  <c r="AC1693" i="26"/>
  <c r="AD1693" i="26"/>
  <c r="AE1693" i="26"/>
  <c r="AF1693" i="26"/>
  <c r="AG1693" i="26"/>
  <c r="C1693" i="26"/>
  <c r="C1691" i="26"/>
  <c r="C1689" i="26"/>
  <c r="C1687" i="26"/>
  <c r="C1686" i="26"/>
  <c r="C1685" i="26"/>
  <c r="C1684" i="26" s="1"/>
  <c r="C1683" i="26"/>
  <c r="C1681" i="26" s="1"/>
  <c r="C1682" i="26"/>
  <c r="C1680" i="26"/>
  <c r="C1678" i="26"/>
  <c r="C1676" i="26"/>
  <c r="C1674" i="26"/>
  <c r="C1673" i="26"/>
  <c r="C1672" i="26"/>
  <c r="C1671" i="26" s="1"/>
  <c r="C1670" i="26"/>
  <c r="C1669" i="26"/>
  <c r="C1665" i="26"/>
  <c r="C1662" i="26"/>
  <c r="C1660" i="26"/>
  <c r="C1659" i="26"/>
  <c r="C1658" i="26"/>
  <c r="C1654" i="26"/>
  <c r="C1652" i="26"/>
  <c r="C1679" i="26"/>
  <c r="C1657" i="26"/>
  <c r="AE1744" i="26" l="1"/>
  <c r="W1744" i="26"/>
  <c r="O1744" i="26"/>
  <c r="G1744" i="26"/>
  <c r="AB1744" i="26"/>
  <c r="T1744" i="26"/>
  <c r="L1744" i="26"/>
  <c r="C1780" i="26"/>
  <c r="D1780" i="26" s="1"/>
  <c r="E1780" i="26" s="1"/>
  <c r="F1780" i="26" s="1"/>
  <c r="G1780" i="26" s="1"/>
  <c r="H1780" i="26" s="1"/>
  <c r="I1780" i="26" s="1"/>
  <c r="J1780" i="26" s="1"/>
  <c r="K1780" i="26" s="1"/>
  <c r="L1780" i="26" s="1"/>
  <c r="M1780" i="26" s="1"/>
  <c r="N1780" i="26" s="1"/>
  <c r="O1780" i="26" s="1"/>
  <c r="P1780" i="26" s="1"/>
  <c r="Q1780" i="26" s="1"/>
  <c r="R1780" i="26" s="1"/>
  <c r="S1780" i="26" s="1"/>
  <c r="T1780" i="26" s="1"/>
  <c r="U1780" i="26" s="1"/>
  <c r="V1780" i="26" s="1"/>
  <c r="W1780" i="26" s="1"/>
  <c r="X1780" i="26" s="1"/>
  <c r="Y1780" i="26" s="1"/>
  <c r="C1731" i="26"/>
  <c r="D1731" i="26" s="1"/>
  <c r="E1731" i="26" s="1"/>
  <c r="F1731" i="26" s="1"/>
  <c r="G1731" i="26" s="1"/>
  <c r="H1731" i="26" s="1"/>
  <c r="I1731" i="26" s="1"/>
  <c r="J1731" i="26" s="1"/>
  <c r="K1731" i="26" s="1"/>
  <c r="L1731" i="26" s="1"/>
  <c r="M1731" i="26" s="1"/>
  <c r="N1731" i="26" s="1"/>
  <c r="O1731" i="26" s="1"/>
  <c r="P1731" i="26" s="1"/>
  <c r="Q1731" i="26" s="1"/>
  <c r="R1731" i="26" s="1"/>
  <c r="S1731" i="26" s="1"/>
  <c r="T1731" i="26" s="1"/>
  <c r="U1731" i="26" s="1"/>
  <c r="V1731" i="26" s="1"/>
  <c r="W1731" i="26" s="1"/>
  <c r="X1731" i="26" s="1"/>
  <c r="Y1731" i="26" s="1"/>
  <c r="C1699" i="26"/>
  <c r="D1699" i="26" s="1"/>
  <c r="E1699" i="26" s="1"/>
  <c r="F1699" i="26" s="1"/>
  <c r="G1699" i="26" s="1"/>
  <c r="H1699" i="26" s="1"/>
  <c r="I1699" i="26" s="1"/>
  <c r="J1699" i="26" s="1"/>
  <c r="K1699" i="26" s="1"/>
  <c r="L1699" i="26" s="1"/>
  <c r="M1699" i="26" s="1"/>
  <c r="N1699" i="26" s="1"/>
  <c r="O1699" i="26" s="1"/>
  <c r="P1699" i="26" s="1"/>
  <c r="Q1699" i="26" s="1"/>
  <c r="R1699" i="26" s="1"/>
  <c r="S1699" i="26" s="1"/>
  <c r="T1699" i="26" s="1"/>
  <c r="U1699" i="26" s="1"/>
  <c r="V1699" i="26" s="1"/>
  <c r="W1699" i="26" s="1"/>
  <c r="X1699" i="26" s="1"/>
  <c r="Y1699" i="26" s="1"/>
  <c r="C1651" i="26"/>
  <c r="D1651" i="26" s="1"/>
  <c r="E1651" i="26" s="1"/>
  <c r="F1651" i="26" s="1"/>
  <c r="G1651" i="26" s="1"/>
  <c r="H1651" i="26" s="1"/>
  <c r="I1651" i="26" s="1"/>
  <c r="J1651" i="26" s="1"/>
  <c r="K1651" i="26" s="1"/>
  <c r="L1651" i="26" s="1"/>
  <c r="M1651" i="26" s="1"/>
  <c r="N1651" i="26" s="1"/>
  <c r="O1651" i="26" s="1"/>
  <c r="P1651" i="26" s="1"/>
  <c r="Q1651" i="26" s="1"/>
  <c r="R1651" i="26" s="1"/>
  <c r="S1651" i="26" s="1"/>
  <c r="T1651" i="26" s="1"/>
  <c r="U1651" i="26" s="1"/>
  <c r="V1651" i="26" s="1"/>
  <c r="W1651" i="26" s="1"/>
  <c r="X1651" i="26" s="1"/>
  <c r="Y1651" i="26" s="1"/>
  <c r="DE13" i="25" l="1"/>
  <c r="DE16" i="25"/>
  <c r="DE15" i="25"/>
  <c r="DC16" i="25"/>
  <c r="DC15" i="25"/>
  <c r="DC13" i="25"/>
  <c r="DB13" i="25"/>
  <c r="DC12" i="25"/>
  <c r="DB12" i="25"/>
  <c r="DB62" i="25"/>
  <c r="DB60" i="25" s="1"/>
  <c r="DB61" i="25"/>
  <c r="DC61" i="25"/>
  <c r="DC60" i="25" s="1"/>
  <c r="DC62" i="25"/>
  <c r="DE61" i="25"/>
  <c r="DE62" i="25"/>
  <c r="DE60" i="25" l="1"/>
  <c r="DB45" i="25" l="1"/>
  <c r="DB47" i="25"/>
  <c r="DB49" i="25" s="1"/>
  <c r="DE26" i="25" l="1"/>
  <c r="DH83" i="25"/>
  <c r="DG83" i="25"/>
  <c r="DH82" i="25"/>
  <c r="DG82" i="25"/>
  <c r="DH81" i="25"/>
  <c r="DG81" i="25"/>
  <c r="DH80" i="25"/>
  <c r="DG80" i="25"/>
  <c r="DH79" i="25"/>
  <c r="DG79" i="25"/>
  <c r="DH78" i="25"/>
  <c r="DG78" i="25"/>
  <c r="DH77" i="25"/>
  <c r="DG77" i="25"/>
  <c r="DH76" i="25"/>
  <c r="DG76" i="25"/>
  <c r="DH75" i="25"/>
  <c r="DG75" i="25"/>
  <c r="DH74" i="25"/>
  <c r="DG74" i="25"/>
  <c r="DH73" i="25"/>
  <c r="DG73" i="25"/>
  <c r="DH72" i="25"/>
  <c r="DG72" i="25"/>
  <c r="DH71" i="25"/>
  <c r="DG71" i="25"/>
  <c r="DH70" i="25"/>
  <c r="DG70" i="25"/>
  <c r="DK70" i="25" s="1"/>
  <c r="DH69" i="25"/>
  <c r="DG69" i="25"/>
  <c r="DH68" i="25"/>
  <c r="DG68" i="25"/>
  <c r="DH67" i="25"/>
  <c r="DG67" i="25"/>
  <c r="DH66" i="25"/>
  <c r="DG66" i="25"/>
  <c r="DH65" i="25"/>
  <c r="DG65" i="25"/>
  <c r="DH64" i="25"/>
  <c r="DG64" i="25"/>
  <c r="DH63" i="25"/>
  <c r="DG63" i="25"/>
  <c r="DH62" i="25"/>
  <c r="DG62" i="25"/>
  <c r="DH61" i="25"/>
  <c r="DG61" i="25"/>
  <c r="DH60" i="25"/>
  <c r="DG60" i="25"/>
  <c r="DG12" i="25"/>
  <c r="DG13" i="25"/>
  <c r="DH13" i="25"/>
  <c r="DG14" i="25"/>
  <c r="DH14" i="25"/>
  <c r="DG15" i="25"/>
  <c r="DH15" i="25"/>
  <c r="DG16" i="25"/>
  <c r="DH16" i="25"/>
  <c r="DG17" i="25"/>
  <c r="DH17" i="25"/>
  <c r="DG18" i="25"/>
  <c r="DH18" i="25"/>
  <c r="DG19" i="25"/>
  <c r="DH19" i="25"/>
  <c r="DG20" i="25"/>
  <c r="DH20" i="25"/>
  <c r="DG21" i="25"/>
  <c r="DH21" i="25"/>
  <c r="DG22" i="25"/>
  <c r="DH22" i="25"/>
  <c r="DG23" i="25"/>
  <c r="DH23" i="25"/>
  <c r="DG24" i="25"/>
  <c r="DH24" i="25"/>
  <c r="DG25" i="25"/>
  <c r="DH25" i="25"/>
  <c r="DG26" i="25"/>
  <c r="DH26" i="25"/>
  <c r="DG27" i="25"/>
  <c r="DH27" i="25"/>
  <c r="DG28" i="25"/>
  <c r="DH28" i="25"/>
  <c r="DG29" i="25"/>
  <c r="DH29" i="25"/>
  <c r="DG30" i="25"/>
  <c r="DH30" i="25"/>
  <c r="DG31" i="25"/>
  <c r="DH31" i="25"/>
  <c r="DG32" i="25"/>
  <c r="DH32" i="25"/>
  <c r="DG33" i="25"/>
  <c r="DH33" i="25"/>
  <c r="DG34" i="25"/>
  <c r="DH34" i="25"/>
  <c r="DH11" i="25"/>
  <c r="DG11" i="25"/>
  <c r="DE31" i="25"/>
  <c r="DE28" i="25"/>
  <c r="DE21" i="25"/>
  <c r="DE19" i="25"/>
  <c r="DD21" i="25"/>
  <c r="DK82" i="25" l="1"/>
  <c r="DK71" i="25"/>
  <c r="DM70" i="25" s="1"/>
  <c r="DK83" i="25"/>
  <c r="DK60" i="25"/>
  <c r="DK66" i="25"/>
  <c r="DD53" i="25"/>
  <c r="DE53" i="25" s="1"/>
  <c r="DD52" i="25"/>
  <c r="DE52" i="25" s="1"/>
  <c r="DD51" i="25"/>
  <c r="DE51" i="25" s="1"/>
  <c r="DE50" i="25" s="1"/>
  <c r="DD50" i="25"/>
  <c r="DD49" i="25"/>
  <c r="DE49" i="25" s="1"/>
  <c r="DD48" i="25"/>
  <c r="DE48" i="25" s="1"/>
  <c r="DE47" i="25" s="1"/>
  <c r="DD47" i="25"/>
  <c r="DD46" i="25"/>
  <c r="DE46" i="25" s="1"/>
  <c r="DD45" i="25"/>
  <c r="DE45" i="25" s="1"/>
  <c r="DE44" i="25" s="1"/>
  <c r="DD44" i="25"/>
  <c r="DD43" i="25"/>
  <c r="DE43" i="25" s="1"/>
  <c r="DD42" i="25"/>
  <c r="DE42" i="25" s="1"/>
  <c r="DE41" i="25" s="1"/>
  <c r="DD41" i="25"/>
  <c r="DD34" i="25"/>
  <c r="DD33" i="25"/>
  <c r="DD32" i="25"/>
  <c r="DK81" i="25" s="1"/>
  <c r="DD31" i="25"/>
  <c r="DK80" i="25" s="1"/>
  <c r="DD30" i="25"/>
  <c r="DK79" i="25" s="1"/>
  <c r="DD29" i="25"/>
  <c r="DK78" i="25" s="1"/>
  <c r="DM78" i="25" s="1"/>
  <c r="DD28" i="25"/>
  <c r="DK77" i="25" s="1"/>
  <c r="DD27" i="25"/>
  <c r="DK76" i="25" s="1"/>
  <c r="DD26" i="25"/>
  <c r="DK75" i="25" s="1"/>
  <c r="DD25" i="25"/>
  <c r="DK74" i="25" s="1"/>
  <c r="DD24" i="25"/>
  <c r="DK73" i="25" s="1"/>
  <c r="DD23" i="25"/>
  <c r="DK72" i="25" s="1"/>
  <c r="DD22" i="25"/>
  <c r="DD20" i="25"/>
  <c r="DK69" i="25" s="1"/>
  <c r="DD19" i="25"/>
  <c r="DK68" i="25" s="1"/>
  <c r="DM68" i="25" s="1"/>
  <c r="DD18" i="25"/>
  <c r="DK67" i="25" s="1"/>
  <c r="DD17" i="25"/>
  <c r="DD16" i="25"/>
  <c r="DK65" i="25" s="1"/>
  <c r="DD15" i="25"/>
  <c r="DK64" i="25" s="1"/>
  <c r="DD14" i="25"/>
  <c r="DK63" i="25" s="1"/>
  <c r="DD13" i="25"/>
  <c r="DK62" i="25" s="1"/>
  <c r="DD12" i="25"/>
  <c r="DK61" i="25" s="1"/>
  <c r="DD11" i="25"/>
  <c r="DA105" i="25"/>
  <c r="CZ105" i="25"/>
  <c r="CY105" i="25"/>
  <c r="CX105" i="25"/>
  <c r="DA89" i="25"/>
  <c r="CZ89" i="25"/>
  <c r="CY89" i="25"/>
  <c r="CX89" i="25"/>
  <c r="DA59" i="25"/>
  <c r="CZ59" i="25"/>
  <c r="CY59" i="25"/>
  <c r="CX59" i="25"/>
  <c r="DA55" i="25"/>
  <c r="CZ55" i="25"/>
  <c r="CY55" i="25"/>
  <c r="CX55" i="25"/>
  <c r="DA40" i="25"/>
  <c r="CZ40" i="25"/>
  <c r="CY40" i="25"/>
  <c r="CX40" i="25"/>
  <c r="DA36" i="25"/>
  <c r="CZ36" i="25"/>
  <c r="CY36" i="25"/>
  <c r="CX36" i="25"/>
  <c r="DM66" i="25" l="1"/>
  <c r="DM75" i="25"/>
  <c r="DM74" i="25"/>
  <c r="I16" i="26"/>
  <c r="I18" i="26" s="1"/>
  <c r="O16" i="26"/>
  <c r="O18" i="26" s="1"/>
  <c r="U16" i="26"/>
  <c r="U18" i="26" s="1"/>
  <c r="E16" i="26"/>
  <c r="E18" i="26" s="1"/>
  <c r="K16" i="26"/>
  <c r="K18" i="26" s="1"/>
  <c r="Q16" i="26"/>
  <c r="Q18" i="26" s="1"/>
  <c r="W16" i="26"/>
  <c r="W18" i="26" s="1"/>
  <c r="D16" i="26"/>
  <c r="D18" i="26" s="1"/>
  <c r="F16" i="26"/>
  <c r="F18" i="26" s="1"/>
  <c r="G16" i="26"/>
  <c r="G18" i="26" s="1"/>
  <c r="H16" i="26"/>
  <c r="H18" i="26" s="1"/>
  <c r="J16" i="26"/>
  <c r="J18" i="26" s="1"/>
  <c r="L16" i="26"/>
  <c r="L18" i="26" s="1"/>
  <c r="M16" i="26"/>
  <c r="M18" i="26" s="1"/>
  <c r="N16" i="26"/>
  <c r="N18" i="26" s="1"/>
  <c r="P16" i="26"/>
  <c r="P18" i="26" s="1"/>
  <c r="R16" i="26"/>
  <c r="S16" i="26"/>
  <c r="S18" i="26" s="1"/>
  <c r="T16" i="26"/>
  <c r="T18" i="26" s="1"/>
  <c r="V16" i="26"/>
  <c r="V18" i="26" s="1"/>
  <c r="X16" i="26"/>
  <c r="X18" i="26" s="1"/>
  <c r="Y16" i="26"/>
  <c r="Y18" i="26" s="1"/>
  <c r="R18" i="26"/>
  <c r="C16" i="26"/>
  <c r="C18" i="26" s="1"/>
  <c r="G26" i="26"/>
  <c r="G28" i="26" s="1"/>
  <c r="I26" i="26"/>
  <c r="I28" i="26" s="1"/>
  <c r="M26" i="26"/>
  <c r="M28" i="26" s="1"/>
  <c r="O26" i="26"/>
  <c r="O28" i="26" s="1"/>
  <c r="S26" i="26"/>
  <c r="S28" i="26" s="1"/>
  <c r="U26" i="26"/>
  <c r="U28" i="26" s="1"/>
  <c r="Y26" i="26"/>
  <c r="Y28" i="26" s="1"/>
  <c r="E26" i="26"/>
  <c r="E28" i="26" s="1"/>
  <c r="F26" i="26"/>
  <c r="F28" i="26" s="1"/>
  <c r="H26" i="26"/>
  <c r="H28" i="26" s="1"/>
  <c r="J26" i="26"/>
  <c r="J28" i="26" s="1"/>
  <c r="K26" i="26"/>
  <c r="K28" i="26" s="1"/>
  <c r="L26" i="26"/>
  <c r="L28" i="26" s="1"/>
  <c r="N26" i="26"/>
  <c r="P26" i="26"/>
  <c r="P28" i="26" s="1"/>
  <c r="Q26" i="26"/>
  <c r="Q28" i="26" s="1"/>
  <c r="R26" i="26"/>
  <c r="R28" i="26" s="1"/>
  <c r="T26" i="26"/>
  <c r="T28" i="26" s="1"/>
  <c r="V26" i="26"/>
  <c r="V28" i="26" s="1"/>
  <c r="W26" i="26"/>
  <c r="W28" i="26" s="1"/>
  <c r="X26" i="26"/>
  <c r="N28" i="26"/>
  <c r="X28" i="26"/>
  <c r="D26" i="26"/>
  <c r="D28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C88" i="26"/>
  <c r="C86" i="26"/>
  <c r="C83" i="26"/>
  <c r="C84" i="26"/>
  <c r="C85" i="26"/>
  <c r="C82" i="26"/>
  <c r="C81" i="26"/>
  <c r="C79" i="26"/>
  <c r="C80" i="26"/>
  <c r="C78" i="26"/>
  <c r="C76" i="26"/>
  <c r="C75" i="26"/>
  <c r="C74" i="26"/>
  <c r="C73" i="26"/>
  <c r="C72" i="26"/>
  <c r="C71" i="26"/>
  <c r="C70" i="26"/>
  <c r="C65" i="26"/>
  <c r="C66" i="26"/>
  <c r="C67" i="26"/>
  <c r="C68" i="26"/>
  <c r="I64" i="26" l="1"/>
  <c r="X64" i="26"/>
  <c r="L64" i="26"/>
  <c r="O64" i="26"/>
  <c r="F64" i="26"/>
  <c r="U64" i="26"/>
  <c r="R64" i="26"/>
  <c r="U77" i="26"/>
  <c r="O77" i="26"/>
  <c r="I77" i="26"/>
  <c r="U69" i="26"/>
  <c r="O69" i="26"/>
  <c r="I69" i="26"/>
  <c r="I87" i="26" s="1"/>
  <c r="I89" i="26" s="1"/>
  <c r="W64" i="26"/>
  <c r="Q64" i="26"/>
  <c r="K64" i="26"/>
  <c r="T77" i="26"/>
  <c r="N77" i="26"/>
  <c r="H77" i="26"/>
  <c r="V69" i="26"/>
  <c r="P69" i="26"/>
  <c r="J69" i="26"/>
  <c r="D69" i="26"/>
  <c r="T69" i="26"/>
  <c r="N69" i="26"/>
  <c r="H69" i="26"/>
  <c r="V64" i="26"/>
  <c r="P64" i="26"/>
  <c r="J64" i="26"/>
  <c r="R69" i="26"/>
  <c r="T64" i="26"/>
  <c r="W77" i="26"/>
  <c r="Q77" i="26"/>
  <c r="K77" i="26"/>
  <c r="E77" i="26"/>
  <c r="Y77" i="26"/>
  <c r="S77" i="26"/>
  <c r="M77" i="26"/>
  <c r="G77" i="26"/>
  <c r="R77" i="26"/>
  <c r="X77" i="26"/>
  <c r="F77" i="26"/>
  <c r="L69" i="26"/>
  <c r="H64" i="26"/>
  <c r="Y69" i="26"/>
  <c r="S69" i="26"/>
  <c r="M69" i="26"/>
  <c r="G69" i="26"/>
  <c r="W69" i="26"/>
  <c r="Q69" i="26"/>
  <c r="K69" i="26"/>
  <c r="E69" i="26"/>
  <c r="Y64" i="26"/>
  <c r="S64" i="26"/>
  <c r="S87" i="26" s="1"/>
  <c r="S89" i="26" s="1"/>
  <c r="M64" i="26"/>
  <c r="L77" i="26"/>
  <c r="X69" i="26"/>
  <c r="F69" i="26"/>
  <c r="N64" i="26"/>
  <c r="N87" i="26" s="1"/>
  <c r="N89" i="26" s="1"/>
  <c r="V77" i="26"/>
  <c r="V87" i="26" s="1"/>
  <c r="V89" i="26" s="1"/>
  <c r="P77" i="26"/>
  <c r="J77" i="26"/>
  <c r="J87" i="26" s="1"/>
  <c r="J89" i="26" s="1"/>
  <c r="D77" i="26"/>
  <c r="E64" i="26"/>
  <c r="E87" i="26" s="1"/>
  <c r="E89" i="26" s="1"/>
  <c r="D64" i="26"/>
  <c r="G64" i="26"/>
  <c r="T87" i="26" l="1"/>
  <c r="T89" i="26" s="1"/>
  <c r="F87" i="26"/>
  <c r="F89" i="26" s="1"/>
  <c r="U87" i="26"/>
  <c r="U89" i="26" s="1"/>
  <c r="P87" i="26"/>
  <c r="P89" i="26" s="1"/>
  <c r="Y87" i="26"/>
  <c r="Y89" i="26" s="1"/>
  <c r="R87" i="26"/>
  <c r="R89" i="26" s="1"/>
  <c r="W87" i="26"/>
  <c r="W89" i="26" s="1"/>
  <c r="G87" i="26"/>
  <c r="G89" i="26" s="1"/>
  <c r="H87" i="26"/>
  <c r="H89" i="26" s="1"/>
  <c r="M87" i="26"/>
  <c r="M89" i="26" s="1"/>
  <c r="Q87" i="26"/>
  <c r="Q89" i="26" s="1"/>
  <c r="K87" i="26"/>
  <c r="K89" i="26" s="1"/>
  <c r="D87" i="26"/>
  <c r="D89" i="26" s="1"/>
  <c r="X87" i="26"/>
  <c r="X89" i="26" s="1"/>
  <c r="O87" i="26"/>
  <c r="O89" i="26" s="1"/>
  <c r="L87" i="26"/>
  <c r="L89" i="26" s="1"/>
  <c r="AF1224" i="26"/>
  <c r="AG1224" i="26"/>
  <c r="D1225" i="26"/>
  <c r="E1225" i="26"/>
  <c r="F1225" i="26"/>
  <c r="G1225" i="26"/>
  <c r="H1225" i="26"/>
  <c r="I1225" i="26"/>
  <c r="J1225" i="26"/>
  <c r="K1225" i="26"/>
  <c r="L1225" i="26"/>
  <c r="M1225" i="26"/>
  <c r="N1225" i="26"/>
  <c r="O1225" i="26"/>
  <c r="P1225" i="26"/>
  <c r="Q1225" i="26"/>
  <c r="R1225" i="26"/>
  <c r="S1225" i="26"/>
  <c r="T1225" i="26"/>
  <c r="U1225" i="26"/>
  <c r="V1225" i="26"/>
  <c r="W1225" i="26"/>
  <c r="X1225" i="26"/>
  <c r="Y1225" i="26"/>
  <c r="Z1225" i="26"/>
  <c r="AA1225" i="26"/>
  <c r="AB1225" i="26"/>
  <c r="AC1225" i="26"/>
  <c r="AD1225" i="26"/>
  <c r="AE1225" i="26"/>
  <c r="AF1225" i="26"/>
  <c r="AG1225" i="26"/>
  <c r="D1226" i="26"/>
  <c r="E1226" i="26"/>
  <c r="F1226" i="26"/>
  <c r="G1226" i="26"/>
  <c r="H1226" i="26"/>
  <c r="I1226" i="26"/>
  <c r="J1226" i="26"/>
  <c r="K1226" i="26"/>
  <c r="L1226" i="26"/>
  <c r="M1226" i="26"/>
  <c r="N1226" i="26"/>
  <c r="O1226" i="26"/>
  <c r="P1226" i="26"/>
  <c r="Q1226" i="26"/>
  <c r="R1226" i="26"/>
  <c r="S1226" i="26"/>
  <c r="T1226" i="26"/>
  <c r="U1226" i="26"/>
  <c r="V1226" i="26"/>
  <c r="W1226" i="26"/>
  <c r="X1226" i="26"/>
  <c r="Y1226" i="26"/>
  <c r="Z1226" i="26"/>
  <c r="AA1226" i="26"/>
  <c r="AB1226" i="26"/>
  <c r="AC1226" i="26"/>
  <c r="AD1226" i="26"/>
  <c r="AE1226" i="26"/>
  <c r="AF1226" i="26"/>
  <c r="AG1226" i="26"/>
  <c r="D1227" i="26"/>
  <c r="E1227" i="26"/>
  <c r="F1227" i="26"/>
  <c r="G1227" i="26"/>
  <c r="H1227" i="26"/>
  <c r="I1227" i="26"/>
  <c r="J1227" i="26"/>
  <c r="K1227" i="26"/>
  <c r="L1227" i="26"/>
  <c r="M1227" i="26"/>
  <c r="N1227" i="26"/>
  <c r="O1227" i="26"/>
  <c r="P1227" i="26"/>
  <c r="Q1227" i="26"/>
  <c r="R1227" i="26"/>
  <c r="S1227" i="26"/>
  <c r="T1227" i="26"/>
  <c r="U1227" i="26"/>
  <c r="V1227" i="26"/>
  <c r="W1227" i="26"/>
  <c r="X1227" i="26"/>
  <c r="Y1227" i="26"/>
  <c r="Z1227" i="26"/>
  <c r="AA1227" i="26"/>
  <c r="AB1227" i="26"/>
  <c r="AC1227" i="26"/>
  <c r="AD1227" i="26"/>
  <c r="AE1227" i="26"/>
  <c r="AF1227" i="26"/>
  <c r="AG1227" i="26"/>
  <c r="D1228" i="26"/>
  <c r="E1228" i="26"/>
  <c r="F1228" i="26"/>
  <c r="G1228" i="26"/>
  <c r="H1228" i="26"/>
  <c r="I1228" i="26"/>
  <c r="J1228" i="26"/>
  <c r="K1228" i="26"/>
  <c r="L1228" i="26"/>
  <c r="M1228" i="26"/>
  <c r="N1228" i="26"/>
  <c r="O1228" i="26"/>
  <c r="P1228" i="26"/>
  <c r="Q1228" i="26"/>
  <c r="R1228" i="26"/>
  <c r="S1228" i="26"/>
  <c r="T1228" i="26"/>
  <c r="U1228" i="26"/>
  <c r="V1228" i="26"/>
  <c r="W1228" i="26"/>
  <c r="X1228" i="26"/>
  <c r="Y1228" i="26"/>
  <c r="Z1228" i="26"/>
  <c r="AA1228" i="26"/>
  <c r="AB1228" i="26"/>
  <c r="AC1228" i="26"/>
  <c r="AD1228" i="26"/>
  <c r="AE1228" i="26"/>
  <c r="AF1228" i="26"/>
  <c r="AG1228" i="26"/>
  <c r="D1229" i="26"/>
  <c r="E1229" i="26"/>
  <c r="F1229" i="26"/>
  <c r="G1229" i="26"/>
  <c r="H1229" i="26"/>
  <c r="I1229" i="26"/>
  <c r="J1229" i="26"/>
  <c r="K1229" i="26"/>
  <c r="L1229" i="26"/>
  <c r="M1229" i="26"/>
  <c r="N1229" i="26"/>
  <c r="O1229" i="26"/>
  <c r="P1229" i="26"/>
  <c r="Q1229" i="26"/>
  <c r="R1229" i="26"/>
  <c r="S1229" i="26"/>
  <c r="T1229" i="26"/>
  <c r="U1229" i="26"/>
  <c r="V1229" i="26"/>
  <c r="W1229" i="26"/>
  <c r="X1229" i="26"/>
  <c r="Y1229" i="26"/>
  <c r="Z1229" i="26"/>
  <c r="AA1229" i="26"/>
  <c r="AB1229" i="26"/>
  <c r="AC1229" i="26"/>
  <c r="AD1229" i="26"/>
  <c r="AE1229" i="26"/>
  <c r="AF1229" i="26"/>
  <c r="AG1229" i="26"/>
  <c r="D1230" i="26"/>
  <c r="E1230" i="26"/>
  <c r="F1230" i="26"/>
  <c r="G1230" i="26"/>
  <c r="H1230" i="26"/>
  <c r="I1230" i="26"/>
  <c r="J1230" i="26"/>
  <c r="K1230" i="26"/>
  <c r="L1230" i="26"/>
  <c r="M1230" i="26"/>
  <c r="N1230" i="26"/>
  <c r="O1230" i="26"/>
  <c r="P1230" i="26"/>
  <c r="Q1230" i="26"/>
  <c r="R1230" i="26"/>
  <c r="S1230" i="26"/>
  <c r="T1230" i="26"/>
  <c r="U1230" i="26"/>
  <c r="V1230" i="26"/>
  <c r="W1230" i="26"/>
  <c r="X1230" i="26"/>
  <c r="Y1230" i="26"/>
  <c r="Z1230" i="26"/>
  <c r="AA1230" i="26"/>
  <c r="AB1230" i="26"/>
  <c r="AC1230" i="26"/>
  <c r="AD1230" i="26"/>
  <c r="AE1230" i="26"/>
  <c r="AF1230" i="26"/>
  <c r="AG1230" i="26"/>
  <c r="D1231" i="26"/>
  <c r="E1231" i="26"/>
  <c r="F1231" i="26"/>
  <c r="G1231" i="26"/>
  <c r="H1231" i="26"/>
  <c r="I1231" i="26"/>
  <c r="J1231" i="26"/>
  <c r="K1231" i="26"/>
  <c r="L1231" i="26"/>
  <c r="M1231" i="26"/>
  <c r="N1231" i="26"/>
  <c r="O1231" i="26"/>
  <c r="P1231" i="26"/>
  <c r="Q1231" i="26"/>
  <c r="R1231" i="26"/>
  <c r="S1231" i="26"/>
  <c r="T1231" i="26"/>
  <c r="U1231" i="26"/>
  <c r="V1231" i="26"/>
  <c r="W1231" i="26"/>
  <c r="X1231" i="26"/>
  <c r="Y1231" i="26"/>
  <c r="Z1231" i="26"/>
  <c r="AA1231" i="26"/>
  <c r="AB1231" i="26"/>
  <c r="AC1231" i="26"/>
  <c r="AD1231" i="26"/>
  <c r="AE1231" i="26"/>
  <c r="AF1231" i="26"/>
  <c r="AG1231" i="26"/>
  <c r="D1232" i="26"/>
  <c r="E1232" i="26"/>
  <c r="F1232" i="26"/>
  <c r="G1232" i="26"/>
  <c r="H1232" i="26"/>
  <c r="I1232" i="26"/>
  <c r="J1232" i="26"/>
  <c r="K1232" i="26"/>
  <c r="L1232" i="26"/>
  <c r="M1232" i="26"/>
  <c r="N1232" i="26"/>
  <c r="O1232" i="26"/>
  <c r="P1232" i="26"/>
  <c r="Q1232" i="26"/>
  <c r="R1232" i="26"/>
  <c r="S1232" i="26"/>
  <c r="T1232" i="26"/>
  <c r="U1232" i="26"/>
  <c r="V1232" i="26"/>
  <c r="W1232" i="26"/>
  <c r="X1232" i="26"/>
  <c r="Y1232" i="26"/>
  <c r="Z1232" i="26"/>
  <c r="AA1232" i="26"/>
  <c r="AB1232" i="26"/>
  <c r="AC1232" i="26"/>
  <c r="AD1232" i="26"/>
  <c r="AE1232" i="26"/>
  <c r="AF1232" i="26"/>
  <c r="AG1232" i="26"/>
  <c r="D1233" i="26"/>
  <c r="E1233" i="26"/>
  <c r="F1233" i="26"/>
  <c r="G1233" i="26"/>
  <c r="H1233" i="26"/>
  <c r="I1233" i="26"/>
  <c r="J1233" i="26"/>
  <c r="K1233" i="26"/>
  <c r="L1233" i="26"/>
  <c r="M1233" i="26"/>
  <c r="N1233" i="26"/>
  <c r="O1233" i="26"/>
  <c r="P1233" i="26"/>
  <c r="Q1233" i="26"/>
  <c r="R1233" i="26"/>
  <c r="S1233" i="26"/>
  <c r="T1233" i="26"/>
  <c r="U1233" i="26"/>
  <c r="V1233" i="26"/>
  <c r="W1233" i="26"/>
  <c r="X1233" i="26"/>
  <c r="Y1233" i="26"/>
  <c r="Z1233" i="26"/>
  <c r="AA1233" i="26"/>
  <c r="AB1233" i="26"/>
  <c r="AC1233" i="26"/>
  <c r="AD1233" i="26"/>
  <c r="AE1233" i="26"/>
  <c r="AF1233" i="26"/>
  <c r="AG1233" i="26"/>
  <c r="D1234" i="26"/>
  <c r="E1234" i="26"/>
  <c r="F1234" i="26"/>
  <c r="G1234" i="26"/>
  <c r="H1234" i="26"/>
  <c r="I1234" i="26"/>
  <c r="J1234" i="26"/>
  <c r="K1234" i="26"/>
  <c r="L1234" i="26"/>
  <c r="M1234" i="26"/>
  <c r="N1234" i="26"/>
  <c r="O1234" i="26"/>
  <c r="P1234" i="26"/>
  <c r="Q1234" i="26"/>
  <c r="R1234" i="26"/>
  <c r="S1234" i="26"/>
  <c r="T1234" i="26"/>
  <c r="U1234" i="26"/>
  <c r="V1234" i="26"/>
  <c r="W1234" i="26"/>
  <c r="X1234" i="26"/>
  <c r="Y1234" i="26"/>
  <c r="Z1234" i="26"/>
  <c r="AA1234" i="26"/>
  <c r="AB1234" i="26"/>
  <c r="AC1234" i="26"/>
  <c r="AD1234" i="26"/>
  <c r="AE1234" i="26"/>
  <c r="AF1234" i="26"/>
  <c r="AG1234" i="26"/>
  <c r="D1235" i="26"/>
  <c r="E1235" i="26"/>
  <c r="F1235" i="26"/>
  <c r="G1235" i="26"/>
  <c r="H1235" i="26"/>
  <c r="I1235" i="26"/>
  <c r="J1235" i="26"/>
  <c r="K1235" i="26"/>
  <c r="L1235" i="26"/>
  <c r="M1235" i="26"/>
  <c r="N1235" i="26"/>
  <c r="O1235" i="26"/>
  <c r="P1235" i="26"/>
  <c r="Q1235" i="26"/>
  <c r="R1235" i="26"/>
  <c r="S1235" i="26"/>
  <c r="T1235" i="26"/>
  <c r="U1235" i="26"/>
  <c r="V1235" i="26"/>
  <c r="W1235" i="26"/>
  <c r="X1235" i="26"/>
  <c r="Y1235" i="26"/>
  <c r="Z1235" i="26"/>
  <c r="AA1235" i="26"/>
  <c r="AB1235" i="26"/>
  <c r="AC1235" i="26"/>
  <c r="AD1235" i="26"/>
  <c r="AE1235" i="26"/>
  <c r="AF1235" i="26"/>
  <c r="AG1235" i="26"/>
  <c r="D1236" i="26"/>
  <c r="E1236" i="26"/>
  <c r="F1236" i="26"/>
  <c r="G1236" i="26"/>
  <c r="H1236" i="26"/>
  <c r="I1236" i="26"/>
  <c r="J1236" i="26"/>
  <c r="K1236" i="26"/>
  <c r="L1236" i="26"/>
  <c r="M1236" i="26"/>
  <c r="N1236" i="26"/>
  <c r="O1236" i="26"/>
  <c r="P1236" i="26"/>
  <c r="Q1236" i="26"/>
  <c r="R1236" i="26"/>
  <c r="S1236" i="26"/>
  <c r="T1236" i="26"/>
  <c r="U1236" i="26"/>
  <c r="V1236" i="26"/>
  <c r="W1236" i="26"/>
  <c r="X1236" i="26"/>
  <c r="Y1236" i="26"/>
  <c r="Z1236" i="26"/>
  <c r="AA1236" i="26"/>
  <c r="AB1236" i="26"/>
  <c r="AC1236" i="26"/>
  <c r="AD1236" i="26"/>
  <c r="AE1236" i="26"/>
  <c r="AF1236" i="26"/>
  <c r="AG1236" i="26"/>
  <c r="D1237" i="26"/>
  <c r="E1237" i="26"/>
  <c r="F1237" i="26"/>
  <c r="G1237" i="26"/>
  <c r="H1237" i="26"/>
  <c r="I1237" i="26"/>
  <c r="J1237" i="26"/>
  <c r="K1237" i="26"/>
  <c r="L1237" i="26"/>
  <c r="M1237" i="26"/>
  <c r="N1237" i="26"/>
  <c r="O1237" i="26"/>
  <c r="P1237" i="26"/>
  <c r="Q1237" i="26"/>
  <c r="R1237" i="26"/>
  <c r="S1237" i="26"/>
  <c r="T1237" i="26"/>
  <c r="U1237" i="26"/>
  <c r="V1237" i="26"/>
  <c r="W1237" i="26"/>
  <c r="X1237" i="26"/>
  <c r="Y1237" i="26"/>
  <c r="Z1237" i="26"/>
  <c r="AA1237" i="26"/>
  <c r="AB1237" i="26"/>
  <c r="AC1237" i="26"/>
  <c r="AD1237" i="26"/>
  <c r="AE1237" i="26"/>
  <c r="AF1237" i="26"/>
  <c r="AG1237" i="26"/>
  <c r="D1238" i="26"/>
  <c r="E1238" i="26"/>
  <c r="F1238" i="26"/>
  <c r="G1238" i="26"/>
  <c r="H1238" i="26"/>
  <c r="I1238" i="26"/>
  <c r="J1238" i="26"/>
  <c r="K1238" i="26"/>
  <c r="L1238" i="26"/>
  <c r="M1238" i="26"/>
  <c r="N1238" i="26"/>
  <c r="O1238" i="26"/>
  <c r="P1238" i="26"/>
  <c r="Q1238" i="26"/>
  <c r="R1238" i="26"/>
  <c r="S1238" i="26"/>
  <c r="T1238" i="26"/>
  <c r="U1238" i="26"/>
  <c r="V1238" i="26"/>
  <c r="W1238" i="26"/>
  <c r="X1238" i="26"/>
  <c r="Y1238" i="26"/>
  <c r="Z1238" i="26"/>
  <c r="AA1238" i="26"/>
  <c r="AB1238" i="26"/>
  <c r="AC1238" i="26"/>
  <c r="AD1238" i="26"/>
  <c r="AE1238" i="26"/>
  <c r="AF1238" i="26"/>
  <c r="AG1238" i="26"/>
  <c r="D1239" i="26"/>
  <c r="E1239" i="26"/>
  <c r="F1239" i="26"/>
  <c r="G1239" i="26"/>
  <c r="H1239" i="26"/>
  <c r="I1239" i="26"/>
  <c r="J1239" i="26"/>
  <c r="K1239" i="26"/>
  <c r="L1239" i="26"/>
  <c r="M1239" i="26"/>
  <c r="N1239" i="26"/>
  <c r="O1239" i="26"/>
  <c r="P1239" i="26"/>
  <c r="Q1239" i="26"/>
  <c r="R1239" i="26"/>
  <c r="S1239" i="26"/>
  <c r="T1239" i="26"/>
  <c r="U1239" i="26"/>
  <c r="V1239" i="26"/>
  <c r="W1239" i="26"/>
  <c r="X1239" i="26"/>
  <c r="Y1239" i="26"/>
  <c r="Z1239" i="26"/>
  <c r="AA1239" i="26"/>
  <c r="AB1239" i="26"/>
  <c r="AC1239" i="26"/>
  <c r="AD1239" i="26"/>
  <c r="AE1239" i="26"/>
  <c r="AF1239" i="26"/>
  <c r="AG1239" i="26"/>
  <c r="D1240" i="26"/>
  <c r="E1240" i="26"/>
  <c r="F1240" i="26"/>
  <c r="G1240" i="26"/>
  <c r="H1240" i="26"/>
  <c r="I1240" i="26"/>
  <c r="J1240" i="26"/>
  <c r="K1240" i="26"/>
  <c r="L1240" i="26"/>
  <c r="M1240" i="26"/>
  <c r="N1240" i="26"/>
  <c r="O1240" i="26"/>
  <c r="P1240" i="26"/>
  <c r="Q1240" i="26"/>
  <c r="R1240" i="26"/>
  <c r="S1240" i="26"/>
  <c r="T1240" i="26"/>
  <c r="U1240" i="26"/>
  <c r="V1240" i="26"/>
  <c r="W1240" i="26"/>
  <c r="X1240" i="26"/>
  <c r="Y1240" i="26"/>
  <c r="Z1240" i="26"/>
  <c r="AA1240" i="26"/>
  <c r="AB1240" i="26"/>
  <c r="AC1240" i="26"/>
  <c r="AD1240" i="26"/>
  <c r="AE1240" i="26"/>
  <c r="AF1240" i="26"/>
  <c r="AG1240" i="26"/>
  <c r="D1241" i="26"/>
  <c r="E1241" i="26"/>
  <c r="F1241" i="26"/>
  <c r="G1241" i="26"/>
  <c r="H1241" i="26"/>
  <c r="I1241" i="26"/>
  <c r="J1241" i="26"/>
  <c r="K1241" i="26"/>
  <c r="L1241" i="26"/>
  <c r="M1241" i="26"/>
  <c r="N1241" i="26"/>
  <c r="O1241" i="26"/>
  <c r="P1241" i="26"/>
  <c r="Q1241" i="26"/>
  <c r="R1241" i="26"/>
  <c r="S1241" i="26"/>
  <c r="T1241" i="26"/>
  <c r="U1241" i="26"/>
  <c r="V1241" i="26"/>
  <c r="W1241" i="26"/>
  <c r="X1241" i="26"/>
  <c r="Y1241" i="26"/>
  <c r="Z1241" i="26"/>
  <c r="AA1241" i="26"/>
  <c r="AB1241" i="26"/>
  <c r="AC1241" i="26"/>
  <c r="AD1241" i="26"/>
  <c r="AE1241" i="26"/>
  <c r="AF1241" i="26"/>
  <c r="AG1241" i="26"/>
  <c r="D1242" i="26"/>
  <c r="E1242" i="26"/>
  <c r="F1242" i="26"/>
  <c r="G1242" i="26"/>
  <c r="H1242" i="26"/>
  <c r="I1242" i="26"/>
  <c r="J1242" i="26"/>
  <c r="K1242" i="26"/>
  <c r="L1242" i="26"/>
  <c r="M1242" i="26"/>
  <c r="N1242" i="26"/>
  <c r="O1242" i="26"/>
  <c r="P1242" i="26"/>
  <c r="Q1242" i="26"/>
  <c r="R1242" i="26"/>
  <c r="S1242" i="26"/>
  <c r="T1242" i="26"/>
  <c r="U1242" i="26"/>
  <c r="V1242" i="26"/>
  <c r="W1242" i="26"/>
  <c r="X1242" i="26"/>
  <c r="Y1242" i="26"/>
  <c r="Z1242" i="26"/>
  <c r="AA1242" i="26"/>
  <c r="AB1242" i="26"/>
  <c r="AC1242" i="26"/>
  <c r="AD1242" i="26"/>
  <c r="AE1242" i="26"/>
  <c r="AF1242" i="26"/>
  <c r="AG1242" i="26"/>
  <c r="D1243" i="26"/>
  <c r="E1243" i="26"/>
  <c r="F1243" i="26"/>
  <c r="G1243" i="26"/>
  <c r="H1243" i="26"/>
  <c r="I1243" i="26"/>
  <c r="J1243" i="26"/>
  <c r="K1243" i="26"/>
  <c r="L1243" i="26"/>
  <c r="M1243" i="26"/>
  <c r="N1243" i="26"/>
  <c r="O1243" i="26"/>
  <c r="P1243" i="26"/>
  <c r="Q1243" i="26"/>
  <c r="R1243" i="26"/>
  <c r="S1243" i="26"/>
  <c r="T1243" i="26"/>
  <c r="U1243" i="26"/>
  <c r="V1243" i="26"/>
  <c r="W1243" i="26"/>
  <c r="X1243" i="26"/>
  <c r="Y1243" i="26"/>
  <c r="Z1243" i="26"/>
  <c r="AA1243" i="26"/>
  <c r="AB1243" i="26"/>
  <c r="AC1243" i="26"/>
  <c r="AD1243" i="26"/>
  <c r="AE1243" i="26"/>
  <c r="AF1243" i="26"/>
  <c r="AG1243" i="26"/>
  <c r="D1244" i="26"/>
  <c r="E1244" i="26"/>
  <c r="F1244" i="26"/>
  <c r="G1244" i="26"/>
  <c r="H1244" i="26"/>
  <c r="I1244" i="26"/>
  <c r="J1244" i="26"/>
  <c r="K1244" i="26"/>
  <c r="L1244" i="26"/>
  <c r="M1244" i="26"/>
  <c r="N1244" i="26"/>
  <c r="O1244" i="26"/>
  <c r="P1244" i="26"/>
  <c r="Q1244" i="26"/>
  <c r="R1244" i="26"/>
  <c r="S1244" i="26"/>
  <c r="T1244" i="26"/>
  <c r="U1244" i="26"/>
  <c r="V1244" i="26"/>
  <c r="W1244" i="26"/>
  <c r="X1244" i="26"/>
  <c r="Y1244" i="26"/>
  <c r="Z1244" i="26"/>
  <c r="AA1244" i="26"/>
  <c r="AB1244" i="26"/>
  <c r="AC1244" i="26"/>
  <c r="AD1244" i="26"/>
  <c r="AE1244" i="26"/>
  <c r="AF1244" i="26"/>
  <c r="AG1244" i="26"/>
  <c r="D1245" i="26"/>
  <c r="E1245" i="26"/>
  <c r="F1245" i="26"/>
  <c r="G1245" i="26"/>
  <c r="H1245" i="26"/>
  <c r="I1245" i="26"/>
  <c r="J1245" i="26"/>
  <c r="K1245" i="26"/>
  <c r="L1245" i="26"/>
  <c r="M1245" i="26"/>
  <c r="N1245" i="26"/>
  <c r="O1245" i="26"/>
  <c r="P1245" i="26"/>
  <c r="Q1245" i="26"/>
  <c r="R1245" i="26"/>
  <c r="S1245" i="26"/>
  <c r="T1245" i="26"/>
  <c r="U1245" i="26"/>
  <c r="V1245" i="26"/>
  <c r="W1245" i="26"/>
  <c r="X1245" i="26"/>
  <c r="Y1245" i="26"/>
  <c r="Z1245" i="26"/>
  <c r="AA1245" i="26"/>
  <c r="AB1245" i="26"/>
  <c r="AC1245" i="26"/>
  <c r="AD1245" i="26"/>
  <c r="AE1245" i="26"/>
  <c r="AF1245" i="26"/>
  <c r="AG1245" i="26"/>
  <c r="D1246" i="26"/>
  <c r="E1246" i="26"/>
  <c r="F1246" i="26"/>
  <c r="G1246" i="26"/>
  <c r="H1246" i="26"/>
  <c r="I1246" i="26"/>
  <c r="J1246" i="26"/>
  <c r="K1246" i="26"/>
  <c r="L1246" i="26"/>
  <c r="M1246" i="26"/>
  <c r="N1246" i="26"/>
  <c r="O1246" i="26"/>
  <c r="P1246" i="26"/>
  <c r="Q1246" i="26"/>
  <c r="R1246" i="26"/>
  <c r="S1246" i="26"/>
  <c r="T1246" i="26"/>
  <c r="U1246" i="26"/>
  <c r="V1246" i="26"/>
  <c r="W1246" i="26"/>
  <c r="X1246" i="26"/>
  <c r="Y1246" i="26"/>
  <c r="Z1246" i="26"/>
  <c r="AA1246" i="26"/>
  <c r="AB1246" i="26"/>
  <c r="AC1246" i="26"/>
  <c r="AD1246" i="26"/>
  <c r="AE1246" i="26"/>
  <c r="AF1246" i="26"/>
  <c r="AG1246" i="26"/>
  <c r="D1247" i="26"/>
  <c r="E1247" i="26"/>
  <c r="F1247" i="26"/>
  <c r="G1247" i="26"/>
  <c r="H1247" i="26"/>
  <c r="I1247" i="26"/>
  <c r="J1247" i="26"/>
  <c r="K1247" i="26"/>
  <c r="L1247" i="26"/>
  <c r="M1247" i="26"/>
  <c r="N1247" i="26"/>
  <c r="O1247" i="26"/>
  <c r="P1247" i="26"/>
  <c r="Q1247" i="26"/>
  <c r="R1247" i="26"/>
  <c r="S1247" i="26"/>
  <c r="T1247" i="26"/>
  <c r="U1247" i="26"/>
  <c r="V1247" i="26"/>
  <c r="W1247" i="26"/>
  <c r="X1247" i="26"/>
  <c r="Y1247" i="26"/>
  <c r="Z1247" i="26"/>
  <c r="AA1247" i="26"/>
  <c r="AB1247" i="26"/>
  <c r="AC1247" i="26"/>
  <c r="AD1247" i="26"/>
  <c r="AE1247" i="26"/>
  <c r="AF1247" i="26"/>
  <c r="AG1247" i="26"/>
  <c r="D1248" i="26"/>
  <c r="E1248" i="26"/>
  <c r="F1248" i="26"/>
  <c r="G1248" i="26"/>
  <c r="H1248" i="26"/>
  <c r="I1248" i="26"/>
  <c r="J1248" i="26"/>
  <c r="K1248" i="26"/>
  <c r="L1248" i="26"/>
  <c r="M1248" i="26"/>
  <c r="N1248" i="26"/>
  <c r="O1248" i="26"/>
  <c r="P1248" i="26"/>
  <c r="Q1248" i="26"/>
  <c r="R1248" i="26"/>
  <c r="S1248" i="26"/>
  <c r="T1248" i="26"/>
  <c r="U1248" i="26"/>
  <c r="V1248" i="26"/>
  <c r="W1248" i="26"/>
  <c r="X1248" i="26"/>
  <c r="Y1248" i="26"/>
  <c r="Z1248" i="26"/>
  <c r="AA1248" i="26"/>
  <c r="AB1248" i="26"/>
  <c r="AC1248" i="26"/>
  <c r="AD1248" i="26"/>
  <c r="AE1248" i="26"/>
  <c r="AF1248" i="26"/>
  <c r="AG1248" i="26"/>
  <c r="D1249" i="26"/>
  <c r="E1249" i="26"/>
  <c r="F1249" i="26"/>
  <c r="G1249" i="26"/>
  <c r="H1249" i="26"/>
  <c r="I1249" i="26"/>
  <c r="J1249" i="26"/>
  <c r="K1249" i="26"/>
  <c r="L1249" i="26"/>
  <c r="M1249" i="26"/>
  <c r="N1249" i="26"/>
  <c r="O1249" i="26"/>
  <c r="P1249" i="26"/>
  <c r="Q1249" i="26"/>
  <c r="R1249" i="26"/>
  <c r="S1249" i="26"/>
  <c r="T1249" i="26"/>
  <c r="U1249" i="26"/>
  <c r="V1249" i="26"/>
  <c r="W1249" i="26"/>
  <c r="X1249" i="26"/>
  <c r="Y1249" i="26"/>
  <c r="Z1249" i="26"/>
  <c r="AA1249" i="26"/>
  <c r="AB1249" i="26"/>
  <c r="AC1249" i="26"/>
  <c r="AD1249" i="26"/>
  <c r="AE1249" i="26"/>
  <c r="AF1249" i="26"/>
  <c r="AG1249" i="26"/>
  <c r="D1250" i="26"/>
  <c r="E1250" i="26"/>
  <c r="F1250" i="26"/>
  <c r="G1250" i="26"/>
  <c r="H1250" i="26"/>
  <c r="I1250" i="26"/>
  <c r="J1250" i="26"/>
  <c r="K1250" i="26"/>
  <c r="L1250" i="26"/>
  <c r="M1250" i="26"/>
  <c r="N1250" i="26"/>
  <c r="O1250" i="26"/>
  <c r="P1250" i="26"/>
  <c r="Q1250" i="26"/>
  <c r="R1250" i="26"/>
  <c r="S1250" i="26"/>
  <c r="T1250" i="26"/>
  <c r="U1250" i="26"/>
  <c r="V1250" i="26"/>
  <c r="W1250" i="26"/>
  <c r="X1250" i="26"/>
  <c r="Y1250" i="26"/>
  <c r="Z1250" i="26"/>
  <c r="AA1250" i="26"/>
  <c r="AB1250" i="26"/>
  <c r="AC1250" i="26"/>
  <c r="AD1250" i="26"/>
  <c r="AE1250" i="26"/>
  <c r="AF1250" i="26"/>
  <c r="AG1250" i="26"/>
  <c r="D1251" i="26"/>
  <c r="E1251" i="26"/>
  <c r="F1251" i="26"/>
  <c r="G1251" i="26"/>
  <c r="H1251" i="26"/>
  <c r="I1251" i="26"/>
  <c r="J1251" i="26"/>
  <c r="K1251" i="26"/>
  <c r="L1251" i="26"/>
  <c r="M1251" i="26"/>
  <c r="N1251" i="26"/>
  <c r="O1251" i="26"/>
  <c r="P1251" i="26"/>
  <c r="Q1251" i="26"/>
  <c r="R1251" i="26"/>
  <c r="S1251" i="26"/>
  <c r="T1251" i="26"/>
  <c r="U1251" i="26"/>
  <c r="V1251" i="26"/>
  <c r="W1251" i="26"/>
  <c r="X1251" i="26"/>
  <c r="Y1251" i="26"/>
  <c r="Z1251" i="26"/>
  <c r="AA1251" i="26"/>
  <c r="AB1251" i="26"/>
  <c r="AC1251" i="26"/>
  <c r="AD1251" i="26"/>
  <c r="AE1251" i="26"/>
  <c r="AF1251" i="26"/>
  <c r="AG1251" i="26"/>
  <c r="D1252" i="26"/>
  <c r="E1252" i="26"/>
  <c r="F1252" i="26"/>
  <c r="G1252" i="26"/>
  <c r="H1252" i="26"/>
  <c r="I1252" i="26"/>
  <c r="J1252" i="26"/>
  <c r="K1252" i="26"/>
  <c r="L1252" i="26"/>
  <c r="M1252" i="26"/>
  <c r="N1252" i="26"/>
  <c r="O1252" i="26"/>
  <c r="P1252" i="26"/>
  <c r="Q1252" i="26"/>
  <c r="R1252" i="26"/>
  <c r="S1252" i="26"/>
  <c r="T1252" i="26"/>
  <c r="U1252" i="26"/>
  <c r="V1252" i="26"/>
  <c r="W1252" i="26"/>
  <c r="X1252" i="26"/>
  <c r="Y1252" i="26"/>
  <c r="Z1252" i="26"/>
  <c r="AA1252" i="26"/>
  <c r="AB1252" i="26"/>
  <c r="AC1252" i="26"/>
  <c r="AD1252" i="26"/>
  <c r="AE1252" i="26"/>
  <c r="AF1252" i="26"/>
  <c r="AG1252" i="26"/>
  <c r="D1253" i="26"/>
  <c r="E1253" i="26"/>
  <c r="F1253" i="26"/>
  <c r="G1253" i="26"/>
  <c r="H1253" i="26"/>
  <c r="I1253" i="26"/>
  <c r="J1253" i="26"/>
  <c r="K1253" i="26"/>
  <c r="L1253" i="26"/>
  <c r="M1253" i="26"/>
  <c r="N1253" i="26"/>
  <c r="O1253" i="26"/>
  <c r="P1253" i="26"/>
  <c r="Q1253" i="26"/>
  <c r="R1253" i="26"/>
  <c r="S1253" i="26"/>
  <c r="T1253" i="26"/>
  <c r="U1253" i="26"/>
  <c r="V1253" i="26"/>
  <c r="W1253" i="26"/>
  <c r="X1253" i="26"/>
  <c r="Y1253" i="26"/>
  <c r="Z1253" i="26"/>
  <c r="AA1253" i="26"/>
  <c r="AB1253" i="26"/>
  <c r="AC1253" i="26"/>
  <c r="AD1253" i="26"/>
  <c r="AE1253" i="26"/>
  <c r="AF1253" i="26"/>
  <c r="AG1253" i="26"/>
  <c r="D1254" i="26"/>
  <c r="E1254" i="26"/>
  <c r="F1254" i="26"/>
  <c r="G1254" i="26"/>
  <c r="H1254" i="26"/>
  <c r="I1254" i="26"/>
  <c r="J1254" i="26"/>
  <c r="K1254" i="26"/>
  <c r="L1254" i="26"/>
  <c r="M1254" i="26"/>
  <c r="N1254" i="26"/>
  <c r="O1254" i="26"/>
  <c r="P1254" i="26"/>
  <c r="Q1254" i="26"/>
  <c r="R1254" i="26"/>
  <c r="S1254" i="26"/>
  <c r="T1254" i="26"/>
  <c r="U1254" i="26"/>
  <c r="V1254" i="26"/>
  <c r="W1254" i="26"/>
  <c r="X1254" i="26"/>
  <c r="Y1254" i="26"/>
  <c r="Z1254" i="26"/>
  <c r="AA1254" i="26"/>
  <c r="AB1254" i="26"/>
  <c r="AC1254" i="26"/>
  <c r="AD1254" i="26"/>
  <c r="AE1254" i="26"/>
  <c r="AF1254" i="26"/>
  <c r="AG1254" i="26"/>
  <c r="D1255" i="26"/>
  <c r="E1255" i="26"/>
  <c r="F1255" i="26"/>
  <c r="G1255" i="26"/>
  <c r="H1255" i="26"/>
  <c r="I1255" i="26"/>
  <c r="J1255" i="26"/>
  <c r="K1255" i="26"/>
  <c r="L1255" i="26"/>
  <c r="M1255" i="26"/>
  <c r="N1255" i="26"/>
  <c r="O1255" i="26"/>
  <c r="P1255" i="26"/>
  <c r="Q1255" i="26"/>
  <c r="R1255" i="26"/>
  <c r="S1255" i="26"/>
  <c r="T1255" i="26"/>
  <c r="U1255" i="26"/>
  <c r="V1255" i="26"/>
  <c r="W1255" i="26"/>
  <c r="X1255" i="26"/>
  <c r="Y1255" i="26"/>
  <c r="Z1255" i="26"/>
  <c r="AA1255" i="26"/>
  <c r="AB1255" i="26"/>
  <c r="AC1255" i="26"/>
  <c r="AD1255" i="26"/>
  <c r="AE1255" i="26"/>
  <c r="AF1255" i="26"/>
  <c r="AG1255" i="26"/>
  <c r="D1256" i="26"/>
  <c r="E1256" i="26"/>
  <c r="F1256" i="26"/>
  <c r="G1256" i="26"/>
  <c r="H1256" i="26"/>
  <c r="I1256" i="26"/>
  <c r="J1256" i="26"/>
  <c r="K1256" i="26"/>
  <c r="L1256" i="26"/>
  <c r="M1256" i="26"/>
  <c r="N1256" i="26"/>
  <c r="O1256" i="26"/>
  <c r="P1256" i="26"/>
  <c r="Q1256" i="26"/>
  <c r="R1256" i="26"/>
  <c r="S1256" i="26"/>
  <c r="T1256" i="26"/>
  <c r="U1256" i="26"/>
  <c r="V1256" i="26"/>
  <c r="W1256" i="26"/>
  <c r="X1256" i="26"/>
  <c r="Y1256" i="26"/>
  <c r="Z1256" i="26"/>
  <c r="AA1256" i="26"/>
  <c r="AB1256" i="26"/>
  <c r="AC1256" i="26"/>
  <c r="AD1256" i="26"/>
  <c r="AE1256" i="26"/>
  <c r="AF1256" i="26"/>
  <c r="AG1256" i="26"/>
  <c r="D1257" i="26"/>
  <c r="E1257" i="26"/>
  <c r="F1257" i="26"/>
  <c r="G1257" i="26"/>
  <c r="H1257" i="26"/>
  <c r="I1257" i="26"/>
  <c r="J1257" i="26"/>
  <c r="K1257" i="26"/>
  <c r="L1257" i="26"/>
  <c r="M1257" i="26"/>
  <c r="N1257" i="26"/>
  <c r="O1257" i="26"/>
  <c r="P1257" i="26"/>
  <c r="Q1257" i="26"/>
  <c r="R1257" i="26"/>
  <c r="S1257" i="26"/>
  <c r="T1257" i="26"/>
  <c r="U1257" i="26"/>
  <c r="V1257" i="26"/>
  <c r="W1257" i="26"/>
  <c r="X1257" i="26"/>
  <c r="Y1257" i="26"/>
  <c r="Z1257" i="26"/>
  <c r="AA1257" i="26"/>
  <c r="AB1257" i="26"/>
  <c r="AC1257" i="26"/>
  <c r="AD1257" i="26"/>
  <c r="AE1257" i="26"/>
  <c r="AF1257" i="26"/>
  <c r="AG1257" i="26"/>
  <c r="D1258" i="26"/>
  <c r="E1258" i="26"/>
  <c r="F1258" i="26"/>
  <c r="G1258" i="26"/>
  <c r="H1258" i="26"/>
  <c r="I1258" i="26"/>
  <c r="J1258" i="26"/>
  <c r="K1258" i="26"/>
  <c r="L1258" i="26"/>
  <c r="M1258" i="26"/>
  <c r="N1258" i="26"/>
  <c r="O1258" i="26"/>
  <c r="P1258" i="26"/>
  <c r="Q1258" i="26"/>
  <c r="R1258" i="26"/>
  <c r="S1258" i="26"/>
  <c r="T1258" i="26"/>
  <c r="U1258" i="26"/>
  <c r="V1258" i="26"/>
  <c r="W1258" i="26"/>
  <c r="X1258" i="26"/>
  <c r="Y1258" i="26"/>
  <c r="Z1258" i="26"/>
  <c r="AA1258" i="26"/>
  <c r="AB1258" i="26"/>
  <c r="AC1258" i="26"/>
  <c r="AD1258" i="26"/>
  <c r="AE1258" i="26"/>
  <c r="AF1258" i="26"/>
  <c r="AG1258" i="26"/>
  <c r="D1259" i="26"/>
  <c r="E1259" i="26"/>
  <c r="F1259" i="26"/>
  <c r="G1259" i="26"/>
  <c r="H1259" i="26"/>
  <c r="I1259" i="26"/>
  <c r="J1259" i="26"/>
  <c r="K1259" i="26"/>
  <c r="L1259" i="26"/>
  <c r="M1259" i="26"/>
  <c r="N1259" i="26"/>
  <c r="O1259" i="26"/>
  <c r="P1259" i="26"/>
  <c r="Q1259" i="26"/>
  <c r="R1259" i="26"/>
  <c r="S1259" i="26"/>
  <c r="T1259" i="26"/>
  <c r="U1259" i="26"/>
  <c r="V1259" i="26"/>
  <c r="W1259" i="26"/>
  <c r="X1259" i="26"/>
  <c r="Y1259" i="26"/>
  <c r="Z1259" i="26"/>
  <c r="AA1259" i="26"/>
  <c r="AB1259" i="26"/>
  <c r="AC1259" i="26"/>
  <c r="AD1259" i="26"/>
  <c r="AE1259" i="26"/>
  <c r="AF1259" i="26"/>
  <c r="AG1259" i="26"/>
  <c r="D1260" i="26"/>
  <c r="E1260" i="26"/>
  <c r="F1260" i="26"/>
  <c r="G1260" i="26"/>
  <c r="H1260" i="26"/>
  <c r="I1260" i="26"/>
  <c r="J1260" i="26"/>
  <c r="K1260" i="26"/>
  <c r="L1260" i="26"/>
  <c r="M1260" i="26"/>
  <c r="N1260" i="26"/>
  <c r="O1260" i="26"/>
  <c r="P1260" i="26"/>
  <c r="Q1260" i="26"/>
  <c r="R1260" i="26"/>
  <c r="S1260" i="26"/>
  <c r="T1260" i="26"/>
  <c r="U1260" i="26"/>
  <c r="V1260" i="26"/>
  <c r="W1260" i="26"/>
  <c r="X1260" i="26"/>
  <c r="Y1260" i="26"/>
  <c r="Z1260" i="26"/>
  <c r="AA1260" i="26"/>
  <c r="AB1260" i="26"/>
  <c r="AC1260" i="26"/>
  <c r="AD1260" i="26"/>
  <c r="AE1260" i="26"/>
  <c r="AF1260" i="26"/>
  <c r="AG1260" i="26"/>
  <c r="D1261" i="26"/>
  <c r="E1261" i="26"/>
  <c r="F1261" i="26"/>
  <c r="G1261" i="26"/>
  <c r="H1261" i="26"/>
  <c r="I1261" i="26"/>
  <c r="J1261" i="26"/>
  <c r="K1261" i="26"/>
  <c r="L1261" i="26"/>
  <c r="M1261" i="26"/>
  <c r="N1261" i="26"/>
  <c r="O1261" i="26"/>
  <c r="P1261" i="26"/>
  <c r="Q1261" i="26"/>
  <c r="R1261" i="26"/>
  <c r="S1261" i="26"/>
  <c r="T1261" i="26"/>
  <c r="U1261" i="26"/>
  <c r="V1261" i="26"/>
  <c r="W1261" i="26"/>
  <c r="X1261" i="26"/>
  <c r="Y1261" i="26"/>
  <c r="Z1261" i="26"/>
  <c r="AA1261" i="26"/>
  <c r="AB1261" i="26"/>
  <c r="AC1261" i="26"/>
  <c r="AD1261" i="26"/>
  <c r="AE1261" i="26"/>
  <c r="AF1261" i="26"/>
  <c r="AG1261" i="26"/>
  <c r="D1262" i="26"/>
  <c r="E1262" i="26"/>
  <c r="F1262" i="26"/>
  <c r="G1262" i="26"/>
  <c r="H1262" i="26"/>
  <c r="I1262" i="26"/>
  <c r="J1262" i="26"/>
  <c r="K1262" i="26"/>
  <c r="L1262" i="26"/>
  <c r="M1262" i="26"/>
  <c r="N1262" i="26"/>
  <c r="O1262" i="26"/>
  <c r="P1262" i="26"/>
  <c r="Q1262" i="26"/>
  <c r="R1262" i="26"/>
  <c r="S1262" i="26"/>
  <c r="T1262" i="26"/>
  <c r="U1262" i="26"/>
  <c r="V1262" i="26"/>
  <c r="W1262" i="26"/>
  <c r="X1262" i="26"/>
  <c r="Y1262" i="26"/>
  <c r="Z1262" i="26"/>
  <c r="AA1262" i="26"/>
  <c r="AB1262" i="26"/>
  <c r="AC1262" i="26"/>
  <c r="AD1262" i="26"/>
  <c r="AE1262" i="26"/>
  <c r="AF1262" i="26"/>
  <c r="AG1262" i="26"/>
  <c r="D1263" i="26"/>
  <c r="E1263" i="26"/>
  <c r="F1263" i="26"/>
  <c r="G1263" i="26"/>
  <c r="H1263" i="26"/>
  <c r="I1263" i="26"/>
  <c r="J1263" i="26"/>
  <c r="K1263" i="26"/>
  <c r="L1263" i="26"/>
  <c r="M1263" i="26"/>
  <c r="N1263" i="26"/>
  <c r="O1263" i="26"/>
  <c r="P1263" i="26"/>
  <c r="Q1263" i="26"/>
  <c r="R1263" i="26"/>
  <c r="S1263" i="26"/>
  <c r="T1263" i="26"/>
  <c r="U1263" i="26"/>
  <c r="V1263" i="26"/>
  <c r="W1263" i="26"/>
  <c r="X1263" i="26"/>
  <c r="Y1263" i="26"/>
  <c r="Z1263" i="26"/>
  <c r="AA1263" i="26"/>
  <c r="AB1263" i="26"/>
  <c r="AC1263" i="26"/>
  <c r="AD1263" i="26"/>
  <c r="AE1263" i="26"/>
  <c r="AF1263" i="26"/>
  <c r="AG1263" i="26"/>
  <c r="D1264" i="26"/>
  <c r="E1264" i="26"/>
  <c r="F1264" i="26"/>
  <c r="G1264" i="26"/>
  <c r="H1264" i="26"/>
  <c r="I1264" i="26"/>
  <c r="J1264" i="26"/>
  <c r="K1264" i="26"/>
  <c r="L1264" i="26"/>
  <c r="M1264" i="26"/>
  <c r="N1264" i="26"/>
  <c r="O1264" i="26"/>
  <c r="P1264" i="26"/>
  <c r="Q1264" i="26"/>
  <c r="R1264" i="26"/>
  <c r="S1264" i="26"/>
  <c r="T1264" i="26"/>
  <c r="U1264" i="26"/>
  <c r="V1264" i="26"/>
  <c r="W1264" i="26"/>
  <c r="X1264" i="26"/>
  <c r="Y1264" i="26"/>
  <c r="Z1264" i="26"/>
  <c r="AA1264" i="26"/>
  <c r="AB1264" i="26"/>
  <c r="AC1264" i="26"/>
  <c r="AD1264" i="26"/>
  <c r="AE1264" i="26"/>
  <c r="AF1264" i="26"/>
  <c r="AG1264" i="26"/>
  <c r="D1265" i="26"/>
  <c r="E1265" i="26"/>
  <c r="F1265" i="26"/>
  <c r="G1265" i="26"/>
  <c r="H1265" i="26"/>
  <c r="I1265" i="26"/>
  <c r="J1265" i="26"/>
  <c r="K1265" i="26"/>
  <c r="L1265" i="26"/>
  <c r="M1265" i="26"/>
  <c r="N1265" i="26"/>
  <c r="O1265" i="26"/>
  <c r="P1265" i="26"/>
  <c r="Q1265" i="26"/>
  <c r="R1265" i="26"/>
  <c r="S1265" i="26"/>
  <c r="T1265" i="26"/>
  <c r="U1265" i="26"/>
  <c r="V1265" i="26"/>
  <c r="W1265" i="26"/>
  <c r="X1265" i="26"/>
  <c r="Y1265" i="26"/>
  <c r="Z1265" i="26"/>
  <c r="AA1265" i="26"/>
  <c r="AB1265" i="26"/>
  <c r="AC1265" i="26"/>
  <c r="AD1265" i="26"/>
  <c r="AE1265" i="26"/>
  <c r="AF1265" i="26"/>
  <c r="AG1265" i="26"/>
  <c r="D1266" i="26"/>
  <c r="E1266" i="26"/>
  <c r="F1266" i="26"/>
  <c r="G1266" i="26"/>
  <c r="H1266" i="26"/>
  <c r="I1266" i="26"/>
  <c r="J1266" i="26"/>
  <c r="K1266" i="26"/>
  <c r="L1266" i="26"/>
  <c r="M1266" i="26"/>
  <c r="N1266" i="26"/>
  <c r="O1266" i="26"/>
  <c r="P1266" i="26"/>
  <c r="Q1266" i="26"/>
  <c r="R1266" i="26"/>
  <c r="S1266" i="26"/>
  <c r="T1266" i="26"/>
  <c r="U1266" i="26"/>
  <c r="V1266" i="26"/>
  <c r="W1266" i="26"/>
  <c r="X1266" i="26"/>
  <c r="Y1266" i="26"/>
  <c r="Z1266" i="26"/>
  <c r="AA1266" i="26"/>
  <c r="AB1266" i="26"/>
  <c r="AC1266" i="26"/>
  <c r="AD1266" i="26"/>
  <c r="AE1266" i="26"/>
  <c r="AF1266" i="26"/>
  <c r="AG1266" i="26"/>
  <c r="D1267" i="26"/>
  <c r="E1267" i="26"/>
  <c r="F1267" i="26"/>
  <c r="G1267" i="26"/>
  <c r="H1267" i="26"/>
  <c r="I1267" i="26"/>
  <c r="J1267" i="26"/>
  <c r="K1267" i="26"/>
  <c r="L1267" i="26"/>
  <c r="M1267" i="26"/>
  <c r="N1267" i="26"/>
  <c r="O1267" i="26"/>
  <c r="P1267" i="26"/>
  <c r="Q1267" i="26"/>
  <c r="R1267" i="26"/>
  <c r="S1267" i="26"/>
  <c r="T1267" i="26"/>
  <c r="U1267" i="26"/>
  <c r="V1267" i="26"/>
  <c r="W1267" i="26"/>
  <c r="X1267" i="26"/>
  <c r="Y1267" i="26"/>
  <c r="Z1267" i="26"/>
  <c r="AA1267" i="26"/>
  <c r="AB1267" i="26"/>
  <c r="AC1267" i="26"/>
  <c r="AD1267" i="26"/>
  <c r="AE1267" i="26"/>
  <c r="AF1267" i="26"/>
  <c r="AG1267" i="26"/>
  <c r="D1268" i="26"/>
  <c r="E1268" i="26"/>
  <c r="F1268" i="26"/>
  <c r="G1268" i="26"/>
  <c r="H1268" i="26"/>
  <c r="I1268" i="26"/>
  <c r="J1268" i="26"/>
  <c r="K1268" i="26"/>
  <c r="L1268" i="26"/>
  <c r="M1268" i="26"/>
  <c r="N1268" i="26"/>
  <c r="O1268" i="26"/>
  <c r="P1268" i="26"/>
  <c r="Q1268" i="26"/>
  <c r="R1268" i="26"/>
  <c r="S1268" i="26"/>
  <c r="T1268" i="26"/>
  <c r="U1268" i="26"/>
  <c r="V1268" i="26"/>
  <c r="W1268" i="26"/>
  <c r="X1268" i="26"/>
  <c r="Y1268" i="26"/>
  <c r="Z1268" i="26"/>
  <c r="AA1268" i="26"/>
  <c r="AB1268" i="26"/>
  <c r="AC1268" i="26"/>
  <c r="AD1268" i="26"/>
  <c r="AE1268" i="26"/>
  <c r="AF1268" i="26"/>
  <c r="AG1268" i="26"/>
  <c r="D1269" i="26"/>
  <c r="E1269" i="26"/>
  <c r="F1269" i="26"/>
  <c r="G1269" i="26"/>
  <c r="H1269" i="26"/>
  <c r="I1269" i="26"/>
  <c r="J1269" i="26"/>
  <c r="K1269" i="26"/>
  <c r="L1269" i="26"/>
  <c r="M1269" i="26"/>
  <c r="N1269" i="26"/>
  <c r="O1269" i="26"/>
  <c r="P1269" i="26"/>
  <c r="Q1269" i="26"/>
  <c r="R1269" i="26"/>
  <c r="S1269" i="26"/>
  <c r="T1269" i="26"/>
  <c r="U1269" i="26"/>
  <c r="V1269" i="26"/>
  <c r="W1269" i="26"/>
  <c r="X1269" i="26"/>
  <c r="Y1269" i="26"/>
  <c r="Z1269" i="26"/>
  <c r="AA1269" i="26"/>
  <c r="AB1269" i="26"/>
  <c r="AC1269" i="26"/>
  <c r="AD1269" i="26"/>
  <c r="AE1269" i="26"/>
  <c r="AF1269" i="26"/>
  <c r="AG1269" i="26"/>
  <c r="D1270" i="26"/>
  <c r="E1270" i="26"/>
  <c r="F1270" i="26"/>
  <c r="G1270" i="26"/>
  <c r="H1270" i="26"/>
  <c r="I1270" i="26"/>
  <c r="J1270" i="26"/>
  <c r="K1270" i="26"/>
  <c r="L1270" i="26"/>
  <c r="M1270" i="26"/>
  <c r="N1270" i="26"/>
  <c r="O1270" i="26"/>
  <c r="P1270" i="26"/>
  <c r="Q1270" i="26"/>
  <c r="R1270" i="26"/>
  <c r="S1270" i="26"/>
  <c r="T1270" i="26"/>
  <c r="U1270" i="26"/>
  <c r="V1270" i="26"/>
  <c r="W1270" i="26"/>
  <c r="X1270" i="26"/>
  <c r="Y1270" i="26"/>
  <c r="Z1270" i="26"/>
  <c r="AA1270" i="26"/>
  <c r="AB1270" i="26"/>
  <c r="AC1270" i="26"/>
  <c r="AD1270" i="26"/>
  <c r="AE1270" i="26"/>
  <c r="AF1270" i="26"/>
  <c r="AG1270" i="26"/>
  <c r="D1271" i="26"/>
  <c r="E1271" i="26"/>
  <c r="F1271" i="26"/>
  <c r="G1271" i="26"/>
  <c r="H1271" i="26"/>
  <c r="I1271" i="26"/>
  <c r="J1271" i="26"/>
  <c r="K1271" i="26"/>
  <c r="L1271" i="26"/>
  <c r="M1271" i="26"/>
  <c r="N1271" i="26"/>
  <c r="O1271" i="26"/>
  <c r="P1271" i="26"/>
  <c r="Q1271" i="26"/>
  <c r="R1271" i="26"/>
  <c r="S1271" i="26"/>
  <c r="T1271" i="26"/>
  <c r="U1271" i="26"/>
  <c r="V1271" i="26"/>
  <c r="W1271" i="26"/>
  <c r="X1271" i="26"/>
  <c r="Y1271" i="26"/>
  <c r="Z1271" i="26"/>
  <c r="AA1271" i="26"/>
  <c r="AB1271" i="26"/>
  <c r="AC1271" i="26"/>
  <c r="AD1271" i="26"/>
  <c r="AE1271" i="26"/>
  <c r="AF1271" i="26"/>
  <c r="AG1271" i="26"/>
  <c r="D1272" i="26"/>
  <c r="E1272" i="26"/>
  <c r="F1272" i="26"/>
  <c r="G1272" i="26"/>
  <c r="H1272" i="26"/>
  <c r="I1272" i="26"/>
  <c r="J1272" i="26"/>
  <c r="K1272" i="26"/>
  <c r="L1272" i="26"/>
  <c r="M1272" i="26"/>
  <c r="N1272" i="26"/>
  <c r="O1272" i="26"/>
  <c r="P1272" i="26"/>
  <c r="Q1272" i="26"/>
  <c r="R1272" i="26"/>
  <c r="S1272" i="26"/>
  <c r="T1272" i="26"/>
  <c r="U1272" i="26"/>
  <c r="V1272" i="26"/>
  <c r="W1272" i="26"/>
  <c r="X1272" i="26"/>
  <c r="Y1272" i="26"/>
  <c r="Z1272" i="26"/>
  <c r="AA1272" i="26"/>
  <c r="AB1272" i="26"/>
  <c r="AC1272" i="26"/>
  <c r="AD1272" i="26"/>
  <c r="AE1272" i="26"/>
  <c r="AF1272" i="26"/>
  <c r="AG1272" i="26"/>
  <c r="C1226" i="26"/>
  <c r="C1227" i="26"/>
  <c r="C1228" i="26"/>
  <c r="C1229" i="26"/>
  <c r="C1230" i="26"/>
  <c r="C1231" i="26"/>
  <c r="C1232" i="26"/>
  <c r="C1233" i="26"/>
  <c r="C1234" i="26"/>
  <c r="C1235" i="26"/>
  <c r="C1236" i="26"/>
  <c r="C1237" i="26"/>
  <c r="C1238" i="26"/>
  <c r="C1239" i="26"/>
  <c r="C1240" i="26"/>
  <c r="C1241" i="26"/>
  <c r="C1242" i="26"/>
  <c r="C1243" i="26"/>
  <c r="C1244" i="26"/>
  <c r="C1245" i="26"/>
  <c r="C1246" i="26"/>
  <c r="C1247" i="26"/>
  <c r="C1248" i="26"/>
  <c r="C1249" i="26"/>
  <c r="C1250" i="26"/>
  <c r="C1251" i="26"/>
  <c r="C1252" i="26"/>
  <c r="C1253" i="26"/>
  <c r="C1254" i="26"/>
  <c r="C1255" i="26"/>
  <c r="C1256" i="26"/>
  <c r="C1257" i="26"/>
  <c r="C1258" i="26"/>
  <c r="C1259" i="26"/>
  <c r="C1260" i="26"/>
  <c r="C1261" i="26"/>
  <c r="C1262" i="26"/>
  <c r="C1263" i="26"/>
  <c r="C1264" i="26"/>
  <c r="C1265" i="26"/>
  <c r="C1266" i="26"/>
  <c r="C1267" i="26"/>
  <c r="C1268" i="26"/>
  <c r="C1269" i="26"/>
  <c r="C1270" i="26"/>
  <c r="C1271" i="26"/>
  <c r="C1272" i="26"/>
  <c r="C1225" i="26"/>
  <c r="AF1171" i="26"/>
  <c r="AG1171" i="26"/>
  <c r="AF1172" i="26"/>
  <c r="AF1066" i="26" s="1"/>
  <c r="AG1172" i="26"/>
  <c r="AG1066" i="26" s="1"/>
  <c r="AF1173" i="26"/>
  <c r="AF1067" i="26" s="1"/>
  <c r="AG1173" i="26"/>
  <c r="AG1067" i="26" s="1"/>
  <c r="AF1174" i="26"/>
  <c r="AF1068" i="26" s="1"/>
  <c r="AG1174" i="26"/>
  <c r="AG1068" i="26" s="1"/>
  <c r="AF1175" i="26"/>
  <c r="AF1069" i="26" s="1"/>
  <c r="AG1175" i="26"/>
  <c r="AG1069" i="26" s="1"/>
  <c r="AF1176" i="26"/>
  <c r="AF1070" i="26" s="1"/>
  <c r="AG1176" i="26"/>
  <c r="AG1070" i="26" s="1"/>
  <c r="AF1177" i="26"/>
  <c r="AF1071" i="26" s="1"/>
  <c r="AG1177" i="26"/>
  <c r="AG1071" i="26" s="1"/>
  <c r="AF1178" i="26"/>
  <c r="AF1072" i="26" s="1"/>
  <c r="AG1178" i="26"/>
  <c r="AG1072" i="26" s="1"/>
  <c r="AF1179" i="26"/>
  <c r="AF1073" i="26" s="1"/>
  <c r="AG1179" i="26"/>
  <c r="AG1073" i="26" s="1"/>
  <c r="AF1180" i="26"/>
  <c r="AF1074" i="26" s="1"/>
  <c r="AG1180" i="26"/>
  <c r="AG1074" i="26" s="1"/>
  <c r="AF1181" i="26"/>
  <c r="AF1075" i="26" s="1"/>
  <c r="AG1181" i="26"/>
  <c r="AG1075" i="26" s="1"/>
  <c r="AF1182" i="26"/>
  <c r="AF1076" i="26" s="1"/>
  <c r="AG1182" i="26"/>
  <c r="AG1076" i="26" s="1"/>
  <c r="AF1183" i="26"/>
  <c r="AF1077" i="26" s="1"/>
  <c r="AG1183" i="26"/>
  <c r="AG1077" i="26" s="1"/>
  <c r="AF1184" i="26"/>
  <c r="AF1078" i="26" s="1"/>
  <c r="AG1184" i="26"/>
  <c r="AG1078" i="26" s="1"/>
  <c r="AF1185" i="26"/>
  <c r="AF1079" i="26" s="1"/>
  <c r="AG1185" i="26"/>
  <c r="AG1079" i="26" s="1"/>
  <c r="AF1186" i="26"/>
  <c r="AF1080" i="26" s="1"/>
  <c r="AG1186" i="26"/>
  <c r="AG1080" i="26" s="1"/>
  <c r="AF1187" i="26"/>
  <c r="AF1081" i="26" s="1"/>
  <c r="AG1187" i="26"/>
  <c r="AG1081" i="26" s="1"/>
  <c r="AF1188" i="26"/>
  <c r="AF1082" i="26" s="1"/>
  <c r="AG1188" i="26"/>
  <c r="AG1082" i="26" s="1"/>
  <c r="AF1189" i="26"/>
  <c r="AF1083" i="26" s="1"/>
  <c r="AG1189" i="26"/>
  <c r="AG1083" i="26" s="1"/>
  <c r="AF1190" i="26"/>
  <c r="AF1084" i="26" s="1"/>
  <c r="AG1190" i="26"/>
  <c r="AG1084" i="26" s="1"/>
  <c r="AF1191" i="26"/>
  <c r="AF1085" i="26" s="1"/>
  <c r="AG1191" i="26"/>
  <c r="AG1085" i="26" s="1"/>
  <c r="AF1192" i="26"/>
  <c r="AF1086" i="26" s="1"/>
  <c r="AG1192" i="26"/>
  <c r="AG1086" i="26" s="1"/>
  <c r="AF1193" i="26"/>
  <c r="AF1087" i="26" s="1"/>
  <c r="AG1193" i="26"/>
  <c r="AG1087" i="26" s="1"/>
  <c r="AF1194" i="26"/>
  <c r="AF1088" i="26" s="1"/>
  <c r="AG1194" i="26"/>
  <c r="AG1088" i="26" s="1"/>
  <c r="AF1195" i="26"/>
  <c r="AF1089" i="26" s="1"/>
  <c r="AG1195" i="26"/>
  <c r="AG1089" i="26" s="1"/>
  <c r="AF1196" i="26"/>
  <c r="AF1090" i="26" s="1"/>
  <c r="AG1196" i="26"/>
  <c r="AG1090" i="26" s="1"/>
  <c r="AF1197" i="26"/>
  <c r="AF1091" i="26" s="1"/>
  <c r="AG1197" i="26"/>
  <c r="AG1091" i="26" s="1"/>
  <c r="AF1198" i="26"/>
  <c r="AF1092" i="26" s="1"/>
  <c r="AG1198" i="26"/>
  <c r="AG1092" i="26" s="1"/>
  <c r="AF1199" i="26"/>
  <c r="AF1093" i="26" s="1"/>
  <c r="AG1199" i="26"/>
  <c r="AG1093" i="26" s="1"/>
  <c r="AF1200" i="26"/>
  <c r="AF1094" i="26" s="1"/>
  <c r="AG1200" i="26"/>
  <c r="AG1094" i="26" s="1"/>
  <c r="AF1201" i="26"/>
  <c r="AF1095" i="26" s="1"/>
  <c r="AG1201" i="26"/>
  <c r="AG1095" i="26" s="1"/>
  <c r="AF1202" i="26"/>
  <c r="AF1096" i="26" s="1"/>
  <c r="AG1202" i="26"/>
  <c r="AG1096" i="26" s="1"/>
  <c r="AF1203" i="26"/>
  <c r="AF1097" i="26" s="1"/>
  <c r="AG1203" i="26"/>
  <c r="AG1097" i="26" s="1"/>
  <c r="AF1204" i="26"/>
  <c r="AF1098" i="26" s="1"/>
  <c r="AG1204" i="26"/>
  <c r="AG1098" i="26" s="1"/>
  <c r="AF1205" i="26"/>
  <c r="AF1099" i="26" s="1"/>
  <c r="AG1205" i="26"/>
  <c r="AG1099" i="26" s="1"/>
  <c r="AF1206" i="26"/>
  <c r="AF1100" i="26" s="1"/>
  <c r="AG1206" i="26"/>
  <c r="AG1100" i="26" s="1"/>
  <c r="AF1207" i="26"/>
  <c r="AF1101" i="26" s="1"/>
  <c r="AG1207" i="26"/>
  <c r="AG1101" i="26" s="1"/>
  <c r="AF1208" i="26"/>
  <c r="AF1102" i="26" s="1"/>
  <c r="AG1208" i="26"/>
  <c r="AG1102" i="26" s="1"/>
  <c r="AF1209" i="26"/>
  <c r="AF1103" i="26" s="1"/>
  <c r="AG1209" i="26"/>
  <c r="AG1103" i="26" s="1"/>
  <c r="AF1210" i="26"/>
  <c r="AF1104" i="26" s="1"/>
  <c r="AG1210" i="26"/>
  <c r="AG1104" i="26" s="1"/>
  <c r="AF1211" i="26"/>
  <c r="AF1105" i="26" s="1"/>
  <c r="AG1211" i="26"/>
  <c r="AG1105" i="26" s="1"/>
  <c r="AF1212" i="26"/>
  <c r="AF1106" i="26" s="1"/>
  <c r="AG1212" i="26"/>
  <c r="AG1106" i="26" s="1"/>
  <c r="AF1213" i="26"/>
  <c r="AF1107" i="26" s="1"/>
  <c r="AG1213" i="26"/>
  <c r="AG1107" i="26" s="1"/>
  <c r="AF1214" i="26"/>
  <c r="AF1108" i="26" s="1"/>
  <c r="AG1214" i="26"/>
  <c r="AG1108" i="26" s="1"/>
  <c r="AF1215" i="26"/>
  <c r="AF1109" i="26" s="1"/>
  <c r="AG1215" i="26"/>
  <c r="AG1109" i="26" s="1"/>
  <c r="AF1216" i="26"/>
  <c r="AF1110" i="26" s="1"/>
  <c r="AG1216" i="26"/>
  <c r="AG1110" i="26" s="1"/>
  <c r="AF1217" i="26"/>
  <c r="AF1111" i="26" s="1"/>
  <c r="AG1217" i="26"/>
  <c r="AG1111" i="26" s="1"/>
  <c r="AF1218" i="26"/>
  <c r="AF1112" i="26" s="1"/>
  <c r="AG1218" i="26"/>
  <c r="AG1112" i="26" s="1"/>
  <c r="AF1219" i="26"/>
  <c r="AF1113" i="26" s="1"/>
  <c r="AG1219" i="26"/>
  <c r="AG1113" i="26" s="1"/>
  <c r="AF1118" i="26"/>
  <c r="AG1118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E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E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E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E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E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E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E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E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E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E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E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E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E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E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E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E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E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E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E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E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E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E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E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E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E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E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E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E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7" i="26"/>
  <c r="D494" i="26"/>
  <c r="D497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49" i="26"/>
  <c r="AF383" i="26"/>
  <c r="AF1012" i="26"/>
  <c r="AG1012" i="26"/>
  <c r="AF502" i="26"/>
  <c r="AG502" i="26"/>
  <c r="AF503" i="26"/>
  <c r="AF339" i="26" s="1"/>
  <c r="AG503" i="26"/>
  <c r="AG339" i="26" s="1"/>
  <c r="AF504" i="26"/>
  <c r="AF340" i="26" s="1"/>
  <c r="AG504" i="26"/>
  <c r="AG340" i="26" s="1"/>
  <c r="AF505" i="26"/>
  <c r="AF341" i="26" s="1"/>
  <c r="AG505" i="26"/>
  <c r="AG341" i="26" s="1"/>
  <c r="AF506" i="26"/>
  <c r="AF342" i="26" s="1"/>
  <c r="AG506" i="26"/>
  <c r="AG342" i="26" s="1"/>
  <c r="AF507" i="26"/>
  <c r="AF343" i="26" s="1"/>
  <c r="AG507" i="26"/>
  <c r="AG343" i="26" s="1"/>
  <c r="AF508" i="26"/>
  <c r="AF344" i="26" s="1"/>
  <c r="AG508" i="26"/>
  <c r="AG344" i="26" s="1"/>
  <c r="AF509" i="26"/>
  <c r="AF345" i="26" s="1"/>
  <c r="AG509" i="26"/>
  <c r="AG345" i="26" s="1"/>
  <c r="AF510" i="26"/>
  <c r="AF346" i="26" s="1"/>
  <c r="AG510" i="26"/>
  <c r="AG346" i="26" s="1"/>
  <c r="AF511" i="26"/>
  <c r="AF347" i="26" s="1"/>
  <c r="AG511" i="26"/>
  <c r="AG347" i="26" s="1"/>
  <c r="AF512" i="26"/>
  <c r="AF348" i="26" s="1"/>
  <c r="AG512" i="26"/>
  <c r="AG348" i="26" s="1"/>
  <c r="AF513" i="26"/>
  <c r="AF349" i="26" s="1"/>
  <c r="AG513" i="26"/>
  <c r="AG349" i="26" s="1"/>
  <c r="AF514" i="26"/>
  <c r="AF350" i="26" s="1"/>
  <c r="AG514" i="26"/>
  <c r="AG350" i="26" s="1"/>
  <c r="AF515" i="26"/>
  <c r="AF351" i="26" s="1"/>
  <c r="AG515" i="26"/>
  <c r="AG351" i="26" s="1"/>
  <c r="AF516" i="26"/>
  <c r="AF352" i="26" s="1"/>
  <c r="AG516" i="26"/>
  <c r="AG352" i="26" s="1"/>
  <c r="AF517" i="26"/>
  <c r="AF353" i="26" s="1"/>
  <c r="AG517" i="26"/>
  <c r="AG353" i="26" s="1"/>
  <c r="AF518" i="26"/>
  <c r="AF354" i="26" s="1"/>
  <c r="AG518" i="26"/>
  <c r="AG354" i="26" s="1"/>
  <c r="AF519" i="26"/>
  <c r="AF355" i="26" s="1"/>
  <c r="AG519" i="26"/>
  <c r="AG355" i="26" s="1"/>
  <c r="AF520" i="26"/>
  <c r="AF356" i="26" s="1"/>
  <c r="AG520" i="26"/>
  <c r="AG356" i="26" s="1"/>
  <c r="AF521" i="26"/>
  <c r="AF357" i="26" s="1"/>
  <c r="AG521" i="26"/>
  <c r="AG357" i="26" s="1"/>
  <c r="AF522" i="26"/>
  <c r="AF358" i="26" s="1"/>
  <c r="AG522" i="26"/>
  <c r="AG358" i="26" s="1"/>
  <c r="AF523" i="26"/>
  <c r="AF359" i="26" s="1"/>
  <c r="AG523" i="26"/>
  <c r="AG359" i="26" s="1"/>
  <c r="AF524" i="26"/>
  <c r="AF360" i="26" s="1"/>
  <c r="AG524" i="26"/>
  <c r="AG360" i="26" s="1"/>
  <c r="AF525" i="26"/>
  <c r="AF361" i="26" s="1"/>
  <c r="AG525" i="26"/>
  <c r="AG361" i="26" s="1"/>
  <c r="AF526" i="26"/>
  <c r="AF362" i="26" s="1"/>
  <c r="AG526" i="26"/>
  <c r="AG362" i="26" s="1"/>
  <c r="AF527" i="26"/>
  <c r="AF363" i="26" s="1"/>
  <c r="AG527" i="26"/>
  <c r="AG363" i="26" s="1"/>
  <c r="AF528" i="26"/>
  <c r="AF364" i="26" s="1"/>
  <c r="AG528" i="26"/>
  <c r="AG364" i="26" s="1"/>
  <c r="AF529" i="26"/>
  <c r="AF365" i="26" s="1"/>
  <c r="AG529" i="26"/>
  <c r="AG365" i="26" s="1"/>
  <c r="AF530" i="26"/>
  <c r="AF366" i="26" s="1"/>
  <c r="AG530" i="26"/>
  <c r="AG366" i="26" s="1"/>
  <c r="AF531" i="26"/>
  <c r="AF367" i="26" s="1"/>
  <c r="AG531" i="26"/>
  <c r="AG367" i="26" s="1"/>
  <c r="AF532" i="26"/>
  <c r="AF368" i="26" s="1"/>
  <c r="AG532" i="26"/>
  <c r="AG368" i="26" s="1"/>
  <c r="AF533" i="26"/>
  <c r="AF369" i="26" s="1"/>
  <c r="AG533" i="26"/>
  <c r="AG369" i="26" s="1"/>
  <c r="AF534" i="26"/>
  <c r="AF370" i="26" s="1"/>
  <c r="AG534" i="26"/>
  <c r="AG370" i="26" s="1"/>
  <c r="AF535" i="26"/>
  <c r="AF371" i="26" s="1"/>
  <c r="AG535" i="26"/>
  <c r="AG371" i="26" s="1"/>
  <c r="AF536" i="26"/>
  <c r="AF372" i="26" s="1"/>
  <c r="AG536" i="26"/>
  <c r="AG372" i="26" s="1"/>
  <c r="AF537" i="26"/>
  <c r="AF373" i="26" s="1"/>
  <c r="AG537" i="26"/>
  <c r="AG373" i="26" s="1"/>
  <c r="AF538" i="26"/>
  <c r="AF374" i="26" s="1"/>
  <c r="AG538" i="26"/>
  <c r="AG374" i="26" s="1"/>
  <c r="AF539" i="26"/>
  <c r="AF375" i="26" s="1"/>
  <c r="AG539" i="26"/>
  <c r="AG375" i="26" s="1"/>
  <c r="AF540" i="26"/>
  <c r="AF376" i="26" s="1"/>
  <c r="AG540" i="26"/>
  <c r="AG376" i="26" s="1"/>
  <c r="AF541" i="26"/>
  <c r="AF377" i="26" s="1"/>
  <c r="AG541" i="26"/>
  <c r="AG377" i="26" s="1"/>
  <c r="AF542" i="26"/>
  <c r="AF378" i="26" s="1"/>
  <c r="AG542" i="26"/>
  <c r="AG378" i="26" s="1"/>
  <c r="AF543" i="26"/>
  <c r="AF379" i="26" s="1"/>
  <c r="AG543" i="26"/>
  <c r="AG379" i="26" s="1"/>
  <c r="AF544" i="26"/>
  <c r="AF380" i="26" s="1"/>
  <c r="AG544" i="26"/>
  <c r="AG380" i="26" s="1"/>
  <c r="AF545" i="26"/>
  <c r="AF381" i="26" s="1"/>
  <c r="AG545" i="26"/>
  <c r="AG381" i="26" s="1"/>
  <c r="AF546" i="26"/>
  <c r="AF382" i="26" s="1"/>
  <c r="AG546" i="26"/>
  <c r="AG382" i="26" s="1"/>
  <c r="AF547" i="26"/>
  <c r="AG547" i="26"/>
  <c r="AG383" i="26" s="1"/>
  <c r="AF548" i="26"/>
  <c r="AF384" i="26" s="1"/>
  <c r="AG548" i="26"/>
  <c r="AG384" i="26" s="1"/>
  <c r="AF549" i="26"/>
  <c r="AG549" i="26"/>
  <c r="AF550" i="26"/>
  <c r="AG550" i="26"/>
  <c r="AF551" i="26"/>
  <c r="AF387" i="26" s="1"/>
  <c r="AG551" i="26"/>
  <c r="AG387" i="26" s="1"/>
  <c r="AF552" i="26"/>
  <c r="AG552" i="26"/>
  <c r="E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E551" i="26"/>
  <c r="E387" i="26" s="1"/>
  <c r="E119" i="26" s="1"/>
  <c r="F551" i="26"/>
  <c r="F387" i="26" s="1"/>
  <c r="F119" i="26" s="1"/>
  <c r="G551" i="26"/>
  <c r="G387" i="26" s="1"/>
  <c r="G119" i="26" s="1"/>
  <c r="H551" i="26"/>
  <c r="H387" i="26" s="1"/>
  <c r="H119" i="26" s="1"/>
  <c r="I551" i="26"/>
  <c r="I387" i="26" s="1"/>
  <c r="I119" i="26" s="1"/>
  <c r="J551" i="26"/>
  <c r="J387" i="26" s="1"/>
  <c r="J119" i="26" s="1"/>
  <c r="K551" i="26"/>
  <c r="K387" i="26" s="1"/>
  <c r="K119" i="26" s="1"/>
  <c r="L551" i="26"/>
  <c r="L387" i="26" s="1"/>
  <c r="L119" i="26" s="1"/>
  <c r="M551" i="26"/>
  <c r="M387" i="26" s="1"/>
  <c r="M119" i="26" s="1"/>
  <c r="N551" i="26"/>
  <c r="N387" i="26" s="1"/>
  <c r="N119" i="26" s="1"/>
  <c r="O551" i="26"/>
  <c r="O387" i="26" s="1"/>
  <c r="O119" i="26" s="1"/>
  <c r="P551" i="26"/>
  <c r="P387" i="26" s="1"/>
  <c r="P119" i="26" s="1"/>
  <c r="Q551" i="26"/>
  <c r="Q387" i="26" s="1"/>
  <c r="Q119" i="26" s="1"/>
  <c r="R551" i="26"/>
  <c r="R387" i="26" s="1"/>
  <c r="R119" i="26" s="1"/>
  <c r="S551" i="26"/>
  <c r="S387" i="26" s="1"/>
  <c r="S119" i="26" s="1"/>
  <c r="T551" i="26"/>
  <c r="T387" i="26" s="1"/>
  <c r="T119" i="26" s="1"/>
  <c r="U551" i="26"/>
  <c r="U387" i="26" s="1"/>
  <c r="U119" i="26" s="1"/>
  <c r="V551" i="26"/>
  <c r="V387" i="26" s="1"/>
  <c r="V119" i="26" s="1"/>
  <c r="W551" i="26"/>
  <c r="W387" i="26" s="1"/>
  <c r="W119" i="26" s="1"/>
  <c r="X551" i="26"/>
  <c r="X387" i="26" s="1"/>
  <c r="X119" i="26" s="1"/>
  <c r="Y551" i="26"/>
  <c r="Y387" i="26" s="1"/>
  <c r="Y119" i="26" s="1"/>
  <c r="Z551" i="26"/>
  <c r="Z387" i="26" s="1"/>
  <c r="AA551" i="26"/>
  <c r="AA387" i="26" s="1"/>
  <c r="AB551" i="26"/>
  <c r="AB387" i="26" s="1"/>
  <c r="AC551" i="26"/>
  <c r="AC387" i="26" s="1"/>
  <c r="AD551" i="26"/>
  <c r="AD387" i="26" s="1"/>
  <c r="AE551" i="26"/>
  <c r="AE387" i="26" s="1"/>
  <c r="E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D549" i="26"/>
  <c r="D550" i="26"/>
  <c r="D551" i="26"/>
  <c r="D387" i="26" s="1"/>
  <c r="D119" i="26" s="1"/>
  <c r="D552" i="26"/>
  <c r="D331" i="26"/>
  <c r="E331" i="26"/>
  <c r="F331" i="26"/>
  <c r="G331" i="26"/>
  <c r="H331" i="26"/>
  <c r="I331" i="26"/>
  <c r="I333" i="26" s="1"/>
  <c r="I498" i="26" s="1"/>
  <c r="J331" i="26"/>
  <c r="K331" i="26"/>
  <c r="K333" i="26" s="1"/>
  <c r="K498" i="26" s="1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W333" i="26" s="1"/>
  <c r="W498" i="26" s="1"/>
  <c r="X331" i="26"/>
  <c r="Y331" i="26"/>
  <c r="Z331" i="26"/>
  <c r="AA331" i="26"/>
  <c r="AB331" i="26"/>
  <c r="AC331" i="26"/>
  <c r="AC333" i="26" s="1"/>
  <c r="AC498" i="26" s="1"/>
  <c r="AD331" i="26"/>
  <c r="AE331" i="26"/>
  <c r="AF331" i="26"/>
  <c r="AG331" i="26"/>
  <c r="C331" i="26"/>
  <c r="AF283" i="26"/>
  <c r="AG283" i="26"/>
  <c r="Q386" i="26" l="1"/>
  <c r="T386" i="26"/>
  <c r="AB386" i="26"/>
  <c r="H386" i="26"/>
  <c r="AE386" i="26"/>
  <c r="W386" i="26"/>
  <c r="M386" i="26"/>
  <c r="Z386" i="26"/>
  <c r="J386" i="26"/>
  <c r="W496" i="26"/>
  <c r="X386" i="26"/>
  <c r="S386" i="26"/>
  <c r="AF333" i="26"/>
  <c r="AF496" i="26"/>
  <c r="AG386" i="26"/>
  <c r="Z333" i="26"/>
  <c r="Z496" i="26"/>
  <c r="AA386" i="26"/>
  <c r="T333" i="26"/>
  <c r="T496" i="26"/>
  <c r="U386" i="26"/>
  <c r="N333" i="26"/>
  <c r="N496" i="26"/>
  <c r="O386" i="26"/>
  <c r="H333" i="26"/>
  <c r="H496" i="26"/>
  <c r="I386" i="26"/>
  <c r="AE333" i="26"/>
  <c r="AE496" i="26"/>
  <c r="AF386" i="26"/>
  <c r="Y333" i="26"/>
  <c r="Y496" i="26"/>
  <c r="S333" i="26"/>
  <c r="S496" i="26"/>
  <c r="M333" i="26"/>
  <c r="M496" i="26"/>
  <c r="N386" i="26"/>
  <c r="G333" i="26"/>
  <c r="G496" i="26"/>
  <c r="AD388" i="26"/>
  <c r="L386" i="26"/>
  <c r="AC496" i="26"/>
  <c r="Q333" i="26"/>
  <c r="Q496" i="26"/>
  <c r="R386" i="26"/>
  <c r="AD386" i="26"/>
  <c r="K496" i="26"/>
  <c r="E333" i="26"/>
  <c r="F386" i="26"/>
  <c r="AB333" i="26"/>
  <c r="AB496" i="26"/>
  <c r="AC386" i="26"/>
  <c r="D333" i="26"/>
  <c r="D496" i="26"/>
  <c r="X388" i="26"/>
  <c r="E386" i="26"/>
  <c r="E496" i="26"/>
  <c r="C333" i="26"/>
  <c r="C496" i="26"/>
  <c r="D386" i="26"/>
  <c r="V333" i="26"/>
  <c r="V496" i="26"/>
  <c r="P333" i="26"/>
  <c r="P496" i="26"/>
  <c r="J333" i="26"/>
  <c r="J496" i="26"/>
  <c r="K386" i="26"/>
  <c r="AG333" i="26"/>
  <c r="AG498" i="26" s="1"/>
  <c r="AG496" i="26"/>
  <c r="AA333" i="26"/>
  <c r="AA496" i="26"/>
  <c r="U333" i="26"/>
  <c r="V386" i="26"/>
  <c r="U496" i="26"/>
  <c r="O333" i="26"/>
  <c r="O496" i="26"/>
  <c r="L388" i="26"/>
  <c r="P386" i="26"/>
  <c r="AD333" i="26"/>
  <c r="AD496" i="26"/>
  <c r="X333" i="26"/>
  <c r="X496" i="26"/>
  <c r="R333" i="26"/>
  <c r="R496" i="26"/>
  <c r="L333" i="26"/>
  <c r="L496" i="26"/>
  <c r="F333" i="26"/>
  <c r="F496" i="26"/>
  <c r="J388" i="26"/>
  <c r="Y386" i="26"/>
  <c r="I496" i="26"/>
  <c r="G386" i="26"/>
  <c r="Z283" i="26"/>
  <c r="AA283" i="26"/>
  <c r="AB283" i="26"/>
  <c r="AC283" i="26"/>
  <c r="AD283" i="26"/>
  <c r="AE283" i="26"/>
  <c r="AA498" i="26" l="1"/>
  <c r="AB388" i="26"/>
  <c r="C498" i="26"/>
  <c r="D388" i="26"/>
  <c r="AF388" i="26"/>
  <c r="AE498" i="26"/>
  <c r="F498" i="26"/>
  <c r="G388" i="26"/>
  <c r="X498" i="26"/>
  <c r="Y388" i="26"/>
  <c r="O498" i="26"/>
  <c r="P388" i="26"/>
  <c r="P498" i="26"/>
  <c r="Q388" i="26"/>
  <c r="S498" i="26"/>
  <c r="T388" i="26"/>
  <c r="AB498" i="26"/>
  <c r="AC388" i="26"/>
  <c r="G498" i="26"/>
  <c r="H388" i="26"/>
  <c r="N498" i="26"/>
  <c r="O388" i="26"/>
  <c r="Z498" i="26"/>
  <c r="AA388" i="26"/>
  <c r="L498" i="26"/>
  <c r="M388" i="26"/>
  <c r="AD498" i="26"/>
  <c r="AE388" i="26"/>
  <c r="V498" i="26"/>
  <c r="W388" i="26"/>
  <c r="Q498" i="26"/>
  <c r="R388" i="26"/>
  <c r="Y498" i="26"/>
  <c r="Z388" i="26"/>
  <c r="U498" i="26"/>
  <c r="V388" i="26"/>
  <c r="E498" i="26"/>
  <c r="F388" i="26"/>
  <c r="R498" i="26"/>
  <c r="S388" i="26"/>
  <c r="J498" i="26"/>
  <c r="K388" i="26"/>
  <c r="D498" i="26"/>
  <c r="E388" i="26"/>
  <c r="N388" i="26"/>
  <c r="M498" i="26"/>
  <c r="H498" i="26"/>
  <c r="I388" i="26"/>
  <c r="T498" i="26"/>
  <c r="U388" i="26"/>
  <c r="AF498" i="26"/>
  <c r="AG388" i="26"/>
  <c r="Z338" i="26"/>
  <c r="AA338" i="26"/>
  <c r="AB338" i="26"/>
  <c r="AC338" i="26"/>
  <c r="AD338" i="26"/>
  <c r="AE338" i="26"/>
  <c r="AE506" i="26"/>
  <c r="AE342" i="26" s="1"/>
  <c r="AA526" i="26"/>
  <c r="AA362" i="26" s="1"/>
  <c r="AE529" i="26"/>
  <c r="AE365" i="26" s="1"/>
  <c r="AE535" i="26"/>
  <c r="AE371" i="26" s="1"/>
  <c r="AE543" i="26"/>
  <c r="AE379" i="26" s="1"/>
  <c r="AE544" i="26"/>
  <c r="AE380" i="26" s="1"/>
  <c r="Z502" i="26"/>
  <c r="AA502" i="26"/>
  <c r="AB502" i="26"/>
  <c r="AC502" i="26"/>
  <c r="AD502" i="26"/>
  <c r="AE502" i="26"/>
  <c r="Z503" i="26"/>
  <c r="Z339" i="26" s="1"/>
  <c r="AA503" i="26"/>
  <c r="AA339" i="26" s="1"/>
  <c r="AB503" i="26"/>
  <c r="AB339" i="26" s="1"/>
  <c r="AC503" i="26"/>
  <c r="AC339" i="26" s="1"/>
  <c r="AD503" i="26"/>
  <c r="AD339" i="26" s="1"/>
  <c r="AE503" i="26"/>
  <c r="AE339" i="26" s="1"/>
  <c r="Y505" i="26"/>
  <c r="Y341" i="26" s="1"/>
  <c r="Y98" i="26" s="1"/>
  <c r="Z505" i="26"/>
  <c r="Z341" i="26" s="1"/>
  <c r="AA505" i="26"/>
  <c r="AA341" i="26" s="1"/>
  <c r="AB505" i="26"/>
  <c r="AB341" i="26" s="1"/>
  <c r="AC505" i="26"/>
  <c r="AC341" i="26" s="1"/>
  <c r="Z506" i="26"/>
  <c r="Z342" i="26" s="1"/>
  <c r="AA506" i="26"/>
  <c r="AA342" i="26" s="1"/>
  <c r="AB506" i="26"/>
  <c r="AB342" i="26" s="1"/>
  <c r="AC506" i="26"/>
  <c r="AC342" i="26" s="1"/>
  <c r="AD506" i="26"/>
  <c r="AD342" i="26" s="1"/>
  <c r="Q507" i="26"/>
  <c r="Q343" i="26" s="1"/>
  <c r="R507" i="26"/>
  <c r="R343" i="26" s="1"/>
  <c r="S507" i="26"/>
  <c r="S343" i="26" s="1"/>
  <c r="T507" i="26"/>
  <c r="T343" i="26" s="1"/>
  <c r="U507" i="26"/>
  <c r="U343" i="26" s="1"/>
  <c r="V507" i="26"/>
  <c r="V343" i="26" s="1"/>
  <c r="W507" i="26"/>
  <c r="W343" i="26" s="1"/>
  <c r="X507" i="26"/>
  <c r="X343" i="26" s="1"/>
  <c r="Y507" i="26"/>
  <c r="Y343" i="26" s="1"/>
  <c r="Z507" i="26"/>
  <c r="Z343" i="26" s="1"/>
  <c r="AA507" i="26"/>
  <c r="AA343" i="26" s="1"/>
  <c r="AB507" i="26"/>
  <c r="AB343" i="26" s="1"/>
  <c r="AC507" i="26"/>
  <c r="AC343" i="26" s="1"/>
  <c r="AD507" i="26"/>
  <c r="AD343" i="26" s="1"/>
  <c r="AE507" i="26"/>
  <c r="AE343" i="26" s="1"/>
  <c r="S509" i="26"/>
  <c r="S345" i="26" s="1"/>
  <c r="T509" i="26"/>
  <c r="T345" i="26" s="1"/>
  <c r="U509" i="26"/>
  <c r="U345" i="26" s="1"/>
  <c r="V509" i="26"/>
  <c r="V345" i="26" s="1"/>
  <c r="W509" i="26"/>
  <c r="W345" i="26" s="1"/>
  <c r="X509" i="26"/>
  <c r="X345" i="26" s="1"/>
  <c r="Y509" i="26"/>
  <c r="Y345" i="26" s="1"/>
  <c r="Z509" i="26"/>
  <c r="Z345" i="26" s="1"/>
  <c r="T510" i="26"/>
  <c r="T346" i="26" s="1"/>
  <c r="U510" i="26"/>
  <c r="U346" i="26" s="1"/>
  <c r="V510" i="26"/>
  <c r="V346" i="26" s="1"/>
  <c r="W510" i="26"/>
  <c r="W346" i="26" s="1"/>
  <c r="X510" i="26"/>
  <c r="X346" i="26" s="1"/>
  <c r="Y510" i="26"/>
  <c r="Y346" i="26" s="1"/>
  <c r="Z510" i="26"/>
  <c r="Z346" i="26" s="1"/>
  <c r="AA510" i="26"/>
  <c r="AA346" i="26" s="1"/>
  <c r="AB510" i="26"/>
  <c r="AB346" i="26" s="1"/>
  <c r="AC510" i="26"/>
  <c r="AC346" i="26" s="1"/>
  <c r="M511" i="26"/>
  <c r="M347" i="26" s="1"/>
  <c r="N511" i="26"/>
  <c r="N347" i="26" s="1"/>
  <c r="O511" i="26"/>
  <c r="O347" i="26" s="1"/>
  <c r="P511" i="26"/>
  <c r="P347" i="26" s="1"/>
  <c r="Q511" i="26"/>
  <c r="Q347" i="26" s="1"/>
  <c r="R511" i="26"/>
  <c r="R347" i="26" s="1"/>
  <c r="S511" i="26"/>
  <c r="S347" i="26" s="1"/>
  <c r="T511" i="26"/>
  <c r="T347" i="26" s="1"/>
  <c r="U511" i="26"/>
  <c r="U347" i="26" s="1"/>
  <c r="V511" i="26"/>
  <c r="V347" i="26" s="1"/>
  <c r="W511" i="26"/>
  <c r="W347" i="26" s="1"/>
  <c r="X511" i="26"/>
  <c r="X347" i="26" s="1"/>
  <c r="Y511" i="26"/>
  <c r="Y347" i="26" s="1"/>
  <c r="Z511" i="26"/>
  <c r="Z347" i="26" s="1"/>
  <c r="AA511" i="26"/>
  <c r="AA347" i="26" s="1"/>
  <c r="AB511" i="26"/>
  <c r="AB347" i="26" s="1"/>
  <c r="AC511" i="26"/>
  <c r="AC347" i="26" s="1"/>
  <c r="AD511" i="26"/>
  <c r="AD347" i="26" s="1"/>
  <c r="AE511" i="26"/>
  <c r="AE347" i="26" s="1"/>
  <c r="W513" i="26"/>
  <c r="W349" i="26" s="1"/>
  <c r="X513" i="26"/>
  <c r="X349" i="26" s="1"/>
  <c r="Y513" i="26"/>
  <c r="Y349" i="26" s="1"/>
  <c r="Z513" i="26"/>
  <c r="Z349" i="26" s="1"/>
  <c r="AA513" i="26"/>
  <c r="AA349" i="26" s="1"/>
  <c r="T515" i="26"/>
  <c r="T351" i="26" s="1"/>
  <c r="U515" i="26"/>
  <c r="U351" i="26" s="1"/>
  <c r="V515" i="26"/>
  <c r="V351" i="26" s="1"/>
  <c r="W515" i="26"/>
  <c r="W351" i="26" s="1"/>
  <c r="X515" i="26"/>
  <c r="X351" i="26" s="1"/>
  <c r="Y515" i="26"/>
  <c r="Y351" i="26" s="1"/>
  <c r="Z515" i="26"/>
  <c r="Z351" i="26" s="1"/>
  <c r="AA515" i="26"/>
  <c r="AA351" i="26" s="1"/>
  <c r="AB515" i="26"/>
  <c r="AB351" i="26" s="1"/>
  <c r="AC515" i="26"/>
  <c r="AC351" i="26" s="1"/>
  <c r="AD515" i="26"/>
  <c r="AD351" i="26" s="1"/>
  <c r="AE515" i="26"/>
  <c r="AE351" i="26" s="1"/>
  <c r="U517" i="26"/>
  <c r="U353" i="26" s="1"/>
  <c r="V517" i="26"/>
  <c r="V353" i="26" s="1"/>
  <c r="W517" i="26"/>
  <c r="W353" i="26" s="1"/>
  <c r="X517" i="26"/>
  <c r="X353" i="26" s="1"/>
  <c r="Y517" i="26"/>
  <c r="Y353" i="26" s="1"/>
  <c r="Z517" i="26"/>
  <c r="Z353" i="26" s="1"/>
  <c r="AA517" i="26"/>
  <c r="AA353" i="26" s="1"/>
  <c r="AB517" i="26"/>
  <c r="AB353" i="26" s="1"/>
  <c r="AC517" i="26"/>
  <c r="AC353" i="26" s="1"/>
  <c r="AD517" i="26"/>
  <c r="AD353" i="26" s="1"/>
  <c r="AE517" i="26"/>
  <c r="AE353" i="26" s="1"/>
  <c r="S519" i="26"/>
  <c r="S355" i="26" s="1"/>
  <c r="T519" i="26"/>
  <c r="T355" i="26" s="1"/>
  <c r="U519" i="26"/>
  <c r="U355" i="26" s="1"/>
  <c r="V519" i="26"/>
  <c r="V355" i="26" s="1"/>
  <c r="W519" i="26"/>
  <c r="W355" i="26" s="1"/>
  <c r="X519" i="26"/>
  <c r="X355" i="26" s="1"/>
  <c r="Y519" i="26"/>
  <c r="Y355" i="26" s="1"/>
  <c r="Z519" i="26"/>
  <c r="Z355" i="26" s="1"/>
  <c r="AA519" i="26"/>
  <c r="AA355" i="26" s="1"/>
  <c r="AB519" i="26"/>
  <c r="AB355" i="26" s="1"/>
  <c r="AC519" i="26"/>
  <c r="AC355" i="26" s="1"/>
  <c r="AD519" i="26"/>
  <c r="AD355" i="26" s="1"/>
  <c r="AE519" i="26"/>
  <c r="AE355" i="26" s="1"/>
  <c r="X522" i="26"/>
  <c r="X358" i="26" s="1"/>
  <c r="Y522" i="26"/>
  <c r="Y358" i="26" s="1"/>
  <c r="Z522" i="26"/>
  <c r="Z358" i="26" s="1"/>
  <c r="AA522" i="26"/>
  <c r="AA358" i="26" s="1"/>
  <c r="AB522" i="26"/>
  <c r="AB358" i="26" s="1"/>
  <c r="AA524" i="26"/>
  <c r="AA360" i="26" s="1"/>
  <c r="AB524" i="26"/>
  <c r="AB360" i="26" s="1"/>
  <c r="AC524" i="26"/>
  <c r="AC360" i="26" s="1"/>
  <c r="AD524" i="26"/>
  <c r="AD360" i="26" s="1"/>
  <c r="AE524" i="26"/>
  <c r="AE360" i="26" s="1"/>
  <c r="R526" i="26"/>
  <c r="R362" i="26" s="1"/>
  <c r="T526" i="26"/>
  <c r="T362" i="26" s="1"/>
  <c r="U526" i="26"/>
  <c r="U362" i="26" s="1"/>
  <c r="V526" i="26"/>
  <c r="V362" i="26" s="1"/>
  <c r="W526" i="26"/>
  <c r="W362" i="26" s="1"/>
  <c r="X526" i="26"/>
  <c r="X362" i="26" s="1"/>
  <c r="Y526" i="26"/>
  <c r="Y362" i="26" s="1"/>
  <c r="Z526" i="26"/>
  <c r="Z362" i="26" s="1"/>
  <c r="AB526" i="26"/>
  <c r="AB362" i="26" s="1"/>
  <c r="AC526" i="26"/>
  <c r="AC362" i="26" s="1"/>
  <c r="S528" i="26"/>
  <c r="S364" i="26" s="1"/>
  <c r="T528" i="26"/>
  <c r="T364" i="26" s="1"/>
  <c r="U528" i="26"/>
  <c r="U364" i="26" s="1"/>
  <c r="V528" i="26"/>
  <c r="V364" i="26" s="1"/>
  <c r="W528" i="26"/>
  <c r="W364" i="26" s="1"/>
  <c r="X528" i="26"/>
  <c r="X364" i="26" s="1"/>
  <c r="Y528" i="26"/>
  <c r="Y364" i="26" s="1"/>
  <c r="Z528" i="26"/>
  <c r="Z364" i="26" s="1"/>
  <c r="Z529" i="26"/>
  <c r="Z365" i="26" s="1"/>
  <c r="AA529" i="26"/>
  <c r="AA365" i="26" s="1"/>
  <c r="AB529" i="26"/>
  <c r="AB365" i="26" s="1"/>
  <c r="AC529" i="26"/>
  <c r="AC365" i="26" s="1"/>
  <c r="AD529" i="26"/>
  <c r="AD365" i="26" s="1"/>
  <c r="X530" i="26"/>
  <c r="X366" i="26" s="1"/>
  <c r="Y530" i="26"/>
  <c r="Y366" i="26" s="1"/>
  <c r="Z530" i="26"/>
  <c r="Z366" i="26" s="1"/>
  <c r="Y531" i="26"/>
  <c r="Y367" i="26" s="1"/>
  <c r="Y105" i="26" s="1"/>
  <c r="Z531" i="26"/>
  <c r="Z367" i="26" s="1"/>
  <c r="AA531" i="26"/>
  <c r="AA367" i="26" s="1"/>
  <c r="AB531" i="26"/>
  <c r="AB367" i="26" s="1"/>
  <c r="AA533" i="26"/>
  <c r="AA369" i="26" s="1"/>
  <c r="AB533" i="26"/>
  <c r="AB369" i="26" s="1"/>
  <c r="Y534" i="26"/>
  <c r="Y370" i="26" s="1"/>
  <c r="Z534" i="26"/>
  <c r="Z370" i="26" s="1"/>
  <c r="AA534" i="26"/>
  <c r="AA370" i="26" s="1"/>
  <c r="AB534" i="26"/>
  <c r="AB370" i="26" s="1"/>
  <c r="AC534" i="26"/>
  <c r="AC370" i="26" s="1"/>
  <c r="AD534" i="26"/>
  <c r="AD370" i="26" s="1"/>
  <c r="AE534" i="26"/>
  <c r="AE370" i="26" s="1"/>
  <c r="Z535" i="26"/>
  <c r="Z371" i="26" s="1"/>
  <c r="AA535" i="26"/>
  <c r="AA371" i="26" s="1"/>
  <c r="AB535" i="26"/>
  <c r="AB371" i="26" s="1"/>
  <c r="AC535" i="26"/>
  <c r="AC371" i="26" s="1"/>
  <c r="AD535" i="26"/>
  <c r="AD371" i="26" s="1"/>
  <c r="AA536" i="26"/>
  <c r="AA372" i="26" s="1"/>
  <c r="AB536" i="26"/>
  <c r="AB372" i="26" s="1"/>
  <c r="Y537" i="26"/>
  <c r="Y373" i="26" s="1"/>
  <c r="Y110" i="26" s="1"/>
  <c r="Z537" i="26"/>
  <c r="Z373" i="26" s="1"/>
  <c r="W538" i="26"/>
  <c r="W374" i="26" s="1"/>
  <c r="W112" i="26" s="1"/>
  <c r="X538" i="26"/>
  <c r="X374" i="26" s="1"/>
  <c r="X112" i="26" s="1"/>
  <c r="Y538" i="26"/>
  <c r="Y374" i="26" s="1"/>
  <c r="Y112" i="26" s="1"/>
  <c r="Z538" i="26"/>
  <c r="Z374" i="26" s="1"/>
  <c r="AA538" i="26"/>
  <c r="AA374" i="26" s="1"/>
  <c r="AB538" i="26"/>
  <c r="AB374" i="26" s="1"/>
  <c r="AC538" i="26"/>
  <c r="AC374" i="26" s="1"/>
  <c r="AA539" i="26"/>
  <c r="AA375" i="26" s="1"/>
  <c r="W540" i="26"/>
  <c r="W376" i="26" s="1"/>
  <c r="X540" i="26"/>
  <c r="X376" i="26" s="1"/>
  <c r="Y540" i="26"/>
  <c r="Y376" i="26" s="1"/>
  <c r="Z540" i="26"/>
  <c r="Z376" i="26" s="1"/>
  <c r="AA540" i="26"/>
  <c r="AA376" i="26" s="1"/>
  <c r="AB540" i="26"/>
  <c r="AB376" i="26" s="1"/>
  <c r="AC540" i="26"/>
  <c r="AC376" i="26" s="1"/>
  <c r="AD540" i="26"/>
  <c r="AD376" i="26" s="1"/>
  <c r="AE540" i="26"/>
  <c r="AE376" i="26" s="1"/>
  <c r="T541" i="26"/>
  <c r="T377" i="26" s="1"/>
  <c r="U541" i="26"/>
  <c r="U377" i="26" s="1"/>
  <c r="V541" i="26"/>
  <c r="V377" i="26" s="1"/>
  <c r="X541" i="26"/>
  <c r="X377" i="26" s="1"/>
  <c r="Y541" i="26"/>
  <c r="Y377" i="26" s="1"/>
  <c r="Z541" i="26"/>
  <c r="Z377" i="26" s="1"/>
  <c r="AA541" i="26"/>
  <c r="AA377" i="26" s="1"/>
  <c r="AB541" i="26"/>
  <c r="AB377" i="26" s="1"/>
  <c r="N542" i="26"/>
  <c r="N378" i="26" s="1"/>
  <c r="O542" i="26"/>
  <c r="O378" i="26" s="1"/>
  <c r="P542" i="26"/>
  <c r="P378" i="26" s="1"/>
  <c r="Q542" i="26"/>
  <c r="Q378" i="26" s="1"/>
  <c r="T542" i="26"/>
  <c r="T378" i="26" s="1"/>
  <c r="U542" i="26"/>
  <c r="U378" i="26" s="1"/>
  <c r="V542" i="26"/>
  <c r="V378" i="26" s="1"/>
  <c r="W542" i="26"/>
  <c r="W378" i="26" s="1"/>
  <c r="X542" i="26"/>
  <c r="X378" i="26" s="1"/>
  <c r="Y542" i="26"/>
  <c r="Y378" i="26" s="1"/>
  <c r="Z542" i="26"/>
  <c r="Z378" i="26" s="1"/>
  <c r="AA542" i="26"/>
  <c r="AA378" i="26" s="1"/>
  <c r="AB542" i="26"/>
  <c r="AB378" i="26" s="1"/>
  <c r="AC542" i="26"/>
  <c r="AC378" i="26" s="1"/>
  <c r="Z543" i="26"/>
  <c r="Z379" i="26" s="1"/>
  <c r="AA543" i="26"/>
  <c r="AA379" i="26" s="1"/>
  <c r="AB543" i="26"/>
  <c r="AB379" i="26" s="1"/>
  <c r="AC543" i="26"/>
  <c r="AC379" i="26" s="1"/>
  <c r="AD543" i="26"/>
  <c r="AD379" i="26" s="1"/>
  <c r="W544" i="26"/>
  <c r="W380" i="26" s="1"/>
  <c r="W115" i="26" s="1"/>
  <c r="Y544" i="26"/>
  <c r="Y380" i="26" s="1"/>
  <c r="Y115" i="26" s="1"/>
  <c r="Z544" i="26"/>
  <c r="Z380" i="26" s="1"/>
  <c r="AB544" i="26"/>
  <c r="AB380" i="26" s="1"/>
  <c r="AC544" i="26"/>
  <c r="AC380" i="26" s="1"/>
  <c r="AD544" i="26"/>
  <c r="AD380" i="26" s="1"/>
  <c r="Z448" i="26"/>
  <c r="AA448" i="26"/>
  <c r="AB448" i="26"/>
  <c r="AC448" i="26"/>
  <c r="AD448" i="26"/>
  <c r="AE448" i="26"/>
  <c r="B281" i="26"/>
  <c r="A281" i="26" s="1"/>
  <c r="AI292" i="26"/>
  <c r="A336" i="26"/>
  <c r="A500" i="26"/>
  <c r="A446" i="26"/>
  <c r="S102" i="26" l="1"/>
  <c r="X102" i="26"/>
  <c r="R102" i="26"/>
  <c r="T102" i="26"/>
  <c r="W102" i="26"/>
  <c r="Q102" i="26"/>
  <c r="V102" i="26"/>
  <c r="Y102" i="26"/>
  <c r="U102" i="26"/>
  <c r="Y543" i="26"/>
  <c r="Y379" i="26" s="1"/>
  <c r="Y114" i="26" s="1"/>
  <c r="AC522" i="26"/>
  <c r="AC358" i="26" s="1"/>
  <c r="V544" i="26"/>
  <c r="V380" i="26" s="1"/>
  <c r="V115" i="26" s="1"/>
  <c r="X543" i="26"/>
  <c r="X379" i="26" s="1"/>
  <c r="X114" i="26" s="1"/>
  <c r="AC541" i="26"/>
  <c r="AC377" i="26" s="1"/>
  <c r="W537" i="26"/>
  <c r="W373" i="26" s="1"/>
  <c r="W110" i="26" s="1"/>
  <c r="X537" i="26"/>
  <c r="X373" i="26" s="1"/>
  <c r="X110" i="26" s="1"/>
  <c r="AB530" i="26"/>
  <c r="AB366" i="26" s="1"/>
  <c r="S510" i="26"/>
  <c r="S346" i="26" s="1"/>
  <c r="Z508" i="26"/>
  <c r="Z344" i="26" s="1"/>
  <c r="AA530" i="26"/>
  <c r="AA366" i="26" s="1"/>
  <c r="AE542" i="26"/>
  <c r="AE378" i="26" s="1"/>
  <c r="AD542" i="26"/>
  <c r="AD378" i="26" s="1"/>
  <c r="AC536" i="26"/>
  <c r="AC372" i="26" s="1"/>
  <c r="R519" i="26"/>
  <c r="R355" i="26" s="1"/>
  <c r="U544" i="26"/>
  <c r="U380" i="26" s="1"/>
  <c r="U115" i="26" s="1"/>
  <c r="AB539" i="26"/>
  <c r="AB375" i="26" s="1"/>
  <c r="V538" i="26"/>
  <c r="V374" i="26" s="1"/>
  <c r="V112" i="26" s="1"/>
  <c r="W534" i="26"/>
  <c r="W370" i="26" s="1"/>
  <c r="AA528" i="26"/>
  <c r="AA364" i="26" s="1"/>
  <c r="R515" i="26"/>
  <c r="R351" i="26" s="1"/>
  <c r="S515" i="26"/>
  <c r="S351" i="26" s="1"/>
  <c r="R541" i="26"/>
  <c r="R377" i="26" s="1"/>
  <c r="AE538" i="26"/>
  <c r="AE374" i="26" s="1"/>
  <c r="AD538" i="26"/>
  <c r="AD374" i="26" s="1"/>
  <c r="Z547" i="26"/>
  <c r="Z383" i="26" s="1"/>
  <c r="X544" i="26"/>
  <c r="X380" i="26" s="1"/>
  <c r="X115" i="26" s="1"/>
  <c r="S541" i="26"/>
  <c r="S377" i="26" s="1"/>
  <c r="V540" i="26"/>
  <c r="V376" i="26" s="1"/>
  <c r="Z539" i="26"/>
  <c r="Z375" i="26" s="1"/>
  <c r="Y536" i="26"/>
  <c r="Y372" i="26" s="1"/>
  <c r="Y111" i="26" s="1"/>
  <c r="Z536" i="26"/>
  <c r="Z372" i="26" s="1"/>
  <c r="AE531" i="26"/>
  <c r="AE367" i="26" s="1"/>
  <c r="AD531" i="26"/>
  <c r="AD367" i="26" s="1"/>
  <c r="X531" i="26"/>
  <c r="X367" i="26" s="1"/>
  <c r="X105" i="26" s="1"/>
  <c r="Q526" i="26"/>
  <c r="Q362" i="26" s="1"/>
  <c r="T517" i="26"/>
  <c r="T353" i="26" s="1"/>
  <c r="AA509" i="26"/>
  <c r="AA345" i="26" s="1"/>
  <c r="W530" i="26"/>
  <c r="W366" i="26" s="1"/>
  <c r="Y529" i="26"/>
  <c r="Y365" i="26" s="1"/>
  <c r="V513" i="26"/>
  <c r="V349" i="26" s="1"/>
  <c r="AE510" i="26"/>
  <c r="AE346" i="26" s="1"/>
  <c r="AD510" i="26"/>
  <c r="AD346" i="26" s="1"/>
  <c r="Y503" i="26"/>
  <c r="Y339" i="26" s="1"/>
  <c r="Y96" i="26" s="1"/>
  <c r="Z549" i="26"/>
  <c r="AA544" i="26"/>
  <c r="AA380" i="26" s="1"/>
  <c r="S542" i="26"/>
  <c r="S378" i="26" s="1"/>
  <c r="W531" i="26"/>
  <c r="W367" i="26" s="1"/>
  <c r="W105" i="26" s="1"/>
  <c r="Y535" i="26"/>
  <c r="Y371" i="26" s="1"/>
  <c r="Y109" i="26" s="1"/>
  <c r="AC533" i="26"/>
  <c r="AC369" i="26" s="1"/>
  <c r="R528" i="26"/>
  <c r="R364" i="26" s="1"/>
  <c r="AE526" i="26"/>
  <c r="AE362" i="26" s="1"/>
  <c r="AD526" i="26"/>
  <c r="AD362" i="26" s="1"/>
  <c r="R542" i="26"/>
  <c r="R378" i="26" s="1"/>
  <c r="W541" i="26"/>
  <c r="W377" i="26" s="1"/>
  <c r="AC531" i="26"/>
  <c r="AC367" i="26" s="1"/>
  <c r="S526" i="26"/>
  <c r="S362" i="26" s="1"/>
  <c r="AA537" i="26"/>
  <c r="AA373" i="26" s="1"/>
  <c r="X534" i="26"/>
  <c r="X370" i="26" s="1"/>
  <c r="Y524" i="26"/>
  <c r="Y360" i="26" s="1"/>
  <c r="Z524" i="26"/>
  <c r="Z360" i="26" s="1"/>
  <c r="R509" i="26"/>
  <c r="R345" i="26" s="1"/>
  <c r="L511" i="26"/>
  <c r="L347" i="26" s="1"/>
  <c r="W522" i="26"/>
  <c r="W358" i="26" s="1"/>
  <c r="AB513" i="26"/>
  <c r="AB349" i="26" s="1"/>
  <c r="P507" i="26"/>
  <c r="P343" i="26" s="1"/>
  <c r="X505" i="26"/>
  <c r="X341" i="26" s="1"/>
  <c r="X98" i="26" s="1"/>
  <c r="Y506" i="26"/>
  <c r="Y342" i="26" s="1"/>
  <c r="Y99" i="26" s="1"/>
  <c r="AE505" i="26"/>
  <c r="AE341" i="26" s="1"/>
  <c r="AD505" i="26"/>
  <c r="AD341" i="26" s="1"/>
  <c r="A391" i="26"/>
  <c r="W109" i="26" l="1"/>
  <c r="P102" i="26"/>
  <c r="Z520" i="26"/>
  <c r="Z356" i="26" s="1"/>
  <c r="Y520" i="26"/>
  <c r="Y356" i="26" s="1"/>
  <c r="Z546" i="26"/>
  <c r="Z382" i="26" s="1"/>
  <c r="Y546" i="26"/>
  <c r="Y382" i="26" s="1"/>
  <c r="AE533" i="26"/>
  <c r="AE369" i="26" s="1"/>
  <c r="AD533" i="26"/>
  <c r="AD369" i="26" s="1"/>
  <c r="AA516" i="26"/>
  <c r="AA352" i="26" s="1"/>
  <c r="Y512" i="26"/>
  <c r="Y348" i="26" s="1"/>
  <c r="Z512" i="26"/>
  <c r="Z348" i="26" s="1"/>
  <c r="AA523" i="26"/>
  <c r="AA359" i="26" s="1"/>
  <c r="AA545" i="26"/>
  <c r="AA381" i="26" s="1"/>
  <c r="Y532" i="26"/>
  <c r="Y368" i="26" s="1"/>
  <c r="Y106" i="26" s="1"/>
  <c r="Z532" i="26"/>
  <c r="Z368" i="26" s="1"/>
  <c r="T513" i="26"/>
  <c r="T349" i="26" s="1"/>
  <c r="U513" i="26"/>
  <c r="U349" i="26" s="1"/>
  <c r="AB509" i="26"/>
  <c r="AB345" i="26" s="1"/>
  <c r="V531" i="26"/>
  <c r="V367" i="26" s="1"/>
  <c r="V105" i="26" s="1"/>
  <c r="L542" i="26"/>
  <c r="L378" i="26" s="1"/>
  <c r="AB528" i="26"/>
  <c r="AB364" i="26" s="1"/>
  <c r="AC539" i="26"/>
  <c r="AC375" i="26" s="1"/>
  <c r="P519" i="26"/>
  <c r="P355" i="26" s="1"/>
  <c r="Q519" i="26"/>
  <c r="Q355" i="26" s="1"/>
  <c r="AC530" i="26"/>
  <c r="AC366" i="26" s="1"/>
  <c r="AA514" i="26"/>
  <c r="AA350" i="26" s="1"/>
  <c r="Z504" i="26"/>
  <c r="Z340" i="26" s="1"/>
  <c r="Y504" i="26"/>
  <c r="Y340" i="26" s="1"/>
  <c r="Y97" i="26" s="1"/>
  <c r="Y95" i="26" s="1"/>
  <c r="AA527" i="26"/>
  <c r="AA363" i="26" s="1"/>
  <c r="AA548" i="26"/>
  <c r="AA384" i="26" s="1"/>
  <c r="AA521" i="26"/>
  <c r="AA357" i="26" s="1"/>
  <c r="AB537" i="26"/>
  <c r="AB373" i="26" s="1"/>
  <c r="AA532" i="26"/>
  <c r="AA368" i="26" s="1"/>
  <c r="AA549" i="26"/>
  <c r="Q541" i="26"/>
  <c r="Q377" i="26" s="1"/>
  <c r="AA508" i="26"/>
  <c r="AA344" i="26" s="1"/>
  <c r="Y514" i="26"/>
  <c r="Y350" i="26" s="1"/>
  <c r="Z514" i="26"/>
  <c r="Z350" i="26" s="1"/>
  <c r="AA520" i="26"/>
  <c r="AA356" i="26" s="1"/>
  <c r="AA504" i="26"/>
  <c r="AA340" i="26" s="1"/>
  <c r="W505" i="26"/>
  <c r="W341" i="26" s="1"/>
  <c r="W98" i="26" s="1"/>
  <c r="AC513" i="26"/>
  <c r="AC349" i="26" s="1"/>
  <c r="Z527" i="26"/>
  <c r="Z363" i="26" s="1"/>
  <c r="Y548" i="26"/>
  <c r="Y384" i="26" s="1"/>
  <c r="Z548" i="26"/>
  <c r="Z384" i="26" s="1"/>
  <c r="AA546" i="26"/>
  <c r="AA382" i="26" s="1"/>
  <c r="Y539" i="26"/>
  <c r="Y375" i="26" s="1"/>
  <c r="Y113" i="26" s="1"/>
  <c r="W503" i="26"/>
  <c r="W339" i="26" s="1"/>
  <c r="W96" i="26" s="1"/>
  <c r="X503" i="26"/>
  <c r="X339" i="26" s="1"/>
  <c r="X96" i="26" s="1"/>
  <c r="R517" i="26"/>
  <c r="R353" i="26" s="1"/>
  <c r="S517" i="26"/>
  <c r="S353" i="26" s="1"/>
  <c r="Y549" i="26"/>
  <c r="V534" i="26"/>
  <c r="V370" i="26" s="1"/>
  <c r="T544" i="26"/>
  <c r="T380" i="26" s="1"/>
  <c r="T115" i="26" s="1"/>
  <c r="AE536" i="26"/>
  <c r="AE372" i="26" s="1"/>
  <c r="AD536" i="26"/>
  <c r="AD372" i="26" s="1"/>
  <c r="Y508" i="26"/>
  <c r="Y344" i="26" s="1"/>
  <c r="Y101" i="26" s="1"/>
  <c r="AE522" i="26"/>
  <c r="AE358" i="26" s="1"/>
  <c r="AD522" i="26"/>
  <c r="AD358" i="26" s="1"/>
  <c r="AA518" i="26"/>
  <c r="AA354" i="26" s="1"/>
  <c r="T540" i="26"/>
  <c r="T376" i="26" s="1"/>
  <c r="U540" i="26"/>
  <c r="U376" i="26" s="1"/>
  <c r="AA547" i="26"/>
  <c r="AA383" i="26" s="1"/>
  <c r="Y518" i="26"/>
  <c r="Y354" i="26" s="1"/>
  <c r="Z518" i="26"/>
  <c r="Z354" i="26" s="1"/>
  <c r="AA525" i="26"/>
  <c r="AA361" i="26" s="1"/>
  <c r="X506" i="26"/>
  <c r="X342" i="26" s="1"/>
  <c r="X99" i="26" s="1"/>
  <c r="O507" i="26"/>
  <c r="O343" i="26" s="1"/>
  <c r="V522" i="26"/>
  <c r="V358" i="26" s="1"/>
  <c r="J511" i="26"/>
  <c r="J347" i="26" s="1"/>
  <c r="K511" i="26"/>
  <c r="K347" i="26" s="1"/>
  <c r="Q509" i="26"/>
  <c r="Q345" i="26" s="1"/>
  <c r="V530" i="26"/>
  <c r="V366" i="26" s="1"/>
  <c r="P526" i="26"/>
  <c r="P362" i="26" s="1"/>
  <c r="Q515" i="26"/>
  <c r="Q351" i="26" s="1"/>
  <c r="U538" i="26"/>
  <c r="U374" i="26" s="1"/>
  <c r="U112" i="26" s="1"/>
  <c r="Y547" i="26"/>
  <c r="Y383" i="26" s="1"/>
  <c r="Q510" i="26"/>
  <c r="Q346" i="26" s="1"/>
  <c r="R510" i="26"/>
  <c r="R346" i="26" s="1"/>
  <c r="Z533" i="26"/>
  <c r="Z369" i="26" s="1"/>
  <c r="Y525" i="26"/>
  <c r="Y361" i="26" s="1"/>
  <c r="Z525" i="26"/>
  <c r="Z361" i="26" s="1"/>
  <c r="Y516" i="26"/>
  <c r="Y352" i="26" s="1"/>
  <c r="Z516" i="26"/>
  <c r="Z352" i="26" s="1"/>
  <c r="AA512" i="26"/>
  <c r="AA348" i="26" s="1"/>
  <c r="Z523" i="26"/>
  <c r="Z359" i="26" s="1"/>
  <c r="Y523" i="26"/>
  <c r="Y359" i="26" s="1"/>
  <c r="Y545" i="26"/>
  <c r="Y381" i="26" s="1"/>
  <c r="Y116" i="26" s="1"/>
  <c r="Z545" i="26"/>
  <c r="Z381" i="26" s="1"/>
  <c r="Z521" i="26"/>
  <c r="Z357" i="26" s="1"/>
  <c r="Q528" i="26"/>
  <c r="Q364" i="26" s="1"/>
  <c r="W535" i="26"/>
  <c r="W371" i="26" s="1"/>
  <c r="X535" i="26"/>
  <c r="X371" i="26" s="1"/>
  <c r="X109" i="26" s="1"/>
  <c r="M542" i="26"/>
  <c r="M378" i="26" s="1"/>
  <c r="AE541" i="26"/>
  <c r="AE377" i="26" s="1"/>
  <c r="AD541" i="26"/>
  <c r="AD377" i="26" s="1"/>
  <c r="W543" i="26"/>
  <c r="W379" i="26" s="1"/>
  <c r="W114" i="26" s="1"/>
  <c r="Y117" i="26" l="1"/>
  <c r="Y108" i="26" s="1"/>
  <c r="Y103" i="26"/>
  <c r="O102" i="26"/>
  <c r="U537" i="26"/>
  <c r="U373" i="26" s="1"/>
  <c r="U110" i="26" s="1"/>
  <c r="W529" i="26"/>
  <c r="W365" i="26" s="1"/>
  <c r="AE539" i="26"/>
  <c r="AE375" i="26" s="1"/>
  <c r="AD539" i="26"/>
  <c r="AD375" i="26" s="1"/>
  <c r="W539" i="26"/>
  <c r="W375" i="26" s="1"/>
  <c r="W113" i="26" s="1"/>
  <c r="X521" i="26"/>
  <c r="X357" i="26" s="1"/>
  <c r="P528" i="26"/>
  <c r="P364" i="26" s="1"/>
  <c r="X516" i="26"/>
  <c r="X352" i="26" s="1"/>
  <c r="X533" i="26"/>
  <c r="X369" i="26" s="1"/>
  <c r="X107" i="26" s="1"/>
  <c r="U522" i="26"/>
  <c r="U358" i="26" s="1"/>
  <c r="AB525" i="26"/>
  <c r="AB361" i="26" s="1"/>
  <c r="AB518" i="26"/>
  <c r="AB354" i="26" s="1"/>
  <c r="X549" i="26"/>
  <c r="AB546" i="26"/>
  <c r="AB382" i="26" s="1"/>
  <c r="X527" i="26"/>
  <c r="X363" i="26" s="1"/>
  <c r="X514" i="26"/>
  <c r="X350" i="26" s="1"/>
  <c r="AB549" i="26"/>
  <c r="AB521" i="26"/>
  <c r="AB357" i="26" s="1"/>
  <c r="AE530" i="26"/>
  <c r="AE366" i="26" s="1"/>
  <c r="AD530" i="26"/>
  <c r="AD366" i="26" s="1"/>
  <c r="S513" i="26"/>
  <c r="S349" i="26" s="1"/>
  <c r="X512" i="26"/>
  <c r="X348" i="26" s="1"/>
  <c r="X523" i="26"/>
  <c r="X359" i="26" s="1"/>
  <c r="T538" i="26"/>
  <c r="T374" i="26" s="1"/>
  <c r="T112" i="26" s="1"/>
  <c r="O526" i="26"/>
  <c r="O362" i="26" s="1"/>
  <c r="P509" i="26"/>
  <c r="P345" i="26" s="1"/>
  <c r="AB547" i="26"/>
  <c r="AB383" i="26" s="1"/>
  <c r="AB504" i="26"/>
  <c r="AB340" i="26" s="1"/>
  <c r="AB548" i="26"/>
  <c r="AB384" i="26" s="1"/>
  <c r="AC528" i="26"/>
  <c r="AC364" i="26" s="1"/>
  <c r="AB545" i="26"/>
  <c r="AB381" i="26" s="1"/>
  <c r="X546" i="26"/>
  <c r="X382" i="26" s="1"/>
  <c r="W536" i="26"/>
  <c r="W372" i="26" s="1"/>
  <c r="W111" i="26" s="1"/>
  <c r="S544" i="26"/>
  <c r="S380" i="26" s="1"/>
  <c r="S115" i="26" s="1"/>
  <c r="AE513" i="26"/>
  <c r="AE349" i="26" s="1"/>
  <c r="AD513" i="26"/>
  <c r="AD349" i="26" s="1"/>
  <c r="AB520" i="26"/>
  <c r="AB356" i="26" s="1"/>
  <c r="AB508" i="26"/>
  <c r="AB344" i="26" s="1"/>
  <c r="AB532" i="26"/>
  <c r="AB368" i="26" s="1"/>
  <c r="X504" i="26"/>
  <c r="X340" i="26" s="1"/>
  <c r="X97" i="26" s="1"/>
  <c r="X95" i="26" s="1"/>
  <c r="AB516" i="26"/>
  <c r="AB352" i="26" s="1"/>
  <c r="AB512" i="26"/>
  <c r="AB348" i="26" s="1"/>
  <c r="X525" i="26"/>
  <c r="X361" i="26" s="1"/>
  <c r="P510" i="26"/>
  <c r="P346" i="26" s="1"/>
  <c r="U530" i="26"/>
  <c r="U366" i="26" s="1"/>
  <c r="X518" i="26"/>
  <c r="X354" i="26" s="1"/>
  <c r="Q517" i="26"/>
  <c r="Q353" i="26" s="1"/>
  <c r="V503" i="26"/>
  <c r="V339" i="26" s="1"/>
  <c r="V96" i="26" s="1"/>
  <c r="X548" i="26"/>
  <c r="X384" i="26" s="1"/>
  <c r="O519" i="26"/>
  <c r="O355" i="26" s="1"/>
  <c r="K542" i="26"/>
  <c r="K378" i="26" s="1"/>
  <c r="AC509" i="26"/>
  <c r="AC345" i="26" s="1"/>
  <c r="X532" i="26"/>
  <c r="X368" i="26" s="1"/>
  <c r="X106" i="26" s="1"/>
  <c r="AB523" i="26"/>
  <c r="AB359" i="26" s="1"/>
  <c r="V535" i="26"/>
  <c r="V371" i="26" s="1"/>
  <c r="V109" i="26" s="1"/>
  <c r="X545" i="26"/>
  <c r="X381" i="26" s="1"/>
  <c r="X116" i="26" s="1"/>
  <c r="Y533" i="26"/>
  <c r="Y369" i="26" s="1"/>
  <c r="Y107" i="26" s="1"/>
  <c r="X547" i="26"/>
  <c r="X383" i="26" s="1"/>
  <c r="X536" i="26"/>
  <c r="X372" i="26" s="1"/>
  <c r="X111" i="26" s="1"/>
  <c r="X524" i="26"/>
  <c r="X360" i="26" s="1"/>
  <c r="I511" i="26"/>
  <c r="I347" i="26" s="1"/>
  <c r="W506" i="26"/>
  <c r="W342" i="26" s="1"/>
  <c r="W99" i="26" s="1"/>
  <c r="V537" i="26"/>
  <c r="V373" i="26" s="1"/>
  <c r="V110" i="26" s="1"/>
  <c r="S540" i="26"/>
  <c r="S376" i="26" s="1"/>
  <c r="U534" i="26"/>
  <c r="U370" i="26" s="1"/>
  <c r="X529" i="26"/>
  <c r="X365" i="26" s="1"/>
  <c r="Y527" i="26"/>
  <c r="Y363" i="26" s="1"/>
  <c r="Y104" i="26" s="1"/>
  <c r="Y100" i="26" s="1"/>
  <c r="V505" i="26"/>
  <c r="V341" i="26" s="1"/>
  <c r="V98" i="26" s="1"/>
  <c r="P541" i="26"/>
  <c r="P377" i="26" s="1"/>
  <c r="AC537" i="26"/>
  <c r="AC373" i="26" s="1"/>
  <c r="AB527" i="26"/>
  <c r="AB363" i="26" s="1"/>
  <c r="AB514" i="26"/>
  <c r="AB350" i="26" s="1"/>
  <c r="X539" i="26"/>
  <c r="X375" i="26" s="1"/>
  <c r="X113" i="26" s="1"/>
  <c r="Y521" i="26"/>
  <c r="Y357" i="26" s="1"/>
  <c r="Y118" i="26" l="1"/>
  <c r="Y120" i="26" s="1"/>
  <c r="Y121" i="26" s="1"/>
  <c r="X103" i="26"/>
  <c r="X117" i="26"/>
  <c r="X108" i="26" s="1"/>
  <c r="W520" i="26"/>
  <c r="W356" i="26" s="1"/>
  <c r="AC527" i="26"/>
  <c r="AC363" i="26" s="1"/>
  <c r="U543" i="26"/>
  <c r="U379" i="26" s="1"/>
  <c r="U114" i="26" s="1"/>
  <c r="AC532" i="26"/>
  <c r="AC368" i="26" s="1"/>
  <c r="W518" i="26"/>
  <c r="W354" i="26" s="1"/>
  <c r="AC521" i="26"/>
  <c r="AC357" i="26" s="1"/>
  <c r="W508" i="26"/>
  <c r="W344" i="26" s="1"/>
  <c r="W101" i="26" s="1"/>
  <c r="AD509" i="26"/>
  <c r="AD345" i="26" s="1"/>
  <c r="AE509" i="26"/>
  <c r="AE345" i="26" s="1"/>
  <c r="T531" i="26"/>
  <c r="T367" i="26" s="1"/>
  <c r="T105" i="26" s="1"/>
  <c r="H511" i="26"/>
  <c r="H347" i="26" s="1"/>
  <c r="O510" i="26"/>
  <c r="O346" i="26" s="1"/>
  <c r="AC516" i="26"/>
  <c r="AC352" i="26" s="1"/>
  <c r="AC504" i="26"/>
  <c r="AC340" i="26" s="1"/>
  <c r="N526" i="26"/>
  <c r="N362" i="26" s="1"/>
  <c r="W527" i="26"/>
  <c r="W363" i="26" s="1"/>
  <c r="AC518" i="26"/>
  <c r="AC354" i="26" s="1"/>
  <c r="W521" i="26"/>
  <c r="W357" i="26" s="1"/>
  <c r="V529" i="26"/>
  <c r="V365" i="26" s="1"/>
  <c r="AE537" i="26"/>
  <c r="AE373" i="26" s="1"/>
  <c r="AD537" i="26"/>
  <c r="AD373" i="26" s="1"/>
  <c r="R540" i="26"/>
  <c r="R376" i="26" s="1"/>
  <c r="W545" i="26"/>
  <c r="W381" i="26" s="1"/>
  <c r="W116" i="26" s="1"/>
  <c r="AC523" i="26"/>
  <c r="AC359" i="26" s="1"/>
  <c r="J542" i="26"/>
  <c r="J378" i="26" s="1"/>
  <c r="U503" i="26"/>
  <c r="U339" i="26" s="1"/>
  <c r="U96" i="26" s="1"/>
  <c r="AC508" i="26"/>
  <c r="AC344" i="26" s="1"/>
  <c r="W546" i="26"/>
  <c r="W382" i="26" s="1"/>
  <c r="AE528" i="26"/>
  <c r="AE364" i="26" s="1"/>
  <c r="AD528" i="26"/>
  <c r="AD364" i="26" s="1"/>
  <c r="AC546" i="26"/>
  <c r="AC382" i="26" s="1"/>
  <c r="V539" i="26"/>
  <c r="V375" i="26" s="1"/>
  <c r="V113" i="26" s="1"/>
  <c r="T537" i="26"/>
  <c r="T373" i="26" s="1"/>
  <c r="T110" i="26" s="1"/>
  <c r="W525" i="26"/>
  <c r="W361" i="26" s="1"/>
  <c r="M507" i="26"/>
  <c r="M343" i="26" s="1"/>
  <c r="AC545" i="26"/>
  <c r="AC381" i="26" s="1"/>
  <c r="AC547" i="26"/>
  <c r="AC383" i="26" s="1"/>
  <c r="S538" i="26"/>
  <c r="S374" i="26" s="1"/>
  <c r="S112" i="26" s="1"/>
  <c r="R513" i="26"/>
  <c r="R349" i="26" s="1"/>
  <c r="AC549" i="26"/>
  <c r="AC525" i="26"/>
  <c r="AC361" i="26" s="1"/>
  <c r="AC514" i="26"/>
  <c r="AC350" i="26" s="1"/>
  <c r="O541" i="26"/>
  <c r="O377" i="26" s="1"/>
  <c r="T534" i="26"/>
  <c r="T370" i="26" s="1"/>
  <c r="U535" i="26"/>
  <c r="U371" i="26" s="1"/>
  <c r="U109" i="26" s="1"/>
  <c r="W532" i="26"/>
  <c r="W368" i="26" s="1"/>
  <c r="W106" i="26" s="1"/>
  <c r="O515" i="26"/>
  <c r="O351" i="26" s="1"/>
  <c r="W504" i="26"/>
  <c r="W340" i="26" s="1"/>
  <c r="W97" i="26" s="1"/>
  <c r="W95" i="26" s="1"/>
  <c r="AC520" i="26"/>
  <c r="AC356" i="26" s="1"/>
  <c r="N507" i="26"/>
  <c r="N343" i="26" s="1"/>
  <c r="AC548" i="26"/>
  <c r="AC384" i="26" s="1"/>
  <c r="V524" i="26"/>
  <c r="V360" i="26" s="1"/>
  <c r="X520" i="26"/>
  <c r="X356" i="26" s="1"/>
  <c r="X104" i="26" s="1"/>
  <c r="X508" i="26"/>
  <c r="X344" i="26" s="1"/>
  <c r="X101" i="26" s="1"/>
  <c r="W547" i="26"/>
  <c r="W383" i="26" s="1"/>
  <c r="V543" i="26"/>
  <c r="V379" i="26" s="1"/>
  <c r="V114" i="26" s="1"/>
  <c r="W548" i="26"/>
  <c r="W384" i="26" s="1"/>
  <c r="P517" i="26"/>
  <c r="P353" i="26" s="1"/>
  <c r="P515" i="26"/>
  <c r="P351" i="26" s="1"/>
  <c r="AC512" i="26"/>
  <c r="AC348" i="26" s="1"/>
  <c r="V536" i="26"/>
  <c r="V372" i="26" s="1"/>
  <c r="V111" i="26" s="1"/>
  <c r="U531" i="26"/>
  <c r="U367" i="26" s="1"/>
  <c r="U105" i="26" s="1"/>
  <c r="W523" i="26"/>
  <c r="W359" i="26" s="1"/>
  <c r="W514" i="26"/>
  <c r="W350" i="26" s="1"/>
  <c r="T522" i="26"/>
  <c r="T358" i="26" s="1"/>
  <c r="O528" i="26"/>
  <c r="O364" i="26" s="1"/>
  <c r="W524" i="26"/>
  <c r="W360" i="26" s="1"/>
  <c r="X100" i="26" l="1"/>
  <c r="X118" i="26" s="1"/>
  <c r="X120" i="26" s="1"/>
  <c r="X121" i="26" s="1"/>
  <c r="M102" i="26"/>
  <c r="W104" i="26"/>
  <c r="N102" i="26"/>
  <c r="W117" i="26"/>
  <c r="W108" i="26" s="1"/>
  <c r="U506" i="26"/>
  <c r="U342" i="26" s="1"/>
  <c r="U99" i="26" s="1"/>
  <c r="V516" i="26"/>
  <c r="V352" i="26" s="1"/>
  <c r="S530" i="26"/>
  <c r="S366" i="26" s="1"/>
  <c r="Q544" i="26"/>
  <c r="Q380" i="26" s="1"/>
  <c r="Q115" i="26" s="1"/>
  <c r="S522" i="26"/>
  <c r="S358" i="26" s="1"/>
  <c r="N509" i="26"/>
  <c r="N345" i="26" s="1"/>
  <c r="V512" i="26"/>
  <c r="V348" i="26" s="1"/>
  <c r="V547" i="26"/>
  <c r="V383" i="26" s="1"/>
  <c r="N515" i="26"/>
  <c r="N351" i="26" s="1"/>
  <c r="T535" i="26"/>
  <c r="T371" i="26" s="1"/>
  <c r="T109" i="26" s="1"/>
  <c r="AE514" i="26"/>
  <c r="AE350" i="26" s="1"/>
  <c r="AD514" i="26"/>
  <c r="AD350" i="26" s="1"/>
  <c r="AE549" i="26"/>
  <c r="AD549" i="26"/>
  <c r="AE547" i="26"/>
  <c r="AE383" i="26" s="1"/>
  <c r="AD547" i="26"/>
  <c r="AD383" i="26" s="1"/>
  <c r="V525" i="26"/>
  <c r="V361" i="26" s="1"/>
  <c r="V546" i="26"/>
  <c r="V382" i="26" s="1"/>
  <c r="AE516" i="26"/>
  <c r="AE352" i="26" s="1"/>
  <c r="AD516" i="26"/>
  <c r="AD352" i="26" s="1"/>
  <c r="AE521" i="26"/>
  <c r="AE357" i="26" s="1"/>
  <c r="AD521" i="26"/>
  <c r="AD357" i="26" s="1"/>
  <c r="AE545" i="26"/>
  <c r="AE381" i="26" s="1"/>
  <c r="AD545" i="26"/>
  <c r="AD381" i="26" s="1"/>
  <c r="AE527" i="26"/>
  <c r="AE363" i="26" s="1"/>
  <c r="AD527" i="26"/>
  <c r="AD363" i="26" s="1"/>
  <c r="V549" i="26"/>
  <c r="AE523" i="26"/>
  <c r="AE359" i="26" s="1"/>
  <c r="AD523" i="26"/>
  <c r="AD359" i="26" s="1"/>
  <c r="T543" i="26"/>
  <c r="T379" i="26" s="1"/>
  <c r="T114" i="26" s="1"/>
  <c r="N528" i="26"/>
  <c r="N364" i="26" s="1"/>
  <c r="V514" i="26"/>
  <c r="V350" i="26" s="1"/>
  <c r="O517" i="26"/>
  <c r="O353" i="26" s="1"/>
  <c r="V506" i="26"/>
  <c r="V342" i="26" s="1"/>
  <c r="V99" i="26" s="1"/>
  <c r="AE520" i="26"/>
  <c r="AE356" i="26" s="1"/>
  <c r="AD520" i="26"/>
  <c r="AD356" i="26" s="1"/>
  <c r="N519" i="26"/>
  <c r="N355" i="26" s="1"/>
  <c r="W516" i="26"/>
  <c r="W352" i="26" s="1"/>
  <c r="T530" i="26"/>
  <c r="T366" i="26" s="1"/>
  <c r="R544" i="26"/>
  <c r="R380" i="26" s="1"/>
  <c r="R115" i="26" s="1"/>
  <c r="T503" i="26"/>
  <c r="T339" i="26" s="1"/>
  <c r="T96" i="26" s="1"/>
  <c r="V545" i="26"/>
  <c r="V381" i="26" s="1"/>
  <c r="V116" i="26" s="1"/>
  <c r="U529" i="26"/>
  <c r="U365" i="26" s="1"/>
  <c r="AE518" i="26"/>
  <c r="AE354" i="26" s="1"/>
  <c r="AD518" i="26"/>
  <c r="AD354" i="26" s="1"/>
  <c r="M526" i="26"/>
  <c r="M362" i="26" s="1"/>
  <c r="U536" i="26"/>
  <c r="U372" i="26" s="1"/>
  <c r="U111" i="26" s="1"/>
  <c r="U524" i="26"/>
  <c r="U360" i="26" s="1"/>
  <c r="S534" i="26"/>
  <c r="S370" i="26" s="1"/>
  <c r="Q513" i="26"/>
  <c r="Q349" i="26" s="1"/>
  <c r="AE546" i="26"/>
  <c r="AE382" i="26" s="1"/>
  <c r="AD546" i="26"/>
  <c r="AD382" i="26" s="1"/>
  <c r="N510" i="26"/>
  <c r="N346" i="26" s="1"/>
  <c r="V518" i="26"/>
  <c r="V354" i="26" s="1"/>
  <c r="V548" i="26"/>
  <c r="V384" i="26" s="1"/>
  <c r="I542" i="26"/>
  <c r="I378" i="26" s="1"/>
  <c r="Q540" i="26"/>
  <c r="Q376" i="26" s="1"/>
  <c r="V521" i="26"/>
  <c r="V357" i="26" s="1"/>
  <c r="V527" i="26"/>
  <c r="V363" i="26" s="1"/>
  <c r="W549" i="26"/>
  <c r="O509" i="26"/>
  <c r="O345" i="26" s="1"/>
  <c r="AE512" i="26"/>
  <c r="AE348" i="26" s="1"/>
  <c r="AD512" i="26"/>
  <c r="AD348" i="26" s="1"/>
  <c r="U505" i="26"/>
  <c r="U341" i="26" s="1"/>
  <c r="U98" i="26" s="1"/>
  <c r="AE548" i="26"/>
  <c r="AE384" i="26" s="1"/>
  <c r="AD548" i="26"/>
  <c r="AD384" i="26" s="1"/>
  <c r="V504" i="26"/>
  <c r="V340" i="26" s="1"/>
  <c r="V97" i="26" s="1"/>
  <c r="V532" i="26"/>
  <c r="V368" i="26" s="1"/>
  <c r="V106" i="26" s="1"/>
  <c r="N541" i="26"/>
  <c r="N377" i="26" s="1"/>
  <c r="AE525" i="26"/>
  <c r="AE361" i="26" s="1"/>
  <c r="AD525" i="26"/>
  <c r="AD361" i="26" s="1"/>
  <c r="R538" i="26"/>
  <c r="R374" i="26" s="1"/>
  <c r="R112" i="26" s="1"/>
  <c r="S537" i="26"/>
  <c r="S373" i="26" s="1"/>
  <c r="S110" i="26" s="1"/>
  <c r="AE508" i="26"/>
  <c r="AE344" i="26" s="1"/>
  <c r="AD508" i="26"/>
  <c r="AD344" i="26" s="1"/>
  <c r="W533" i="26"/>
  <c r="W369" i="26" s="1"/>
  <c r="W107" i="26" s="1"/>
  <c r="W512" i="26"/>
  <c r="W348" i="26" s="1"/>
  <c r="AD504" i="26"/>
  <c r="AD340" i="26" s="1"/>
  <c r="G511" i="26"/>
  <c r="G347" i="26" s="1"/>
  <c r="V508" i="26"/>
  <c r="V344" i="26" s="1"/>
  <c r="V101" i="26" s="1"/>
  <c r="AE532" i="26"/>
  <c r="AE368" i="26" s="1"/>
  <c r="AD532" i="26"/>
  <c r="AD368" i="26" s="1"/>
  <c r="V520" i="26"/>
  <c r="V356" i="26" s="1"/>
  <c r="V95" i="26" l="1"/>
  <c r="V103" i="26"/>
  <c r="V117" i="26"/>
  <c r="V108" i="26" s="1"/>
  <c r="W103" i="26"/>
  <c r="W100" i="26" s="1"/>
  <c r="W118" i="26" s="1"/>
  <c r="W120" i="26" s="1"/>
  <c r="W121" i="26" s="1"/>
  <c r="T539" i="26"/>
  <c r="T375" i="26" s="1"/>
  <c r="T113" i="26" s="1"/>
  <c r="S505" i="26"/>
  <c r="S341" i="26" s="1"/>
  <c r="S98" i="26" s="1"/>
  <c r="U520" i="26"/>
  <c r="U356" i="26" s="1"/>
  <c r="AE504" i="26"/>
  <c r="AE340" i="26" s="1"/>
  <c r="U521" i="26"/>
  <c r="U357" i="26" s="1"/>
  <c r="U548" i="26"/>
  <c r="U384" i="26" s="1"/>
  <c r="L526" i="26"/>
  <c r="L362" i="26" s="1"/>
  <c r="U545" i="26"/>
  <c r="U381" i="26" s="1"/>
  <c r="U116" i="26" s="1"/>
  <c r="N517" i="26"/>
  <c r="N353" i="26" s="1"/>
  <c r="S543" i="26"/>
  <c r="S379" i="26" s="1"/>
  <c r="S114" i="26" s="1"/>
  <c r="S535" i="26"/>
  <c r="S371" i="26" s="1"/>
  <c r="S109" i="26" s="1"/>
  <c r="U512" i="26"/>
  <c r="U348" i="26" s="1"/>
  <c r="R522" i="26"/>
  <c r="R358" i="26" s="1"/>
  <c r="U516" i="26"/>
  <c r="U352" i="26" s="1"/>
  <c r="K507" i="26"/>
  <c r="K343" i="26" s="1"/>
  <c r="U533" i="26"/>
  <c r="U369" i="26" s="1"/>
  <c r="U107" i="26" s="1"/>
  <c r="L519" i="26"/>
  <c r="L355" i="26" s="1"/>
  <c r="F511" i="26"/>
  <c r="F347" i="26" s="1"/>
  <c r="U546" i="26"/>
  <c r="U382" i="26" s="1"/>
  <c r="L507" i="26"/>
  <c r="L343" i="26" s="1"/>
  <c r="V523" i="26"/>
  <c r="V359" i="26" s="1"/>
  <c r="V104" i="26" s="1"/>
  <c r="V533" i="26"/>
  <c r="V369" i="26" s="1"/>
  <c r="V107" i="26" s="1"/>
  <c r="S531" i="26"/>
  <c r="S367" i="26" s="1"/>
  <c r="S105" i="26" s="1"/>
  <c r="U539" i="26"/>
  <c r="U375" i="26" s="1"/>
  <c r="U113" i="26" s="1"/>
  <c r="T505" i="26"/>
  <c r="T341" i="26" s="1"/>
  <c r="T98" i="26" s="1"/>
  <c r="M519" i="26"/>
  <c r="M355" i="26" s="1"/>
  <c r="M541" i="26"/>
  <c r="M377" i="26" s="1"/>
  <c r="P540" i="26"/>
  <c r="P376" i="26" s="1"/>
  <c r="T524" i="26"/>
  <c r="T360" i="26" s="1"/>
  <c r="M515" i="26"/>
  <c r="M351" i="26" s="1"/>
  <c r="P544" i="26"/>
  <c r="P380" i="26" s="1"/>
  <c r="P115" i="26" s="1"/>
  <c r="S503" i="26"/>
  <c r="S339" i="26" s="1"/>
  <c r="S96" i="26" s="1"/>
  <c r="Q538" i="26"/>
  <c r="Q374" i="26" s="1"/>
  <c r="Q112" i="26" s="1"/>
  <c r="U532" i="26"/>
  <c r="U368" i="26" s="1"/>
  <c r="U106" i="26" s="1"/>
  <c r="U527" i="26"/>
  <c r="U363" i="26" s="1"/>
  <c r="U518" i="26"/>
  <c r="U354" i="26" s="1"/>
  <c r="P513" i="26"/>
  <c r="P349" i="26" s="1"/>
  <c r="T529" i="26"/>
  <c r="T365" i="26" s="1"/>
  <c r="M528" i="26"/>
  <c r="M364" i="26" s="1"/>
  <c r="U547" i="26"/>
  <c r="U383" i="26" s="1"/>
  <c r="T506" i="26"/>
  <c r="T342" i="26" s="1"/>
  <c r="T99" i="26" s="1"/>
  <c r="V100" i="26" l="1"/>
  <c r="V118" i="26" s="1"/>
  <c r="V120" i="26" s="1"/>
  <c r="V121" i="26" s="1"/>
  <c r="U117" i="26"/>
  <c r="U108" i="26" s="1"/>
  <c r="K102" i="26"/>
  <c r="L102" i="26"/>
  <c r="T514" i="26"/>
  <c r="T350" i="26" s="1"/>
  <c r="T523" i="26"/>
  <c r="T359" i="26" s="1"/>
  <c r="L510" i="26"/>
  <c r="L346" i="26" s="1"/>
  <c r="T525" i="26"/>
  <c r="T361" i="26" s="1"/>
  <c r="G542" i="26"/>
  <c r="G378" i="26" s="1"/>
  <c r="T504" i="26"/>
  <c r="T340" i="26" s="1"/>
  <c r="T97" i="26" s="1"/>
  <c r="T95" i="26" s="1"/>
  <c r="L509" i="26"/>
  <c r="L345" i="26" s="1"/>
  <c r="L515" i="26"/>
  <c r="L351" i="26" s="1"/>
  <c r="E511" i="26"/>
  <c r="E347" i="26" s="1"/>
  <c r="T516" i="26"/>
  <c r="T352" i="26" s="1"/>
  <c r="M517" i="26"/>
  <c r="M353" i="26" s="1"/>
  <c r="R534" i="26"/>
  <c r="R370" i="26" s="1"/>
  <c r="T520" i="26"/>
  <c r="T356" i="26" s="1"/>
  <c r="Q537" i="26"/>
  <c r="Q373" i="26" s="1"/>
  <c r="Q110" i="26" s="1"/>
  <c r="T547" i="26"/>
  <c r="T383" i="26" s="1"/>
  <c r="S536" i="26"/>
  <c r="S372" i="26" s="1"/>
  <c r="S111" i="26" s="1"/>
  <c r="T533" i="26"/>
  <c r="T369" i="26" s="1"/>
  <c r="T107" i="26" s="1"/>
  <c r="M509" i="26"/>
  <c r="M345" i="26" s="1"/>
  <c r="L528" i="26"/>
  <c r="L364" i="26" s="1"/>
  <c r="T527" i="26"/>
  <c r="T363" i="26" s="1"/>
  <c r="U514" i="26"/>
  <c r="U350" i="26" s="1"/>
  <c r="U103" i="26" s="1"/>
  <c r="U508" i="26"/>
  <c r="U344" i="26" s="1"/>
  <c r="U101" i="26" s="1"/>
  <c r="U523" i="26"/>
  <c r="U359" i="26" s="1"/>
  <c r="U549" i="26"/>
  <c r="M510" i="26"/>
  <c r="M346" i="26" s="1"/>
  <c r="R537" i="26"/>
  <c r="R373" i="26" s="1"/>
  <c r="R110" i="26" s="1"/>
  <c r="L541" i="26"/>
  <c r="L377" i="26" s="1"/>
  <c r="Q522" i="26"/>
  <c r="Q358" i="26" s="1"/>
  <c r="T545" i="26"/>
  <c r="T381" i="26" s="1"/>
  <c r="T116" i="26" s="1"/>
  <c r="R505" i="26"/>
  <c r="R341" i="26" s="1"/>
  <c r="R98" i="26" s="1"/>
  <c r="S506" i="26"/>
  <c r="S342" i="26" s="1"/>
  <c r="S99" i="26" s="1"/>
  <c r="T518" i="26"/>
  <c r="T354" i="26" s="1"/>
  <c r="Q531" i="26"/>
  <c r="Q367" i="26" s="1"/>
  <c r="Q105" i="26" s="1"/>
  <c r="R530" i="26"/>
  <c r="R366" i="26" s="1"/>
  <c r="U525" i="26"/>
  <c r="U361" i="26" s="1"/>
  <c r="T536" i="26"/>
  <c r="T372" i="26" s="1"/>
  <c r="T111" i="26" s="1"/>
  <c r="H542" i="26"/>
  <c r="H378" i="26" s="1"/>
  <c r="P538" i="26"/>
  <c r="P374" i="26" s="1"/>
  <c r="P112" i="26" s="1"/>
  <c r="O544" i="26"/>
  <c r="O380" i="26" s="1"/>
  <c r="O115" i="26" s="1"/>
  <c r="S524" i="26"/>
  <c r="S360" i="26" s="1"/>
  <c r="U504" i="26"/>
  <c r="U340" i="26" s="1"/>
  <c r="U97" i="26" s="1"/>
  <c r="U95" i="26" s="1"/>
  <c r="R531" i="26"/>
  <c r="R367" i="26" s="1"/>
  <c r="R105" i="26" s="1"/>
  <c r="T512" i="26"/>
  <c r="T348" i="26" s="1"/>
  <c r="T103" i="26" s="1"/>
  <c r="R543" i="26"/>
  <c r="R379" i="26" s="1"/>
  <c r="R114" i="26" s="1"/>
  <c r="T548" i="26"/>
  <c r="T384" i="26" s="1"/>
  <c r="S539" i="26"/>
  <c r="S375" i="26" s="1"/>
  <c r="S113" i="26" s="1"/>
  <c r="U104" i="26" l="1"/>
  <c r="U100" i="26" s="1"/>
  <c r="U118" i="26" s="1"/>
  <c r="U120" i="26" s="1"/>
  <c r="U121" i="26" s="1"/>
  <c r="J526" i="26"/>
  <c r="J362" i="26" s="1"/>
  <c r="S532" i="26"/>
  <c r="S368" i="26" s="1"/>
  <c r="S106" i="26" s="1"/>
  <c r="N513" i="26"/>
  <c r="N349" i="26" s="1"/>
  <c r="Q503" i="26"/>
  <c r="Q339" i="26" s="1"/>
  <c r="Q96" i="26" s="1"/>
  <c r="R529" i="26"/>
  <c r="R365" i="26" s="1"/>
  <c r="P530" i="26"/>
  <c r="P366" i="26" s="1"/>
  <c r="S521" i="26"/>
  <c r="S357" i="26" s="1"/>
  <c r="P534" i="26"/>
  <c r="P370" i="26" s="1"/>
  <c r="S548" i="26"/>
  <c r="S384" i="26" s="1"/>
  <c r="O538" i="26"/>
  <c r="O374" i="26" s="1"/>
  <c r="O112" i="26" s="1"/>
  <c r="P531" i="26"/>
  <c r="P367" i="26" s="1"/>
  <c r="P105" i="26" s="1"/>
  <c r="P522" i="26"/>
  <c r="P358" i="26" s="1"/>
  <c r="S527" i="26"/>
  <c r="S363" i="26" s="1"/>
  <c r="T521" i="26"/>
  <c r="T357" i="26" s="1"/>
  <c r="T104" i="26" s="1"/>
  <c r="S525" i="26"/>
  <c r="S361" i="26" s="1"/>
  <c r="S523" i="26"/>
  <c r="S359" i="26" s="1"/>
  <c r="I507" i="26"/>
  <c r="I343" i="26" s="1"/>
  <c r="J519" i="26"/>
  <c r="J355" i="26" s="1"/>
  <c r="S508" i="26"/>
  <c r="S344" i="26" s="1"/>
  <c r="S101" i="26" s="1"/>
  <c r="S549" i="26"/>
  <c r="Q535" i="26"/>
  <c r="Q371" i="26" s="1"/>
  <c r="K526" i="26"/>
  <c r="K362" i="26" s="1"/>
  <c r="J507" i="26"/>
  <c r="J343" i="26" s="1"/>
  <c r="T532" i="26"/>
  <c r="T368" i="26" s="1"/>
  <c r="T106" i="26" s="1"/>
  <c r="K519" i="26"/>
  <c r="K355" i="26" s="1"/>
  <c r="O513" i="26"/>
  <c r="O349" i="26" s="1"/>
  <c r="S533" i="26"/>
  <c r="S369" i="26" s="1"/>
  <c r="S107" i="26" s="1"/>
  <c r="S547" i="26"/>
  <c r="S383" i="26" s="1"/>
  <c r="R503" i="26"/>
  <c r="R339" i="26" s="1"/>
  <c r="R96" i="26" s="1"/>
  <c r="S516" i="26"/>
  <c r="S352" i="26" s="1"/>
  <c r="K515" i="26"/>
  <c r="K351" i="26" s="1"/>
  <c r="S529" i="26"/>
  <c r="S365" i="26" s="1"/>
  <c r="T508" i="26"/>
  <c r="T344" i="26" s="1"/>
  <c r="T101" i="26" s="1"/>
  <c r="R524" i="26"/>
  <c r="R360" i="26" s="1"/>
  <c r="Q505" i="26"/>
  <c r="Q341" i="26" s="1"/>
  <c r="Q98" i="26" s="1"/>
  <c r="S504" i="26"/>
  <c r="S340" i="26" s="1"/>
  <c r="S97" i="26" s="1"/>
  <c r="S95" i="26" s="1"/>
  <c r="R536" i="26"/>
  <c r="R372" i="26" s="1"/>
  <c r="R111" i="26" s="1"/>
  <c r="P537" i="26"/>
  <c r="P373" i="26" s="1"/>
  <c r="P110" i="26" s="1"/>
  <c r="C511" i="26"/>
  <c r="D511" i="26"/>
  <c r="D347" i="26" s="1"/>
  <c r="K509" i="26"/>
  <c r="K345" i="26" s="1"/>
  <c r="Q543" i="26"/>
  <c r="Q379" i="26" s="1"/>
  <c r="Q114" i="26" s="1"/>
  <c r="T546" i="26"/>
  <c r="T382" i="26" s="1"/>
  <c r="T117" i="26" s="1"/>
  <c r="T108" i="26" s="1"/>
  <c r="S518" i="26"/>
  <c r="S354" i="26" s="1"/>
  <c r="S545" i="26"/>
  <c r="S381" i="26" s="1"/>
  <c r="S116" i="26" s="1"/>
  <c r="K541" i="26"/>
  <c r="K377" i="26" s="1"/>
  <c r="K528" i="26"/>
  <c r="K364" i="26" s="1"/>
  <c r="Q530" i="26"/>
  <c r="Q366" i="26" s="1"/>
  <c r="T549" i="26"/>
  <c r="S520" i="26"/>
  <c r="S356" i="26" s="1"/>
  <c r="R535" i="26"/>
  <c r="R371" i="26" s="1"/>
  <c r="R109" i="26" s="1"/>
  <c r="O540" i="26"/>
  <c r="O376" i="26" s="1"/>
  <c r="Q534" i="26"/>
  <c r="Q370" i="26" s="1"/>
  <c r="Q109" i="26" s="1"/>
  <c r="F542" i="26"/>
  <c r="F378" i="26" s="1"/>
  <c r="S514" i="26"/>
  <c r="S350" i="26" s="1"/>
  <c r="T100" i="26" l="1"/>
  <c r="T118" i="26" s="1"/>
  <c r="T120" i="26" s="1"/>
  <c r="T121" i="26" s="1"/>
  <c r="I102" i="26"/>
  <c r="S104" i="26"/>
  <c r="J102" i="26"/>
  <c r="J510" i="26"/>
  <c r="J346" i="26" s="1"/>
  <c r="M544" i="26"/>
  <c r="M380" i="26" s="1"/>
  <c r="M115" i="26" s="1"/>
  <c r="Q539" i="26"/>
  <c r="Q375" i="26" s="1"/>
  <c r="Q113" i="26" s="1"/>
  <c r="K517" i="26"/>
  <c r="K353" i="26" s="1"/>
  <c r="Q506" i="26"/>
  <c r="Q342" i="26" s="1"/>
  <c r="Q99" i="26" s="1"/>
  <c r="R512" i="26"/>
  <c r="R348" i="26" s="1"/>
  <c r="M540" i="26"/>
  <c r="M376" i="26" s="1"/>
  <c r="R546" i="26"/>
  <c r="R382" i="26" s="1"/>
  <c r="R520" i="26"/>
  <c r="R356" i="26" s="1"/>
  <c r="J541" i="26"/>
  <c r="J377" i="26" s="1"/>
  <c r="N544" i="26"/>
  <c r="N380" i="26" s="1"/>
  <c r="N115" i="26" s="1"/>
  <c r="R504" i="26"/>
  <c r="R340" i="26" s="1"/>
  <c r="R97" i="26" s="1"/>
  <c r="R95" i="26" s="1"/>
  <c r="R549" i="26"/>
  <c r="H507" i="26"/>
  <c r="H343" i="26" s="1"/>
  <c r="M513" i="26"/>
  <c r="M349" i="26" s="1"/>
  <c r="E542" i="26"/>
  <c r="E378" i="26" s="1"/>
  <c r="J509" i="26"/>
  <c r="J345" i="26" s="1"/>
  <c r="O537" i="26"/>
  <c r="O373" i="26" s="1"/>
  <c r="O110" i="26" s="1"/>
  <c r="R547" i="26"/>
  <c r="R383" i="26" s="1"/>
  <c r="R527" i="26"/>
  <c r="R363" i="26" s="1"/>
  <c r="O531" i="26"/>
  <c r="O367" i="26" s="1"/>
  <c r="O105" i="26" s="1"/>
  <c r="R548" i="26"/>
  <c r="R384" i="26" s="1"/>
  <c r="Q529" i="26"/>
  <c r="Q365" i="26" s="1"/>
  <c r="R532" i="26"/>
  <c r="R368" i="26" s="1"/>
  <c r="R106" i="26" s="1"/>
  <c r="R545" i="26"/>
  <c r="R381" i="26" s="1"/>
  <c r="R116" i="26" s="1"/>
  <c r="P505" i="26"/>
  <c r="P341" i="26" s="1"/>
  <c r="P98" i="26" s="1"/>
  <c r="J515" i="26"/>
  <c r="J351" i="26" s="1"/>
  <c r="R523" i="26"/>
  <c r="R359" i="26" s="1"/>
  <c r="P543" i="26"/>
  <c r="P379" i="26" s="1"/>
  <c r="P114" i="26" s="1"/>
  <c r="R533" i="26"/>
  <c r="R369" i="26" s="1"/>
  <c r="R107" i="26" s="1"/>
  <c r="N538" i="26"/>
  <c r="N374" i="26" s="1"/>
  <c r="N112" i="26" s="1"/>
  <c r="O534" i="26"/>
  <c r="O370" i="26" s="1"/>
  <c r="O530" i="26"/>
  <c r="O366" i="26" s="1"/>
  <c r="K510" i="26"/>
  <c r="K346" i="26" s="1"/>
  <c r="R518" i="26"/>
  <c r="R354" i="26" s="1"/>
  <c r="R539" i="26"/>
  <c r="R375" i="26" s="1"/>
  <c r="R113" i="26" s="1"/>
  <c r="L517" i="26"/>
  <c r="L353" i="26" s="1"/>
  <c r="R516" i="26"/>
  <c r="R352" i="26" s="1"/>
  <c r="R525" i="26"/>
  <c r="R361" i="26" s="1"/>
  <c r="R506" i="26"/>
  <c r="R342" i="26" s="1"/>
  <c r="R99" i="26" s="1"/>
  <c r="S512" i="26"/>
  <c r="S348" i="26" s="1"/>
  <c r="S103" i="26" s="1"/>
  <c r="S100" i="26" s="1"/>
  <c r="N540" i="26"/>
  <c r="N376" i="26" s="1"/>
  <c r="S546" i="26"/>
  <c r="S382" i="26" s="1"/>
  <c r="S117" i="26" s="1"/>
  <c r="S108" i="26" s="1"/>
  <c r="P503" i="26"/>
  <c r="P339" i="26" s="1"/>
  <c r="P96" i="26" s="1"/>
  <c r="I526" i="26"/>
  <c r="I362" i="26" s="1"/>
  <c r="S118" i="26" l="1"/>
  <c r="S120" i="26" s="1"/>
  <c r="S121" i="26" s="1"/>
  <c r="H102" i="26"/>
  <c r="R117" i="26"/>
  <c r="R108" i="26" s="1"/>
  <c r="N522" i="26"/>
  <c r="N358" i="26" s="1"/>
  <c r="Q508" i="26"/>
  <c r="Q344" i="26" s="1"/>
  <c r="Q101" i="26" s="1"/>
  <c r="Q521" i="26"/>
  <c r="Q357" i="26" s="1"/>
  <c r="H519" i="26"/>
  <c r="H355" i="26" s="1"/>
  <c r="I528" i="26"/>
  <c r="I364" i="26" s="1"/>
  <c r="P536" i="26"/>
  <c r="P372" i="26" s="1"/>
  <c r="P111" i="26" s="1"/>
  <c r="O535" i="26"/>
  <c r="O371" i="26" s="1"/>
  <c r="O109" i="26" s="1"/>
  <c r="Q536" i="26"/>
  <c r="Q372" i="26" s="1"/>
  <c r="Q111" i="26" s="1"/>
  <c r="Q523" i="26"/>
  <c r="Q359" i="26" s="1"/>
  <c r="P529" i="26"/>
  <c r="P365" i="26" s="1"/>
  <c r="N531" i="26"/>
  <c r="N367" i="26" s="1"/>
  <c r="N105" i="26" s="1"/>
  <c r="L513" i="26"/>
  <c r="L349" i="26" s="1"/>
  <c r="Q520" i="26"/>
  <c r="Q356" i="26" s="1"/>
  <c r="P539" i="26"/>
  <c r="P375" i="26" s="1"/>
  <c r="P113" i="26" s="1"/>
  <c r="P535" i="26"/>
  <c r="P371" i="26" s="1"/>
  <c r="P109" i="26" s="1"/>
  <c r="O522" i="26"/>
  <c r="O358" i="26" s="1"/>
  <c r="R508" i="26"/>
  <c r="R344" i="26" s="1"/>
  <c r="R101" i="26" s="1"/>
  <c r="R521" i="26"/>
  <c r="R357" i="26" s="1"/>
  <c r="R104" i="26" s="1"/>
  <c r="Q504" i="26"/>
  <c r="Q340" i="26" s="1"/>
  <c r="Q97" i="26" s="1"/>
  <c r="Q95" i="26" s="1"/>
  <c r="N530" i="26"/>
  <c r="N366" i="26" s="1"/>
  <c r="O543" i="26"/>
  <c r="O379" i="26" s="1"/>
  <c r="O114" i="26" s="1"/>
  <c r="Q527" i="26"/>
  <c r="Q363" i="26" s="1"/>
  <c r="I509" i="26"/>
  <c r="I345" i="26" s="1"/>
  <c r="G507" i="26"/>
  <c r="G343" i="26" s="1"/>
  <c r="Q546" i="26"/>
  <c r="Q382" i="26" s="1"/>
  <c r="P506" i="26"/>
  <c r="P342" i="26" s="1"/>
  <c r="P99" i="26" s="1"/>
  <c r="O503" i="26"/>
  <c r="O339" i="26" s="1"/>
  <c r="O96" i="26" s="1"/>
  <c r="Q525" i="26"/>
  <c r="Q361" i="26" s="1"/>
  <c r="Q516" i="26"/>
  <c r="Q352" i="26" s="1"/>
  <c r="Q514" i="26"/>
  <c r="Q350" i="26" s="1"/>
  <c r="I519" i="26"/>
  <c r="I355" i="26" s="1"/>
  <c r="Q524" i="26"/>
  <c r="Q360" i="26" s="1"/>
  <c r="J528" i="26"/>
  <c r="J364" i="26" s="1"/>
  <c r="N534" i="26"/>
  <c r="N370" i="26" s="1"/>
  <c r="Q533" i="26"/>
  <c r="Q369" i="26" s="1"/>
  <c r="Q107" i="26" s="1"/>
  <c r="R514" i="26"/>
  <c r="R350" i="26" s="1"/>
  <c r="R103" i="26" s="1"/>
  <c r="Q532" i="26"/>
  <c r="Q368" i="26" s="1"/>
  <c r="Q106" i="26" s="1"/>
  <c r="Q548" i="26"/>
  <c r="Q384" i="26" s="1"/>
  <c r="C542" i="26"/>
  <c r="D542" i="26"/>
  <c r="D378" i="26" s="1"/>
  <c r="Q549" i="26"/>
  <c r="L540" i="26"/>
  <c r="L376" i="26" s="1"/>
  <c r="J517" i="26"/>
  <c r="J353" i="26" s="1"/>
  <c r="G102" i="26" l="1"/>
  <c r="R100" i="26"/>
  <c r="R118" i="26" s="1"/>
  <c r="R120" i="26" s="1"/>
  <c r="R121" i="26" s="1"/>
  <c r="K544" i="26"/>
  <c r="K380" i="26" s="1"/>
  <c r="K115" i="26" s="1"/>
  <c r="P545" i="26"/>
  <c r="P381" i="26" s="1"/>
  <c r="P116" i="26" s="1"/>
  <c r="G526" i="26"/>
  <c r="G362" i="26" s="1"/>
  <c r="O524" i="26"/>
  <c r="O360" i="26" s="1"/>
  <c r="H510" i="26"/>
  <c r="H346" i="26" s="1"/>
  <c r="H541" i="26"/>
  <c r="H377" i="26" s="1"/>
  <c r="P547" i="26"/>
  <c r="P383" i="26" s="1"/>
  <c r="H515" i="26"/>
  <c r="H351" i="26" s="1"/>
  <c r="P518" i="26"/>
  <c r="P354" i="26" s="1"/>
  <c r="P512" i="26"/>
  <c r="P348" i="26" s="1"/>
  <c r="M537" i="26"/>
  <c r="M373" i="26" s="1"/>
  <c r="M110" i="26" s="1"/>
  <c r="N505" i="26"/>
  <c r="N341" i="26" s="1"/>
  <c r="N98" i="26" s="1"/>
  <c r="N503" i="26"/>
  <c r="N339" i="26" s="1"/>
  <c r="N96" i="26" s="1"/>
  <c r="M530" i="26"/>
  <c r="M366" i="26" s="1"/>
  <c r="N535" i="26"/>
  <c r="N371" i="26" s="1"/>
  <c r="N109" i="26" s="1"/>
  <c r="P521" i="26"/>
  <c r="P357" i="26" s="1"/>
  <c r="I517" i="26"/>
  <c r="I353" i="26" s="1"/>
  <c r="P549" i="26"/>
  <c r="P548" i="26"/>
  <c r="P384" i="26" s="1"/>
  <c r="P533" i="26"/>
  <c r="P369" i="26" s="1"/>
  <c r="P107" i="26" s="1"/>
  <c r="L544" i="26"/>
  <c r="L380" i="26" s="1"/>
  <c r="L115" i="26" s="1"/>
  <c r="Q545" i="26"/>
  <c r="Q381" i="26" s="1"/>
  <c r="Q116" i="26" s="1"/>
  <c r="Q108" i="26" s="1"/>
  <c r="P520" i="26"/>
  <c r="P356" i="26" s="1"/>
  <c r="P523" i="26"/>
  <c r="P359" i="26" s="1"/>
  <c r="H526" i="26"/>
  <c r="H362" i="26" s="1"/>
  <c r="P524" i="26"/>
  <c r="P360" i="26" s="1"/>
  <c r="P508" i="26"/>
  <c r="P344" i="26" s="1"/>
  <c r="P101" i="26" s="1"/>
  <c r="K540" i="26"/>
  <c r="K376" i="26" s="1"/>
  <c r="P514" i="26"/>
  <c r="P350" i="26" s="1"/>
  <c r="O539" i="26"/>
  <c r="O375" i="26" s="1"/>
  <c r="O113" i="26" s="1"/>
  <c r="K513" i="26"/>
  <c r="K349" i="26" s="1"/>
  <c r="O529" i="26"/>
  <c r="O365" i="26" s="1"/>
  <c r="L538" i="26"/>
  <c r="L374" i="26" s="1"/>
  <c r="L112" i="26" s="1"/>
  <c r="I510" i="26"/>
  <c r="I346" i="26" s="1"/>
  <c r="I541" i="26"/>
  <c r="I377" i="26" s="1"/>
  <c r="Q547" i="26"/>
  <c r="Q383" i="26" s="1"/>
  <c r="Q117" i="26" s="1"/>
  <c r="I515" i="26"/>
  <c r="I351" i="26" s="1"/>
  <c r="M534" i="26"/>
  <c r="M370" i="26" s="1"/>
  <c r="Q518" i="26"/>
  <c r="Q354" i="26" s="1"/>
  <c r="Q104" i="26" s="1"/>
  <c r="H509" i="26"/>
  <c r="H345" i="26" s="1"/>
  <c r="N543" i="26"/>
  <c r="N379" i="26" s="1"/>
  <c r="N114" i="26" s="1"/>
  <c r="Q512" i="26"/>
  <c r="Q348" i="26" s="1"/>
  <c r="Q103" i="26" s="1"/>
  <c r="N537" i="26"/>
  <c r="N373" i="26" s="1"/>
  <c r="N110" i="26" s="1"/>
  <c r="O505" i="26"/>
  <c r="O341" i="26" s="1"/>
  <c r="O98" i="26" s="1"/>
  <c r="M538" i="26"/>
  <c r="M374" i="26" s="1"/>
  <c r="M112" i="26" s="1"/>
  <c r="O536" i="26"/>
  <c r="O372" i="26" s="1"/>
  <c r="O111" i="26" s="1"/>
  <c r="M522" i="26"/>
  <c r="M358" i="26" s="1"/>
  <c r="Q100" i="26" l="1"/>
  <c r="Q118" i="26" s="1"/>
  <c r="Q120" i="26" s="1"/>
  <c r="Q121" i="26" s="1"/>
  <c r="F519" i="26"/>
  <c r="F355" i="26" s="1"/>
  <c r="N506" i="26"/>
  <c r="N342" i="26" s="1"/>
  <c r="N99" i="26" s="1"/>
  <c r="O504" i="26"/>
  <c r="O340" i="26" s="1"/>
  <c r="O97" i="26" s="1"/>
  <c r="O532" i="26"/>
  <c r="O368" i="26" s="1"/>
  <c r="O106" i="26" s="1"/>
  <c r="E507" i="26"/>
  <c r="E343" i="26" s="1"/>
  <c r="O516" i="26"/>
  <c r="O352" i="26" s="1"/>
  <c r="J513" i="26"/>
  <c r="J349" i="26" s="1"/>
  <c r="O525" i="26"/>
  <c r="O361" i="26" s="1"/>
  <c r="M505" i="26"/>
  <c r="M341" i="26" s="1"/>
  <c r="M98" i="26" s="1"/>
  <c r="O518" i="26"/>
  <c r="O354" i="26" s="1"/>
  <c r="G541" i="26"/>
  <c r="G377" i="26" s="1"/>
  <c r="F526" i="26"/>
  <c r="F362" i="26" s="1"/>
  <c r="N539" i="26"/>
  <c r="N375" i="26" s="1"/>
  <c r="N113" i="26" s="1"/>
  <c r="P525" i="26"/>
  <c r="P361" i="26" s="1"/>
  <c r="J540" i="26"/>
  <c r="J376" i="26" s="1"/>
  <c r="O520" i="26"/>
  <c r="O356" i="26" s="1"/>
  <c r="O533" i="26"/>
  <c r="O369" i="26" s="1"/>
  <c r="O107" i="26" s="1"/>
  <c r="H517" i="26"/>
  <c r="H353" i="26" s="1"/>
  <c r="M535" i="26"/>
  <c r="M371" i="26" s="1"/>
  <c r="M109" i="26" s="1"/>
  <c r="P546" i="26"/>
  <c r="P382" i="26" s="1"/>
  <c r="P117" i="26" s="1"/>
  <c r="P108" i="26" s="1"/>
  <c r="L534" i="26"/>
  <c r="L370" i="26" s="1"/>
  <c r="L537" i="26"/>
  <c r="L373" i="26" s="1"/>
  <c r="L110" i="26" s="1"/>
  <c r="G515" i="26"/>
  <c r="G351" i="26" s="1"/>
  <c r="L522" i="26"/>
  <c r="L358" i="26" s="1"/>
  <c r="O514" i="26"/>
  <c r="O350" i="26" s="1"/>
  <c r="O521" i="26"/>
  <c r="O357" i="26" s="1"/>
  <c r="M503" i="26"/>
  <c r="M339" i="26" s="1"/>
  <c r="M96" i="26" s="1"/>
  <c r="G519" i="26"/>
  <c r="G355" i="26" s="1"/>
  <c r="O506" i="26"/>
  <c r="O342" i="26" s="1"/>
  <c r="O99" i="26" s="1"/>
  <c r="N529" i="26"/>
  <c r="N365" i="26" s="1"/>
  <c r="P504" i="26"/>
  <c r="P340" i="26" s="1"/>
  <c r="P97" i="26" s="1"/>
  <c r="P95" i="26" s="1"/>
  <c r="P532" i="26"/>
  <c r="P368" i="26" s="1"/>
  <c r="P106" i="26" s="1"/>
  <c r="F507" i="26"/>
  <c r="F343" i="26" s="1"/>
  <c r="M531" i="26"/>
  <c r="M367" i="26" s="1"/>
  <c r="M105" i="26" s="1"/>
  <c r="P516" i="26"/>
  <c r="P352" i="26" s="1"/>
  <c r="P103" i="26" s="1"/>
  <c r="O549" i="26"/>
  <c r="H528" i="26"/>
  <c r="H364" i="26" s="1"/>
  <c r="P527" i="26"/>
  <c r="P363" i="26" s="1"/>
  <c r="O512" i="26"/>
  <c r="O348" i="26" s="1"/>
  <c r="O547" i="26"/>
  <c r="O383" i="26" s="1"/>
  <c r="N524" i="26"/>
  <c r="N360" i="26" s="1"/>
  <c r="J544" i="26"/>
  <c r="J380" i="26" s="1"/>
  <c r="J115" i="26" s="1"/>
  <c r="P104" i="26" l="1"/>
  <c r="P100" i="26"/>
  <c r="P118" i="26" s="1"/>
  <c r="P120" i="26" s="1"/>
  <c r="P121" i="26" s="1"/>
  <c r="O103" i="26"/>
  <c r="F102" i="26"/>
  <c r="O95" i="26"/>
  <c r="E102" i="26"/>
  <c r="K530" i="26"/>
  <c r="K366" i="26" s="1"/>
  <c r="N523" i="26"/>
  <c r="N359" i="26" s="1"/>
  <c r="F509" i="26"/>
  <c r="F345" i="26" s="1"/>
  <c r="F510" i="26"/>
  <c r="F346" i="26" s="1"/>
  <c r="J538" i="26"/>
  <c r="J374" i="26" s="1"/>
  <c r="J112" i="26" s="1"/>
  <c r="L543" i="26"/>
  <c r="L379" i="26" s="1"/>
  <c r="L114" i="26" s="1"/>
  <c r="N546" i="26"/>
  <c r="N382" i="26" s="1"/>
  <c r="N527" i="26"/>
  <c r="N363" i="26" s="1"/>
  <c r="K531" i="26"/>
  <c r="K367" i="26" s="1"/>
  <c r="K105" i="26" s="1"/>
  <c r="N508" i="26"/>
  <c r="N344" i="26" s="1"/>
  <c r="N101" i="26" s="1"/>
  <c r="G517" i="26"/>
  <c r="G353" i="26" s="1"/>
  <c r="I540" i="26"/>
  <c r="I376" i="26" s="1"/>
  <c r="M536" i="26"/>
  <c r="M372" i="26" s="1"/>
  <c r="M111" i="26" s="1"/>
  <c r="F528" i="26"/>
  <c r="F364" i="26" s="1"/>
  <c r="N504" i="26"/>
  <c r="N340" i="26" s="1"/>
  <c r="N97" i="26" s="1"/>
  <c r="N95" i="26" s="1"/>
  <c r="M524" i="26"/>
  <c r="M360" i="26" s="1"/>
  <c r="N521" i="26"/>
  <c r="N357" i="26" s="1"/>
  <c r="O508" i="26"/>
  <c r="O344" i="26" s="1"/>
  <c r="O101" i="26" s="1"/>
  <c r="K522" i="26"/>
  <c r="K358" i="26" s="1"/>
  <c r="F515" i="26"/>
  <c r="F351" i="26" s="1"/>
  <c r="K534" i="26"/>
  <c r="K370" i="26" s="1"/>
  <c r="N536" i="26"/>
  <c r="N372" i="26" s="1"/>
  <c r="N111" i="26" s="1"/>
  <c r="N518" i="26"/>
  <c r="N354" i="26" s="1"/>
  <c r="N525" i="26"/>
  <c r="N361" i="26" s="1"/>
  <c r="G528" i="26"/>
  <c r="G364" i="26" s="1"/>
  <c r="C507" i="26"/>
  <c r="N548" i="26"/>
  <c r="N384" i="26" s="1"/>
  <c r="N545" i="26"/>
  <c r="N381" i="26" s="1"/>
  <c r="N116" i="26" s="1"/>
  <c r="M506" i="26"/>
  <c r="M342" i="26" s="1"/>
  <c r="M99" i="26" s="1"/>
  <c r="N547" i="26"/>
  <c r="N383" i="26" s="1"/>
  <c r="N549" i="26"/>
  <c r="L503" i="26"/>
  <c r="L339" i="26" s="1"/>
  <c r="L96" i="26" s="1"/>
  <c r="O548" i="26"/>
  <c r="O384" i="26" s="1"/>
  <c r="N514" i="26"/>
  <c r="N350" i="26" s="1"/>
  <c r="O545" i="26"/>
  <c r="O381" i="26" s="1"/>
  <c r="O116" i="26" s="1"/>
  <c r="K537" i="26"/>
  <c r="K373" i="26" s="1"/>
  <c r="K110" i="26" s="1"/>
  <c r="E526" i="26"/>
  <c r="E362" i="26" s="1"/>
  <c r="L505" i="26"/>
  <c r="L341" i="26" s="1"/>
  <c r="L98" i="26" s="1"/>
  <c r="N516" i="26"/>
  <c r="N352" i="26" s="1"/>
  <c r="N532" i="26"/>
  <c r="N368" i="26" s="1"/>
  <c r="N106" i="26" s="1"/>
  <c r="N512" i="26"/>
  <c r="N348" i="26" s="1"/>
  <c r="M529" i="26"/>
  <c r="M365" i="26" s="1"/>
  <c r="L530" i="26"/>
  <c r="L366" i="26" s="1"/>
  <c r="O523" i="26"/>
  <c r="O359" i="26" s="1"/>
  <c r="G509" i="26"/>
  <c r="G345" i="26" s="1"/>
  <c r="G510" i="26"/>
  <c r="G346" i="26" s="1"/>
  <c r="K538" i="26"/>
  <c r="K374" i="26" s="1"/>
  <c r="K112" i="26" s="1"/>
  <c r="L535" i="26"/>
  <c r="L371" i="26" s="1"/>
  <c r="L109" i="26" s="1"/>
  <c r="N520" i="26"/>
  <c r="N356" i="26" s="1"/>
  <c r="M543" i="26"/>
  <c r="M379" i="26" s="1"/>
  <c r="M114" i="26" s="1"/>
  <c r="F541" i="26"/>
  <c r="F377" i="26" s="1"/>
  <c r="O546" i="26"/>
  <c r="O382" i="26" s="1"/>
  <c r="O527" i="26"/>
  <c r="O363" i="26" s="1"/>
  <c r="L531" i="26"/>
  <c r="L367" i="26" s="1"/>
  <c r="L105" i="26" s="1"/>
  <c r="E519" i="26"/>
  <c r="E355" i="26" s="1"/>
  <c r="N103" i="26" l="1"/>
  <c r="N104" i="26"/>
  <c r="O117" i="26"/>
  <c r="O104" i="26"/>
  <c r="O100" i="26" s="1"/>
  <c r="O108" i="26"/>
  <c r="K109" i="26"/>
  <c r="N117" i="26"/>
  <c r="N108" i="26" s="1"/>
  <c r="E541" i="26"/>
  <c r="E377" i="26" s="1"/>
  <c r="L529" i="26"/>
  <c r="L365" i="26" s="1"/>
  <c r="J537" i="26"/>
  <c r="J373" i="26" s="1"/>
  <c r="J110" i="26" s="1"/>
  <c r="M525" i="26"/>
  <c r="M361" i="26" s="1"/>
  <c r="E515" i="26"/>
  <c r="E351" i="26" s="1"/>
  <c r="M521" i="26"/>
  <c r="M357" i="26" s="1"/>
  <c r="H544" i="26"/>
  <c r="H380" i="26" s="1"/>
  <c r="H115" i="26" s="1"/>
  <c r="H513" i="26"/>
  <c r="H349" i="26" s="1"/>
  <c r="L539" i="26"/>
  <c r="L375" i="26" s="1"/>
  <c r="L113" i="26" s="1"/>
  <c r="K535" i="26"/>
  <c r="K371" i="26" s="1"/>
  <c r="K505" i="26"/>
  <c r="K341" i="26" s="1"/>
  <c r="K98" i="26" s="1"/>
  <c r="M547" i="26"/>
  <c r="M383" i="26" s="1"/>
  <c r="M545" i="26"/>
  <c r="M381" i="26" s="1"/>
  <c r="M116" i="26" s="1"/>
  <c r="J534" i="26"/>
  <c r="J370" i="26" s="1"/>
  <c r="M504" i="26"/>
  <c r="M340" i="26" s="1"/>
  <c r="M97" i="26" s="1"/>
  <c r="M95" i="26" s="1"/>
  <c r="H540" i="26"/>
  <c r="H376" i="26" s="1"/>
  <c r="K543" i="26"/>
  <c r="K379" i="26" s="1"/>
  <c r="K114" i="26" s="1"/>
  <c r="E509" i="26"/>
  <c r="E345" i="26" s="1"/>
  <c r="C519" i="26"/>
  <c r="K503" i="26"/>
  <c r="K339" i="26" s="1"/>
  <c r="K96" i="26" s="1"/>
  <c r="L506" i="26"/>
  <c r="L342" i="26" s="1"/>
  <c r="L99" i="26" s="1"/>
  <c r="M548" i="26"/>
  <c r="M384" i="26" s="1"/>
  <c r="E528" i="26"/>
  <c r="E364" i="26" s="1"/>
  <c r="F517" i="26"/>
  <c r="F353" i="26" s="1"/>
  <c r="M527" i="26"/>
  <c r="M363" i="26" s="1"/>
  <c r="I538" i="26"/>
  <c r="I374" i="26" s="1"/>
  <c r="I112" i="26" s="1"/>
  <c r="M523" i="26"/>
  <c r="M359" i="26" s="1"/>
  <c r="M516" i="26"/>
  <c r="M352" i="26" s="1"/>
  <c r="C526" i="26"/>
  <c r="D526" i="26"/>
  <c r="D362" i="26" s="1"/>
  <c r="M533" i="26"/>
  <c r="M369" i="26" s="1"/>
  <c r="M107" i="26" s="1"/>
  <c r="M518" i="26"/>
  <c r="M354" i="26" s="1"/>
  <c r="L524" i="26"/>
  <c r="L360" i="26" s="1"/>
  <c r="M520" i="26"/>
  <c r="M356" i="26" s="1"/>
  <c r="I544" i="26"/>
  <c r="I380" i="26" s="1"/>
  <c r="I115" i="26" s="1"/>
  <c r="I513" i="26"/>
  <c r="I349" i="26" s="1"/>
  <c r="M539" i="26"/>
  <c r="M375" i="26" s="1"/>
  <c r="M113" i="26" s="1"/>
  <c r="M549" i="26"/>
  <c r="N533" i="26"/>
  <c r="N369" i="26" s="1"/>
  <c r="N107" i="26" s="1"/>
  <c r="N100" i="26" s="1"/>
  <c r="D507" i="26"/>
  <c r="D343" i="26" s="1"/>
  <c r="L536" i="26"/>
  <c r="L372" i="26" s="1"/>
  <c r="L111" i="26" s="1"/>
  <c r="M508" i="26"/>
  <c r="M344" i="26" s="1"/>
  <c r="M101" i="26" s="1"/>
  <c r="E510" i="26"/>
  <c r="E346" i="26" s="1"/>
  <c r="J530" i="26"/>
  <c r="J366" i="26" s="1"/>
  <c r="O118" i="26" l="1"/>
  <c r="O120" i="26" s="1"/>
  <c r="O121" i="26" s="1"/>
  <c r="N118" i="26"/>
  <c r="N120" i="26" s="1"/>
  <c r="N121" i="26" s="1"/>
  <c r="M104" i="26"/>
  <c r="D102" i="26"/>
  <c r="I534" i="26"/>
  <c r="I370" i="26" s="1"/>
  <c r="C515" i="26"/>
  <c r="D515" i="26"/>
  <c r="D351" i="26" s="1"/>
  <c r="I530" i="26"/>
  <c r="I366" i="26" s="1"/>
  <c r="L508" i="26"/>
  <c r="L344" i="26" s="1"/>
  <c r="L101" i="26" s="1"/>
  <c r="L516" i="26"/>
  <c r="L352" i="26" s="1"/>
  <c r="C509" i="26"/>
  <c r="D509" i="26"/>
  <c r="D345" i="26" s="1"/>
  <c r="G540" i="26"/>
  <c r="G376" i="26" s="1"/>
  <c r="L546" i="26"/>
  <c r="L382" i="26" s="1"/>
  <c r="I522" i="26"/>
  <c r="I358" i="26" s="1"/>
  <c r="L514" i="26"/>
  <c r="L350" i="26" s="1"/>
  <c r="I531" i="26"/>
  <c r="I367" i="26" s="1"/>
  <c r="I105" i="26" s="1"/>
  <c r="K524" i="26"/>
  <c r="K360" i="26" s="1"/>
  <c r="E517" i="26"/>
  <c r="E353" i="26" s="1"/>
  <c r="L518" i="26"/>
  <c r="L354" i="26" s="1"/>
  <c r="H538" i="26"/>
  <c r="H374" i="26" s="1"/>
  <c r="H112" i="26" s="1"/>
  <c r="G544" i="26"/>
  <c r="G380" i="26" s="1"/>
  <c r="G115" i="26" s="1"/>
  <c r="C510" i="26"/>
  <c r="D510" i="26"/>
  <c r="D346" i="26" s="1"/>
  <c r="L549" i="26"/>
  <c r="L512" i="26"/>
  <c r="L348" i="26" s="1"/>
  <c r="J503" i="26"/>
  <c r="J339" i="26" s="1"/>
  <c r="J96" i="26" s="1"/>
  <c r="J543" i="26"/>
  <c r="J379" i="26" s="1"/>
  <c r="J114" i="26" s="1"/>
  <c r="L532" i="26"/>
  <c r="L368" i="26" s="1"/>
  <c r="L106" i="26" s="1"/>
  <c r="J505" i="26"/>
  <c r="J341" i="26" s="1"/>
  <c r="J98" i="26" s="1"/>
  <c r="G513" i="26"/>
  <c r="G349" i="26" s="1"/>
  <c r="M532" i="26"/>
  <c r="M368" i="26" s="1"/>
  <c r="M106" i="26" s="1"/>
  <c r="C528" i="26"/>
  <c r="L545" i="26"/>
  <c r="L381" i="26" s="1"/>
  <c r="L116" i="26" s="1"/>
  <c r="L525" i="26"/>
  <c r="L361" i="26" s="1"/>
  <c r="K529" i="26"/>
  <c r="K365" i="26" s="1"/>
  <c r="K536" i="26"/>
  <c r="K372" i="26" s="1"/>
  <c r="K111" i="26" s="1"/>
  <c r="M546" i="26"/>
  <c r="M382" i="26" s="1"/>
  <c r="M117" i="26" s="1"/>
  <c r="M108" i="26" s="1"/>
  <c r="J522" i="26"/>
  <c r="J358" i="26" s="1"/>
  <c r="M514" i="26"/>
  <c r="M350" i="26" s="1"/>
  <c r="L520" i="26"/>
  <c r="L356" i="26" s="1"/>
  <c r="M512" i="26"/>
  <c r="M348" i="26" s="1"/>
  <c r="L527" i="26"/>
  <c r="L363" i="26" s="1"/>
  <c r="L548" i="26"/>
  <c r="L384" i="26" s="1"/>
  <c r="D519" i="26"/>
  <c r="D355" i="26" s="1"/>
  <c r="J531" i="26"/>
  <c r="J367" i="26" s="1"/>
  <c r="J105" i="26" s="1"/>
  <c r="L504" i="26"/>
  <c r="L340" i="26" s="1"/>
  <c r="L97" i="26" s="1"/>
  <c r="L95" i="26" s="1"/>
  <c r="K539" i="26"/>
  <c r="K375" i="26" s="1"/>
  <c r="K113" i="26" s="1"/>
  <c r="L521" i="26"/>
  <c r="L357" i="26" s="1"/>
  <c r="C541" i="26"/>
  <c r="D541" i="26"/>
  <c r="D377" i="26" s="1"/>
  <c r="L103" i="26" l="1"/>
  <c r="M103" i="26"/>
  <c r="M100" i="26" s="1"/>
  <c r="M118" i="26" s="1"/>
  <c r="M120" i="26" s="1"/>
  <c r="M121" i="26" s="1"/>
  <c r="K547" i="26"/>
  <c r="K383" i="26" s="1"/>
  <c r="K533" i="26"/>
  <c r="K369" i="26" s="1"/>
  <c r="K107" i="26" s="1"/>
  <c r="K518" i="26"/>
  <c r="K354" i="26" s="1"/>
  <c r="H531" i="26"/>
  <c r="H367" i="26" s="1"/>
  <c r="H105" i="26" s="1"/>
  <c r="K546" i="26"/>
  <c r="K382" i="26" s="1"/>
  <c r="K516" i="26"/>
  <c r="K352" i="26" s="1"/>
  <c r="K521" i="26"/>
  <c r="K357" i="26" s="1"/>
  <c r="K520" i="26"/>
  <c r="K356" i="26" s="1"/>
  <c r="K532" i="26"/>
  <c r="K368" i="26" s="1"/>
  <c r="K106" i="26" s="1"/>
  <c r="F544" i="26"/>
  <c r="F380" i="26" s="1"/>
  <c r="F115" i="26" s="1"/>
  <c r="H534" i="26"/>
  <c r="H370" i="26" s="1"/>
  <c r="H537" i="26"/>
  <c r="H373" i="26" s="1"/>
  <c r="H110" i="26" s="1"/>
  <c r="I535" i="26"/>
  <c r="I371" i="26" s="1"/>
  <c r="I109" i="26" s="1"/>
  <c r="J535" i="26"/>
  <c r="J371" i="26" s="1"/>
  <c r="J109" i="26" s="1"/>
  <c r="K504" i="26"/>
  <c r="K340" i="26" s="1"/>
  <c r="K97" i="26" s="1"/>
  <c r="K545" i="26"/>
  <c r="K381" i="26" s="1"/>
  <c r="K116" i="26" s="1"/>
  <c r="K512" i="26"/>
  <c r="K348" i="26" s="1"/>
  <c r="C517" i="26"/>
  <c r="F540" i="26"/>
  <c r="F376" i="26" s="1"/>
  <c r="J539" i="26"/>
  <c r="J375" i="26" s="1"/>
  <c r="J113" i="26" s="1"/>
  <c r="D528" i="26"/>
  <c r="D364" i="26" s="1"/>
  <c r="I505" i="26"/>
  <c r="I341" i="26" s="1"/>
  <c r="I98" i="26" s="1"/>
  <c r="I543" i="26"/>
  <c r="I379" i="26" s="1"/>
  <c r="I114" i="26" s="1"/>
  <c r="J506" i="26"/>
  <c r="J342" i="26" s="1"/>
  <c r="J99" i="26" s="1"/>
  <c r="K548" i="26"/>
  <c r="K384" i="26" s="1"/>
  <c r="J536" i="26"/>
  <c r="J372" i="26" s="1"/>
  <c r="J111" i="26" s="1"/>
  <c r="K527" i="26"/>
  <c r="K363" i="26" s="1"/>
  <c r="K514" i="26"/>
  <c r="K350" i="26" s="1"/>
  <c r="K508" i="26"/>
  <c r="K344" i="26" s="1"/>
  <c r="K101" i="26" s="1"/>
  <c r="I537" i="26"/>
  <c r="I373" i="26" s="1"/>
  <c r="I110" i="26" s="1"/>
  <c r="L547" i="26"/>
  <c r="L383" i="26" s="1"/>
  <c r="L117" i="26" s="1"/>
  <c r="L108" i="26" s="1"/>
  <c r="L533" i="26"/>
  <c r="L369" i="26" s="1"/>
  <c r="L107" i="26" s="1"/>
  <c r="K525" i="26"/>
  <c r="K361" i="26" s="1"/>
  <c r="L523" i="26"/>
  <c r="L359" i="26" s="1"/>
  <c r="L104" i="26" s="1"/>
  <c r="G538" i="26"/>
  <c r="G374" i="26" s="1"/>
  <c r="G112" i="26" s="1"/>
  <c r="J524" i="26"/>
  <c r="J360" i="26" s="1"/>
  <c r="H522" i="26"/>
  <c r="H358" i="26" s="1"/>
  <c r="H530" i="26"/>
  <c r="H366" i="26" s="1"/>
  <c r="K506" i="26"/>
  <c r="K342" i="26" s="1"/>
  <c r="K99" i="26" s="1"/>
  <c r="L100" i="26" l="1"/>
  <c r="L118" i="26" s="1"/>
  <c r="L120" i="26" s="1"/>
  <c r="L121" i="26" s="1"/>
  <c r="K103" i="26"/>
  <c r="K117" i="26"/>
  <c r="K108" i="26" s="1"/>
  <c r="K95" i="26"/>
  <c r="E513" i="26"/>
  <c r="E349" i="26" s="1"/>
  <c r="I539" i="26"/>
  <c r="I375" i="26" s="1"/>
  <c r="I113" i="26" s="1"/>
  <c r="J512" i="26"/>
  <c r="J348" i="26" s="1"/>
  <c r="J103" i="26" s="1"/>
  <c r="G534" i="26"/>
  <c r="G370" i="26" s="1"/>
  <c r="F513" i="26"/>
  <c r="F349" i="26" s="1"/>
  <c r="J516" i="26"/>
  <c r="J352" i="26" s="1"/>
  <c r="J508" i="26"/>
  <c r="J344" i="26" s="1"/>
  <c r="J101" i="26" s="1"/>
  <c r="J527" i="26"/>
  <c r="J363" i="26" s="1"/>
  <c r="H543" i="26"/>
  <c r="H379" i="26" s="1"/>
  <c r="H114" i="26" s="1"/>
  <c r="H535" i="26"/>
  <c r="H371" i="26" s="1"/>
  <c r="H109" i="26" s="1"/>
  <c r="J549" i="26"/>
  <c r="I524" i="26"/>
  <c r="I360" i="26" s="1"/>
  <c r="F538" i="26"/>
  <c r="F374" i="26" s="1"/>
  <c r="F112" i="26" s="1"/>
  <c r="J525" i="26"/>
  <c r="J361" i="26" s="1"/>
  <c r="J545" i="26"/>
  <c r="J381" i="26" s="1"/>
  <c r="J116" i="26" s="1"/>
  <c r="E544" i="26"/>
  <c r="E380" i="26" s="1"/>
  <c r="E115" i="26" s="1"/>
  <c r="J546" i="26"/>
  <c r="J382" i="26" s="1"/>
  <c r="J514" i="26"/>
  <c r="J350" i="26" s="1"/>
  <c r="I506" i="26"/>
  <c r="I342" i="26" s="1"/>
  <c r="I99" i="26" s="1"/>
  <c r="D517" i="26"/>
  <c r="D353" i="26" s="1"/>
  <c r="H503" i="26"/>
  <c r="H339" i="26" s="1"/>
  <c r="H96" i="26" s="1"/>
  <c r="I529" i="26"/>
  <c r="I365" i="26" s="1"/>
  <c r="G522" i="26"/>
  <c r="G358" i="26" s="1"/>
  <c r="I503" i="26"/>
  <c r="I339" i="26" s="1"/>
  <c r="I96" i="26" s="1"/>
  <c r="J529" i="26"/>
  <c r="J365" i="26" s="1"/>
  <c r="K523" i="26"/>
  <c r="K359" i="26" s="1"/>
  <c r="K104" i="26" s="1"/>
  <c r="K549" i="26"/>
  <c r="J504" i="26"/>
  <c r="J340" i="26" s="1"/>
  <c r="J97" i="26" s="1"/>
  <c r="J95" i="26" s="1"/>
  <c r="G537" i="26"/>
  <c r="G373" i="26" s="1"/>
  <c r="G110" i="26" s="1"/>
  <c r="J532" i="26"/>
  <c r="J368" i="26" s="1"/>
  <c r="J106" i="26" s="1"/>
  <c r="J521" i="26"/>
  <c r="J357" i="26" s="1"/>
  <c r="G531" i="26"/>
  <c r="G367" i="26" s="1"/>
  <c r="G105" i="26" s="1"/>
  <c r="K100" i="26" l="1"/>
  <c r="K118" i="26" s="1"/>
  <c r="K120" i="26" s="1"/>
  <c r="K121" i="26" s="1"/>
  <c r="I523" i="26"/>
  <c r="I359" i="26" s="1"/>
  <c r="H536" i="26"/>
  <c r="H372" i="26" s="1"/>
  <c r="H111" i="26" s="1"/>
  <c r="C540" i="26"/>
  <c r="D540" i="26"/>
  <c r="D376" i="26" s="1"/>
  <c r="I548" i="26"/>
  <c r="I384" i="26" s="1"/>
  <c r="F537" i="26"/>
  <c r="F373" i="26" s="1"/>
  <c r="F110" i="26" s="1"/>
  <c r="I512" i="26"/>
  <c r="I348" i="26" s="1"/>
  <c r="I520" i="26"/>
  <c r="I356" i="26" s="1"/>
  <c r="F530" i="26"/>
  <c r="F366" i="26" s="1"/>
  <c r="I533" i="26"/>
  <c r="I369" i="26" s="1"/>
  <c r="I107" i="26" s="1"/>
  <c r="I518" i="26"/>
  <c r="I354" i="26" s="1"/>
  <c r="F531" i="26"/>
  <c r="F367" i="26" s="1"/>
  <c r="F105" i="26" s="1"/>
  <c r="G505" i="26"/>
  <c r="G341" i="26" s="1"/>
  <c r="G98" i="26" s="1"/>
  <c r="H529" i="26"/>
  <c r="H365" i="26" s="1"/>
  <c r="H505" i="26"/>
  <c r="H341" i="26" s="1"/>
  <c r="H98" i="26" s="1"/>
  <c r="C544" i="26"/>
  <c r="I525" i="26"/>
  <c r="I361" i="26" s="1"/>
  <c r="H524" i="26"/>
  <c r="H360" i="26" s="1"/>
  <c r="G535" i="26"/>
  <c r="G371" i="26" s="1"/>
  <c r="G109" i="26" s="1"/>
  <c r="I527" i="26"/>
  <c r="I363" i="26" s="1"/>
  <c r="I516" i="26"/>
  <c r="I352" i="26" s="1"/>
  <c r="I521" i="26"/>
  <c r="I357" i="26" s="1"/>
  <c r="H539" i="26"/>
  <c r="H375" i="26" s="1"/>
  <c r="H113" i="26" s="1"/>
  <c r="F522" i="26"/>
  <c r="F358" i="26" s="1"/>
  <c r="G503" i="26"/>
  <c r="G339" i="26" s="1"/>
  <c r="G96" i="26" s="1"/>
  <c r="H506" i="26"/>
  <c r="H342" i="26" s="1"/>
  <c r="H99" i="26" s="1"/>
  <c r="I546" i="26"/>
  <c r="I382" i="26" s="1"/>
  <c r="E538" i="26"/>
  <c r="E374" i="26" s="1"/>
  <c r="E112" i="26" s="1"/>
  <c r="I549" i="26"/>
  <c r="I508" i="26"/>
  <c r="I344" i="26" s="1"/>
  <c r="I101" i="26" s="1"/>
  <c r="J547" i="26"/>
  <c r="J383" i="26" s="1"/>
  <c r="J117" i="26" s="1"/>
  <c r="J108" i="26" s="1"/>
  <c r="J523" i="26"/>
  <c r="J359" i="26" s="1"/>
  <c r="I536" i="26"/>
  <c r="I372" i="26" s="1"/>
  <c r="I111" i="26" s="1"/>
  <c r="J520" i="26"/>
  <c r="J356" i="26" s="1"/>
  <c r="E540" i="26"/>
  <c r="E376" i="26" s="1"/>
  <c r="G530" i="26"/>
  <c r="G366" i="26" s="1"/>
  <c r="J533" i="26"/>
  <c r="J369" i="26" s="1"/>
  <c r="J107" i="26" s="1"/>
  <c r="J548" i="26"/>
  <c r="J384" i="26" s="1"/>
  <c r="J518" i="26"/>
  <c r="J354" i="26" s="1"/>
  <c r="F534" i="26"/>
  <c r="F370" i="26" s="1"/>
  <c r="C513" i="26"/>
  <c r="D513" i="26"/>
  <c r="D349" i="26" s="1"/>
  <c r="I104" i="26" l="1"/>
  <c r="J104" i="26"/>
  <c r="J100" i="26" s="1"/>
  <c r="J118" i="26" s="1"/>
  <c r="J120" i="26" s="1"/>
  <c r="J121" i="26" s="1"/>
  <c r="F543" i="26"/>
  <c r="F379" i="26" s="1"/>
  <c r="F114" i="26" s="1"/>
  <c r="H504" i="26"/>
  <c r="H340" i="26" s="1"/>
  <c r="H97" i="26" s="1"/>
  <c r="H95" i="26" s="1"/>
  <c r="F503" i="26"/>
  <c r="F339" i="26" s="1"/>
  <c r="F96" i="26" s="1"/>
  <c r="H547" i="26"/>
  <c r="H383" i="26" s="1"/>
  <c r="H514" i="26"/>
  <c r="H350" i="26" s="1"/>
  <c r="F505" i="26"/>
  <c r="F341" i="26" s="1"/>
  <c r="F98" i="26" s="1"/>
  <c r="H533" i="26"/>
  <c r="H369" i="26" s="1"/>
  <c r="H107" i="26" s="1"/>
  <c r="H512" i="26"/>
  <c r="H348" i="26" s="1"/>
  <c r="H549" i="26"/>
  <c r="H546" i="26"/>
  <c r="H382" i="26" s="1"/>
  <c r="I547" i="26"/>
  <c r="I383" i="26" s="1"/>
  <c r="I117" i="26" s="1"/>
  <c r="H516" i="26"/>
  <c r="H352" i="26" s="1"/>
  <c r="I514" i="26"/>
  <c r="I350" i="26" s="1"/>
  <c r="I103" i="26" s="1"/>
  <c r="E537" i="26"/>
  <c r="E373" i="26" s="1"/>
  <c r="E110" i="26" s="1"/>
  <c r="I532" i="26"/>
  <c r="I368" i="26" s="1"/>
  <c r="I106" i="26" s="1"/>
  <c r="E531" i="26"/>
  <c r="E367" i="26" s="1"/>
  <c r="E105" i="26" s="1"/>
  <c r="H508" i="26"/>
  <c r="H344" i="26" s="1"/>
  <c r="H101" i="26" s="1"/>
  <c r="C538" i="26"/>
  <c r="G539" i="26"/>
  <c r="G375" i="26" s="1"/>
  <c r="G113" i="26" s="1"/>
  <c r="H525" i="26"/>
  <c r="H361" i="26" s="1"/>
  <c r="E534" i="26"/>
  <c r="E370" i="26" s="1"/>
  <c r="G536" i="26"/>
  <c r="G372" i="26" s="1"/>
  <c r="G111" i="26" s="1"/>
  <c r="G543" i="26"/>
  <c r="G379" i="26" s="1"/>
  <c r="G114" i="26" s="1"/>
  <c r="I545" i="26"/>
  <c r="I381" i="26" s="1"/>
  <c r="I116" i="26" s="1"/>
  <c r="I504" i="26"/>
  <c r="I340" i="26" s="1"/>
  <c r="I97" i="26" s="1"/>
  <c r="I95" i="26" s="1"/>
  <c r="H521" i="26"/>
  <c r="H357" i="26" s="1"/>
  <c r="F535" i="26"/>
  <c r="F371" i="26" s="1"/>
  <c r="F109" i="26" s="1"/>
  <c r="D544" i="26"/>
  <c r="D380" i="26" s="1"/>
  <c r="D115" i="26" s="1"/>
  <c r="H518" i="26"/>
  <c r="H354" i="26" s="1"/>
  <c r="H520" i="26"/>
  <c r="H356" i="26" s="1"/>
  <c r="H523" i="26"/>
  <c r="H359" i="26" s="1"/>
  <c r="I100" i="26" l="1"/>
  <c r="I108" i="26"/>
  <c r="H103" i="26"/>
  <c r="C534" i="26"/>
  <c r="D534" i="26"/>
  <c r="D370" i="26" s="1"/>
  <c r="G508" i="26"/>
  <c r="G344" i="26" s="1"/>
  <c r="G101" i="26" s="1"/>
  <c r="E503" i="26"/>
  <c r="E339" i="26" s="1"/>
  <c r="E96" i="26" s="1"/>
  <c r="C530" i="26"/>
  <c r="D530" i="26"/>
  <c r="D366" i="26" s="1"/>
  <c r="C522" i="26"/>
  <c r="D522" i="26"/>
  <c r="D358" i="26" s="1"/>
  <c r="F506" i="26"/>
  <c r="F342" i="26" s="1"/>
  <c r="F99" i="26" s="1"/>
  <c r="C537" i="26"/>
  <c r="D537" i="26"/>
  <c r="D373" i="26" s="1"/>
  <c r="D110" i="26" s="1"/>
  <c r="G514" i="26"/>
  <c r="G350" i="26" s="1"/>
  <c r="G545" i="26"/>
  <c r="G381" i="26" s="1"/>
  <c r="G116" i="26" s="1"/>
  <c r="G532" i="26"/>
  <c r="G368" i="26" s="1"/>
  <c r="G106" i="26" s="1"/>
  <c r="F539" i="26"/>
  <c r="F375" i="26" s="1"/>
  <c r="F113" i="26" s="1"/>
  <c r="E505" i="26"/>
  <c r="E341" i="26" s="1"/>
  <c r="E98" i="26" s="1"/>
  <c r="G520" i="26"/>
  <c r="G356" i="26" s="1"/>
  <c r="G523" i="26"/>
  <c r="G359" i="26" s="1"/>
  <c r="G518" i="26"/>
  <c r="G354" i="26" s="1"/>
  <c r="G525" i="26"/>
  <c r="G361" i="26" s="1"/>
  <c r="G506" i="26"/>
  <c r="G342" i="26" s="1"/>
  <c r="G99" i="26" s="1"/>
  <c r="C531" i="26"/>
  <c r="D531" i="26"/>
  <c r="D367" i="26" s="1"/>
  <c r="D105" i="26" s="1"/>
  <c r="H545" i="26"/>
  <c r="H381" i="26" s="1"/>
  <c r="H116" i="26" s="1"/>
  <c r="G548" i="26"/>
  <c r="G384" i="26" s="1"/>
  <c r="G527" i="26"/>
  <c r="G363" i="26" s="1"/>
  <c r="F524" i="26"/>
  <c r="F360" i="26" s="1"/>
  <c r="H548" i="26"/>
  <c r="H384" i="26" s="1"/>
  <c r="H117" i="26" s="1"/>
  <c r="H108" i="26" s="1"/>
  <c r="G529" i="26"/>
  <c r="G365" i="26" s="1"/>
  <c r="G521" i="26"/>
  <c r="G357" i="26" s="1"/>
  <c r="E530" i="26"/>
  <c r="E366" i="26" s="1"/>
  <c r="H527" i="26"/>
  <c r="H363" i="26" s="1"/>
  <c r="H104" i="26" s="1"/>
  <c r="D538" i="26"/>
  <c r="D374" i="26" s="1"/>
  <c r="D112" i="26" s="1"/>
  <c r="E522" i="26"/>
  <c r="E358" i="26" s="1"/>
  <c r="G524" i="26"/>
  <c r="G360" i="26" s="1"/>
  <c r="G546" i="26"/>
  <c r="G382" i="26" s="1"/>
  <c r="H532" i="26"/>
  <c r="H368" i="26" s="1"/>
  <c r="H106" i="26" s="1"/>
  <c r="E543" i="26"/>
  <c r="E379" i="26" s="1"/>
  <c r="E114" i="26" s="1"/>
  <c r="I118" i="26" l="1"/>
  <c r="I120" i="26" s="1"/>
  <c r="I121" i="26" s="1"/>
  <c r="H100" i="26"/>
  <c r="H118" i="26" s="1"/>
  <c r="H120" i="26" s="1"/>
  <c r="H121" i="26" s="1"/>
  <c r="G104" i="26"/>
  <c r="F512" i="26"/>
  <c r="F348" i="26" s="1"/>
  <c r="F525" i="26"/>
  <c r="F361" i="26" s="1"/>
  <c r="C535" i="26"/>
  <c r="D535" i="26"/>
  <c r="D371" i="26" s="1"/>
  <c r="D109" i="26" s="1"/>
  <c r="F533" i="26"/>
  <c r="F369" i="26" s="1"/>
  <c r="F107" i="26" s="1"/>
  <c r="F523" i="26"/>
  <c r="F359" i="26" s="1"/>
  <c r="F545" i="26"/>
  <c r="F381" i="26" s="1"/>
  <c r="F116" i="26" s="1"/>
  <c r="F547" i="26"/>
  <c r="F383" i="26" s="1"/>
  <c r="F504" i="26"/>
  <c r="F340" i="26" s="1"/>
  <c r="F97" i="26" s="1"/>
  <c r="F95" i="26" s="1"/>
  <c r="E529" i="26"/>
  <c r="E365" i="26" s="1"/>
  <c r="E539" i="26"/>
  <c r="E375" i="26" s="1"/>
  <c r="E113" i="26" s="1"/>
  <c r="F508" i="26"/>
  <c r="F344" i="26" s="1"/>
  <c r="F101" i="26" s="1"/>
  <c r="G533" i="26"/>
  <c r="G369" i="26" s="1"/>
  <c r="G107" i="26" s="1"/>
  <c r="E536" i="26"/>
  <c r="E372" i="26" s="1"/>
  <c r="E111" i="26" s="1"/>
  <c r="C543" i="26"/>
  <c r="D543" i="26"/>
  <c r="D379" i="26" s="1"/>
  <c r="D114" i="26" s="1"/>
  <c r="E524" i="26"/>
  <c r="E360" i="26" s="1"/>
  <c r="F536" i="26"/>
  <c r="F372" i="26" s="1"/>
  <c r="F111" i="26" s="1"/>
  <c r="F520" i="26"/>
  <c r="F356" i="26" s="1"/>
  <c r="F546" i="26"/>
  <c r="F382" i="26" s="1"/>
  <c r="F549" i="26"/>
  <c r="F514" i="26"/>
  <c r="F350" i="26" s="1"/>
  <c r="E506" i="26"/>
  <c r="E342" i="26" s="1"/>
  <c r="E99" i="26" s="1"/>
  <c r="G547" i="26"/>
  <c r="G383" i="26" s="1"/>
  <c r="G117" i="26" s="1"/>
  <c r="G108" i="26" s="1"/>
  <c r="F521" i="26"/>
  <c r="F357" i="26" s="1"/>
  <c r="F527" i="26"/>
  <c r="F363" i="26" s="1"/>
  <c r="F518" i="26"/>
  <c r="F354" i="26" s="1"/>
  <c r="C505" i="26"/>
  <c r="D505" i="26"/>
  <c r="D341" i="26" s="1"/>
  <c r="D98" i="26" s="1"/>
  <c r="G504" i="26"/>
  <c r="G340" i="26" s="1"/>
  <c r="G97" i="26" s="1"/>
  <c r="G95" i="26" s="1"/>
  <c r="G512" i="26"/>
  <c r="G348" i="26" s="1"/>
  <c r="G103" i="26" s="1"/>
  <c r="E535" i="26"/>
  <c r="E371" i="26" s="1"/>
  <c r="E109" i="26" s="1"/>
  <c r="F529" i="26"/>
  <c r="F365" i="26" s="1"/>
  <c r="G516" i="26"/>
  <c r="G352" i="26" s="1"/>
  <c r="G549" i="26"/>
  <c r="G100" i="26" l="1"/>
  <c r="G118" i="26" s="1"/>
  <c r="G120" i="26" s="1"/>
  <c r="G121" i="26" s="1"/>
  <c r="F104" i="26"/>
  <c r="E548" i="26"/>
  <c r="E384" i="26" s="1"/>
  <c r="C503" i="26"/>
  <c r="E516" i="26"/>
  <c r="E352" i="26" s="1"/>
  <c r="E532" i="26"/>
  <c r="E368" i="26" s="1"/>
  <c r="E106" i="26" s="1"/>
  <c r="E546" i="26"/>
  <c r="E382" i="26" s="1"/>
  <c r="E508" i="26"/>
  <c r="E344" i="26" s="1"/>
  <c r="E101" i="26" s="1"/>
  <c r="E545" i="26"/>
  <c r="E381" i="26" s="1"/>
  <c r="E116" i="26" s="1"/>
  <c r="D503" i="26"/>
  <c r="D339" i="26" s="1"/>
  <c r="D96" i="26" s="1"/>
  <c r="E525" i="26"/>
  <c r="E361" i="26" s="1"/>
  <c r="E527" i="26"/>
  <c r="E363" i="26" s="1"/>
  <c r="C529" i="26"/>
  <c r="D529" i="26"/>
  <c r="D365" i="26" s="1"/>
  <c r="E521" i="26"/>
  <c r="E357" i="26" s="1"/>
  <c r="E520" i="26"/>
  <c r="E356" i="26" s="1"/>
  <c r="C539" i="26"/>
  <c r="D539" i="26"/>
  <c r="D375" i="26" s="1"/>
  <c r="D113" i="26" s="1"/>
  <c r="C506" i="26"/>
  <c r="F516" i="26"/>
  <c r="F352" i="26" s="1"/>
  <c r="F103" i="26" s="1"/>
  <c r="C536" i="26"/>
  <c r="D536" i="26"/>
  <c r="D372" i="26" s="1"/>
  <c r="D111" i="26" s="1"/>
  <c r="F548" i="26"/>
  <c r="F384" i="26" s="1"/>
  <c r="F117" i="26" s="1"/>
  <c r="F108" i="26" s="1"/>
  <c r="E504" i="26"/>
  <c r="E340" i="26" s="1"/>
  <c r="E97" i="26" s="1"/>
  <c r="E95" i="26" s="1"/>
  <c r="F532" i="26"/>
  <c r="F368" i="26" s="1"/>
  <c r="F106" i="26" s="1"/>
  <c r="C524" i="26"/>
  <c r="E533" i="26"/>
  <c r="E369" i="26" s="1"/>
  <c r="E107" i="26" s="1"/>
  <c r="E512" i="26"/>
  <c r="E348" i="26" s="1"/>
  <c r="F100" i="26" l="1"/>
  <c r="F118" i="26"/>
  <c r="F120" i="26" s="1"/>
  <c r="F121" i="26" s="1"/>
  <c r="C523" i="26"/>
  <c r="C521" i="26"/>
  <c r="D521" i="26"/>
  <c r="D357" i="26" s="1"/>
  <c r="C527" i="26"/>
  <c r="D527" i="26"/>
  <c r="D363" i="26" s="1"/>
  <c r="C547" i="26"/>
  <c r="D504" i="26"/>
  <c r="D340" i="26" s="1"/>
  <c r="D97" i="26" s="1"/>
  <c r="D506" i="26"/>
  <c r="D342" i="26" s="1"/>
  <c r="D99" i="26" s="1"/>
  <c r="C545" i="26"/>
  <c r="E547" i="26"/>
  <c r="E383" i="26" s="1"/>
  <c r="E117" i="26" s="1"/>
  <c r="E108" i="26" s="1"/>
  <c r="C549" i="26"/>
  <c r="C514" i="26"/>
  <c r="C546" i="26"/>
  <c r="D546" i="26"/>
  <c r="D382" i="26" s="1"/>
  <c r="C516" i="26"/>
  <c r="D516" i="26"/>
  <c r="D352" i="26" s="1"/>
  <c r="C512" i="26"/>
  <c r="C533" i="26"/>
  <c r="D533" i="26"/>
  <c r="D369" i="26" s="1"/>
  <c r="D107" i="26" s="1"/>
  <c r="C525" i="26"/>
  <c r="D525" i="26"/>
  <c r="D361" i="26" s="1"/>
  <c r="C508" i="26"/>
  <c r="C518" i="26"/>
  <c r="D518" i="26"/>
  <c r="D354" i="26" s="1"/>
  <c r="C520" i="26"/>
  <c r="D520" i="26"/>
  <c r="D356" i="26" s="1"/>
  <c r="D524" i="26"/>
  <c r="D360" i="26" s="1"/>
  <c r="E518" i="26"/>
  <c r="E354" i="26" s="1"/>
  <c r="E549" i="26"/>
  <c r="E514" i="26"/>
  <c r="E350" i="26" s="1"/>
  <c r="E103" i="26" s="1"/>
  <c r="E523" i="26"/>
  <c r="E359" i="26" s="1"/>
  <c r="C532" i="26"/>
  <c r="D532" i="26"/>
  <c r="D368" i="26" s="1"/>
  <c r="D106" i="26" s="1"/>
  <c r="C548" i="26"/>
  <c r="E104" i="26" l="1"/>
  <c r="E100" i="26" s="1"/>
  <c r="E118" i="26" s="1"/>
  <c r="E120" i="26" s="1"/>
  <c r="E121" i="26" s="1"/>
  <c r="C504" i="26"/>
  <c r="D548" i="26"/>
  <c r="D384" i="26" s="1"/>
  <c r="D545" i="26"/>
  <c r="D381" i="26" s="1"/>
  <c r="D116" i="26" s="1"/>
  <c r="D547" i="26"/>
  <c r="D383" i="26" s="1"/>
  <c r="D523" i="26"/>
  <c r="D359" i="26" s="1"/>
  <c r="D104" i="26" s="1"/>
  <c r="D508" i="26"/>
  <c r="D344" i="26" s="1"/>
  <c r="D101" i="26" s="1"/>
  <c r="D512" i="26"/>
  <c r="D348" i="26" s="1"/>
  <c r="D514" i="26"/>
  <c r="D350" i="26" s="1"/>
  <c r="D117" i="26" l="1"/>
  <c r="D108" i="26" s="1"/>
  <c r="D103" i="26"/>
  <c r="D100" i="26" s="1"/>
  <c r="AE1595" i="26"/>
  <c r="AD1595" i="26"/>
  <c r="AC1595" i="26"/>
  <c r="AB1595" i="26"/>
  <c r="AA1595" i="26"/>
  <c r="Z1595" i="26"/>
  <c r="C1589" i="26"/>
  <c r="C1642" i="26" s="1"/>
  <c r="C1588" i="26"/>
  <c r="C1641" i="26" s="1"/>
  <c r="C1587" i="26"/>
  <c r="C1640" i="26" s="1"/>
  <c r="C1586" i="26"/>
  <c r="C1639" i="26" s="1"/>
  <c r="C1585" i="26"/>
  <c r="C1638" i="26" s="1"/>
  <c r="C1584" i="26"/>
  <c r="C1637" i="26" s="1"/>
  <c r="C1583" i="26"/>
  <c r="C1636" i="26" s="1"/>
  <c r="C1582" i="26"/>
  <c r="C1635" i="26" s="1"/>
  <c r="C1581" i="26"/>
  <c r="C1634" i="26" s="1"/>
  <c r="C1580" i="26"/>
  <c r="C1633" i="26" s="1"/>
  <c r="C1579" i="26"/>
  <c r="C1632" i="26" s="1"/>
  <c r="C1578" i="26"/>
  <c r="C1631" i="26" s="1"/>
  <c r="C1577" i="26"/>
  <c r="C1630" i="26" s="1"/>
  <c r="C1576" i="26"/>
  <c r="C1629" i="26" s="1"/>
  <c r="C1575" i="26"/>
  <c r="C1628" i="26" s="1"/>
  <c r="C1574" i="26"/>
  <c r="C1627" i="26" s="1"/>
  <c r="C1573" i="26"/>
  <c r="C1626" i="26" s="1"/>
  <c r="C1572" i="26"/>
  <c r="C1625" i="26" s="1"/>
  <c r="C1571" i="26"/>
  <c r="C1624" i="26" s="1"/>
  <c r="C1570" i="26"/>
  <c r="C1623" i="26" s="1"/>
  <c r="C1569" i="26"/>
  <c r="C1622" i="26" s="1"/>
  <c r="C1568" i="26"/>
  <c r="C1621" i="26" s="1"/>
  <c r="C1567" i="26"/>
  <c r="C1620" i="26" s="1"/>
  <c r="C1566" i="26"/>
  <c r="C1619" i="26" s="1"/>
  <c r="C1565" i="26"/>
  <c r="C1618" i="26" s="1"/>
  <c r="C1564" i="26"/>
  <c r="C1617" i="26" s="1"/>
  <c r="C1563" i="26"/>
  <c r="C1616" i="26" s="1"/>
  <c r="C1562" i="26"/>
  <c r="C1615" i="26" s="1"/>
  <c r="C1561" i="26"/>
  <c r="C1614" i="26" s="1"/>
  <c r="C1560" i="26"/>
  <c r="C1613" i="26" s="1"/>
  <c r="C1559" i="26"/>
  <c r="C1612" i="26" s="1"/>
  <c r="C1558" i="26"/>
  <c r="C1611" i="26" s="1"/>
  <c r="C1557" i="26"/>
  <c r="C1610" i="26" s="1"/>
  <c r="C1556" i="26"/>
  <c r="C1609" i="26" s="1"/>
  <c r="C1555" i="26"/>
  <c r="C1608" i="26" s="1"/>
  <c r="C1554" i="26"/>
  <c r="C1607" i="26" s="1"/>
  <c r="C1553" i="26"/>
  <c r="C1606" i="26" s="1"/>
  <c r="C1552" i="26"/>
  <c r="C1605" i="26" s="1"/>
  <c r="C1551" i="26"/>
  <c r="C1604" i="26" s="1"/>
  <c r="C1550" i="26"/>
  <c r="C1603" i="26" s="1"/>
  <c r="C1549" i="26"/>
  <c r="C1602" i="26" s="1"/>
  <c r="C1548" i="26"/>
  <c r="C1601" i="26" s="1"/>
  <c r="C1547" i="26"/>
  <c r="C1600" i="26" s="1"/>
  <c r="C1546" i="26"/>
  <c r="C1599" i="26" s="1"/>
  <c r="C1545" i="26"/>
  <c r="C1598" i="26" s="1"/>
  <c r="C1544" i="26"/>
  <c r="C1597" i="26" s="1"/>
  <c r="C1543" i="26"/>
  <c r="C1596" i="26" s="1"/>
  <c r="AE1542" i="26"/>
  <c r="AD1542" i="26"/>
  <c r="AC1542" i="26"/>
  <c r="AB1542" i="26"/>
  <c r="AA1542" i="26"/>
  <c r="Z1542" i="26"/>
  <c r="AE1489" i="26"/>
  <c r="AD1489" i="26"/>
  <c r="AC1489" i="26"/>
  <c r="AB1489" i="26"/>
  <c r="AA1489" i="26"/>
  <c r="Z1489" i="26"/>
  <c r="AE1436" i="26"/>
  <c r="AD1436" i="26"/>
  <c r="AC1436" i="26"/>
  <c r="AB1436" i="26"/>
  <c r="AA1436" i="26"/>
  <c r="Z1436" i="26"/>
  <c r="Z1430" i="26"/>
  <c r="AA1430" i="26" s="1"/>
  <c r="AB1430" i="26" s="1"/>
  <c r="Z1429" i="26"/>
  <c r="Z1428" i="26"/>
  <c r="AA1428" i="26" s="1"/>
  <c r="AB1428" i="26" s="1"/>
  <c r="AC1428" i="26" s="1"/>
  <c r="Z1427" i="26"/>
  <c r="Z1533" i="26" s="1"/>
  <c r="Z1426" i="26"/>
  <c r="Z1425" i="26"/>
  <c r="AA1425" i="26" s="1"/>
  <c r="AB1425" i="26" s="1"/>
  <c r="Z1424" i="26"/>
  <c r="Z1423" i="26"/>
  <c r="Z1422" i="26"/>
  <c r="AA1422" i="26" s="1"/>
  <c r="AB1422" i="26" s="1"/>
  <c r="AC1422" i="26" s="1"/>
  <c r="Z1421" i="26"/>
  <c r="Z1420" i="26"/>
  <c r="AA1420" i="26" s="1"/>
  <c r="AB1420" i="26" s="1"/>
  <c r="AC1420" i="26" s="1"/>
  <c r="Z1419" i="26"/>
  <c r="Z1525" i="26" s="1"/>
  <c r="Z1418" i="26"/>
  <c r="Z1417" i="26"/>
  <c r="AA1417" i="26" s="1"/>
  <c r="AB1417" i="26" s="1"/>
  <c r="AC1417" i="26" s="1"/>
  <c r="Z1416" i="26"/>
  <c r="Z1415" i="26"/>
  <c r="Z1414" i="26"/>
  <c r="AA1414" i="26" s="1"/>
  <c r="Z1413" i="26"/>
  <c r="Z1412" i="26"/>
  <c r="AA1412" i="26" s="1"/>
  <c r="Z1411" i="26"/>
  <c r="Z1410" i="26"/>
  <c r="Z1516" i="26" s="1"/>
  <c r="Z1409" i="26"/>
  <c r="AA1409" i="26" s="1"/>
  <c r="AB1409" i="26" s="1"/>
  <c r="Z1408" i="26"/>
  <c r="Z1407" i="26"/>
  <c r="Z1406" i="26"/>
  <c r="AA1406" i="26" s="1"/>
  <c r="Z1405" i="26"/>
  <c r="AA1405" i="26" s="1"/>
  <c r="AB1405" i="26" s="1"/>
  <c r="Z1404" i="26"/>
  <c r="Z1510" i="26" s="1"/>
  <c r="Z1403" i="26"/>
  <c r="AA1403" i="26" s="1"/>
  <c r="Z1402" i="26"/>
  <c r="Z1401" i="26"/>
  <c r="AA1401" i="26" s="1"/>
  <c r="AB1401" i="26" s="1"/>
  <c r="Z1400" i="26"/>
  <c r="Z1399" i="26"/>
  <c r="Z1398" i="26"/>
  <c r="AA1398" i="26" s="1"/>
  <c r="AB1398" i="26" s="1"/>
  <c r="Z1397" i="26"/>
  <c r="Z1396" i="26"/>
  <c r="AA1396" i="26" s="1"/>
  <c r="AB1396" i="26" s="1"/>
  <c r="AB1502" i="26" s="1"/>
  <c r="Z1395" i="26"/>
  <c r="Z1394" i="26"/>
  <c r="Z1393" i="26"/>
  <c r="AA1393" i="26" s="1"/>
  <c r="Z1392" i="26"/>
  <c r="AA1392" i="26" s="1"/>
  <c r="Z1391" i="26"/>
  <c r="Z1497" i="26" s="1"/>
  <c r="Z1390" i="26"/>
  <c r="AA1390" i="26" s="1"/>
  <c r="Z1389" i="26"/>
  <c r="Z1388" i="26"/>
  <c r="AA1388" i="26" s="1"/>
  <c r="AB1388" i="26" s="1"/>
  <c r="Z1387" i="26"/>
  <c r="Z1386" i="26"/>
  <c r="Z1385" i="26"/>
  <c r="Z1384" i="26"/>
  <c r="AE1383" i="26"/>
  <c r="AD1383" i="26"/>
  <c r="AC1383" i="26"/>
  <c r="AB1383" i="26"/>
  <c r="AA1383" i="26"/>
  <c r="Z1383" i="26"/>
  <c r="AE1378" i="26"/>
  <c r="AD1378" i="26"/>
  <c r="AC1378" i="26"/>
  <c r="AB1378" i="26"/>
  <c r="AA1378" i="26"/>
  <c r="Z1378" i="26"/>
  <c r="Y1378" i="26"/>
  <c r="X1378" i="26"/>
  <c r="W1378" i="26"/>
  <c r="V1378" i="26"/>
  <c r="U1378" i="26"/>
  <c r="T1378" i="26"/>
  <c r="S1378" i="26"/>
  <c r="R1378" i="26"/>
  <c r="Q1378" i="26"/>
  <c r="P1378" i="26"/>
  <c r="O1378" i="26"/>
  <c r="N1378" i="26"/>
  <c r="M1378" i="26"/>
  <c r="L1378" i="26"/>
  <c r="K1378" i="26"/>
  <c r="J1378" i="26"/>
  <c r="I1378" i="26"/>
  <c r="H1378" i="26"/>
  <c r="G1378" i="26"/>
  <c r="F1378" i="26"/>
  <c r="E1378" i="26"/>
  <c r="D1378" i="26"/>
  <c r="C1378" i="26"/>
  <c r="AE1330" i="26"/>
  <c r="AD1330" i="26"/>
  <c r="AC1330" i="26"/>
  <c r="AB1330" i="26"/>
  <c r="AA1330" i="26"/>
  <c r="Z1330" i="26"/>
  <c r="AE1325" i="26"/>
  <c r="AD1325" i="26"/>
  <c r="AC1325" i="26"/>
  <c r="AB1325" i="26"/>
  <c r="AA1325" i="26"/>
  <c r="Z1325" i="26"/>
  <c r="Z1431" i="26" s="1"/>
  <c r="Y1325" i="26"/>
  <c r="X1325" i="26"/>
  <c r="W1325" i="26"/>
  <c r="V1325" i="26"/>
  <c r="U1325" i="26"/>
  <c r="T1325" i="26"/>
  <c r="S1325" i="26"/>
  <c r="R1325" i="26"/>
  <c r="Q1325" i="26"/>
  <c r="P1325" i="26"/>
  <c r="O1325" i="26"/>
  <c r="N1325" i="26"/>
  <c r="M1325" i="26"/>
  <c r="L1325" i="26"/>
  <c r="K1325" i="26"/>
  <c r="J1325" i="26"/>
  <c r="I1325" i="26"/>
  <c r="H1325" i="26"/>
  <c r="G1325" i="26"/>
  <c r="F1325" i="26"/>
  <c r="E1325" i="26"/>
  <c r="D1325" i="26"/>
  <c r="C1325" i="26"/>
  <c r="AE1277" i="26"/>
  <c r="AD1277" i="26"/>
  <c r="AC1277" i="26"/>
  <c r="AB1277" i="26"/>
  <c r="AA1277" i="26"/>
  <c r="Z1277" i="26"/>
  <c r="AE1224" i="26"/>
  <c r="AD1224" i="26"/>
  <c r="AC1224" i="26"/>
  <c r="AB1224" i="26"/>
  <c r="AA1224" i="26"/>
  <c r="Z1224" i="26"/>
  <c r="AE1171" i="26"/>
  <c r="AD1171" i="26"/>
  <c r="AC1171" i="26"/>
  <c r="AB1171" i="26"/>
  <c r="AA1171" i="26"/>
  <c r="Z1171" i="26"/>
  <c r="AA1203" i="26"/>
  <c r="AA1097" i="26" s="1"/>
  <c r="AA1574" i="26" s="1"/>
  <c r="AA1196" i="26"/>
  <c r="AA1090" i="26" s="1"/>
  <c r="AA1567" i="26" s="1"/>
  <c r="AE1118" i="26"/>
  <c r="AD1118" i="26"/>
  <c r="AC1118" i="26"/>
  <c r="AB1118" i="26"/>
  <c r="AA1118" i="26"/>
  <c r="Z1118" i="26"/>
  <c r="AE1065" i="26"/>
  <c r="AD1065" i="26"/>
  <c r="AC1065" i="26"/>
  <c r="AB1065" i="26"/>
  <c r="AA1065" i="26"/>
  <c r="Z1065" i="26"/>
  <c r="AE1012" i="26"/>
  <c r="AD1012" i="26"/>
  <c r="AC1012" i="26"/>
  <c r="AB1012" i="26"/>
  <c r="AA1012" i="26"/>
  <c r="Z1012" i="26"/>
  <c r="Z1005" i="26"/>
  <c r="AA1005" i="26" s="1"/>
  <c r="AB1005" i="26" s="1"/>
  <c r="AC1005" i="26" s="1"/>
  <c r="AD1005" i="26" s="1"/>
  <c r="AE1005" i="26" s="1"/>
  <c r="Z1004" i="26"/>
  <c r="AA1004" i="26" s="1"/>
  <c r="AB1004" i="26" s="1"/>
  <c r="AC1004" i="26" s="1"/>
  <c r="AD1004" i="26" s="1"/>
  <c r="AE1004" i="26" s="1"/>
  <c r="Z1003" i="26"/>
  <c r="AA1003" i="26" s="1"/>
  <c r="AB1003" i="26" s="1"/>
  <c r="AC1003" i="26" s="1"/>
  <c r="AD1003" i="26" s="1"/>
  <c r="AE1003" i="26" s="1"/>
  <c r="Z1002" i="26"/>
  <c r="AA1002" i="26" s="1"/>
  <c r="AB1002" i="26" s="1"/>
  <c r="AC1002" i="26" s="1"/>
  <c r="AD1002" i="26" s="1"/>
  <c r="AE1002" i="26" s="1"/>
  <c r="Z1001" i="26"/>
  <c r="AA1001" i="26" s="1"/>
  <c r="AB1001" i="26" s="1"/>
  <c r="AC1001" i="26" s="1"/>
  <c r="AD1001" i="26" s="1"/>
  <c r="AE1001" i="26" s="1"/>
  <c r="Z1000" i="26"/>
  <c r="AA1000" i="26" s="1"/>
  <c r="AB1000" i="26" s="1"/>
  <c r="AC1000" i="26" s="1"/>
  <c r="AD1000" i="26" s="1"/>
  <c r="AE1000" i="26" s="1"/>
  <c r="Z999" i="26"/>
  <c r="AA999" i="26" s="1"/>
  <c r="AB999" i="26" s="1"/>
  <c r="AC999" i="26" s="1"/>
  <c r="AD999" i="26" s="1"/>
  <c r="AE999" i="26" s="1"/>
  <c r="AE998" i="26"/>
  <c r="AD998" i="26"/>
  <c r="AC998" i="26"/>
  <c r="AB998" i="26"/>
  <c r="AA998" i="26"/>
  <c r="Z998" i="26"/>
  <c r="AE993" i="26"/>
  <c r="AE992" i="26" s="1"/>
  <c r="AD993" i="26"/>
  <c r="AD992" i="26" s="1"/>
  <c r="AC993" i="26"/>
  <c r="AC992" i="26" s="1"/>
  <c r="AB993" i="26"/>
  <c r="AB992" i="26" s="1"/>
  <c r="AA993" i="26"/>
  <c r="AA992" i="26" s="1"/>
  <c r="Z993" i="26"/>
  <c r="Y993" i="26"/>
  <c r="Y992" i="26" s="1"/>
  <c r="X993" i="26"/>
  <c r="X992" i="26" s="1"/>
  <c r="W993" i="26"/>
  <c r="W992" i="26" s="1"/>
  <c r="V993" i="26"/>
  <c r="V992" i="26" s="1"/>
  <c r="U993" i="26"/>
  <c r="U992" i="26" s="1"/>
  <c r="T993" i="26"/>
  <c r="T992" i="26" s="1"/>
  <c r="S993" i="26"/>
  <c r="S992" i="26" s="1"/>
  <c r="R993" i="26"/>
  <c r="R992" i="26" s="1"/>
  <c r="Q993" i="26"/>
  <c r="Q992" i="26" s="1"/>
  <c r="P993" i="26"/>
  <c r="P992" i="26" s="1"/>
  <c r="O993" i="26"/>
  <c r="O992" i="26" s="1"/>
  <c r="N993" i="26"/>
  <c r="N992" i="26" s="1"/>
  <c r="M993" i="26"/>
  <c r="M992" i="26" s="1"/>
  <c r="L993" i="26"/>
  <c r="L992" i="26" s="1"/>
  <c r="K993" i="26"/>
  <c r="K992" i="26" s="1"/>
  <c r="J993" i="26"/>
  <c r="J992" i="26" s="1"/>
  <c r="I993" i="26"/>
  <c r="I992" i="26" s="1"/>
  <c r="H993" i="26"/>
  <c r="H992" i="26" s="1"/>
  <c r="G993" i="26"/>
  <c r="G992" i="26" s="1"/>
  <c r="F993" i="26"/>
  <c r="F992" i="26" s="1"/>
  <c r="E993" i="26"/>
  <c r="E992" i="26" s="1"/>
  <c r="D993" i="26"/>
  <c r="D992" i="26" s="1"/>
  <c r="C993" i="26"/>
  <c r="C992" i="26" s="1"/>
  <c r="Z992" i="26"/>
  <c r="AE984" i="26"/>
  <c r="AD984" i="26"/>
  <c r="AC984" i="26"/>
  <c r="AB984" i="26"/>
  <c r="AA984" i="26"/>
  <c r="Z984" i="26"/>
  <c r="AE979" i="26"/>
  <c r="AE978" i="26" s="1"/>
  <c r="AD979" i="26"/>
  <c r="AD978" i="26" s="1"/>
  <c r="AC979" i="26"/>
  <c r="AC978" i="26" s="1"/>
  <c r="AB979" i="26"/>
  <c r="AB978" i="26" s="1"/>
  <c r="AA979" i="26"/>
  <c r="AA978" i="26" s="1"/>
  <c r="Z979" i="26"/>
  <c r="Z1007" i="26" s="1"/>
  <c r="Y979" i="26"/>
  <c r="Y978" i="26" s="1"/>
  <c r="X979" i="26"/>
  <c r="X978" i="26" s="1"/>
  <c r="W979" i="26"/>
  <c r="W978" i="26" s="1"/>
  <c r="V979" i="26"/>
  <c r="V978" i="26" s="1"/>
  <c r="U979" i="26"/>
  <c r="U978" i="26" s="1"/>
  <c r="T979" i="26"/>
  <c r="T978" i="26" s="1"/>
  <c r="S979" i="26"/>
  <c r="S978" i="26" s="1"/>
  <c r="R979" i="26"/>
  <c r="R978" i="26" s="1"/>
  <c r="Q979" i="26"/>
  <c r="Q978" i="26" s="1"/>
  <c r="P979" i="26"/>
  <c r="P978" i="26" s="1"/>
  <c r="O979" i="26"/>
  <c r="O978" i="26" s="1"/>
  <c r="N979" i="26"/>
  <c r="N978" i="26" s="1"/>
  <c r="M979" i="26"/>
  <c r="M978" i="26" s="1"/>
  <c r="L979" i="26"/>
  <c r="L978" i="26" s="1"/>
  <c r="K979" i="26"/>
  <c r="K978" i="26" s="1"/>
  <c r="J979" i="26"/>
  <c r="J978" i="26" s="1"/>
  <c r="I979" i="26"/>
  <c r="I978" i="26" s="1"/>
  <c r="H979" i="26"/>
  <c r="H978" i="26" s="1"/>
  <c r="G979" i="26"/>
  <c r="G978" i="26" s="1"/>
  <c r="F979" i="26"/>
  <c r="F978" i="26" s="1"/>
  <c r="E979" i="26"/>
  <c r="E978" i="26" s="1"/>
  <c r="D979" i="26"/>
  <c r="D978" i="26" s="1"/>
  <c r="C979" i="26"/>
  <c r="C978" i="26" s="1"/>
  <c r="AE970" i="26"/>
  <c r="AD970" i="26"/>
  <c r="AC970" i="26"/>
  <c r="AB970" i="26"/>
  <c r="AA970" i="26"/>
  <c r="Z970" i="26"/>
  <c r="AE964" i="26"/>
  <c r="AD964" i="26"/>
  <c r="AC964" i="26"/>
  <c r="AB964" i="26"/>
  <c r="AA964" i="26"/>
  <c r="Z964" i="26"/>
  <c r="Y964" i="26"/>
  <c r="X964" i="26"/>
  <c r="W964" i="26"/>
  <c r="V964" i="26"/>
  <c r="U964" i="26"/>
  <c r="T964" i="26"/>
  <c r="S964" i="26"/>
  <c r="R964" i="26"/>
  <c r="Q964" i="26"/>
  <c r="P964" i="26"/>
  <c r="O964" i="26"/>
  <c r="N964" i="26"/>
  <c r="M964" i="26"/>
  <c r="L964" i="26"/>
  <c r="K964" i="26"/>
  <c r="J964" i="26"/>
  <c r="I964" i="26"/>
  <c r="H964" i="26"/>
  <c r="G964" i="26"/>
  <c r="F964" i="26"/>
  <c r="E964" i="26"/>
  <c r="D964" i="26"/>
  <c r="C964" i="26"/>
  <c r="AE963" i="26"/>
  <c r="AD963" i="26"/>
  <c r="AC963" i="26"/>
  <c r="AB963" i="26"/>
  <c r="AA963" i="26"/>
  <c r="Z963" i="26"/>
  <c r="Y963" i="26"/>
  <c r="X963" i="26"/>
  <c r="W963" i="26"/>
  <c r="V963" i="26"/>
  <c r="U963" i="26"/>
  <c r="T963" i="26"/>
  <c r="S963" i="26"/>
  <c r="R963" i="26"/>
  <c r="Q963" i="26"/>
  <c r="P963" i="26"/>
  <c r="O963" i="26"/>
  <c r="N963" i="26"/>
  <c r="M963" i="26"/>
  <c r="L963" i="26"/>
  <c r="K963" i="26"/>
  <c r="J963" i="26"/>
  <c r="I963" i="26"/>
  <c r="H963" i="26"/>
  <c r="G963" i="26"/>
  <c r="F963" i="26"/>
  <c r="E963" i="26"/>
  <c r="D963" i="26"/>
  <c r="C963" i="26"/>
  <c r="AE962" i="26"/>
  <c r="AD962" i="26"/>
  <c r="AC962" i="26"/>
  <c r="AB962" i="26"/>
  <c r="AA962" i="26"/>
  <c r="Z962" i="26"/>
  <c r="Y962" i="26"/>
  <c r="X962" i="26"/>
  <c r="W962" i="26"/>
  <c r="V962" i="26"/>
  <c r="U962" i="26"/>
  <c r="T962" i="26"/>
  <c r="S962" i="26"/>
  <c r="R962" i="26"/>
  <c r="Q962" i="26"/>
  <c r="P962" i="26"/>
  <c r="O962" i="26"/>
  <c r="N962" i="26"/>
  <c r="M962" i="26"/>
  <c r="L962" i="26"/>
  <c r="K962" i="26"/>
  <c r="J962" i="26"/>
  <c r="I962" i="26"/>
  <c r="H962" i="26"/>
  <c r="G962" i="26"/>
  <c r="F962" i="26"/>
  <c r="E962" i="26"/>
  <c r="D962" i="26"/>
  <c r="C962" i="26"/>
  <c r="AE961" i="26"/>
  <c r="AD961" i="26"/>
  <c r="AC961" i="26"/>
  <c r="AB961" i="26"/>
  <c r="AA961" i="26"/>
  <c r="Z961" i="26"/>
  <c r="Y961" i="26"/>
  <c r="X961" i="26"/>
  <c r="W961" i="26"/>
  <c r="V961" i="26"/>
  <c r="U961" i="26"/>
  <c r="T961" i="26"/>
  <c r="S961" i="26"/>
  <c r="R961" i="26"/>
  <c r="Q961" i="26"/>
  <c r="P961" i="26"/>
  <c r="O961" i="26"/>
  <c r="N961" i="26"/>
  <c r="M961" i="26"/>
  <c r="L961" i="26"/>
  <c r="K961" i="26"/>
  <c r="J961" i="26"/>
  <c r="I961" i="26"/>
  <c r="H961" i="26"/>
  <c r="G961" i="26"/>
  <c r="F961" i="26"/>
  <c r="E961" i="26"/>
  <c r="D961" i="26"/>
  <c r="C961" i="26"/>
  <c r="AE960" i="26"/>
  <c r="AD960" i="26"/>
  <c r="AC960" i="26"/>
  <c r="AB960" i="26"/>
  <c r="AA960" i="26"/>
  <c r="Z960" i="26"/>
  <c r="Y960" i="26"/>
  <c r="X960" i="26"/>
  <c r="W960" i="26"/>
  <c r="V960" i="26"/>
  <c r="U960" i="26"/>
  <c r="T960" i="26"/>
  <c r="S960" i="26"/>
  <c r="R960" i="26"/>
  <c r="Q960" i="26"/>
  <c r="P960" i="26"/>
  <c r="O960" i="26"/>
  <c r="N960" i="26"/>
  <c r="M960" i="26"/>
  <c r="L960" i="26"/>
  <c r="K960" i="26"/>
  <c r="J960" i="26"/>
  <c r="I960" i="26"/>
  <c r="H960" i="26"/>
  <c r="G960" i="26"/>
  <c r="F960" i="26"/>
  <c r="E960" i="26"/>
  <c r="D960" i="26"/>
  <c r="C960" i="26"/>
  <c r="AE959" i="26"/>
  <c r="AD959" i="26"/>
  <c r="AC959" i="26"/>
  <c r="AB959" i="26"/>
  <c r="AA959" i="26"/>
  <c r="Z959" i="26"/>
  <c r="Y959" i="26"/>
  <c r="X959" i="26"/>
  <c r="W959" i="26"/>
  <c r="V959" i="26"/>
  <c r="U959" i="26"/>
  <c r="T959" i="26"/>
  <c r="S959" i="26"/>
  <c r="R959" i="26"/>
  <c r="Q959" i="26"/>
  <c r="P959" i="26"/>
  <c r="O959" i="26"/>
  <c r="N959" i="26"/>
  <c r="M959" i="26"/>
  <c r="L959" i="26"/>
  <c r="K959" i="26"/>
  <c r="J959" i="26"/>
  <c r="I959" i="26"/>
  <c r="H959" i="26"/>
  <c r="G959" i="26"/>
  <c r="F959" i="26"/>
  <c r="E959" i="26"/>
  <c r="D959" i="26"/>
  <c r="C959" i="26"/>
  <c r="AE958" i="26"/>
  <c r="AD958" i="26"/>
  <c r="AC958" i="26"/>
  <c r="AB958" i="26"/>
  <c r="AA958" i="26"/>
  <c r="Z958" i="26"/>
  <c r="Y958" i="26"/>
  <c r="X958" i="26"/>
  <c r="W958" i="26"/>
  <c r="V958" i="26"/>
  <c r="U958" i="26"/>
  <c r="T958" i="26"/>
  <c r="S958" i="26"/>
  <c r="R958" i="26"/>
  <c r="Q958" i="26"/>
  <c r="P958" i="26"/>
  <c r="O958" i="26"/>
  <c r="N958" i="26"/>
  <c r="M958" i="26"/>
  <c r="L958" i="26"/>
  <c r="K958" i="26"/>
  <c r="J958" i="26"/>
  <c r="I958" i="26"/>
  <c r="H958" i="26"/>
  <c r="G958" i="26"/>
  <c r="F958" i="26"/>
  <c r="E958" i="26"/>
  <c r="D958" i="26"/>
  <c r="C958" i="26"/>
  <c r="AE957" i="26"/>
  <c r="AD957" i="26"/>
  <c r="AC957" i="26"/>
  <c r="AB957" i="26"/>
  <c r="AA957" i="26"/>
  <c r="Z957" i="26"/>
  <c r="Y957" i="26"/>
  <c r="X957" i="26"/>
  <c r="W957" i="26"/>
  <c r="V957" i="26"/>
  <c r="U957" i="26"/>
  <c r="T957" i="26"/>
  <c r="S957" i="26"/>
  <c r="R957" i="26"/>
  <c r="Q957" i="26"/>
  <c r="P957" i="26"/>
  <c r="O957" i="26"/>
  <c r="N957" i="26"/>
  <c r="M957" i="26"/>
  <c r="L957" i="26"/>
  <c r="K957" i="26"/>
  <c r="J957" i="26"/>
  <c r="I957" i="26"/>
  <c r="H957" i="26"/>
  <c r="G957" i="26"/>
  <c r="F957" i="26"/>
  <c r="E957" i="26"/>
  <c r="D957" i="26"/>
  <c r="C957" i="26"/>
  <c r="AE956" i="26"/>
  <c r="AD956" i="26"/>
  <c r="AC956" i="26"/>
  <c r="AB956" i="26"/>
  <c r="AA956" i="26"/>
  <c r="Z956" i="26"/>
  <c r="Y956" i="26"/>
  <c r="X956" i="26"/>
  <c r="W956" i="26"/>
  <c r="V956" i="26"/>
  <c r="U956" i="26"/>
  <c r="T956" i="26"/>
  <c r="S956" i="26"/>
  <c r="R956" i="26"/>
  <c r="Q956" i="26"/>
  <c r="P956" i="26"/>
  <c r="O956" i="26"/>
  <c r="N956" i="26"/>
  <c r="M956" i="26"/>
  <c r="L956" i="26"/>
  <c r="K956" i="26"/>
  <c r="J956" i="26"/>
  <c r="I956" i="26"/>
  <c r="H956" i="26"/>
  <c r="G956" i="26"/>
  <c r="F956" i="26"/>
  <c r="E956" i="26"/>
  <c r="D956" i="26"/>
  <c r="C956" i="26"/>
  <c r="AE955" i="26"/>
  <c r="AD955" i="26"/>
  <c r="AC955" i="26"/>
  <c r="AB955" i="26"/>
  <c r="AA955" i="26"/>
  <c r="Z955" i="26"/>
  <c r="Y955" i="26"/>
  <c r="X955" i="26"/>
  <c r="W955" i="26"/>
  <c r="V955" i="26"/>
  <c r="U955" i="26"/>
  <c r="T955" i="26"/>
  <c r="S955" i="26"/>
  <c r="R955" i="26"/>
  <c r="Q955" i="26"/>
  <c r="P955" i="26"/>
  <c r="O955" i="26"/>
  <c r="N955" i="26"/>
  <c r="M955" i="26"/>
  <c r="L955" i="26"/>
  <c r="K955" i="26"/>
  <c r="J955" i="26"/>
  <c r="I955" i="26"/>
  <c r="H955" i="26"/>
  <c r="G955" i="26"/>
  <c r="F955" i="26"/>
  <c r="E955" i="26"/>
  <c r="D955" i="26"/>
  <c r="C955" i="26"/>
  <c r="AE954" i="26"/>
  <c r="AD954" i="26"/>
  <c r="AC954" i="26"/>
  <c r="AB954" i="26"/>
  <c r="AA954" i="26"/>
  <c r="Z954" i="26"/>
  <c r="Y954" i="26"/>
  <c r="X954" i="26"/>
  <c r="W954" i="26"/>
  <c r="V954" i="26"/>
  <c r="U954" i="26"/>
  <c r="T954" i="26"/>
  <c r="S954" i="26"/>
  <c r="R954" i="26"/>
  <c r="Q954" i="26"/>
  <c r="P954" i="26"/>
  <c r="O954" i="26"/>
  <c r="N954" i="26"/>
  <c r="M954" i="26"/>
  <c r="L954" i="26"/>
  <c r="K954" i="26"/>
  <c r="J954" i="26"/>
  <c r="I954" i="26"/>
  <c r="H954" i="26"/>
  <c r="G954" i="26"/>
  <c r="F954" i="26"/>
  <c r="E954" i="26"/>
  <c r="D954" i="26"/>
  <c r="C954" i="26"/>
  <c r="AE953" i="26"/>
  <c r="AD953" i="26"/>
  <c r="AC953" i="26"/>
  <c r="AB953" i="26"/>
  <c r="AA953" i="26"/>
  <c r="Z953" i="26"/>
  <c r="Y953" i="26"/>
  <c r="X953" i="26"/>
  <c r="W953" i="26"/>
  <c r="V953" i="26"/>
  <c r="U953" i="26"/>
  <c r="T953" i="26"/>
  <c r="S953" i="26"/>
  <c r="R953" i="26"/>
  <c r="Q953" i="26"/>
  <c r="P953" i="26"/>
  <c r="O953" i="26"/>
  <c r="N953" i="26"/>
  <c r="M953" i="26"/>
  <c r="L953" i="26"/>
  <c r="K953" i="26"/>
  <c r="J953" i="26"/>
  <c r="I953" i="26"/>
  <c r="H953" i="26"/>
  <c r="G953" i="26"/>
  <c r="F953" i="26"/>
  <c r="E953" i="26"/>
  <c r="D953" i="26"/>
  <c r="C953" i="26"/>
  <c r="AE952" i="26"/>
  <c r="AD952" i="26"/>
  <c r="AC952" i="26"/>
  <c r="AB952" i="26"/>
  <c r="AA952" i="26"/>
  <c r="Z952" i="26"/>
  <c r="Y952" i="26"/>
  <c r="X952" i="26"/>
  <c r="W952" i="26"/>
  <c r="V952" i="26"/>
  <c r="U952" i="26"/>
  <c r="T952" i="26"/>
  <c r="S952" i="26"/>
  <c r="R952" i="26"/>
  <c r="Q952" i="26"/>
  <c r="P952" i="26"/>
  <c r="O952" i="26"/>
  <c r="N952" i="26"/>
  <c r="M952" i="26"/>
  <c r="L952" i="26"/>
  <c r="K952" i="26"/>
  <c r="J952" i="26"/>
  <c r="I952" i="26"/>
  <c r="H952" i="26"/>
  <c r="G952" i="26"/>
  <c r="F952" i="26"/>
  <c r="E952" i="26"/>
  <c r="D952" i="26"/>
  <c r="C952" i="26"/>
  <c r="AE951" i="26"/>
  <c r="AD951" i="26"/>
  <c r="AC951" i="26"/>
  <c r="AB951" i="26"/>
  <c r="AA951" i="26"/>
  <c r="Z951" i="26"/>
  <c r="Y951" i="26"/>
  <c r="X951" i="26"/>
  <c r="W951" i="26"/>
  <c r="V951" i="26"/>
  <c r="U951" i="26"/>
  <c r="T951" i="26"/>
  <c r="S951" i="26"/>
  <c r="R951" i="26"/>
  <c r="Q951" i="26"/>
  <c r="P951" i="26"/>
  <c r="O951" i="26"/>
  <c r="N951" i="26"/>
  <c r="M951" i="26"/>
  <c r="L951" i="26"/>
  <c r="K951" i="26"/>
  <c r="J951" i="26"/>
  <c r="I951" i="26"/>
  <c r="H951" i="26"/>
  <c r="G951" i="26"/>
  <c r="F951" i="26"/>
  <c r="E951" i="26"/>
  <c r="D951" i="26"/>
  <c r="C951" i="26"/>
  <c r="AE950" i="26"/>
  <c r="AD950" i="26"/>
  <c r="AC950" i="26"/>
  <c r="AB950" i="26"/>
  <c r="AA950" i="26"/>
  <c r="Z950" i="26"/>
  <c r="Y950" i="26"/>
  <c r="X950" i="26"/>
  <c r="W950" i="26"/>
  <c r="V950" i="26"/>
  <c r="U950" i="26"/>
  <c r="T950" i="26"/>
  <c r="S950" i="26"/>
  <c r="R950" i="26"/>
  <c r="Q950" i="26"/>
  <c r="P950" i="26"/>
  <c r="O950" i="26"/>
  <c r="N950" i="26"/>
  <c r="M950" i="26"/>
  <c r="L950" i="26"/>
  <c r="K950" i="26"/>
  <c r="J950" i="26"/>
  <c r="I950" i="26"/>
  <c r="H950" i="26"/>
  <c r="G950" i="26"/>
  <c r="F950" i="26"/>
  <c r="E950" i="26"/>
  <c r="D950" i="26"/>
  <c r="C950" i="26"/>
  <c r="AE949" i="26"/>
  <c r="AD949" i="26"/>
  <c r="AC949" i="26"/>
  <c r="AB949" i="26"/>
  <c r="AA949" i="26"/>
  <c r="Z949" i="26"/>
  <c r="Y949" i="26"/>
  <c r="X949" i="26"/>
  <c r="W949" i="26"/>
  <c r="V949" i="26"/>
  <c r="U949" i="26"/>
  <c r="T949" i="26"/>
  <c r="S949" i="26"/>
  <c r="R949" i="26"/>
  <c r="Q949" i="26"/>
  <c r="P949" i="26"/>
  <c r="O949" i="26"/>
  <c r="N949" i="26"/>
  <c r="M949" i="26"/>
  <c r="L949" i="26"/>
  <c r="K949" i="26"/>
  <c r="J949" i="26"/>
  <c r="I949" i="26"/>
  <c r="H949" i="26"/>
  <c r="G949" i="26"/>
  <c r="F949" i="26"/>
  <c r="E949" i="26"/>
  <c r="D949" i="26"/>
  <c r="C949" i="26"/>
  <c r="AE948" i="26"/>
  <c r="AD948" i="26"/>
  <c r="AC948" i="26"/>
  <c r="AB948" i="26"/>
  <c r="AA948" i="26"/>
  <c r="Z948" i="26"/>
  <c r="Y948" i="26"/>
  <c r="X948" i="26"/>
  <c r="W948" i="26"/>
  <c r="V948" i="26"/>
  <c r="U948" i="26"/>
  <c r="T948" i="26"/>
  <c r="S948" i="26"/>
  <c r="R948" i="26"/>
  <c r="Q948" i="26"/>
  <c r="P948" i="26"/>
  <c r="O948" i="26"/>
  <c r="N948" i="26"/>
  <c r="M948" i="26"/>
  <c r="L948" i="26"/>
  <c r="K948" i="26"/>
  <c r="J948" i="26"/>
  <c r="I948" i="26"/>
  <c r="H948" i="26"/>
  <c r="G948" i="26"/>
  <c r="F948" i="26"/>
  <c r="E948" i="26"/>
  <c r="D948" i="26"/>
  <c r="C948" i="26"/>
  <c r="AE947" i="26"/>
  <c r="AD947" i="26"/>
  <c r="AC947" i="26"/>
  <c r="AB947" i="26"/>
  <c r="AA947" i="26"/>
  <c r="Z947" i="26"/>
  <c r="Y947" i="26"/>
  <c r="X947" i="26"/>
  <c r="W947" i="26"/>
  <c r="V947" i="26"/>
  <c r="U947" i="26"/>
  <c r="T947" i="26"/>
  <c r="S947" i="26"/>
  <c r="R947" i="26"/>
  <c r="Q947" i="26"/>
  <c r="P947" i="26"/>
  <c r="O947" i="26"/>
  <c r="N947" i="26"/>
  <c r="M947" i="26"/>
  <c r="L947" i="26"/>
  <c r="K947" i="26"/>
  <c r="J947" i="26"/>
  <c r="I947" i="26"/>
  <c r="H947" i="26"/>
  <c r="G947" i="26"/>
  <c r="F947" i="26"/>
  <c r="E947" i="26"/>
  <c r="D947" i="26"/>
  <c r="C947" i="26"/>
  <c r="AE946" i="26"/>
  <c r="AD946" i="26"/>
  <c r="AC946" i="26"/>
  <c r="AB946" i="26"/>
  <c r="AA946" i="26"/>
  <c r="Z946" i="26"/>
  <c r="Y946" i="26"/>
  <c r="X946" i="26"/>
  <c r="W946" i="26"/>
  <c r="V946" i="26"/>
  <c r="U946" i="26"/>
  <c r="T946" i="26"/>
  <c r="S946" i="26"/>
  <c r="R946" i="26"/>
  <c r="Q946" i="26"/>
  <c r="P946" i="26"/>
  <c r="O946" i="26"/>
  <c r="N946" i="26"/>
  <c r="M946" i="26"/>
  <c r="L946" i="26"/>
  <c r="K946" i="26"/>
  <c r="J946" i="26"/>
  <c r="I946" i="26"/>
  <c r="H946" i="26"/>
  <c r="G946" i="26"/>
  <c r="F946" i="26"/>
  <c r="E946" i="26"/>
  <c r="D946" i="26"/>
  <c r="C946" i="26"/>
  <c r="AE945" i="26"/>
  <c r="AD945" i="26"/>
  <c r="AC945" i="26"/>
  <c r="AB945" i="26"/>
  <c r="AA945" i="26"/>
  <c r="Z945" i="26"/>
  <c r="Y945" i="26"/>
  <c r="X945" i="26"/>
  <c r="W945" i="26"/>
  <c r="V945" i="26"/>
  <c r="U945" i="26"/>
  <c r="T945" i="26"/>
  <c r="S945" i="26"/>
  <c r="R945" i="26"/>
  <c r="Q945" i="26"/>
  <c r="P945" i="26"/>
  <c r="O945" i="26"/>
  <c r="N945" i="26"/>
  <c r="M945" i="26"/>
  <c r="L945" i="26"/>
  <c r="K945" i="26"/>
  <c r="J945" i="26"/>
  <c r="I945" i="26"/>
  <c r="H945" i="26"/>
  <c r="G945" i="26"/>
  <c r="F945" i="26"/>
  <c r="E945" i="26"/>
  <c r="D945" i="26"/>
  <c r="C945" i="26"/>
  <c r="AE944" i="26"/>
  <c r="AD944" i="26"/>
  <c r="AC944" i="26"/>
  <c r="AB944" i="26"/>
  <c r="AA944" i="26"/>
  <c r="Z944" i="26"/>
  <c r="Y944" i="26"/>
  <c r="X944" i="26"/>
  <c r="W944" i="26"/>
  <c r="V944" i="26"/>
  <c r="U944" i="26"/>
  <c r="T944" i="26"/>
  <c r="S944" i="26"/>
  <c r="R944" i="26"/>
  <c r="Q944" i="26"/>
  <c r="P944" i="26"/>
  <c r="O944" i="26"/>
  <c r="N944" i="26"/>
  <c r="M944" i="26"/>
  <c r="L944" i="26"/>
  <c r="K944" i="26"/>
  <c r="J944" i="26"/>
  <c r="I944" i="26"/>
  <c r="H944" i="26"/>
  <c r="G944" i="26"/>
  <c r="F944" i="26"/>
  <c r="E944" i="26"/>
  <c r="D944" i="26"/>
  <c r="C944" i="26"/>
  <c r="AE943" i="26"/>
  <c r="AD943" i="26"/>
  <c r="AC943" i="26"/>
  <c r="AB943" i="26"/>
  <c r="AA943" i="26"/>
  <c r="Z943" i="26"/>
  <c r="Y943" i="26"/>
  <c r="X943" i="26"/>
  <c r="W943" i="26"/>
  <c r="V943" i="26"/>
  <c r="U943" i="26"/>
  <c r="T943" i="26"/>
  <c r="S943" i="26"/>
  <c r="R943" i="26"/>
  <c r="Q943" i="26"/>
  <c r="P943" i="26"/>
  <c r="O943" i="26"/>
  <c r="N943" i="26"/>
  <c r="M943" i="26"/>
  <c r="L943" i="26"/>
  <c r="K943" i="26"/>
  <c r="J943" i="26"/>
  <c r="I943" i="26"/>
  <c r="H943" i="26"/>
  <c r="G943" i="26"/>
  <c r="F943" i="26"/>
  <c r="E943" i="26"/>
  <c r="D943" i="26"/>
  <c r="C943" i="26"/>
  <c r="AE942" i="26"/>
  <c r="AD942" i="26"/>
  <c r="AC942" i="26"/>
  <c r="AB942" i="26"/>
  <c r="AA942" i="26"/>
  <c r="Z942" i="26"/>
  <c r="Y942" i="26"/>
  <c r="X942" i="26"/>
  <c r="W942" i="26"/>
  <c r="V942" i="26"/>
  <c r="U942" i="26"/>
  <c r="T942" i="26"/>
  <c r="S942" i="26"/>
  <c r="R942" i="26"/>
  <c r="Q942" i="26"/>
  <c r="P942" i="26"/>
  <c r="O942" i="26"/>
  <c r="N942" i="26"/>
  <c r="M942" i="26"/>
  <c r="L942" i="26"/>
  <c r="K942" i="26"/>
  <c r="J942" i="26"/>
  <c r="I942" i="26"/>
  <c r="H942" i="26"/>
  <c r="G942" i="26"/>
  <c r="F942" i="26"/>
  <c r="E942" i="26"/>
  <c r="D942" i="26"/>
  <c r="C942" i="26"/>
  <c r="AE941" i="26"/>
  <c r="AD941" i="26"/>
  <c r="AC941" i="26"/>
  <c r="AB941" i="26"/>
  <c r="AA941" i="26"/>
  <c r="Z941" i="26"/>
  <c r="Y941" i="26"/>
  <c r="X941" i="26"/>
  <c r="W941" i="26"/>
  <c r="V941" i="26"/>
  <c r="U941" i="26"/>
  <c r="T941" i="26"/>
  <c r="S941" i="26"/>
  <c r="R941" i="26"/>
  <c r="Q941" i="26"/>
  <c r="P941" i="26"/>
  <c r="O941" i="26"/>
  <c r="N941" i="26"/>
  <c r="M941" i="26"/>
  <c r="L941" i="26"/>
  <c r="K941" i="26"/>
  <c r="J941" i="26"/>
  <c r="I941" i="26"/>
  <c r="H941" i="26"/>
  <c r="G941" i="26"/>
  <c r="F941" i="26"/>
  <c r="E941" i="26"/>
  <c r="D941" i="26"/>
  <c r="C941" i="26"/>
  <c r="AE940" i="26"/>
  <c r="AD940" i="26"/>
  <c r="AC940" i="26"/>
  <c r="AB940" i="26"/>
  <c r="AA940" i="26"/>
  <c r="Z940" i="26"/>
  <c r="Y940" i="26"/>
  <c r="X940" i="26"/>
  <c r="W940" i="26"/>
  <c r="V940" i="26"/>
  <c r="U940" i="26"/>
  <c r="T940" i="26"/>
  <c r="S940" i="26"/>
  <c r="R940" i="26"/>
  <c r="Q940" i="26"/>
  <c r="P940" i="26"/>
  <c r="O940" i="26"/>
  <c r="N940" i="26"/>
  <c r="M940" i="26"/>
  <c r="L940" i="26"/>
  <c r="K940" i="26"/>
  <c r="J940" i="26"/>
  <c r="I940" i="26"/>
  <c r="H940" i="26"/>
  <c r="G940" i="26"/>
  <c r="F940" i="26"/>
  <c r="E940" i="26"/>
  <c r="D940" i="26"/>
  <c r="C940" i="26"/>
  <c r="AE939" i="26"/>
  <c r="AD939" i="26"/>
  <c r="AC939" i="26"/>
  <c r="AB939" i="26"/>
  <c r="AA939" i="26"/>
  <c r="Z939" i="26"/>
  <c r="Y939" i="26"/>
  <c r="X939" i="26"/>
  <c r="W939" i="26"/>
  <c r="V939" i="26"/>
  <c r="U939" i="26"/>
  <c r="T939" i="26"/>
  <c r="S939" i="26"/>
  <c r="R939" i="26"/>
  <c r="Q939" i="26"/>
  <c r="P939" i="26"/>
  <c r="O939" i="26"/>
  <c r="N939" i="26"/>
  <c r="M939" i="26"/>
  <c r="L939" i="26"/>
  <c r="K939" i="26"/>
  <c r="J939" i="26"/>
  <c r="I939" i="26"/>
  <c r="H939" i="26"/>
  <c r="G939" i="26"/>
  <c r="F939" i="26"/>
  <c r="E939" i="26"/>
  <c r="D939" i="26"/>
  <c r="C939" i="26"/>
  <c r="AE938" i="26"/>
  <c r="AD938" i="26"/>
  <c r="AC938" i="26"/>
  <c r="AB938" i="26"/>
  <c r="AA938" i="26"/>
  <c r="Z938" i="26"/>
  <c r="Y938" i="26"/>
  <c r="X938" i="26"/>
  <c r="W938" i="26"/>
  <c r="V938" i="26"/>
  <c r="U938" i="26"/>
  <c r="T938" i="26"/>
  <c r="S938" i="26"/>
  <c r="R938" i="26"/>
  <c r="Q938" i="26"/>
  <c r="P938" i="26"/>
  <c r="O938" i="26"/>
  <c r="N938" i="26"/>
  <c r="M938" i="26"/>
  <c r="L938" i="26"/>
  <c r="K938" i="26"/>
  <c r="J938" i="26"/>
  <c r="I938" i="26"/>
  <c r="H938" i="26"/>
  <c r="G938" i="26"/>
  <c r="F938" i="26"/>
  <c r="E938" i="26"/>
  <c r="D938" i="26"/>
  <c r="C938" i="26"/>
  <c r="AE937" i="26"/>
  <c r="AD937" i="26"/>
  <c r="AC937" i="26"/>
  <c r="AB937" i="26"/>
  <c r="AA937" i="26"/>
  <c r="Z937" i="26"/>
  <c r="Y937" i="26"/>
  <c r="X937" i="26"/>
  <c r="W937" i="26"/>
  <c r="V937" i="26"/>
  <c r="U937" i="26"/>
  <c r="T937" i="26"/>
  <c r="S937" i="26"/>
  <c r="R937" i="26"/>
  <c r="Q937" i="26"/>
  <c r="P937" i="26"/>
  <c r="O937" i="26"/>
  <c r="N937" i="26"/>
  <c r="M937" i="26"/>
  <c r="L937" i="26"/>
  <c r="K937" i="26"/>
  <c r="J937" i="26"/>
  <c r="I937" i="26"/>
  <c r="H937" i="26"/>
  <c r="G937" i="26"/>
  <c r="F937" i="26"/>
  <c r="E937" i="26"/>
  <c r="D937" i="26"/>
  <c r="C937" i="26"/>
  <c r="AE936" i="26"/>
  <c r="AD936" i="26"/>
  <c r="AC936" i="26"/>
  <c r="AB936" i="26"/>
  <c r="AA936" i="26"/>
  <c r="Z936" i="26"/>
  <c r="Y936" i="26"/>
  <c r="X936" i="26"/>
  <c r="W936" i="26"/>
  <c r="V936" i="26"/>
  <c r="U936" i="26"/>
  <c r="T936" i="26"/>
  <c r="S936" i="26"/>
  <c r="R936" i="26"/>
  <c r="Q936" i="26"/>
  <c r="P936" i="26"/>
  <c r="O936" i="26"/>
  <c r="N936" i="26"/>
  <c r="M936" i="26"/>
  <c r="L936" i="26"/>
  <c r="K936" i="26"/>
  <c r="J936" i="26"/>
  <c r="I936" i="26"/>
  <c r="H936" i="26"/>
  <c r="G936" i="26"/>
  <c r="F936" i="26"/>
  <c r="E936" i="26"/>
  <c r="D936" i="26"/>
  <c r="C936" i="26"/>
  <c r="AE935" i="26"/>
  <c r="AD935" i="26"/>
  <c r="AC935" i="26"/>
  <c r="AB935" i="26"/>
  <c r="AA935" i="26"/>
  <c r="Z935" i="26"/>
  <c r="Y935" i="26"/>
  <c r="X935" i="26"/>
  <c r="W935" i="26"/>
  <c r="V935" i="26"/>
  <c r="U935" i="26"/>
  <c r="T935" i="26"/>
  <c r="S935" i="26"/>
  <c r="R935" i="26"/>
  <c r="Q935" i="26"/>
  <c r="P935" i="26"/>
  <c r="O935" i="26"/>
  <c r="N935" i="26"/>
  <c r="M935" i="26"/>
  <c r="L935" i="26"/>
  <c r="K935" i="26"/>
  <c r="J935" i="26"/>
  <c r="I935" i="26"/>
  <c r="H935" i="26"/>
  <c r="G935" i="26"/>
  <c r="F935" i="26"/>
  <c r="E935" i="26"/>
  <c r="D935" i="26"/>
  <c r="C935" i="26"/>
  <c r="AE934" i="26"/>
  <c r="AD934" i="26"/>
  <c r="AC934" i="26"/>
  <c r="AB934" i="26"/>
  <c r="AA934" i="26"/>
  <c r="Z934" i="26"/>
  <c r="Y934" i="26"/>
  <c r="X934" i="26"/>
  <c r="W934" i="26"/>
  <c r="V934" i="26"/>
  <c r="U934" i="26"/>
  <c r="T934" i="26"/>
  <c r="S934" i="26"/>
  <c r="R934" i="26"/>
  <c r="Q934" i="26"/>
  <c r="P934" i="26"/>
  <c r="O934" i="26"/>
  <c r="N934" i="26"/>
  <c r="M934" i="26"/>
  <c r="L934" i="26"/>
  <c r="K934" i="26"/>
  <c r="J934" i="26"/>
  <c r="I934" i="26"/>
  <c r="H934" i="26"/>
  <c r="G934" i="26"/>
  <c r="F934" i="26"/>
  <c r="E934" i="26"/>
  <c r="D934" i="26"/>
  <c r="C934" i="26"/>
  <c r="AE933" i="26"/>
  <c r="AD933" i="26"/>
  <c r="AC933" i="26"/>
  <c r="AB933" i="26"/>
  <c r="AA933" i="26"/>
  <c r="Z933" i="26"/>
  <c r="Y933" i="26"/>
  <c r="X933" i="26"/>
  <c r="W933" i="26"/>
  <c r="V933" i="26"/>
  <c r="U933" i="26"/>
  <c r="T933" i="26"/>
  <c r="S933" i="26"/>
  <c r="R933" i="26"/>
  <c r="Q933" i="26"/>
  <c r="P933" i="26"/>
  <c r="O933" i="26"/>
  <c r="N933" i="26"/>
  <c r="M933" i="26"/>
  <c r="L933" i="26"/>
  <c r="K933" i="26"/>
  <c r="J933" i="26"/>
  <c r="I933" i="26"/>
  <c r="H933" i="26"/>
  <c r="G933" i="26"/>
  <c r="F933" i="26"/>
  <c r="E933" i="26"/>
  <c r="D933" i="26"/>
  <c r="C933" i="26"/>
  <c r="AE932" i="26"/>
  <c r="AD932" i="26"/>
  <c r="AC932" i="26"/>
  <c r="AB932" i="26"/>
  <c r="AA932" i="26"/>
  <c r="Z932" i="26"/>
  <c r="Y932" i="26"/>
  <c r="X932" i="26"/>
  <c r="W932" i="26"/>
  <c r="V932" i="26"/>
  <c r="U932" i="26"/>
  <c r="T932" i="26"/>
  <c r="S932" i="26"/>
  <c r="R932" i="26"/>
  <c r="Q932" i="26"/>
  <c r="P932" i="26"/>
  <c r="O932" i="26"/>
  <c r="N932" i="26"/>
  <c r="M932" i="26"/>
  <c r="L932" i="26"/>
  <c r="K932" i="26"/>
  <c r="J932" i="26"/>
  <c r="I932" i="26"/>
  <c r="H932" i="26"/>
  <c r="G932" i="26"/>
  <c r="F932" i="26"/>
  <c r="E932" i="26"/>
  <c r="D932" i="26"/>
  <c r="C932" i="26"/>
  <c r="AE931" i="26"/>
  <c r="AD931" i="26"/>
  <c r="AC931" i="26"/>
  <c r="AB931" i="26"/>
  <c r="AA931" i="26"/>
  <c r="Z931" i="26"/>
  <c r="Y931" i="26"/>
  <c r="X931" i="26"/>
  <c r="W931" i="26"/>
  <c r="V931" i="26"/>
  <c r="U931" i="26"/>
  <c r="T931" i="26"/>
  <c r="S931" i="26"/>
  <c r="R931" i="26"/>
  <c r="Q931" i="26"/>
  <c r="P931" i="26"/>
  <c r="O931" i="26"/>
  <c r="N931" i="26"/>
  <c r="M931" i="26"/>
  <c r="L931" i="26"/>
  <c r="K931" i="26"/>
  <c r="J931" i="26"/>
  <c r="I931" i="26"/>
  <c r="H931" i="26"/>
  <c r="G931" i="26"/>
  <c r="F931" i="26"/>
  <c r="E931" i="26"/>
  <c r="D931" i="26"/>
  <c r="C931" i="26"/>
  <c r="AE930" i="26"/>
  <c r="AD930" i="26"/>
  <c r="AC930" i="26"/>
  <c r="AB930" i="26"/>
  <c r="AA930" i="26"/>
  <c r="Z930" i="26"/>
  <c r="Y930" i="26"/>
  <c r="X930" i="26"/>
  <c r="W930" i="26"/>
  <c r="V930" i="26"/>
  <c r="U930" i="26"/>
  <c r="T930" i="26"/>
  <c r="S930" i="26"/>
  <c r="R930" i="26"/>
  <c r="Q930" i="26"/>
  <c r="P930" i="26"/>
  <c r="O930" i="26"/>
  <c r="N930" i="26"/>
  <c r="M930" i="26"/>
  <c r="L930" i="26"/>
  <c r="K930" i="26"/>
  <c r="J930" i="26"/>
  <c r="I930" i="26"/>
  <c r="H930" i="26"/>
  <c r="G930" i="26"/>
  <c r="F930" i="26"/>
  <c r="E930" i="26"/>
  <c r="D930" i="26"/>
  <c r="C930" i="26"/>
  <c r="AE929" i="26"/>
  <c r="AD929" i="26"/>
  <c r="AC929" i="26"/>
  <c r="AB929" i="26"/>
  <c r="AA929" i="26"/>
  <c r="Z929" i="26"/>
  <c r="Y929" i="26"/>
  <c r="X929" i="26"/>
  <c r="W929" i="26"/>
  <c r="V929" i="26"/>
  <c r="U929" i="26"/>
  <c r="T929" i="26"/>
  <c r="S929" i="26"/>
  <c r="R929" i="26"/>
  <c r="Q929" i="26"/>
  <c r="P929" i="26"/>
  <c r="O929" i="26"/>
  <c r="N929" i="26"/>
  <c r="M929" i="26"/>
  <c r="L929" i="26"/>
  <c r="K929" i="26"/>
  <c r="J929" i="26"/>
  <c r="I929" i="26"/>
  <c r="H929" i="26"/>
  <c r="G929" i="26"/>
  <c r="F929" i="26"/>
  <c r="E929" i="26"/>
  <c r="D929" i="26"/>
  <c r="C929" i="26"/>
  <c r="AE928" i="26"/>
  <c r="AD928" i="26"/>
  <c r="AC928" i="26"/>
  <c r="AB928" i="26"/>
  <c r="AA928" i="26"/>
  <c r="Z928" i="26"/>
  <c r="Y928" i="26"/>
  <c r="X928" i="26"/>
  <c r="W928" i="26"/>
  <c r="V928" i="26"/>
  <c r="U928" i="26"/>
  <c r="T928" i="26"/>
  <c r="S928" i="26"/>
  <c r="R928" i="26"/>
  <c r="Q928" i="26"/>
  <c r="P928" i="26"/>
  <c r="O928" i="26"/>
  <c r="N928" i="26"/>
  <c r="M928" i="26"/>
  <c r="L928" i="26"/>
  <c r="K928" i="26"/>
  <c r="J928" i="26"/>
  <c r="I928" i="26"/>
  <c r="H928" i="26"/>
  <c r="G928" i="26"/>
  <c r="F928" i="26"/>
  <c r="E928" i="26"/>
  <c r="D928" i="26"/>
  <c r="C928" i="26"/>
  <c r="AE927" i="26"/>
  <c r="AD927" i="26"/>
  <c r="AC927" i="26"/>
  <c r="AB927" i="26"/>
  <c r="AA927" i="26"/>
  <c r="Z927" i="26"/>
  <c r="Y927" i="26"/>
  <c r="X927" i="26"/>
  <c r="W927" i="26"/>
  <c r="V927" i="26"/>
  <c r="U927" i="26"/>
  <c r="T927" i="26"/>
  <c r="S927" i="26"/>
  <c r="R927" i="26"/>
  <c r="Q927" i="26"/>
  <c r="P927" i="26"/>
  <c r="O927" i="26"/>
  <c r="N927" i="26"/>
  <c r="M927" i="26"/>
  <c r="L927" i="26"/>
  <c r="K927" i="26"/>
  <c r="J927" i="26"/>
  <c r="I927" i="26"/>
  <c r="H927" i="26"/>
  <c r="G927" i="26"/>
  <c r="F927" i="26"/>
  <c r="E927" i="26"/>
  <c r="D927" i="26"/>
  <c r="C927" i="26"/>
  <c r="AE926" i="26"/>
  <c r="AD926" i="26"/>
  <c r="AC926" i="26"/>
  <c r="AB926" i="26"/>
  <c r="AA926" i="26"/>
  <c r="Z926" i="26"/>
  <c r="Y926" i="26"/>
  <c r="X926" i="26"/>
  <c r="W926" i="26"/>
  <c r="V926" i="26"/>
  <c r="U926" i="26"/>
  <c r="T926" i="26"/>
  <c r="S926" i="26"/>
  <c r="R926" i="26"/>
  <c r="Q926" i="26"/>
  <c r="P926" i="26"/>
  <c r="O926" i="26"/>
  <c r="N926" i="26"/>
  <c r="M926" i="26"/>
  <c r="L926" i="26"/>
  <c r="K926" i="26"/>
  <c r="J926" i="26"/>
  <c r="I926" i="26"/>
  <c r="H926" i="26"/>
  <c r="G926" i="26"/>
  <c r="F926" i="26"/>
  <c r="E926" i="26"/>
  <c r="D926" i="26"/>
  <c r="C926" i="26"/>
  <c r="AE925" i="26"/>
  <c r="AD925" i="26"/>
  <c r="AC925" i="26"/>
  <c r="AB925" i="26"/>
  <c r="AA925" i="26"/>
  <c r="Z925" i="26"/>
  <c r="Y925" i="26"/>
  <c r="X925" i="26"/>
  <c r="W925" i="26"/>
  <c r="V925" i="26"/>
  <c r="U925" i="26"/>
  <c r="T925" i="26"/>
  <c r="S925" i="26"/>
  <c r="R925" i="26"/>
  <c r="Q925" i="26"/>
  <c r="P925" i="26"/>
  <c r="O925" i="26"/>
  <c r="N925" i="26"/>
  <c r="M925" i="26"/>
  <c r="L925" i="26"/>
  <c r="K925" i="26"/>
  <c r="J925" i="26"/>
  <c r="I925" i="26"/>
  <c r="H925" i="26"/>
  <c r="G925" i="26"/>
  <c r="F925" i="26"/>
  <c r="E925" i="26"/>
  <c r="D925" i="26"/>
  <c r="C925" i="26"/>
  <c r="AE924" i="26"/>
  <c r="AD924" i="26"/>
  <c r="AC924" i="26"/>
  <c r="AB924" i="26"/>
  <c r="AA924" i="26"/>
  <c r="Z924" i="26"/>
  <c r="Y924" i="26"/>
  <c r="X924" i="26"/>
  <c r="W924" i="26"/>
  <c r="V924" i="26"/>
  <c r="U924" i="26"/>
  <c r="T924" i="26"/>
  <c r="S924" i="26"/>
  <c r="R924" i="26"/>
  <c r="Q924" i="26"/>
  <c r="P924" i="26"/>
  <c r="O924" i="26"/>
  <c r="N924" i="26"/>
  <c r="M924" i="26"/>
  <c r="L924" i="26"/>
  <c r="K924" i="26"/>
  <c r="J924" i="26"/>
  <c r="I924" i="26"/>
  <c r="H924" i="26"/>
  <c r="G924" i="26"/>
  <c r="F924" i="26"/>
  <c r="E924" i="26"/>
  <c r="D924" i="26"/>
  <c r="C924" i="26"/>
  <c r="AE923" i="26"/>
  <c r="AD923" i="26"/>
  <c r="AC923" i="26"/>
  <c r="AB923" i="26"/>
  <c r="AA923" i="26"/>
  <c r="Z923" i="26"/>
  <c r="Y923" i="26"/>
  <c r="X923" i="26"/>
  <c r="W923" i="26"/>
  <c r="V923" i="26"/>
  <c r="U923" i="26"/>
  <c r="T923" i="26"/>
  <c r="S923" i="26"/>
  <c r="R923" i="26"/>
  <c r="Q923" i="26"/>
  <c r="P923" i="26"/>
  <c r="O923" i="26"/>
  <c r="N923" i="26"/>
  <c r="M923" i="26"/>
  <c r="L923" i="26"/>
  <c r="K923" i="26"/>
  <c r="J923" i="26"/>
  <c r="I923" i="26"/>
  <c r="H923" i="26"/>
  <c r="G923" i="26"/>
  <c r="F923" i="26"/>
  <c r="E923" i="26"/>
  <c r="D923" i="26"/>
  <c r="C923" i="26"/>
  <c r="AE922" i="26"/>
  <c r="AD922" i="26"/>
  <c r="AC922" i="26"/>
  <c r="AB922" i="26"/>
  <c r="AA922" i="26"/>
  <c r="Z922" i="26"/>
  <c r="Y922" i="26"/>
  <c r="X922" i="26"/>
  <c r="W922" i="26"/>
  <c r="V922" i="26"/>
  <c r="U922" i="26"/>
  <c r="T922" i="26"/>
  <c r="S922" i="26"/>
  <c r="R922" i="26"/>
  <c r="Q922" i="26"/>
  <c r="P922" i="26"/>
  <c r="O922" i="26"/>
  <c r="N922" i="26"/>
  <c r="M922" i="26"/>
  <c r="L922" i="26"/>
  <c r="K922" i="26"/>
  <c r="J922" i="26"/>
  <c r="I922" i="26"/>
  <c r="H922" i="26"/>
  <c r="G922" i="26"/>
  <c r="F922" i="26"/>
  <c r="E922" i="26"/>
  <c r="D922" i="26"/>
  <c r="C922" i="26"/>
  <c r="AE921" i="26"/>
  <c r="AD921" i="26"/>
  <c r="AC921" i="26"/>
  <c r="AB921" i="26"/>
  <c r="AA921" i="26"/>
  <c r="Z921" i="26"/>
  <c r="Y921" i="26"/>
  <c r="X921" i="26"/>
  <c r="W921" i="26"/>
  <c r="V921" i="26"/>
  <c r="U921" i="26"/>
  <c r="T921" i="26"/>
  <c r="S921" i="26"/>
  <c r="R921" i="26"/>
  <c r="Q921" i="26"/>
  <c r="P921" i="26"/>
  <c r="O921" i="26"/>
  <c r="N921" i="26"/>
  <c r="M921" i="26"/>
  <c r="L921" i="26"/>
  <c r="K921" i="26"/>
  <c r="J921" i="26"/>
  <c r="I921" i="26"/>
  <c r="H921" i="26"/>
  <c r="G921" i="26"/>
  <c r="F921" i="26"/>
  <c r="E921" i="26"/>
  <c r="D921" i="26"/>
  <c r="C921" i="26"/>
  <c r="AE920" i="26"/>
  <c r="AD920" i="26"/>
  <c r="AC920" i="26"/>
  <c r="AB920" i="26"/>
  <c r="AA920" i="26"/>
  <c r="Z920" i="26"/>
  <c r="Y920" i="26"/>
  <c r="X920" i="26"/>
  <c r="W920" i="26"/>
  <c r="V920" i="26"/>
  <c r="U920" i="26"/>
  <c r="T920" i="26"/>
  <c r="S920" i="26"/>
  <c r="R920" i="26"/>
  <c r="Q920" i="26"/>
  <c r="P920" i="26"/>
  <c r="O920" i="26"/>
  <c r="N920" i="26"/>
  <c r="M920" i="26"/>
  <c r="L920" i="26"/>
  <c r="K920" i="26"/>
  <c r="J920" i="26"/>
  <c r="I920" i="26"/>
  <c r="H920" i="26"/>
  <c r="G920" i="26"/>
  <c r="F920" i="26"/>
  <c r="E920" i="26"/>
  <c r="D920" i="26"/>
  <c r="C920" i="26"/>
  <c r="AE919" i="26"/>
  <c r="AD919" i="26"/>
  <c r="AC919" i="26"/>
  <c r="AB919" i="26"/>
  <c r="AA919" i="26"/>
  <c r="Z919" i="26"/>
  <c r="Y919" i="26"/>
  <c r="X919" i="26"/>
  <c r="W919" i="26"/>
  <c r="V919" i="26"/>
  <c r="U919" i="26"/>
  <c r="T919" i="26"/>
  <c r="S919" i="26"/>
  <c r="R919" i="26"/>
  <c r="Q919" i="26"/>
  <c r="P919" i="26"/>
  <c r="O919" i="26"/>
  <c r="N919" i="26"/>
  <c r="M919" i="26"/>
  <c r="L919" i="26"/>
  <c r="K919" i="26"/>
  <c r="J919" i="26"/>
  <c r="I919" i="26"/>
  <c r="H919" i="26"/>
  <c r="G919" i="26"/>
  <c r="F919" i="26"/>
  <c r="E919" i="26"/>
  <c r="D919" i="26"/>
  <c r="C919" i="26"/>
  <c r="AE918" i="26"/>
  <c r="AD918" i="26"/>
  <c r="AC918" i="26"/>
  <c r="AB918" i="26"/>
  <c r="AA918" i="26"/>
  <c r="Z918" i="26"/>
  <c r="Y918" i="26"/>
  <c r="X918" i="26"/>
  <c r="W918" i="26"/>
  <c r="V918" i="26"/>
  <c r="U918" i="26"/>
  <c r="T918" i="26"/>
  <c r="S918" i="26"/>
  <c r="R918" i="26"/>
  <c r="Q918" i="26"/>
  <c r="P918" i="26"/>
  <c r="O918" i="26"/>
  <c r="N918" i="26"/>
  <c r="M918" i="26"/>
  <c r="L918" i="26"/>
  <c r="K918" i="26"/>
  <c r="J918" i="26"/>
  <c r="I918" i="26"/>
  <c r="H918" i="26"/>
  <c r="G918" i="26"/>
  <c r="F918" i="26"/>
  <c r="E918" i="26"/>
  <c r="D918" i="26"/>
  <c r="C918" i="26"/>
  <c r="AE917" i="26"/>
  <c r="AD917" i="26"/>
  <c r="AC917" i="26"/>
  <c r="AB917" i="26"/>
  <c r="AA917" i="26"/>
  <c r="Z917" i="26"/>
  <c r="AE864" i="26"/>
  <c r="AD864" i="26"/>
  <c r="AC864" i="26"/>
  <c r="AB864" i="26"/>
  <c r="AA864" i="26"/>
  <c r="Z864" i="26"/>
  <c r="Z858" i="26"/>
  <c r="Z857" i="26"/>
  <c r="AA857" i="26" s="1"/>
  <c r="AB857" i="26" s="1"/>
  <c r="AC857" i="26" s="1"/>
  <c r="Z856" i="26"/>
  <c r="AA856" i="26" s="1"/>
  <c r="Z855" i="26"/>
  <c r="AA855" i="26" s="1"/>
  <c r="AB855" i="26" s="1"/>
  <c r="AB908" i="26" s="1"/>
  <c r="Z854" i="26"/>
  <c r="AA854" i="26" s="1"/>
  <c r="AB854" i="26" s="1"/>
  <c r="AB907" i="26" s="1"/>
  <c r="Z853" i="26"/>
  <c r="AA853" i="26" s="1"/>
  <c r="AA906" i="26" s="1"/>
  <c r="Z852" i="26"/>
  <c r="Z851" i="26"/>
  <c r="AA851" i="26" s="1"/>
  <c r="Z850" i="26"/>
  <c r="AA850" i="26" s="1"/>
  <c r="AA903" i="26" s="1"/>
  <c r="Z849" i="26"/>
  <c r="AA849" i="26" s="1"/>
  <c r="AB849" i="26" s="1"/>
  <c r="AB902" i="26" s="1"/>
  <c r="Z848" i="26"/>
  <c r="AA848" i="26" s="1"/>
  <c r="Z847" i="26"/>
  <c r="AA847" i="26" s="1"/>
  <c r="AB847" i="26" s="1"/>
  <c r="Z846" i="26"/>
  <c r="Z845" i="26"/>
  <c r="AA845" i="26" s="1"/>
  <c r="Z844" i="26"/>
  <c r="AA844" i="26" s="1"/>
  <c r="Z843" i="26"/>
  <c r="AA843" i="26" s="1"/>
  <c r="AA896" i="26" s="1"/>
  <c r="Z842" i="26"/>
  <c r="AA842" i="26" s="1"/>
  <c r="AA895" i="26" s="1"/>
  <c r="Z841" i="26"/>
  <c r="AA841" i="26" s="1"/>
  <c r="AB841" i="26" s="1"/>
  <c r="Z840" i="26"/>
  <c r="AA840" i="26" s="1"/>
  <c r="Z839" i="26"/>
  <c r="AA839" i="26" s="1"/>
  <c r="AA892" i="26" s="1"/>
  <c r="Z838" i="26"/>
  <c r="AA838" i="26" s="1"/>
  <c r="AB838" i="26" s="1"/>
  <c r="Z837" i="26"/>
  <c r="Z836" i="26"/>
  <c r="AA836" i="26" s="1"/>
  <c r="AB836" i="26" s="1"/>
  <c r="Z835" i="26"/>
  <c r="AA835" i="26" s="1"/>
  <c r="AA888" i="26" s="1"/>
  <c r="Z834" i="26"/>
  <c r="AA834" i="26" s="1"/>
  <c r="Z833" i="26"/>
  <c r="Z832" i="26"/>
  <c r="AA832" i="26" s="1"/>
  <c r="Z831" i="26"/>
  <c r="AA831" i="26" s="1"/>
  <c r="AA884" i="26" s="1"/>
  <c r="Z830" i="26"/>
  <c r="AA830" i="26" s="1"/>
  <c r="AA883" i="26" s="1"/>
  <c r="Z829" i="26"/>
  <c r="AA829" i="26" s="1"/>
  <c r="Z828" i="26"/>
  <c r="AA828" i="26" s="1"/>
  <c r="Z827" i="26"/>
  <c r="AA827" i="26" s="1"/>
  <c r="AA880" i="26" s="1"/>
  <c r="Z826" i="26"/>
  <c r="AA826" i="26" s="1"/>
  <c r="Z825" i="26"/>
  <c r="AA825" i="26" s="1"/>
  <c r="AB825" i="26" s="1"/>
  <c r="AB878" i="26" s="1"/>
  <c r="Z824" i="26"/>
  <c r="AA824" i="26" s="1"/>
  <c r="Z823" i="26"/>
  <c r="AA823" i="26" s="1"/>
  <c r="Z822" i="26"/>
  <c r="AA822" i="26" s="1"/>
  <c r="AB822" i="26" s="1"/>
  <c r="Z821" i="26"/>
  <c r="Z820" i="26"/>
  <c r="AA820" i="26" s="1"/>
  <c r="Z819" i="26"/>
  <c r="AA819" i="26" s="1"/>
  <c r="Z818" i="26"/>
  <c r="AA818" i="26" s="1"/>
  <c r="AA871" i="26" s="1"/>
  <c r="Z817" i="26"/>
  <c r="AA817" i="26" s="1"/>
  <c r="Z816" i="26"/>
  <c r="Z815" i="26"/>
  <c r="AA815" i="26" s="1"/>
  <c r="Z814" i="26"/>
  <c r="Z813" i="26"/>
  <c r="Z812" i="26"/>
  <c r="AA812" i="26" s="1"/>
  <c r="AA865" i="26" s="1"/>
  <c r="AE811" i="26"/>
  <c r="AD811" i="26"/>
  <c r="AC811" i="26"/>
  <c r="AB811" i="26"/>
  <c r="AA811" i="26"/>
  <c r="Z811" i="26"/>
  <c r="AE806" i="26"/>
  <c r="AD806" i="26"/>
  <c r="AC806" i="26"/>
  <c r="AB806" i="26"/>
  <c r="AA806" i="26"/>
  <c r="Z806" i="26"/>
  <c r="Y806" i="26"/>
  <c r="X806" i="26"/>
  <c r="W806" i="26"/>
  <c r="V806" i="26"/>
  <c r="U806" i="26"/>
  <c r="T806" i="26"/>
  <c r="S806" i="26"/>
  <c r="R806" i="26"/>
  <c r="Q806" i="26"/>
  <c r="P806" i="26"/>
  <c r="O806" i="26"/>
  <c r="N806" i="26"/>
  <c r="M806" i="26"/>
  <c r="L806" i="26"/>
  <c r="K806" i="26"/>
  <c r="J806" i="26"/>
  <c r="I806" i="26"/>
  <c r="H806" i="26"/>
  <c r="G806" i="26"/>
  <c r="F806" i="26"/>
  <c r="E806" i="26"/>
  <c r="D806" i="26"/>
  <c r="C806" i="26"/>
  <c r="AE758" i="26"/>
  <c r="AD758" i="26"/>
  <c r="AC758" i="26"/>
  <c r="AB758" i="26"/>
  <c r="AA758" i="26"/>
  <c r="Z758" i="26"/>
  <c r="AE753" i="26"/>
  <c r="AD753" i="26"/>
  <c r="AC753" i="26"/>
  <c r="AB753" i="26"/>
  <c r="AA753" i="26"/>
  <c r="Z753" i="26"/>
  <c r="Y753" i="26"/>
  <c r="X753" i="26"/>
  <c r="W753" i="26"/>
  <c r="V753" i="26"/>
  <c r="U753" i="26"/>
  <c r="T753" i="26"/>
  <c r="S753" i="26"/>
  <c r="R753" i="26"/>
  <c r="Q753" i="26"/>
  <c r="P753" i="26"/>
  <c r="O753" i="26"/>
  <c r="N753" i="26"/>
  <c r="M753" i="26"/>
  <c r="L753" i="26"/>
  <c r="K753" i="26"/>
  <c r="J753" i="26"/>
  <c r="I753" i="26"/>
  <c r="H753" i="26"/>
  <c r="G753" i="26"/>
  <c r="F753" i="26"/>
  <c r="E753" i="26"/>
  <c r="D753" i="26"/>
  <c r="C753" i="26"/>
  <c r="AE705" i="26"/>
  <c r="AD705" i="26"/>
  <c r="AC705" i="26"/>
  <c r="AB705" i="26"/>
  <c r="AA705" i="26"/>
  <c r="Z705" i="26"/>
  <c r="C697" i="26"/>
  <c r="C694" i="26"/>
  <c r="C691" i="26"/>
  <c r="C688" i="26"/>
  <c r="C687" i="26"/>
  <c r="C686" i="26"/>
  <c r="C685" i="26"/>
  <c r="Y655" i="26"/>
  <c r="X655" i="26"/>
  <c r="W655" i="26"/>
  <c r="V655" i="26"/>
  <c r="U655" i="26"/>
  <c r="T655" i="26"/>
  <c r="S655" i="26"/>
  <c r="R655" i="26"/>
  <c r="Q655" i="26"/>
  <c r="P655" i="26"/>
  <c r="O655" i="26"/>
  <c r="N655" i="26"/>
  <c r="M655" i="26"/>
  <c r="L655" i="26"/>
  <c r="K655" i="26"/>
  <c r="J655" i="26"/>
  <c r="I655" i="26"/>
  <c r="H655" i="26"/>
  <c r="G655" i="26"/>
  <c r="F655" i="26"/>
  <c r="E655" i="26"/>
  <c r="D655" i="26"/>
  <c r="C655" i="26"/>
  <c r="Y652" i="26"/>
  <c r="X652" i="26"/>
  <c r="W652" i="26"/>
  <c r="V652" i="26"/>
  <c r="U652" i="26"/>
  <c r="T652" i="26"/>
  <c r="S652" i="26"/>
  <c r="R652" i="26"/>
  <c r="Q652" i="26"/>
  <c r="P652" i="26"/>
  <c r="O652" i="26"/>
  <c r="N652" i="26"/>
  <c r="M652" i="26"/>
  <c r="L652" i="26"/>
  <c r="K652" i="26"/>
  <c r="J652" i="26"/>
  <c r="I652" i="26"/>
  <c r="H652" i="26"/>
  <c r="G652" i="26"/>
  <c r="F652" i="26"/>
  <c r="E652" i="26"/>
  <c r="D652" i="26"/>
  <c r="C652" i="26"/>
  <c r="Y649" i="26"/>
  <c r="X649" i="26"/>
  <c r="W649" i="26"/>
  <c r="V649" i="26"/>
  <c r="U649" i="26"/>
  <c r="T649" i="26"/>
  <c r="S649" i="26"/>
  <c r="R649" i="26"/>
  <c r="Q649" i="26"/>
  <c r="P649" i="26"/>
  <c r="O649" i="26"/>
  <c r="N649" i="26"/>
  <c r="M649" i="26"/>
  <c r="L649" i="26"/>
  <c r="K649" i="26"/>
  <c r="J649" i="26"/>
  <c r="I649" i="26"/>
  <c r="H649" i="26"/>
  <c r="G649" i="26"/>
  <c r="F649" i="26"/>
  <c r="E649" i="26"/>
  <c r="D649" i="26"/>
  <c r="C649" i="26"/>
  <c r="Y646" i="26"/>
  <c r="X646" i="26"/>
  <c r="W646" i="26"/>
  <c r="V646" i="26"/>
  <c r="U646" i="26"/>
  <c r="T646" i="26"/>
  <c r="S646" i="26"/>
  <c r="R646" i="26"/>
  <c r="Q646" i="26"/>
  <c r="P646" i="26"/>
  <c r="O646" i="26"/>
  <c r="N646" i="26"/>
  <c r="M646" i="26"/>
  <c r="L646" i="26"/>
  <c r="K646" i="26"/>
  <c r="J646" i="26"/>
  <c r="I646" i="26"/>
  <c r="H646" i="26"/>
  <c r="G646" i="26"/>
  <c r="F646" i="26"/>
  <c r="E646" i="26"/>
  <c r="D646" i="26"/>
  <c r="C646" i="26"/>
  <c r="Y645" i="26"/>
  <c r="X645" i="26"/>
  <c r="W645" i="26"/>
  <c r="V645" i="26"/>
  <c r="U645" i="26"/>
  <c r="T645" i="26"/>
  <c r="S645" i="26"/>
  <c r="R645" i="26"/>
  <c r="Q645" i="26"/>
  <c r="P645" i="26"/>
  <c r="O645" i="26"/>
  <c r="N645" i="26"/>
  <c r="M645" i="26"/>
  <c r="L645" i="26"/>
  <c r="K645" i="26"/>
  <c r="J645" i="26"/>
  <c r="I645" i="26"/>
  <c r="H645" i="26"/>
  <c r="G645" i="26"/>
  <c r="F645" i="26"/>
  <c r="E645" i="26"/>
  <c r="D645" i="26"/>
  <c r="C645" i="26"/>
  <c r="Y644" i="26"/>
  <c r="X644" i="26"/>
  <c r="W644" i="26"/>
  <c r="V644" i="26"/>
  <c r="U644" i="26"/>
  <c r="T644" i="26"/>
  <c r="S644" i="26"/>
  <c r="R644" i="26"/>
  <c r="Q644" i="26"/>
  <c r="P644" i="26"/>
  <c r="O644" i="26"/>
  <c r="N644" i="26"/>
  <c r="M644" i="26"/>
  <c r="L644" i="26"/>
  <c r="K644" i="26"/>
  <c r="J644" i="26"/>
  <c r="I644" i="26"/>
  <c r="H644" i="26"/>
  <c r="G644" i="26"/>
  <c r="F644" i="26"/>
  <c r="E644" i="26"/>
  <c r="D644" i="26"/>
  <c r="C644" i="26"/>
  <c r="Y643" i="26"/>
  <c r="X643" i="26"/>
  <c r="W643" i="26"/>
  <c r="V643" i="26"/>
  <c r="U643" i="26"/>
  <c r="T643" i="26"/>
  <c r="S643" i="26"/>
  <c r="R643" i="26"/>
  <c r="Q643" i="26"/>
  <c r="P643" i="26"/>
  <c r="O643" i="26"/>
  <c r="N643" i="26"/>
  <c r="M643" i="26"/>
  <c r="L643" i="26"/>
  <c r="K643" i="26"/>
  <c r="J643" i="26"/>
  <c r="I643" i="26"/>
  <c r="H643" i="26"/>
  <c r="G643" i="26"/>
  <c r="F643" i="26"/>
  <c r="E643" i="26"/>
  <c r="D643" i="26"/>
  <c r="C643" i="26"/>
  <c r="Y593" i="26"/>
  <c r="X593" i="26"/>
  <c r="X594" i="26" s="1"/>
  <c r="W593" i="26"/>
  <c r="V593" i="26"/>
  <c r="V594" i="26" s="1"/>
  <c r="U593" i="26"/>
  <c r="U594" i="26" s="1"/>
  <c r="T593" i="26"/>
  <c r="T594" i="26" s="1"/>
  <c r="S593" i="26"/>
  <c r="R593" i="26"/>
  <c r="R594" i="26" s="1"/>
  <c r="Q593" i="26"/>
  <c r="Q594" i="26" s="1"/>
  <c r="P593" i="26"/>
  <c r="P594" i="26" s="1"/>
  <c r="O593" i="26"/>
  <c r="N593" i="26"/>
  <c r="N594" i="26" s="1"/>
  <c r="M593" i="26"/>
  <c r="L593" i="26"/>
  <c r="L594" i="26" s="1"/>
  <c r="K593" i="26"/>
  <c r="J593" i="26"/>
  <c r="J594" i="26" s="1"/>
  <c r="I593" i="26"/>
  <c r="I594" i="26" s="1"/>
  <c r="H593" i="26"/>
  <c r="H594" i="26" s="1"/>
  <c r="G593" i="26"/>
  <c r="G594" i="26" s="1"/>
  <c r="F593" i="26"/>
  <c r="F594" i="26" s="1"/>
  <c r="E593" i="26"/>
  <c r="D593" i="26"/>
  <c r="D594" i="26" s="1"/>
  <c r="C593" i="26"/>
  <c r="C590" i="26"/>
  <c r="Y588" i="26"/>
  <c r="X588" i="26"/>
  <c r="W588" i="26"/>
  <c r="V588" i="26"/>
  <c r="U588" i="26"/>
  <c r="T588" i="26"/>
  <c r="S588" i="26"/>
  <c r="R588" i="26"/>
  <c r="Q588" i="26"/>
  <c r="P588" i="26"/>
  <c r="O588" i="26"/>
  <c r="N588" i="26"/>
  <c r="M588" i="26"/>
  <c r="L588" i="26"/>
  <c r="K588" i="26"/>
  <c r="J588" i="26"/>
  <c r="I588" i="26"/>
  <c r="H588" i="26"/>
  <c r="G588" i="26"/>
  <c r="F588" i="26"/>
  <c r="E588" i="26"/>
  <c r="D588" i="26"/>
  <c r="C588" i="26"/>
  <c r="C693" i="26" s="1"/>
  <c r="Y587" i="26"/>
  <c r="X587" i="26"/>
  <c r="W587" i="26"/>
  <c r="V587" i="26"/>
  <c r="U587" i="26"/>
  <c r="T587" i="26"/>
  <c r="S587" i="26"/>
  <c r="R587" i="26"/>
  <c r="Q587" i="26"/>
  <c r="P587" i="26"/>
  <c r="O587" i="26"/>
  <c r="N587" i="26"/>
  <c r="M587" i="26"/>
  <c r="L587" i="26"/>
  <c r="K587" i="26"/>
  <c r="J587" i="26"/>
  <c r="I587" i="26"/>
  <c r="H587" i="26"/>
  <c r="G587" i="26"/>
  <c r="F587" i="26"/>
  <c r="E587" i="26"/>
  <c r="D587" i="26"/>
  <c r="C587" i="26"/>
  <c r="Y585" i="26"/>
  <c r="Y648" i="26" s="1"/>
  <c r="X585" i="26"/>
  <c r="W585" i="26"/>
  <c r="W584" i="26" s="1"/>
  <c r="V585" i="26"/>
  <c r="U585" i="26"/>
  <c r="U584" i="26" s="1"/>
  <c r="T585" i="26"/>
  <c r="S585" i="26"/>
  <c r="S648" i="26" s="1"/>
  <c r="R585" i="26"/>
  <c r="R648" i="26" s="1"/>
  <c r="Q585" i="26"/>
  <c r="Q648" i="26" s="1"/>
  <c r="P585" i="26"/>
  <c r="O585" i="26"/>
  <c r="O648" i="26" s="1"/>
  <c r="N585" i="26"/>
  <c r="M585" i="26"/>
  <c r="M648" i="26" s="1"/>
  <c r="L585" i="26"/>
  <c r="K585" i="26"/>
  <c r="K584" i="26" s="1"/>
  <c r="J585" i="26"/>
  <c r="J584" i="26" s="1"/>
  <c r="I585" i="26"/>
  <c r="I648" i="26" s="1"/>
  <c r="H585" i="26"/>
  <c r="G585" i="26"/>
  <c r="G648" i="26" s="1"/>
  <c r="F585" i="26"/>
  <c r="E585" i="26"/>
  <c r="E584" i="26" s="1"/>
  <c r="D585" i="26"/>
  <c r="C585" i="26"/>
  <c r="C690" i="26" s="1"/>
  <c r="Y572" i="26"/>
  <c r="X572" i="26"/>
  <c r="W572" i="26"/>
  <c r="V572" i="26"/>
  <c r="V573" i="26" s="1"/>
  <c r="U572" i="26"/>
  <c r="U573" i="26" s="1"/>
  <c r="T572" i="26"/>
  <c r="S572" i="26"/>
  <c r="R572" i="26"/>
  <c r="R573" i="26" s="1"/>
  <c r="Q572" i="26"/>
  <c r="P572" i="26"/>
  <c r="O572" i="26"/>
  <c r="O573" i="26" s="1"/>
  <c r="N572" i="26"/>
  <c r="M572" i="26"/>
  <c r="M573" i="26" s="1"/>
  <c r="L572" i="26"/>
  <c r="K572" i="26"/>
  <c r="J572" i="26"/>
  <c r="J573" i="26" s="1"/>
  <c r="I572" i="26"/>
  <c r="H572" i="26"/>
  <c r="G572" i="26"/>
  <c r="F572" i="26"/>
  <c r="E572" i="26"/>
  <c r="D572" i="26"/>
  <c r="D573" i="26" s="1"/>
  <c r="C572" i="26"/>
  <c r="Y569" i="26"/>
  <c r="X569" i="26"/>
  <c r="W569" i="26"/>
  <c r="V569" i="26"/>
  <c r="U569" i="26"/>
  <c r="T569" i="26"/>
  <c r="S569" i="26"/>
  <c r="S570" i="26" s="1"/>
  <c r="R569" i="26"/>
  <c r="R570" i="26" s="1"/>
  <c r="Q569" i="26"/>
  <c r="P569" i="26"/>
  <c r="O569" i="26"/>
  <c r="N569" i="26"/>
  <c r="M569" i="26"/>
  <c r="L569" i="26"/>
  <c r="K569" i="26"/>
  <c r="K570" i="26" s="1"/>
  <c r="J569" i="26"/>
  <c r="J570" i="26" s="1"/>
  <c r="I569" i="26"/>
  <c r="H569" i="26"/>
  <c r="G569" i="26"/>
  <c r="F569" i="26"/>
  <c r="E569" i="26"/>
  <c r="D569" i="26"/>
  <c r="D570" i="26" s="1"/>
  <c r="C569" i="26"/>
  <c r="Y567" i="26"/>
  <c r="X567" i="26"/>
  <c r="W567" i="26"/>
  <c r="V567" i="26"/>
  <c r="U567" i="26"/>
  <c r="T567" i="26"/>
  <c r="S567" i="26"/>
  <c r="R567" i="26"/>
  <c r="Q567" i="26"/>
  <c r="P567" i="26"/>
  <c r="O567" i="26"/>
  <c r="N567" i="26"/>
  <c r="M567" i="26"/>
  <c r="L567" i="26"/>
  <c r="K567" i="26"/>
  <c r="J567" i="26"/>
  <c r="I567" i="26"/>
  <c r="H567" i="26"/>
  <c r="G567" i="26"/>
  <c r="F567" i="26"/>
  <c r="E567" i="26"/>
  <c r="D567" i="26"/>
  <c r="C567" i="26"/>
  <c r="Y566" i="26"/>
  <c r="X566" i="26"/>
  <c r="W566" i="26"/>
  <c r="V566" i="26"/>
  <c r="U566" i="26"/>
  <c r="T566" i="26"/>
  <c r="S566" i="26"/>
  <c r="R566" i="26"/>
  <c r="Q566" i="26"/>
  <c r="P566" i="26"/>
  <c r="O566" i="26"/>
  <c r="N566" i="26"/>
  <c r="M566" i="26"/>
  <c r="L566" i="26"/>
  <c r="K566" i="26"/>
  <c r="J566" i="26"/>
  <c r="I566" i="26"/>
  <c r="H566" i="26"/>
  <c r="G566" i="26"/>
  <c r="F566" i="26"/>
  <c r="E566" i="26"/>
  <c r="D566" i="26"/>
  <c r="C566" i="26"/>
  <c r="Y563" i="26"/>
  <c r="X563" i="26"/>
  <c r="W563" i="26"/>
  <c r="V563" i="26"/>
  <c r="U563" i="26"/>
  <c r="T563" i="26"/>
  <c r="S563" i="26"/>
  <c r="R563" i="26"/>
  <c r="Q563" i="26"/>
  <c r="P563" i="26"/>
  <c r="O563" i="26"/>
  <c r="N563" i="26"/>
  <c r="M563" i="26"/>
  <c r="L563" i="26"/>
  <c r="K563" i="26"/>
  <c r="J563" i="26"/>
  <c r="I563" i="26"/>
  <c r="H563" i="26"/>
  <c r="G563" i="26"/>
  <c r="F563" i="26"/>
  <c r="E563" i="26"/>
  <c r="D563" i="26"/>
  <c r="C563" i="26"/>
  <c r="AG216" i="26"/>
  <c r="AF216" i="26"/>
  <c r="AE216" i="26"/>
  <c r="AD216" i="26"/>
  <c r="AC216" i="26"/>
  <c r="AB216" i="26"/>
  <c r="AA216" i="26"/>
  <c r="Z216" i="26"/>
  <c r="AG183" i="26"/>
  <c r="AF183" i="26"/>
  <c r="AE183" i="26"/>
  <c r="AD183" i="26"/>
  <c r="AC183" i="26"/>
  <c r="AB183" i="26"/>
  <c r="AA183" i="26"/>
  <c r="Z183" i="26"/>
  <c r="AG121" i="26"/>
  <c r="AF121" i="26"/>
  <c r="AE121" i="26"/>
  <c r="AD121" i="26"/>
  <c r="AC121" i="26"/>
  <c r="AB121" i="26"/>
  <c r="AA121" i="26"/>
  <c r="Z121" i="26"/>
  <c r="C277" i="26"/>
  <c r="C275" i="26"/>
  <c r="C274" i="26"/>
  <c r="C273" i="26"/>
  <c r="C272" i="26"/>
  <c r="C271" i="26"/>
  <c r="C270" i="26"/>
  <c r="C268" i="26"/>
  <c r="C267" i="26"/>
  <c r="C265" i="26"/>
  <c r="C264" i="26"/>
  <c r="C263" i="26"/>
  <c r="C262" i="26"/>
  <c r="C261" i="26"/>
  <c r="C260" i="26"/>
  <c r="C259" i="26"/>
  <c r="C257" i="26"/>
  <c r="C256" i="26"/>
  <c r="C255" i="26"/>
  <c r="C254" i="26"/>
  <c r="AG90" i="26"/>
  <c r="AF90" i="26"/>
  <c r="AE90" i="26"/>
  <c r="AD90" i="26"/>
  <c r="AC90" i="26"/>
  <c r="AB90" i="26"/>
  <c r="AA90" i="26"/>
  <c r="Z90" i="26"/>
  <c r="C23" i="26"/>
  <c r="D23" i="26" s="1"/>
  <c r="E23" i="26" s="1"/>
  <c r="F23" i="26" s="1"/>
  <c r="G23" i="26" s="1"/>
  <c r="H23" i="26" s="1"/>
  <c r="I23" i="26" s="1"/>
  <c r="J23" i="26" s="1"/>
  <c r="K23" i="26" s="1"/>
  <c r="L23" i="26" s="1"/>
  <c r="M23" i="26" s="1"/>
  <c r="N23" i="26" s="1"/>
  <c r="O23" i="26" s="1"/>
  <c r="P23" i="26" s="1"/>
  <c r="Q23" i="26" s="1"/>
  <c r="R23" i="26" s="1"/>
  <c r="S23" i="26" s="1"/>
  <c r="T23" i="26" s="1"/>
  <c r="U23" i="26" s="1"/>
  <c r="V23" i="26" s="1"/>
  <c r="W23" i="26" s="1"/>
  <c r="X23" i="26" s="1"/>
  <c r="Y23" i="26" s="1"/>
  <c r="C13" i="26"/>
  <c r="C283" i="26" l="1"/>
  <c r="C338" i="26"/>
  <c r="C502" i="26"/>
  <c r="T650" i="26"/>
  <c r="U651" i="26"/>
  <c r="L56" i="26"/>
  <c r="X205" i="26"/>
  <c r="X211" i="26"/>
  <c r="Q204" i="26"/>
  <c r="F211" i="26"/>
  <c r="Y212" i="26"/>
  <c r="C33" i="26"/>
  <c r="C448" i="26"/>
  <c r="M584" i="26"/>
  <c r="M647" i="26" s="1"/>
  <c r="H200" i="26"/>
  <c r="S206" i="26"/>
  <c r="H214" i="26"/>
  <c r="C201" i="26"/>
  <c r="E210" i="26"/>
  <c r="W210" i="26"/>
  <c r="G212" i="26"/>
  <c r="S584" i="26"/>
  <c r="S647" i="26" s="1"/>
  <c r="R57" i="26"/>
  <c r="G204" i="26"/>
  <c r="I206" i="26"/>
  <c r="E208" i="26"/>
  <c r="F209" i="26"/>
  <c r="G210" i="26"/>
  <c r="N211" i="26"/>
  <c r="F57" i="26"/>
  <c r="L196" i="26"/>
  <c r="N205" i="26"/>
  <c r="J207" i="26"/>
  <c r="K208" i="26"/>
  <c r="L209" i="26"/>
  <c r="X209" i="26"/>
  <c r="I212" i="26"/>
  <c r="M57" i="26"/>
  <c r="S57" i="26"/>
  <c r="Y57" i="26"/>
  <c r="R194" i="26"/>
  <c r="S196" i="26"/>
  <c r="Y196" i="26"/>
  <c r="C198" i="26"/>
  <c r="D199" i="26"/>
  <c r="F201" i="26"/>
  <c r="U205" i="26"/>
  <c r="R208" i="26"/>
  <c r="AC217" i="26"/>
  <c r="D651" i="26"/>
  <c r="F656" i="26"/>
  <c r="L656" i="26"/>
  <c r="X656" i="26"/>
  <c r="E199" i="26"/>
  <c r="Y201" i="26"/>
  <c r="P205" i="26"/>
  <c r="Q206" i="26"/>
  <c r="W212" i="26"/>
  <c r="T196" i="26"/>
  <c r="J205" i="26"/>
  <c r="R207" i="26"/>
  <c r="S208" i="26"/>
  <c r="O210" i="26"/>
  <c r="V211" i="26"/>
  <c r="G191" i="26"/>
  <c r="O193" i="26"/>
  <c r="D194" i="26"/>
  <c r="J194" i="26"/>
  <c r="T199" i="26"/>
  <c r="U200" i="26"/>
  <c r="V201" i="26"/>
  <c r="Q202" i="26"/>
  <c r="W202" i="26"/>
  <c r="F651" i="26"/>
  <c r="L651" i="26"/>
  <c r="N656" i="26"/>
  <c r="AA1189" i="26"/>
  <c r="AA1083" i="26" s="1"/>
  <c r="AA1560" i="26" s="1"/>
  <c r="G201" i="26"/>
  <c r="K206" i="26"/>
  <c r="G208" i="26"/>
  <c r="N209" i="26"/>
  <c r="G194" i="26"/>
  <c r="Q199" i="26"/>
  <c r="L207" i="26"/>
  <c r="T209" i="26"/>
  <c r="W199" i="26"/>
  <c r="O204" i="26"/>
  <c r="Y208" i="26"/>
  <c r="L199" i="26"/>
  <c r="X199" i="26"/>
  <c r="N201" i="26"/>
  <c r="F212" i="26"/>
  <c r="S214" i="26"/>
  <c r="Y214" i="26"/>
  <c r="AE217" i="26"/>
  <c r="U574" i="26"/>
  <c r="U667" i="26" s="1"/>
  <c r="F595" i="26"/>
  <c r="R595" i="26"/>
  <c r="AA1186" i="26"/>
  <c r="AA1080" i="26" s="1"/>
  <c r="AA1557" i="26" s="1"/>
  <c r="O595" i="26"/>
  <c r="U595" i="26"/>
  <c r="AA1007" i="26"/>
  <c r="AB1007" i="26" s="1"/>
  <c r="AC1007" i="26" s="1"/>
  <c r="AD1007" i="26" s="1"/>
  <c r="AE1007" i="26" s="1"/>
  <c r="N57" i="26"/>
  <c r="E651" i="26"/>
  <c r="Q574" i="26"/>
  <c r="R688" i="26" s="1"/>
  <c r="G656" i="26"/>
  <c r="W595" i="26"/>
  <c r="H965" i="26"/>
  <c r="Z978" i="26"/>
  <c r="Z1006" i="26" s="1"/>
  <c r="AA1006" i="26" s="1"/>
  <c r="AB1006" i="26" s="1"/>
  <c r="AC1006" i="26" s="1"/>
  <c r="AD1006" i="26" s="1"/>
  <c r="AE1006" i="26" s="1"/>
  <c r="AA1195" i="26"/>
  <c r="AA1089" i="26" s="1"/>
  <c r="AA1566" i="26" s="1"/>
  <c r="E647" i="26"/>
  <c r="L650" i="26"/>
  <c r="R650" i="26"/>
  <c r="AB830" i="26"/>
  <c r="AC830" i="26" s="1"/>
  <c r="AD830" i="26" s="1"/>
  <c r="AE830" i="26" s="1"/>
  <c r="AE883" i="26" s="1"/>
  <c r="V57" i="26"/>
  <c r="K57" i="26"/>
  <c r="Q57" i="26"/>
  <c r="W57" i="26"/>
  <c r="N651" i="26"/>
  <c r="T651" i="26"/>
  <c r="N595" i="26"/>
  <c r="C69" i="26"/>
  <c r="N54" i="26"/>
  <c r="T54" i="26"/>
  <c r="J197" i="26"/>
  <c r="M200" i="26"/>
  <c r="S200" i="26"/>
  <c r="X573" i="26"/>
  <c r="X657" i="26" s="1"/>
  <c r="G595" i="26"/>
  <c r="M595" i="26"/>
  <c r="R965" i="26"/>
  <c r="X965" i="26"/>
  <c r="AC854" i="26"/>
  <c r="AC907" i="26" s="1"/>
  <c r="AA907" i="26"/>
  <c r="D54" i="26"/>
  <c r="J54" i="26"/>
  <c r="C584" i="26"/>
  <c r="C689" i="26" s="1"/>
  <c r="N191" i="26"/>
  <c r="I192" i="26"/>
  <c r="U192" i="26"/>
  <c r="P193" i="26"/>
  <c r="K194" i="26"/>
  <c r="R204" i="26"/>
  <c r="G205" i="26"/>
  <c r="M205" i="26"/>
  <c r="Y205" i="26"/>
  <c r="T206" i="26"/>
  <c r="O207" i="26"/>
  <c r="C214" i="26"/>
  <c r="I214" i="26"/>
  <c r="O214" i="26"/>
  <c r="AA217" i="26"/>
  <c r="AG217" i="26"/>
  <c r="J574" i="26"/>
  <c r="J668" i="26" s="1"/>
  <c r="G584" i="26"/>
  <c r="G647" i="26" s="1"/>
  <c r="E595" i="26"/>
  <c r="K595" i="26"/>
  <c r="J965" i="26"/>
  <c r="P965" i="26"/>
  <c r="K54" i="26"/>
  <c r="W54" i="26"/>
  <c r="U647" i="26"/>
  <c r="R54" i="26"/>
  <c r="X54" i="26"/>
  <c r="AC184" i="26"/>
  <c r="K647" i="26"/>
  <c r="T570" i="26"/>
  <c r="O584" i="26"/>
  <c r="O647" i="26" s="1"/>
  <c r="O54" i="26"/>
  <c r="S54" i="26"/>
  <c r="C650" i="26"/>
  <c r="C574" i="26"/>
  <c r="C674" i="26" s="1"/>
  <c r="AA887" i="26"/>
  <c r="AB834" i="26"/>
  <c r="AB887" i="26" s="1"/>
  <c r="AA1518" i="26"/>
  <c r="AB1412" i="26"/>
  <c r="AC1412" i="26" s="1"/>
  <c r="AD1412" i="26" s="1"/>
  <c r="P56" i="26"/>
  <c r="C77" i="26"/>
  <c r="D574" i="26"/>
  <c r="D673" i="26" s="1"/>
  <c r="P574" i="26"/>
  <c r="P665" i="26" s="1"/>
  <c r="P650" i="26"/>
  <c r="F570" i="26"/>
  <c r="L570" i="26"/>
  <c r="X570" i="26"/>
  <c r="H656" i="26"/>
  <c r="H573" i="26"/>
  <c r="H657" i="26" s="1"/>
  <c r="T656" i="26"/>
  <c r="T573" i="26"/>
  <c r="T657" i="26" s="1"/>
  <c r="Q651" i="26"/>
  <c r="AA904" i="26"/>
  <c r="AB851" i="26"/>
  <c r="T58" i="26"/>
  <c r="J57" i="26"/>
  <c r="W194" i="26"/>
  <c r="E574" i="26"/>
  <c r="E680" i="26" s="1"/>
  <c r="E650" i="26"/>
  <c r="K650" i="26"/>
  <c r="K574" i="26"/>
  <c r="K669" i="26" s="1"/>
  <c r="R574" i="26"/>
  <c r="S686" i="26" s="1"/>
  <c r="M570" i="26"/>
  <c r="N573" i="26"/>
  <c r="N657" i="26" s="1"/>
  <c r="C57" i="26"/>
  <c r="I57" i="26"/>
  <c r="O57" i="26"/>
  <c r="U57" i="26"/>
  <c r="F54" i="26"/>
  <c r="L54" i="26"/>
  <c r="E57" i="26"/>
  <c r="F56" i="26"/>
  <c r="I196" i="26"/>
  <c r="D197" i="26"/>
  <c r="V197" i="26"/>
  <c r="K198" i="26"/>
  <c r="Q198" i="26"/>
  <c r="O202" i="26"/>
  <c r="Z217" i="26"/>
  <c r="AF184" i="26"/>
  <c r="Y574" i="26"/>
  <c r="Y670" i="26" s="1"/>
  <c r="Y651" i="26"/>
  <c r="H570" i="26"/>
  <c r="V657" i="26"/>
  <c r="AA876" i="26"/>
  <c r="AB823" i="26"/>
  <c r="AB876" i="26" s="1"/>
  <c r="AA897" i="26"/>
  <c r="AB844" i="26"/>
  <c r="V54" i="26"/>
  <c r="C54" i="26"/>
  <c r="F191" i="26"/>
  <c r="L191" i="26"/>
  <c r="M192" i="26"/>
  <c r="H193" i="26"/>
  <c r="N193" i="26"/>
  <c r="G195" i="26"/>
  <c r="L201" i="26"/>
  <c r="G202" i="26"/>
  <c r="AA184" i="26"/>
  <c r="S650" i="26"/>
  <c r="S574" i="26"/>
  <c r="T688" i="26" s="1"/>
  <c r="C675" i="26"/>
  <c r="C653" i="26"/>
  <c r="C570" i="26"/>
  <c r="AA881" i="26"/>
  <c r="AB828" i="26"/>
  <c r="AB881" i="26" s="1"/>
  <c r="AB894" i="26"/>
  <c r="AC841" i="26"/>
  <c r="AC910" i="26"/>
  <c r="AD857" i="26"/>
  <c r="AE857" i="26" s="1"/>
  <c r="AE910" i="26" s="1"/>
  <c r="AB1494" i="26"/>
  <c r="AB1441" i="26"/>
  <c r="F58" i="26"/>
  <c r="X56" i="26"/>
  <c r="G57" i="26"/>
  <c r="P54" i="26"/>
  <c r="P206" i="26"/>
  <c r="M209" i="26"/>
  <c r="H210" i="26"/>
  <c r="T210" i="26"/>
  <c r="C211" i="26"/>
  <c r="O211" i="26"/>
  <c r="J212" i="26"/>
  <c r="H574" i="26"/>
  <c r="H675" i="26" s="1"/>
  <c r="H650" i="26"/>
  <c r="C651" i="26"/>
  <c r="I574" i="26"/>
  <c r="I670" i="26" s="1"/>
  <c r="P570" i="26"/>
  <c r="N570" i="26"/>
  <c r="C595" i="26"/>
  <c r="C700" i="26" s="1"/>
  <c r="C692" i="26"/>
  <c r="AA872" i="26"/>
  <c r="AB819" i="26"/>
  <c r="D656" i="26"/>
  <c r="P656" i="26"/>
  <c r="L595" i="26"/>
  <c r="V656" i="26"/>
  <c r="G965" i="26"/>
  <c r="M965" i="26"/>
  <c r="S965" i="26"/>
  <c r="AE965" i="26"/>
  <c r="AB835" i="26"/>
  <c r="AB843" i="26"/>
  <c r="AB850" i="26"/>
  <c r="AB903" i="26" s="1"/>
  <c r="E648" i="26"/>
  <c r="AA908" i="26"/>
  <c r="AA1404" i="26"/>
  <c r="L573" i="26"/>
  <c r="L657" i="26" s="1"/>
  <c r="S595" i="26"/>
  <c r="T595" i="26"/>
  <c r="C965" i="26"/>
  <c r="O965" i="26"/>
  <c r="U965" i="26"/>
  <c r="AC825" i="26"/>
  <c r="AD825" i="26" s="1"/>
  <c r="AB839" i="26"/>
  <c r="AC839" i="26" s="1"/>
  <c r="AC849" i="26"/>
  <c r="AB853" i="26"/>
  <c r="V570" i="26"/>
  <c r="E965" i="26"/>
  <c r="K965" i="26"/>
  <c r="W965" i="26"/>
  <c r="AC965" i="26"/>
  <c r="L965" i="26"/>
  <c r="AB818" i="26"/>
  <c r="AB871" i="26" s="1"/>
  <c r="AA902" i="26"/>
  <c r="Z1537" i="26"/>
  <c r="F573" i="26"/>
  <c r="F657" i="26" s="1"/>
  <c r="P573" i="26"/>
  <c r="J595" i="26"/>
  <c r="V595" i="26"/>
  <c r="H190" i="26"/>
  <c r="G54" i="26"/>
  <c r="I191" i="26"/>
  <c r="R192" i="26"/>
  <c r="T194" i="26"/>
  <c r="F214" i="26"/>
  <c r="N214" i="26"/>
  <c r="V214" i="26"/>
  <c r="C43" i="26"/>
  <c r="C53" i="26"/>
  <c r="H54" i="26"/>
  <c r="Q54" i="26"/>
  <c r="H56" i="26"/>
  <c r="Q56" i="26"/>
  <c r="L57" i="26"/>
  <c r="C63" i="26"/>
  <c r="J191" i="26"/>
  <c r="R191" i="26"/>
  <c r="C192" i="26"/>
  <c r="K192" i="26"/>
  <c r="S192" i="26"/>
  <c r="L193" i="26"/>
  <c r="T193" i="26"/>
  <c r="E194" i="26"/>
  <c r="M194" i="26"/>
  <c r="U194" i="26"/>
  <c r="J196" i="26"/>
  <c r="R196" i="26"/>
  <c r="C197" i="26"/>
  <c r="K197" i="26"/>
  <c r="S197" i="26"/>
  <c r="D198" i="26"/>
  <c r="L198" i="26"/>
  <c r="T198" i="26"/>
  <c r="M199" i="26"/>
  <c r="U199" i="26"/>
  <c r="F200" i="26"/>
  <c r="N200" i="26"/>
  <c r="V200" i="26"/>
  <c r="O201" i="26"/>
  <c r="W201" i="26"/>
  <c r="H202" i="26"/>
  <c r="P202" i="26"/>
  <c r="X202" i="26"/>
  <c r="H204" i="26"/>
  <c r="P204" i="26"/>
  <c r="X204" i="26"/>
  <c r="I205" i="26"/>
  <c r="Q205" i="26"/>
  <c r="J206" i="26"/>
  <c r="R206" i="26"/>
  <c r="C207" i="26"/>
  <c r="S207" i="26"/>
  <c r="D208" i="26"/>
  <c r="L208" i="26"/>
  <c r="T208" i="26"/>
  <c r="E209" i="26"/>
  <c r="U209" i="26"/>
  <c r="F210" i="26"/>
  <c r="N210" i="26"/>
  <c r="V210" i="26"/>
  <c r="G211" i="26"/>
  <c r="W211" i="26"/>
  <c r="H212" i="26"/>
  <c r="P212" i="26"/>
  <c r="G214" i="26"/>
  <c r="W214" i="26"/>
  <c r="D95" i="26"/>
  <c r="D118" i="26" s="1"/>
  <c r="D191" i="26"/>
  <c r="T191" i="26"/>
  <c r="E192" i="26"/>
  <c r="F193" i="26"/>
  <c r="O194" i="26"/>
  <c r="Q196" i="26"/>
  <c r="Q214" i="26"/>
  <c r="AG184" i="26"/>
  <c r="V193" i="26"/>
  <c r="Y54" i="26"/>
  <c r="S193" i="26"/>
  <c r="T55" i="26"/>
  <c r="W58" i="26"/>
  <c r="I54" i="26"/>
  <c r="I56" i="26"/>
  <c r="R56" i="26"/>
  <c r="D57" i="26"/>
  <c r="C64" i="26"/>
  <c r="C191" i="26"/>
  <c r="K191" i="26"/>
  <c r="S191" i="26"/>
  <c r="D192" i="26"/>
  <c r="L192" i="26"/>
  <c r="E193" i="26"/>
  <c r="M193" i="26"/>
  <c r="U193" i="26"/>
  <c r="F194" i="26"/>
  <c r="N194" i="26"/>
  <c r="V194" i="26"/>
  <c r="C196" i="26"/>
  <c r="K196" i="26"/>
  <c r="L197" i="26"/>
  <c r="T197" i="26"/>
  <c r="E198" i="26"/>
  <c r="M198" i="26"/>
  <c r="U198" i="26"/>
  <c r="N199" i="26"/>
  <c r="V199" i="26"/>
  <c r="G200" i="26"/>
  <c r="O200" i="26"/>
  <c r="W200" i="26"/>
  <c r="H201" i="26"/>
  <c r="P201" i="26"/>
  <c r="X201" i="26"/>
  <c r="I202" i="26"/>
  <c r="Y202" i="26"/>
  <c r="P214" i="26"/>
  <c r="X214" i="26"/>
  <c r="AE184" i="26"/>
  <c r="AD217" i="26"/>
  <c r="I203" i="26"/>
  <c r="I204" i="26"/>
  <c r="R205" i="26"/>
  <c r="C269" i="26"/>
  <c r="C206" i="26"/>
  <c r="T207" i="26"/>
  <c r="M208" i="26"/>
  <c r="U208" i="26"/>
  <c r="V209" i="26"/>
  <c r="H211" i="26"/>
  <c r="P211" i="26"/>
  <c r="O197" i="26"/>
  <c r="Q212" i="26"/>
  <c r="D196" i="26"/>
  <c r="E197" i="26"/>
  <c r="M197" i="26"/>
  <c r="U197" i="26"/>
  <c r="F198" i="26"/>
  <c r="N198" i="26"/>
  <c r="V198" i="26"/>
  <c r="G199" i="26"/>
  <c r="O199" i="26"/>
  <c r="P200" i="26"/>
  <c r="X200" i="26"/>
  <c r="I201" i="26"/>
  <c r="Q201" i="26"/>
  <c r="R202" i="26"/>
  <c r="J204" i="26"/>
  <c r="C205" i="26"/>
  <c r="K205" i="26"/>
  <c r="S205" i="26"/>
  <c r="D206" i="26"/>
  <c r="L206" i="26"/>
  <c r="E207" i="26"/>
  <c r="M207" i="26"/>
  <c r="U207" i="26"/>
  <c r="F208" i="26"/>
  <c r="N208" i="26"/>
  <c r="V208" i="26"/>
  <c r="G209" i="26"/>
  <c r="O209" i="26"/>
  <c r="W209" i="26"/>
  <c r="P210" i="26"/>
  <c r="X210" i="26"/>
  <c r="I211" i="26"/>
  <c r="Q211" i="26"/>
  <c r="Y211" i="26"/>
  <c r="R212" i="26"/>
  <c r="D207" i="26"/>
  <c r="X212" i="26"/>
  <c r="Q191" i="26"/>
  <c r="K193" i="26"/>
  <c r="C1595" i="26"/>
  <c r="C1542" i="26"/>
  <c r="C1489" i="26"/>
  <c r="C1436" i="26"/>
  <c r="C1383" i="26"/>
  <c r="C1277" i="26"/>
  <c r="C1330" i="26"/>
  <c r="C1224" i="26"/>
  <c r="C1171" i="26"/>
  <c r="C1118" i="26"/>
  <c r="C917" i="26"/>
  <c r="C1012" i="26"/>
  <c r="C1065" i="26"/>
  <c r="C970" i="26"/>
  <c r="C984" i="26"/>
  <c r="C998" i="26"/>
  <c r="C864" i="26"/>
  <c r="C811" i="26"/>
  <c r="C642" i="26"/>
  <c r="C579" i="26"/>
  <c r="C664" i="26"/>
  <c r="C600" i="26"/>
  <c r="C684" i="26"/>
  <c r="C621" i="26"/>
  <c r="C758" i="26"/>
  <c r="C705" i="26"/>
  <c r="C189" i="26"/>
  <c r="C558" i="26"/>
  <c r="C252" i="26"/>
  <c r="C156" i="26"/>
  <c r="C94" i="26"/>
  <c r="C222" i="26"/>
  <c r="C125" i="26"/>
  <c r="J56" i="26"/>
  <c r="S56" i="26"/>
  <c r="D13" i="26"/>
  <c r="E54" i="26"/>
  <c r="M54" i="26"/>
  <c r="U54" i="26"/>
  <c r="G56" i="26"/>
  <c r="O56" i="26"/>
  <c r="W56" i="26"/>
  <c r="H57" i="26"/>
  <c r="P57" i="26"/>
  <c r="X57" i="26"/>
  <c r="K56" i="26"/>
  <c r="E191" i="26"/>
  <c r="M191" i="26"/>
  <c r="U191" i="26"/>
  <c r="F192" i="26"/>
  <c r="N192" i="26"/>
  <c r="V192" i="26"/>
  <c r="G193" i="26"/>
  <c r="W193" i="26"/>
  <c r="H194" i="26"/>
  <c r="P194" i="26"/>
  <c r="X194" i="26"/>
  <c r="E196" i="26"/>
  <c r="M196" i="26"/>
  <c r="U196" i="26"/>
  <c r="F197" i="26"/>
  <c r="N197" i="26"/>
  <c r="G198" i="26"/>
  <c r="O198" i="26"/>
  <c r="W198" i="26"/>
  <c r="H199" i="26"/>
  <c r="P199" i="26"/>
  <c r="I200" i="26"/>
  <c r="Q200" i="26"/>
  <c r="Y200" i="26"/>
  <c r="J201" i="26"/>
  <c r="R201" i="26"/>
  <c r="C202" i="26"/>
  <c r="K202" i="26"/>
  <c r="S202" i="26"/>
  <c r="C204" i="26"/>
  <c r="K204" i="26"/>
  <c r="D205" i="26"/>
  <c r="L205" i="26"/>
  <c r="T205" i="26"/>
  <c r="E206" i="26"/>
  <c r="M206" i="26"/>
  <c r="U206" i="26"/>
  <c r="F207" i="26"/>
  <c r="N207" i="26"/>
  <c r="V207" i="26"/>
  <c r="O208" i="26"/>
  <c r="W208" i="26"/>
  <c r="H209" i="26"/>
  <c r="P209" i="26"/>
  <c r="Q210" i="26"/>
  <c r="Y210" i="26"/>
  <c r="J211" i="26"/>
  <c r="R211" i="26"/>
  <c r="C212" i="26"/>
  <c r="K212" i="26"/>
  <c r="S212" i="26"/>
  <c r="J214" i="26"/>
  <c r="R214" i="26"/>
  <c r="AF217" i="26"/>
  <c r="D195" i="26"/>
  <c r="AB184" i="26"/>
  <c r="Y191" i="26"/>
  <c r="J198" i="26"/>
  <c r="K207" i="26"/>
  <c r="I210" i="26"/>
  <c r="AB217" i="26"/>
  <c r="Y56" i="26"/>
  <c r="V191" i="26"/>
  <c r="G192" i="26"/>
  <c r="O192" i="26"/>
  <c r="W192" i="26"/>
  <c r="X193" i="26"/>
  <c r="I194" i="26"/>
  <c r="Q194" i="26"/>
  <c r="Y194" i="26"/>
  <c r="F196" i="26"/>
  <c r="N196" i="26"/>
  <c r="V196" i="26"/>
  <c r="G197" i="26"/>
  <c r="W197" i="26"/>
  <c r="H198" i="26"/>
  <c r="P198" i="26"/>
  <c r="X198" i="26"/>
  <c r="I199" i="26"/>
  <c r="Y199" i="26"/>
  <c r="J200" i="26"/>
  <c r="R200" i="26"/>
  <c r="K201" i="26"/>
  <c r="S201" i="26"/>
  <c r="D202" i="26"/>
  <c r="L202" i="26"/>
  <c r="T202" i="26"/>
  <c r="D204" i="26"/>
  <c r="L204" i="26"/>
  <c r="T204" i="26"/>
  <c r="E205" i="26"/>
  <c r="F206" i="26"/>
  <c r="N206" i="26"/>
  <c r="V206" i="26"/>
  <c r="G207" i="26"/>
  <c r="H208" i="26"/>
  <c r="P208" i="26"/>
  <c r="X208" i="26"/>
  <c r="I209" i="26"/>
  <c r="Q209" i="26"/>
  <c r="Y209" i="26"/>
  <c r="J210" i="26"/>
  <c r="R210" i="26"/>
  <c r="S211" i="26"/>
  <c r="D212" i="26"/>
  <c r="L212" i="26"/>
  <c r="T212" i="26"/>
  <c r="U201" i="26"/>
  <c r="S204" i="26"/>
  <c r="T57" i="26"/>
  <c r="C193" i="26"/>
  <c r="C56" i="26"/>
  <c r="O191" i="26"/>
  <c r="W191" i="26"/>
  <c r="H192" i="26"/>
  <c r="P192" i="26"/>
  <c r="X192" i="26"/>
  <c r="I193" i="26"/>
  <c r="Q193" i="26"/>
  <c r="Y193" i="26"/>
  <c r="G196" i="26"/>
  <c r="O196" i="26"/>
  <c r="W196" i="26"/>
  <c r="H197" i="26"/>
  <c r="P197" i="26"/>
  <c r="X197" i="26"/>
  <c r="I198" i="26"/>
  <c r="Y198" i="26"/>
  <c r="J199" i="26"/>
  <c r="C200" i="26"/>
  <c r="K200" i="26"/>
  <c r="D201" i="26"/>
  <c r="T201" i="26"/>
  <c r="U202" i="26"/>
  <c r="E204" i="26"/>
  <c r="M204" i="26"/>
  <c r="U204" i="26"/>
  <c r="F205" i="26"/>
  <c r="V205" i="26"/>
  <c r="G206" i="26"/>
  <c r="O206" i="26"/>
  <c r="W206" i="26"/>
  <c r="H207" i="26"/>
  <c r="P207" i="26"/>
  <c r="X207" i="26"/>
  <c r="I208" i="26"/>
  <c r="Q208" i="26"/>
  <c r="J209" i="26"/>
  <c r="R209" i="26"/>
  <c r="C210" i="26"/>
  <c r="K210" i="26"/>
  <c r="S210" i="26"/>
  <c r="L211" i="26"/>
  <c r="T211" i="26"/>
  <c r="E212" i="26"/>
  <c r="M212" i="26"/>
  <c r="U212" i="26"/>
  <c r="D214" i="26"/>
  <c r="L214" i="26"/>
  <c r="T214" i="26"/>
  <c r="T192" i="26"/>
  <c r="F199" i="26"/>
  <c r="J202" i="26"/>
  <c r="Y204" i="26"/>
  <c r="W207" i="26"/>
  <c r="D211" i="26"/>
  <c r="J192" i="26"/>
  <c r="L194" i="26"/>
  <c r="J58" i="26"/>
  <c r="H191" i="26"/>
  <c r="P191" i="26"/>
  <c r="X191" i="26"/>
  <c r="Q192" i="26"/>
  <c r="Y192" i="26"/>
  <c r="J193" i="26"/>
  <c r="R193" i="26"/>
  <c r="C194" i="26"/>
  <c r="S194" i="26"/>
  <c r="P196" i="26"/>
  <c r="X196" i="26"/>
  <c r="I197" i="26"/>
  <c r="Q197" i="26"/>
  <c r="Y197" i="26"/>
  <c r="R198" i="26"/>
  <c r="C199" i="26"/>
  <c r="K199" i="26"/>
  <c r="S199" i="26"/>
  <c r="D200" i="26"/>
  <c r="L200" i="26"/>
  <c r="T200" i="26"/>
  <c r="E201" i="26"/>
  <c r="M201" i="26"/>
  <c r="F202" i="26"/>
  <c r="N202" i="26"/>
  <c r="V202" i="26"/>
  <c r="F204" i="26"/>
  <c r="N204" i="26"/>
  <c r="V204" i="26"/>
  <c r="O205" i="26"/>
  <c r="W205" i="26"/>
  <c r="H206" i="26"/>
  <c r="X206" i="26"/>
  <c r="I207" i="26"/>
  <c r="Q207" i="26"/>
  <c r="Y207" i="26"/>
  <c r="J208" i="26"/>
  <c r="C209" i="26"/>
  <c r="K209" i="26"/>
  <c r="S209" i="26"/>
  <c r="D210" i="26"/>
  <c r="L210" i="26"/>
  <c r="E211" i="26"/>
  <c r="M211" i="26"/>
  <c r="U211" i="26"/>
  <c r="N212" i="26"/>
  <c r="V212" i="26"/>
  <c r="E214" i="26"/>
  <c r="M214" i="26"/>
  <c r="U214" i="26"/>
  <c r="R199" i="26"/>
  <c r="E202" i="26"/>
  <c r="M202" i="26"/>
  <c r="D193" i="26"/>
  <c r="H196" i="26"/>
  <c r="K211" i="26"/>
  <c r="Y206" i="26"/>
  <c r="O212" i="26"/>
  <c r="AD184" i="26"/>
  <c r="R197" i="26"/>
  <c r="C208" i="26"/>
  <c r="K214" i="26"/>
  <c r="C258" i="26"/>
  <c r="E200" i="26"/>
  <c r="W204" i="26"/>
  <c r="M210" i="26"/>
  <c r="S198" i="26"/>
  <c r="D209" i="26"/>
  <c r="C266" i="26"/>
  <c r="H205" i="26"/>
  <c r="U210" i="26"/>
  <c r="E671" i="26"/>
  <c r="C573" i="26"/>
  <c r="K573" i="26"/>
  <c r="S656" i="26"/>
  <c r="S573" i="26"/>
  <c r="G574" i="26"/>
  <c r="G675" i="26" s="1"/>
  <c r="G650" i="26"/>
  <c r="O650" i="26"/>
  <c r="O574" i="26"/>
  <c r="P692" i="26" s="1"/>
  <c r="W650" i="26"/>
  <c r="W574" i="26"/>
  <c r="W678" i="26" s="1"/>
  <c r="H651" i="26"/>
  <c r="P651" i="26"/>
  <c r="X651" i="26"/>
  <c r="I570" i="26"/>
  <c r="Q570" i="26"/>
  <c r="Y675" i="26"/>
  <c r="Y570" i="26"/>
  <c r="C656" i="26"/>
  <c r="W647" i="26"/>
  <c r="Y666" i="26"/>
  <c r="Y677" i="26"/>
  <c r="Y671" i="26"/>
  <c r="Y665" i="26"/>
  <c r="Y668" i="26"/>
  <c r="E656" i="26"/>
  <c r="M656" i="26"/>
  <c r="J657" i="26"/>
  <c r="K656" i="26"/>
  <c r="Q650" i="26"/>
  <c r="Y650" i="26"/>
  <c r="D691" i="26"/>
  <c r="C670" i="26"/>
  <c r="F648" i="26"/>
  <c r="F584" i="26"/>
  <c r="N648" i="26"/>
  <c r="N584" i="26"/>
  <c r="V648" i="26"/>
  <c r="V584" i="26"/>
  <c r="H595" i="26"/>
  <c r="P595" i="26"/>
  <c r="X595" i="26"/>
  <c r="Y672" i="26"/>
  <c r="J647" i="26"/>
  <c r="C698" i="26"/>
  <c r="C594" i="26"/>
  <c r="C699" i="26" s="1"/>
  <c r="K594" i="26"/>
  <c r="S594" i="26"/>
  <c r="AB815" i="26"/>
  <c r="AA868" i="26"/>
  <c r="D677" i="26"/>
  <c r="I656" i="26"/>
  <c r="I573" i="26"/>
  <c r="Q656" i="26"/>
  <c r="Q573" i="26"/>
  <c r="Y656" i="26"/>
  <c r="Y678" i="26"/>
  <c r="Y573" i="26"/>
  <c r="H648" i="26"/>
  <c r="H584" i="26"/>
  <c r="H647" i="26" s="1"/>
  <c r="P584" i="26"/>
  <c r="P647" i="26" s="1"/>
  <c r="P648" i="26"/>
  <c r="X648" i="26"/>
  <c r="X584" i="26"/>
  <c r="I595" i="26"/>
  <c r="Q595" i="26"/>
  <c r="Q700" i="26" s="1"/>
  <c r="Y595" i="26"/>
  <c r="C695" i="26"/>
  <c r="C591" i="26"/>
  <c r="C696" i="26" s="1"/>
  <c r="D669" i="26"/>
  <c r="M650" i="26"/>
  <c r="U650" i="26"/>
  <c r="F574" i="26"/>
  <c r="F669" i="26" s="1"/>
  <c r="N574" i="26"/>
  <c r="V651" i="26"/>
  <c r="V574" i="26"/>
  <c r="W698" i="26" s="1"/>
  <c r="G570" i="26"/>
  <c r="O570" i="26"/>
  <c r="W570" i="26"/>
  <c r="D657" i="26"/>
  <c r="R657" i="26"/>
  <c r="M574" i="26"/>
  <c r="N698" i="26" s="1"/>
  <c r="E594" i="26"/>
  <c r="M594" i="26"/>
  <c r="M657" i="26" s="1"/>
  <c r="AA898" i="26"/>
  <c r="AB845" i="26"/>
  <c r="AB856" i="26"/>
  <c r="AA909" i="26"/>
  <c r="AA882" i="26"/>
  <c r="AB829" i="26"/>
  <c r="F650" i="26"/>
  <c r="N650" i="26"/>
  <c r="V650" i="26"/>
  <c r="G651" i="26"/>
  <c r="O651" i="26"/>
  <c r="W651" i="26"/>
  <c r="L574" i="26"/>
  <c r="M693" i="26" s="1"/>
  <c r="T574" i="26"/>
  <c r="W656" i="26"/>
  <c r="F965" i="26"/>
  <c r="N965" i="26"/>
  <c r="V965" i="26"/>
  <c r="AD965" i="26"/>
  <c r="AB812" i="26"/>
  <c r="AA813" i="26"/>
  <c r="E573" i="26"/>
  <c r="U657" i="26"/>
  <c r="O594" i="26"/>
  <c r="W594" i="26"/>
  <c r="I650" i="26"/>
  <c r="R651" i="26"/>
  <c r="O656" i="26"/>
  <c r="AA816" i="26"/>
  <c r="AC822" i="26"/>
  <c r="AB875" i="26"/>
  <c r="AA877" i="26"/>
  <c r="AB824" i="26"/>
  <c r="AA879" i="26"/>
  <c r="AB826" i="26"/>
  <c r="AB900" i="26"/>
  <c r="AC847" i="26"/>
  <c r="I584" i="26"/>
  <c r="Q584" i="26"/>
  <c r="Y584" i="26"/>
  <c r="J648" i="26"/>
  <c r="U648" i="26"/>
  <c r="J650" i="26"/>
  <c r="I651" i="26"/>
  <c r="S651" i="26"/>
  <c r="AA814" i="26"/>
  <c r="AA821" i="26"/>
  <c r="AC836" i="26"/>
  <c r="AB889" i="26"/>
  <c r="AC838" i="26"/>
  <c r="AB891" i="26"/>
  <c r="AA852" i="26"/>
  <c r="Y669" i="26"/>
  <c r="E570" i="26"/>
  <c r="U570" i="26"/>
  <c r="G573" i="26"/>
  <c r="W573" i="26"/>
  <c r="X574" i="26"/>
  <c r="Y690" i="26" s="1"/>
  <c r="R584" i="26"/>
  <c r="Y594" i="26"/>
  <c r="K648" i="26"/>
  <c r="J651" i="26"/>
  <c r="R656" i="26"/>
  <c r="AB817" i="26"/>
  <c r="AA870" i="26"/>
  <c r="D648" i="26"/>
  <c r="L648" i="26"/>
  <c r="T648" i="26"/>
  <c r="W648" i="26"/>
  <c r="X650" i="26"/>
  <c r="K651" i="26"/>
  <c r="AA965" i="26"/>
  <c r="AA873" i="26"/>
  <c r="AB820" i="26"/>
  <c r="AA893" i="26"/>
  <c r="AB840" i="26"/>
  <c r="D584" i="26"/>
  <c r="L584" i="26"/>
  <c r="T584" i="26"/>
  <c r="D595" i="26"/>
  <c r="C648" i="26"/>
  <c r="D650" i="26"/>
  <c r="M651" i="26"/>
  <c r="J656" i="26"/>
  <c r="U656" i="26"/>
  <c r="D965" i="26"/>
  <c r="T965" i="26"/>
  <c r="AB832" i="26"/>
  <c r="AA885" i="26"/>
  <c r="AB848" i="26"/>
  <c r="AA901" i="26"/>
  <c r="I965" i="26"/>
  <c r="Q965" i="26"/>
  <c r="Y965" i="26"/>
  <c r="AA846" i="26"/>
  <c r="AA875" i="26"/>
  <c r="AA889" i="26"/>
  <c r="AA900" i="26"/>
  <c r="AA1175" i="26"/>
  <c r="AA1069" i="26" s="1"/>
  <c r="AA1546" i="26" s="1"/>
  <c r="Z1493" i="26"/>
  <c r="AA1387" i="26"/>
  <c r="Z965" i="26"/>
  <c r="Z859" i="26"/>
  <c r="AA878" i="26"/>
  <c r="AB965" i="26"/>
  <c r="AB831" i="26"/>
  <c r="AA837" i="26"/>
  <c r="AB842" i="26"/>
  <c r="AC855" i="26"/>
  <c r="AA858" i="26"/>
  <c r="AA1207" i="26"/>
  <c r="AA1101" i="26" s="1"/>
  <c r="AA1578" i="26" s="1"/>
  <c r="AA891" i="26"/>
  <c r="AA910" i="26"/>
  <c r="AB827" i="26"/>
  <c r="AA833" i="26"/>
  <c r="AA894" i="26"/>
  <c r="AB910" i="26"/>
  <c r="Z1529" i="26"/>
  <c r="AA1423" i="26"/>
  <c r="Z1491" i="26"/>
  <c r="AA1385" i="26"/>
  <c r="C1590" i="26"/>
  <c r="C1643" i="26" s="1"/>
  <c r="AB1515" i="26"/>
  <c r="AB1462" i="26"/>
  <c r="AC1409" i="26"/>
  <c r="Z1490" i="26"/>
  <c r="AA1384" i="26"/>
  <c r="AA1504" i="26"/>
  <c r="AA1451" i="26"/>
  <c r="AA1211" i="26"/>
  <c r="AA1105" i="26" s="1"/>
  <c r="AA1582" i="26" s="1"/>
  <c r="AA1498" i="26"/>
  <c r="AA1445" i="26"/>
  <c r="AB1392" i="26"/>
  <c r="Z1500" i="26"/>
  <c r="AA1394" i="26"/>
  <c r="AB1504" i="26"/>
  <c r="AB1451" i="26"/>
  <c r="AC1398" i="26"/>
  <c r="AA1509" i="26"/>
  <c r="AA1456" i="26"/>
  <c r="AB1403" i="26"/>
  <c r="AB1511" i="26"/>
  <c r="AC1405" i="26"/>
  <c r="AB1458" i="26"/>
  <c r="AC1528" i="26"/>
  <c r="AC1475" i="26"/>
  <c r="AD1422" i="26"/>
  <c r="Z1492" i="26"/>
  <c r="AA1386" i="26"/>
  <c r="AB1528" i="26"/>
  <c r="AB1475" i="26"/>
  <c r="AB1483" i="26"/>
  <c r="AC1430" i="26"/>
  <c r="AB1536" i="26"/>
  <c r="Z1532" i="26"/>
  <c r="AA1426" i="26"/>
  <c r="Z1498" i="26"/>
  <c r="Z1504" i="26"/>
  <c r="AA1511" i="26"/>
  <c r="AA1458" i="26"/>
  <c r="AA1496" i="26"/>
  <c r="AA1443" i="26"/>
  <c r="AA1459" i="26"/>
  <c r="AA1512" i="26"/>
  <c r="AB1390" i="26"/>
  <c r="AB1406" i="26"/>
  <c r="AB1470" i="26"/>
  <c r="AB1523" i="26"/>
  <c r="Z1495" i="26"/>
  <c r="AA1520" i="26"/>
  <c r="AA1467" i="26"/>
  <c r="AC1470" i="26"/>
  <c r="AC1523" i="26"/>
  <c r="AD1417" i="26"/>
  <c r="AC1481" i="26"/>
  <c r="AC1534" i="26"/>
  <c r="AD1428" i="26"/>
  <c r="AA1389" i="26"/>
  <c r="AA1499" i="26"/>
  <c r="AA1446" i="26"/>
  <c r="AB1414" i="26"/>
  <c r="AB1531" i="26"/>
  <c r="AB1478" i="26"/>
  <c r="AB1393" i="26"/>
  <c r="Z1503" i="26"/>
  <c r="AA1397" i="26"/>
  <c r="AA1528" i="26"/>
  <c r="AA1475" i="26"/>
  <c r="AC1425" i="26"/>
  <c r="Z1506" i="26"/>
  <c r="AB1507" i="26"/>
  <c r="AB1454" i="26"/>
  <c r="Z1521" i="26"/>
  <c r="AA1415" i="26"/>
  <c r="Z1524" i="26"/>
  <c r="AC1526" i="26"/>
  <c r="AC1473" i="26"/>
  <c r="Z1530" i="26"/>
  <c r="Z1535" i="26"/>
  <c r="Z1501" i="26"/>
  <c r="AA1400" i="26"/>
  <c r="AC1401" i="26"/>
  <c r="Z1513" i="26"/>
  <c r="AA1407" i="26"/>
  <c r="Z1522" i="26"/>
  <c r="AA1418" i="26"/>
  <c r="AD1420" i="26"/>
  <c r="Z1527" i="26"/>
  <c r="AA1424" i="26"/>
  <c r="AA1427" i="26"/>
  <c r="AA1429" i="26"/>
  <c r="AA1431" i="26"/>
  <c r="AC1388" i="26"/>
  <c r="AA1391" i="26"/>
  <c r="AA1395" i="26"/>
  <c r="Z1508" i="26"/>
  <c r="Z1514" i="26"/>
  <c r="AA1410" i="26"/>
  <c r="Z1517" i="26"/>
  <c r="Z1519" i="26"/>
  <c r="AA1416" i="26"/>
  <c r="AA1419" i="26"/>
  <c r="AA1421" i="26"/>
  <c r="AB1449" i="26"/>
  <c r="Z1496" i="26"/>
  <c r="AC1396" i="26"/>
  <c r="Z1505" i="26"/>
  <c r="AA1399" i="26"/>
  <c r="AA1402" i="26"/>
  <c r="Z1509" i="26"/>
  <c r="Z1511" i="26"/>
  <c r="AA1408" i="26"/>
  <c r="AA1411" i="26"/>
  <c r="AA1413" i="26"/>
  <c r="AA1536" i="26"/>
  <c r="AA1483" i="26"/>
  <c r="Z1494" i="26"/>
  <c r="Z1502" i="26"/>
  <c r="Z1518" i="26"/>
  <c r="Z1526" i="26"/>
  <c r="Z1534" i="26"/>
  <c r="AA1494" i="26"/>
  <c r="AA1441" i="26"/>
  <c r="Z1499" i="26"/>
  <c r="AA1502" i="26"/>
  <c r="AA1449" i="26"/>
  <c r="Z1507" i="26"/>
  <c r="Z1515" i="26"/>
  <c r="Z1523" i="26"/>
  <c r="AA1473" i="26"/>
  <c r="AA1526" i="26"/>
  <c r="Z1531" i="26"/>
  <c r="AA1534" i="26"/>
  <c r="AA1481" i="26"/>
  <c r="AA1507" i="26"/>
  <c r="AA1454" i="26"/>
  <c r="Z1512" i="26"/>
  <c r="AA1462" i="26"/>
  <c r="AA1515" i="26"/>
  <c r="Z1520" i="26"/>
  <c r="AA1523" i="26"/>
  <c r="AA1470" i="26"/>
  <c r="AB1473" i="26"/>
  <c r="AB1526" i="26"/>
  <c r="Z1528" i="26"/>
  <c r="AA1478" i="26"/>
  <c r="AA1531" i="26"/>
  <c r="AB1481" i="26"/>
  <c r="AB1534" i="26"/>
  <c r="Z1536" i="26"/>
  <c r="AA1465" i="26"/>
  <c r="D700" i="26" l="1"/>
  <c r="P668" i="26"/>
  <c r="Q685" i="26"/>
  <c r="T689" i="26"/>
  <c r="V698" i="26"/>
  <c r="D693" i="26"/>
  <c r="V694" i="26"/>
  <c r="U670" i="26"/>
  <c r="T699" i="26"/>
  <c r="E692" i="26"/>
  <c r="E686" i="26"/>
  <c r="D667" i="26"/>
  <c r="Q698" i="26"/>
  <c r="O689" i="26"/>
  <c r="D674" i="26"/>
  <c r="Q686" i="26"/>
  <c r="P666" i="26"/>
  <c r="P669" i="26"/>
  <c r="P672" i="26"/>
  <c r="E694" i="26"/>
  <c r="Q694" i="26"/>
  <c r="E698" i="26"/>
  <c r="Q692" i="26"/>
  <c r="D680" i="26"/>
  <c r="P670" i="26"/>
  <c r="U679" i="26"/>
  <c r="P679" i="26"/>
  <c r="P675" i="26"/>
  <c r="W195" i="26"/>
  <c r="F195" i="26"/>
  <c r="AC834" i="26"/>
  <c r="AC887" i="26" s="1"/>
  <c r="T679" i="26"/>
  <c r="E699" i="26"/>
  <c r="E685" i="26"/>
  <c r="E697" i="26"/>
  <c r="D678" i="26"/>
  <c r="W203" i="26"/>
  <c r="Q58" i="26"/>
  <c r="D670" i="26"/>
  <c r="D679" i="26"/>
  <c r="D666" i="26"/>
  <c r="E691" i="26"/>
  <c r="E700" i="26"/>
  <c r="D283" i="26"/>
  <c r="D338" i="26"/>
  <c r="D502" i="26"/>
  <c r="U692" i="26"/>
  <c r="G55" i="26"/>
  <c r="I55" i="26"/>
  <c r="E55" i="26"/>
  <c r="F55" i="26"/>
  <c r="AD854" i="26"/>
  <c r="AD907" i="26" s="1"/>
  <c r="AB1189" i="26"/>
  <c r="AB1083" i="26" s="1"/>
  <c r="AB1560" i="26" s="1"/>
  <c r="AB1613" i="26" s="1"/>
  <c r="R698" i="26"/>
  <c r="O190" i="26"/>
  <c r="L685" i="26"/>
  <c r="R685" i="26"/>
  <c r="M190" i="26"/>
  <c r="L687" i="26"/>
  <c r="R697" i="26"/>
  <c r="Q675" i="26"/>
  <c r="L691" i="26"/>
  <c r="T687" i="26"/>
  <c r="Q670" i="26"/>
  <c r="Q673" i="26"/>
  <c r="S670" i="26"/>
  <c r="N195" i="26"/>
  <c r="P190" i="26"/>
  <c r="J675" i="26"/>
  <c r="I678" i="26"/>
  <c r="S688" i="26"/>
  <c r="I680" i="26"/>
  <c r="W190" i="26"/>
  <c r="G58" i="26"/>
  <c r="R674" i="26"/>
  <c r="I671" i="26"/>
  <c r="R665" i="26"/>
  <c r="R667" i="26"/>
  <c r="J694" i="26"/>
  <c r="AB1216" i="26"/>
  <c r="AB1110" i="26" s="1"/>
  <c r="AB1587" i="26" s="1"/>
  <c r="J698" i="26"/>
  <c r="R669" i="26"/>
  <c r="D448" i="26"/>
  <c r="J692" i="26"/>
  <c r="V195" i="26"/>
  <c r="E56" i="26"/>
  <c r="AC878" i="26"/>
  <c r="AB1186" i="26"/>
  <c r="AB1080" i="26" s="1"/>
  <c r="AB1557" i="26" s="1"/>
  <c r="AB1610" i="26" s="1"/>
  <c r="AD910" i="26"/>
  <c r="AA1184" i="26"/>
  <c r="AA1078" i="26" s="1"/>
  <c r="AA1555" i="26" s="1"/>
  <c r="AB1465" i="26"/>
  <c r="AC828" i="26"/>
  <c r="AC881" i="26" s="1"/>
  <c r="AA1215" i="26"/>
  <c r="AA1109" i="26" s="1"/>
  <c r="AA1586" i="26" s="1"/>
  <c r="C55" i="26"/>
  <c r="M55" i="26"/>
  <c r="S55" i="26"/>
  <c r="T673" i="26"/>
  <c r="D694" i="26"/>
  <c r="P58" i="26"/>
  <c r="AB1184" i="26"/>
  <c r="AB1078" i="26" s="1"/>
  <c r="AB1555" i="26" s="1"/>
  <c r="AD883" i="26"/>
  <c r="Q690" i="26"/>
  <c r="P671" i="26"/>
  <c r="D686" i="26"/>
  <c r="C680" i="26"/>
  <c r="O679" i="26"/>
  <c r="J691" i="26"/>
  <c r="P667" i="26"/>
  <c r="Q688" i="26"/>
  <c r="T685" i="26"/>
  <c r="D699" i="26"/>
  <c r="U677" i="26"/>
  <c r="K693" i="26"/>
  <c r="AB883" i="26"/>
  <c r="K58" i="26"/>
  <c r="AC883" i="26"/>
  <c r="J676" i="26"/>
  <c r="O55" i="26"/>
  <c r="AB1211" i="26"/>
  <c r="AB1105" i="26" s="1"/>
  <c r="AB1582" i="26" s="1"/>
  <c r="AB1635" i="26" s="1"/>
  <c r="T690" i="26"/>
  <c r="C677" i="26"/>
  <c r="AB1177" i="26"/>
  <c r="AB1071" i="26" s="1"/>
  <c r="AB1548" i="26" s="1"/>
  <c r="T672" i="26"/>
  <c r="K692" i="26"/>
  <c r="C669" i="26"/>
  <c r="P678" i="26"/>
  <c r="Q693" i="26"/>
  <c r="E693" i="26"/>
  <c r="V669" i="26"/>
  <c r="S669" i="26"/>
  <c r="E687" i="26"/>
  <c r="D671" i="26"/>
  <c r="P700" i="26"/>
  <c r="D697" i="26"/>
  <c r="C665" i="26"/>
  <c r="D675" i="26"/>
  <c r="E690" i="26"/>
  <c r="K688" i="26"/>
  <c r="D665" i="26"/>
  <c r="Y680" i="26"/>
  <c r="Y674" i="26"/>
  <c r="I677" i="26"/>
  <c r="P674" i="26"/>
  <c r="Q687" i="26"/>
  <c r="D692" i="26"/>
  <c r="P673" i="26"/>
  <c r="T694" i="26"/>
  <c r="C678" i="26"/>
  <c r="V691" i="26"/>
  <c r="V700" i="26"/>
  <c r="C673" i="26"/>
  <c r="T56" i="26"/>
  <c r="U190" i="26"/>
  <c r="R55" i="26"/>
  <c r="D687" i="26"/>
  <c r="C668" i="26"/>
  <c r="H666" i="26"/>
  <c r="X55" i="26"/>
  <c r="Y55" i="26"/>
  <c r="C667" i="26"/>
  <c r="D688" i="26"/>
  <c r="T686" i="26"/>
  <c r="E670" i="26"/>
  <c r="M58" i="26"/>
  <c r="AA1216" i="26"/>
  <c r="AA1110" i="26" s="1"/>
  <c r="AA1587" i="26" s="1"/>
  <c r="D689" i="26"/>
  <c r="D698" i="26"/>
  <c r="X693" i="26"/>
  <c r="Q699" i="26"/>
  <c r="AB1518" i="26"/>
  <c r="AA1200" i="26"/>
  <c r="AA1094" i="26" s="1"/>
  <c r="AA1571" i="26" s="1"/>
  <c r="D672" i="26"/>
  <c r="D690" i="26"/>
  <c r="O669" i="26"/>
  <c r="W699" i="26"/>
  <c r="Y673" i="26"/>
  <c r="I693" i="26"/>
  <c r="Y667" i="26"/>
  <c r="C666" i="26"/>
  <c r="D668" i="26"/>
  <c r="E688" i="26"/>
  <c r="P693" i="26"/>
  <c r="D685" i="26"/>
  <c r="C671" i="26"/>
  <c r="Q691" i="26"/>
  <c r="D676" i="26"/>
  <c r="K685" i="26"/>
  <c r="I674" i="26"/>
  <c r="P680" i="26"/>
  <c r="E689" i="26"/>
  <c r="S668" i="26"/>
  <c r="U666" i="26"/>
  <c r="K55" i="26"/>
  <c r="J700" i="26"/>
  <c r="P676" i="26"/>
  <c r="C58" i="26"/>
  <c r="L689" i="26"/>
  <c r="K672" i="26"/>
  <c r="P657" i="26"/>
  <c r="AC823" i="26"/>
  <c r="AC876" i="26" s="1"/>
  <c r="K666" i="26"/>
  <c r="K668" i="26"/>
  <c r="K673" i="26"/>
  <c r="K674" i="26"/>
  <c r="H668" i="26"/>
  <c r="D55" i="26"/>
  <c r="N56" i="26"/>
  <c r="K670" i="26"/>
  <c r="L686" i="26"/>
  <c r="L688" i="26"/>
  <c r="N55" i="26"/>
  <c r="N58" i="26"/>
  <c r="L698" i="26"/>
  <c r="K680" i="26"/>
  <c r="L697" i="26"/>
  <c r="L699" i="26"/>
  <c r="N190" i="26"/>
  <c r="K700" i="26"/>
  <c r="AA1185" i="26"/>
  <c r="AA1079" i="26" s="1"/>
  <c r="AA1556" i="26" s="1"/>
  <c r="L690" i="26"/>
  <c r="K676" i="26"/>
  <c r="K675" i="26"/>
  <c r="I700" i="26"/>
  <c r="K677" i="26"/>
  <c r="K667" i="26"/>
  <c r="L692" i="26"/>
  <c r="K678" i="26"/>
  <c r="K658" i="26"/>
  <c r="U55" i="26"/>
  <c r="L693" i="26"/>
  <c r="H690" i="26"/>
  <c r="K665" i="26"/>
  <c r="K671" i="26"/>
  <c r="L694" i="26"/>
  <c r="Q55" i="26"/>
  <c r="J665" i="26"/>
  <c r="U673" i="26"/>
  <c r="M675" i="26"/>
  <c r="U669" i="26"/>
  <c r="U672" i="26"/>
  <c r="V689" i="26"/>
  <c r="J672" i="26"/>
  <c r="J666" i="26"/>
  <c r="K697" i="26"/>
  <c r="U674" i="26"/>
  <c r="V687" i="26"/>
  <c r="U665" i="26"/>
  <c r="E668" i="26"/>
  <c r="L190" i="26"/>
  <c r="K691" i="26"/>
  <c r="M195" i="26"/>
  <c r="AA1183" i="26"/>
  <c r="AA1077" i="26" s="1"/>
  <c r="AA1554" i="26" s="1"/>
  <c r="V692" i="26"/>
  <c r="M673" i="26"/>
  <c r="J673" i="26"/>
  <c r="V693" i="26"/>
  <c r="U678" i="26"/>
  <c r="J669" i="26"/>
  <c r="H679" i="26"/>
  <c r="K699" i="26"/>
  <c r="K694" i="26"/>
  <c r="K686" i="26"/>
  <c r="J667" i="26"/>
  <c r="U658" i="26"/>
  <c r="V697" i="26"/>
  <c r="V685" i="26"/>
  <c r="E658" i="26"/>
  <c r="X58" i="26"/>
  <c r="L55" i="26"/>
  <c r="V58" i="26"/>
  <c r="Q203" i="26"/>
  <c r="C647" i="26"/>
  <c r="U58" i="26"/>
  <c r="AA1191" i="26"/>
  <c r="AA1085" i="26" s="1"/>
  <c r="AA1562" i="26" s="1"/>
  <c r="J55" i="26"/>
  <c r="AA1177" i="26"/>
  <c r="AA1071" i="26" s="1"/>
  <c r="AA1548" i="26" s="1"/>
  <c r="N692" i="26"/>
  <c r="F693" i="26"/>
  <c r="K690" i="26"/>
  <c r="M678" i="26"/>
  <c r="U675" i="26"/>
  <c r="P690" i="26"/>
  <c r="K698" i="26"/>
  <c r="V690" i="26"/>
  <c r="J677" i="26"/>
  <c r="J674" i="26"/>
  <c r="K687" i="26"/>
  <c r="V688" i="26"/>
  <c r="V686" i="26"/>
  <c r="U680" i="26"/>
  <c r="F685" i="26"/>
  <c r="U56" i="26"/>
  <c r="Y58" i="26"/>
  <c r="E190" i="26"/>
  <c r="J678" i="26"/>
  <c r="E203" i="26"/>
  <c r="J680" i="26"/>
  <c r="L678" i="26"/>
  <c r="K689" i="26"/>
  <c r="V699" i="26"/>
  <c r="J671" i="26"/>
  <c r="J670" i="26"/>
  <c r="J679" i="26"/>
  <c r="U668" i="26"/>
  <c r="U671" i="26"/>
  <c r="F688" i="26"/>
  <c r="I58" i="26"/>
  <c r="H58" i="26"/>
  <c r="W55" i="26"/>
  <c r="Q666" i="26"/>
  <c r="R700" i="26"/>
  <c r="R693" i="26"/>
  <c r="F698" i="26"/>
  <c r="Q665" i="26"/>
  <c r="Q668" i="26"/>
  <c r="Q674" i="26"/>
  <c r="E667" i="26"/>
  <c r="E677" i="26"/>
  <c r="K195" i="26"/>
  <c r="M203" i="26"/>
  <c r="R690" i="26"/>
  <c r="Q678" i="26"/>
  <c r="L700" i="26"/>
  <c r="V56" i="26"/>
  <c r="AA1205" i="26"/>
  <c r="AA1099" i="26" s="1"/>
  <c r="AA1576" i="26" s="1"/>
  <c r="R689" i="26"/>
  <c r="N679" i="26"/>
  <c r="E672" i="26"/>
  <c r="R699" i="26"/>
  <c r="E675" i="26"/>
  <c r="F700" i="26"/>
  <c r="Q671" i="26"/>
  <c r="Q680" i="26"/>
  <c r="R686" i="26"/>
  <c r="F697" i="26"/>
  <c r="F686" i="26"/>
  <c r="F694" i="26"/>
  <c r="U203" i="26"/>
  <c r="X258" i="26"/>
  <c r="D58" i="26"/>
  <c r="R58" i="26"/>
  <c r="Q667" i="26"/>
  <c r="AA1176" i="26"/>
  <c r="AA1070" i="26" s="1"/>
  <c r="AA1547" i="26" s="1"/>
  <c r="E669" i="26"/>
  <c r="Q669" i="26"/>
  <c r="Q672" i="26"/>
  <c r="R687" i="26"/>
  <c r="Q677" i="26"/>
  <c r="R694" i="26"/>
  <c r="F687" i="26"/>
  <c r="F691" i="26"/>
  <c r="E665" i="26"/>
  <c r="M56" i="26"/>
  <c r="F692" i="26"/>
  <c r="E673" i="26"/>
  <c r="E678" i="26"/>
  <c r="R692" i="26"/>
  <c r="AB892" i="26"/>
  <c r="F690" i="26"/>
  <c r="J658" i="26"/>
  <c r="R691" i="26"/>
  <c r="E666" i="26"/>
  <c r="E674" i="26"/>
  <c r="X190" i="26"/>
  <c r="O58" i="26"/>
  <c r="S58" i="26"/>
  <c r="T203" i="26"/>
  <c r="H672" i="26"/>
  <c r="H669" i="26"/>
  <c r="W693" i="26"/>
  <c r="L672" i="26"/>
  <c r="V672" i="26"/>
  <c r="Y689" i="26"/>
  <c r="I698" i="26"/>
  <c r="O699" i="26"/>
  <c r="T676" i="26"/>
  <c r="V676" i="26"/>
  <c r="C658" i="26"/>
  <c r="I699" i="26"/>
  <c r="S675" i="26"/>
  <c r="J687" i="26"/>
  <c r="J697" i="26"/>
  <c r="H680" i="26"/>
  <c r="I691" i="26"/>
  <c r="H665" i="26"/>
  <c r="T697" i="26"/>
  <c r="S658" i="26"/>
  <c r="X676" i="26"/>
  <c r="C672" i="26"/>
  <c r="AA1201" i="26"/>
  <c r="AA1095" i="26" s="1"/>
  <c r="AA1572" i="26" s="1"/>
  <c r="I690" i="26"/>
  <c r="O693" i="26"/>
  <c r="N693" i="26"/>
  <c r="I669" i="26"/>
  <c r="N675" i="26"/>
  <c r="AC850" i="26"/>
  <c r="AC903" i="26" s="1"/>
  <c r="Y693" i="26"/>
  <c r="I675" i="26"/>
  <c r="M689" i="26"/>
  <c r="S673" i="26"/>
  <c r="I667" i="26"/>
  <c r="J688" i="26"/>
  <c r="I694" i="26"/>
  <c r="I697" i="26"/>
  <c r="I685" i="26"/>
  <c r="S677" i="26"/>
  <c r="T692" i="26"/>
  <c r="T700" i="26"/>
  <c r="S666" i="26"/>
  <c r="S671" i="26"/>
  <c r="S678" i="26"/>
  <c r="L195" i="26"/>
  <c r="Q190" i="26"/>
  <c r="P55" i="26"/>
  <c r="L669" i="26"/>
  <c r="H667" i="26"/>
  <c r="S672" i="26"/>
  <c r="H678" i="26"/>
  <c r="S676" i="26"/>
  <c r="T693" i="26"/>
  <c r="I692" i="26"/>
  <c r="N700" i="26"/>
  <c r="H658" i="26"/>
  <c r="J690" i="26"/>
  <c r="J685" i="26"/>
  <c r="I666" i="26"/>
  <c r="H670" i="26"/>
  <c r="H674" i="26"/>
  <c r="S680" i="26"/>
  <c r="S667" i="26"/>
  <c r="T691" i="26"/>
  <c r="J689" i="26"/>
  <c r="J693" i="26"/>
  <c r="L58" i="26"/>
  <c r="H676" i="26"/>
  <c r="I673" i="26"/>
  <c r="M690" i="26"/>
  <c r="T698" i="26"/>
  <c r="H677" i="26"/>
  <c r="O675" i="26"/>
  <c r="N673" i="26"/>
  <c r="J699" i="26"/>
  <c r="H671" i="26"/>
  <c r="I665" i="26"/>
  <c r="I668" i="26"/>
  <c r="J686" i="26"/>
  <c r="I686" i="26"/>
  <c r="I688" i="26"/>
  <c r="P699" i="26"/>
  <c r="S665" i="26"/>
  <c r="S674" i="26"/>
  <c r="V55" i="26"/>
  <c r="I687" i="26"/>
  <c r="H673" i="26"/>
  <c r="T195" i="26"/>
  <c r="D56" i="26"/>
  <c r="H55" i="26"/>
  <c r="X271" i="26"/>
  <c r="AA1510" i="26"/>
  <c r="AB1404" i="26"/>
  <c r="X669" i="26"/>
  <c r="W669" i="26"/>
  <c r="X692" i="26"/>
  <c r="W675" i="26"/>
  <c r="F673" i="26"/>
  <c r="X678" i="26"/>
  <c r="R658" i="26"/>
  <c r="Y698" i="26"/>
  <c r="S693" i="26"/>
  <c r="R668" i="26"/>
  <c r="S687" i="26"/>
  <c r="W700" i="26"/>
  <c r="X673" i="26"/>
  <c r="O700" i="26"/>
  <c r="AA1213" i="26"/>
  <c r="AA1107" i="26" s="1"/>
  <c r="AA1584" i="26" s="1"/>
  <c r="AB906" i="26"/>
  <c r="AC853" i="26"/>
  <c r="AC844" i="26"/>
  <c r="AB897" i="26"/>
  <c r="Q697" i="26"/>
  <c r="P677" i="26"/>
  <c r="AC1518" i="26"/>
  <c r="AC1465" i="26"/>
  <c r="I672" i="26"/>
  <c r="F675" i="26"/>
  <c r="Y699" i="26"/>
  <c r="M669" i="26"/>
  <c r="C676" i="26"/>
  <c r="G698" i="26"/>
  <c r="F678" i="26"/>
  <c r="M700" i="26"/>
  <c r="S692" i="26"/>
  <c r="Y700" i="26"/>
  <c r="X690" i="26"/>
  <c r="R677" i="26"/>
  <c r="S694" i="26"/>
  <c r="N699" i="26"/>
  <c r="U195" i="26"/>
  <c r="Y195" i="26"/>
  <c r="AC902" i="26"/>
  <c r="AD849" i="26"/>
  <c r="AB896" i="26"/>
  <c r="AC843" i="26"/>
  <c r="AD841" i="26"/>
  <c r="AC894" i="26"/>
  <c r="F679" i="26"/>
  <c r="R675" i="26"/>
  <c r="U689" i="26"/>
  <c r="Y692" i="26"/>
  <c r="X689" i="26"/>
  <c r="S699" i="26"/>
  <c r="R672" i="26"/>
  <c r="R666" i="26"/>
  <c r="R680" i="26"/>
  <c r="X698" i="26"/>
  <c r="Q658" i="26"/>
  <c r="X672" i="26"/>
  <c r="E58" i="26"/>
  <c r="S700" i="26"/>
  <c r="AB888" i="26"/>
  <c r="AC835" i="26"/>
  <c r="AB872" i="26"/>
  <c r="AC819" i="26"/>
  <c r="U233" i="26"/>
  <c r="AC818" i="26"/>
  <c r="AC871" i="26" s="1"/>
  <c r="S689" i="26"/>
  <c r="S690" i="26"/>
  <c r="R678" i="26"/>
  <c r="R671" i="26"/>
  <c r="S698" i="26"/>
  <c r="R676" i="26"/>
  <c r="S685" i="26"/>
  <c r="R670" i="26"/>
  <c r="G689" i="26"/>
  <c r="AA1457" i="26"/>
  <c r="G693" i="26"/>
  <c r="R673" i="26"/>
  <c r="R679" i="26"/>
  <c r="X700" i="26"/>
  <c r="U698" i="26"/>
  <c r="S691" i="26"/>
  <c r="S697" i="26"/>
  <c r="AB904" i="26"/>
  <c r="AC851" i="26"/>
  <c r="O266" i="26"/>
  <c r="AA1505" i="26"/>
  <c r="AA1452" i="26"/>
  <c r="AB1399" i="26"/>
  <c r="AA1199" i="26"/>
  <c r="AA1093" i="26" s="1"/>
  <c r="AA1570" i="26" s="1"/>
  <c r="E676" i="26"/>
  <c r="G203" i="26"/>
  <c r="S190" i="26"/>
  <c r="P203" i="26"/>
  <c r="AA1506" i="26"/>
  <c r="AA1453" i="26"/>
  <c r="AB1400" i="26"/>
  <c r="AA1172" i="26"/>
  <c r="AA1066" i="26" s="1"/>
  <c r="AA1543" i="26" s="1"/>
  <c r="AA1493" i="26"/>
  <c r="AA1440" i="26"/>
  <c r="AB1387" i="26"/>
  <c r="W676" i="26"/>
  <c r="G680" i="26"/>
  <c r="H694" i="26"/>
  <c r="H686" i="26"/>
  <c r="H687" i="26"/>
  <c r="G667" i="26"/>
  <c r="G658" i="26"/>
  <c r="G668" i="26"/>
  <c r="H685" i="26"/>
  <c r="G674" i="26"/>
  <c r="H697" i="26"/>
  <c r="H691" i="26"/>
  <c r="G666" i="26"/>
  <c r="G677" i="26"/>
  <c r="G671" i="26"/>
  <c r="H688" i="26"/>
  <c r="G678" i="26"/>
  <c r="G665" i="26"/>
  <c r="H698" i="26"/>
  <c r="G670" i="26"/>
  <c r="K679" i="26"/>
  <c r="K657" i="26"/>
  <c r="AA1501" i="26"/>
  <c r="AA1448" i="26"/>
  <c r="AB1395" i="26"/>
  <c r="AA1484" i="26"/>
  <c r="AB1431" i="26"/>
  <c r="AA1524" i="26"/>
  <c r="AA1471" i="26"/>
  <c r="AB1418" i="26"/>
  <c r="AD1481" i="26"/>
  <c r="AD1534" i="26"/>
  <c r="AE1428" i="26"/>
  <c r="AC1511" i="26"/>
  <c r="AD1405" i="26"/>
  <c r="AC1458" i="26"/>
  <c r="AA1190" i="26"/>
  <c r="AA1084" i="26" s="1"/>
  <c r="AA1561" i="26" s="1"/>
  <c r="AA1500" i="26"/>
  <c r="AA1447" i="26"/>
  <c r="AB1394" i="26"/>
  <c r="AA1187" i="26"/>
  <c r="AA1081" i="26" s="1"/>
  <c r="AA1558" i="26" s="1"/>
  <c r="AB1203" i="26"/>
  <c r="AB1097" i="26" s="1"/>
  <c r="AB1574" i="26" s="1"/>
  <c r="AB1627" i="26" s="1"/>
  <c r="AA1529" i="26"/>
  <c r="AA1476" i="26"/>
  <c r="AB1423" i="26"/>
  <c r="AA890" i="26"/>
  <c r="AB837" i="26"/>
  <c r="AC817" i="26"/>
  <c r="AB870" i="26"/>
  <c r="AC891" i="26"/>
  <c r="AD838" i="26"/>
  <c r="Q689" i="26"/>
  <c r="Q647" i="26"/>
  <c r="X647" i="26"/>
  <c r="AC826" i="26"/>
  <c r="AB879" i="26"/>
  <c r="AA866" i="26"/>
  <c r="AB813" i="26"/>
  <c r="U699" i="26"/>
  <c r="M670" i="26"/>
  <c r="M680" i="26"/>
  <c r="N685" i="26"/>
  <c r="M665" i="26"/>
  <c r="N697" i="26"/>
  <c r="N687" i="26"/>
  <c r="M671" i="26"/>
  <c r="N688" i="26"/>
  <c r="M677" i="26"/>
  <c r="N694" i="26"/>
  <c r="M658" i="26"/>
  <c r="M667" i="26"/>
  <c r="N691" i="26"/>
  <c r="N686" i="26"/>
  <c r="M674" i="26"/>
  <c r="M668" i="26"/>
  <c r="M666" i="26"/>
  <c r="W691" i="26"/>
  <c r="V671" i="26"/>
  <c r="V658" i="26"/>
  <c r="W685" i="26"/>
  <c r="W694" i="26"/>
  <c r="W686" i="26"/>
  <c r="V674" i="26"/>
  <c r="V666" i="26"/>
  <c r="W697" i="26"/>
  <c r="W687" i="26"/>
  <c r="V665" i="26"/>
  <c r="V677" i="26"/>
  <c r="W688" i="26"/>
  <c r="V670" i="26"/>
  <c r="V680" i="26"/>
  <c r="V668" i="26"/>
  <c r="V667" i="26"/>
  <c r="V675" i="26"/>
  <c r="G700" i="26"/>
  <c r="N689" i="26"/>
  <c r="U690" i="26"/>
  <c r="Y658" i="26"/>
  <c r="I658" i="26"/>
  <c r="O698" i="26"/>
  <c r="I676" i="26"/>
  <c r="W680" i="26"/>
  <c r="X694" i="26"/>
  <c r="X686" i="26"/>
  <c r="X687" i="26"/>
  <c r="W667" i="26"/>
  <c r="X685" i="26"/>
  <c r="W666" i="26"/>
  <c r="X697" i="26"/>
  <c r="X691" i="26"/>
  <c r="W665" i="26"/>
  <c r="W677" i="26"/>
  <c r="W671" i="26"/>
  <c r="X688" i="26"/>
  <c r="W670" i="26"/>
  <c r="W658" i="26"/>
  <c r="W674" i="26"/>
  <c r="W668" i="26"/>
  <c r="W673" i="26"/>
  <c r="G672" i="26"/>
  <c r="G692" i="26"/>
  <c r="F203" i="26"/>
  <c r="X195" i="26"/>
  <c r="E195" i="26"/>
  <c r="C203" i="26"/>
  <c r="P658" i="26"/>
  <c r="AC1502" i="26"/>
  <c r="AC1449" i="26"/>
  <c r="AD1396" i="26"/>
  <c r="AA1527" i="26"/>
  <c r="AA1474" i="26"/>
  <c r="AB1421" i="26"/>
  <c r="AA1516" i="26"/>
  <c r="AA1463" i="26"/>
  <c r="AB1410" i="26"/>
  <c r="AA1497" i="26"/>
  <c r="AA1444" i="26"/>
  <c r="AB1391" i="26"/>
  <c r="AB1499" i="26"/>
  <c r="AC1393" i="26"/>
  <c r="AB1446" i="26"/>
  <c r="AA1492" i="26"/>
  <c r="AA1439" i="26"/>
  <c r="AB1386" i="26"/>
  <c r="AA1490" i="26"/>
  <c r="AA1437" i="26"/>
  <c r="AB1384" i="26"/>
  <c r="AA1197" i="26"/>
  <c r="AA1091" i="26" s="1"/>
  <c r="AA1568" i="26" s="1"/>
  <c r="AA1212" i="26"/>
  <c r="AA1106" i="26" s="1"/>
  <c r="AA1583" i="26" s="1"/>
  <c r="AA1178" i="26"/>
  <c r="AA1072" i="26" s="1"/>
  <c r="AA1549" i="26" s="1"/>
  <c r="AC1211" i="26"/>
  <c r="AC1105" i="26" s="1"/>
  <c r="AC1582" i="26" s="1"/>
  <c r="AC1635" i="26" s="1"/>
  <c r="I689" i="26"/>
  <c r="I647" i="26"/>
  <c r="R647" i="26"/>
  <c r="M699" i="26"/>
  <c r="W690" i="26"/>
  <c r="H693" i="26"/>
  <c r="F676" i="26"/>
  <c r="P698" i="26"/>
  <c r="G699" i="26"/>
  <c r="N676" i="26"/>
  <c r="V647" i="26"/>
  <c r="C679" i="26"/>
  <c r="C657" i="26"/>
  <c r="T647" i="26"/>
  <c r="V203" i="26"/>
  <c r="S203" i="26"/>
  <c r="D190" i="26"/>
  <c r="S195" i="26"/>
  <c r="T190" i="26"/>
  <c r="K190" i="26"/>
  <c r="J203" i="26"/>
  <c r="L213" i="26"/>
  <c r="H203" i="26"/>
  <c r="Q195" i="26"/>
  <c r="AD1518" i="26"/>
  <c r="AE1412" i="26"/>
  <c r="AD1465" i="26"/>
  <c r="AA1214" i="26"/>
  <c r="AA1108" i="26" s="1"/>
  <c r="AA1585" i="26" s="1"/>
  <c r="AA1208" i="26"/>
  <c r="AA1102" i="26" s="1"/>
  <c r="AA1579" i="26" s="1"/>
  <c r="AB880" i="26"/>
  <c r="AC827" i="26"/>
  <c r="AC820" i="26"/>
  <c r="AB873" i="26"/>
  <c r="G676" i="26"/>
  <c r="R190" i="26"/>
  <c r="O195" i="26"/>
  <c r="AA1514" i="26"/>
  <c r="AA1461" i="26"/>
  <c r="AB1408" i="26"/>
  <c r="AD1526" i="26"/>
  <c r="AD1473" i="26"/>
  <c r="AE1420" i="26"/>
  <c r="AA1218" i="26"/>
  <c r="AA1112" i="26" s="1"/>
  <c r="AA1589" i="26" s="1"/>
  <c r="AB895" i="26"/>
  <c r="AC842" i="26"/>
  <c r="E657" i="26"/>
  <c r="E679" i="26"/>
  <c r="AB882" i="26"/>
  <c r="AC829" i="26"/>
  <c r="D647" i="26"/>
  <c r="I190" i="26"/>
  <c r="AA1525" i="26"/>
  <c r="AA1472" i="26"/>
  <c r="AB1419" i="26"/>
  <c r="AA1535" i="26"/>
  <c r="AA1482" i="26"/>
  <c r="AB1429" i="26"/>
  <c r="AB1213" i="26"/>
  <c r="AB1107" i="26" s="1"/>
  <c r="AB1584" i="26" s="1"/>
  <c r="AB1509" i="26"/>
  <c r="AB1456" i="26"/>
  <c r="AC1403" i="26"/>
  <c r="AA1217" i="26"/>
  <c r="AA1111" i="26" s="1"/>
  <c r="AA1588" i="26" s="1"/>
  <c r="AB1196" i="26"/>
  <c r="AB1090" i="26" s="1"/>
  <c r="AB1567" i="26" s="1"/>
  <c r="AB1620" i="26" s="1"/>
  <c r="AA1173" i="26"/>
  <c r="AA1067" i="26" s="1"/>
  <c r="AA1544" i="26" s="1"/>
  <c r="AB1201" i="26"/>
  <c r="AB1095" i="26" s="1"/>
  <c r="AB1572" i="26" s="1"/>
  <c r="AB1625" i="26" s="1"/>
  <c r="AA1179" i="26"/>
  <c r="AA1073" i="26" s="1"/>
  <c r="AA1550" i="26" s="1"/>
  <c r="AA1174" i="26"/>
  <c r="AA1068" i="26" s="1"/>
  <c r="AA1545" i="26" s="1"/>
  <c r="AB884" i="26"/>
  <c r="AC831" i="26"/>
  <c r="AA899" i="26"/>
  <c r="AB846" i="26"/>
  <c r="AB893" i="26"/>
  <c r="AC840" i="26"/>
  <c r="M692" i="26"/>
  <c r="M679" i="26"/>
  <c r="Y685" i="26"/>
  <c r="X665" i="26"/>
  <c r="Y687" i="26"/>
  <c r="Y688" i="26"/>
  <c r="X668" i="26"/>
  <c r="Y697" i="26"/>
  <c r="Y691" i="26"/>
  <c r="Y686" i="26"/>
  <c r="X677" i="26"/>
  <c r="X671" i="26"/>
  <c r="X670" i="26"/>
  <c r="X658" i="26"/>
  <c r="X667" i="26"/>
  <c r="X674" i="26"/>
  <c r="Y694" i="26"/>
  <c r="X680" i="26"/>
  <c r="X666" i="26"/>
  <c r="AA905" i="26"/>
  <c r="AB852" i="26"/>
  <c r="AD836" i="26"/>
  <c r="AC889" i="26"/>
  <c r="AA874" i="26"/>
  <c r="AB821" i="26"/>
  <c r="V679" i="26"/>
  <c r="AB877" i="26"/>
  <c r="AC824" i="26"/>
  <c r="T678" i="26"/>
  <c r="AC812" i="26"/>
  <c r="AB865" i="26"/>
  <c r="M698" i="26"/>
  <c r="V673" i="26"/>
  <c r="M672" i="26"/>
  <c r="P689" i="26"/>
  <c r="Q657" i="26"/>
  <c r="Q679" i="26"/>
  <c r="AC815" i="26"/>
  <c r="AB868" i="26"/>
  <c r="G690" i="26"/>
  <c r="M676" i="26"/>
  <c r="H700" i="26"/>
  <c r="N690" i="26"/>
  <c r="X679" i="26"/>
  <c r="Y676" i="26"/>
  <c r="W672" i="26"/>
  <c r="N669" i="26"/>
  <c r="C253" i="26"/>
  <c r="P195" i="26"/>
  <c r="J195" i="26"/>
  <c r="J190" i="26"/>
  <c r="D1595" i="26"/>
  <c r="D1542" i="26"/>
  <c r="D1489" i="26"/>
  <c r="D1436" i="26"/>
  <c r="D1277" i="26"/>
  <c r="D1330" i="26"/>
  <c r="D1171" i="26"/>
  <c r="D1383" i="26"/>
  <c r="D1224" i="26"/>
  <c r="D1012" i="26"/>
  <c r="D1065" i="26"/>
  <c r="D970" i="26"/>
  <c r="D984" i="26"/>
  <c r="D1118" i="26"/>
  <c r="D998" i="26"/>
  <c r="D864" i="26"/>
  <c r="D917" i="26"/>
  <c r="D758" i="26"/>
  <c r="D664" i="26"/>
  <c r="D600" i="26"/>
  <c r="D684" i="26"/>
  <c r="D621" i="26"/>
  <c r="D811" i="26"/>
  <c r="D705" i="26"/>
  <c r="D642" i="26"/>
  <c r="D558" i="26"/>
  <c r="D579" i="26"/>
  <c r="D156" i="26"/>
  <c r="D53" i="26"/>
  <c r="D189" i="26"/>
  <c r="D252" i="26"/>
  <c r="D222" i="26"/>
  <c r="D94" i="26"/>
  <c r="E13" i="26"/>
  <c r="D125" i="26"/>
  <c r="D63" i="26"/>
  <c r="D43" i="26"/>
  <c r="D33" i="26"/>
  <c r="O203" i="26"/>
  <c r="L203" i="26"/>
  <c r="C195" i="26"/>
  <c r="AA1517" i="26"/>
  <c r="AA1464" i="26"/>
  <c r="AB1411" i="26"/>
  <c r="AC1507" i="26"/>
  <c r="AC1454" i="26"/>
  <c r="AD1401" i="26"/>
  <c r="AA1503" i="26"/>
  <c r="AA1450" i="26"/>
  <c r="AB1397" i="26"/>
  <c r="AB1176" i="26"/>
  <c r="AB1070" i="26" s="1"/>
  <c r="AB1547" i="26" s="1"/>
  <c r="AA1180" i="26"/>
  <c r="AA1074" i="26" s="1"/>
  <c r="AA1551" i="26" s="1"/>
  <c r="V190" i="26"/>
  <c r="AA1522" i="26"/>
  <c r="AA1469" i="26"/>
  <c r="AB1416" i="26"/>
  <c r="AC1494" i="26"/>
  <c r="AD1388" i="26"/>
  <c r="AC1441" i="26"/>
  <c r="AA1533" i="26"/>
  <c r="AA1480" i="26"/>
  <c r="AB1427" i="26"/>
  <c r="AA1460" i="26"/>
  <c r="AA1513" i="26"/>
  <c r="AB1407" i="26"/>
  <c r="AC1531" i="26"/>
  <c r="AC1478" i="26"/>
  <c r="AD1425" i="26"/>
  <c r="AD1523" i="26"/>
  <c r="AD1470" i="26"/>
  <c r="AE1417" i="26"/>
  <c r="AA1532" i="26"/>
  <c r="AA1479" i="26"/>
  <c r="AB1426" i="26"/>
  <c r="AA1206" i="26"/>
  <c r="AA1100" i="26" s="1"/>
  <c r="AA1577" i="26" s="1"/>
  <c r="AB1498" i="26"/>
  <c r="AB1445" i="26"/>
  <c r="AC1392" i="26"/>
  <c r="AA1181" i="26"/>
  <c r="AA1075" i="26" s="1"/>
  <c r="AA1552" i="26" s="1"/>
  <c r="AC1177" i="26"/>
  <c r="AC1071" i="26" s="1"/>
  <c r="AC1548" i="26" s="1"/>
  <c r="AC1601" i="26" s="1"/>
  <c r="AA1209" i="26"/>
  <c r="AA1103" i="26" s="1"/>
  <c r="AA1580" i="26" s="1"/>
  <c r="AB1175" i="26"/>
  <c r="AB1069" i="26" s="1"/>
  <c r="AB1546" i="26" s="1"/>
  <c r="AB1599" i="26" s="1"/>
  <c r="AB901" i="26"/>
  <c r="AC848" i="26"/>
  <c r="W679" i="26"/>
  <c r="X699" i="26"/>
  <c r="W657" i="26"/>
  <c r="AA867" i="26"/>
  <c r="AB814" i="26"/>
  <c r="G673" i="26"/>
  <c r="H692" i="26"/>
  <c r="AB909" i="26"/>
  <c r="AC856" i="26"/>
  <c r="O676" i="26"/>
  <c r="W692" i="26"/>
  <c r="F689" i="26"/>
  <c r="F647" i="26"/>
  <c r="L679" i="26"/>
  <c r="O680" i="26"/>
  <c r="P694" i="26"/>
  <c r="P686" i="26"/>
  <c r="P687" i="26"/>
  <c r="O667" i="26"/>
  <c r="P688" i="26"/>
  <c r="O677" i="26"/>
  <c r="O671" i="26"/>
  <c r="O670" i="26"/>
  <c r="O658" i="26"/>
  <c r="O668" i="26"/>
  <c r="O674" i="26"/>
  <c r="P697" i="26"/>
  <c r="P691" i="26"/>
  <c r="O666" i="26"/>
  <c r="O673" i="26"/>
  <c r="P685" i="26"/>
  <c r="O678" i="26"/>
  <c r="O665" i="26"/>
  <c r="N647" i="26"/>
  <c r="W689" i="26"/>
  <c r="L676" i="26"/>
  <c r="X253" i="26"/>
  <c r="X203" i="26"/>
  <c r="Y190" i="26"/>
  <c r="I195" i="26"/>
  <c r="K203" i="26"/>
  <c r="AA869" i="26"/>
  <c r="AB816" i="26"/>
  <c r="AA1495" i="26"/>
  <c r="AA1442" i="26"/>
  <c r="AB1389" i="26"/>
  <c r="AA1194" i="26"/>
  <c r="AA1088" i="26" s="1"/>
  <c r="AA1565" i="26" s="1"/>
  <c r="AB1183" i="26"/>
  <c r="AB1077" i="26" s="1"/>
  <c r="AB1554" i="26" s="1"/>
  <c r="Y679" i="26"/>
  <c r="Y657" i="26"/>
  <c r="F699" i="26"/>
  <c r="O657" i="26"/>
  <c r="AA1537" i="26"/>
  <c r="AA1530" i="26"/>
  <c r="AB1424" i="26"/>
  <c r="AA1477" i="26"/>
  <c r="AA1468" i="26"/>
  <c r="AA1521" i="26"/>
  <c r="AB1415" i="26"/>
  <c r="AB1467" i="26"/>
  <c r="AB1520" i="26"/>
  <c r="AC1414" i="26"/>
  <c r="AB1512" i="26"/>
  <c r="AB1459" i="26"/>
  <c r="AC1406" i="26"/>
  <c r="AD1528" i="26"/>
  <c r="AD1475" i="26"/>
  <c r="AE1422" i="26"/>
  <c r="AA1210" i="26"/>
  <c r="AA1104" i="26" s="1"/>
  <c r="AA1581" i="26" s="1"/>
  <c r="AC1515" i="26"/>
  <c r="AC1462" i="26"/>
  <c r="AD1409" i="26"/>
  <c r="AA1193" i="26"/>
  <c r="AA1087" i="26" s="1"/>
  <c r="AA1564" i="26" s="1"/>
  <c r="AA1192" i="26"/>
  <c r="AA1086" i="26" s="1"/>
  <c r="AA1563" i="26" s="1"/>
  <c r="AA1182" i="26"/>
  <c r="AA1076" i="26" s="1"/>
  <c r="AA1553" i="26" s="1"/>
  <c r="AB1207" i="26"/>
  <c r="AB1101" i="26" s="1"/>
  <c r="AB1578" i="26" s="1"/>
  <c r="AB1631" i="26" s="1"/>
  <c r="AA911" i="26"/>
  <c r="AB858" i="26"/>
  <c r="G657" i="26"/>
  <c r="G679" i="26"/>
  <c r="H699" i="26"/>
  <c r="U697" i="26"/>
  <c r="T677" i="26"/>
  <c r="U691" i="26"/>
  <c r="T680" i="26"/>
  <c r="T674" i="26"/>
  <c r="T668" i="26"/>
  <c r="U685" i="26"/>
  <c r="T667" i="26"/>
  <c r="T666" i="26"/>
  <c r="U686" i="26"/>
  <c r="T665" i="26"/>
  <c r="U687" i="26"/>
  <c r="T671" i="26"/>
  <c r="U688" i="26"/>
  <c r="T658" i="26"/>
  <c r="U694" i="26"/>
  <c r="T670" i="26"/>
  <c r="U693" i="26"/>
  <c r="T675" i="26"/>
  <c r="AC845" i="26"/>
  <c r="AB898" i="26"/>
  <c r="O691" i="26"/>
  <c r="N671" i="26"/>
  <c r="N658" i="26"/>
  <c r="O685" i="26"/>
  <c r="O694" i="26"/>
  <c r="O686" i="26"/>
  <c r="N674" i="26"/>
  <c r="N666" i="26"/>
  <c r="N665" i="26"/>
  <c r="O688" i="26"/>
  <c r="N677" i="26"/>
  <c r="N670" i="26"/>
  <c r="N680" i="26"/>
  <c r="N668" i="26"/>
  <c r="O697" i="26"/>
  <c r="O687" i="26"/>
  <c r="N667" i="26"/>
  <c r="N672" i="26"/>
  <c r="O690" i="26"/>
  <c r="T669" i="26"/>
  <c r="H689" i="26"/>
  <c r="O692" i="26"/>
  <c r="V678" i="26"/>
  <c r="S679" i="26"/>
  <c r="S657" i="26"/>
  <c r="X675" i="26"/>
  <c r="N203" i="26"/>
  <c r="H195" i="26"/>
  <c r="F213" i="26"/>
  <c r="G190" i="26"/>
  <c r="F190" i="26"/>
  <c r="Y203" i="26"/>
  <c r="D203" i="26"/>
  <c r="R195" i="26"/>
  <c r="W245" i="26"/>
  <c r="X273" i="26"/>
  <c r="W243" i="26"/>
  <c r="W232" i="26"/>
  <c r="AD839" i="26"/>
  <c r="AC892" i="26"/>
  <c r="AA1519" i="26"/>
  <c r="AA1466" i="26"/>
  <c r="AB1413" i="26"/>
  <c r="AA1508" i="26"/>
  <c r="AA1455" i="26"/>
  <c r="AB1402" i="26"/>
  <c r="AB1496" i="26"/>
  <c r="AB1443" i="26"/>
  <c r="AC1390" i="26"/>
  <c r="AC1536" i="26"/>
  <c r="AD1430" i="26"/>
  <c r="AC1483" i="26"/>
  <c r="AC1504" i="26"/>
  <c r="AC1451" i="26"/>
  <c r="AD1398" i="26"/>
  <c r="AA1204" i="26"/>
  <c r="AA1098" i="26" s="1"/>
  <c r="AA1575" i="26" s="1"/>
  <c r="AA1491" i="26"/>
  <c r="AA1438" i="26"/>
  <c r="AB1385" i="26"/>
  <c r="AA1188" i="26"/>
  <c r="AA1082" i="26" s="1"/>
  <c r="AA1559" i="26" s="1"/>
  <c r="AA1202" i="26"/>
  <c r="AA1096" i="26" s="1"/>
  <c r="AA1573" i="26" s="1"/>
  <c r="AA1198" i="26"/>
  <c r="AA1092" i="26" s="1"/>
  <c r="AA1569" i="26" s="1"/>
  <c r="AB833" i="26"/>
  <c r="AA886" i="26"/>
  <c r="AC908" i="26"/>
  <c r="AD855" i="26"/>
  <c r="AA859" i="26"/>
  <c r="AB885" i="26"/>
  <c r="AC832" i="26"/>
  <c r="Y647" i="26"/>
  <c r="U676" i="26"/>
  <c r="AD878" i="26"/>
  <c r="AE825" i="26"/>
  <c r="AE878" i="26" s="1"/>
  <c r="AC900" i="26"/>
  <c r="AD847" i="26"/>
  <c r="AC875" i="26"/>
  <c r="AD822" i="26"/>
  <c r="M697" i="26"/>
  <c r="L677" i="26"/>
  <c r="M691" i="26"/>
  <c r="L680" i="26"/>
  <c r="M686" i="26"/>
  <c r="L666" i="26"/>
  <c r="M687" i="26"/>
  <c r="L665" i="26"/>
  <c r="L671" i="26"/>
  <c r="M688" i="26"/>
  <c r="L670" i="26"/>
  <c r="M694" i="26"/>
  <c r="L658" i="26"/>
  <c r="M685" i="26"/>
  <c r="L674" i="26"/>
  <c r="L668" i="26"/>
  <c r="L675" i="26"/>
  <c r="L673" i="26"/>
  <c r="L667" i="26"/>
  <c r="G691" i="26"/>
  <c r="F671" i="26"/>
  <c r="F658" i="26"/>
  <c r="G685" i="26"/>
  <c r="G694" i="26"/>
  <c r="G686" i="26"/>
  <c r="F674" i="26"/>
  <c r="F666" i="26"/>
  <c r="F680" i="26"/>
  <c r="F670" i="26"/>
  <c r="F668" i="26"/>
  <c r="F667" i="26"/>
  <c r="G697" i="26"/>
  <c r="G687" i="26"/>
  <c r="G688" i="26"/>
  <c r="F665" i="26"/>
  <c r="F677" i="26"/>
  <c r="F672" i="26"/>
  <c r="L647" i="26"/>
  <c r="I679" i="26"/>
  <c r="I657" i="26"/>
  <c r="D658" i="26"/>
  <c r="N678" i="26"/>
  <c r="C654" i="26"/>
  <c r="G669" i="26"/>
  <c r="U700" i="26"/>
  <c r="Q676" i="26"/>
  <c r="O672" i="26"/>
  <c r="R203" i="26"/>
  <c r="C190" i="26"/>
  <c r="C87" i="26"/>
  <c r="L246" i="26"/>
  <c r="CU37" i="25"/>
  <c r="AB1607" i="26" l="1"/>
  <c r="AB1600" i="26"/>
  <c r="AB1637" i="26"/>
  <c r="AD834" i="26"/>
  <c r="AD887" i="26" s="1"/>
  <c r="AB1608" i="26"/>
  <c r="AB1601" i="26"/>
  <c r="AB1640" i="26"/>
  <c r="E246" i="26"/>
  <c r="E248" i="26"/>
  <c r="W231" i="26"/>
  <c r="X261" i="26"/>
  <c r="W233" i="26"/>
  <c r="U213" i="26"/>
  <c r="E283" i="26"/>
  <c r="E502" i="26"/>
  <c r="E338" i="26"/>
  <c r="F258" i="26"/>
  <c r="AB1205" i="26"/>
  <c r="AB1099" i="26" s="1"/>
  <c r="AB1576" i="26" s="1"/>
  <c r="AB1629" i="26" s="1"/>
  <c r="AE854" i="26"/>
  <c r="AE907" i="26" s="1"/>
  <c r="AB1215" i="26"/>
  <c r="AB1109" i="26" s="1"/>
  <c r="AB1586" i="26" s="1"/>
  <c r="AB1639" i="26" s="1"/>
  <c r="AD828" i="26"/>
  <c r="AD881" i="26" s="1"/>
  <c r="W240" i="26"/>
  <c r="W247" i="26"/>
  <c r="W234" i="26"/>
  <c r="W227" i="26"/>
  <c r="X263" i="26"/>
  <c r="AC1216" i="26"/>
  <c r="AC1110" i="26" s="1"/>
  <c r="AC1587" i="26" s="1"/>
  <c r="AC1640" i="26" s="1"/>
  <c r="X268" i="26"/>
  <c r="X275" i="26"/>
  <c r="W226" i="26"/>
  <c r="X269" i="26"/>
  <c r="W224" i="26"/>
  <c r="E448" i="26"/>
  <c r="AD823" i="26"/>
  <c r="AE823" i="26" s="1"/>
  <c r="AE876" i="26" s="1"/>
  <c r="AB1200" i="26"/>
  <c r="AB1094" i="26" s="1"/>
  <c r="AB1571" i="26" s="1"/>
  <c r="AB1624" i="26" s="1"/>
  <c r="AD818" i="26"/>
  <c r="AE818" i="26" s="1"/>
  <c r="AE871" i="26" s="1"/>
  <c r="AB1195" i="26"/>
  <c r="AB1089" i="26" s="1"/>
  <c r="AB1566" i="26" s="1"/>
  <c r="AB1619" i="26" s="1"/>
  <c r="AD1195" i="26"/>
  <c r="AD1089" i="26" s="1"/>
  <c r="AD1566" i="26" s="1"/>
  <c r="AB1191" i="26"/>
  <c r="AB1085" i="26" s="1"/>
  <c r="AB1562" i="26" s="1"/>
  <c r="AB1615" i="26" s="1"/>
  <c r="AC1184" i="26"/>
  <c r="AC1078" i="26" s="1"/>
  <c r="AC1555" i="26" s="1"/>
  <c r="AC1608" i="26" s="1"/>
  <c r="AC1195" i="26"/>
  <c r="AC1089" i="26" s="1"/>
  <c r="AC1566" i="26" s="1"/>
  <c r="M225" i="26"/>
  <c r="N253" i="26"/>
  <c r="M242" i="26"/>
  <c r="F253" i="26"/>
  <c r="E241" i="26"/>
  <c r="N213" i="26"/>
  <c r="AC1215" i="26"/>
  <c r="AC1109" i="26" s="1"/>
  <c r="AC1586" i="26" s="1"/>
  <c r="AC1639" i="26" s="1"/>
  <c r="F271" i="26"/>
  <c r="AB1185" i="26"/>
  <c r="AB1079" i="26" s="1"/>
  <c r="AB1556" i="26" s="1"/>
  <c r="AB1609" i="26" s="1"/>
  <c r="N236" i="26"/>
  <c r="F277" i="26"/>
  <c r="E215" i="26"/>
  <c r="E243" i="26"/>
  <c r="E213" i="26"/>
  <c r="M248" i="26"/>
  <c r="X266" i="26"/>
  <c r="W246" i="26"/>
  <c r="X259" i="26"/>
  <c r="W239" i="26"/>
  <c r="W244" i="26"/>
  <c r="W237" i="26"/>
  <c r="X262" i="26"/>
  <c r="X254" i="26"/>
  <c r="M246" i="26"/>
  <c r="X267" i="26"/>
  <c r="X265" i="26"/>
  <c r="W229" i="26"/>
  <c r="X277" i="26"/>
  <c r="W236" i="26"/>
  <c r="X274" i="26"/>
  <c r="W225" i="26"/>
  <c r="X260" i="26"/>
  <c r="W230" i="26"/>
  <c r="W238" i="26"/>
  <c r="X264" i="26"/>
  <c r="W223" i="26"/>
  <c r="X272" i="26"/>
  <c r="W228" i="26"/>
  <c r="X257" i="26"/>
  <c r="N255" i="26"/>
  <c r="W248" i="26"/>
  <c r="X256" i="26"/>
  <c r="X255" i="26"/>
  <c r="X270" i="26"/>
  <c r="W242" i="26"/>
  <c r="W241" i="26"/>
  <c r="W235" i="26"/>
  <c r="W213" i="26"/>
  <c r="X228" i="26"/>
  <c r="X236" i="26"/>
  <c r="Y258" i="26"/>
  <c r="AD850" i="26"/>
  <c r="AE850" i="26" s="1"/>
  <c r="AE903" i="26" s="1"/>
  <c r="R253" i="26"/>
  <c r="R258" i="26"/>
  <c r="U236" i="26"/>
  <c r="V256" i="26"/>
  <c r="U224" i="26"/>
  <c r="U223" i="26"/>
  <c r="V260" i="26"/>
  <c r="U231" i="26"/>
  <c r="V267" i="26"/>
  <c r="V275" i="26"/>
  <c r="V274" i="26"/>
  <c r="V270" i="26"/>
  <c r="V273" i="26"/>
  <c r="U226" i="26"/>
  <c r="U240" i="26"/>
  <c r="V262" i="26"/>
  <c r="V259" i="26"/>
  <c r="V268" i="26"/>
  <c r="U243" i="26"/>
  <c r="U234" i="26"/>
  <c r="U244" i="26"/>
  <c r="V257" i="26"/>
  <c r="U242" i="26"/>
  <c r="V264" i="26"/>
  <c r="V261" i="26"/>
  <c r="V272" i="26"/>
  <c r="U239" i="26"/>
  <c r="V269" i="26"/>
  <c r="U237" i="26"/>
  <c r="U245" i="26"/>
  <c r="V271" i="26"/>
  <c r="U227" i="26"/>
  <c r="U241" i="26"/>
  <c r="U230" i="26"/>
  <c r="V254" i="26"/>
  <c r="U229" i="26"/>
  <c r="U238" i="26"/>
  <c r="V277" i="26"/>
  <c r="U247" i="26"/>
  <c r="U232" i="26"/>
  <c r="V255" i="26"/>
  <c r="U225" i="26"/>
  <c r="AE841" i="26"/>
  <c r="AE894" i="26" s="1"/>
  <c r="AD894" i="26"/>
  <c r="AD853" i="26"/>
  <c r="AC906" i="26"/>
  <c r="X246" i="26"/>
  <c r="AC872" i="26"/>
  <c r="AD819" i="26"/>
  <c r="AC896" i="26"/>
  <c r="AD843" i="26"/>
  <c r="F265" i="26"/>
  <c r="E230" i="26"/>
  <c r="F254" i="26"/>
  <c r="F262" i="26"/>
  <c r="E229" i="26"/>
  <c r="E235" i="26"/>
  <c r="F259" i="26"/>
  <c r="F268" i="26"/>
  <c r="E233" i="26"/>
  <c r="E223" i="26"/>
  <c r="E247" i="26"/>
  <c r="F266" i="26"/>
  <c r="F257" i="26"/>
  <c r="E242" i="26"/>
  <c r="F272" i="26"/>
  <c r="E225" i="26"/>
  <c r="F263" i="26"/>
  <c r="F274" i="26"/>
  <c r="E224" i="26"/>
  <c r="E238" i="26"/>
  <c r="F264" i="26"/>
  <c r="F256" i="26"/>
  <c r="E239" i="26"/>
  <c r="F267" i="26"/>
  <c r="E226" i="26"/>
  <c r="E231" i="26"/>
  <c r="F255" i="26"/>
  <c r="E240" i="26"/>
  <c r="E228" i="26"/>
  <c r="F269" i="26"/>
  <c r="F260" i="26"/>
  <c r="E244" i="26"/>
  <c r="F275" i="26"/>
  <c r="F261" i="26"/>
  <c r="F270" i="26"/>
  <c r="E236" i="26"/>
  <c r="E227" i="26"/>
  <c r="E237" i="26"/>
  <c r="E245" i="26"/>
  <c r="E232" i="26"/>
  <c r="E234" i="26"/>
  <c r="F273" i="26"/>
  <c r="V253" i="26"/>
  <c r="M258" i="26"/>
  <c r="V258" i="26"/>
  <c r="U248" i="26"/>
  <c r="Y266" i="26"/>
  <c r="AC904" i="26"/>
  <c r="AD851" i="26"/>
  <c r="AC888" i="26"/>
  <c r="AD835" i="26"/>
  <c r="AD902" i="26"/>
  <c r="AE849" i="26"/>
  <c r="AE902" i="26" s="1"/>
  <c r="AC1404" i="26"/>
  <c r="AB1457" i="26"/>
  <c r="AB1510" i="26"/>
  <c r="M236" i="26"/>
  <c r="M240" i="26"/>
  <c r="M239" i="26"/>
  <c r="M238" i="26"/>
  <c r="M244" i="26"/>
  <c r="N273" i="26"/>
  <c r="N258" i="26"/>
  <c r="N265" i="26"/>
  <c r="M231" i="26"/>
  <c r="M230" i="26"/>
  <c r="N262" i="26"/>
  <c r="M235" i="26"/>
  <c r="M237" i="26"/>
  <c r="M245" i="26"/>
  <c r="N259" i="26"/>
  <c r="N268" i="26"/>
  <c r="M234" i="26"/>
  <c r="N277" i="26"/>
  <c r="N257" i="26"/>
  <c r="M227" i="26"/>
  <c r="N272" i="26"/>
  <c r="N254" i="26"/>
  <c r="M229" i="26"/>
  <c r="N269" i="26"/>
  <c r="M223" i="26"/>
  <c r="M228" i="26"/>
  <c r="M247" i="26"/>
  <c r="N263" i="26"/>
  <c r="N271" i="26"/>
  <c r="M243" i="26"/>
  <c r="M232" i="26"/>
  <c r="M233" i="26"/>
  <c r="M241" i="26"/>
  <c r="N264" i="26"/>
  <c r="M224" i="26"/>
  <c r="N267" i="26"/>
  <c r="N256" i="26"/>
  <c r="M226" i="26"/>
  <c r="N260" i="26"/>
  <c r="N275" i="26"/>
  <c r="N274" i="26"/>
  <c r="N261" i="26"/>
  <c r="N270" i="26"/>
  <c r="Y278" i="26"/>
  <c r="V265" i="26"/>
  <c r="U235" i="26"/>
  <c r="M253" i="26"/>
  <c r="Y276" i="26"/>
  <c r="U246" i="26"/>
  <c r="V263" i="26"/>
  <c r="V266" i="26"/>
  <c r="AC897" i="26"/>
  <c r="AD844" i="26"/>
  <c r="N266" i="26"/>
  <c r="U228" i="26"/>
  <c r="AB1187" i="26"/>
  <c r="AB1081" i="26" s="1"/>
  <c r="AB1558" i="26" s="1"/>
  <c r="AB1611" i="26" s="1"/>
  <c r="F248" i="26"/>
  <c r="G272" i="26"/>
  <c r="F244" i="26"/>
  <c r="G256" i="26"/>
  <c r="F226" i="26"/>
  <c r="F242" i="26"/>
  <c r="G265" i="26"/>
  <c r="G258" i="26"/>
  <c r="F223" i="26"/>
  <c r="F231" i="26"/>
  <c r="F240" i="26"/>
  <c r="G254" i="26"/>
  <c r="F237" i="26"/>
  <c r="F224" i="26"/>
  <c r="F241" i="26"/>
  <c r="G270" i="26"/>
  <c r="G261" i="26"/>
  <c r="G262" i="26"/>
  <c r="F247" i="26"/>
  <c r="G255" i="26"/>
  <c r="G267" i="26"/>
  <c r="F232" i="26"/>
  <c r="G273" i="26"/>
  <c r="G263" i="26"/>
  <c r="F239" i="26"/>
  <c r="F228" i="26"/>
  <c r="G275" i="26"/>
  <c r="G257" i="26"/>
  <c r="G277" i="26"/>
  <c r="G253" i="26"/>
  <c r="F227" i="26"/>
  <c r="F230" i="26"/>
  <c r="G259" i="26"/>
  <c r="G274" i="26"/>
  <c r="G271" i="26"/>
  <c r="F238" i="26"/>
  <c r="F245" i="26"/>
  <c r="F243" i="26"/>
  <c r="F225" i="26"/>
  <c r="G269" i="26"/>
  <c r="F235" i="26"/>
  <c r="F233" i="26"/>
  <c r="F229" i="26"/>
  <c r="G260" i="26"/>
  <c r="G268" i="26"/>
  <c r="G264" i="26"/>
  <c r="F234" i="26"/>
  <c r="G266" i="26"/>
  <c r="AB1533" i="26"/>
  <c r="AB1480" i="26"/>
  <c r="AC1427" i="26"/>
  <c r="AD1507" i="26"/>
  <c r="AE1401" i="26"/>
  <c r="AD1454" i="26"/>
  <c r="J246" i="26"/>
  <c r="J213" i="26"/>
  <c r="C276" i="26"/>
  <c r="C278" i="26"/>
  <c r="AB874" i="26"/>
  <c r="AC821" i="26"/>
  <c r="AB1174" i="26"/>
  <c r="AB1068" i="26" s="1"/>
  <c r="AB1545" i="26" s="1"/>
  <c r="AB1598" i="26" s="1"/>
  <c r="AB1173" i="26"/>
  <c r="AB1067" i="26" s="1"/>
  <c r="AB1544" i="26" s="1"/>
  <c r="AB1597" i="26" s="1"/>
  <c r="AB1218" i="26"/>
  <c r="AB1112" i="26" s="1"/>
  <c r="AB1589" i="26" s="1"/>
  <c r="AB1642" i="26" s="1"/>
  <c r="AB1208" i="26"/>
  <c r="AB1102" i="26" s="1"/>
  <c r="AB1579" i="26" s="1"/>
  <c r="AB1632" i="26" s="1"/>
  <c r="G278" i="26"/>
  <c r="AB866" i="26"/>
  <c r="AC813" i="26"/>
  <c r="AB1505" i="26"/>
  <c r="AB1452" i="26"/>
  <c r="AC1399" i="26"/>
  <c r="AB1193" i="26"/>
  <c r="AB1087" i="26" s="1"/>
  <c r="AB1564" i="26" s="1"/>
  <c r="AB1617" i="26" s="1"/>
  <c r="AC893" i="26"/>
  <c r="AD840" i="26"/>
  <c r="AD829" i="26"/>
  <c r="AC882" i="26"/>
  <c r="AB1214" i="26"/>
  <c r="AB1108" i="26" s="1"/>
  <c r="AB1585" i="26" s="1"/>
  <c r="AB1638" i="26" s="1"/>
  <c r="G276" i="26"/>
  <c r="K213" i="26"/>
  <c r="K246" i="26"/>
  <c r="AD1211" i="26"/>
  <c r="AD1105" i="26" s="1"/>
  <c r="AD1582" i="26" s="1"/>
  <c r="AD1635" i="26" s="1"/>
  <c r="AB1212" i="26"/>
  <c r="AB1106" i="26" s="1"/>
  <c r="AB1583" i="26" s="1"/>
  <c r="AB1636" i="26" s="1"/>
  <c r="AC1499" i="26"/>
  <c r="AD1393" i="26"/>
  <c r="AC1446" i="26"/>
  <c r="AB1527" i="26"/>
  <c r="AC1421" i="26"/>
  <c r="AB1474" i="26"/>
  <c r="Q215" i="26"/>
  <c r="AB1476" i="26"/>
  <c r="AB1529" i="26"/>
  <c r="AC1423" i="26"/>
  <c r="AD1511" i="26"/>
  <c r="AE1405" i="26"/>
  <c r="AD1458" i="26"/>
  <c r="AB1484" i="26"/>
  <c r="AC1431" i="26"/>
  <c r="AB1537" i="26"/>
  <c r="AB1506" i="26"/>
  <c r="AB1453" i="26"/>
  <c r="AC1400" i="26"/>
  <c r="AC1183" i="26"/>
  <c r="AC1077" i="26" s="1"/>
  <c r="AC1554" i="26" s="1"/>
  <c r="AC1607" i="26" s="1"/>
  <c r="AB1206" i="26"/>
  <c r="AB1100" i="26" s="1"/>
  <c r="AB1577" i="26" s="1"/>
  <c r="AB1630" i="26" s="1"/>
  <c r="AB1182" i="26"/>
  <c r="AB1076" i="26" s="1"/>
  <c r="AB1553" i="26" s="1"/>
  <c r="AB1606" i="26" s="1"/>
  <c r="AD848" i="26"/>
  <c r="AC901" i="26"/>
  <c r="AD1531" i="26"/>
  <c r="AD1478" i="26"/>
  <c r="AE1425" i="26"/>
  <c r="AC1176" i="26"/>
  <c r="AC1070" i="26" s="1"/>
  <c r="AC1547" i="26" s="1"/>
  <c r="AC1600" i="26" s="1"/>
  <c r="AB1179" i="26"/>
  <c r="AB1073" i="26" s="1"/>
  <c r="AB1550" i="26" s="1"/>
  <c r="AB1603" i="26" s="1"/>
  <c r="AB1217" i="26"/>
  <c r="AB1111" i="26" s="1"/>
  <c r="AB1588" i="26" s="1"/>
  <c r="AB1641" i="26" s="1"/>
  <c r="AB1535" i="26"/>
  <c r="AB1482" i="26"/>
  <c r="AC1429" i="26"/>
  <c r="AE1526" i="26"/>
  <c r="AE1473" i="26"/>
  <c r="AB1490" i="26"/>
  <c r="AB1437" i="26"/>
  <c r="AC1384" i="26"/>
  <c r="AC870" i="26"/>
  <c r="AD817" i="26"/>
  <c r="AB1500" i="26"/>
  <c r="AB1447" i="26"/>
  <c r="AC1394" i="26"/>
  <c r="AB1491" i="26"/>
  <c r="AC1385" i="26"/>
  <c r="AB1438" i="26"/>
  <c r="AC1207" i="26"/>
  <c r="AC1101" i="26" s="1"/>
  <c r="AC1578" i="26" s="1"/>
  <c r="AC1631" i="26" s="1"/>
  <c r="AB1194" i="26"/>
  <c r="AB1088" i="26" s="1"/>
  <c r="AB1565" i="26" s="1"/>
  <c r="AB1618" i="26" s="1"/>
  <c r="AD891" i="26"/>
  <c r="AE838" i="26"/>
  <c r="AE891" i="26" s="1"/>
  <c r="AA912" i="26"/>
  <c r="AB859" i="26"/>
  <c r="AB1209" i="26"/>
  <c r="AB1103" i="26" s="1"/>
  <c r="AB1580" i="26" s="1"/>
  <c r="AB1633" i="26" s="1"/>
  <c r="H248" i="26"/>
  <c r="H215" i="26"/>
  <c r="H223" i="26"/>
  <c r="I277" i="26"/>
  <c r="H244" i="26"/>
  <c r="I265" i="26"/>
  <c r="H235" i="26"/>
  <c r="H245" i="26"/>
  <c r="H230" i="26"/>
  <c r="H234" i="26"/>
  <c r="I267" i="26"/>
  <c r="I260" i="26"/>
  <c r="I261" i="26"/>
  <c r="I274" i="26"/>
  <c r="I259" i="26"/>
  <c r="I275" i="26"/>
  <c r="H233" i="26"/>
  <c r="H240" i="26"/>
  <c r="I262" i="26"/>
  <c r="I271" i="26"/>
  <c r="H226" i="26"/>
  <c r="H227" i="26"/>
  <c r="H225" i="26"/>
  <c r="H231" i="26"/>
  <c r="I253" i="26"/>
  <c r="H243" i="26"/>
  <c r="H241" i="26"/>
  <c r="I255" i="26"/>
  <c r="I254" i="26"/>
  <c r="H239" i="26"/>
  <c r="I268" i="26"/>
  <c r="H232" i="26"/>
  <c r="H229" i="26"/>
  <c r="I273" i="26"/>
  <c r="H238" i="26"/>
  <c r="I257" i="26"/>
  <c r="H242" i="26"/>
  <c r="I270" i="26"/>
  <c r="I269" i="26"/>
  <c r="I264" i="26"/>
  <c r="H237" i="26"/>
  <c r="I263" i="26"/>
  <c r="H247" i="26"/>
  <c r="I256" i="26"/>
  <c r="I272" i="26"/>
  <c r="H224" i="26"/>
  <c r="V213" i="26"/>
  <c r="V246" i="26"/>
  <c r="F276" i="26"/>
  <c r="F278" i="26"/>
  <c r="AC1520" i="26"/>
  <c r="AC1467" i="26"/>
  <c r="AD1414" i="26"/>
  <c r="F246" i="26"/>
  <c r="H213" i="26"/>
  <c r="I266" i="26"/>
  <c r="AC1185" i="26"/>
  <c r="AC1079" i="26" s="1"/>
  <c r="AC1556" i="26" s="1"/>
  <c r="AC1186" i="26"/>
  <c r="AC1080" i="26" s="1"/>
  <c r="AC1557" i="26" s="1"/>
  <c r="AC1610" i="26" s="1"/>
  <c r="AC1189" i="26"/>
  <c r="AC1083" i="26" s="1"/>
  <c r="AC1560" i="26" s="1"/>
  <c r="AC1613" i="26" s="1"/>
  <c r="X276" i="26"/>
  <c r="X278" i="26"/>
  <c r="AB1181" i="26"/>
  <c r="AB1075" i="26" s="1"/>
  <c r="AB1552" i="26" s="1"/>
  <c r="AB1605" i="26" s="1"/>
  <c r="H246" i="26"/>
  <c r="AB1517" i="26"/>
  <c r="AB1464" i="26"/>
  <c r="AC1411" i="26"/>
  <c r="AD815" i="26"/>
  <c r="AC868" i="26"/>
  <c r="AD812" i="26"/>
  <c r="AC865" i="26"/>
  <c r="AE836" i="26"/>
  <c r="AE889" i="26" s="1"/>
  <c r="AD889" i="26"/>
  <c r="AC846" i="26"/>
  <c r="AB899" i="26"/>
  <c r="I213" i="26"/>
  <c r="I246" i="26"/>
  <c r="U215" i="26"/>
  <c r="H236" i="26"/>
  <c r="X248" i="26"/>
  <c r="X244" i="26"/>
  <c r="Y274" i="26"/>
  <c r="Y272" i="26"/>
  <c r="Y269" i="26"/>
  <c r="Y263" i="26"/>
  <c r="X225" i="26"/>
  <c r="X224" i="26"/>
  <c r="X229" i="26"/>
  <c r="X239" i="26"/>
  <c r="Y260" i="26"/>
  <c r="Y259" i="26"/>
  <c r="X245" i="26"/>
  <c r="X242" i="26"/>
  <c r="Y265" i="26"/>
  <c r="X227" i="26"/>
  <c r="X232" i="26"/>
  <c r="X240" i="26"/>
  <c r="Y270" i="26"/>
  <c r="Y261" i="26"/>
  <c r="X235" i="26"/>
  <c r="Y277" i="26"/>
  <c r="X231" i="26"/>
  <c r="X223" i="26"/>
  <c r="Y253" i="26"/>
  <c r="X238" i="26"/>
  <c r="X243" i="26"/>
  <c r="X230" i="26"/>
  <c r="Y273" i="26"/>
  <c r="Y254" i="26"/>
  <c r="X237" i="26"/>
  <c r="X247" i="26"/>
  <c r="Y275" i="26"/>
  <c r="Y256" i="26"/>
  <c r="Y262" i="26"/>
  <c r="Y271" i="26"/>
  <c r="Y257" i="26"/>
  <c r="X234" i="26"/>
  <c r="Y267" i="26"/>
  <c r="X233" i="26"/>
  <c r="X226" i="26"/>
  <c r="Y255" i="26"/>
  <c r="Y268" i="26"/>
  <c r="Y264" i="26"/>
  <c r="X241" i="26"/>
  <c r="AB1497" i="26"/>
  <c r="AB1444" i="26"/>
  <c r="AC1391" i="26"/>
  <c r="F236" i="26"/>
  <c r="AD826" i="26"/>
  <c r="AC879" i="26"/>
  <c r="AD871" i="26"/>
  <c r="AE1534" i="26"/>
  <c r="AE1481" i="26"/>
  <c r="AB1501" i="26"/>
  <c r="AB1448" i="26"/>
  <c r="AC1395" i="26"/>
  <c r="AB1493" i="26"/>
  <c r="AB1440" i="26"/>
  <c r="AC1387" i="26"/>
  <c r="O264" i="26"/>
  <c r="O260" i="26"/>
  <c r="N248" i="26"/>
  <c r="N234" i="26"/>
  <c r="O258" i="26"/>
  <c r="O257" i="26"/>
  <c r="O255" i="26"/>
  <c r="N237" i="26"/>
  <c r="O265" i="26"/>
  <c r="N228" i="26"/>
  <c r="N238" i="26"/>
  <c r="N245" i="26"/>
  <c r="N242" i="26"/>
  <c r="N233" i="26"/>
  <c r="O271" i="26"/>
  <c r="O272" i="26"/>
  <c r="N247" i="26"/>
  <c r="N231" i="26"/>
  <c r="N240" i="26"/>
  <c r="O261" i="26"/>
  <c r="N223" i="26"/>
  <c r="N244" i="26"/>
  <c r="O254" i="26"/>
  <c r="N224" i="26"/>
  <c r="O275" i="26"/>
  <c r="O273" i="26"/>
  <c r="N241" i="26"/>
  <c r="O263" i="26"/>
  <c r="N239" i="26"/>
  <c r="O270" i="26"/>
  <c r="N225" i="26"/>
  <c r="O268" i="26"/>
  <c r="N229" i="26"/>
  <c r="O267" i="26"/>
  <c r="O262" i="26"/>
  <c r="O256" i="26"/>
  <c r="O253" i="26"/>
  <c r="O259" i="26"/>
  <c r="O277" i="26"/>
  <c r="O274" i="26"/>
  <c r="N227" i="26"/>
  <c r="N232" i="26"/>
  <c r="N230" i="26"/>
  <c r="O269" i="26"/>
  <c r="N235" i="26"/>
  <c r="N226" i="26"/>
  <c r="N243" i="26"/>
  <c r="AC1213" i="26"/>
  <c r="AC1107" i="26" s="1"/>
  <c r="AC1584" i="26" s="1"/>
  <c r="AC1637" i="26" s="1"/>
  <c r="AB1210" i="26"/>
  <c r="AB1104" i="26" s="1"/>
  <c r="AB1581" i="26" s="1"/>
  <c r="AB1634" i="26" s="1"/>
  <c r="AB1519" i="26"/>
  <c r="AB1466" i="26"/>
  <c r="AC1413" i="26"/>
  <c r="AB1532" i="26"/>
  <c r="AC1426" i="26"/>
  <c r="AB1479" i="26"/>
  <c r="O213" i="26"/>
  <c r="P276" i="26"/>
  <c r="AB905" i="26"/>
  <c r="AC852" i="26"/>
  <c r="AC1196" i="26"/>
  <c r="AC1090" i="26" s="1"/>
  <c r="AC1567" i="26" s="1"/>
  <c r="AC1620" i="26" s="1"/>
  <c r="AC1509" i="26"/>
  <c r="AC1456" i="26"/>
  <c r="AD1403" i="26"/>
  <c r="R246" i="26"/>
  <c r="R213" i="26"/>
  <c r="Q248" i="26"/>
  <c r="R275" i="26"/>
  <c r="R259" i="26"/>
  <c r="Q229" i="26"/>
  <c r="Q247" i="26"/>
  <c r="Q245" i="26"/>
  <c r="R254" i="26"/>
  <c r="Q236" i="26"/>
  <c r="R268" i="26"/>
  <c r="R271" i="26"/>
  <c r="R267" i="26"/>
  <c r="R266" i="26"/>
  <c r="R261" i="26"/>
  <c r="Q235" i="26"/>
  <c r="R257" i="26"/>
  <c r="Q240" i="26"/>
  <c r="R274" i="26"/>
  <c r="R263" i="26"/>
  <c r="Q234" i="26"/>
  <c r="Q224" i="26"/>
  <c r="R273" i="26"/>
  <c r="Q227" i="26"/>
  <c r="Q242" i="26"/>
  <c r="Q231" i="26"/>
  <c r="Q241" i="26"/>
  <c r="Q237" i="26"/>
  <c r="R255" i="26"/>
  <c r="Q230" i="26"/>
  <c r="Q238" i="26"/>
  <c r="R269" i="26"/>
  <c r="Q223" i="26"/>
  <c r="Q244" i="26"/>
  <c r="Q243" i="26"/>
  <c r="R264" i="26"/>
  <c r="Q239" i="26"/>
  <c r="R272" i="26"/>
  <c r="R265" i="26"/>
  <c r="R256" i="26"/>
  <c r="Q225" i="26"/>
  <c r="R262" i="26"/>
  <c r="Q232" i="26"/>
  <c r="Q228" i="26"/>
  <c r="R260" i="26"/>
  <c r="Q233" i="26"/>
  <c r="R277" i="26"/>
  <c r="Q226" i="26"/>
  <c r="R270" i="26"/>
  <c r="U278" i="26"/>
  <c r="T213" i="26"/>
  <c r="X213" i="26"/>
  <c r="AD1502" i="26"/>
  <c r="AE1396" i="26"/>
  <c r="AD1449" i="26"/>
  <c r="K276" i="26"/>
  <c r="V276" i="26"/>
  <c r="V278" i="26"/>
  <c r="I278" i="26"/>
  <c r="G213" i="26"/>
  <c r="G246" i="26"/>
  <c r="AB869" i="26"/>
  <c r="AC816" i="26"/>
  <c r="AC909" i="26"/>
  <c r="AD856" i="26"/>
  <c r="AD1177" i="26"/>
  <c r="AD1071" i="26" s="1"/>
  <c r="AD1548" i="26" s="1"/>
  <c r="AD1601" i="26" s="1"/>
  <c r="AB1180" i="26"/>
  <c r="AB1074" i="26" s="1"/>
  <c r="AB1551" i="26" s="1"/>
  <c r="AB1604" i="26" s="1"/>
  <c r="AA1219" i="26"/>
  <c r="AA1113" i="26" s="1"/>
  <c r="AA1590" i="26" s="1"/>
  <c r="AB1197" i="26"/>
  <c r="AB1091" i="26" s="1"/>
  <c r="AB1568" i="26" s="1"/>
  <c r="AB1621" i="26" s="1"/>
  <c r="AB890" i="26"/>
  <c r="AC837" i="26"/>
  <c r="AD1504" i="26"/>
  <c r="AD1451" i="26"/>
  <c r="AE1398" i="26"/>
  <c r="M276" i="26"/>
  <c r="M213" i="26"/>
  <c r="AD908" i="26"/>
  <c r="AE855" i="26"/>
  <c r="AE908" i="26" s="1"/>
  <c r="AB1508" i="26"/>
  <c r="AB1455" i="26"/>
  <c r="AC1402" i="26"/>
  <c r="AB1495" i="26"/>
  <c r="AB1442" i="26"/>
  <c r="AC1389" i="26"/>
  <c r="D120" i="26"/>
  <c r="D121" i="26" s="1"/>
  <c r="AD875" i="26"/>
  <c r="AE822" i="26"/>
  <c r="AE875" i="26" s="1"/>
  <c r="AC833" i="26"/>
  <c r="AB886" i="26"/>
  <c r="AB1188" i="26"/>
  <c r="AB1082" i="26" s="1"/>
  <c r="AB1559" i="26" s="1"/>
  <c r="AB1612" i="26" s="1"/>
  <c r="AD1483" i="26"/>
  <c r="AD1536" i="26"/>
  <c r="AE1430" i="26"/>
  <c r="AD845" i="26"/>
  <c r="AC898" i="26"/>
  <c r="AE1528" i="26"/>
  <c r="AE1475" i="26"/>
  <c r="P213" i="26"/>
  <c r="AC1175" i="26"/>
  <c r="AC1069" i="26" s="1"/>
  <c r="AC1546" i="26" s="1"/>
  <c r="AC1599" i="26" s="1"/>
  <c r="AD1494" i="26"/>
  <c r="AD1441" i="26"/>
  <c r="AE1388" i="26"/>
  <c r="E1595" i="26"/>
  <c r="E1542" i="26"/>
  <c r="E1489" i="26"/>
  <c r="E1436" i="26"/>
  <c r="E1330" i="26"/>
  <c r="E1277" i="26"/>
  <c r="E1224" i="26"/>
  <c r="E1383" i="26"/>
  <c r="E1171" i="26"/>
  <c r="E1065" i="26"/>
  <c r="E1012" i="26"/>
  <c r="E970" i="26"/>
  <c r="E984" i="26"/>
  <c r="E1118" i="26"/>
  <c r="E998" i="26"/>
  <c r="E864" i="26"/>
  <c r="E917" i="26"/>
  <c r="E811" i="26"/>
  <c r="E758" i="26"/>
  <c r="E684" i="26"/>
  <c r="E664" i="26"/>
  <c r="E600" i="26"/>
  <c r="E621" i="26"/>
  <c r="E705" i="26"/>
  <c r="E579" i="26"/>
  <c r="E558" i="26"/>
  <c r="E642" i="26"/>
  <c r="E94" i="26"/>
  <c r="E222" i="26"/>
  <c r="E156" i="26"/>
  <c r="E252" i="26"/>
  <c r="F13" i="26"/>
  <c r="E189" i="26"/>
  <c r="E63" i="26"/>
  <c r="E43" i="26"/>
  <c r="E125" i="26"/>
  <c r="E53" i="26"/>
  <c r="E33" i="26"/>
  <c r="AC885" i="26"/>
  <c r="AD832" i="26"/>
  <c r="AB1204" i="26"/>
  <c r="AB1098" i="26" s="1"/>
  <c r="AB1575" i="26" s="1"/>
  <c r="AB1628" i="26" s="1"/>
  <c r="AD892" i="26"/>
  <c r="AE839" i="26"/>
  <c r="AE892" i="26" s="1"/>
  <c r="W215" i="26"/>
  <c r="H228" i="26"/>
  <c r="AC858" i="26"/>
  <c r="AB911" i="26"/>
  <c r="AB1192" i="26"/>
  <c r="AB1086" i="26" s="1"/>
  <c r="AB1563" i="26" s="1"/>
  <c r="AB1616" i="26" s="1"/>
  <c r="AB1468" i="26"/>
  <c r="AB1521" i="26"/>
  <c r="AC1415" i="26"/>
  <c r="Y213" i="26"/>
  <c r="AB867" i="26"/>
  <c r="AC814" i="26"/>
  <c r="AB1513" i="26"/>
  <c r="AC1407" i="26"/>
  <c r="AB1460" i="26"/>
  <c r="AB1450" i="26"/>
  <c r="AB1503" i="26"/>
  <c r="AC1397" i="26"/>
  <c r="N276" i="26"/>
  <c r="N278" i="26"/>
  <c r="AC877" i="26"/>
  <c r="AD824" i="26"/>
  <c r="AD831" i="26"/>
  <c r="AC884" i="26"/>
  <c r="AC1201" i="26"/>
  <c r="AC1095" i="26" s="1"/>
  <c r="AC1572" i="26" s="1"/>
  <c r="AC1625" i="26" s="1"/>
  <c r="AB1525" i="26"/>
  <c r="AB1472" i="26"/>
  <c r="AC1419" i="26"/>
  <c r="AC895" i="26"/>
  <c r="AD842" i="26"/>
  <c r="AB1514" i="26"/>
  <c r="AB1461" i="26"/>
  <c r="AC1408" i="26"/>
  <c r="AC873" i="26"/>
  <c r="AD820" i="26"/>
  <c r="AE1518" i="26"/>
  <c r="AE1465" i="26"/>
  <c r="Q213" i="26"/>
  <c r="D213" i="26"/>
  <c r="AB1178" i="26"/>
  <c r="AB1072" i="26" s="1"/>
  <c r="AB1549" i="26" s="1"/>
  <c r="AB1602" i="26" s="1"/>
  <c r="AB1439" i="26"/>
  <c r="AB1492" i="26"/>
  <c r="AC1386" i="26"/>
  <c r="O278" i="26"/>
  <c r="O276" i="26"/>
  <c r="AC1203" i="26"/>
  <c r="AC1097" i="26" s="1"/>
  <c r="AC1574" i="26" s="1"/>
  <c r="AC1627" i="26" s="1"/>
  <c r="AB1190" i="26"/>
  <c r="AB1084" i="26" s="1"/>
  <c r="AB1561" i="26" s="1"/>
  <c r="AB1614" i="26" s="1"/>
  <c r="AB1199" i="26"/>
  <c r="AB1093" i="26" s="1"/>
  <c r="AB1570" i="26" s="1"/>
  <c r="AB1623" i="26" s="1"/>
  <c r="N246" i="26"/>
  <c r="I276" i="26"/>
  <c r="AC1512" i="26"/>
  <c r="AC1459" i="26"/>
  <c r="AD1406" i="26"/>
  <c r="AE1523" i="26"/>
  <c r="AE1470" i="26"/>
  <c r="R276" i="26"/>
  <c r="R278" i="26"/>
  <c r="AB1202" i="26"/>
  <c r="AB1096" i="26" s="1"/>
  <c r="AB1573" i="26" s="1"/>
  <c r="AB1626" i="26" s="1"/>
  <c r="AB1477" i="26"/>
  <c r="AB1530" i="26"/>
  <c r="AC1424" i="26"/>
  <c r="M254" i="26"/>
  <c r="L224" i="26"/>
  <c r="M262" i="26"/>
  <c r="L234" i="26"/>
  <c r="L248" i="26"/>
  <c r="L232" i="26"/>
  <c r="M264" i="26"/>
  <c r="L233" i="26"/>
  <c r="L230" i="26"/>
  <c r="M268" i="26"/>
  <c r="L244" i="26"/>
  <c r="M269" i="26"/>
  <c r="L223" i="26"/>
  <c r="M260" i="26"/>
  <c r="L227" i="26"/>
  <c r="M266" i="26"/>
  <c r="M259" i="26"/>
  <c r="L239" i="26"/>
  <c r="L228" i="26"/>
  <c r="L243" i="26"/>
  <c r="M274" i="26"/>
  <c r="L236" i="26"/>
  <c r="M255" i="26"/>
  <c r="M271" i="26"/>
  <c r="M273" i="26"/>
  <c r="M272" i="26"/>
  <c r="L238" i="26"/>
  <c r="L237" i="26"/>
  <c r="M277" i="26"/>
  <c r="L229" i="26"/>
  <c r="M256" i="26"/>
  <c r="L247" i="26"/>
  <c r="L241" i="26"/>
  <c r="L225" i="26"/>
  <c r="M275" i="26"/>
  <c r="M265" i="26"/>
  <c r="M270" i="26"/>
  <c r="L240" i="26"/>
  <c r="L226" i="26"/>
  <c r="M257" i="26"/>
  <c r="L231" i="26"/>
  <c r="M261" i="26"/>
  <c r="L235" i="26"/>
  <c r="M263" i="26"/>
  <c r="L242" i="26"/>
  <c r="M267" i="26"/>
  <c r="L245" i="26"/>
  <c r="C213" i="26"/>
  <c r="C89" i="26"/>
  <c r="AD900" i="26"/>
  <c r="AE847" i="26"/>
  <c r="AE900" i="26" s="1"/>
  <c r="AB1198" i="26"/>
  <c r="AB1092" i="26" s="1"/>
  <c r="AB1569" i="26" s="1"/>
  <c r="AB1622" i="26" s="1"/>
  <c r="AC1496" i="26"/>
  <c r="AC1443" i="26"/>
  <c r="AD1390" i="26"/>
  <c r="AE834" i="26"/>
  <c r="AE887" i="26" s="1"/>
  <c r="AD1515" i="26"/>
  <c r="AD1462" i="26"/>
  <c r="AE1409" i="26"/>
  <c r="I258" i="26"/>
  <c r="AC1498" i="26"/>
  <c r="AC1445" i="26"/>
  <c r="AD1392" i="26"/>
  <c r="AB1522" i="26"/>
  <c r="AB1469" i="26"/>
  <c r="AC1416" i="26"/>
  <c r="AC880" i="26"/>
  <c r="AD827" i="26"/>
  <c r="AC1205" i="26"/>
  <c r="AC1099" i="26" s="1"/>
  <c r="AC1576" i="26" s="1"/>
  <c r="Q246" i="26"/>
  <c r="AB1516" i="26"/>
  <c r="AB1463" i="26"/>
  <c r="AC1410" i="26"/>
  <c r="AB1471" i="26"/>
  <c r="AB1524" i="26"/>
  <c r="AC1418" i="26"/>
  <c r="AB1172" i="26"/>
  <c r="AB1066" i="26" s="1"/>
  <c r="AB1543" i="26" s="1"/>
  <c r="AB1596" i="26" s="1"/>
  <c r="S213" i="26"/>
  <c r="T276" i="26"/>
  <c r="AC1629" i="26" l="1"/>
  <c r="AC1609" i="26"/>
  <c r="AC1619" i="26"/>
  <c r="AD1619" i="26"/>
  <c r="F283" i="26"/>
  <c r="F502" i="26"/>
  <c r="F338" i="26"/>
  <c r="K278" i="26"/>
  <c r="AD1216" i="26"/>
  <c r="AD1110" i="26" s="1"/>
  <c r="AD1587" i="26" s="1"/>
  <c r="AD1640" i="26" s="1"/>
  <c r="AE828" i="26"/>
  <c r="AE881" i="26" s="1"/>
  <c r="AC1200" i="26"/>
  <c r="AC1094" i="26" s="1"/>
  <c r="AC1571" i="26" s="1"/>
  <c r="AC1624" i="26" s="1"/>
  <c r="AD876" i="26"/>
  <c r="F448" i="26"/>
  <c r="S276" i="26"/>
  <c r="AE1195" i="26"/>
  <c r="AE1089" i="26" s="1"/>
  <c r="AE1566" i="26" s="1"/>
  <c r="AE1619" i="26" s="1"/>
  <c r="AC1191" i="26"/>
  <c r="AC1085" i="26" s="1"/>
  <c r="AC1562" i="26" s="1"/>
  <c r="AC1615" i="26" s="1"/>
  <c r="AD1215" i="26"/>
  <c r="AD1109" i="26" s="1"/>
  <c r="AD1586" i="26" s="1"/>
  <c r="AD1639" i="26" s="1"/>
  <c r="J278" i="26"/>
  <c r="W278" i="26"/>
  <c r="X215" i="26"/>
  <c r="AD903" i="26"/>
  <c r="W276" i="26"/>
  <c r="L278" i="26"/>
  <c r="T246" i="26"/>
  <c r="AD888" i="26"/>
  <c r="AE835" i="26"/>
  <c r="AE888" i="26" s="1"/>
  <c r="AE851" i="26"/>
  <c r="AE904" i="26" s="1"/>
  <c r="AD904" i="26"/>
  <c r="AD1404" i="26"/>
  <c r="AC1510" i="26"/>
  <c r="AC1457" i="26"/>
  <c r="S246" i="26"/>
  <c r="AE843" i="26"/>
  <c r="AE896" i="26" s="1"/>
  <c r="AD896" i="26"/>
  <c r="AD906" i="26"/>
  <c r="AE853" i="26"/>
  <c r="AE906" i="26" s="1"/>
  <c r="AD897" i="26"/>
  <c r="AE844" i="26"/>
  <c r="AE897" i="26" s="1"/>
  <c r="AD872" i="26"/>
  <c r="AE819" i="26"/>
  <c r="AE872" i="26" s="1"/>
  <c r="D215" i="26"/>
  <c r="D248" i="26"/>
  <c r="E270" i="26"/>
  <c r="E254" i="26"/>
  <c r="D224" i="26"/>
  <c r="D242" i="26"/>
  <c r="D240" i="26"/>
  <c r="D236" i="26"/>
  <c r="E255" i="26"/>
  <c r="D229" i="26"/>
  <c r="D237" i="26"/>
  <c r="D234" i="26"/>
  <c r="D227" i="26"/>
  <c r="D232" i="26"/>
  <c r="E273" i="26"/>
  <c r="E271" i="26"/>
  <c r="E268" i="26"/>
  <c r="D228" i="26"/>
  <c r="D233" i="26"/>
  <c r="E274" i="26"/>
  <c r="E260" i="26"/>
  <c r="E269" i="26"/>
  <c r="D241" i="26"/>
  <c r="D225" i="26"/>
  <c r="D238" i="26"/>
  <c r="D235" i="26"/>
  <c r="E277" i="26"/>
  <c r="E265" i="26"/>
  <c r="E262" i="26"/>
  <c r="E275" i="26"/>
  <c r="D244" i="26"/>
  <c r="D231" i="26"/>
  <c r="E259" i="26"/>
  <c r="E263" i="26"/>
  <c r="D226" i="26"/>
  <c r="E261" i="26"/>
  <c r="D247" i="26"/>
  <c r="E267" i="26"/>
  <c r="E256" i="26"/>
  <c r="D230" i="26"/>
  <c r="D245" i="26"/>
  <c r="D243" i="26"/>
  <c r="E272" i="26"/>
  <c r="E257" i="26"/>
  <c r="E264" i="26"/>
  <c r="D239" i="26"/>
  <c r="D223" i="26"/>
  <c r="E258" i="26"/>
  <c r="E253" i="26"/>
  <c r="E276" i="26"/>
  <c r="E266" i="26"/>
  <c r="AC1450" i="26"/>
  <c r="AC1503" i="26"/>
  <c r="AD1397" i="26"/>
  <c r="AD1509" i="26"/>
  <c r="AD1456" i="26"/>
  <c r="AE1403" i="26"/>
  <c r="AE829" i="26"/>
  <c r="AE882" i="26" s="1"/>
  <c r="AD882" i="26"/>
  <c r="AC1521" i="26"/>
  <c r="AC1468" i="26"/>
  <c r="AD1415" i="26"/>
  <c r="AD898" i="26"/>
  <c r="AE845" i="26"/>
  <c r="AE898" i="26" s="1"/>
  <c r="O246" i="26"/>
  <c r="V248" i="26"/>
  <c r="W272" i="26"/>
  <c r="V242" i="26"/>
  <c r="W256" i="26"/>
  <c r="V226" i="26"/>
  <c r="W257" i="26"/>
  <c r="V244" i="26"/>
  <c r="V215" i="26"/>
  <c r="V243" i="26"/>
  <c r="V227" i="26"/>
  <c r="V225" i="26"/>
  <c r="W268" i="26"/>
  <c r="W265" i="26"/>
  <c r="W258" i="26"/>
  <c r="V233" i="26"/>
  <c r="W255" i="26"/>
  <c r="W254" i="26"/>
  <c r="W267" i="26"/>
  <c r="V234" i="26"/>
  <c r="V224" i="26"/>
  <c r="V229" i="26"/>
  <c r="V238" i="26"/>
  <c r="V245" i="26"/>
  <c r="W262" i="26"/>
  <c r="W269" i="26"/>
  <c r="W264" i="26"/>
  <c r="V247" i="26"/>
  <c r="W261" i="26"/>
  <c r="V237" i="26"/>
  <c r="V232" i="26"/>
  <c r="W260" i="26"/>
  <c r="V230" i="26"/>
  <c r="W275" i="26"/>
  <c r="W277" i="26"/>
  <c r="W273" i="26"/>
  <c r="W263" i="26"/>
  <c r="V240" i="26"/>
  <c r="V228" i="26"/>
  <c r="W271" i="26"/>
  <c r="V231" i="26"/>
  <c r="V241" i="26"/>
  <c r="W270" i="26"/>
  <c r="V239" i="26"/>
  <c r="W259" i="26"/>
  <c r="W274" i="26"/>
  <c r="V235" i="26"/>
  <c r="W253" i="26"/>
  <c r="V223" i="26"/>
  <c r="W266" i="26"/>
  <c r="V236" i="26"/>
  <c r="AC1194" i="26"/>
  <c r="AC1088" i="26" s="1"/>
  <c r="AC1565" i="26" s="1"/>
  <c r="AC1618" i="26" s="1"/>
  <c r="AC1217" i="26"/>
  <c r="AC1111" i="26" s="1"/>
  <c r="AC1588" i="26" s="1"/>
  <c r="AC1641" i="26" s="1"/>
  <c r="AE1531" i="26"/>
  <c r="AE1478" i="26"/>
  <c r="AC1206" i="26"/>
  <c r="AC1100" i="26" s="1"/>
  <c r="AC1577" i="26" s="1"/>
  <c r="AC1630" i="26" s="1"/>
  <c r="E278" i="26"/>
  <c r="AE1458" i="26"/>
  <c r="AE1511" i="26"/>
  <c r="AD893" i="26"/>
  <c r="AE840" i="26"/>
  <c r="AE893" i="26" s="1"/>
  <c r="AC1461" i="26"/>
  <c r="AC1514" i="26"/>
  <c r="AD1408" i="26"/>
  <c r="AD1186" i="26"/>
  <c r="AD1080" i="26" s="1"/>
  <c r="AD1557" i="26" s="1"/>
  <c r="AD1610" i="26" s="1"/>
  <c r="AD1499" i="26"/>
  <c r="AD1446" i="26"/>
  <c r="AE1393" i="26"/>
  <c r="AC1172" i="26"/>
  <c r="AC1066" i="26" s="1"/>
  <c r="AC1543" i="26" s="1"/>
  <c r="AC1596" i="26" s="1"/>
  <c r="D278" i="26"/>
  <c r="S278" i="26"/>
  <c r="AC1448" i="26"/>
  <c r="AD1395" i="26"/>
  <c r="AC1501" i="26"/>
  <c r="AE826" i="26"/>
  <c r="AE879" i="26" s="1"/>
  <c r="AD879" i="26"/>
  <c r="AC1491" i="26"/>
  <c r="AD1385" i="26"/>
  <c r="AC1438" i="26"/>
  <c r="AC1506" i="26"/>
  <c r="AC1453" i="26"/>
  <c r="AD1400" i="26"/>
  <c r="AC1212" i="26"/>
  <c r="AC1106" i="26" s="1"/>
  <c r="AC1583" i="26" s="1"/>
  <c r="AC1636" i="26" s="1"/>
  <c r="AC1452" i="26"/>
  <c r="AC1505" i="26"/>
  <c r="AD1399" i="26"/>
  <c r="F215" i="26"/>
  <c r="AD1205" i="26"/>
  <c r="AD1099" i="26" s="1"/>
  <c r="AD1576" i="26" s="1"/>
  <c r="AD1629" i="26" s="1"/>
  <c r="AC1218" i="26"/>
  <c r="AC1112" i="26" s="1"/>
  <c r="AC1589" i="26" s="1"/>
  <c r="AC1642" i="26" s="1"/>
  <c r="AD1496" i="26"/>
  <c r="AD1443" i="26"/>
  <c r="AE1390" i="26"/>
  <c r="AD880" i="26"/>
  <c r="AE827" i="26"/>
  <c r="AE880" i="26" s="1"/>
  <c r="AD1196" i="26"/>
  <c r="AD1090" i="26" s="1"/>
  <c r="AD1567" i="26" s="1"/>
  <c r="AD1620" i="26" s="1"/>
  <c r="AC1210" i="26"/>
  <c r="AC1104" i="26" s="1"/>
  <c r="AC1581" i="26" s="1"/>
  <c r="AC1634" i="26" s="1"/>
  <c r="AD1191" i="26"/>
  <c r="AD1085" i="26" s="1"/>
  <c r="AD1562" i="26" s="1"/>
  <c r="AD1520" i="26"/>
  <c r="AD1467" i="26"/>
  <c r="AE1414" i="26"/>
  <c r="AB912" i="26"/>
  <c r="AC859" i="26"/>
  <c r="AC1500" i="26"/>
  <c r="AC1447" i="26"/>
  <c r="AD1394" i="26"/>
  <c r="AC1179" i="26"/>
  <c r="AC1073" i="26" s="1"/>
  <c r="AC1550" i="26" s="1"/>
  <c r="AC1603" i="26" s="1"/>
  <c r="AC1529" i="26"/>
  <c r="AC1476" i="26"/>
  <c r="AD1423" i="26"/>
  <c r="T278" i="26"/>
  <c r="AC1208" i="26"/>
  <c r="AC1102" i="26" s="1"/>
  <c r="AC1579" i="26" s="1"/>
  <c r="AC1632" i="26" s="1"/>
  <c r="AD821" i="26"/>
  <c r="AC874" i="26"/>
  <c r="J240" i="26"/>
  <c r="J238" i="26"/>
  <c r="J248" i="26"/>
  <c r="K268" i="26"/>
  <c r="J245" i="26"/>
  <c r="J215" i="26"/>
  <c r="J231" i="26"/>
  <c r="K254" i="26"/>
  <c r="J244" i="26"/>
  <c r="K275" i="26"/>
  <c r="J226" i="26"/>
  <c r="K270" i="26"/>
  <c r="K264" i="26"/>
  <c r="K257" i="26"/>
  <c r="J229" i="26"/>
  <c r="J234" i="26"/>
  <c r="K255" i="26"/>
  <c r="K272" i="26"/>
  <c r="K263" i="26"/>
  <c r="K273" i="26"/>
  <c r="K260" i="26"/>
  <c r="J230" i="26"/>
  <c r="K262" i="26"/>
  <c r="J239" i="26"/>
  <c r="J227" i="26"/>
  <c r="J247" i="26"/>
  <c r="J233" i="26"/>
  <c r="J243" i="26"/>
  <c r="J224" i="26"/>
  <c r="K261" i="26"/>
  <c r="J236" i="26"/>
  <c r="J235" i="26"/>
  <c r="K277" i="26"/>
  <c r="K267" i="26"/>
  <c r="J241" i="26"/>
  <c r="K271" i="26"/>
  <c r="J237" i="26"/>
  <c r="K259" i="26"/>
  <c r="K274" i="26"/>
  <c r="K256" i="26"/>
  <c r="K269" i="26"/>
  <c r="K265" i="26"/>
  <c r="J232" i="26"/>
  <c r="J242" i="26"/>
  <c r="J225" i="26"/>
  <c r="J223" i="26"/>
  <c r="K266" i="26"/>
  <c r="K253" i="26"/>
  <c r="K258" i="26"/>
  <c r="J228" i="26"/>
  <c r="AD1512" i="26"/>
  <c r="AD1459" i="26"/>
  <c r="AE1406" i="26"/>
  <c r="AC1513" i="26"/>
  <c r="AC1460" i="26"/>
  <c r="AD1407" i="26"/>
  <c r="AC911" i="26"/>
  <c r="AD858" i="26"/>
  <c r="AC1188" i="26"/>
  <c r="AC1082" i="26" s="1"/>
  <c r="AC1559" i="26" s="1"/>
  <c r="AC1612" i="26" s="1"/>
  <c r="AE1177" i="26"/>
  <c r="AE1071" i="26" s="1"/>
  <c r="AE1548" i="26" s="1"/>
  <c r="AE1601" i="26" s="1"/>
  <c r="K215" i="26"/>
  <c r="K248" i="26"/>
  <c r="K239" i="26"/>
  <c r="K241" i="26"/>
  <c r="L269" i="26"/>
  <c r="K225" i="26"/>
  <c r="L275" i="26"/>
  <c r="K242" i="26"/>
  <c r="L272" i="26"/>
  <c r="L261" i="26"/>
  <c r="L262" i="26"/>
  <c r="L267" i="26"/>
  <c r="K227" i="26"/>
  <c r="K230" i="26"/>
  <c r="L258" i="26"/>
  <c r="L260" i="26"/>
  <c r="L277" i="26"/>
  <c r="K244" i="26"/>
  <c r="L265" i="26"/>
  <c r="L274" i="26"/>
  <c r="L270" i="26"/>
  <c r="K236" i="26"/>
  <c r="L255" i="26"/>
  <c r="L254" i="26"/>
  <c r="K224" i="26"/>
  <c r="K229" i="26"/>
  <c r="K238" i="26"/>
  <c r="K226" i="26"/>
  <c r="K243" i="26"/>
  <c r="L271" i="26"/>
  <c r="K231" i="26"/>
  <c r="K240" i="26"/>
  <c r="L256" i="26"/>
  <c r="L273" i="26"/>
  <c r="L268" i="26"/>
  <c r="L257" i="26"/>
  <c r="K233" i="26"/>
  <c r="K228" i="26"/>
  <c r="K237" i="26"/>
  <c r="L263" i="26"/>
  <c r="K247" i="26"/>
  <c r="L264" i="26"/>
  <c r="L259" i="26"/>
  <c r="K245" i="26"/>
  <c r="K232" i="26"/>
  <c r="K235" i="26"/>
  <c r="K234" i="26"/>
  <c r="L253" i="26"/>
  <c r="K223" i="26"/>
  <c r="L266" i="26"/>
  <c r="AC1174" i="26"/>
  <c r="AC1068" i="26" s="1"/>
  <c r="AC1545" i="26" s="1"/>
  <c r="AC1598" i="26" s="1"/>
  <c r="L276" i="26"/>
  <c r="L215" i="26"/>
  <c r="AD885" i="26"/>
  <c r="AE832" i="26"/>
  <c r="AE885" i="26" s="1"/>
  <c r="C233" i="26"/>
  <c r="C248" i="26"/>
  <c r="C231" i="26"/>
  <c r="C215" i="26"/>
  <c r="D261" i="26"/>
  <c r="D275" i="26"/>
  <c r="C242" i="26"/>
  <c r="D264" i="26"/>
  <c r="D272" i="26"/>
  <c r="D254" i="26"/>
  <c r="D259" i="26"/>
  <c r="C238" i="26"/>
  <c r="D260" i="26"/>
  <c r="D277" i="26"/>
  <c r="C243" i="26"/>
  <c r="D265" i="26"/>
  <c r="D274" i="26"/>
  <c r="C225" i="26"/>
  <c r="D255" i="26"/>
  <c r="C224" i="26"/>
  <c r="C229" i="26"/>
  <c r="D271" i="26"/>
  <c r="D269" i="26"/>
  <c r="D267" i="26"/>
  <c r="C245" i="26"/>
  <c r="C232" i="26"/>
  <c r="D256" i="26"/>
  <c r="D273" i="26"/>
  <c r="C240" i="26"/>
  <c r="D262" i="26"/>
  <c r="D270" i="26"/>
  <c r="C228" i="26"/>
  <c r="C236" i="26"/>
  <c r="D263" i="26"/>
  <c r="C237" i="26"/>
  <c r="C247" i="26"/>
  <c r="C227" i="26"/>
  <c r="D257" i="26"/>
  <c r="C241" i="26"/>
  <c r="C230" i="26"/>
  <c r="C239" i="26"/>
  <c r="C235" i="26"/>
  <c r="C244" i="26"/>
  <c r="C234" i="26"/>
  <c r="D268" i="26"/>
  <c r="C226" i="26"/>
  <c r="C223" i="26"/>
  <c r="D258" i="26"/>
  <c r="D253" i="26"/>
  <c r="D266" i="26"/>
  <c r="AD884" i="26"/>
  <c r="AE831" i="26"/>
  <c r="AE884" i="26" s="1"/>
  <c r="P278" i="26"/>
  <c r="AE1494" i="26"/>
  <c r="AE1441" i="26"/>
  <c r="P248" i="26"/>
  <c r="P215" i="26"/>
  <c r="P238" i="26"/>
  <c r="P237" i="26"/>
  <c r="P227" i="26"/>
  <c r="P232" i="26"/>
  <c r="Q263" i="26"/>
  <c r="P229" i="26"/>
  <c r="Q273" i="26"/>
  <c r="Q267" i="26"/>
  <c r="P223" i="26"/>
  <c r="P235" i="26"/>
  <c r="P245" i="26"/>
  <c r="Q277" i="26"/>
  <c r="P244" i="26"/>
  <c r="Q265" i="26"/>
  <c r="Q256" i="26"/>
  <c r="P242" i="26"/>
  <c r="P226" i="26"/>
  <c r="P231" i="26"/>
  <c r="Q261" i="26"/>
  <c r="Q274" i="26"/>
  <c r="Q259" i="26"/>
  <c r="Q264" i="26"/>
  <c r="P247" i="26"/>
  <c r="Q275" i="26"/>
  <c r="Q262" i="26"/>
  <c r="Q271" i="26"/>
  <c r="P225" i="26"/>
  <c r="Q253" i="26"/>
  <c r="P234" i="26"/>
  <c r="Q260" i="26"/>
  <c r="P233" i="26"/>
  <c r="P241" i="26"/>
  <c r="Q255" i="26"/>
  <c r="P230" i="26"/>
  <c r="P240" i="26"/>
  <c r="Q254" i="26"/>
  <c r="P239" i="26"/>
  <c r="Q268" i="26"/>
  <c r="P224" i="26"/>
  <c r="P243" i="26"/>
  <c r="Q257" i="26"/>
  <c r="Q270" i="26"/>
  <c r="Q269" i="26"/>
  <c r="Q272" i="26"/>
  <c r="P228" i="26"/>
  <c r="P236" i="26"/>
  <c r="Q266" i="26"/>
  <c r="Q258" i="26"/>
  <c r="AC886" i="26"/>
  <c r="AD833" i="26"/>
  <c r="D276" i="26"/>
  <c r="AB1219" i="26"/>
  <c r="AB1113" i="26" s="1"/>
  <c r="AB1590" i="26" s="1"/>
  <c r="AB1643" i="26" s="1"/>
  <c r="AE856" i="26"/>
  <c r="AE909" i="26" s="1"/>
  <c r="AD909" i="26"/>
  <c r="AC1471" i="26"/>
  <c r="AC1524" i="26"/>
  <c r="AD1418" i="26"/>
  <c r="AD1498" i="26"/>
  <c r="AD1445" i="26"/>
  <c r="AE1392" i="26"/>
  <c r="AC1198" i="26"/>
  <c r="AC1092" i="26" s="1"/>
  <c r="AC1569" i="26" s="1"/>
  <c r="AC1622" i="26" s="1"/>
  <c r="C246" i="26"/>
  <c r="AC1525" i="26"/>
  <c r="AC1472" i="26"/>
  <c r="AD1419" i="26"/>
  <c r="AD877" i="26"/>
  <c r="AE824" i="26"/>
  <c r="AE877" i="26" s="1"/>
  <c r="AC867" i="26"/>
  <c r="AD814" i="26"/>
  <c r="Y248" i="26"/>
  <c r="Y229" i="26"/>
  <c r="Y239" i="26"/>
  <c r="Y215" i="26"/>
  <c r="Y237" i="26"/>
  <c r="Y238" i="26"/>
  <c r="Y232" i="26"/>
  <c r="Y230" i="26"/>
  <c r="Y245" i="26"/>
  <c r="Y234" i="26"/>
  <c r="Y247" i="26"/>
  <c r="Y236" i="26"/>
  <c r="Y235" i="26"/>
  <c r="Y227" i="26"/>
  <c r="Y225" i="26"/>
  <c r="Y233" i="26"/>
  <c r="Y243" i="26"/>
  <c r="Y231" i="26"/>
  <c r="Y241" i="26"/>
  <c r="Y240" i="26"/>
  <c r="Y228" i="26"/>
  <c r="Y224" i="26"/>
  <c r="Y244" i="26"/>
  <c r="Y242" i="26"/>
  <c r="Y226" i="26"/>
  <c r="Y223" i="26"/>
  <c r="AC1192" i="26"/>
  <c r="AC1086" i="26" s="1"/>
  <c r="AC1563" i="26" s="1"/>
  <c r="AC1616" i="26" s="1"/>
  <c r="F1595" i="26"/>
  <c r="F1489" i="26"/>
  <c r="F1542" i="26"/>
  <c r="F1436" i="26"/>
  <c r="F1330" i="26"/>
  <c r="F1383" i="26"/>
  <c r="F1277" i="26"/>
  <c r="F1224" i="26"/>
  <c r="F1171" i="26"/>
  <c r="F970" i="26"/>
  <c r="F1065" i="26"/>
  <c r="F984" i="26"/>
  <c r="F1118" i="26"/>
  <c r="F998" i="26"/>
  <c r="F864" i="26"/>
  <c r="F917" i="26"/>
  <c r="F642" i="26"/>
  <c r="F1012" i="26"/>
  <c r="F684" i="26"/>
  <c r="F705" i="26"/>
  <c r="F621" i="26"/>
  <c r="F811" i="26"/>
  <c r="F758" i="26"/>
  <c r="F558" i="26"/>
  <c r="F664" i="26"/>
  <c r="F222" i="26"/>
  <c r="F600" i="26"/>
  <c r="F579" i="26"/>
  <c r="F189" i="26"/>
  <c r="F125" i="26"/>
  <c r="F252" i="26"/>
  <c r="F94" i="26"/>
  <c r="G13" i="26"/>
  <c r="F63" i="26"/>
  <c r="F43" i="26"/>
  <c r="F53" i="26"/>
  <c r="F156" i="26"/>
  <c r="F33" i="26"/>
  <c r="AE1536" i="26"/>
  <c r="AE1483" i="26"/>
  <c r="AC1495" i="26"/>
  <c r="AC1442" i="26"/>
  <c r="AD1389" i="26"/>
  <c r="AC890" i="26"/>
  <c r="AD837" i="26"/>
  <c r="AE1502" i="26"/>
  <c r="AE1449" i="26"/>
  <c r="T215" i="26"/>
  <c r="T248" i="26"/>
  <c r="T234" i="26"/>
  <c r="T240" i="26"/>
  <c r="T232" i="26"/>
  <c r="U262" i="26"/>
  <c r="T242" i="26"/>
  <c r="U270" i="26"/>
  <c r="T224" i="26"/>
  <c r="T247" i="26"/>
  <c r="U257" i="26"/>
  <c r="U274" i="26"/>
  <c r="T228" i="26"/>
  <c r="T239" i="26"/>
  <c r="U260" i="26"/>
  <c r="U254" i="26"/>
  <c r="T229" i="26"/>
  <c r="T241" i="26"/>
  <c r="T236" i="26"/>
  <c r="T230" i="26"/>
  <c r="T245" i="26"/>
  <c r="T244" i="26"/>
  <c r="T235" i="26"/>
  <c r="T243" i="26"/>
  <c r="U273" i="26"/>
  <c r="U261" i="26"/>
  <c r="U268" i="26"/>
  <c r="T225" i="26"/>
  <c r="U253" i="26"/>
  <c r="U256" i="26"/>
  <c r="T238" i="26"/>
  <c r="U267" i="26"/>
  <c r="U271" i="26"/>
  <c r="U255" i="26"/>
  <c r="U259" i="26"/>
  <c r="U277" i="26"/>
  <c r="U263" i="26"/>
  <c r="U264" i="26"/>
  <c r="U269" i="26"/>
  <c r="T237" i="26"/>
  <c r="U275" i="26"/>
  <c r="T233" i="26"/>
  <c r="U265" i="26"/>
  <c r="T227" i="26"/>
  <c r="T226" i="26"/>
  <c r="T231" i="26"/>
  <c r="U272" i="26"/>
  <c r="U266" i="26"/>
  <c r="T223" i="26"/>
  <c r="U258" i="26"/>
  <c r="U276" i="26"/>
  <c r="AC1479" i="26"/>
  <c r="AD1426" i="26"/>
  <c r="AC1532" i="26"/>
  <c r="AD1213" i="26"/>
  <c r="AD1107" i="26" s="1"/>
  <c r="AD1584" i="26" s="1"/>
  <c r="AD1637" i="26" s="1"/>
  <c r="AC1497" i="26"/>
  <c r="AC1444" i="26"/>
  <c r="AD1391" i="26"/>
  <c r="J267" i="26"/>
  <c r="I215" i="26"/>
  <c r="I248" i="26"/>
  <c r="I237" i="26"/>
  <c r="I239" i="26"/>
  <c r="J265" i="26"/>
  <c r="I243" i="26"/>
  <c r="I242" i="26"/>
  <c r="I241" i="26"/>
  <c r="J254" i="26"/>
  <c r="J260" i="26"/>
  <c r="I244" i="26"/>
  <c r="I231" i="26"/>
  <c r="I227" i="26"/>
  <c r="J269" i="26"/>
  <c r="J257" i="26"/>
  <c r="J264" i="26"/>
  <c r="I236" i="26"/>
  <c r="I240" i="26"/>
  <c r="J271" i="26"/>
  <c r="I228" i="26"/>
  <c r="I224" i="26"/>
  <c r="I233" i="26"/>
  <c r="I225" i="26"/>
  <c r="I230" i="26"/>
  <c r="J262" i="26"/>
  <c r="J275" i="26"/>
  <c r="I245" i="26"/>
  <c r="J270" i="26"/>
  <c r="J268" i="26"/>
  <c r="J273" i="26"/>
  <c r="I226" i="26"/>
  <c r="J261" i="26"/>
  <c r="J277" i="26"/>
  <c r="I247" i="26"/>
  <c r="I234" i="26"/>
  <c r="J258" i="26"/>
  <c r="I238" i="26"/>
  <c r="I232" i="26"/>
  <c r="J255" i="26"/>
  <c r="J263" i="26"/>
  <c r="J272" i="26"/>
  <c r="J259" i="26"/>
  <c r="J256" i="26"/>
  <c r="I235" i="26"/>
  <c r="I229" i="26"/>
  <c r="J274" i="26"/>
  <c r="I223" i="26"/>
  <c r="J253" i="26"/>
  <c r="J266" i="26"/>
  <c r="J276" i="26"/>
  <c r="AD865" i="26"/>
  <c r="AE812" i="26"/>
  <c r="AE865" i="26" s="1"/>
  <c r="AC1181" i="26"/>
  <c r="AC1075" i="26" s="1"/>
  <c r="AC1552" i="26" s="1"/>
  <c r="AC1605" i="26" s="1"/>
  <c r="AD1185" i="26"/>
  <c r="AD1079" i="26" s="1"/>
  <c r="AD1556" i="26" s="1"/>
  <c r="AD1609" i="26" s="1"/>
  <c r="AD1207" i="26"/>
  <c r="AD1101" i="26" s="1"/>
  <c r="AD1578" i="26" s="1"/>
  <c r="AD1631" i="26" s="1"/>
  <c r="AC1214" i="26"/>
  <c r="AC1108" i="26" s="1"/>
  <c r="AC1585" i="26" s="1"/>
  <c r="AC1638" i="26" s="1"/>
  <c r="AD846" i="26"/>
  <c r="AC899" i="26"/>
  <c r="AE1216" i="26"/>
  <c r="AE1110" i="26" s="1"/>
  <c r="AE1587" i="26" s="1"/>
  <c r="AC1522" i="26"/>
  <c r="AC1469" i="26"/>
  <c r="AD1416" i="26"/>
  <c r="AC869" i="26"/>
  <c r="AD816" i="26"/>
  <c r="AD1189" i="26"/>
  <c r="AD1083" i="26" s="1"/>
  <c r="AD1560" i="26" s="1"/>
  <c r="AD1613" i="26" s="1"/>
  <c r="AC1482" i="26"/>
  <c r="AC1535" i="26"/>
  <c r="AD1429" i="26"/>
  <c r="AD901" i="26"/>
  <c r="AE848" i="26"/>
  <c r="AE901" i="26" s="1"/>
  <c r="AC1527" i="26"/>
  <c r="AC1474" i="26"/>
  <c r="AD1421" i="26"/>
  <c r="AE1211" i="26"/>
  <c r="AE1105" i="26" s="1"/>
  <c r="AE1582" i="26" s="1"/>
  <c r="AE1635" i="26" s="1"/>
  <c r="AC1193" i="26"/>
  <c r="AC1087" i="26" s="1"/>
  <c r="AC1564" i="26" s="1"/>
  <c r="AC1617" i="26" s="1"/>
  <c r="AC1173" i="26"/>
  <c r="AC1067" i="26" s="1"/>
  <c r="AC1544" i="26" s="1"/>
  <c r="AC1597" i="26" s="1"/>
  <c r="AE1507" i="26"/>
  <c r="AE1454" i="26"/>
  <c r="AC1178" i="26"/>
  <c r="AC1072" i="26" s="1"/>
  <c r="AC1549" i="26" s="1"/>
  <c r="AC1602" i="26" s="1"/>
  <c r="O215" i="26"/>
  <c r="O248" i="26"/>
  <c r="O235" i="26"/>
  <c r="O245" i="26"/>
  <c r="O237" i="26"/>
  <c r="O243" i="26"/>
  <c r="P272" i="26"/>
  <c r="P273" i="26"/>
  <c r="P265" i="26"/>
  <c r="O226" i="26"/>
  <c r="P274" i="26"/>
  <c r="O232" i="26"/>
  <c r="O241" i="26"/>
  <c r="P261" i="26"/>
  <c r="P270" i="26"/>
  <c r="P255" i="26"/>
  <c r="O242" i="26"/>
  <c r="P271" i="26"/>
  <c r="P254" i="26"/>
  <c r="P267" i="26"/>
  <c r="P275" i="26"/>
  <c r="O230" i="26"/>
  <c r="O240" i="26"/>
  <c r="O227" i="26"/>
  <c r="O231" i="26"/>
  <c r="O224" i="26"/>
  <c r="P269" i="26"/>
  <c r="P277" i="26"/>
  <c r="P264" i="26"/>
  <c r="O225" i="26"/>
  <c r="O234" i="26"/>
  <c r="P263" i="26"/>
  <c r="P266" i="26"/>
  <c r="O244" i="26"/>
  <c r="O239" i="26"/>
  <c r="P260" i="26"/>
  <c r="O238" i="26"/>
  <c r="O236" i="26"/>
  <c r="O223" i="26"/>
  <c r="O233" i="26"/>
  <c r="O229" i="26"/>
  <c r="P256" i="26"/>
  <c r="P259" i="26"/>
  <c r="P268" i="26"/>
  <c r="O247" i="26"/>
  <c r="P257" i="26"/>
  <c r="P262" i="26"/>
  <c r="P253" i="26"/>
  <c r="P258" i="26"/>
  <c r="O228" i="26"/>
  <c r="AC1464" i="26"/>
  <c r="AC1517" i="26"/>
  <c r="AD1411" i="26"/>
  <c r="AC1437" i="26"/>
  <c r="AC1490" i="26"/>
  <c r="AD1384" i="26"/>
  <c r="AC1516" i="26"/>
  <c r="AC1463" i="26"/>
  <c r="AD1410" i="26"/>
  <c r="AC1202" i="26"/>
  <c r="AC1096" i="26" s="1"/>
  <c r="AC1573" i="26" s="1"/>
  <c r="AC1626" i="26" s="1"/>
  <c r="AE1515" i="26"/>
  <c r="AE1462" i="26"/>
  <c r="AC1190" i="26"/>
  <c r="AC1084" i="26" s="1"/>
  <c r="AC1561" i="26" s="1"/>
  <c r="AC1614" i="26" s="1"/>
  <c r="AE842" i="26"/>
  <c r="AE895" i="26" s="1"/>
  <c r="AD895" i="26"/>
  <c r="AD1203" i="26"/>
  <c r="AD1097" i="26" s="1"/>
  <c r="AD1574" i="26" s="1"/>
  <c r="AD1627" i="26" s="1"/>
  <c r="AC1492" i="26"/>
  <c r="AC1439" i="26"/>
  <c r="AD1386" i="26"/>
  <c r="AE820" i="26"/>
  <c r="AE873" i="26" s="1"/>
  <c r="AD873" i="26"/>
  <c r="P246" i="26"/>
  <c r="AC1180" i="26"/>
  <c r="AC1074" i="26" s="1"/>
  <c r="AC1551" i="26" s="1"/>
  <c r="AC1604" i="26" s="1"/>
  <c r="T261" i="26"/>
  <c r="S248" i="26"/>
  <c r="T277" i="26"/>
  <c r="S231" i="26"/>
  <c r="S215" i="26"/>
  <c r="S247" i="26"/>
  <c r="S233" i="26"/>
  <c r="T268" i="26"/>
  <c r="S229" i="26"/>
  <c r="T272" i="26"/>
  <c r="S245" i="26"/>
  <c r="S234" i="26"/>
  <c r="T275" i="26"/>
  <c r="T257" i="26"/>
  <c r="S241" i="26"/>
  <c r="S237" i="26"/>
  <c r="S230" i="26"/>
  <c r="S240" i="26"/>
  <c r="S235" i="26"/>
  <c r="T264" i="26"/>
  <c r="S227" i="26"/>
  <c r="T266" i="26"/>
  <c r="T262" i="26"/>
  <c r="T263" i="26"/>
  <c r="S225" i="26"/>
  <c r="T260" i="26"/>
  <c r="T265" i="26"/>
  <c r="T274" i="26"/>
  <c r="S236" i="26"/>
  <c r="T269" i="26"/>
  <c r="S226" i="26"/>
  <c r="S224" i="26"/>
  <c r="T270" i="26"/>
  <c r="S232" i="26"/>
  <c r="S239" i="26"/>
  <c r="T255" i="26"/>
  <c r="S244" i="26"/>
  <c r="S242" i="26"/>
  <c r="T271" i="26"/>
  <c r="T254" i="26"/>
  <c r="S238" i="26"/>
  <c r="S243" i="26"/>
  <c r="T256" i="26"/>
  <c r="T273" i="26"/>
  <c r="T259" i="26"/>
  <c r="T267" i="26"/>
  <c r="T258" i="26"/>
  <c r="T253" i="26"/>
  <c r="S223" i="26"/>
  <c r="S228" i="26"/>
  <c r="AC1530" i="26"/>
  <c r="AD1424" i="26"/>
  <c r="AC1477" i="26"/>
  <c r="AC1199" i="26"/>
  <c r="AC1093" i="26" s="1"/>
  <c r="AC1570" i="26" s="1"/>
  <c r="AC1623" i="26" s="1"/>
  <c r="D246" i="26"/>
  <c r="Y246" i="26"/>
  <c r="AD1175" i="26"/>
  <c r="AD1069" i="26" s="1"/>
  <c r="AD1546" i="26" s="1"/>
  <c r="AD1599" i="26" s="1"/>
  <c r="M278" i="26"/>
  <c r="M215" i="26"/>
  <c r="AC1197" i="26"/>
  <c r="AC1091" i="26" s="1"/>
  <c r="AC1568" i="26" s="1"/>
  <c r="AC1621" i="26" s="1"/>
  <c r="AD852" i="26"/>
  <c r="AC905" i="26"/>
  <c r="AC1519" i="26"/>
  <c r="AC1466" i="26"/>
  <c r="AD1413" i="26"/>
  <c r="N215" i="26"/>
  <c r="AE815" i="26"/>
  <c r="AE868" i="26" s="1"/>
  <c r="AD868" i="26"/>
  <c r="AC1209" i="26"/>
  <c r="AC1103" i="26" s="1"/>
  <c r="AC1580" i="26" s="1"/>
  <c r="AC1633" i="26" s="1"/>
  <c r="H278" i="26"/>
  <c r="AD870" i="26"/>
  <c r="AE817" i="26"/>
  <c r="AE870" i="26" s="1"/>
  <c r="AD1176" i="26"/>
  <c r="AD1070" i="26" s="1"/>
  <c r="AD1547" i="26" s="1"/>
  <c r="AD1600" i="26" s="1"/>
  <c r="AC1182" i="26"/>
  <c r="AC1076" i="26" s="1"/>
  <c r="AC1553" i="26" s="1"/>
  <c r="AC1606" i="26" s="1"/>
  <c r="AC1484" i="26"/>
  <c r="AD1431" i="26"/>
  <c r="AC1537" i="26"/>
  <c r="Q278" i="26"/>
  <c r="AC1187" i="26"/>
  <c r="AC1081" i="26" s="1"/>
  <c r="AC1558" i="26" s="1"/>
  <c r="AC1611" i="26" s="1"/>
  <c r="AD1201" i="26"/>
  <c r="AD1095" i="26" s="1"/>
  <c r="AD1572" i="26" s="1"/>
  <c r="AD1625" i="26" s="1"/>
  <c r="AC1204" i="26"/>
  <c r="AC1098" i="26" s="1"/>
  <c r="AC1575" i="26" s="1"/>
  <c r="AC1628" i="26" s="1"/>
  <c r="AC1508" i="26"/>
  <c r="AD1402" i="26"/>
  <c r="AC1455" i="26"/>
  <c r="AE1451" i="26"/>
  <c r="AE1504" i="26"/>
  <c r="G248" i="26"/>
  <c r="G235" i="26"/>
  <c r="H265" i="26"/>
  <c r="H257" i="26"/>
  <c r="G227" i="26"/>
  <c r="G215" i="26"/>
  <c r="G237" i="26"/>
  <c r="G231" i="26"/>
  <c r="G240" i="26"/>
  <c r="H254" i="26"/>
  <c r="G224" i="26"/>
  <c r="H267" i="26"/>
  <c r="H273" i="26"/>
  <c r="G228" i="26"/>
  <c r="H260" i="26"/>
  <c r="H263" i="26"/>
  <c r="G234" i="26"/>
  <c r="H269" i="26"/>
  <c r="H277" i="26"/>
  <c r="G242" i="26"/>
  <c r="G245" i="26"/>
  <c r="G244" i="26"/>
  <c r="G233" i="26"/>
  <c r="H256" i="26"/>
  <c r="G226" i="26"/>
  <c r="G238" i="26"/>
  <c r="H268" i="26"/>
  <c r="G243" i="26"/>
  <c r="H261" i="26"/>
  <c r="G247" i="26"/>
  <c r="H255" i="26"/>
  <c r="G229" i="26"/>
  <c r="G241" i="26"/>
  <c r="H259" i="26"/>
  <c r="G225" i="26"/>
  <c r="G230" i="26"/>
  <c r="H262" i="26"/>
  <c r="H271" i="26"/>
  <c r="G239" i="26"/>
  <c r="H275" i="26"/>
  <c r="H274" i="26"/>
  <c r="H264" i="26"/>
  <c r="H272" i="26"/>
  <c r="H253" i="26"/>
  <c r="G232" i="26"/>
  <c r="H270" i="26"/>
  <c r="H266" i="26"/>
  <c r="H258" i="26"/>
  <c r="G223" i="26"/>
  <c r="G236" i="26"/>
  <c r="R215" i="26"/>
  <c r="R248" i="26"/>
  <c r="S259" i="26"/>
  <c r="R243" i="26"/>
  <c r="S257" i="26"/>
  <c r="S264" i="26"/>
  <c r="S273" i="26"/>
  <c r="S260" i="26"/>
  <c r="S254" i="26"/>
  <c r="R244" i="26"/>
  <c r="R227" i="26"/>
  <c r="S261" i="26"/>
  <c r="S270" i="26"/>
  <c r="S268" i="26"/>
  <c r="S263" i="26"/>
  <c r="R228" i="26"/>
  <c r="R230" i="26"/>
  <c r="R240" i="26"/>
  <c r="R226" i="26"/>
  <c r="R231" i="26"/>
  <c r="S255" i="26"/>
  <c r="S272" i="26"/>
  <c r="S275" i="26"/>
  <c r="S274" i="26"/>
  <c r="R232" i="26"/>
  <c r="R241" i="26"/>
  <c r="S262" i="26"/>
  <c r="R229" i="26"/>
  <c r="R234" i="26"/>
  <c r="R237" i="26"/>
  <c r="S256" i="26"/>
  <c r="S277" i="26"/>
  <c r="R242" i="26"/>
  <c r="R225" i="26"/>
  <c r="R239" i="26"/>
  <c r="R238" i="26"/>
  <c r="R247" i="26"/>
  <c r="R233" i="26"/>
  <c r="S269" i="26"/>
  <c r="R235" i="26"/>
  <c r="S265" i="26"/>
  <c r="S267" i="26"/>
  <c r="R245" i="26"/>
  <c r="R224" i="26"/>
  <c r="S271" i="26"/>
  <c r="S253" i="26"/>
  <c r="R236" i="26"/>
  <c r="S258" i="26"/>
  <c r="R223" i="26"/>
  <c r="S266" i="26"/>
  <c r="AC1440" i="26"/>
  <c r="AC1493" i="26"/>
  <c r="AD1387" i="26"/>
  <c r="H276" i="26"/>
  <c r="AD1183" i="26"/>
  <c r="AD1077" i="26" s="1"/>
  <c r="AD1554" i="26" s="1"/>
  <c r="AD1607" i="26" s="1"/>
  <c r="Q276" i="26"/>
  <c r="AC866" i="26"/>
  <c r="AD813" i="26"/>
  <c r="AC1533" i="26"/>
  <c r="AC1480" i="26"/>
  <c r="AD1427" i="26"/>
  <c r="CW37" i="25"/>
  <c r="CO105" i="25"/>
  <c r="CN105" i="25"/>
  <c r="CM105" i="25"/>
  <c r="CL105" i="25"/>
  <c r="CK105" i="25"/>
  <c r="CJ105" i="25"/>
  <c r="CI105" i="25"/>
  <c r="CH105" i="25"/>
  <c r="CO55" i="25"/>
  <c r="CN55" i="25"/>
  <c r="CM55" i="25"/>
  <c r="CL55" i="25"/>
  <c r="CK55" i="25"/>
  <c r="CJ55" i="25"/>
  <c r="CI55" i="25"/>
  <c r="CH55" i="25"/>
  <c r="CO36" i="25"/>
  <c r="CN36" i="25"/>
  <c r="CM36" i="25"/>
  <c r="CL36" i="25"/>
  <c r="CK36" i="25"/>
  <c r="CJ36" i="25"/>
  <c r="CI36" i="25"/>
  <c r="CH36" i="25"/>
  <c r="CW105" i="25"/>
  <c r="CV105" i="25"/>
  <c r="CU105" i="25"/>
  <c r="CT105" i="25"/>
  <c r="CS105" i="25"/>
  <c r="CR105" i="25"/>
  <c r="CQ105" i="25"/>
  <c r="CP105" i="25"/>
  <c r="CW55" i="25"/>
  <c r="CV55" i="25"/>
  <c r="CU55" i="25"/>
  <c r="CT55" i="25"/>
  <c r="CS55" i="25"/>
  <c r="CR55" i="25"/>
  <c r="CQ55" i="25"/>
  <c r="CP55" i="25"/>
  <c r="CW36" i="25"/>
  <c r="CV36" i="25"/>
  <c r="CU36" i="25"/>
  <c r="CT36" i="25"/>
  <c r="CS36" i="25"/>
  <c r="CR36" i="25"/>
  <c r="CQ36" i="25"/>
  <c r="CP36" i="25"/>
  <c r="AD1615" i="26" l="1"/>
  <c r="AE1640" i="26"/>
  <c r="AD1184" i="26"/>
  <c r="AD1078" i="26" s="1"/>
  <c r="AD1555" i="26" s="1"/>
  <c r="AD1608" i="26" s="1"/>
  <c r="G283" i="26"/>
  <c r="G502" i="26"/>
  <c r="G338" i="26"/>
  <c r="AD1200" i="26"/>
  <c r="AD1094" i="26" s="1"/>
  <c r="AD1571" i="26" s="1"/>
  <c r="AD1624" i="26" s="1"/>
  <c r="G448" i="26"/>
  <c r="AE1215" i="26"/>
  <c r="AE1109" i="26" s="1"/>
  <c r="AE1586" i="26" s="1"/>
  <c r="AE1639" i="26" s="1"/>
  <c r="AD1510" i="26"/>
  <c r="AD1457" i="26"/>
  <c r="AE1404" i="26"/>
  <c r="AD1198" i="26"/>
  <c r="AD1092" i="26" s="1"/>
  <c r="AD1569" i="26" s="1"/>
  <c r="AD1622" i="26" s="1"/>
  <c r="AE858" i="26"/>
  <c r="AE911" i="26" s="1"/>
  <c r="AD911" i="26"/>
  <c r="AD1500" i="26"/>
  <c r="AE1394" i="26"/>
  <c r="AD1447" i="26"/>
  <c r="AE1191" i="26"/>
  <c r="AE1085" i="26" s="1"/>
  <c r="AE1562" i="26" s="1"/>
  <c r="AE1615" i="26" s="1"/>
  <c r="AE1186" i="26"/>
  <c r="AE1080" i="26" s="1"/>
  <c r="AE1557" i="26" s="1"/>
  <c r="AE1610" i="26" s="1"/>
  <c r="AD1503" i="26"/>
  <c r="AD1450" i="26"/>
  <c r="AE1397" i="26"/>
  <c r="AD1204" i="26"/>
  <c r="AD1098" i="26" s="1"/>
  <c r="AD1575" i="26" s="1"/>
  <c r="AD1628" i="26" s="1"/>
  <c r="AE1185" i="26"/>
  <c r="AE1079" i="26" s="1"/>
  <c r="AE1556" i="26" s="1"/>
  <c r="AE1609" i="26" s="1"/>
  <c r="AD1188" i="26"/>
  <c r="AD1082" i="26" s="1"/>
  <c r="AD1559" i="26" s="1"/>
  <c r="AD1612" i="26" s="1"/>
  <c r="AD1206" i="26"/>
  <c r="AD1100" i="26" s="1"/>
  <c r="AD1577" i="26" s="1"/>
  <c r="AD1630" i="26" s="1"/>
  <c r="AD1452" i="26"/>
  <c r="AD1505" i="26"/>
  <c r="AE1399" i="26"/>
  <c r="AE1175" i="26"/>
  <c r="AE1069" i="26" s="1"/>
  <c r="AE1546" i="26" s="1"/>
  <c r="AE1599" i="26" s="1"/>
  <c r="AD1190" i="26"/>
  <c r="AD1084" i="26" s="1"/>
  <c r="AD1561" i="26" s="1"/>
  <c r="AD1614" i="26" s="1"/>
  <c r="AE1207" i="26"/>
  <c r="AE1101" i="26" s="1"/>
  <c r="AE1578" i="26" s="1"/>
  <c r="AE1631" i="26" s="1"/>
  <c r="AD1181" i="26"/>
  <c r="AD1075" i="26" s="1"/>
  <c r="AD1552" i="26" s="1"/>
  <c r="AD1605" i="26" s="1"/>
  <c r="AD1497" i="26"/>
  <c r="AD1444" i="26"/>
  <c r="AE1391" i="26"/>
  <c r="AD1495" i="26"/>
  <c r="AD1442" i="26"/>
  <c r="AE1389" i="26"/>
  <c r="AD1524" i="26"/>
  <c r="AD1471" i="26"/>
  <c r="AE1418" i="26"/>
  <c r="AD1491" i="26"/>
  <c r="AD1438" i="26"/>
  <c r="AE1385" i="26"/>
  <c r="AD1173" i="26"/>
  <c r="AD1067" i="26" s="1"/>
  <c r="AD1544" i="26" s="1"/>
  <c r="AD1597" i="26" s="1"/>
  <c r="AD1192" i="26"/>
  <c r="AD1086" i="26" s="1"/>
  <c r="AD1563" i="26" s="1"/>
  <c r="AD1616" i="26" s="1"/>
  <c r="AC1219" i="26"/>
  <c r="AC1113" i="26" s="1"/>
  <c r="AC1590" i="26" s="1"/>
  <c r="AC1643" i="26" s="1"/>
  <c r="AE1196" i="26"/>
  <c r="AE1090" i="26" s="1"/>
  <c r="AE1567" i="26" s="1"/>
  <c r="AE1620" i="26" s="1"/>
  <c r="AE1203" i="26"/>
  <c r="AE1097" i="26" s="1"/>
  <c r="AE1574" i="26" s="1"/>
  <c r="AE1627" i="26" s="1"/>
  <c r="AD1218" i="26"/>
  <c r="AD1112" i="26" s="1"/>
  <c r="AD1589" i="26" s="1"/>
  <c r="AD1642" i="26" s="1"/>
  <c r="AD1440" i="26"/>
  <c r="AD1493" i="26"/>
  <c r="AE1387" i="26"/>
  <c r="AD1197" i="26"/>
  <c r="AD1091" i="26" s="1"/>
  <c r="AD1568" i="26" s="1"/>
  <c r="AD1621" i="26" s="1"/>
  <c r="AD1517" i="26"/>
  <c r="AD1464" i="26"/>
  <c r="AE1411" i="26"/>
  <c r="AE1189" i="26"/>
  <c r="AE1083" i="26" s="1"/>
  <c r="AE1560" i="26" s="1"/>
  <c r="AE1613" i="26" s="1"/>
  <c r="AD1479" i="26"/>
  <c r="AD1532" i="26"/>
  <c r="AE1426" i="26"/>
  <c r="AD1193" i="26"/>
  <c r="AD1087" i="26" s="1"/>
  <c r="AD1564" i="26" s="1"/>
  <c r="AD1617" i="26" s="1"/>
  <c r="AD1513" i="26"/>
  <c r="AD1460" i="26"/>
  <c r="AE1407" i="26"/>
  <c r="AD1529" i="26"/>
  <c r="AD1476" i="26"/>
  <c r="AE1423" i="26"/>
  <c r="AD1212" i="26"/>
  <c r="AD1106" i="26" s="1"/>
  <c r="AD1583" i="26" s="1"/>
  <c r="AD1636" i="26" s="1"/>
  <c r="AD1172" i="26"/>
  <c r="AD1066" i="26" s="1"/>
  <c r="AD1543" i="26" s="1"/>
  <c r="AD1596" i="26" s="1"/>
  <c r="AD1461" i="26"/>
  <c r="AD1514" i="26"/>
  <c r="AE1408" i="26"/>
  <c r="AD1187" i="26"/>
  <c r="AD1081" i="26" s="1"/>
  <c r="AD1558" i="26" s="1"/>
  <c r="AD1611" i="26" s="1"/>
  <c r="AD1194" i="26"/>
  <c r="AD1088" i="26" s="1"/>
  <c r="AD1565" i="26" s="1"/>
  <c r="AD1618" i="26" s="1"/>
  <c r="AD1521" i="26"/>
  <c r="AD1468" i="26"/>
  <c r="AE1415" i="26"/>
  <c r="AD866" i="26"/>
  <c r="AE813" i="26"/>
  <c r="AE866" i="26" s="1"/>
  <c r="AD1182" i="26"/>
  <c r="AD1076" i="26" s="1"/>
  <c r="AD1553" i="26" s="1"/>
  <c r="AD1606" i="26" s="1"/>
  <c r="AD1472" i="26"/>
  <c r="AD1525" i="26"/>
  <c r="AE1419" i="26"/>
  <c r="AD1530" i="26"/>
  <c r="AD1477" i="26"/>
  <c r="AE1424" i="26"/>
  <c r="G1595" i="26"/>
  <c r="G1542" i="26"/>
  <c r="G1489" i="26"/>
  <c r="G1277" i="26"/>
  <c r="G1436" i="26"/>
  <c r="G1330" i="26"/>
  <c r="G1383" i="26"/>
  <c r="G1224" i="26"/>
  <c r="G1012" i="26"/>
  <c r="G1065" i="26"/>
  <c r="G984" i="26"/>
  <c r="G1118" i="26"/>
  <c r="G998" i="26"/>
  <c r="G1171" i="26"/>
  <c r="G917" i="26"/>
  <c r="G970" i="26"/>
  <c r="G758" i="26"/>
  <c r="G664" i="26"/>
  <c r="G705" i="26"/>
  <c r="G864" i="26"/>
  <c r="G811" i="26"/>
  <c r="G684" i="26"/>
  <c r="G558" i="26"/>
  <c r="G642" i="26"/>
  <c r="G579" i="26"/>
  <c r="G600" i="26"/>
  <c r="G621" i="26"/>
  <c r="G156" i="26"/>
  <c r="G189" i="26"/>
  <c r="G252" i="26"/>
  <c r="G222" i="26"/>
  <c r="H13" i="26"/>
  <c r="G63" i="26"/>
  <c r="G43" i="26"/>
  <c r="G125" i="26"/>
  <c r="G53" i="26"/>
  <c r="G33" i="26"/>
  <c r="G94" i="26"/>
  <c r="AE1183" i="26"/>
  <c r="AE1077" i="26" s="1"/>
  <c r="AE1554" i="26" s="1"/>
  <c r="AE1607" i="26" s="1"/>
  <c r="AE1201" i="26"/>
  <c r="AE1095" i="26" s="1"/>
  <c r="AE1572" i="26" s="1"/>
  <c r="AE1625" i="26" s="1"/>
  <c r="AE1176" i="26"/>
  <c r="AE1070" i="26" s="1"/>
  <c r="AE1547" i="26" s="1"/>
  <c r="AE1600" i="26" s="1"/>
  <c r="AD1209" i="26"/>
  <c r="AD1103" i="26" s="1"/>
  <c r="AD1580" i="26" s="1"/>
  <c r="AD1633" i="26" s="1"/>
  <c r="AE816" i="26"/>
  <c r="AE869" i="26" s="1"/>
  <c r="AD869" i="26"/>
  <c r="AD899" i="26"/>
  <c r="AE846" i="26"/>
  <c r="AE899" i="26" s="1"/>
  <c r="AD867" i="26"/>
  <c r="AE814" i="26"/>
  <c r="AE867" i="26" s="1"/>
  <c r="AE1498" i="26"/>
  <c r="AE1445" i="26"/>
  <c r="AD886" i="26"/>
  <c r="AE833" i="26"/>
  <c r="AE886" i="26" s="1"/>
  <c r="AD874" i="26"/>
  <c r="AE821" i="26"/>
  <c r="AE874" i="26" s="1"/>
  <c r="AC912" i="26"/>
  <c r="AD859" i="26"/>
  <c r="AD1210" i="26"/>
  <c r="AD1104" i="26" s="1"/>
  <c r="AD1581" i="26" s="1"/>
  <c r="AD1634" i="26" s="1"/>
  <c r="AE1496" i="26"/>
  <c r="AE1443" i="26"/>
  <c r="AE1205" i="26"/>
  <c r="AE1099" i="26" s="1"/>
  <c r="AE1576" i="26" s="1"/>
  <c r="AE1629" i="26" s="1"/>
  <c r="AD1217" i="26"/>
  <c r="AD1111" i="26" s="1"/>
  <c r="AD1588" i="26" s="1"/>
  <c r="AD1641" i="26" s="1"/>
  <c r="AD1178" i="26"/>
  <c r="AD1072" i="26" s="1"/>
  <c r="AD1549" i="26" s="1"/>
  <c r="AD1602" i="26" s="1"/>
  <c r="AD890" i="26"/>
  <c r="AE837" i="26"/>
  <c r="AE890" i="26" s="1"/>
  <c r="AE1200" i="26"/>
  <c r="AE1094" i="26" s="1"/>
  <c r="AE1571" i="26" s="1"/>
  <c r="AD1466" i="26"/>
  <c r="AD1519" i="26"/>
  <c r="AE1413" i="26"/>
  <c r="AD1516" i="26"/>
  <c r="AD1463" i="26"/>
  <c r="AE1410" i="26"/>
  <c r="AD1533" i="26"/>
  <c r="AD1480" i="26"/>
  <c r="AE1427" i="26"/>
  <c r="AD1508" i="26"/>
  <c r="AD1455" i="26"/>
  <c r="AE1402" i="26"/>
  <c r="AD905" i="26"/>
  <c r="AE852" i="26"/>
  <c r="AE905" i="26" s="1"/>
  <c r="AD1492" i="26"/>
  <c r="AD1439" i="26"/>
  <c r="AE1386" i="26"/>
  <c r="AD1174" i="26"/>
  <c r="AD1068" i="26" s="1"/>
  <c r="AD1545" i="26" s="1"/>
  <c r="AD1598" i="26" s="1"/>
  <c r="AD1208" i="26"/>
  <c r="AD1102" i="26" s="1"/>
  <c r="AD1579" i="26" s="1"/>
  <c r="AD1632" i="26" s="1"/>
  <c r="AE1499" i="26"/>
  <c r="AE1446" i="26"/>
  <c r="AD1527" i="26"/>
  <c r="AD1474" i="26"/>
  <c r="AE1421" i="26"/>
  <c r="AD1484" i="26"/>
  <c r="AE1431" i="26"/>
  <c r="AD1537" i="26"/>
  <c r="AE1184" i="26"/>
  <c r="AE1078" i="26" s="1"/>
  <c r="AE1555" i="26" s="1"/>
  <c r="AD1199" i="26"/>
  <c r="AD1093" i="26" s="1"/>
  <c r="AD1570" i="26" s="1"/>
  <c r="AD1623" i="26" s="1"/>
  <c r="AD1180" i="26"/>
  <c r="AD1074" i="26" s="1"/>
  <c r="AD1551" i="26" s="1"/>
  <c r="AD1604" i="26" s="1"/>
  <c r="AD1202" i="26"/>
  <c r="AD1096" i="26" s="1"/>
  <c r="AD1573" i="26" s="1"/>
  <c r="AD1626" i="26" s="1"/>
  <c r="AD1437" i="26"/>
  <c r="AD1490" i="26"/>
  <c r="AE1384" i="26"/>
  <c r="AD1535" i="26"/>
  <c r="AD1482" i="26"/>
  <c r="AE1429" i="26"/>
  <c r="AD1469" i="26"/>
  <c r="AD1522" i="26"/>
  <c r="AE1416" i="26"/>
  <c r="AD1214" i="26"/>
  <c r="AD1108" i="26" s="1"/>
  <c r="AD1585" i="26" s="1"/>
  <c r="AD1638" i="26" s="1"/>
  <c r="AE1213" i="26"/>
  <c r="AE1107" i="26" s="1"/>
  <c r="AE1584" i="26" s="1"/>
  <c r="AE1637" i="26" s="1"/>
  <c r="AE1512" i="26"/>
  <c r="AE1459" i="26"/>
  <c r="AD1179" i="26"/>
  <c r="AD1073" i="26" s="1"/>
  <c r="AD1550" i="26" s="1"/>
  <c r="AD1603" i="26" s="1"/>
  <c r="AE1520" i="26"/>
  <c r="AE1467" i="26"/>
  <c r="AE1400" i="26"/>
  <c r="AD1506" i="26"/>
  <c r="AD1453" i="26"/>
  <c r="AD1448" i="26"/>
  <c r="AD1501" i="26"/>
  <c r="AE1395" i="26"/>
  <c r="AE1509" i="26"/>
  <c r="AE1456" i="26"/>
  <c r="AL562" i="26"/>
  <c r="AE1608" i="26" l="1"/>
  <c r="AE1624" i="26"/>
  <c r="H283" i="26"/>
  <c r="H502" i="26"/>
  <c r="H338" i="26"/>
  <c r="H448" i="26"/>
  <c r="AE1457" i="26"/>
  <c r="AE1510" i="26"/>
  <c r="AE1202" i="26"/>
  <c r="AE1096" i="26" s="1"/>
  <c r="AE1573" i="26" s="1"/>
  <c r="AE1626" i="26" s="1"/>
  <c r="AE1174" i="26"/>
  <c r="AE1068" i="26" s="1"/>
  <c r="AE1545" i="26" s="1"/>
  <c r="AE1598" i="26" s="1"/>
  <c r="H1595" i="26"/>
  <c r="H1489" i="26"/>
  <c r="H1542" i="26"/>
  <c r="H1436" i="26"/>
  <c r="H1383" i="26"/>
  <c r="H1224" i="26"/>
  <c r="H1330" i="26"/>
  <c r="H1277" i="26"/>
  <c r="H1118" i="26"/>
  <c r="H998" i="26"/>
  <c r="H1171" i="26"/>
  <c r="H917" i="26"/>
  <c r="H970" i="26"/>
  <c r="H984" i="26"/>
  <c r="H1012" i="26"/>
  <c r="H684" i="26"/>
  <c r="H1065" i="26"/>
  <c r="H864" i="26"/>
  <c r="H811" i="26"/>
  <c r="H758" i="26"/>
  <c r="H705" i="26"/>
  <c r="H558" i="26"/>
  <c r="H642" i="26"/>
  <c r="H579" i="26"/>
  <c r="H664" i="26"/>
  <c r="H621" i="26"/>
  <c r="H600" i="26"/>
  <c r="H189" i="26"/>
  <c r="H125" i="26"/>
  <c r="H252" i="26"/>
  <c r="H222" i="26"/>
  <c r="H156" i="26"/>
  <c r="H63" i="26"/>
  <c r="H43" i="26"/>
  <c r="H53" i="26"/>
  <c r="H33" i="26"/>
  <c r="H94" i="26"/>
  <c r="I13" i="26"/>
  <c r="AE1529" i="26"/>
  <c r="AE1476" i="26"/>
  <c r="AE1493" i="26"/>
  <c r="AE1440" i="26"/>
  <c r="AE1182" i="26"/>
  <c r="AE1076" i="26" s="1"/>
  <c r="AE1553" i="26" s="1"/>
  <c r="AE1606" i="26" s="1"/>
  <c r="AE1497" i="26"/>
  <c r="AE1444" i="26"/>
  <c r="AE1530" i="26"/>
  <c r="AE1477" i="26"/>
  <c r="AE1506" i="26"/>
  <c r="AE1453" i="26"/>
  <c r="AE1172" i="26"/>
  <c r="AE1066" i="26" s="1"/>
  <c r="AE1543" i="26" s="1"/>
  <c r="AE1596" i="26" s="1"/>
  <c r="AE1464" i="26"/>
  <c r="AE1517" i="26"/>
  <c r="AE1173" i="26"/>
  <c r="AE1067" i="26" s="1"/>
  <c r="AE1544" i="26" s="1"/>
  <c r="AE1597" i="26" s="1"/>
  <c r="AE1188" i="26"/>
  <c r="AE1082" i="26" s="1"/>
  <c r="AE1559" i="26" s="1"/>
  <c r="AE1612" i="26" s="1"/>
  <c r="AE1204" i="26"/>
  <c r="AE1098" i="26" s="1"/>
  <c r="AE1575" i="26" s="1"/>
  <c r="AE1628" i="26" s="1"/>
  <c r="AE1521" i="26"/>
  <c r="AE1468" i="26"/>
  <c r="AE1218" i="26"/>
  <c r="AE1112" i="26" s="1"/>
  <c r="AE1589" i="26" s="1"/>
  <c r="AE1642" i="26" s="1"/>
  <c r="AE1491" i="26"/>
  <c r="AE1438" i="26"/>
  <c r="AE1206" i="26"/>
  <c r="AE1100" i="26" s="1"/>
  <c r="AE1577" i="26" s="1"/>
  <c r="AE1630" i="26" s="1"/>
  <c r="AE1482" i="26"/>
  <c r="AE1535" i="26"/>
  <c r="AE1516" i="26"/>
  <c r="AE1463" i="26"/>
  <c r="AE1180" i="26"/>
  <c r="AE1074" i="26" s="1"/>
  <c r="AE1551" i="26" s="1"/>
  <c r="AE1604" i="26" s="1"/>
  <c r="AE1214" i="26"/>
  <c r="AE1108" i="26" s="1"/>
  <c r="AE1585" i="26" s="1"/>
  <c r="AE1638" i="26" s="1"/>
  <c r="AE1484" i="26"/>
  <c r="AE1537" i="26"/>
  <c r="AE1508" i="26"/>
  <c r="AE1455" i="26"/>
  <c r="AE1210" i="26"/>
  <c r="AE1104" i="26" s="1"/>
  <c r="AE1581" i="26" s="1"/>
  <c r="AE1634" i="26" s="1"/>
  <c r="AE1437" i="26"/>
  <c r="AE1490" i="26"/>
  <c r="AE1519" i="26"/>
  <c r="AE1466" i="26"/>
  <c r="AE1194" i="26"/>
  <c r="AE1088" i="26" s="1"/>
  <c r="AE1565" i="26" s="1"/>
  <c r="AE1618" i="26" s="1"/>
  <c r="AE1513" i="26"/>
  <c r="AE1460" i="26"/>
  <c r="AE1193" i="26"/>
  <c r="AE1087" i="26" s="1"/>
  <c r="AE1564" i="26" s="1"/>
  <c r="AE1617" i="26" s="1"/>
  <c r="AE1524" i="26"/>
  <c r="AE1471" i="26"/>
  <c r="AE1190" i="26"/>
  <c r="AE1084" i="26" s="1"/>
  <c r="AE1561" i="26" s="1"/>
  <c r="AE1614" i="26" s="1"/>
  <c r="AE1514" i="26"/>
  <c r="AE1461" i="26"/>
  <c r="AE1209" i="26"/>
  <c r="AE1103" i="26" s="1"/>
  <c r="AE1580" i="26" s="1"/>
  <c r="AE1633" i="26" s="1"/>
  <c r="AE1501" i="26"/>
  <c r="AE1448" i="26"/>
  <c r="AE1187" i="26"/>
  <c r="AE1081" i="26" s="1"/>
  <c r="AE1558" i="26" s="1"/>
  <c r="AE1611" i="26" s="1"/>
  <c r="AD1219" i="26"/>
  <c r="AD1113" i="26" s="1"/>
  <c r="AD1590" i="26" s="1"/>
  <c r="AD1643" i="26" s="1"/>
  <c r="AE1219" i="26"/>
  <c r="AE1113" i="26" s="1"/>
  <c r="AE1590" i="26" s="1"/>
  <c r="AE1643" i="26" s="1"/>
  <c r="AE1181" i="26"/>
  <c r="AE1075" i="26" s="1"/>
  <c r="AE1552" i="26" s="1"/>
  <c r="AE1605" i="26" s="1"/>
  <c r="AE1505" i="26"/>
  <c r="AE1452" i="26"/>
  <c r="AE1198" i="26"/>
  <c r="AE1092" i="26" s="1"/>
  <c r="AE1569" i="26" s="1"/>
  <c r="AE1622" i="26" s="1"/>
  <c r="AE1472" i="26"/>
  <c r="AE1525" i="26"/>
  <c r="AE1192" i="26"/>
  <c r="AE1086" i="26" s="1"/>
  <c r="AE1563" i="26" s="1"/>
  <c r="AE1616" i="26" s="1"/>
  <c r="AE1495" i="26"/>
  <c r="AE1442" i="26"/>
  <c r="AE1217" i="26"/>
  <c r="AE1111" i="26" s="1"/>
  <c r="AE1588" i="26" s="1"/>
  <c r="AE1641" i="26" s="1"/>
  <c r="AE1178" i="26"/>
  <c r="AE1072" i="26" s="1"/>
  <c r="AE1549" i="26" s="1"/>
  <c r="AE1602" i="26" s="1"/>
  <c r="AE1179" i="26"/>
  <c r="AE1073" i="26" s="1"/>
  <c r="AE1550" i="26" s="1"/>
  <c r="AE1603" i="26" s="1"/>
  <c r="AE1199" i="26"/>
  <c r="AE1093" i="26" s="1"/>
  <c r="AE1570" i="26" s="1"/>
  <c r="AE1623" i="26" s="1"/>
  <c r="AE1527" i="26"/>
  <c r="AE1474" i="26"/>
  <c r="AE1469" i="26"/>
  <c r="AE1522" i="26"/>
  <c r="AE1208" i="26"/>
  <c r="AE1102" i="26" s="1"/>
  <c r="AE1579" i="26" s="1"/>
  <c r="AE1632" i="26" s="1"/>
  <c r="AE1492" i="26"/>
  <c r="AE1439" i="26"/>
  <c r="AE1533" i="26"/>
  <c r="AE1480" i="26"/>
  <c r="AD912" i="26"/>
  <c r="AE859" i="26"/>
  <c r="AE912" i="26" s="1"/>
  <c r="AE1212" i="26"/>
  <c r="AE1106" i="26" s="1"/>
  <c r="AE1583" i="26" s="1"/>
  <c r="AE1636" i="26" s="1"/>
  <c r="AE1479" i="26"/>
  <c r="AE1532" i="26"/>
  <c r="AE1197" i="26"/>
  <c r="AE1091" i="26" s="1"/>
  <c r="AE1568" i="26" s="1"/>
  <c r="AE1621" i="26" s="1"/>
  <c r="AE1503" i="26"/>
  <c r="AE1450" i="26"/>
  <c r="AE1500" i="26"/>
  <c r="AE1447" i="26"/>
  <c r="AI560" i="26"/>
  <c r="I283" i="26" l="1"/>
  <c r="I338" i="26"/>
  <c r="I502" i="26"/>
  <c r="I448" i="26"/>
  <c r="I1595" i="26"/>
  <c r="I1542" i="26"/>
  <c r="I1489" i="26"/>
  <c r="I1436" i="26"/>
  <c r="I1330" i="26"/>
  <c r="I1383" i="26"/>
  <c r="I1224" i="26"/>
  <c r="I1277" i="26"/>
  <c r="I1171" i="26"/>
  <c r="I917" i="26"/>
  <c r="I1012" i="26"/>
  <c r="I970" i="26"/>
  <c r="I998" i="26"/>
  <c r="I1118" i="26"/>
  <c r="I705" i="26"/>
  <c r="I1065" i="26"/>
  <c r="I984" i="26"/>
  <c r="I864" i="26"/>
  <c r="I684" i="26"/>
  <c r="I758" i="26"/>
  <c r="I558" i="26"/>
  <c r="I642" i="26"/>
  <c r="I579" i="26"/>
  <c r="I600" i="26"/>
  <c r="I811" i="26"/>
  <c r="I664" i="26"/>
  <c r="I621" i="26"/>
  <c r="I252" i="26"/>
  <c r="I189" i="26"/>
  <c r="I156" i="26"/>
  <c r="I125" i="26"/>
  <c r="I63" i="26"/>
  <c r="I43" i="26"/>
  <c r="I53" i="26"/>
  <c r="I33" i="26"/>
  <c r="I222" i="26"/>
  <c r="I94" i="26"/>
  <c r="J13" i="26"/>
  <c r="J283" i="26" l="1"/>
  <c r="J338" i="26"/>
  <c r="J502" i="26"/>
  <c r="J448" i="26"/>
  <c r="J1595" i="26"/>
  <c r="J1542" i="26"/>
  <c r="J1489" i="26"/>
  <c r="J1436" i="26"/>
  <c r="J1383" i="26"/>
  <c r="J1277" i="26"/>
  <c r="J1171" i="26"/>
  <c r="J1224" i="26"/>
  <c r="J1012" i="26"/>
  <c r="J970" i="26"/>
  <c r="J1330" i="26"/>
  <c r="J1065" i="26"/>
  <c r="J984" i="26"/>
  <c r="J917" i="26"/>
  <c r="J864" i="26"/>
  <c r="J811" i="26"/>
  <c r="J758" i="26"/>
  <c r="J558" i="26"/>
  <c r="J705" i="26"/>
  <c r="J642" i="26"/>
  <c r="J579" i="26"/>
  <c r="J600" i="26"/>
  <c r="J1118" i="26"/>
  <c r="J664" i="26"/>
  <c r="J621" i="26"/>
  <c r="J998" i="26"/>
  <c r="J684" i="26"/>
  <c r="J222" i="26"/>
  <c r="J63" i="26"/>
  <c r="J189" i="26"/>
  <c r="J125" i="26"/>
  <c r="J53" i="26"/>
  <c r="J33" i="26"/>
  <c r="J43" i="26"/>
  <c r="J156" i="26"/>
  <c r="J94" i="26"/>
  <c r="K13" i="26"/>
  <c r="J252" i="26"/>
  <c r="CG105" i="25"/>
  <c r="CF105" i="25"/>
  <c r="CE105" i="25"/>
  <c r="CD105" i="25"/>
  <c r="CC105" i="25"/>
  <c r="CB105" i="25"/>
  <c r="CA105" i="25"/>
  <c r="BZ105" i="25"/>
  <c r="BY105" i="25"/>
  <c r="BX105" i="25"/>
  <c r="BW105" i="25"/>
  <c r="BV105" i="25"/>
  <c r="BU105" i="25"/>
  <c r="BT105" i="25"/>
  <c r="BS105" i="25"/>
  <c r="BR105" i="25"/>
  <c r="BQ105" i="25"/>
  <c r="BP105" i="25"/>
  <c r="BO105" i="25"/>
  <c r="BN105" i="25"/>
  <c r="BM105" i="25"/>
  <c r="BL105" i="25"/>
  <c r="BK105" i="25"/>
  <c r="BJ105" i="25"/>
  <c r="BI105" i="25"/>
  <c r="BH105" i="25"/>
  <c r="BG105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Q89" i="25"/>
  <c r="BP89" i="25"/>
  <c r="BO89" i="25"/>
  <c r="BN89" i="25"/>
  <c r="BM89" i="25"/>
  <c r="BL89" i="25"/>
  <c r="BK89" i="25"/>
  <c r="BJ89" i="25"/>
  <c r="BI89" i="25"/>
  <c r="BH89" i="25"/>
  <c r="BG89" i="25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Q59" i="25"/>
  <c r="BP59" i="25"/>
  <c r="BO59" i="25"/>
  <c r="BN59" i="25"/>
  <c r="BM59" i="25"/>
  <c r="BL59" i="25"/>
  <c r="BK59" i="25"/>
  <c r="BJ59" i="25"/>
  <c r="BI59" i="25"/>
  <c r="BH59" i="25"/>
  <c r="BG59" i="25"/>
  <c r="BF59" i="25"/>
  <c r="BE59" i="25"/>
  <c r="BD59" i="25"/>
  <c r="BC59" i="25"/>
  <c r="BB59" i="25"/>
  <c r="BA59" i="25"/>
  <c r="AZ59" i="25"/>
  <c r="AY59" i="25"/>
  <c r="AX59" i="25"/>
  <c r="AW59" i="25"/>
  <c r="AV59" i="25"/>
  <c r="AU59" i="25"/>
  <c r="AT59" i="25"/>
  <c r="AS59" i="25"/>
  <c r="AR59" i="25"/>
  <c r="AQ59" i="25"/>
  <c r="AP59" i="25"/>
  <c r="AO59" i="25"/>
  <c r="AN59" i="25"/>
  <c r="AM59" i="25"/>
  <c r="AL59" i="25"/>
  <c r="AK59" i="25"/>
  <c r="AJ59" i="25"/>
  <c r="AI59" i="25"/>
  <c r="AH59" i="25"/>
  <c r="AG59" i="25"/>
  <c r="AF59" i="25"/>
  <c r="AE59" i="25"/>
  <c r="AD59" i="25"/>
  <c r="AC59" i="25"/>
  <c r="AB59" i="25"/>
  <c r="AA59" i="25"/>
  <c r="Z59" i="25"/>
  <c r="Y59" i="25"/>
  <c r="X59" i="25"/>
  <c r="W59" i="25"/>
  <c r="V59" i="25"/>
  <c r="U59" i="25"/>
  <c r="T59" i="25"/>
  <c r="S59" i="25"/>
  <c r="R59" i="25"/>
  <c r="Q59" i="25"/>
  <c r="P59" i="25"/>
  <c r="O59" i="25"/>
  <c r="N59" i="25"/>
  <c r="M59" i="25"/>
  <c r="L59" i="25"/>
  <c r="K59" i="25"/>
  <c r="J59" i="25"/>
  <c r="I59" i="25"/>
  <c r="H59" i="25"/>
  <c r="G59" i="25"/>
  <c r="F59" i="25"/>
  <c r="E59" i="25"/>
  <c r="D59" i="25"/>
  <c r="C59" i="25"/>
  <c r="B59" i="25"/>
  <c r="CG55" i="25"/>
  <c r="CF55" i="25"/>
  <c r="CE55" i="25"/>
  <c r="CD55" i="25"/>
  <c r="CC55" i="25"/>
  <c r="CB55" i="25"/>
  <c r="CA55" i="25"/>
  <c r="BZ55" i="25"/>
  <c r="BY55" i="25"/>
  <c r="BX55" i="25"/>
  <c r="BW55" i="25"/>
  <c r="BV55" i="25"/>
  <c r="BU55" i="25"/>
  <c r="BT55" i="25"/>
  <c r="BS55" i="25"/>
  <c r="BR55" i="25"/>
  <c r="BQ55" i="25"/>
  <c r="BP55" i="25"/>
  <c r="BO55" i="25"/>
  <c r="BN55" i="25"/>
  <c r="BM55" i="25"/>
  <c r="BL55" i="25"/>
  <c r="BK55" i="25"/>
  <c r="BJ55" i="25"/>
  <c r="BI55" i="25"/>
  <c r="BH55" i="25"/>
  <c r="BG55" i="25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BQ40" i="25"/>
  <c r="BP40" i="25"/>
  <c r="BO40" i="25"/>
  <c r="BN40" i="25"/>
  <c r="BM40" i="25"/>
  <c r="BL40" i="25"/>
  <c r="BK40" i="25"/>
  <c r="BJ40" i="25"/>
  <c r="BI40" i="25"/>
  <c r="BH40" i="25"/>
  <c r="BG40" i="25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CG36" i="25"/>
  <c r="CF36" i="25"/>
  <c r="CE36" i="25"/>
  <c r="CD36" i="25"/>
  <c r="CC36" i="25"/>
  <c r="CB36" i="25"/>
  <c r="CA36" i="25"/>
  <c r="BZ36" i="25"/>
  <c r="BY36" i="25"/>
  <c r="BX36" i="25"/>
  <c r="BW36" i="25"/>
  <c r="BV36" i="25"/>
  <c r="BU36" i="25"/>
  <c r="BT36" i="25"/>
  <c r="BS36" i="25"/>
  <c r="BR36" i="25"/>
  <c r="BQ36" i="25"/>
  <c r="BP36" i="25"/>
  <c r="BO36" i="25"/>
  <c r="BN36" i="25"/>
  <c r="BM36" i="25"/>
  <c r="BL36" i="25"/>
  <c r="BK36" i="25"/>
  <c r="BJ36" i="25"/>
  <c r="BI36" i="25"/>
  <c r="BH36" i="25"/>
  <c r="BG36" i="25"/>
  <c r="BF36" i="25"/>
  <c r="BE36" i="25"/>
  <c r="BD36" i="25"/>
  <c r="BC36" i="25"/>
  <c r="BB36" i="25"/>
  <c r="BA36" i="25"/>
  <c r="AZ36" i="25"/>
  <c r="AY36" i="25"/>
  <c r="AX36" i="25"/>
  <c r="AW36" i="25"/>
  <c r="AV36" i="25"/>
  <c r="AU36" i="25"/>
  <c r="AT36" i="25"/>
  <c r="AS36" i="25"/>
  <c r="AR36" i="25"/>
  <c r="AQ36" i="25"/>
  <c r="AP36" i="25"/>
  <c r="AO36" i="25"/>
  <c r="AN36" i="25"/>
  <c r="AM36" i="25"/>
  <c r="AL36" i="25"/>
  <c r="AK36" i="25"/>
  <c r="AJ36" i="25"/>
  <c r="AI36" i="25"/>
  <c r="AH36" i="25"/>
  <c r="AG36" i="25"/>
  <c r="AF36" i="25"/>
  <c r="AE36" i="25"/>
  <c r="AD36" i="25"/>
  <c r="AC36" i="25"/>
  <c r="AB36" i="25"/>
  <c r="AA36" i="25"/>
  <c r="Z36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K283" i="26" l="1"/>
  <c r="K502" i="26"/>
  <c r="K338" i="26"/>
  <c r="K448" i="26"/>
  <c r="K1595" i="26"/>
  <c r="K1542" i="26"/>
  <c r="K1489" i="26"/>
  <c r="K1436" i="26"/>
  <c r="K1383" i="26"/>
  <c r="K1277" i="26"/>
  <c r="K1330" i="26"/>
  <c r="K1118" i="26"/>
  <c r="K1171" i="26"/>
  <c r="K917" i="26"/>
  <c r="K1224" i="26"/>
  <c r="K1012" i="26"/>
  <c r="K970" i="26"/>
  <c r="K1065" i="26"/>
  <c r="K984" i="26"/>
  <c r="K998" i="26"/>
  <c r="K864" i="26"/>
  <c r="K811" i="26"/>
  <c r="K642" i="26"/>
  <c r="K705" i="26"/>
  <c r="K579" i="26"/>
  <c r="K600" i="26"/>
  <c r="K664" i="26"/>
  <c r="K621" i="26"/>
  <c r="K684" i="26"/>
  <c r="K758" i="26"/>
  <c r="K189" i="26"/>
  <c r="K558" i="26"/>
  <c r="K222" i="26"/>
  <c r="K252" i="26"/>
  <c r="K156" i="26"/>
  <c r="K94" i="26"/>
  <c r="K33" i="26"/>
  <c r="K63" i="26"/>
  <c r="K125" i="26"/>
  <c r="L13" i="26"/>
  <c r="K53" i="26"/>
  <c r="K43" i="26"/>
  <c r="A1593" i="26"/>
  <c r="B1487" i="26"/>
  <c r="A1487" i="26" s="1"/>
  <c r="B1275" i="26"/>
  <c r="B1381" i="26" s="1"/>
  <c r="B1434" i="26" s="1"/>
  <c r="A1434" i="26" s="1"/>
  <c r="A1222" i="26"/>
  <c r="B1063" i="26"/>
  <c r="A1063" i="26" s="1"/>
  <c r="B1010" i="26"/>
  <c r="A1010" i="26" s="1"/>
  <c r="A996" i="26"/>
  <c r="A982" i="26"/>
  <c r="A968" i="26"/>
  <c r="A915" i="26"/>
  <c r="B862" i="26"/>
  <c r="A862" i="26" s="1"/>
  <c r="A809" i="26"/>
  <c r="B756" i="26"/>
  <c r="A756" i="26" s="1"/>
  <c r="B703" i="26"/>
  <c r="A703" i="26" s="1"/>
  <c r="A682" i="26"/>
  <c r="A662" i="26"/>
  <c r="A640" i="26"/>
  <c r="A619" i="26"/>
  <c r="A598" i="26"/>
  <c r="A577" i="26"/>
  <c r="A556" i="26"/>
  <c r="A250" i="26"/>
  <c r="A220" i="26"/>
  <c r="A187" i="26"/>
  <c r="A154" i="26"/>
  <c r="A123" i="26"/>
  <c r="A92" i="26"/>
  <c r="A61" i="26"/>
  <c r="A51" i="26"/>
  <c r="A41" i="26"/>
  <c r="A31" i="26"/>
  <c r="A21" i="26"/>
  <c r="A11" i="26"/>
  <c r="L283" i="26" l="1"/>
  <c r="L502" i="26"/>
  <c r="L338" i="26"/>
  <c r="L448" i="26"/>
  <c r="L1595" i="26"/>
  <c r="L1542" i="26"/>
  <c r="L1436" i="26"/>
  <c r="L1489" i="26"/>
  <c r="L1277" i="26"/>
  <c r="L1383" i="26"/>
  <c r="L1224" i="26"/>
  <c r="L1330" i="26"/>
  <c r="L1171" i="26"/>
  <c r="L1012" i="26"/>
  <c r="L970" i="26"/>
  <c r="L1065" i="26"/>
  <c r="L984" i="26"/>
  <c r="L998" i="26"/>
  <c r="L1118" i="26"/>
  <c r="L917" i="26"/>
  <c r="L864" i="26"/>
  <c r="L758" i="26"/>
  <c r="L664" i="26"/>
  <c r="L642" i="26"/>
  <c r="L600" i="26"/>
  <c r="L621" i="26"/>
  <c r="L811" i="26"/>
  <c r="L558" i="26"/>
  <c r="L705" i="26"/>
  <c r="L579" i="26"/>
  <c r="L684" i="26"/>
  <c r="L252" i="26"/>
  <c r="L156" i="26"/>
  <c r="L53" i="26"/>
  <c r="L125" i="26"/>
  <c r="L222" i="26"/>
  <c r="L189" i="26"/>
  <c r="M13" i="26"/>
  <c r="L33" i="26"/>
  <c r="L94" i="26"/>
  <c r="L43" i="26"/>
  <c r="L63" i="26"/>
  <c r="A1275" i="26"/>
  <c r="B1116" i="26"/>
  <c r="B1169" i="26" s="1"/>
  <c r="A1169" i="26" s="1"/>
  <c r="B1540" i="26"/>
  <c r="A1540" i="26" s="1"/>
  <c r="A1381" i="26"/>
  <c r="B1328" i="26"/>
  <c r="A1328" i="26" s="1"/>
  <c r="M283" i="26" l="1"/>
  <c r="M502" i="26"/>
  <c r="M338" i="26"/>
  <c r="M448" i="26"/>
  <c r="M1595" i="26"/>
  <c r="M1542" i="26"/>
  <c r="M1489" i="26"/>
  <c r="M1330" i="26"/>
  <c r="M1277" i="26"/>
  <c r="M1436" i="26"/>
  <c r="M1171" i="26"/>
  <c r="M1065" i="26"/>
  <c r="M1383" i="26"/>
  <c r="M1224" i="26"/>
  <c r="M1012" i="26"/>
  <c r="M970" i="26"/>
  <c r="M984" i="26"/>
  <c r="M998" i="26"/>
  <c r="M1118" i="26"/>
  <c r="M917" i="26"/>
  <c r="M864" i="26"/>
  <c r="M811" i="26"/>
  <c r="M758" i="26"/>
  <c r="M684" i="26"/>
  <c r="M600" i="26"/>
  <c r="M621" i="26"/>
  <c r="M664" i="26"/>
  <c r="M705" i="26"/>
  <c r="M579" i="26"/>
  <c r="M558" i="26"/>
  <c r="M642" i="26"/>
  <c r="M94" i="26"/>
  <c r="M189" i="26"/>
  <c r="M125" i="26"/>
  <c r="M222" i="26"/>
  <c r="M252" i="26"/>
  <c r="M156" i="26"/>
  <c r="N13" i="26"/>
  <c r="M43" i="26"/>
  <c r="M63" i="26"/>
  <c r="M53" i="26"/>
  <c r="M33" i="26"/>
  <c r="A1116" i="26"/>
  <c r="N283" i="26" l="1"/>
  <c r="N502" i="26"/>
  <c r="N338" i="26"/>
  <c r="N448" i="26"/>
  <c r="N1595" i="26"/>
  <c r="N1489" i="26"/>
  <c r="N1542" i="26"/>
  <c r="N1277" i="26"/>
  <c r="N1330" i="26"/>
  <c r="N1224" i="26"/>
  <c r="N1436" i="26"/>
  <c r="N1383" i="26"/>
  <c r="N1171" i="26"/>
  <c r="N1012" i="26"/>
  <c r="N970" i="26"/>
  <c r="N984" i="26"/>
  <c r="N1065" i="26"/>
  <c r="N998" i="26"/>
  <c r="N1118" i="26"/>
  <c r="N864" i="26"/>
  <c r="N642" i="26"/>
  <c r="N684" i="26"/>
  <c r="N705" i="26"/>
  <c r="N621" i="26"/>
  <c r="N664" i="26"/>
  <c r="N558" i="26"/>
  <c r="N917" i="26"/>
  <c r="N758" i="26"/>
  <c r="N600" i="26"/>
  <c r="N579" i="26"/>
  <c r="N222" i="26"/>
  <c r="N811" i="26"/>
  <c r="N125" i="26"/>
  <c r="N252" i="26"/>
  <c r="N156" i="26"/>
  <c r="N189" i="26"/>
  <c r="O13" i="26"/>
  <c r="N94" i="26"/>
  <c r="N43" i="26"/>
  <c r="N63" i="26"/>
  <c r="N53" i="26"/>
  <c r="N33" i="26"/>
  <c r="BG39" i="28"/>
  <c r="BH39" i="28"/>
  <c r="BI39" i="28"/>
  <c r="BG60" i="28"/>
  <c r="BH60" i="28"/>
  <c r="BI60" i="28"/>
  <c r="BG61" i="28"/>
  <c r="BH61" i="28"/>
  <c r="BI61" i="28"/>
  <c r="BG62" i="28"/>
  <c r="BH62" i="28"/>
  <c r="BI62" i="28"/>
  <c r="BG63" i="28"/>
  <c r="BH63" i="28"/>
  <c r="BI63" i="28"/>
  <c r="BG64" i="28"/>
  <c r="BH64" i="28"/>
  <c r="BI64" i="28"/>
  <c r="BG65" i="28"/>
  <c r="BH65" i="28"/>
  <c r="BI65" i="28"/>
  <c r="BG66" i="28"/>
  <c r="BH66" i="28"/>
  <c r="BI66" i="28"/>
  <c r="BG67" i="28"/>
  <c r="BH67" i="28"/>
  <c r="BI67" i="28"/>
  <c r="BG68" i="28"/>
  <c r="BH68" i="28"/>
  <c r="BI68" i="28"/>
  <c r="BG69" i="28"/>
  <c r="BH69" i="28"/>
  <c r="BI69" i="28"/>
  <c r="BG70" i="28"/>
  <c r="BH70" i="28"/>
  <c r="BI70" i="28"/>
  <c r="BG71" i="28"/>
  <c r="BH71" i="28"/>
  <c r="BI71" i="28"/>
  <c r="BG72" i="28"/>
  <c r="BH72" i="28"/>
  <c r="BI72" i="28"/>
  <c r="BG73" i="28"/>
  <c r="BH73" i="28"/>
  <c r="BI73" i="28"/>
  <c r="BG74" i="28"/>
  <c r="BH74" i="28"/>
  <c r="BI74" i="28"/>
  <c r="BG75" i="28"/>
  <c r="BH75" i="28"/>
  <c r="BI75" i="28"/>
  <c r="BG76" i="28"/>
  <c r="BH76" i="28"/>
  <c r="BI76" i="28"/>
  <c r="BG77" i="28"/>
  <c r="BH77" i="28"/>
  <c r="BI77" i="28"/>
  <c r="BG78" i="28"/>
  <c r="BH78" i="28"/>
  <c r="BI78" i="28"/>
  <c r="BG79" i="28"/>
  <c r="BH79" i="28"/>
  <c r="BI79" i="28"/>
  <c r="BG80" i="28"/>
  <c r="BH80" i="28"/>
  <c r="BI80" i="28"/>
  <c r="BG81" i="28"/>
  <c r="BH81" i="28"/>
  <c r="BI81" i="28"/>
  <c r="BG82" i="28"/>
  <c r="BH82" i="28"/>
  <c r="BI82" i="28"/>
  <c r="BG83" i="28"/>
  <c r="BH83" i="28"/>
  <c r="BI83" i="28"/>
  <c r="BG84" i="28"/>
  <c r="BH84" i="28"/>
  <c r="BI84" i="28"/>
  <c r="BG89" i="28"/>
  <c r="BH89" i="28"/>
  <c r="BI89" i="28"/>
  <c r="BG90" i="28"/>
  <c r="BH90" i="28"/>
  <c r="BI90" i="28"/>
  <c r="BG91" i="28"/>
  <c r="BH91" i="28"/>
  <c r="BI91" i="28"/>
  <c r="BG92" i="28"/>
  <c r="BH92" i="28"/>
  <c r="BI92" i="28"/>
  <c r="BG93" i="28"/>
  <c r="BH93" i="28"/>
  <c r="BI93" i="28"/>
  <c r="BG94" i="28"/>
  <c r="BH94" i="28"/>
  <c r="BI94" i="28"/>
  <c r="BG95" i="28"/>
  <c r="BH95" i="28"/>
  <c r="BI95" i="28"/>
  <c r="BG96" i="28"/>
  <c r="BH96" i="28"/>
  <c r="BI96" i="28"/>
  <c r="BG97" i="28"/>
  <c r="BH97" i="28"/>
  <c r="BI97" i="28"/>
  <c r="BG98" i="28"/>
  <c r="BH98" i="28"/>
  <c r="BI98" i="28"/>
  <c r="BG99" i="28"/>
  <c r="BH99" i="28"/>
  <c r="BI99" i="28"/>
  <c r="BG100" i="28"/>
  <c r="BH100" i="28"/>
  <c r="BI100" i="28"/>
  <c r="BG101" i="28"/>
  <c r="BH101" i="28"/>
  <c r="BI101" i="28"/>
  <c r="BG102" i="28"/>
  <c r="BH102" i="28"/>
  <c r="BI102" i="28"/>
  <c r="BG103" i="28"/>
  <c r="BH103" i="28"/>
  <c r="BI103" i="28"/>
  <c r="BG104" i="28"/>
  <c r="BH104" i="28"/>
  <c r="BI104" i="28"/>
  <c r="BC39" i="28"/>
  <c r="BD39" i="28"/>
  <c r="BE39" i="28"/>
  <c r="BC60" i="28"/>
  <c r="BD60" i="28"/>
  <c r="BE60" i="28"/>
  <c r="BC61" i="28"/>
  <c r="BD61" i="28"/>
  <c r="BE61" i="28"/>
  <c r="BC62" i="28"/>
  <c r="BD62" i="28"/>
  <c r="BE62" i="28"/>
  <c r="BC63" i="28"/>
  <c r="BD63" i="28"/>
  <c r="BE63" i="28"/>
  <c r="BC64" i="28"/>
  <c r="BD64" i="28"/>
  <c r="BE64" i="28"/>
  <c r="BC65" i="28"/>
  <c r="BD65" i="28"/>
  <c r="BE65" i="28"/>
  <c r="BC66" i="28"/>
  <c r="BD66" i="28"/>
  <c r="BE66" i="28"/>
  <c r="BC67" i="28"/>
  <c r="BD67" i="28"/>
  <c r="BE67" i="28"/>
  <c r="BC68" i="28"/>
  <c r="BD68" i="28"/>
  <c r="BE68" i="28"/>
  <c r="BC69" i="28"/>
  <c r="BD69" i="28"/>
  <c r="BE69" i="28"/>
  <c r="BC70" i="28"/>
  <c r="BD70" i="28"/>
  <c r="BE70" i="28"/>
  <c r="BC71" i="28"/>
  <c r="BD71" i="28"/>
  <c r="BE71" i="28"/>
  <c r="BC72" i="28"/>
  <c r="BD72" i="28"/>
  <c r="BE72" i="28"/>
  <c r="BC73" i="28"/>
  <c r="BD73" i="28"/>
  <c r="BE73" i="28"/>
  <c r="BC74" i="28"/>
  <c r="BD74" i="28"/>
  <c r="BE74" i="28"/>
  <c r="BC75" i="28"/>
  <c r="BD75" i="28"/>
  <c r="BE75" i="28"/>
  <c r="BC76" i="28"/>
  <c r="BD76" i="28"/>
  <c r="BE76" i="28"/>
  <c r="BC77" i="28"/>
  <c r="BD77" i="28"/>
  <c r="BE77" i="28"/>
  <c r="BC78" i="28"/>
  <c r="BD78" i="28"/>
  <c r="BE78" i="28"/>
  <c r="BC79" i="28"/>
  <c r="BD79" i="28"/>
  <c r="BE79" i="28"/>
  <c r="BC80" i="28"/>
  <c r="BD80" i="28"/>
  <c r="BE80" i="28"/>
  <c r="BC81" i="28"/>
  <c r="BD81" i="28"/>
  <c r="BE81" i="28"/>
  <c r="BC82" i="28"/>
  <c r="BD82" i="28"/>
  <c r="BE82" i="28"/>
  <c r="BC83" i="28"/>
  <c r="BD83" i="28"/>
  <c r="BE83" i="28"/>
  <c r="BC84" i="28"/>
  <c r="BD84" i="28"/>
  <c r="BE84" i="28"/>
  <c r="BC89" i="28"/>
  <c r="BD89" i="28"/>
  <c r="BE89" i="28"/>
  <c r="BC90" i="28"/>
  <c r="BD90" i="28"/>
  <c r="BE90" i="28"/>
  <c r="BC91" i="28"/>
  <c r="BD91" i="28"/>
  <c r="BE91" i="28"/>
  <c r="BC92" i="28"/>
  <c r="BD92" i="28"/>
  <c r="BE92" i="28"/>
  <c r="BC93" i="28"/>
  <c r="BD93" i="28"/>
  <c r="BE93" i="28"/>
  <c r="BC94" i="28"/>
  <c r="BD94" i="28"/>
  <c r="BE94" i="28"/>
  <c r="BC95" i="28"/>
  <c r="BD95" i="28"/>
  <c r="BE95" i="28"/>
  <c r="BC96" i="28"/>
  <c r="BD96" i="28"/>
  <c r="BE96" i="28"/>
  <c r="BC97" i="28"/>
  <c r="BD97" i="28"/>
  <c r="BE97" i="28"/>
  <c r="BC98" i="28"/>
  <c r="BD98" i="28"/>
  <c r="BE98" i="28"/>
  <c r="BC99" i="28"/>
  <c r="BD99" i="28"/>
  <c r="BE99" i="28"/>
  <c r="BC100" i="28"/>
  <c r="BD100" i="28"/>
  <c r="BE100" i="28"/>
  <c r="BC101" i="28"/>
  <c r="BD101" i="28"/>
  <c r="BE101" i="28"/>
  <c r="BC102" i="28"/>
  <c r="BD102" i="28"/>
  <c r="BE102" i="28"/>
  <c r="BC103" i="28"/>
  <c r="BD103" i="28"/>
  <c r="BE103" i="28"/>
  <c r="BC104" i="28"/>
  <c r="BD104" i="28"/>
  <c r="BE104" i="28"/>
  <c r="BA39" i="28"/>
  <c r="BA60" i="28"/>
  <c r="BA61" i="28"/>
  <c r="BA62" i="28"/>
  <c r="BA63" i="28"/>
  <c r="BA64" i="28"/>
  <c r="BA65" i="28"/>
  <c r="BA66" i="28"/>
  <c r="BA67" i="28"/>
  <c r="BA68" i="28"/>
  <c r="BA69" i="28"/>
  <c r="BA70" i="28"/>
  <c r="BA71" i="28"/>
  <c r="BA72" i="28"/>
  <c r="BA73" i="28"/>
  <c r="BA74" i="28"/>
  <c r="BA75" i="28"/>
  <c r="BA76" i="28"/>
  <c r="BA77" i="28"/>
  <c r="BA78" i="28"/>
  <c r="BA79" i="28"/>
  <c r="BA80" i="28"/>
  <c r="BA81" i="28"/>
  <c r="BA82" i="28"/>
  <c r="BA83" i="28"/>
  <c r="BA84" i="28"/>
  <c r="BA89" i="28"/>
  <c r="BA90" i="28"/>
  <c r="BA91" i="28"/>
  <c r="BA92" i="28"/>
  <c r="BA93" i="28"/>
  <c r="BA94" i="28"/>
  <c r="BA95" i="28"/>
  <c r="BA96" i="28"/>
  <c r="BA97" i="28"/>
  <c r="BA98" i="28"/>
  <c r="BA99" i="28"/>
  <c r="BA100" i="28"/>
  <c r="BA101" i="28"/>
  <c r="BA102" i="28"/>
  <c r="BA103" i="28"/>
  <c r="BA104" i="28"/>
  <c r="AY39" i="28"/>
  <c r="AZ39" i="28"/>
  <c r="AY60" i="28"/>
  <c r="AZ60" i="28"/>
  <c r="AY61" i="28"/>
  <c r="AZ61" i="28"/>
  <c r="AY62" i="28"/>
  <c r="AZ62" i="28"/>
  <c r="AY63" i="28"/>
  <c r="AZ63" i="28"/>
  <c r="AY64" i="28"/>
  <c r="AZ64" i="28"/>
  <c r="AY65" i="28"/>
  <c r="AZ65" i="28"/>
  <c r="AY66" i="28"/>
  <c r="AZ66" i="28"/>
  <c r="AY67" i="28"/>
  <c r="AZ67" i="28"/>
  <c r="AY68" i="28"/>
  <c r="AZ68" i="28"/>
  <c r="AY69" i="28"/>
  <c r="AZ69" i="28"/>
  <c r="AY70" i="28"/>
  <c r="AZ70" i="28"/>
  <c r="AY71" i="28"/>
  <c r="AZ71" i="28"/>
  <c r="AY72" i="28"/>
  <c r="AZ72" i="28"/>
  <c r="AY73" i="28"/>
  <c r="AZ73" i="28"/>
  <c r="AY74" i="28"/>
  <c r="AZ74" i="28"/>
  <c r="AY75" i="28"/>
  <c r="AZ75" i="28"/>
  <c r="AY76" i="28"/>
  <c r="AZ76" i="28"/>
  <c r="AY77" i="28"/>
  <c r="AZ77" i="28"/>
  <c r="AY78" i="28"/>
  <c r="AZ78" i="28"/>
  <c r="AY79" i="28"/>
  <c r="AZ79" i="28"/>
  <c r="AY80" i="28"/>
  <c r="AZ80" i="28"/>
  <c r="AY81" i="28"/>
  <c r="AZ81" i="28"/>
  <c r="AY82" i="28"/>
  <c r="AZ82" i="28"/>
  <c r="AY83" i="28"/>
  <c r="AZ83" i="28"/>
  <c r="AY84" i="28"/>
  <c r="AZ84" i="28"/>
  <c r="AY89" i="28"/>
  <c r="AZ89" i="28"/>
  <c r="AY90" i="28"/>
  <c r="AZ90" i="28"/>
  <c r="AY91" i="28"/>
  <c r="AZ91" i="28"/>
  <c r="AY92" i="28"/>
  <c r="AZ92" i="28"/>
  <c r="AY93" i="28"/>
  <c r="AZ93" i="28"/>
  <c r="AY94" i="28"/>
  <c r="AZ94" i="28"/>
  <c r="AY95" i="28"/>
  <c r="AZ95" i="28"/>
  <c r="AY96" i="28"/>
  <c r="AZ96" i="28"/>
  <c r="AY97" i="28"/>
  <c r="AZ97" i="28"/>
  <c r="AY98" i="28"/>
  <c r="AZ98" i="28"/>
  <c r="AY99" i="28"/>
  <c r="AZ99" i="28"/>
  <c r="AY100" i="28"/>
  <c r="AZ100" i="28"/>
  <c r="AY101" i="28"/>
  <c r="AZ101" i="28"/>
  <c r="AY102" i="28"/>
  <c r="AZ102" i="28"/>
  <c r="AY103" i="28"/>
  <c r="AZ103" i="28"/>
  <c r="AY104" i="28"/>
  <c r="AZ104" i="28"/>
  <c r="AU39" i="28"/>
  <c r="AV39" i="28"/>
  <c r="AW39" i="28"/>
  <c r="AU60" i="28"/>
  <c r="AV60" i="28"/>
  <c r="AW60" i="28"/>
  <c r="AU61" i="28"/>
  <c r="AV61" i="28"/>
  <c r="AW61" i="28"/>
  <c r="AU62" i="28"/>
  <c r="AV62" i="28"/>
  <c r="AW62" i="28"/>
  <c r="AU63" i="28"/>
  <c r="AV63" i="28"/>
  <c r="AW63" i="28"/>
  <c r="AU64" i="28"/>
  <c r="AV64" i="28"/>
  <c r="AW64" i="28"/>
  <c r="AU65" i="28"/>
  <c r="AV65" i="28"/>
  <c r="AW65" i="28"/>
  <c r="AU66" i="28"/>
  <c r="AV66" i="28"/>
  <c r="AW66" i="28"/>
  <c r="AU67" i="28"/>
  <c r="AV67" i="28"/>
  <c r="AW67" i="28"/>
  <c r="AU68" i="28"/>
  <c r="AV68" i="28"/>
  <c r="AW68" i="28"/>
  <c r="AU69" i="28"/>
  <c r="AV69" i="28"/>
  <c r="AW69" i="28"/>
  <c r="AU70" i="28"/>
  <c r="AV70" i="28"/>
  <c r="AW70" i="28"/>
  <c r="AU71" i="28"/>
  <c r="AV71" i="28"/>
  <c r="AW71" i="28"/>
  <c r="AU72" i="28"/>
  <c r="AV72" i="28"/>
  <c r="AW72" i="28"/>
  <c r="AU73" i="28"/>
  <c r="AV73" i="28"/>
  <c r="AW73" i="28"/>
  <c r="AU74" i="28"/>
  <c r="AV74" i="28"/>
  <c r="AW74" i="28"/>
  <c r="AU75" i="28"/>
  <c r="AV75" i="28"/>
  <c r="AW75" i="28"/>
  <c r="AU76" i="28"/>
  <c r="AV76" i="28"/>
  <c r="AW76" i="28"/>
  <c r="AU77" i="28"/>
  <c r="AV77" i="28"/>
  <c r="AW77" i="28"/>
  <c r="AU78" i="28"/>
  <c r="AV78" i="28"/>
  <c r="AW78" i="28"/>
  <c r="AU79" i="28"/>
  <c r="AV79" i="28"/>
  <c r="AW79" i="28"/>
  <c r="AU80" i="28"/>
  <c r="AV80" i="28"/>
  <c r="AW80" i="28"/>
  <c r="AU81" i="28"/>
  <c r="AV81" i="28"/>
  <c r="AW81" i="28"/>
  <c r="AU82" i="28"/>
  <c r="AV82" i="28"/>
  <c r="AW82" i="28"/>
  <c r="AU83" i="28"/>
  <c r="AV83" i="28"/>
  <c r="AW83" i="28"/>
  <c r="AU84" i="28"/>
  <c r="AV84" i="28"/>
  <c r="AW84" i="28"/>
  <c r="AU89" i="28"/>
  <c r="AV89" i="28"/>
  <c r="AW89" i="28"/>
  <c r="AU90" i="28"/>
  <c r="AV90" i="28"/>
  <c r="AW90" i="28"/>
  <c r="AU91" i="28"/>
  <c r="AV91" i="28"/>
  <c r="AW91" i="28"/>
  <c r="AU92" i="28"/>
  <c r="AV92" i="28"/>
  <c r="AW92" i="28"/>
  <c r="AU93" i="28"/>
  <c r="AV93" i="28"/>
  <c r="AW93" i="28"/>
  <c r="AU94" i="28"/>
  <c r="AV94" i="28"/>
  <c r="AW94" i="28"/>
  <c r="AU95" i="28"/>
  <c r="AV95" i="28"/>
  <c r="AW95" i="28"/>
  <c r="AU96" i="28"/>
  <c r="AV96" i="28"/>
  <c r="AW96" i="28"/>
  <c r="AU97" i="28"/>
  <c r="AV97" i="28"/>
  <c r="AW97" i="28"/>
  <c r="AU98" i="28"/>
  <c r="AV98" i="28"/>
  <c r="AW98" i="28"/>
  <c r="AU99" i="28"/>
  <c r="AV99" i="28"/>
  <c r="AW99" i="28"/>
  <c r="AU100" i="28"/>
  <c r="AV100" i="28"/>
  <c r="AW100" i="28"/>
  <c r="AU101" i="28"/>
  <c r="AV101" i="28"/>
  <c r="AW101" i="28"/>
  <c r="AU102" i="28"/>
  <c r="AV102" i="28"/>
  <c r="AW102" i="28"/>
  <c r="AU103" i="28"/>
  <c r="AV103" i="28"/>
  <c r="AW103" i="28"/>
  <c r="AU104" i="28"/>
  <c r="AV104" i="28"/>
  <c r="AW104" i="28"/>
  <c r="AQ39" i="28"/>
  <c r="AR39" i="28"/>
  <c r="AS39" i="28"/>
  <c r="AQ60" i="28"/>
  <c r="AR60" i="28"/>
  <c r="AS60" i="28"/>
  <c r="AQ61" i="28"/>
  <c r="AR61" i="28"/>
  <c r="AS61" i="28"/>
  <c r="AQ62" i="28"/>
  <c r="AR62" i="28"/>
  <c r="AS62" i="28"/>
  <c r="AQ63" i="28"/>
  <c r="AR63" i="28"/>
  <c r="AS63" i="28"/>
  <c r="AQ64" i="28"/>
  <c r="AR64" i="28"/>
  <c r="AS64" i="28"/>
  <c r="AQ65" i="28"/>
  <c r="AR65" i="28"/>
  <c r="AS65" i="28"/>
  <c r="AQ66" i="28"/>
  <c r="AR66" i="28"/>
  <c r="AS66" i="28"/>
  <c r="AQ67" i="28"/>
  <c r="AR67" i="28"/>
  <c r="AS67" i="28"/>
  <c r="AQ68" i="28"/>
  <c r="AR68" i="28"/>
  <c r="AS68" i="28"/>
  <c r="AQ69" i="28"/>
  <c r="AR69" i="28"/>
  <c r="AS69" i="28"/>
  <c r="AQ70" i="28"/>
  <c r="AR70" i="28"/>
  <c r="AS70" i="28"/>
  <c r="AQ71" i="28"/>
  <c r="AR71" i="28"/>
  <c r="AS71" i="28"/>
  <c r="AQ72" i="28"/>
  <c r="AR72" i="28"/>
  <c r="AS72" i="28"/>
  <c r="AQ73" i="28"/>
  <c r="AR73" i="28"/>
  <c r="AS73" i="28"/>
  <c r="AQ74" i="28"/>
  <c r="AR74" i="28"/>
  <c r="AS74" i="28"/>
  <c r="AQ75" i="28"/>
  <c r="AR75" i="28"/>
  <c r="AS75" i="28"/>
  <c r="AQ76" i="28"/>
  <c r="AR76" i="28"/>
  <c r="AS76" i="28"/>
  <c r="AQ77" i="28"/>
  <c r="AR77" i="28"/>
  <c r="AS77" i="28"/>
  <c r="AQ78" i="28"/>
  <c r="AR78" i="28"/>
  <c r="AS78" i="28"/>
  <c r="AQ79" i="28"/>
  <c r="AR79" i="28"/>
  <c r="AS79" i="28"/>
  <c r="AQ80" i="28"/>
  <c r="AR80" i="28"/>
  <c r="AS80" i="28"/>
  <c r="AQ81" i="28"/>
  <c r="AR81" i="28"/>
  <c r="AS81" i="28"/>
  <c r="AQ82" i="28"/>
  <c r="AR82" i="28"/>
  <c r="AS82" i="28"/>
  <c r="AQ83" i="28"/>
  <c r="AR83" i="28"/>
  <c r="AS83" i="28"/>
  <c r="AQ84" i="28"/>
  <c r="AR84" i="28"/>
  <c r="AS84" i="28"/>
  <c r="AQ89" i="28"/>
  <c r="AR89" i="28"/>
  <c r="AS89" i="28"/>
  <c r="AQ90" i="28"/>
  <c r="AR90" i="28"/>
  <c r="AS90" i="28"/>
  <c r="AQ91" i="28"/>
  <c r="AR91" i="28"/>
  <c r="AS91" i="28"/>
  <c r="AQ92" i="28"/>
  <c r="AR92" i="28"/>
  <c r="AS92" i="28"/>
  <c r="AQ93" i="28"/>
  <c r="AR93" i="28"/>
  <c r="AS93" i="28"/>
  <c r="AQ94" i="28"/>
  <c r="AR94" i="28"/>
  <c r="AS94" i="28"/>
  <c r="AQ95" i="28"/>
  <c r="AR95" i="28"/>
  <c r="AS95" i="28"/>
  <c r="AQ96" i="28"/>
  <c r="AR96" i="28"/>
  <c r="AS96" i="28"/>
  <c r="AQ97" i="28"/>
  <c r="AR97" i="28"/>
  <c r="AS97" i="28"/>
  <c r="AQ98" i="28"/>
  <c r="AR98" i="28"/>
  <c r="AS98" i="28"/>
  <c r="AQ99" i="28"/>
  <c r="AR99" i="28"/>
  <c r="AS99" i="28"/>
  <c r="AQ100" i="28"/>
  <c r="AR100" i="28"/>
  <c r="AS100" i="28"/>
  <c r="AQ101" i="28"/>
  <c r="AR101" i="28"/>
  <c r="AS101" i="28"/>
  <c r="AQ102" i="28"/>
  <c r="AR102" i="28"/>
  <c r="AS102" i="28"/>
  <c r="AQ103" i="28"/>
  <c r="AR103" i="28"/>
  <c r="AS103" i="28"/>
  <c r="AQ104" i="28"/>
  <c r="AR104" i="28"/>
  <c r="AS104" i="28"/>
  <c r="AM39" i="28"/>
  <c r="AN39" i="28"/>
  <c r="AO39" i="28"/>
  <c r="AM60" i="28"/>
  <c r="AN60" i="28"/>
  <c r="AO60" i="28"/>
  <c r="AM61" i="28"/>
  <c r="AN61" i="28"/>
  <c r="AO61" i="28"/>
  <c r="AM62" i="28"/>
  <c r="AN62" i="28"/>
  <c r="AO62" i="28"/>
  <c r="AM63" i="28"/>
  <c r="AN63" i="28"/>
  <c r="AO63" i="28"/>
  <c r="AM64" i="28"/>
  <c r="AN64" i="28"/>
  <c r="AO64" i="28"/>
  <c r="AM65" i="28"/>
  <c r="AN65" i="28"/>
  <c r="AO65" i="28"/>
  <c r="AM66" i="28"/>
  <c r="AN66" i="28"/>
  <c r="AO66" i="28"/>
  <c r="AM67" i="28"/>
  <c r="AN67" i="28"/>
  <c r="AO67" i="28"/>
  <c r="AM68" i="28"/>
  <c r="AN68" i="28"/>
  <c r="AO68" i="28"/>
  <c r="AM69" i="28"/>
  <c r="AN69" i="28"/>
  <c r="AO69" i="28"/>
  <c r="AM70" i="28"/>
  <c r="AN70" i="28"/>
  <c r="AO70" i="28"/>
  <c r="AM71" i="28"/>
  <c r="AN71" i="28"/>
  <c r="AO71" i="28"/>
  <c r="AM72" i="28"/>
  <c r="AN72" i="28"/>
  <c r="AO72" i="28"/>
  <c r="AM73" i="28"/>
  <c r="AN73" i="28"/>
  <c r="AO73" i="28"/>
  <c r="AM74" i="28"/>
  <c r="AN74" i="28"/>
  <c r="AO74" i="28"/>
  <c r="AM75" i="28"/>
  <c r="AN75" i="28"/>
  <c r="AO75" i="28"/>
  <c r="AM76" i="28"/>
  <c r="AN76" i="28"/>
  <c r="AO76" i="28"/>
  <c r="AM77" i="28"/>
  <c r="AN77" i="28"/>
  <c r="AO77" i="28"/>
  <c r="AM78" i="28"/>
  <c r="AN78" i="28"/>
  <c r="AO78" i="28"/>
  <c r="AM79" i="28"/>
  <c r="AN79" i="28"/>
  <c r="AO79" i="28"/>
  <c r="AM80" i="28"/>
  <c r="AN80" i="28"/>
  <c r="AO80" i="28"/>
  <c r="AM81" i="28"/>
  <c r="AN81" i="28"/>
  <c r="AO81" i="28"/>
  <c r="AM82" i="28"/>
  <c r="AN82" i="28"/>
  <c r="AO82" i="28"/>
  <c r="AM83" i="28"/>
  <c r="AN83" i="28"/>
  <c r="AO83" i="28"/>
  <c r="AM84" i="28"/>
  <c r="AN84" i="28"/>
  <c r="AO84" i="28"/>
  <c r="AM89" i="28"/>
  <c r="AN89" i="28"/>
  <c r="AO89" i="28"/>
  <c r="AM90" i="28"/>
  <c r="AN90" i="28"/>
  <c r="AO90" i="28"/>
  <c r="AM91" i="28"/>
  <c r="AN91" i="28"/>
  <c r="AO91" i="28"/>
  <c r="AM92" i="28"/>
  <c r="AN92" i="28"/>
  <c r="AO92" i="28"/>
  <c r="AM93" i="28"/>
  <c r="AN93" i="28"/>
  <c r="AO93" i="28"/>
  <c r="AM94" i="28"/>
  <c r="AN94" i="28"/>
  <c r="AO94" i="28"/>
  <c r="AM95" i="28"/>
  <c r="AN95" i="28"/>
  <c r="AO95" i="28"/>
  <c r="AM96" i="28"/>
  <c r="AN96" i="28"/>
  <c r="AO96" i="28"/>
  <c r="AM97" i="28"/>
  <c r="AN97" i="28"/>
  <c r="AO97" i="28"/>
  <c r="AM98" i="28"/>
  <c r="AN98" i="28"/>
  <c r="AO98" i="28"/>
  <c r="AM99" i="28"/>
  <c r="AN99" i="28"/>
  <c r="AO99" i="28"/>
  <c r="AM100" i="28"/>
  <c r="AN100" i="28"/>
  <c r="AO100" i="28"/>
  <c r="AM101" i="28"/>
  <c r="AN101" i="28"/>
  <c r="AO101" i="28"/>
  <c r="AM102" i="28"/>
  <c r="AN102" i="28"/>
  <c r="AO102" i="28"/>
  <c r="AM103" i="28"/>
  <c r="AN103" i="28"/>
  <c r="AO103" i="28"/>
  <c r="AM104" i="28"/>
  <c r="AN104" i="28"/>
  <c r="AO104" i="28"/>
  <c r="AI39" i="28"/>
  <c r="AJ39" i="28"/>
  <c r="AK39" i="28"/>
  <c r="AI60" i="28"/>
  <c r="AJ60" i="28"/>
  <c r="AK60" i="28"/>
  <c r="AI61" i="28"/>
  <c r="AJ61" i="28"/>
  <c r="AK61" i="28"/>
  <c r="AI62" i="28"/>
  <c r="AJ62" i="28"/>
  <c r="AK62" i="28"/>
  <c r="AI63" i="28"/>
  <c r="AJ63" i="28"/>
  <c r="AK63" i="28"/>
  <c r="AI64" i="28"/>
  <c r="AJ64" i="28"/>
  <c r="AK64" i="28"/>
  <c r="AI65" i="28"/>
  <c r="AJ65" i="28"/>
  <c r="AK65" i="28"/>
  <c r="AI66" i="28"/>
  <c r="AJ66" i="28"/>
  <c r="AK66" i="28"/>
  <c r="AI67" i="28"/>
  <c r="AJ67" i="28"/>
  <c r="AK67" i="28"/>
  <c r="AI68" i="28"/>
  <c r="AJ68" i="28"/>
  <c r="AK68" i="28"/>
  <c r="AI69" i="28"/>
  <c r="AJ69" i="28"/>
  <c r="AK69" i="28"/>
  <c r="AI70" i="28"/>
  <c r="AJ70" i="28"/>
  <c r="AK70" i="28"/>
  <c r="AI71" i="28"/>
  <c r="AJ71" i="28"/>
  <c r="AK71" i="28"/>
  <c r="AI72" i="28"/>
  <c r="AJ72" i="28"/>
  <c r="AK72" i="28"/>
  <c r="AI73" i="28"/>
  <c r="AJ73" i="28"/>
  <c r="AK73" i="28"/>
  <c r="AI74" i="28"/>
  <c r="AJ74" i="28"/>
  <c r="AK74" i="28"/>
  <c r="AI75" i="28"/>
  <c r="AJ75" i="28"/>
  <c r="AK75" i="28"/>
  <c r="AI76" i="28"/>
  <c r="AJ76" i="28"/>
  <c r="AK76" i="28"/>
  <c r="AI77" i="28"/>
  <c r="AJ77" i="28"/>
  <c r="AK77" i="28"/>
  <c r="AI78" i="28"/>
  <c r="AJ78" i="28"/>
  <c r="AK78" i="28"/>
  <c r="AI79" i="28"/>
  <c r="AJ79" i="28"/>
  <c r="AK79" i="28"/>
  <c r="AI80" i="28"/>
  <c r="AJ80" i="28"/>
  <c r="AK80" i="28"/>
  <c r="AI81" i="28"/>
  <c r="AJ81" i="28"/>
  <c r="AK81" i="28"/>
  <c r="AI82" i="28"/>
  <c r="AJ82" i="28"/>
  <c r="AK82" i="28"/>
  <c r="AI83" i="28"/>
  <c r="AJ83" i="28"/>
  <c r="AK83" i="28"/>
  <c r="AI84" i="28"/>
  <c r="AJ84" i="28"/>
  <c r="AK84" i="28"/>
  <c r="AI89" i="28"/>
  <c r="AJ89" i="28"/>
  <c r="AK89" i="28"/>
  <c r="AI90" i="28"/>
  <c r="AJ90" i="28"/>
  <c r="AK90" i="28"/>
  <c r="AI91" i="28"/>
  <c r="AJ91" i="28"/>
  <c r="AK91" i="28"/>
  <c r="AI92" i="28"/>
  <c r="AJ92" i="28"/>
  <c r="AK92" i="28"/>
  <c r="AI93" i="28"/>
  <c r="AJ93" i="28"/>
  <c r="AK93" i="28"/>
  <c r="AI94" i="28"/>
  <c r="AJ94" i="28"/>
  <c r="AK94" i="28"/>
  <c r="AI95" i="28"/>
  <c r="AJ95" i="28"/>
  <c r="AK95" i="28"/>
  <c r="AI96" i="28"/>
  <c r="AJ96" i="28"/>
  <c r="AK96" i="28"/>
  <c r="AI97" i="28"/>
  <c r="AJ97" i="28"/>
  <c r="AK97" i="28"/>
  <c r="AI98" i="28"/>
  <c r="AJ98" i="28"/>
  <c r="AK98" i="28"/>
  <c r="AI99" i="28"/>
  <c r="AJ99" i="28"/>
  <c r="AK99" i="28"/>
  <c r="AI100" i="28"/>
  <c r="AJ100" i="28"/>
  <c r="AK100" i="28"/>
  <c r="AI101" i="28"/>
  <c r="AJ101" i="28"/>
  <c r="AK101" i="28"/>
  <c r="AI102" i="28"/>
  <c r="AJ102" i="28"/>
  <c r="AK102" i="28"/>
  <c r="AI103" i="28"/>
  <c r="AJ103" i="28"/>
  <c r="AK103" i="28"/>
  <c r="AI104" i="28"/>
  <c r="AJ104" i="28"/>
  <c r="AK104" i="28"/>
  <c r="AE39" i="28"/>
  <c r="AF39" i="28"/>
  <c r="AG39" i="28"/>
  <c r="AE60" i="28"/>
  <c r="AF60" i="28"/>
  <c r="AG60" i="28"/>
  <c r="AE61" i="28"/>
  <c r="AF61" i="28"/>
  <c r="AG61" i="28"/>
  <c r="AE62" i="28"/>
  <c r="AF62" i="28"/>
  <c r="AG62" i="28"/>
  <c r="AE63" i="28"/>
  <c r="AF63" i="28"/>
  <c r="AG63" i="28"/>
  <c r="AE64" i="28"/>
  <c r="AF64" i="28"/>
  <c r="AG64" i="28"/>
  <c r="AE65" i="28"/>
  <c r="AF65" i="28"/>
  <c r="AG65" i="28"/>
  <c r="AE66" i="28"/>
  <c r="AF66" i="28"/>
  <c r="AG66" i="28"/>
  <c r="AE67" i="28"/>
  <c r="AF67" i="28"/>
  <c r="AG67" i="28"/>
  <c r="AE68" i="28"/>
  <c r="AF68" i="28"/>
  <c r="AG68" i="28"/>
  <c r="AE69" i="28"/>
  <c r="AF69" i="28"/>
  <c r="AG69" i="28"/>
  <c r="AE70" i="28"/>
  <c r="AF70" i="28"/>
  <c r="AG70" i="28"/>
  <c r="AE71" i="28"/>
  <c r="AF71" i="28"/>
  <c r="AG71" i="28"/>
  <c r="AE72" i="28"/>
  <c r="AF72" i="28"/>
  <c r="AG72" i="28"/>
  <c r="AE73" i="28"/>
  <c r="AF73" i="28"/>
  <c r="AG73" i="28"/>
  <c r="AE74" i="28"/>
  <c r="AF74" i="28"/>
  <c r="AG74" i="28"/>
  <c r="AE75" i="28"/>
  <c r="AF75" i="28"/>
  <c r="AG75" i="28"/>
  <c r="AE76" i="28"/>
  <c r="AF76" i="28"/>
  <c r="AG76" i="28"/>
  <c r="AE77" i="28"/>
  <c r="AF77" i="28"/>
  <c r="AG77" i="28"/>
  <c r="AE78" i="28"/>
  <c r="AF78" i="28"/>
  <c r="AG78" i="28"/>
  <c r="AE79" i="28"/>
  <c r="AF79" i="28"/>
  <c r="AG79" i="28"/>
  <c r="AE80" i="28"/>
  <c r="AF80" i="28"/>
  <c r="AG80" i="28"/>
  <c r="AE81" i="28"/>
  <c r="AF81" i="28"/>
  <c r="AG81" i="28"/>
  <c r="AE82" i="28"/>
  <c r="AF82" i="28"/>
  <c r="AG82" i="28"/>
  <c r="AE83" i="28"/>
  <c r="AF83" i="28"/>
  <c r="AG83" i="28"/>
  <c r="AE84" i="28"/>
  <c r="AF84" i="28"/>
  <c r="AG84" i="28"/>
  <c r="AE89" i="28"/>
  <c r="AF89" i="28"/>
  <c r="AG89" i="28"/>
  <c r="AE90" i="28"/>
  <c r="AF90" i="28"/>
  <c r="AG90" i="28"/>
  <c r="AE91" i="28"/>
  <c r="AF91" i="28"/>
  <c r="AG91" i="28"/>
  <c r="AE92" i="28"/>
  <c r="AF92" i="28"/>
  <c r="AG92" i="28"/>
  <c r="AE93" i="28"/>
  <c r="AF93" i="28"/>
  <c r="AG93" i="28"/>
  <c r="AE94" i="28"/>
  <c r="AF94" i="28"/>
  <c r="AG94" i="28"/>
  <c r="AE95" i="28"/>
  <c r="AF95" i="28"/>
  <c r="AG95" i="28"/>
  <c r="AE96" i="28"/>
  <c r="AF96" i="28"/>
  <c r="AG96" i="28"/>
  <c r="AE97" i="28"/>
  <c r="AF97" i="28"/>
  <c r="AG97" i="28"/>
  <c r="AE98" i="28"/>
  <c r="AF98" i="28"/>
  <c r="AG98" i="28"/>
  <c r="AE99" i="28"/>
  <c r="AF99" i="28"/>
  <c r="AG99" i="28"/>
  <c r="AE100" i="28"/>
  <c r="AF100" i="28"/>
  <c r="AG100" i="28"/>
  <c r="AE101" i="28"/>
  <c r="AF101" i="28"/>
  <c r="AG101" i="28"/>
  <c r="AE102" i="28"/>
  <c r="AF102" i="28"/>
  <c r="AG102" i="28"/>
  <c r="AE103" i="28"/>
  <c r="AF103" i="28"/>
  <c r="AG103" i="28"/>
  <c r="AE104" i="28"/>
  <c r="AF104" i="28"/>
  <c r="AG104" i="28"/>
  <c r="AA39" i="28"/>
  <c r="AB39" i="28"/>
  <c r="AC39" i="28"/>
  <c r="AA60" i="28"/>
  <c r="AB60" i="28"/>
  <c r="AC60" i="28"/>
  <c r="AA61" i="28"/>
  <c r="AB61" i="28"/>
  <c r="AC61" i="28"/>
  <c r="AA62" i="28"/>
  <c r="AB62" i="28"/>
  <c r="AC62" i="28"/>
  <c r="AA63" i="28"/>
  <c r="AB63" i="28"/>
  <c r="AC63" i="28"/>
  <c r="AA64" i="28"/>
  <c r="AB64" i="28"/>
  <c r="AC64" i="28"/>
  <c r="AA65" i="28"/>
  <c r="AB65" i="28"/>
  <c r="AC65" i="28"/>
  <c r="AA66" i="28"/>
  <c r="AB66" i="28"/>
  <c r="AC66" i="28"/>
  <c r="AA67" i="28"/>
  <c r="AB67" i="28"/>
  <c r="AC67" i="28"/>
  <c r="AA68" i="28"/>
  <c r="AB68" i="28"/>
  <c r="AC68" i="28"/>
  <c r="AA69" i="28"/>
  <c r="AB69" i="28"/>
  <c r="AC69" i="28"/>
  <c r="AA70" i="28"/>
  <c r="AB70" i="28"/>
  <c r="AC70" i="28"/>
  <c r="AA71" i="28"/>
  <c r="AB71" i="28"/>
  <c r="AC71" i="28"/>
  <c r="AA72" i="28"/>
  <c r="AB72" i="28"/>
  <c r="AC72" i="28"/>
  <c r="AA73" i="28"/>
  <c r="AB73" i="28"/>
  <c r="AC73" i="28"/>
  <c r="AA74" i="28"/>
  <c r="AB74" i="28"/>
  <c r="AC74" i="28"/>
  <c r="AA75" i="28"/>
  <c r="AB75" i="28"/>
  <c r="AC75" i="28"/>
  <c r="AA76" i="28"/>
  <c r="AB76" i="28"/>
  <c r="AC76" i="28"/>
  <c r="AA77" i="28"/>
  <c r="AB77" i="28"/>
  <c r="AC77" i="28"/>
  <c r="AA78" i="28"/>
  <c r="AB78" i="28"/>
  <c r="AC78" i="28"/>
  <c r="AA79" i="28"/>
  <c r="AB79" i="28"/>
  <c r="AC79" i="28"/>
  <c r="AA80" i="28"/>
  <c r="AB80" i="28"/>
  <c r="AC80" i="28"/>
  <c r="AA81" i="28"/>
  <c r="AB81" i="28"/>
  <c r="AC81" i="28"/>
  <c r="AA82" i="28"/>
  <c r="AB82" i="28"/>
  <c r="AC82" i="28"/>
  <c r="AA83" i="28"/>
  <c r="AB83" i="28"/>
  <c r="AC83" i="28"/>
  <c r="AA84" i="28"/>
  <c r="AB84" i="28"/>
  <c r="AC84" i="28"/>
  <c r="AA89" i="28"/>
  <c r="AB89" i="28"/>
  <c r="AC89" i="28"/>
  <c r="AA90" i="28"/>
  <c r="AB90" i="28"/>
  <c r="AC90" i="28"/>
  <c r="AA91" i="28"/>
  <c r="AB91" i="28"/>
  <c r="AC91" i="28"/>
  <c r="AA92" i="28"/>
  <c r="AB92" i="28"/>
  <c r="AC92" i="28"/>
  <c r="AA93" i="28"/>
  <c r="AB93" i="28"/>
  <c r="AC93" i="28"/>
  <c r="AA94" i="28"/>
  <c r="AB94" i="28"/>
  <c r="AC94" i="28"/>
  <c r="AA95" i="28"/>
  <c r="AB95" i="28"/>
  <c r="AC95" i="28"/>
  <c r="AA96" i="28"/>
  <c r="AB96" i="28"/>
  <c r="AC96" i="28"/>
  <c r="AA97" i="28"/>
  <c r="AB97" i="28"/>
  <c r="AC97" i="28"/>
  <c r="AA98" i="28"/>
  <c r="AB98" i="28"/>
  <c r="AC98" i="28"/>
  <c r="AA99" i="28"/>
  <c r="AB99" i="28"/>
  <c r="AC99" i="28"/>
  <c r="AA100" i="28"/>
  <c r="AB100" i="28"/>
  <c r="AC100" i="28"/>
  <c r="AA101" i="28"/>
  <c r="AB101" i="28"/>
  <c r="AC101" i="28"/>
  <c r="AA102" i="28"/>
  <c r="AB102" i="28"/>
  <c r="AC102" i="28"/>
  <c r="AA103" i="28"/>
  <c r="AB103" i="28"/>
  <c r="AC103" i="28"/>
  <c r="AA104" i="28"/>
  <c r="AB104" i="28"/>
  <c r="AC104" i="28"/>
  <c r="W39" i="28"/>
  <c r="X39" i="28"/>
  <c r="Y39" i="28"/>
  <c r="W60" i="28"/>
  <c r="X60" i="28"/>
  <c r="Y60" i="28"/>
  <c r="W61" i="28"/>
  <c r="X61" i="28"/>
  <c r="Y61" i="28"/>
  <c r="W62" i="28"/>
  <c r="X62" i="28"/>
  <c r="Y62" i="28"/>
  <c r="W63" i="28"/>
  <c r="X63" i="28"/>
  <c r="Y63" i="28"/>
  <c r="W64" i="28"/>
  <c r="X64" i="28"/>
  <c r="Y64" i="28"/>
  <c r="W65" i="28"/>
  <c r="X65" i="28"/>
  <c r="Y65" i="28"/>
  <c r="W66" i="28"/>
  <c r="X66" i="28"/>
  <c r="Y66" i="28"/>
  <c r="W67" i="28"/>
  <c r="X67" i="28"/>
  <c r="Y67" i="28"/>
  <c r="W68" i="28"/>
  <c r="X68" i="28"/>
  <c r="Y68" i="28"/>
  <c r="W69" i="28"/>
  <c r="X69" i="28"/>
  <c r="Y69" i="28"/>
  <c r="W70" i="28"/>
  <c r="X70" i="28"/>
  <c r="Y70" i="28"/>
  <c r="W71" i="28"/>
  <c r="X71" i="28"/>
  <c r="Y71" i="28"/>
  <c r="W72" i="28"/>
  <c r="X72" i="28"/>
  <c r="Y72" i="28"/>
  <c r="W73" i="28"/>
  <c r="X73" i="28"/>
  <c r="Y73" i="28"/>
  <c r="W74" i="28"/>
  <c r="X74" i="28"/>
  <c r="Y74" i="28"/>
  <c r="W75" i="28"/>
  <c r="X75" i="28"/>
  <c r="Y75" i="28"/>
  <c r="W76" i="28"/>
  <c r="X76" i="28"/>
  <c r="Y76" i="28"/>
  <c r="W77" i="28"/>
  <c r="X77" i="28"/>
  <c r="Y77" i="28"/>
  <c r="W78" i="28"/>
  <c r="X78" i="28"/>
  <c r="Y78" i="28"/>
  <c r="W79" i="28"/>
  <c r="X79" i="28"/>
  <c r="Y79" i="28"/>
  <c r="W80" i="28"/>
  <c r="X80" i="28"/>
  <c r="Y80" i="28"/>
  <c r="W81" i="28"/>
  <c r="X81" i="28"/>
  <c r="Y81" i="28"/>
  <c r="W82" i="28"/>
  <c r="X82" i="28"/>
  <c r="Y82" i="28"/>
  <c r="W83" i="28"/>
  <c r="X83" i="28"/>
  <c r="Y83" i="28"/>
  <c r="W84" i="28"/>
  <c r="X84" i="28"/>
  <c r="Y84" i="28"/>
  <c r="W89" i="28"/>
  <c r="X89" i="28"/>
  <c r="Y89" i="28"/>
  <c r="W90" i="28"/>
  <c r="X90" i="28"/>
  <c r="Y90" i="28"/>
  <c r="W91" i="28"/>
  <c r="X91" i="28"/>
  <c r="Y91" i="28"/>
  <c r="W92" i="28"/>
  <c r="X92" i="28"/>
  <c r="Y92" i="28"/>
  <c r="W93" i="28"/>
  <c r="X93" i="28"/>
  <c r="Y93" i="28"/>
  <c r="W94" i="28"/>
  <c r="X94" i="28"/>
  <c r="Y94" i="28"/>
  <c r="W95" i="28"/>
  <c r="X95" i="28"/>
  <c r="Y95" i="28"/>
  <c r="W96" i="28"/>
  <c r="X96" i="28"/>
  <c r="Y96" i="28"/>
  <c r="W97" i="28"/>
  <c r="X97" i="28"/>
  <c r="Y97" i="28"/>
  <c r="W98" i="28"/>
  <c r="X98" i="28"/>
  <c r="Y98" i="28"/>
  <c r="W99" i="28"/>
  <c r="X99" i="28"/>
  <c r="Y99" i="28"/>
  <c r="W100" i="28"/>
  <c r="X100" i="28"/>
  <c r="Y100" i="28"/>
  <c r="W101" i="28"/>
  <c r="X101" i="28"/>
  <c r="Y101" i="28"/>
  <c r="W102" i="28"/>
  <c r="X102" i="28"/>
  <c r="Y102" i="28"/>
  <c r="W103" i="28"/>
  <c r="X103" i="28"/>
  <c r="Y103" i="28"/>
  <c r="W104" i="28"/>
  <c r="X104" i="28"/>
  <c r="Y104" i="28"/>
  <c r="S39" i="28"/>
  <c r="T39" i="28"/>
  <c r="U39" i="28"/>
  <c r="S60" i="28"/>
  <c r="T60" i="28"/>
  <c r="U60" i="28"/>
  <c r="S61" i="28"/>
  <c r="T61" i="28"/>
  <c r="U61" i="28"/>
  <c r="S62" i="28"/>
  <c r="T62" i="28"/>
  <c r="U62" i="28"/>
  <c r="S63" i="28"/>
  <c r="T63" i="28"/>
  <c r="U63" i="28"/>
  <c r="S64" i="28"/>
  <c r="T64" i="28"/>
  <c r="U64" i="28"/>
  <c r="S65" i="28"/>
  <c r="T65" i="28"/>
  <c r="U65" i="28"/>
  <c r="S66" i="28"/>
  <c r="T66" i="28"/>
  <c r="U66" i="28"/>
  <c r="S67" i="28"/>
  <c r="T67" i="28"/>
  <c r="U67" i="28"/>
  <c r="S68" i="28"/>
  <c r="T68" i="28"/>
  <c r="U68" i="28"/>
  <c r="S69" i="28"/>
  <c r="T69" i="28"/>
  <c r="U69" i="28"/>
  <c r="S70" i="28"/>
  <c r="T70" i="28"/>
  <c r="U70" i="28"/>
  <c r="S71" i="28"/>
  <c r="T71" i="28"/>
  <c r="U71" i="28"/>
  <c r="S72" i="28"/>
  <c r="T72" i="28"/>
  <c r="U72" i="28"/>
  <c r="S73" i="28"/>
  <c r="T73" i="28"/>
  <c r="U73" i="28"/>
  <c r="S74" i="28"/>
  <c r="T74" i="28"/>
  <c r="U74" i="28"/>
  <c r="S75" i="28"/>
  <c r="T75" i="28"/>
  <c r="U75" i="28"/>
  <c r="S76" i="28"/>
  <c r="T76" i="28"/>
  <c r="U76" i="28"/>
  <c r="S77" i="28"/>
  <c r="T77" i="28"/>
  <c r="U77" i="28"/>
  <c r="S78" i="28"/>
  <c r="T78" i="28"/>
  <c r="U78" i="28"/>
  <c r="S79" i="28"/>
  <c r="T79" i="28"/>
  <c r="U79" i="28"/>
  <c r="S80" i="28"/>
  <c r="T80" i="28"/>
  <c r="U80" i="28"/>
  <c r="S81" i="28"/>
  <c r="T81" i="28"/>
  <c r="U81" i="28"/>
  <c r="S82" i="28"/>
  <c r="T82" i="28"/>
  <c r="U82" i="28"/>
  <c r="S83" i="28"/>
  <c r="T83" i="28"/>
  <c r="U83" i="28"/>
  <c r="S84" i="28"/>
  <c r="T84" i="28"/>
  <c r="U84" i="28"/>
  <c r="S89" i="28"/>
  <c r="T89" i="28"/>
  <c r="U89" i="28"/>
  <c r="S90" i="28"/>
  <c r="T90" i="28"/>
  <c r="U90" i="28"/>
  <c r="S91" i="28"/>
  <c r="T91" i="28"/>
  <c r="U91" i="28"/>
  <c r="S92" i="28"/>
  <c r="T92" i="28"/>
  <c r="U92" i="28"/>
  <c r="S93" i="28"/>
  <c r="T93" i="28"/>
  <c r="U93" i="28"/>
  <c r="S94" i="28"/>
  <c r="T94" i="28"/>
  <c r="U94" i="28"/>
  <c r="S95" i="28"/>
  <c r="T95" i="28"/>
  <c r="U95" i="28"/>
  <c r="S96" i="28"/>
  <c r="T96" i="28"/>
  <c r="U96" i="28"/>
  <c r="S97" i="28"/>
  <c r="T97" i="28"/>
  <c r="U97" i="28"/>
  <c r="S98" i="28"/>
  <c r="T98" i="28"/>
  <c r="U98" i="28"/>
  <c r="S99" i="28"/>
  <c r="T99" i="28"/>
  <c r="U99" i="28"/>
  <c r="S100" i="28"/>
  <c r="T100" i="28"/>
  <c r="U100" i="28"/>
  <c r="S101" i="28"/>
  <c r="T101" i="28"/>
  <c r="U101" i="28"/>
  <c r="S102" i="28"/>
  <c r="T102" i="28"/>
  <c r="U102" i="28"/>
  <c r="S103" i="28"/>
  <c r="T103" i="28"/>
  <c r="U103" i="28"/>
  <c r="S104" i="28"/>
  <c r="T104" i="28"/>
  <c r="U104" i="28"/>
  <c r="O39" i="28"/>
  <c r="P39" i="28"/>
  <c r="Q39" i="28"/>
  <c r="O60" i="28"/>
  <c r="P60" i="28"/>
  <c r="Q60" i="28"/>
  <c r="O61" i="28"/>
  <c r="P61" i="28"/>
  <c r="Q61" i="28"/>
  <c r="O62" i="28"/>
  <c r="P62" i="28"/>
  <c r="Q62" i="28"/>
  <c r="O63" i="28"/>
  <c r="P63" i="28"/>
  <c r="Q63" i="28"/>
  <c r="O64" i="28"/>
  <c r="P64" i="28"/>
  <c r="Q64" i="28"/>
  <c r="O65" i="28"/>
  <c r="P65" i="28"/>
  <c r="Q65" i="28"/>
  <c r="O66" i="28"/>
  <c r="P66" i="28"/>
  <c r="Q66" i="28"/>
  <c r="O67" i="28"/>
  <c r="P67" i="28"/>
  <c r="Q67" i="28"/>
  <c r="O68" i="28"/>
  <c r="P68" i="28"/>
  <c r="Q68" i="28"/>
  <c r="O69" i="28"/>
  <c r="P69" i="28"/>
  <c r="Q69" i="28"/>
  <c r="O70" i="28"/>
  <c r="P70" i="28"/>
  <c r="Q70" i="28"/>
  <c r="O71" i="28"/>
  <c r="P71" i="28"/>
  <c r="Q71" i="28"/>
  <c r="O72" i="28"/>
  <c r="P72" i="28"/>
  <c r="Q72" i="28"/>
  <c r="O73" i="28"/>
  <c r="P73" i="28"/>
  <c r="Q73" i="28"/>
  <c r="O74" i="28"/>
  <c r="P74" i="28"/>
  <c r="Q74" i="28"/>
  <c r="O75" i="28"/>
  <c r="P75" i="28"/>
  <c r="Q75" i="28"/>
  <c r="O76" i="28"/>
  <c r="P76" i="28"/>
  <c r="Q76" i="28"/>
  <c r="O77" i="28"/>
  <c r="P77" i="28"/>
  <c r="Q77" i="28"/>
  <c r="O78" i="28"/>
  <c r="P78" i="28"/>
  <c r="Q78" i="28"/>
  <c r="O79" i="28"/>
  <c r="P79" i="28"/>
  <c r="Q79" i="28"/>
  <c r="O80" i="28"/>
  <c r="P80" i="28"/>
  <c r="Q80" i="28"/>
  <c r="O81" i="28"/>
  <c r="P81" i="28"/>
  <c r="Q81" i="28"/>
  <c r="O82" i="28"/>
  <c r="P82" i="28"/>
  <c r="Q82" i="28"/>
  <c r="O83" i="28"/>
  <c r="P83" i="28"/>
  <c r="Q83" i="28"/>
  <c r="O84" i="28"/>
  <c r="P84" i="28"/>
  <c r="Q84" i="28"/>
  <c r="O89" i="28"/>
  <c r="P89" i="28"/>
  <c r="Q89" i="28"/>
  <c r="O90" i="28"/>
  <c r="P90" i="28"/>
  <c r="Q90" i="28"/>
  <c r="O91" i="28"/>
  <c r="P91" i="28"/>
  <c r="Q91" i="28"/>
  <c r="O92" i="28"/>
  <c r="P92" i="28"/>
  <c r="Q92" i="28"/>
  <c r="O93" i="28"/>
  <c r="P93" i="28"/>
  <c r="Q93" i="28"/>
  <c r="O94" i="28"/>
  <c r="P94" i="28"/>
  <c r="Q94" i="28"/>
  <c r="O95" i="28"/>
  <c r="P95" i="28"/>
  <c r="Q95" i="28"/>
  <c r="O96" i="28"/>
  <c r="P96" i="28"/>
  <c r="Q96" i="28"/>
  <c r="O97" i="28"/>
  <c r="P97" i="28"/>
  <c r="Q97" i="28"/>
  <c r="O98" i="28"/>
  <c r="P98" i="28"/>
  <c r="Q98" i="28"/>
  <c r="O99" i="28"/>
  <c r="P99" i="28"/>
  <c r="Q99" i="28"/>
  <c r="O100" i="28"/>
  <c r="P100" i="28"/>
  <c r="Q100" i="28"/>
  <c r="O101" i="28"/>
  <c r="P101" i="28"/>
  <c r="Q101" i="28"/>
  <c r="O102" i="28"/>
  <c r="P102" i="28"/>
  <c r="Q102" i="28"/>
  <c r="O103" i="28"/>
  <c r="P103" i="28"/>
  <c r="Q103" i="28"/>
  <c r="O104" i="28"/>
  <c r="P104" i="28"/>
  <c r="Q104" i="28"/>
  <c r="K39" i="28"/>
  <c r="L39" i="28"/>
  <c r="M39" i="28"/>
  <c r="K60" i="28"/>
  <c r="L60" i="28"/>
  <c r="M60" i="28"/>
  <c r="K61" i="28"/>
  <c r="L61" i="28"/>
  <c r="M61" i="28"/>
  <c r="K62" i="28"/>
  <c r="L62" i="28"/>
  <c r="M62" i="28"/>
  <c r="K63" i="28"/>
  <c r="L63" i="28"/>
  <c r="M63" i="28"/>
  <c r="K64" i="28"/>
  <c r="L64" i="28"/>
  <c r="M64" i="28"/>
  <c r="K65" i="28"/>
  <c r="L65" i="28"/>
  <c r="M65" i="28"/>
  <c r="K66" i="28"/>
  <c r="L66" i="28"/>
  <c r="M66" i="28"/>
  <c r="K67" i="28"/>
  <c r="L67" i="28"/>
  <c r="M67" i="28"/>
  <c r="K68" i="28"/>
  <c r="L68" i="28"/>
  <c r="M68" i="28"/>
  <c r="K69" i="28"/>
  <c r="L69" i="28"/>
  <c r="M69" i="28"/>
  <c r="K70" i="28"/>
  <c r="L70" i="28"/>
  <c r="M70" i="28"/>
  <c r="K71" i="28"/>
  <c r="L71" i="28"/>
  <c r="M71" i="28"/>
  <c r="K72" i="28"/>
  <c r="L72" i="28"/>
  <c r="M72" i="28"/>
  <c r="K73" i="28"/>
  <c r="L73" i="28"/>
  <c r="M73" i="28"/>
  <c r="K74" i="28"/>
  <c r="L74" i="28"/>
  <c r="M74" i="28"/>
  <c r="K75" i="28"/>
  <c r="L75" i="28"/>
  <c r="M75" i="28"/>
  <c r="K76" i="28"/>
  <c r="L76" i="28"/>
  <c r="M76" i="28"/>
  <c r="K77" i="28"/>
  <c r="L77" i="28"/>
  <c r="M77" i="28"/>
  <c r="K78" i="28"/>
  <c r="L78" i="28"/>
  <c r="M78" i="28"/>
  <c r="K79" i="28"/>
  <c r="L79" i="28"/>
  <c r="M79" i="28"/>
  <c r="K80" i="28"/>
  <c r="L80" i="28"/>
  <c r="M80" i="28"/>
  <c r="K81" i="28"/>
  <c r="L81" i="28"/>
  <c r="M81" i="28"/>
  <c r="K82" i="28"/>
  <c r="L82" i="28"/>
  <c r="M82" i="28"/>
  <c r="K83" i="28"/>
  <c r="L83" i="28"/>
  <c r="M83" i="28"/>
  <c r="K84" i="28"/>
  <c r="L84" i="28"/>
  <c r="M84" i="28"/>
  <c r="K89" i="28"/>
  <c r="L89" i="28"/>
  <c r="M89" i="28"/>
  <c r="K90" i="28"/>
  <c r="L90" i="28"/>
  <c r="M90" i="28"/>
  <c r="K91" i="28"/>
  <c r="L91" i="28"/>
  <c r="M91" i="28"/>
  <c r="K92" i="28"/>
  <c r="L92" i="28"/>
  <c r="M92" i="28"/>
  <c r="K93" i="28"/>
  <c r="L93" i="28"/>
  <c r="M93" i="28"/>
  <c r="K94" i="28"/>
  <c r="L94" i="28"/>
  <c r="M94" i="28"/>
  <c r="K95" i="28"/>
  <c r="L95" i="28"/>
  <c r="M95" i="28"/>
  <c r="K96" i="28"/>
  <c r="L96" i="28"/>
  <c r="M96" i="28"/>
  <c r="K97" i="28"/>
  <c r="L97" i="28"/>
  <c r="M97" i="28"/>
  <c r="K98" i="28"/>
  <c r="L98" i="28"/>
  <c r="M98" i="28"/>
  <c r="K99" i="28"/>
  <c r="L99" i="28"/>
  <c r="M99" i="28"/>
  <c r="K100" i="28"/>
  <c r="L100" i="28"/>
  <c r="M100" i="28"/>
  <c r="K101" i="28"/>
  <c r="L101" i="28"/>
  <c r="M101" i="28"/>
  <c r="K102" i="28"/>
  <c r="L102" i="28"/>
  <c r="M102" i="28"/>
  <c r="K103" i="28"/>
  <c r="L103" i="28"/>
  <c r="M103" i="28"/>
  <c r="K104" i="28"/>
  <c r="L104" i="28"/>
  <c r="M104" i="28"/>
  <c r="G39" i="28"/>
  <c r="H39" i="28"/>
  <c r="I39" i="28"/>
  <c r="G60" i="28"/>
  <c r="H60" i="28"/>
  <c r="I60" i="28"/>
  <c r="G61" i="28"/>
  <c r="H61" i="28"/>
  <c r="I61" i="28"/>
  <c r="G62" i="28"/>
  <c r="H62" i="28"/>
  <c r="I62" i="28"/>
  <c r="G63" i="28"/>
  <c r="H63" i="28"/>
  <c r="I63" i="28"/>
  <c r="G64" i="28"/>
  <c r="H64" i="28"/>
  <c r="I64" i="28"/>
  <c r="G65" i="28"/>
  <c r="H65" i="28"/>
  <c r="I65" i="28"/>
  <c r="G66" i="28"/>
  <c r="H66" i="28"/>
  <c r="I66" i="28"/>
  <c r="G67" i="28"/>
  <c r="H67" i="28"/>
  <c r="I67" i="28"/>
  <c r="G68" i="28"/>
  <c r="H68" i="28"/>
  <c r="I68" i="28"/>
  <c r="G69" i="28"/>
  <c r="H69" i="28"/>
  <c r="I69" i="28"/>
  <c r="G70" i="28"/>
  <c r="H70" i="28"/>
  <c r="I70" i="28"/>
  <c r="G71" i="28"/>
  <c r="H71" i="28"/>
  <c r="I71" i="28"/>
  <c r="G72" i="28"/>
  <c r="H72" i="28"/>
  <c r="I72" i="28"/>
  <c r="G73" i="28"/>
  <c r="H73" i="28"/>
  <c r="I73" i="28"/>
  <c r="G74" i="28"/>
  <c r="H74" i="28"/>
  <c r="I74" i="28"/>
  <c r="G75" i="28"/>
  <c r="H75" i="28"/>
  <c r="I75" i="28"/>
  <c r="G76" i="28"/>
  <c r="H76" i="28"/>
  <c r="I76" i="28"/>
  <c r="G77" i="28"/>
  <c r="H77" i="28"/>
  <c r="I77" i="28"/>
  <c r="G78" i="28"/>
  <c r="H78" i="28"/>
  <c r="I78" i="28"/>
  <c r="G79" i="28"/>
  <c r="H79" i="28"/>
  <c r="I79" i="28"/>
  <c r="G80" i="28"/>
  <c r="H80" i="28"/>
  <c r="I80" i="28"/>
  <c r="G81" i="28"/>
  <c r="H81" i="28"/>
  <c r="I81" i="28"/>
  <c r="G82" i="28"/>
  <c r="H82" i="28"/>
  <c r="I82" i="28"/>
  <c r="G83" i="28"/>
  <c r="H83" i="28"/>
  <c r="I83" i="28"/>
  <c r="G84" i="28"/>
  <c r="H84" i="28"/>
  <c r="I84" i="28"/>
  <c r="G89" i="28"/>
  <c r="H89" i="28"/>
  <c r="I89" i="28"/>
  <c r="G90" i="28"/>
  <c r="H90" i="28"/>
  <c r="I90" i="28"/>
  <c r="G91" i="28"/>
  <c r="H91" i="28"/>
  <c r="I91" i="28"/>
  <c r="G92" i="28"/>
  <c r="H92" i="28"/>
  <c r="I92" i="28"/>
  <c r="G93" i="28"/>
  <c r="H93" i="28"/>
  <c r="I93" i="28"/>
  <c r="G94" i="28"/>
  <c r="H94" i="28"/>
  <c r="I94" i="28"/>
  <c r="G95" i="28"/>
  <c r="H95" i="28"/>
  <c r="I95" i="28"/>
  <c r="G96" i="28"/>
  <c r="H96" i="28"/>
  <c r="I96" i="28"/>
  <c r="G97" i="28"/>
  <c r="H97" i="28"/>
  <c r="I97" i="28"/>
  <c r="G98" i="28"/>
  <c r="H98" i="28"/>
  <c r="I98" i="28"/>
  <c r="G99" i="28"/>
  <c r="H99" i="28"/>
  <c r="I99" i="28"/>
  <c r="G100" i="28"/>
  <c r="H100" i="28"/>
  <c r="I100" i="28"/>
  <c r="G101" i="28"/>
  <c r="H101" i="28"/>
  <c r="I101" i="28"/>
  <c r="G102" i="28"/>
  <c r="H102" i="28"/>
  <c r="I102" i="28"/>
  <c r="G103" i="28"/>
  <c r="H103" i="28"/>
  <c r="I103" i="28"/>
  <c r="G104" i="28"/>
  <c r="H104" i="28"/>
  <c r="I104" i="28"/>
  <c r="C39" i="28"/>
  <c r="D39" i="28"/>
  <c r="E39" i="28"/>
  <c r="C60" i="28"/>
  <c r="D60" i="28"/>
  <c r="E60" i="28"/>
  <c r="C61" i="28"/>
  <c r="D61" i="28"/>
  <c r="E61" i="28"/>
  <c r="C62" i="28"/>
  <c r="D62" i="28"/>
  <c r="E62" i="28"/>
  <c r="C63" i="28"/>
  <c r="D63" i="28"/>
  <c r="E63" i="28"/>
  <c r="C64" i="28"/>
  <c r="D64" i="28"/>
  <c r="E64" i="28"/>
  <c r="C65" i="28"/>
  <c r="D65" i="28"/>
  <c r="E65" i="28"/>
  <c r="C66" i="28"/>
  <c r="D66" i="28"/>
  <c r="E66" i="28"/>
  <c r="C67" i="28"/>
  <c r="D67" i="28"/>
  <c r="E67" i="28"/>
  <c r="C68" i="28"/>
  <c r="D68" i="28"/>
  <c r="E68" i="28"/>
  <c r="C69" i="28"/>
  <c r="D69" i="28"/>
  <c r="E69" i="28"/>
  <c r="C70" i="28"/>
  <c r="D70" i="28"/>
  <c r="E70" i="28"/>
  <c r="C71" i="28"/>
  <c r="D71" i="28"/>
  <c r="E71" i="28"/>
  <c r="C72" i="28"/>
  <c r="D72" i="28"/>
  <c r="E72" i="28"/>
  <c r="C73" i="28"/>
  <c r="D73" i="28"/>
  <c r="E73" i="28"/>
  <c r="C74" i="28"/>
  <c r="D74" i="28"/>
  <c r="E74" i="28"/>
  <c r="C75" i="28"/>
  <c r="D75" i="28"/>
  <c r="E75" i="28"/>
  <c r="C76" i="28"/>
  <c r="D76" i="28"/>
  <c r="E76" i="28"/>
  <c r="C77" i="28"/>
  <c r="D77" i="28"/>
  <c r="E77" i="28"/>
  <c r="C78" i="28"/>
  <c r="D78" i="28"/>
  <c r="E78" i="28"/>
  <c r="C79" i="28"/>
  <c r="D79" i="28"/>
  <c r="E79" i="28"/>
  <c r="C80" i="28"/>
  <c r="D80" i="28"/>
  <c r="E80" i="28"/>
  <c r="C81" i="28"/>
  <c r="D81" i="28"/>
  <c r="E81" i="28"/>
  <c r="C82" i="28"/>
  <c r="D82" i="28"/>
  <c r="E82" i="28"/>
  <c r="C83" i="28"/>
  <c r="D83" i="28"/>
  <c r="E83" i="28"/>
  <c r="C84" i="28"/>
  <c r="D84" i="28"/>
  <c r="E84" i="28"/>
  <c r="C89" i="28"/>
  <c r="D89" i="28"/>
  <c r="E89" i="28"/>
  <c r="C90" i="28"/>
  <c r="D90" i="28"/>
  <c r="E90" i="28"/>
  <c r="C91" i="28"/>
  <c r="D91" i="28"/>
  <c r="E91" i="28"/>
  <c r="C92" i="28"/>
  <c r="D92" i="28"/>
  <c r="E92" i="28"/>
  <c r="C93" i="28"/>
  <c r="D93" i="28"/>
  <c r="E93" i="28"/>
  <c r="C94" i="28"/>
  <c r="D94" i="28"/>
  <c r="E94" i="28"/>
  <c r="C95" i="28"/>
  <c r="D95" i="28"/>
  <c r="E95" i="28"/>
  <c r="C96" i="28"/>
  <c r="D96" i="28"/>
  <c r="E96" i="28"/>
  <c r="C97" i="28"/>
  <c r="D97" i="28"/>
  <c r="E97" i="28"/>
  <c r="C98" i="28"/>
  <c r="D98" i="28"/>
  <c r="E98" i="28"/>
  <c r="C99" i="28"/>
  <c r="D99" i="28"/>
  <c r="E99" i="28"/>
  <c r="C100" i="28"/>
  <c r="D100" i="28"/>
  <c r="E100" i="28"/>
  <c r="C101" i="28"/>
  <c r="D101" i="28"/>
  <c r="E101" i="28"/>
  <c r="C102" i="28"/>
  <c r="D102" i="28"/>
  <c r="E102" i="28"/>
  <c r="C103" i="28"/>
  <c r="D103" i="28"/>
  <c r="E103" i="28"/>
  <c r="C104" i="28"/>
  <c r="D104" i="28"/>
  <c r="E104" i="28"/>
  <c r="BK39" i="28"/>
  <c r="BL39" i="28"/>
  <c r="BM39" i="28"/>
  <c r="BK60" i="28"/>
  <c r="BL60" i="28"/>
  <c r="BM60" i="28"/>
  <c r="BK61" i="28"/>
  <c r="BL61" i="28"/>
  <c r="BM61" i="28"/>
  <c r="BK62" i="28"/>
  <c r="BL62" i="28"/>
  <c r="BM62" i="28"/>
  <c r="BK63" i="28"/>
  <c r="BL63" i="28"/>
  <c r="BM63" i="28"/>
  <c r="BK64" i="28"/>
  <c r="BL64" i="28"/>
  <c r="BM64" i="28"/>
  <c r="BK65" i="28"/>
  <c r="BL65" i="28"/>
  <c r="BM65" i="28"/>
  <c r="BK66" i="28"/>
  <c r="BL66" i="28"/>
  <c r="BM66" i="28"/>
  <c r="BK67" i="28"/>
  <c r="BL67" i="28"/>
  <c r="BM67" i="28"/>
  <c r="BK68" i="28"/>
  <c r="BL68" i="28"/>
  <c r="BM68" i="28"/>
  <c r="BK69" i="28"/>
  <c r="BL69" i="28"/>
  <c r="BM69" i="28"/>
  <c r="BK70" i="28"/>
  <c r="BL70" i="28"/>
  <c r="BM70" i="28"/>
  <c r="BK71" i="28"/>
  <c r="BL71" i="28"/>
  <c r="BM71" i="28"/>
  <c r="BK72" i="28"/>
  <c r="BL72" i="28"/>
  <c r="BM72" i="28"/>
  <c r="BK73" i="28"/>
  <c r="BL73" i="28"/>
  <c r="BM73" i="28"/>
  <c r="BK74" i="28"/>
  <c r="BL74" i="28"/>
  <c r="BM74" i="28"/>
  <c r="BK75" i="28"/>
  <c r="BL75" i="28"/>
  <c r="BM75" i="28"/>
  <c r="BK76" i="28"/>
  <c r="BL76" i="28"/>
  <c r="BM76" i="28"/>
  <c r="BK77" i="28"/>
  <c r="BL77" i="28"/>
  <c r="BM77" i="28"/>
  <c r="BK78" i="28"/>
  <c r="BL78" i="28"/>
  <c r="BM78" i="28"/>
  <c r="BK79" i="28"/>
  <c r="BL79" i="28"/>
  <c r="BM79" i="28"/>
  <c r="BK80" i="28"/>
  <c r="BL80" i="28"/>
  <c r="BM80" i="28"/>
  <c r="BK81" i="28"/>
  <c r="BL81" i="28"/>
  <c r="BM81" i="28"/>
  <c r="BK82" i="28"/>
  <c r="BL82" i="28"/>
  <c r="BM82" i="28"/>
  <c r="BK83" i="28"/>
  <c r="BL83" i="28"/>
  <c r="BM83" i="28"/>
  <c r="BK84" i="28"/>
  <c r="BL84" i="28"/>
  <c r="BM84" i="28"/>
  <c r="BK89" i="28"/>
  <c r="BL89" i="28"/>
  <c r="BM89" i="28"/>
  <c r="BK90" i="28"/>
  <c r="BL90" i="28"/>
  <c r="BM90" i="28"/>
  <c r="BK91" i="28"/>
  <c r="BL91" i="28"/>
  <c r="BM91" i="28"/>
  <c r="BK92" i="28"/>
  <c r="BL92" i="28"/>
  <c r="BM92" i="28"/>
  <c r="BK93" i="28"/>
  <c r="BL93" i="28"/>
  <c r="BM93" i="28"/>
  <c r="BK94" i="28"/>
  <c r="BL94" i="28"/>
  <c r="BM94" i="28"/>
  <c r="BK95" i="28"/>
  <c r="BL95" i="28"/>
  <c r="BM95" i="28"/>
  <c r="BK96" i="28"/>
  <c r="BL96" i="28"/>
  <c r="BM96" i="28"/>
  <c r="BK97" i="28"/>
  <c r="BL97" i="28"/>
  <c r="BM97" i="28"/>
  <c r="BK98" i="28"/>
  <c r="BL98" i="28"/>
  <c r="BM98" i="28"/>
  <c r="BK99" i="28"/>
  <c r="BL99" i="28"/>
  <c r="BM99" i="28"/>
  <c r="BK100" i="28"/>
  <c r="BL100" i="28"/>
  <c r="BM100" i="28"/>
  <c r="BK101" i="28"/>
  <c r="BL101" i="28"/>
  <c r="BM101" i="28"/>
  <c r="BK102" i="28"/>
  <c r="BL102" i="28"/>
  <c r="BM102" i="28"/>
  <c r="BK103" i="28"/>
  <c r="BL103" i="28"/>
  <c r="BM103" i="28"/>
  <c r="BK104" i="28"/>
  <c r="BL104" i="28"/>
  <c r="BM104" i="28"/>
  <c r="BJ104" i="28"/>
  <c r="BJ103" i="28"/>
  <c r="BJ102" i="28"/>
  <c r="BJ101" i="28"/>
  <c r="BJ100" i="28"/>
  <c r="BJ99" i="28"/>
  <c r="BJ98" i="28"/>
  <c r="BJ97" i="28"/>
  <c r="BJ96" i="28"/>
  <c r="BJ95" i="28"/>
  <c r="BJ94" i="28"/>
  <c r="BJ93" i="28"/>
  <c r="BJ92" i="28"/>
  <c r="BJ91" i="28"/>
  <c r="BJ90" i="28"/>
  <c r="BJ84" i="28"/>
  <c r="BJ83" i="28"/>
  <c r="BJ82" i="28"/>
  <c r="BJ81" i="28"/>
  <c r="BJ80" i="28"/>
  <c r="BJ79" i="28"/>
  <c r="BJ78" i="28"/>
  <c r="BJ77" i="28"/>
  <c r="BJ76" i="28"/>
  <c r="BJ75" i="28"/>
  <c r="BJ74" i="28"/>
  <c r="BJ73" i="28"/>
  <c r="BJ72" i="28"/>
  <c r="BJ71" i="28"/>
  <c r="BJ70" i="28"/>
  <c r="BJ69" i="28"/>
  <c r="BJ68" i="28"/>
  <c r="BJ67" i="28"/>
  <c r="BJ66" i="28"/>
  <c r="BJ65" i="28"/>
  <c r="BJ64" i="28"/>
  <c r="BJ63" i="28"/>
  <c r="BJ62" i="28"/>
  <c r="BJ61" i="28"/>
  <c r="BF104" i="28"/>
  <c r="BF103" i="28"/>
  <c r="BF102" i="28"/>
  <c r="BF101" i="28"/>
  <c r="BF100" i="28"/>
  <c r="BF99" i="28"/>
  <c r="BF98" i="28"/>
  <c r="BF97" i="28"/>
  <c r="BF96" i="28"/>
  <c r="BF95" i="28"/>
  <c r="BF94" i="28"/>
  <c r="BF93" i="28"/>
  <c r="BF92" i="28"/>
  <c r="BF91" i="28"/>
  <c r="BF90" i="28"/>
  <c r="BF84" i="28"/>
  <c r="BF83" i="28"/>
  <c r="BF82" i="28"/>
  <c r="BF81" i="28"/>
  <c r="BF80" i="28"/>
  <c r="BF79" i="28"/>
  <c r="BF78" i="28"/>
  <c r="BF77" i="28"/>
  <c r="BF76" i="28"/>
  <c r="BF75" i="28"/>
  <c r="BF74" i="28"/>
  <c r="BF73" i="28"/>
  <c r="BF72" i="28"/>
  <c r="BF71" i="28"/>
  <c r="BF70" i="28"/>
  <c r="BF69" i="28"/>
  <c r="BF68" i="28"/>
  <c r="BF67" i="28"/>
  <c r="BF66" i="28"/>
  <c r="BF65" i="28"/>
  <c r="BF64" i="28"/>
  <c r="BF63" i="28"/>
  <c r="BF62" i="28"/>
  <c r="BF61" i="28"/>
  <c r="BB104" i="28"/>
  <c r="BB103" i="28"/>
  <c r="BB102" i="28"/>
  <c r="BB101" i="28"/>
  <c r="BB100" i="28"/>
  <c r="BB99" i="28"/>
  <c r="BB98" i="28"/>
  <c r="BB97" i="28"/>
  <c r="BB96" i="28"/>
  <c r="BB95" i="28"/>
  <c r="BB94" i="28"/>
  <c r="BB93" i="28"/>
  <c r="BB92" i="28"/>
  <c r="BB91" i="28"/>
  <c r="BB90" i="28"/>
  <c r="BB84" i="28"/>
  <c r="BB83" i="28"/>
  <c r="BB82" i="28"/>
  <c r="BB81" i="28"/>
  <c r="BB80" i="28"/>
  <c r="BB79" i="28"/>
  <c r="BB78" i="28"/>
  <c r="BB77" i="28"/>
  <c r="BB76" i="28"/>
  <c r="BB75" i="28"/>
  <c r="BB74" i="28"/>
  <c r="BB73" i="28"/>
  <c r="BB72" i="28"/>
  <c r="BB71" i="28"/>
  <c r="BB70" i="28"/>
  <c r="BB69" i="28"/>
  <c r="BB68" i="28"/>
  <c r="BB67" i="28"/>
  <c r="BB66" i="28"/>
  <c r="BB65" i="28"/>
  <c r="BB64" i="28"/>
  <c r="BB63" i="28"/>
  <c r="BB62" i="28"/>
  <c r="BB61" i="28"/>
  <c r="AX104" i="28"/>
  <c r="AX103" i="28"/>
  <c r="AX102" i="28"/>
  <c r="AX101" i="28"/>
  <c r="AX100" i="28"/>
  <c r="AX99" i="28"/>
  <c r="AX98" i="28"/>
  <c r="AX97" i="28"/>
  <c r="AX96" i="28"/>
  <c r="AX95" i="28"/>
  <c r="AX94" i="28"/>
  <c r="AX93" i="28"/>
  <c r="AX92" i="28"/>
  <c r="AX91" i="28"/>
  <c r="AX90" i="28"/>
  <c r="AX84" i="28"/>
  <c r="AX83" i="28"/>
  <c r="AX82" i="28"/>
  <c r="AX81" i="28"/>
  <c r="AX80" i="28"/>
  <c r="AX79" i="28"/>
  <c r="AX78" i="28"/>
  <c r="AX77" i="28"/>
  <c r="AX76" i="28"/>
  <c r="AX75" i="28"/>
  <c r="AX74" i="28"/>
  <c r="AX73" i="28"/>
  <c r="AX72" i="28"/>
  <c r="AX71" i="28"/>
  <c r="AX70" i="28"/>
  <c r="AX69" i="28"/>
  <c r="AX68" i="28"/>
  <c r="AX67" i="28"/>
  <c r="AX66" i="28"/>
  <c r="AX65" i="28"/>
  <c r="AX64" i="28"/>
  <c r="AX63" i="28"/>
  <c r="AX62" i="28"/>
  <c r="AX61" i="28"/>
  <c r="AT104" i="28"/>
  <c r="AT103" i="28"/>
  <c r="AT102" i="28"/>
  <c r="AT101" i="28"/>
  <c r="AT100" i="28"/>
  <c r="AT99" i="28"/>
  <c r="AT98" i="28"/>
  <c r="AT97" i="28"/>
  <c r="AT96" i="28"/>
  <c r="AT95" i="28"/>
  <c r="AT94" i="28"/>
  <c r="AT93" i="28"/>
  <c r="AT92" i="28"/>
  <c r="AT91" i="28"/>
  <c r="AT90" i="28"/>
  <c r="AT84" i="28"/>
  <c r="AT83" i="28"/>
  <c r="AT82" i="28"/>
  <c r="AT81" i="28"/>
  <c r="AT80" i="28"/>
  <c r="AT79" i="28"/>
  <c r="AT78" i="28"/>
  <c r="AT77" i="28"/>
  <c r="AT76" i="28"/>
  <c r="AT75" i="28"/>
  <c r="AT74" i="28"/>
  <c r="AT73" i="28"/>
  <c r="AT72" i="28"/>
  <c r="AT71" i="28"/>
  <c r="AT70" i="28"/>
  <c r="AT69" i="28"/>
  <c r="AT68" i="28"/>
  <c r="AT67" i="28"/>
  <c r="AT66" i="28"/>
  <c r="AT65" i="28"/>
  <c r="AT64" i="28"/>
  <c r="AT63" i="28"/>
  <c r="AT62" i="28"/>
  <c r="AT61" i="28"/>
  <c r="AP104" i="28"/>
  <c r="AP103" i="28"/>
  <c r="AP102" i="28"/>
  <c r="AP101" i="28"/>
  <c r="AP100" i="28"/>
  <c r="AP99" i="28"/>
  <c r="AP98" i="28"/>
  <c r="AP97" i="28"/>
  <c r="AP96" i="28"/>
  <c r="AP95" i="28"/>
  <c r="AP94" i="28"/>
  <c r="AP93" i="28"/>
  <c r="AP92" i="28"/>
  <c r="AP91" i="28"/>
  <c r="AP90" i="28"/>
  <c r="AP84" i="28"/>
  <c r="AP83" i="28"/>
  <c r="AP82" i="28"/>
  <c r="AP81" i="28"/>
  <c r="AP80" i="28"/>
  <c r="AP79" i="28"/>
  <c r="AP78" i="28"/>
  <c r="AP77" i="28"/>
  <c r="AP76" i="28"/>
  <c r="AP75" i="28"/>
  <c r="AP74" i="28"/>
  <c r="AP73" i="28"/>
  <c r="AP72" i="28"/>
  <c r="AP71" i="28"/>
  <c r="AP70" i="28"/>
  <c r="AP69" i="28"/>
  <c r="AP68" i="28"/>
  <c r="AP67" i="28"/>
  <c r="AP66" i="28"/>
  <c r="AP65" i="28"/>
  <c r="AP64" i="28"/>
  <c r="AP63" i="28"/>
  <c r="AP62" i="28"/>
  <c r="AP61" i="28"/>
  <c r="AL104" i="28"/>
  <c r="AL103" i="28"/>
  <c r="AL102" i="28"/>
  <c r="AL101" i="28"/>
  <c r="AL100" i="28"/>
  <c r="AL99" i="28"/>
  <c r="AL98" i="28"/>
  <c r="AL97" i="28"/>
  <c r="AL96" i="28"/>
  <c r="AL95" i="28"/>
  <c r="AL94" i="28"/>
  <c r="AL93" i="28"/>
  <c r="AL92" i="28"/>
  <c r="AL91" i="28"/>
  <c r="AL90" i="28"/>
  <c r="AL84" i="28"/>
  <c r="AL83" i="28"/>
  <c r="AL82" i="28"/>
  <c r="AL81" i="28"/>
  <c r="AL80" i="28"/>
  <c r="AL79" i="28"/>
  <c r="AL78" i="28"/>
  <c r="AL77" i="28"/>
  <c r="AL76" i="28"/>
  <c r="AL75" i="28"/>
  <c r="AL74" i="28"/>
  <c r="AL73" i="28"/>
  <c r="AL72" i="28"/>
  <c r="AL71" i="28"/>
  <c r="AL70" i="28"/>
  <c r="AL69" i="28"/>
  <c r="AL68" i="28"/>
  <c r="AL67" i="28"/>
  <c r="AL66" i="28"/>
  <c r="AL65" i="28"/>
  <c r="AL64" i="28"/>
  <c r="AL63" i="28"/>
  <c r="AL62" i="28"/>
  <c r="AL61" i="28"/>
  <c r="AH104" i="28"/>
  <c r="AH103" i="28"/>
  <c r="AH102" i="28"/>
  <c r="AH101" i="28"/>
  <c r="AH100" i="28"/>
  <c r="AH99" i="28"/>
  <c r="AH98" i="28"/>
  <c r="AH97" i="28"/>
  <c r="AH96" i="28"/>
  <c r="AH95" i="28"/>
  <c r="AH94" i="28"/>
  <c r="AH93" i="28"/>
  <c r="AH92" i="28"/>
  <c r="AH91" i="28"/>
  <c r="AH90" i="28"/>
  <c r="AH84" i="28"/>
  <c r="AH83" i="28"/>
  <c r="AH82" i="28"/>
  <c r="AH81" i="28"/>
  <c r="AH80" i="28"/>
  <c r="AH79" i="28"/>
  <c r="AH78" i="28"/>
  <c r="AH77" i="28"/>
  <c r="AH76" i="28"/>
  <c r="AH75" i="28"/>
  <c r="AH74" i="28"/>
  <c r="AH73" i="28"/>
  <c r="AH72" i="28"/>
  <c r="AH71" i="28"/>
  <c r="AH70" i="28"/>
  <c r="AH69" i="28"/>
  <c r="AH68" i="28"/>
  <c r="AH67" i="28"/>
  <c r="AH66" i="28"/>
  <c r="AH65" i="28"/>
  <c r="AH64" i="28"/>
  <c r="AH63" i="28"/>
  <c r="AH62" i="28"/>
  <c r="AH61" i="28"/>
  <c r="AD104" i="28"/>
  <c r="AD103" i="28"/>
  <c r="AD102" i="28"/>
  <c r="AD101" i="28"/>
  <c r="AD100" i="28"/>
  <c r="AD99" i="28"/>
  <c r="AD98" i="28"/>
  <c r="AD97" i="28"/>
  <c r="AD96" i="28"/>
  <c r="AD95" i="28"/>
  <c r="AD94" i="28"/>
  <c r="AD93" i="28"/>
  <c r="AD92" i="28"/>
  <c r="AD91" i="28"/>
  <c r="AD90" i="28"/>
  <c r="AD84" i="28"/>
  <c r="AD83" i="28"/>
  <c r="AD82" i="28"/>
  <c r="AD81" i="28"/>
  <c r="AD80" i="28"/>
  <c r="AD79" i="28"/>
  <c r="AD78" i="28"/>
  <c r="AD77" i="28"/>
  <c r="AD76" i="28"/>
  <c r="AD75" i="28"/>
  <c r="AD74" i="28"/>
  <c r="AD73" i="28"/>
  <c r="AD72" i="28"/>
  <c r="AD71" i="28"/>
  <c r="AD70" i="28"/>
  <c r="AD69" i="28"/>
  <c r="AD68" i="28"/>
  <c r="AD67" i="28"/>
  <c r="AD66" i="28"/>
  <c r="AD65" i="28"/>
  <c r="AD64" i="28"/>
  <c r="AD63" i="28"/>
  <c r="AD62" i="28"/>
  <c r="AD61" i="28"/>
  <c r="Z104" i="28"/>
  <c r="Z103" i="28"/>
  <c r="Z102" i="28"/>
  <c r="Z101" i="28"/>
  <c r="Z100" i="28"/>
  <c r="Z99" i="28"/>
  <c r="Z98" i="28"/>
  <c r="Z97" i="28"/>
  <c r="Z96" i="28"/>
  <c r="Z95" i="28"/>
  <c r="Z94" i="28"/>
  <c r="Z93" i="28"/>
  <c r="Z92" i="28"/>
  <c r="Z91" i="28"/>
  <c r="Z90" i="28"/>
  <c r="Z84" i="28"/>
  <c r="Z83" i="28"/>
  <c r="Z82" i="28"/>
  <c r="Z81" i="28"/>
  <c r="Z80" i="28"/>
  <c r="Z79" i="28"/>
  <c r="Z78" i="28"/>
  <c r="Z77" i="28"/>
  <c r="Z76" i="28"/>
  <c r="Z75" i="28"/>
  <c r="Z74" i="28"/>
  <c r="Z73" i="28"/>
  <c r="Z72" i="28"/>
  <c r="Z71" i="28"/>
  <c r="Z70" i="28"/>
  <c r="Z69" i="28"/>
  <c r="Z68" i="28"/>
  <c r="Z67" i="28"/>
  <c r="Z66" i="28"/>
  <c r="Z65" i="28"/>
  <c r="Z64" i="28"/>
  <c r="Z63" i="28"/>
  <c r="Z62" i="28"/>
  <c r="Z61" i="28"/>
  <c r="V104" i="28"/>
  <c r="V103" i="28"/>
  <c r="V102" i="28"/>
  <c r="V101" i="28"/>
  <c r="V100" i="28"/>
  <c r="V99" i="28"/>
  <c r="V98" i="28"/>
  <c r="V97" i="28"/>
  <c r="V96" i="28"/>
  <c r="V95" i="28"/>
  <c r="V94" i="28"/>
  <c r="V93" i="28"/>
  <c r="V92" i="28"/>
  <c r="V91" i="28"/>
  <c r="V90" i="28"/>
  <c r="V84" i="28"/>
  <c r="V83" i="28"/>
  <c r="V82" i="28"/>
  <c r="V81" i="28"/>
  <c r="V80" i="28"/>
  <c r="V79" i="28"/>
  <c r="V78" i="28"/>
  <c r="V77" i="28"/>
  <c r="V76" i="28"/>
  <c r="V75" i="28"/>
  <c r="V74" i="28"/>
  <c r="V73" i="28"/>
  <c r="V72" i="28"/>
  <c r="V71" i="28"/>
  <c r="V70" i="28"/>
  <c r="V69" i="28"/>
  <c r="V68" i="28"/>
  <c r="V67" i="28"/>
  <c r="V66" i="28"/>
  <c r="V65" i="28"/>
  <c r="V64" i="28"/>
  <c r="V63" i="28"/>
  <c r="V62" i="28"/>
  <c r="V61" i="28"/>
  <c r="R104" i="28"/>
  <c r="R103" i="28"/>
  <c r="R102" i="28"/>
  <c r="R101" i="28"/>
  <c r="R100" i="28"/>
  <c r="R99" i="28"/>
  <c r="R98" i="28"/>
  <c r="R97" i="28"/>
  <c r="R96" i="28"/>
  <c r="R95" i="28"/>
  <c r="R94" i="28"/>
  <c r="R93" i="28"/>
  <c r="R92" i="28"/>
  <c r="R91" i="28"/>
  <c r="R90" i="28"/>
  <c r="R84" i="28"/>
  <c r="R83" i="28"/>
  <c r="R82" i="28"/>
  <c r="R81" i="28"/>
  <c r="R80" i="28"/>
  <c r="R79" i="28"/>
  <c r="R78" i="28"/>
  <c r="R77" i="28"/>
  <c r="R76" i="28"/>
  <c r="R75" i="28"/>
  <c r="R74" i="28"/>
  <c r="R73" i="28"/>
  <c r="R72" i="28"/>
  <c r="R71" i="28"/>
  <c r="R70" i="28"/>
  <c r="R69" i="28"/>
  <c r="R68" i="28"/>
  <c r="R67" i="28"/>
  <c r="R66" i="28"/>
  <c r="R65" i="28"/>
  <c r="R64" i="28"/>
  <c r="R63" i="28"/>
  <c r="R62" i="28"/>
  <c r="R61" i="28"/>
  <c r="N104" i="28"/>
  <c r="N103" i="28"/>
  <c r="N102" i="28"/>
  <c r="N101" i="28"/>
  <c r="N100" i="28"/>
  <c r="N99" i="28"/>
  <c r="N98" i="28"/>
  <c r="N97" i="28"/>
  <c r="N96" i="28"/>
  <c r="N95" i="28"/>
  <c r="N94" i="28"/>
  <c r="N93" i="28"/>
  <c r="N92" i="28"/>
  <c r="N91" i="28"/>
  <c r="N90" i="28"/>
  <c r="N84" i="28"/>
  <c r="N83" i="28"/>
  <c r="N82" i="28"/>
  <c r="N81" i="28"/>
  <c r="N80" i="28"/>
  <c r="N79" i="28"/>
  <c r="N78" i="28"/>
  <c r="N77" i="28"/>
  <c r="N76" i="28"/>
  <c r="N75" i="28"/>
  <c r="N74" i="28"/>
  <c r="N73" i="28"/>
  <c r="N72" i="28"/>
  <c r="N71" i="28"/>
  <c r="N70" i="28"/>
  <c r="N69" i="28"/>
  <c r="N68" i="28"/>
  <c r="N67" i="28"/>
  <c r="N66" i="28"/>
  <c r="N65" i="28"/>
  <c r="N64" i="28"/>
  <c r="N63" i="28"/>
  <c r="N62" i="28"/>
  <c r="N61" i="28"/>
  <c r="J104" i="28"/>
  <c r="J103" i="28"/>
  <c r="J102" i="28"/>
  <c r="J101" i="28"/>
  <c r="J100" i="28"/>
  <c r="J99" i="28"/>
  <c r="J98" i="28"/>
  <c r="J97" i="28"/>
  <c r="J96" i="28"/>
  <c r="J95" i="28"/>
  <c r="J94" i="28"/>
  <c r="J93" i="28"/>
  <c r="J92" i="28"/>
  <c r="J91" i="28"/>
  <c r="J90" i="28"/>
  <c r="J84" i="28"/>
  <c r="J83" i="28"/>
  <c r="J82" i="28"/>
  <c r="J81" i="28"/>
  <c r="J80" i="28"/>
  <c r="J79" i="28"/>
  <c r="J78" i="28"/>
  <c r="J77" i="28"/>
  <c r="J76" i="28"/>
  <c r="J75" i="28"/>
  <c r="J74" i="28"/>
  <c r="J73" i="28"/>
  <c r="J72" i="28"/>
  <c r="J71" i="28"/>
  <c r="J70" i="28"/>
  <c r="J69" i="28"/>
  <c r="J68" i="28"/>
  <c r="J67" i="28"/>
  <c r="J66" i="28"/>
  <c r="J65" i="28"/>
  <c r="J64" i="28"/>
  <c r="J63" i="28"/>
  <c r="J62" i="28"/>
  <c r="J61" i="28"/>
  <c r="F104" i="28"/>
  <c r="F103" i="28"/>
  <c r="F102" i="28"/>
  <c r="F101" i="28"/>
  <c r="F100" i="28"/>
  <c r="F99" i="28"/>
  <c r="F98" i="28"/>
  <c r="F97" i="28"/>
  <c r="F96" i="28"/>
  <c r="F95" i="28"/>
  <c r="F94" i="28"/>
  <c r="F93" i="28"/>
  <c r="F92" i="28"/>
  <c r="F91" i="28"/>
  <c r="F90" i="28"/>
  <c r="F84" i="28"/>
  <c r="F83" i="28"/>
  <c r="F82" i="28"/>
  <c r="F81" i="28"/>
  <c r="F80" i="28"/>
  <c r="F79" i="28"/>
  <c r="F78" i="28"/>
  <c r="F77" i="28"/>
  <c r="F76" i="28"/>
  <c r="F75" i="28"/>
  <c r="F74" i="28"/>
  <c r="F73" i="28"/>
  <c r="F72" i="28"/>
  <c r="F71" i="28"/>
  <c r="F70" i="28"/>
  <c r="F69" i="28"/>
  <c r="F68" i="28"/>
  <c r="F67" i="28"/>
  <c r="F66" i="28"/>
  <c r="F65" i="28"/>
  <c r="F64" i="28"/>
  <c r="F63" i="28"/>
  <c r="F62" i="28"/>
  <c r="F61" i="28"/>
  <c r="B96" i="28"/>
  <c r="B104" i="28"/>
  <c r="B103" i="28"/>
  <c r="B102" i="28"/>
  <c r="B101" i="28"/>
  <c r="B100" i="28"/>
  <c r="B99" i="28"/>
  <c r="B98" i="28"/>
  <c r="B97" i="28"/>
  <c r="B95" i="28"/>
  <c r="B94" i="28"/>
  <c r="B93" i="28"/>
  <c r="B92" i="28"/>
  <c r="B91" i="28"/>
  <c r="B90" i="28"/>
  <c r="B84" i="28"/>
  <c r="B83" i="28"/>
  <c r="B82" i="28"/>
  <c r="B81" i="28"/>
  <c r="B80" i="28"/>
  <c r="B79" i="28"/>
  <c r="B78" i="28"/>
  <c r="B77" i="28"/>
  <c r="B76" i="28"/>
  <c r="B75" i="28"/>
  <c r="B74" i="28"/>
  <c r="B73" i="28"/>
  <c r="B72" i="28"/>
  <c r="B71" i="28"/>
  <c r="B70" i="28"/>
  <c r="B69" i="28"/>
  <c r="B68" i="28"/>
  <c r="B67" i="28"/>
  <c r="B66" i="28"/>
  <c r="B65" i="28"/>
  <c r="B64" i="28"/>
  <c r="B63" i="28"/>
  <c r="B62" i="28"/>
  <c r="B61" i="28"/>
  <c r="B89" i="28"/>
  <c r="B60" i="28"/>
  <c r="B39" i="28"/>
  <c r="F89" i="28"/>
  <c r="F60" i="28"/>
  <c r="F39" i="28"/>
  <c r="J89" i="28"/>
  <c r="J60" i="28"/>
  <c r="J39" i="28"/>
  <c r="N89" i="28"/>
  <c r="N60" i="28"/>
  <c r="N39" i="28"/>
  <c r="R89" i="28"/>
  <c r="R60" i="28"/>
  <c r="R39" i="28"/>
  <c r="V89" i="28"/>
  <c r="V60" i="28"/>
  <c r="V39" i="28"/>
  <c r="Z89" i="28"/>
  <c r="Z60" i="28"/>
  <c r="Z39" i="28"/>
  <c r="AD89" i="28"/>
  <c r="AD60" i="28"/>
  <c r="AD39" i="28"/>
  <c r="AH89" i="28"/>
  <c r="AH60" i="28"/>
  <c r="AH39" i="28"/>
  <c r="AL89" i="28"/>
  <c r="AL60" i="28"/>
  <c r="AL39" i="28"/>
  <c r="AP89" i="28"/>
  <c r="AP60" i="28"/>
  <c r="AP39" i="28"/>
  <c r="AT89" i="28"/>
  <c r="AT60" i="28"/>
  <c r="AT39" i="28"/>
  <c r="AX89" i="28"/>
  <c r="AX60" i="28"/>
  <c r="AX39" i="28"/>
  <c r="BB89" i="28"/>
  <c r="BB60" i="28"/>
  <c r="BB39" i="28"/>
  <c r="BF89" i="28"/>
  <c r="BF60" i="28"/>
  <c r="BF39" i="28"/>
  <c r="BJ89" i="28"/>
  <c r="BJ60" i="28"/>
  <c r="BJ39" i="28"/>
  <c r="BO39" i="28"/>
  <c r="BP39" i="28"/>
  <c r="BQ39" i="28"/>
  <c r="BO60" i="28"/>
  <c r="BP60" i="28"/>
  <c r="BQ60" i="28"/>
  <c r="BO61" i="28"/>
  <c r="BP61" i="28"/>
  <c r="BQ61" i="28"/>
  <c r="BO62" i="28"/>
  <c r="BP62" i="28"/>
  <c r="BQ62" i="28"/>
  <c r="BO63" i="28"/>
  <c r="BP63" i="28"/>
  <c r="BQ63" i="28"/>
  <c r="BO64" i="28"/>
  <c r="BP64" i="28"/>
  <c r="BQ64" i="28"/>
  <c r="BO65" i="28"/>
  <c r="BP65" i="28"/>
  <c r="BQ65" i="28"/>
  <c r="BO66" i="28"/>
  <c r="BP66" i="28"/>
  <c r="BQ66" i="28"/>
  <c r="BO67" i="28"/>
  <c r="BP67" i="28"/>
  <c r="BQ67" i="28"/>
  <c r="BO68" i="28"/>
  <c r="BP68" i="28"/>
  <c r="BQ68" i="28"/>
  <c r="BO69" i="28"/>
  <c r="BP69" i="28"/>
  <c r="BQ69" i="28"/>
  <c r="BO70" i="28"/>
  <c r="BP70" i="28"/>
  <c r="BQ70" i="28"/>
  <c r="BO71" i="28"/>
  <c r="BP71" i="28"/>
  <c r="BQ71" i="28"/>
  <c r="BO72" i="28"/>
  <c r="BP72" i="28"/>
  <c r="BQ72" i="28"/>
  <c r="BO73" i="28"/>
  <c r="BP73" i="28"/>
  <c r="BQ73" i="28"/>
  <c r="BO74" i="28"/>
  <c r="BP74" i="28"/>
  <c r="BQ74" i="28"/>
  <c r="BO75" i="28"/>
  <c r="BP75" i="28"/>
  <c r="BQ75" i="28"/>
  <c r="BO76" i="28"/>
  <c r="BP76" i="28"/>
  <c r="BQ76" i="28"/>
  <c r="BO77" i="28"/>
  <c r="BP77" i="28"/>
  <c r="BQ77" i="28"/>
  <c r="BO78" i="28"/>
  <c r="BP78" i="28"/>
  <c r="BQ78" i="28"/>
  <c r="BO79" i="28"/>
  <c r="BP79" i="28"/>
  <c r="BQ79" i="28"/>
  <c r="BO80" i="28"/>
  <c r="BP80" i="28"/>
  <c r="BQ80" i="28"/>
  <c r="BO81" i="28"/>
  <c r="BP81" i="28"/>
  <c r="BQ81" i="28"/>
  <c r="BO82" i="28"/>
  <c r="BP82" i="28"/>
  <c r="BQ82" i="28"/>
  <c r="BO83" i="28"/>
  <c r="BP83" i="28"/>
  <c r="BQ83" i="28"/>
  <c r="BO84" i="28"/>
  <c r="BP84" i="28"/>
  <c r="BQ84" i="28"/>
  <c r="BO89" i="28"/>
  <c r="BP89" i="28"/>
  <c r="BQ89" i="28"/>
  <c r="BO90" i="28"/>
  <c r="BP90" i="28"/>
  <c r="BQ90" i="28"/>
  <c r="BO91" i="28"/>
  <c r="BP91" i="28"/>
  <c r="BQ91" i="28"/>
  <c r="BO92" i="28"/>
  <c r="BP92" i="28"/>
  <c r="BQ92" i="28"/>
  <c r="BO93" i="28"/>
  <c r="BP93" i="28"/>
  <c r="BQ93" i="28"/>
  <c r="BO94" i="28"/>
  <c r="BP94" i="28"/>
  <c r="BQ94" i="28"/>
  <c r="BO95" i="28"/>
  <c r="BP95" i="28"/>
  <c r="BQ95" i="28"/>
  <c r="BO96" i="28"/>
  <c r="BP96" i="28"/>
  <c r="BQ96" i="28"/>
  <c r="BO97" i="28"/>
  <c r="BP97" i="28"/>
  <c r="BQ97" i="28"/>
  <c r="BO98" i="28"/>
  <c r="BP98" i="28"/>
  <c r="BQ98" i="28"/>
  <c r="BO99" i="28"/>
  <c r="BP99" i="28"/>
  <c r="BQ99" i="28"/>
  <c r="BO100" i="28"/>
  <c r="BP100" i="28"/>
  <c r="BQ100" i="28"/>
  <c r="BO101" i="28"/>
  <c r="BP101" i="28"/>
  <c r="BQ101" i="28"/>
  <c r="BO102" i="28"/>
  <c r="BP102" i="28"/>
  <c r="BQ102" i="28"/>
  <c r="BO103" i="28"/>
  <c r="BP103" i="28"/>
  <c r="BQ103" i="28"/>
  <c r="BO104" i="28"/>
  <c r="BP104" i="28"/>
  <c r="BQ104" i="28"/>
  <c r="O283" i="26" l="1"/>
  <c r="O338" i="26"/>
  <c r="O502" i="26"/>
  <c r="O448" i="26"/>
  <c r="O1595" i="26"/>
  <c r="O1542" i="26"/>
  <c r="O1489" i="26"/>
  <c r="O1277" i="26"/>
  <c r="O1330" i="26"/>
  <c r="O1383" i="26"/>
  <c r="O1224" i="26"/>
  <c r="O1436" i="26"/>
  <c r="O1171" i="26"/>
  <c r="O1012" i="26"/>
  <c r="O984" i="26"/>
  <c r="O1065" i="26"/>
  <c r="O998" i="26"/>
  <c r="O1118" i="26"/>
  <c r="O864" i="26"/>
  <c r="O970" i="26"/>
  <c r="O758" i="26"/>
  <c r="O664" i="26"/>
  <c r="O705" i="26"/>
  <c r="O917" i="26"/>
  <c r="O558" i="26"/>
  <c r="O811" i="26"/>
  <c r="O684" i="26"/>
  <c r="O579" i="26"/>
  <c r="O642" i="26"/>
  <c r="O600" i="26"/>
  <c r="O621" i="26"/>
  <c r="O189" i="26"/>
  <c r="O252" i="26"/>
  <c r="O222" i="26"/>
  <c r="O156" i="26"/>
  <c r="O125" i="26"/>
  <c r="O94" i="26"/>
  <c r="O43" i="26"/>
  <c r="O63" i="26"/>
  <c r="O53" i="26"/>
  <c r="O33" i="26"/>
  <c r="P13" i="26"/>
  <c r="BN96" i="28"/>
  <c r="BN104" i="28"/>
  <c r="BN103" i="28"/>
  <c r="BN102" i="28"/>
  <c r="BN101" i="28"/>
  <c r="BN100" i="28"/>
  <c r="BN99" i="28"/>
  <c r="BN98" i="28"/>
  <c r="BN97" i="28"/>
  <c r="BN95" i="28"/>
  <c r="BN94" i="28"/>
  <c r="BN93" i="28"/>
  <c r="BN92" i="28"/>
  <c r="BN91" i="28"/>
  <c r="BN90" i="28"/>
  <c r="BN84" i="28"/>
  <c r="BN83" i="28"/>
  <c r="BN82" i="28"/>
  <c r="BN81" i="28"/>
  <c r="BN80" i="28"/>
  <c r="BN79" i="28"/>
  <c r="BN78" i="28"/>
  <c r="BN77" i="28"/>
  <c r="BN76" i="28"/>
  <c r="BN75" i="28"/>
  <c r="BN74" i="28"/>
  <c r="BN73" i="28"/>
  <c r="BN72" i="28"/>
  <c r="BN71" i="28"/>
  <c r="BN70" i="28"/>
  <c r="BN69" i="28"/>
  <c r="BN68" i="28"/>
  <c r="BN67" i="28"/>
  <c r="BN66" i="28"/>
  <c r="BN65" i="28"/>
  <c r="BN64" i="28"/>
  <c r="BN63" i="28"/>
  <c r="BN62" i="28"/>
  <c r="BN61" i="28"/>
  <c r="BN89" i="28"/>
  <c r="BN60" i="28"/>
  <c r="BN39" i="28"/>
  <c r="BS90" i="28"/>
  <c r="BT90" i="28"/>
  <c r="BU90" i="28"/>
  <c r="BS91" i="28"/>
  <c r="BT91" i="28"/>
  <c r="BU91" i="28"/>
  <c r="BS92" i="28"/>
  <c r="BT92" i="28"/>
  <c r="BU92" i="28"/>
  <c r="BS93" i="28"/>
  <c r="BT93" i="28"/>
  <c r="BU93" i="28"/>
  <c r="BS94" i="28"/>
  <c r="BT94" i="28"/>
  <c r="BU94" i="28"/>
  <c r="BS95" i="28"/>
  <c r="BT95" i="28"/>
  <c r="BU95" i="28"/>
  <c r="BS96" i="28"/>
  <c r="BT96" i="28"/>
  <c r="BU96" i="28"/>
  <c r="BS97" i="28"/>
  <c r="BT97" i="28"/>
  <c r="BU97" i="28"/>
  <c r="BS98" i="28"/>
  <c r="BT98" i="28"/>
  <c r="BU98" i="28"/>
  <c r="BS99" i="28"/>
  <c r="BT99" i="28"/>
  <c r="BU99" i="28"/>
  <c r="BS100" i="28"/>
  <c r="BT100" i="28"/>
  <c r="BU100" i="28"/>
  <c r="BS101" i="28"/>
  <c r="BT101" i="28"/>
  <c r="BU101" i="28"/>
  <c r="BS102" i="28"/>
  <c r="BT102" i="28"/>
  <c r="BU102" i="28"/>
  <c r="BS103" i="28"/>
  <c r="BT103" i="28"/>
  <c r="BU103" i="28"/>
  <c r="BS104" i="28"/>
  <c r="BT104" i="28"/>
  <c r="BU104" i="28"/>
  <c r="BS46" i="28"/>
  <c r="BT46" i="28"/>
  <c r="BU46" i="28"/>
  <c r="BR46" i="28"/>
  <c r="BR96" i="28"/>
  <c r="BR99" i="28"/>
  <c r="BR100" i="28"/>
  <c r="BR101" i="28"/>
  <c r="BR102" i="28"/>
  <c r="BR103" i="28"/>
  <c r="BR104" i="28"/>
  <c r="BR98" i="28"/>
  <c r="BR91" i="28"/>
  <c r="BR92" i="28"/>
  <c r="BR93" i="28"/>
  <c r="BR94" i="28"/>
  <c r="BR95" i="28"/>
  <c r="BR97" i="28"/>
  <c r="BR90" i="28"/>
  <c r="P283" i="26" l="1"/>
  <c r="P338" i="26"/>
  <c r="P502" i="26"/>
  <c r="P448" i="26"/>
  <c r="P1595" i="26"/>
  <c r="P1489" i="26"/>
  <c r="P1542" i="26"/>
  <c r="P1436" i="26"/>
  <c r="P1330" i="26"/>
  <c r="P1224" i="26"/>
  <c r="P1383" i="26"/>
  <c r="P1277" i="26"/>
  <c r="P1171" i="26"/>
  <c r="P1065" i="26"/>
  <c r="P998" i="26"/>
  <c r="P1118" i="26"/>
  <c r="P917" i="26"/>
  <c r="P984" i="26"/>
  <c r="P864" i="26"/>
  <c r="P970" i="26"/>
  <c r="P1012" i="26"/>
  <c r="P684" i="26"/>
  <c r="P664" i="26"/>
  <c r="P558" i="26"/>
  <c r="P811" i="26"/>
  <c r="P579" i="26"/>
  <c r="P621" i="26"/>
  <c r="P600" i="26"/>
  <c r="P758" i="26"/>
  <c r="P642" i="26"/>
  <c r="P705" i="26"/>
  <c r="P125" i="26"/>
  <c r="P94" i="26"/>
  <c r="P222" i="26"/>
  <c r="P189" i="26"/>
  <c r="P43" i="26"/>
  <c r="P156" i="26"/>
  <c r="P63" i="26"/>
  <c r="P53" i="26"/>
  <c r="P33" i="26"/>
  <c r="P252" i="26"/>
  <c r="Q13" i="26"/>
  <c r="BS40" i="28"/>
  <c r="BT40" i="28"/>
  <c r="BU40" i="28"/>
  <c r="BS41" i="28"/>
  <c r="BT41" i="28"/>
  <c r="BU41" i="28"/>
  <c r="BS42" i="28"/>
  <c r="BT42" i="28"/>
  <c r="BU42" i="28"/>
  <c r="BS43" i="28"/>
  <c r="BT43" i="28"/>
  <c r="BU43" i="28"/>
  <c r="BS44" i="28"/>
  <c r="BT44" i="28"/>
  <c r="BU44" i="28"/>
  <c r="BS45" i="28"/>
  <c r="BT45" i="28"/>
  <c r="BU45" i="28"/>
  <c r="BS47" i="28"/>
  <c r="BT47" i="28"/>
  <c r="BU47" i="28"/>
  <c r="BS48" i="28"/>
  <c r="BT48" i="28"/>
  <c r="BU48" i="28"/>
  <c r="BS49" i="28"/>
  <c r="BT49" i="28"/>
  <c r="BU49" i="28"/>
  <c r="BS50" i="28"/>
  <c r="BT50" i="28"/>
  <c r="BU50" i="28"/>
  <c r="BS51" i="28"/>
  <c r="BT51" i="28"/>
  <c r="BU51" i="28"/>
  <c r="BS52" i="28"/>
  <c r="BT52" i="28"/>
  <c r="BU52" i="28"/>
  <c r="BS53" i="28"/>
  <c r="BT53" i="28"/>
  <c r="BU53" i="28"/>
  <c r="BS54" i="28"/>
  <c r="BT54" i="28"/>
  <c r="BU54" i="28"/>
  <c r="BR49" i="28"/>
  <c r="BR50" i="28"/>
  <c r="BR51" i="28"/>
  <c r="BR52" i="28"/>
  <c r="BR53" i="28"/>
  <c r="BR54" i="28"/>
  <c r="BR48" i="28"/>
  <c r="BR44" i="28"/>
  <c r="BR45" i="28"/>
  <c r="BR47" i="28"/>
  <c r="BR43" i="28"/>
  <c r="BR42" i="28"/>
  <c r="BR41" i="28"/>
  <c r="BR40" i="28"/>
  <c r="BS61" i="28"/>
  <c r="BT61" i="28"/>
  <c r="BU61" i="28"/>
  <c r="BS62" i="28"/>
  <c r="BT62" i="28"/>
  <c r="BU62" i="28"/>
  <c r="BS63" i="28"/>
  <c r="BT63" i="28"/>
  <c r="BU63" i="28"/>
  <c r="BS64" i="28"/>
  <c r="BT64" i="28"/>
  <c r="BU64" i="28"/>
  <c r="BS65" i="28"/>
  <c r="BT65" i="28"/>
  <c r="BU65" i="28"/>
  <c r="BS66" i="28"/>
  <c r="BT66" i="28"/>
  <c r="BU66" i="28"/>
  <c r="BS67" i="28"/>
  <c r="BT67" i="28"/>
  <c r="BU67" i="28"/>
  <c r="BS68" i="28"/>
  <c r="BT68" i="28"/>
  <c r="BU68" i="28"/>
  <c r="BS69" i="28"/>
  <c r="BT69" i="28"/>
  <c r="BU69" i="28"/>
  <c r="BS70" i="28"/>
  <c r="BT70" i="28"/>
  <c r="BU70" i="28"/>
  <c r="BS71" i="28"/>
  <c r="BT71" i="28"/>
  <c r="BU71" i="28"/>
  <c r="BS72" i="28"/>
  <c r="BT72" i="28"/>
  <c r="BU72" i="28"/>
  <c r="BS73" i="28"/>
  <c r="BT73" i="28"/>
  <c r="BU73" i="28"/>
  <c r="BS74" i="28"/>
  <c r="BT74" i="28"/>
  <c r="BU74" i="28"/>
  <c r="BS75" i="28"/>
  <c r="BT75" i="28"/>
  <c r="BU75" i="28"/>
  <c r="BS76" i="28"/>
  <c r="BT76" i="28"/>
  <c r="BU76" i="28"/>
  <c r="BS77" i="28"/>
  <c r="BT77" i="28"/>
  <c r="BU77" i="28"/>
  <c r="BS78" i="28"/>
  <c r="BT78" i="28"/>
  <c r="BU78" i="28"/>
  <c r="BS79" i="28"/>
  <c r="BT79" i="28"/>
  <c r="BU79" i="28"/>
  <c r="BS80" i="28"/>
  <c r="BT80" i="28"/>
  <c r="BU80" i="28"/>
  <c r="BS81" i="28"/>
  <c r="BT81" i="28"/>
  <c r="BU81" i="28"/>
  <c r="BS82" i="28"/>
  <c r="BT82" i="28"/>
  <c r="BU82" i="28"/>
  <c r="BS83" i="28"/>
  <c r="BT83" i="28"/>
  <c r="BU83" i="28"/>
  <c r="BS84" i="28"/>
  <c r="BT84" i="28"/>
  <c r="BU84" i="28"/>
  <c r="BR84" i="28"/>
  <c r="BR83" i="28"/>
  <c r="BR82" i="28"/>
  <c r="BR81" i="28"/>
  <c r="BR80" i="28"/>
  <c r="BR79" i="28"/>
  <c r="BR78" i="28"/>
  <c r="BR77" i="28"/>
  <c r="BR76" i="28"/>
  <c r="BR75" i="28"/>
  <c r="BR74" i="28"/>
  <c r="BR73" i="28"/>
  <c r="BR72" i="28"/>
  <c r="BR71" i="28"/>
  <c r="BR70" i="28"/>
  <c r="BR69" i="28"/>
  <c r="BR68" i="28"/>
  <c r="BR67" i="28"/>
  <c r="BR66" i="28"/>
  <c r="BR65" i="28"/>
  <c r="BR64" i="28"/>
  <c r="BR63" i="28"/>
  <c r="BR62" i="28"/>
  <c r="BR61" i="28"/>
  <c r="BS12" i="28"/>
  <c r="BT12" i="28"/>
  <c r="BU12" i="28"/>
  <c r="BS13" i="28"/>
  <c r="BT13" i="28"/>
  <c r="BU13" i="28"/>
  <c r="BS14" i="28"/>
  <c r="BT14" i="28"/>
  <c r="BU14" i="28"/>
  <c r="BS15" i="28"/>
  <c r="BT15" i="28"/>
  <c r="BU15" i="28"/>
  <c r="BR15" i="28"/>
  <c r="BR14" i="28"/>
  <c r="BR13" i="28"/>
  <c r="BR12" i="28"/>
  <c r="BS34" i="28"/>
  <c r="BT34" i="28"/>
  <c r="BU34" i="28"/>
  <c r="BR34" i="28"/>
  <c r="BS32" i="28"/>
  <c r="BT32" i="28"/>
  <c r="BU32" i="28"/>
  <c r="BS33" i="28"/>
  <c r="BT33" i="28"/>
  <c r="BU33" i="28"/>
  <c r="BR33" i="28"/>
  <c r="BR32" i="28"/>
  <c r="BS25" i="28"/>
  <c r="BT25" i="28"/>
  <c r="BU25" i="28"/>
  <c r="BS26" i="28"/>
  <c r="BT26" i="28"/>
  <c r="BU26" i="28"/>
  <c r="BS27" i="28"/>
  <c r="BT27" i="28"/>
  <c r="BU27" i="28"/>
  <c r="BS28" i="28"/>
  <c r="BT28" i="28"/>
  <c r="BU28" i="28"/>
  <c r="BS29" i="28"/>
  <c r="BT29" i="28"/>
  <c r="BU29" i="28"/>
  <c r="BS30" i="28"/>
  <c r="BT30" i="28"/>
  <c r="BU30" i="28"/>
  <c r="BS31" i="28"/>
  <c r="BT31" i="28"/>
  <c r="BU31" i="28"/>
  <c r="BR31" i="28"/>
  <c r="BR30" i="28"/>
  <c r="BR29" i="28"/>
  <c r="BR28" i="28"/>
  <c r="BR27" i="28"/>
  <c r="BR26" i="28"/>
  <c r="BR25" i="28"/>
  <c r="BS24" i="28"/>
  <c r="BT24" i="28"/>
  <c r="BU24" i="28"/>
  <c r="BR24" i="28"/>
  <c r="BS18" i="28"/>
  <c r="BT18" i="28"/>
  <c r="BU18" i="28"/>
  <c r="BS19" i="28"/>
  <c r="BT19" i="28"/>
  <c r="BU19" i="28"/>
  <c r="BS20" i="28"/>
  <c r="BT20" i="28"/>
  <c r="BU20" i="28"/>
  <c r="BS21" i="28"/>
  <c r="BT21" i="28"/>
  <c r="BU21" i="28"/>
  <c r="BS22" i="28"/>
  <c r="BT22" i="28"/>
  <c r="BU22" i="28"/>
  <c r="BS23" i="28"/>
  <c r="BT23" i="28"/>
  <c r="BU23" i="28"/>
  <c r="BR18" i="28"/>
  <c r="BR19" i="28"/>
  <c r="BR20" i="28"/>
  <c r="BR21" i="28"/>
  <c r="BR22" i="28"/>
  <c r="BR23" i="28"/>
  <c r="BS17" i="28"/>
  <c r="BT17" i="28"/>
  <c r="BU17" i="28"/>
  <c r="BR17" i="28"/>
  <c r="BU16" i="28"/>
  <c r="BT16" i="28"/>
  <c r="BS16" i="28"/>
  <c r="BR16" i="28"/>
  <c r="BR11" i="28"/>
  <c r="BS11" i="28"/>
  <c r="BT11" i="28"/>
  <c r="BU11" i="28"/>
  <c r="BR89" i="28"/>
  <c r="BS89" i="28"/>
  <c r="BT89" i="28"/>
  <c r="BU89" i="28"/>
  <c r="BR60" i="28"/>
  <c r="BS60" i="28"/>
  <c r="BT60" i="28"/>
  <c r="BU60" i="28"/>
  <c r="BR39" i="28"/>
  <c r="BS39" i="28"/>
  <c r="BT39" i="28"/>
  <c r="BU39" i="28"/>
  <c r="BW106" i="28"/>
  <c r="BV106" i="28"/>
  <c r="CL89" i="28"/>
  <c r="CK89" i="28"/>
  <c r="CJ89" i="28"/>
  <c r="CI89" i="28"/>
  <c r="CH89" i="28"/>
  <c r="CG89" i="28"/>
  <c r="CF89" i="28"/>
  <c r="CE89" i="28"/>
  <c r="CD89" i="28"/>
  <c r="CC89" i="28"/>
  <c r="CB89" i="28"/>
  <c r="CA89" i="28"/>
  <c r="BZ89" i="28"/>
  <c r="BY89" i="28"/>
  <c r="BX89" i="28"/>
  <c r="BW89" i="28"/>
  <c r="BV89" i="28"/>
  <c r="CL60" i="28"/>
  <c r="CK60" i="28"/>
  <c r="CJ60" i="28"/>
  <c r="CI60" i="28"/>
  <c r="CH60" i="28"/>
  <c r="CG60" i="28"/>
  <c r="CF60" i="28"/>
  <c r="CE60" i="28"/>
  <c r="CD60" i="28"/>
  <c r="CC60" i="28"/>
  <c r="CB60" i="28"/>
  <c r="CA60" i="28"/>
  <c r="BZ60" i="28"/>
  <c r="BY60" i="28"/>
  <c r="BX60" i="28"/>
  <c r="BW60" i="28"/>
  <c r="BV60" i="28"/>
  <c r="CL39" i="28"/>
  <c r="CK39" i="28"/>
  <c r="CJ39" i="28"/>
  <c r="CI39" i="28"/>
  <c r="CH39" i="28"/>
  <c r="CG39" i="28"/>
  <c r="CF39" i="28"/>
  <c r="CE39" i="28"/>
  <c r="CD39" i="28"/>
  <c r="CC39" i="28"/>
  <c r="CB39" i="28"/>
  <c r="CA39" i="28"/>
  <c r="BZ39" i="28"/>
  <c r="BY39" i="28"/>
  <c r="BX39" i="28"/>
  <c r="BW39" i="28"/>
  <c r="BV39" i="28"/>
  <c r="CL36" i="28"/>
  <c r="CK36" i="28"/>
  <c r="CJ36" i="28"/>
  <c r="CI36" i="28"/>
  <c r="CH36" i="28"/>
  <c r="CG36" i="28"/>
  <c r="CF36" i="28"/>
  <c r="CE36" i="28"/>
  <c r="CD36" i="28"/>
  <c r="Q283" i="26" l="1"/>
  <c r="Q502" i="26"/>
  <c r="Q338" i="26"/>
  <c r="Q448" i="26"/>
  <c r="Q1595" i="26"/>
  <c r="Q1542" i="26"/>
  <c r="Q1489" i="26"/>
  <c r="Q1436" i="26"/>
  <c r="Q1383" i="26"/>
  <c r="Q1277" i="26"/>
  <c r="Q1330" i="26"/>
  <c r="Q1224" i="26"/>
  <c r="Q1118" i="26"/>
  <c r="Q1171" i="26"/>
  <c r="Q917" i="26"/>
  <c r="Q970" i="26"/>
  <c r="Q998" i="26"/>
  <c r="Q1012" i="26"/>
  <c r="Q705" i="26"/>
  <c r="Q1065" i="26"/>
  <c r="Q984" i="26"/>
  <c r="Q864" i="26"/>
  <c r="Q558" i="26"/>
  <c r="Q811" i="26"/>
  <c r="Q579" i="26"/>
  <c r="Q684" i="26"/>
  <c r="Q758" i="26"/>
  <c r="Q642" i="26"/>
  <c r="Q600" i="26"/>
  <c r="Q252" i="26"/>
  <c r="Q664" i="26"/>
  <c r="Q621" i="26"/>
  <c r="Q189" i="26"/>
  <c r="Q222" i="26"/>
  <c r="Q156" i="26"/>
  <c r="Q125" i="26"/>
  <c r="Q43" i="26"/>
  <c r="Q63" i="26"/>
  <c r="Q53" i="26"/>
  <c r="Q33" i="26"/>
  <c r="R13" i="26"/>
  <c r="Q94" i="26"/>
  <c r="CH6" i="23"/>
  <c r="CH35" i="23" s="1"/>
  <c r="CH64" i="23" s="1"/>
  <c r="CH84" i="23" s="1"/>
  <c r="CG6" i="23"/>
  <c r="CG35" i="23" s="1"/>
  <c r="CG64" i="23" s="1"/>
  <c r="CG84" i="23" s="1"/>
  <c r="CF6" i="23"/>
  <c r="CF35" i="23" s="1"/>
  <c r="CF64" i="23" s="1"/>
  <c r="CF84" i="23" s="1"/>
  <c r="CE6" i="23"/>
  <c r="CE35" i="23" s="1"/>
  <c r="CE64" i="23" s="1"/>
  <c r="CE84" i="23" s="1"/>
  <c r="CD6" i="23"/>
  <c r="CD35" i="23" s="1"/>
  <c r="CD64" i="23" s="1"/>
  <c r="CD84" i="23" s="1"/>
  <c r="CC6" i="23"/>
  <c r="CC35" i="23" s="1"/>
  <c r="CC64" i="23" s="1"/>
  <c r="CC84" i="23" s="1"/>
  <c r="CB6" i="23"/>
  <c r="CB35" i="23" s="1"/>
  <c r="CB64" i="23" s="1"/>
  <c r="CB84" i="23" s="1"/>
  <c r="CA6" i="23"/>
  <c r="CA35" i="23" s="1"/>
  <c r="CA64" i="23" s="1"/>
  <c r="CA84" i="23" s="1"/>
  <c r="BZ6" i="23"/>
  <c r="BZ35" i="23" s="1"/>
  <c r="BZ64" i="23" s="1"/>
  <c r="BZ84" i="23" s="1"/>
  <c r="BY6" i="23"/>
  <c r="BY35" i="23" s="1"/>
  <c r="BY64" i="23" s="1"/>
  <c r="BY84" i="23" s="1"/>
  <c r="BX6" i="23"/>
  <c r="BX35" i="23" s="1"/>
  <c r="BX64" i="23" s="1"/>
  <c r="BX84" i="23" s="1"/>
  <c r="BW6" i="23"/>
  <c r="BW35" i="23" s="1"/>
  <c r="BW64" i="23" s="1"/>
  <c r="BW84" i="23" s="1"/>
  <c r="BV6" i="23"/>
  <c r="BV35" i="23" s="1"/>
  <c r="BV64" i="23" s="1"/>
  <c r="BV84" i="23" s="1"/>
  <c r="BU6" i="23"/>
  <c r="BU35" i="23" s="1"/>
  <c r="BU64" i="23" s="1"/>
  <c r="BU84" i="23" s="1"/>
  <c r="BT6" i="23"/>
  <c r="BT35" i="23" s="1"/>
  <c r="BT64" i="23" s="1"/>
  <c r="BT84" i="23" s="1"/>
  <c r="BS6" i="23"/>
  <c r="BS35" i="23" s="1"/>
  <c r="BS64" i="23" s="1"/>
  <c r="BS84" i="23" s="1"/>
  <c r="BR6" i="23"/>
  <c r="BR35" i="23" s="1"/>
  <c r="BR64" i="23" s="1"/>
  <c r="BR84" i="23" s="1"/>
  <c r="BQ6" i="23"/>
  <c r="BQ35" i="23" s="1"/>
  <c r="BQ64" i="23" s="1"/>
  <c r="BQ84" i="23" s="1"/>
  <c r="BP6" i="23"/>
  <c r="BP35" i="23" s="1"/>
  <c r="BP64" i="23" s="1"/>
  <c r="BP84" i="23" s="1"/>
  <c r="BO6" i="23"/>
  <c r="BO35" i="23" s="1"/>
  <c r="BO64" i="23" s="1"/>
  <c r="BO84" i="23" s="1"/>
  <c r="BN6" i="23"/>
  <c r="BN35" i="23" s="1"/>
  <c r="BN64" i="23" s="1"/>
  <c r="BN84" i="23" s="1"/>
  <c r="BM6" i="23"/>
  <c r="BM35" i="23" s="1"/>
  <c r="BM64" i="23" s="1"/>
  <c r="BM84" i="23" s="1"/>
  <c r="BL6" i="23"/>
  <c r="BL35" i="23" s="1"/>
  <c r="BL64" i="23" s="1"/>
  <c r="BL84" i="23" s="1"/>
  <c r="BK6" i="23"/>
  <c r="BK35" i="23" s="1"/>
  <c r="BK64" i="23" s="1"/>
  <c r="BK84" i="23" s="1"/>
  <c r="BJ6" i="23"/>
  <c r="BJ35" i="23" s="1"/>
  <c r="BJ64" i="23" s="1"/>
  <c r="BJ84" i="23" s="1"/>
  <c r="BI6" i="23"/>
  <c r="BI35" i="23" s="1"/>
  <c r="BI64" i="23" s="1"/>
  <c r="BI84" i="23" s="1"/>
  <c r="BH6" i="23"/>
  <c r="BH35" i="23" s="1"/>
  <c r="BH64" i="23" s="1"/>
  <c r="BH84" i="23" s="1"/>
  <c r="BG6" i="23"/>
  <c r="BG35" i="23" s="1"/>
  <c r="BG64" i="23" s="1"/>
  <c r="BG84" i="23" s="1"/>
  <c r="BF6" i="23"/>
  <c r="BF35" i="23" s="1"/>
  <c r="BF64" i="23" s="1"/>
  <c r="BF84" i="23" s="1"/>
  <c r="BE6" i="23"/>
  <c r="BE35" i="23" s="1"/>
  <c r="BE64" i="23" s="1"/>
  <c r="BE84" i="23" s="1"/>
  <c r="BD6" i="23"/>
  <c r="BD35" i="23" s="1"/>
  <c r="BD64" i="23" s="1"/>
  <c r="BD84" i="23" s="1"/>
  <c r="BC6" i="23"/>
  <c r="BC35" i="23" s="1"/>
  <c r="BC64" i="23" s="1"/>
  <c r="BC84" i="23" s="1"/>
  <c r="BB6" i="23"/>
  <c r="BB35" i="23" s="1"/>
  <c r="BB64" i="23" s="1"/>
  <c r="BB84" i="23" s="1"/>
  <c r="BA6" i="23"/>
  <c r="BA35" i="23" s="1"/>
  <c r="BA64" i="23" s="1"/>
  <c r="BA84" i="23" s="1"/>
  <c r="AZ6" i="23"/>
  <c r="AZ35" i="23" s="1"/>
  <c r="AZ64" i="23" s="1"/>
  <c r="AZ84" i="23" s="1"/>
  <c r="AY6" i="23"/>
  <c r="AY35" i="23" s="1"/>
  <c r="AY64" i="23" s="1"/>
  <c r="AY84" i="23" s="1"/>
  <c r="AX6" i="23"/>
  <c r="AX35" i="23" s="1"/>
  <c r="AX64" i="23" s="1"/>
  <c r="AX84" i="23" s="1"/>
  <c r="AW6" i="23"/>
  <c r="AW35" i="23" s="1"/>
  <c r="AW64" i="23" s="1"/>
  <c r="AW84" i="23" s="1"/>
  <c r="AV6" i="23"/>
  <c r="AV35" i="23" s="1"/>
  <c r="AV64" i="23" s="1"/>
  <c r="AV84" i="23" s="1"/>
  <c r="AU6" i="23"/>
  <c r="AU35" i="23" s="1"/>
  <c r="AU64" i="23" s="1"/>
  <c r="AU84" i="23" s="1"/>
  <c r="AT6" i="23"/>
  <c r="AT35" i="23" s="1"/>
  <c r="AT64" i="23" s="1"/>
  <c r="AT84" i="23" s="1"/>
  <c r="AS6" i="23"/>
  <c r="AS35" i="23" s="1"/>
  <c r="AS64" i="23" s="1"/>
  <c r="AS84" i="23" s="1"/>
  <c r="AR6" i="23"/>
  <c r="AR35" i="23" s="1"/>
  <c r="AR64" i="23" s="1"/>
  <c r="AR84" i="23" s="1"/>
  <c r="AQ6" i="23"/>
  <c r="AQ35" i="23" s="1"/>
  <c r="AQ64" i="23" s="1"/>
  <c r="AQ84" i="23" s="1"/>
  <c r="AP6" i="23"/>
  <c r="AP35" i="23" s="1"/>
  <c r="AP64" i="23" s="1"/>
  <c r="AP84" i="23" s="1"/>
  <c r="AO6" i="23"/>
  <c r="AO35" i="23" s="1"/>
  <c r="AO64" i="23" s="1"/>
  <c r="AO84" i="23" s="1"/>
  <c r="AN6" i="23"/>
  <c r="AN35" i="23" s="1"/>
  <c r="AN64" i="23" s="1"/>
  <c r="AN84" i="23" s="1"/>
  <c r="AM6" i="23"/>
  <c r="AM35" i="23" s="1"/>
  <c r="AM64" i="23" s="1"/>
  <c r="AM84" i="23" s="1"/>
  <c r="AL6" i="23"/>
  <c r="AL35" i="23" s="1"/>
  <c r="AL64" i="23" s="1"/>
  <c r="AL84" i="23" s="1"/>
  <c r="AK6" i="23"/>
  <c r="AK35" i="23" s="1"/>
  <c r="AK64" i="23" s="1"/>
  <c r="AK84" i="23" s="1"/>
  <c r="AJ6" i="23"/>
  <c r="AJ35" i="23" s="1"/>
  <c r="AJ64" i="23" s="1"/>
  <c r="AJ84" i="23" s="1"/>
  <c r="AI6" i="23"/>
  <c r="AI35" i="23" s="1"/>
  <c r="AI64" i="23" s="1"/>
  <c r="AI84" i="23" s="1"/>
  <c r="AH6" i="23"/>
  <c r="AH35" i="23" s="1"/>
  <c r="AH64" i="23" s="1"/>
  <c r="AH84" i="23" s="1"/>
  <c r="AG6" i="23"/>
  <c r="AG35" i="23" s="1"/>
  <c r="AG64" i="23" s="1"/>
  <c r="AG84" i="23" s="1"/>
  <c r="AF6" i="23"/>
  <c r="AF35" i="23" s="1"/>
  <c r="AF64" i="23" s="1"/>
  <c r="AF84" i="23" s="1"/>
  <c r="AE6" i="23"/>
  <c r="AE35" i="23" s="1"/>
  <c r="AE64" i="23" s="1"/>
  <c r="AE84" i="23" s="1"/>
  <c r="AD6" i="23"/>
  <c r="AD35" i="23" s="1"/>
  <c r="AD64" i="23" s="1"/>
  <c r="AD84" i="23" s="1"/>
  <c r="AC6" i="23"/>
  <c r="AC35" i="23" s="1"/>
  <c r="AC64" i="23" s="1"/>
  <c r="AC84" i="23" s="1"/>
  <c r="AB6" i="23"/>
  <c r="AB35" i="23" s="1"/>
  <c r="AB64" i="23" s="1"/>
  <c r="AB84" i="23" s="1"/>
  <c r="AA6" i="23"/>
  <c r="AA35" i="23" s="1"/>
  <c r="AA64" i="23" s="1"/>
  <c r="AA84" i="23" s="1"/>
  <c r="Z6" i="23"/>
  <c r="Z35" i="23" s="1"/>
  <c r="Z64" i="23" s="1"/>
  <c r="Z84" i="23" s="1"/>
  <c r="Y6" i="23"/>
  <c r="Y35" i="23" s="1"/>
  <c r="Y64" i="23" s="1"/>
  <c r="Y84" i="23" s="1"/>
  <c r="X6" i="23"/>
  <c r="X35" i="23" s="1"/>
  <c r="X64" i="23" s="1"/>
  <c r="X84" i="23" s="1"/>
  <c r="W6" i="23"/>
  <c r="W35" i="23" s="1"/>
  <c r="W64" i="23" s="1"/>
  <c r="W84" i="23" s="1"/>
  <c r="V6" i="23"/>
  <c r="V35" i="23" s="1"/>
  <c r="V64" i="23" s="1"/>
  <c r="V84" i="23" s="1"/>
  <c r="U6" i="23"/>
  <c r="U35" i="23" s="1"/>
  <c r="U64" i="23" s="1"/>
  <c r="U84" i="23" s="1"/>
  <c r="T6" i="23"/>
  <c r="T35" i="23" s="1"/>
  <c r="T64" i="23" s="1"/>
  <c r="T84" i="23" s="1"/>
  <c r="S6" i="23"/>
  <c r="S35" i="23" s="1"/>
  <c r="S64" i="23" s="1"/>
  <c r="S84" i="23" s="1"/>
  <c r="R6" i="23"/>
  <c r="R35" i="23" s="1"/>
  <c r="R64" i="23" s="1"/>
  <c r="R84" i="23" s="1"/>
  <c r="Q6" i="23"/>
  <c r="Q35" i="23" s="1"/>
  <c r="Q64" i="23" s="1"/>
  <c r="Q84" i="23" s="1"/>
  <c r="P6" i="23"/>
  <c r="P35" i="23" s="1"/>
  <c r="P64" i="23" s="1"/>
  <c r="P84" i="23" s="1"/>
  <c r="O6" i="23"/>
  <c r="O35" i="23" s="1"/>
  <c r="O64" i="23" s="1"/>
  <c r="O84" i="23" s="1"/>
  <c r="N6" i="23"/>
  <c r="N35" i="23" s="1"/>
  <c r="N64" i="23" s="1"/>
  <c r="N84" i="23" s="1"/>
  <c r="M6" i="23"/>
  <c r="M35" i="23" s="1"/>
  <c r="M64" i="23" s="1"/>
  <c r="M84" i="23" s="1"/>
  <c r="L6" i="23"/>
  <c r="L35" i="23" s="1"/>
  <c r="L64" i="23" s="1"/>
  <c r="L84" i="23" s="1"/>
  <c r="K6" i="23"/>
  <c r="K35" i="23" s="1"/>
  <c r="K64" i="23" s="1"/>
  <c r="K84" i="23" s="1"/>
  <c r="J6" i="23"/>
  <c r="J35" i="23" s="1"/>
  <c r="J64" i="23" s="1"/>
  <c r="J84" i="23" s="1"/>
  <c r="I6" i="23"/>
  <c r="I35" i="23" s="1"/>
  <c r="I64" i="23" s="1"/>
  <c r="I84" i="23" s="1"/>
  <c r="H6" i="23"/>
  <c r="H35" i="23" s="1"/>
  <c r="H64" i="23" s="1"/>
  <c r="H84" i="23" s="1"/>
  <c r="G6" i="23"/>
  <c r="G35" i="23" s="1"/>
  <c r="G64" i="23" s="1"/>
  <c r="G84" i="23" s="1"/>
  <c r="F6" i="23"/>
  <c r="F35" i="23" s="1"/>
  <c r="F64" i="23" s="1"/>
  <c r="F84" i="23" s="1"/>
  <c r="E6" i="23"/>
  <c r="E35" i="23" s="1"/>
  <c r="E64" i="23" s="1"/>
  <c r="E84" i="23" s="1"/>
  <c r="D6" i="23"/>
  <c r="D35" i="23" s="1"/>
  <c r="D64" i="23" s="1"/>
  <c r="D84" i="23" s="1"/>
  <c r="C6" i="23"/>
  <c r="C35" i="23" s="1"/>
  <c r="C64" i="23" s="1"/>
  <c r="C84" i="23" s="1"/>
  <c r="B6" i="23"/>
  <c r="B35" i="23" s="1"/>
  <c r="B64" i="23" s="1"/>
  <c r="B84" i="23" s="1"/>
  <c r="R283" i="26" l="1"/>
  <c r="R502" i="26"/>
  <c r="R338" i="26"/>
  <c r="R448" i="26"/>
  <c r="R1595" i="26"/>
  <c r="R1542" i="26"/>
  <c r="R1436" i="26"/>
  <c r="R1489" i="26"/>
  <c r="R1277" i="26"/>
  <c r="R1330" i="26"/>
  <c r="R1383" i="26"/>
  <c r="R1224" i="26"/>
  <c r="R1171" i="26"/>
  <c r="R970" i="26"/>
  <c r="R1012" i="26"/>
  <c r="R984" i="26"/>
  <c r="R1065" i="26"/>
  <c r="R917" i="26"/>
  <c r="R1118" i="26"/>
  <c r="R998" i="26"/>
  <c r="R864" i="26"/>
  <c r="R811" i="26"/>
  <c r="R621" i="26"/>
  <c r="R558" i="26"/>
  <c r="R579" i="26"/>
  <c r="R684" i="26"/>
  <c r="R758" i="26"/>
  <c r="R642" i="26"/>
  <c r="R600" i="26"/>
  <c r="R705" i="26"/>
  <c r="R664" i="26"/>
  <c r="R189" i="26"/>
  <c r="R63" i="26"/>
  <c r="R252" i="26"/>
  <c r="R222" i="26"/>
  <c r="R156" i="26"/>
  <c r="R53" i="26"/>
  <c r="R33" i="26"/>
  <c r="S13" i="26"/>
  <c r="R43" i="26"/>
  <c r="R94" i="26"/>
  <c r="R125" i="26"/>
  <c r="B63" i="22"/>
  <c r="S283" i="26" l="1"/>
  <c r="S502" i="26"/>
  <c r="S338" i="26"/>
  <c r="S448" i="26"/>
  <c r="S1595" i="26"/>
  <c r="S1542" i="26"/>
  <c r="S1436" i="26"/>
  <c r="S1489" i="26"/>
  <c r="S1383" i="26"/>
  <c r="S1277" i="26"/>
  <c r="S1330" i="26"/>
  <c r="S1118" i="26"/>
  <c r="S1224" i="26"/>
  <c r="S1171" i="26"/>
  <c r="S917" i="26"/>
  <c r="S970" i="26"/>
  <c r="S1012" i="26"/>
  <c r="S984" i="26"/>
  <c r="S1065" i="26"/>
  <c r="S998" i="26"/>
  <c r="S864" i="26"/>
  <c r="S811" i="26"/>
  <c r="S642" i="26"/>
  <c r="S579" i="26"/>
  <c r="S684" i="26"/>
  <c r="S758" i="26"/>
  <c r="S600" i="26"/>
  <c r="S705" i="26"/>
  <c r="S621" i="26"/>
  <c r="S189" i="26"/>
  <c r="S558" i="26"/>
  <c r="S664" i="26"/>
  <c r="S222" i="26"/>
  <c r="S156" i="26"/>
  <c r="S94" i="26"/>
  <c r="S252" i="26"/>
  <c r="S125" i="26"/>
  <c r="S63" i="26"/>
  <c r="S53" i="26"/>
  <c r="S33" i="26"/>
  <c r="T13" i="26"/>
  <c r="S43" i="26"/>
  <c r="CS6" i="22"/>
  <c r="CS64" i="22" s="1"/>
  <c r="T283" i="26" l="1"/>
  <c r="T502" i="26"/>
  <c r="T338" i="26"/>
  <c r="T448" i="26"/>
  <c r="T1595" i="26"/>
  <c r="T1542" i="26"/>
  <c r="T1436" i="26"/>
  <c r="T1489" i="26"/>
  <c r="T1330" i="26"/>
  <c r="T1383" i="26"/>
  <c r="T1277" i="26"/>
  <c r="T1171" i="26"/>
  <c r="T1224" i="26"/>
  <c r="T970" i="26"/>
  <c r="T1012" i="26"/>
  <c r="T984" i="26"/>
  <c r="T1065" i="26"/>
  <c r="T998" i="26"/>
  <c r="T917" i="26"/>
  <c r="T864" i="26"/>
  <c r="T1118" i="26"/>
  <c r="T758" i="26"/>
  <c r="T664" i="26"/>
  <c r="T684" i="26"/>
  <c r="T811" i="26"/>
  <c r="T600" i="26"/>
  <c r="T705" i="26"/>
  <c r="T642" i="26"/>
  <c r="T621" i="26"/>
  <c r="T558" i="26"/>
  <c r="T579" i="26"/>
  <c r="T222" i="26"/>
  <c r="T156" i="26"/>
  <c r="T252" i="26"/>
  <c r="T53" i="26"/>
  <c r="T125" i="26"/>
  <c r="T189" i="26"/>
  <c r="U13" i="26"/>
  <c r="T63" i="26"/>
  <c r="T94" i="26"/>
  <c r="T43" i="26"/>
  <c r="T33" i="26"/>
  <c r="CS35" i="22"/>
  <c r="CS84" i="22"/>
  <c r="U283" i="26" l="1"/>
  <c r="U338" i="26"/>
  <c r="U502" i="26"/>
  <c r="U448" i="26"/>
  <c r="U1595" i="26"/>
  <c r="U1542" i="26"/>
  <c r="U1489" i="26"/>
  <c r="U1436" i="26"/>
  <c r="U1330" i="26"/>
  <c r="U1277" i="26"/>
  <c r="U1383" i="26"/>
  <c r="U1224" i="26"/>
  <c r="U1171" i="26"/>
  <c r="U1065" i="26"/>
  <c r="U970" i="26"/>
  <c r="U1012" i="26"/>
  <c r="U984" i="26"/>
  <c r="U998" i="26"/>
  <c r="U1118" i="26"/>
  <c r="U864" i="26"/>
  <c r="U917" i="26"/>
  <c r="U811" i="26"/>
  <c r="U758" i="26"/>
  <c r="U684" i="26"/>
  <c r="U600" i="26"/>
  <c r="U705" i="26"/>
  <c r="U642" i="26"/>
  <c r="U621" i="26"/>
  <c r="U664" i="26"/>
  <c r="U579" i="26"/>
  <c r="U558" i="26"/>
  <c r="U252" i="26"/>
  <c r="U94" i="26"/>
  <c r="U222" i="26"/>
  <c r="U156" i="26"/>
  <c r="U189" i="26"/>
  <c r="U53" i="26"/>
  <c r="V13" i="26"/>
  <c r="U43" i="26"/>
  <c r="U125" i="26"/>
  <c r="U63" i="26"/>
  <c r="U33" i="26"/>
  <c r="CQ6" i="22"/>
  <c r="CP6" i="22"/>
  <c r="CP35" i="22" s="1"/>
  <c r="CO6" i="22"/>
  <c r="CO64" i="22" s="1"/>
  <c r="CN6" i="22"/>
  <c r="CN84" i="22" s="1"/>
  <c r="CL6" i="22"/>
  <c r="CL35" i="22" s="1"/>
  <c r="CK6" i="22"/>
  <c r="CK64" i="22" s="1"/>
  <c r="CJ6" i="22"/>
  <c r="CJ84" i="22" s="1"/>
  <c r="CI6" i="22"/>
  <c r="CI84" i="22" s="1"/>
  <c r="CG6" i="22"/>
  <c r="CG35" i="22" s="1"/>
  <c r="CF6" i="22"/>
  <c r="CF84" i="22" s="1"/>
  <c r="CE6" i="22"/>
  <c r="CE64" i="22" s="1"/>
  <c r="CD6" i="22"/>
  <c r="CD84" i="22" s="1"/>
  <c r="CB6" i="22"/>
  <c r="CA6" i="22"/>
  <c r="CA64" i="22" s="1"/>
  <c r="BZ6" i="22"/>
  <c r="BZ84" i="22" s="1"/>
  <c r="BY6" i="22"/>
  <c r="BY84" i="22" s="1"/>
  <c r="BW6" i="22"/>
  <c r="BW35" i="22" s="1"/>
  <c r="BV6" i="22"/>
  <c r="BV35" i="22" s="1"/>
  <c r="BU6" i="22"/>
  <c r="BU64" i="22" s="1"/>
  <c r="BT6" i="22"/>
  <c r="BT84" i="22" s="1"/>
  <c r="BR6" i="22"/>
  <c r="BR35" i="22" s="1"/>
  <c r="BQ6" i="22"/>
  <c r="BQ64" i="22" s="1"/>
  <c r="BP6" i="22"/>
  <c r="BP84" i="22" s="1"/>
  <c r="BO6" i="22"/>
  <c r="BO84" i="22" s="1"/>
  <c r="BM6" i="22"/>
  <c r="BM35" i="22" s="1"/>
  <c r="BL6" i="22"/>
  <c r="BL84" i="22" s="1"/>
  <c r="BK6" i="22"/>
  <c r="BK64" i="22" s="1"/>
  <c r="BJ6" i="22"/>
  <c r="BJ84" i="22" s="1"/>
  <c r="BH6" i="22"/>
  <c r="BG6" i="22"/>
  <c r="BG64" i="22" s="1"/>
  <c r="BF6" i="22"/>
  <c r="BF84" i="22" s="1"/>
  <c r="BE6" i="22"/>
  <c r="BE84" i="22" s="1"/>
  <c r="BC6" i="22"/>
  <c r="BC35" i="22" s="1"/>
  <c r="BB6" i="22"/>
  <c r="BB35" i="22" s="1"/>
  <c r="BA6" i="22"/>
  <c r="BA64" i="22" s="1"/>
  <c r="AZ6" i="22"/>
  <c r="AZ84" i="22" s="1"/>
  <c r="AX6" i="22"/>
  <c r="AX84" i="22" s="1"/>
  <c r="AW6" i="22"/>
  <c r="AW35" i="22" s="1"/>
  <c r="AV6" i="22"/>
  <c r="AV84" i="22" s="1"/>
  <c r="AU6" i="22"/>
  <c r="AU84" i="22" s="1"/>
  <c r="AS6" i="22"/>
  <c r="AS84" i="22" s="1"/>
  <c r="AR6" i="22"/>
  <c r="AR84" i="22" s="1"/>
  <c r="AQ6" i="22"/>
  <c r="AQ84" i="22" s="1"/>
  <c r="AP6" i="22"/>
  <c r="AP84" i="22" s="1"/>
  <c r="AN6" i="22"/>
  <c r="AN84" i="22" s="1"/>
  <c r="AM6" i="22"/>
  <c r="AM64" i="22" s="1"/>
  <c r="AL6" i="22"/>
  <c r="AL84" i="22" s="1"/>
  <c r="AK6" i="22"/>
  <c r="AK84" i="22" s="1"/>
  <c r="AI6" i="22"/>
  <c r="AI84" i="22" s="1"/>
  <c r="AH6" i="22"/>
  <c r="AH35" i="22" s="1"/>
  <c r="AG6" i="22"/>
  <c r="AG64" i="22" s="1"/>
  <c r="AF6" i="22"/>
  <c r="AF84" i="22" s="1"/>
  <c r="AD6" i="22"/>
  <c r="AD84" i="22" s="1"/>
  <c r="AC6" i="22"/>
  <c r="AC64" i="22" s="1"/>
  <c r="AB6" i="22"/>
  <c r="AB84" i="22" s="1"/>
  <c r="AA6" i="22"/>
  <c r="AA84" i="22" s="1"/>
  <c r="Y6" i="22"/>
  <c r="Y84" i="22" s="1"/>
  <c r="X6" i="22"/>
  <c r="X84" i="22" s="1"/>
  <c r="W6" i="22"/>
  <c r="W84" i="22" s="1"/>
  <c r="V6" i="22"/>
  <c r="V84" i="22" s="1"/>
  <c r="T6" i="22"/>
  <c r="T84" i="22" s="1"/>
  <c r="S6" i="22"/>
  <c r="S64" i="22" s="1"/>
  <c r="R6" i="22"/>
  <c r="R84" i="22" s="1"/>
  <c r="Q6" i="22"/>
  <c r="Q84" i="22" s="1"/>
  <c r="O6" i="22"/>
  <c r="O84" i="22" s="1"/>
  <c r="N6" i="22"/>
  <c r="N35" i="22" s="1"/>
  <c r="M6" i="22"/>
  <c r="M64" i="22" s="1"/>
  <c r="L6" i="22"/>
  <c r="L84" i="22" s="1"/>
  <c r="J6" i="22"/>
  <c r="J84" i="22" s="1"/>
  <c r="I6" i="22"/>
  <c r="I35" i="22" s="1"/>
  <c r="H6" i="22"/>
  <c r="H84" i="22" s="1"/>
  <c r="G6" i="22"/>
  <c r="G84" i="22" s="1"/>
  <c r="E6" i="22"/>
  <c r="E84" i="22" s="1"/>
  <c r="D6" i="22"/>
  <c r="D84" i="22" s="1"/>
  <c r="C6" i="22"/>
  <c r="C84" i="22" s="1"/>
  <c r="B6" i="22"/>
  <c r="B84" i="22" s="1"/>
  <c r="V283" i="26" l="1"/>
  <c r="V338" i="26"/>
  <c r="V502" i="26"/>
  <c r="V448" i="26"/>
  <c r="V1595" i="26"/>
  <c r="V1542" i="26"/>
  <c r="V1489" i="26"/>
  <c r="V1436" i="26"/>
  <c r="V1277" i="26"/>
  <c r="V1330" i="26"/>
  <c r="V1383" i="26"/>
  <c r="V1224" i="26"/>
  <c r="V1171" i="26"/>
  <c r="V970" i="26"/>
  <c r="V1012" i="26"/>
  <c r="V984" i="26"/>
  <c r="V998" i="26"/>
  <c r="V1065" i="26"/>
  <c r="V1118" i="26"/>
  <c r="V864" i="26"/>
  <c r="V917" i="26"/>
  <c r="V642" i="26"/>
  <c r="V684" i="26"/>
  <c r="V705" i="26"/>
  <c r="V811" i="26"/>
  <c r="V758" i="26"/>
  <c r="V621" i="26"/>
  <c r="V664" i="26"/>
  <c r="V558" i="26"/>
  <c r="V600" i="26"/>
  <c r="V579" i="26"/>
  <c r="V222" i="26"/>
  <c r="V125" i="26"/>
  <c r="V189" i="26"/>
  <c r="V252" i="26"/>
  <c r="W13" i="26"/>
  <c r="V156" i="26"/>
  <c r="V43" i="26"/>
  <c r="V94" i="26"/>
  <c r="V63" i="26"/>
  <c r="V33" i="26"/>
  <c r="V53" i="26"/>
  <c r="BQ35" i="22"/>
  <c r="CK84" i="22"/>
  <c r="CF35" i="22"/>
  <c r="BL64" i="22"/>
  <c r="D35" i="22"/>
  <c r="O35" i="22"/>
  <c r="AC35" i="22"/>
  <c r="AR35" i="22"/>
  <c r="H64" i="22"/>
  <c r="O64" i="22"/>
  <c r="AD64" i="22"/>
  <c r="AV64" i="22"/>
  <c r="I84" i="22"/>
  <c r="AW84" i="22"/>
  <c r="E35" i="22"/>
  <c r="W35" i="22"/>
  <c r="AD35" i="22"/>
  <c r="AS35" i="22"/>
  <c r="BK35" i="22"/>
  <c r="I64" i="22"/>
  <c r="T64" i="22"/>
  <c r="AH64" i="22"/>
  <c r="AW64" i="22"/>
  <c r="BV64" i="22"/>
  <c r="S84" i="22"/>
  <c r="BG84" i="22"/>
  <c r="CQ84" i="22"/>
  <c r="CQ35" i="22"/>
  <c r="CQ64" i="22"/>
  <c r="X35" i="22"/>
  <c r="AI35" i="22"/>
  <c r="BL35" i="22"/>
  <c r="CK35" i="22"/>
  <c r="J64" i="22"/>
  <c r="AB64" i="22"/>
  <c r="AI64" i="22"/>
  <c r="AX64" i="22"/>
  <c r="CF64" i="22"/>
  <c r="AC84" i="22"/>
  <c r="BQ84" i="22"/>
  <c r="C35" i="22"/>
  <c r="J35" i="22"/>
  <c r="Y35" i="22"/>
  <c r="AQ35" i="22"/>
  <c r="AX35" i="22"/>
  <c r="CE35" i="22"/>
  <c r="N64" i="22"/>
  <c r="AN64" i="22"/>
  <c r="BB64" i="22"/>
  <c r="CP64" i="22"/>
  <c r="AM84" i="22"/>
  <c r="CA84" i="22"/>
  <c r="R35" i="22"/>
  <c r="AL35" i="22"/>
  <c r="BF35" i="22"/>
  <c r="BZ35" i="22"/>
  <c r="C64" i="22"/>
  <c r="W64" i="22"/>
  <c r="AQ64" i="22"/>
  <c r="BF64" i="22"/>
  <c r="BP64" i="22"/>
  <c r="BZ64" i="22"/>
  <c r="CJ64" i="22"/>
  <c r="M84" i="22"/>
  <c r="AG84" i="22"/>
  <c r="BA84" i="22"/>
  <c r="BK84" i="22"/>
  <c r="BU84" i="22"/>
  <c r="CE84" i="22"/>
  <c r="CO84" i="22"/>
  <c r="M35" i="22"/>
  <c r="S35" i="22"/>
  <c r="AG35" i="22"/>
  <c r="AM35" i="22"/>
  <c r="BA35" i="22"/>
  <c r="BG35" i="22"/>
  <c r="BU35" i="22"/>
  <c r="CA35" i="22"/>
  <c r="CO35" i="22"/>
  <c r="D64" i="22"/>
  <c r="R64" i="22"/>
  <c r="X64" i="22"/>
  <c r="AL64" i="22"/>
  <c r="AR64" i="22"/>
  <c r="N84" i="22"/>
  <c r="AH84" i="22"/>
  <c r="BB84" i="22"/>
  <c r="BV84" i="22"/>
  <c r="CP84" i="22"/>
  <c r="BC84" i="22"/>
  <c r="BC64" i="22"/>
  <c r="BH84" i="22"/>
  <c r="BH64" i="22"/>
  <c r="BM84" i="22"/>
  <c r="BM64" i="22"/>
  <c r="BR84" i="22"/>
  <c r="BR64" i="22"/>
  <c r="BW84" i="22"/>
  <c r="BW64" i="22"/>
  <c r="CB84" i="22"/>
  <c r="CB64" i="22"/>
  <c r="CG84" i="22"/>
  <c r="CG64" i="22"/>
  <c r="CL84" i="22"/>
  <c r="CL64" i="22"/>
  <c r="H35" i="22"/>
  <c r="T35" i="22"/>
  <c r="AB35" i="22"/>
  <c r="AN35" i="22"/>
  <c r="AV35" i="22"/>
  <c r="BH35" i="22"/>
  <c r="BP35" i="22"/>
  <c r="CB35" i="22"/>
  <c r="CJ35" i="22"/>
  <c r="E64" i="22"/>
  <c r="Y64" i="22"/>
  <c r="AS64" i="22"/>
  <c r="B35" i="22"/>
  <c r="G35" i="22"/>
  <c r="L35" i="22"/>
  <c r="Q35" i="22"/>
  <c r="V35" i="22"/>
  <c r="AA35" i="22"/>
  <c r="AF35" i="22"/>
  <c r="AK35" i="22"/>
  <c r="AP35" i="22"/>
  <c r="AU35" i="22"/>
  <c r="AZ35" i="22"/>
  <c r="BE35" i="22"/>
  <c r="BJ35" i="22"/>
  <c r="BO35" i="22"/>
  <c r="BT35" i="22"/>
  <c r="BY35" i="22"/>
  <c r="CD35" i="22"/>
  <c r="CI35" i="22"/>
  <c r="CN35" i="22"/>
  <c r="B64" i="22"/>
  <c r="G64" i="22"/>
  <c r="L64" i="22"/>
  <c r="Q64" i="22"/>
  <c r="V64" i="22"/>
  <c r="AA64" i="22"/>
  <c r="AF64" i="22"/>
  <c r="AK64" i="22"/>
  <c r="AP64" i="22"/>
  <c r="AU64" i="22"/>
  <c r="AZ64" i="22"/>
  <c r="BE64" i="22"/>
  <c r="BJ64" i="22"/>
  <c r="BO64" i="22"/>
  <c r="BT64" i="22"/>
  <c r="BY64" i="22"/>
  <c r="CD64" i="22"/>
  <c r="CI64" i="22"/>
  <c r="CN64" i="22"/>
  <c r="W283" i="26" l="1"/>
  <c r="W502" i="26"/>
  <c r="W338" i="26"/>
  <c r="W448" i="26"/>
  <c r="W1595" i="26"/>
  <c r="W1542" i="26"/>
  <c r="W1489" i="26"/>
  <c r="W1436" i="26"/>
  <c r="W1277" i="26"/>
  <c r="W1330" i="26"/>
  <c r="W1383" i="26"/>
  <c r="W1224" i="26"/>
  <c r="W1012" i="26"/>
  <c r="W1171" i="26"/>
  <c r="W984" i="26"/>
  <c r="W998" i="26"/>
  <c r="W1065" i="26"/>
  <c r="W1118" i="26"/>
  <c r="W917" i="26"/>
  <c r="W970" i="26"/>
  <c r="W864" i="26"/>
  <c r="W758" i="26"/>
  <c r="W664" i="26"/>
  <c r="W705" i="26"/>
  <c r="W642" i="26"/>
  <c r="W621" i="26"/>
  <c r="W558" i="26"/>
  <c r="W579" i="26"/>
  <c r="W600" i="26"/>
  <c r="W811" i="26"/>
  <c r="W684" i="26"/>
  <c r="W156" i="26"/>
  <c r="W125" i="26"/>
  <c r="W252" i="26"/>
  <c r="W222" i="26"/>
  <c r="W189" i="26"/>
  <c r="W43" i="26"/>
  <c r="W94" i="26"/>
  <c r="W63" i="26"/>
  <c r="W33" i="26"/>
  <c r="W53" i="26"/>
  <c r="X13" i="26"/>
  <c r="X283" i="26" l="1"/>
  <c r="X502" i="26"/>
  <c r="X338" i="26"/>
  <c r="X448" i="26"/>
  <c r="X1595" i="26"/>
  <c r="X1489" i="26"/>
  <c r="X1542" i="26"/>
  <c r="X1436" i="26"/>
  <c r="X1277" i="26"/>
  <c r="X1224" i="26"/>
  <c r="X1330" i="26"/>
  <c r="X1383" i="26"/>
  <c r="X1171" i="26"/>
  <c r="X1012" i="26"/>
  <c r="X998" i="26"/>
  <c r="X1065" i="26"/>
  <c r="X1118" i="26"/>
  <c r="X917" i="26"/>
  <c r="X864" i="26"/>
  <c r="X984" i="26"/>
  <c r="X684" i="26"/>
  <c r="X758" i="26"/>
  <c r="X705" i="26"/>
  <c r="X664" i="26"/>
  <c r="X558" i="26"/>
  <c r="X970" i="26"/>
  <c r="X579" i="26"/>
  <c r="X811" i="26"/>
  <c r="X642" i="26"/>
  <c r="X621" i="26"/>
  <c r="X600" i="26"/>
  <c r="X125" i="26"/>
  <c r="X189" i="26"/>
  <c r="X252" i="26"/>
  <c r="X222" i="26"/>
  <c r="X156" i="26"/>
  <c r="X43" i="26"/>
  <c r="X94" i="26"/>
  <c r="X63" i="26"/>
  <c r="X33" i="26"/>
  <c r="X53" i="26"/>
  <c r="Y13" i="26"/>
  <c r="Y283" i="26" l="1"/>
  <c r="Y502" i="26"/>
  <c r="Y338" i="26"/>
  <c r="Y448" i="26"/>
  <c r="Y1595" i="26"/>
  <c r="Y1489" i="26"/>
  <c r="Y1431" i="26"/>
  <c r="Y1436" i="26"/>
  <c r="Y1427" i="26"/>
  <c r="Y1419" i="26"/>
  <c r="Y1411" i="26"/>
  <c r="Y1403" i="26"/>
  <c r="Y1430" i="26"/>
  <c r="Y1422" i="26"/>
  <c r="Y1414" i="26"/>
  <c r="Y1406" i="26"/>
  <c r="Y1398" i="26"/>
  <c r="Y1390" i="26"/>
  <c r="Y1425" i="26"/>
  <c r="Y1417" i="26"/>
  <c r="Y1409" i="26"/>
  <c r="Y1401" i="26"/>
  <c r="Y1393" i="26"/>
  <c r="Y1385" i="26"/>
  <c r="Y1428" i="26"/>
  <c r="Y1394" i="26"/>
  <c r="Y1330" i="26"/>
  <c r="Y1405" i="26"/>
  <c r="Y1399" i="26"/>
  <c r="Y1383" i="26"/>
  <c r="Y1413" i="26"/>
  <c r="Y1408" i="26"/>
  <c r="Y1402" i="26"/>
  <c r="Y1391" i="26"/>
  <c r="Y1421" i="26"/>
  <c r="Y1416" i="26"/>
  <c r="Y1410" i="26"/>
  <c r="Y1407" i="26"/>
  <c r="Y1395" i="26"/>
  <c r="Y1426" i="26"/>
  <c r="Y1415" i="26"/>
  <c r="Y1392" i="26"/>
  <c r="Y1387" i="26"/>
  <c r="Y1384" i="26"/>
  <c r="Y1224" i="26"/>
  <c r="Y1412" i="26"/>
  <c r="Y1397" i="26"/>
  <c r="Y1429" i="26"/>
  <c r="Y1418" i="26"/>
  <c r="Y1388" i="26"/>
  <c r="Y1389" i="26"/>
  <c r="Y1404" i="26"/>
  <c r="Y1423" i="26"/>
  <c r="Y1420" i="26"/>
  <c r="Y1424" i="26"/>
  <c r="Y1171" i="26"/>
  <c r="Y1386" i="26"/>
  <c r="Y1006" i="26"/>
  <c r="X1006" i="26" s="1"/>
  <c r="W1006" i="26" s="1"/>
  <c r="V1006" i="26" s="1"/>
  <c r="U1006" i="26" s="1"/>
  <c r="T1006" i="26" s="1"/>
  <c r="S1006" i="26" s="1"/>
  <c r="R1006" i="26" s="1"/>
  <c r="Q1006" i="26" s="1"/>
  <c r="P1006" i="26" s="1"/>
  <c r="O1006" i="26" s="1"/>
  <c r="N1006" i="26" s="1"/>
  <c r="M1006" i="26" s="1"/>
  <c r="L1006" i="26" s="1"/>
  <c r="K1006" i="26" s="1"/>
  <c r="J1006" i="26" s="1"/>
  <c r="I1006" i="26" s="1"/>
  <c r="H1006" i="26" s="1"/>
  <c r="G1006" i="26" s="1"/>
  <c r="F1006" i="26" s="1"/>
  <c r="E1006" i="26" s="1"/>
  <c r="D1006" i="26" s="1"/>
  <c r="C1006" i="26" s="1"/>
  <c r="Y1277" i="26"/>
  <c r="Y1400" i="26"/>
  <c r="Y1396" i="26"/>
  <c r="Y1065" i="26"/>
  <c r="Y1007" i="26"/>
  <c r="X1007" i="26" s="1"/>
  <c r="W1007" i="26" s="1"/>
  <c r="V1007" i="26" s="1"/>
  <c r="U1007" i="26" s="1"/>
  <c r="T1007" i="26" s="1"/>
  <c r="S1007" i="26" s="1"/>
  <c r="R1007" i="26" s="1"/>
  <c r="Q1007" i="26" s="1"/>
  <c r="P1007" i="26" s="1"/>
  <c r="O1007" i="26" s="1"/>
  <c r="N1007" i="26" s="1"/>
  <c r="M1007" i="26" s="1"/>
  <c r="L1007" i="26" s="1"/>
  <c r="K1007" i="26" s="1"/>
  <c r="J1007" i="26" s="1"/>
  <c r="I1007" i="26" s="1"/>
  <c r="H1007" i="26" s="1"/>
  <c r="G1007" i="26" s="1"/>
  <c r="F1007" i="26" s="1"/>
  <c r="E1007" i="26" s="1"/>
  <c r="D1007" i="26" s="1"/>
  <c r="C1007" i="26" s="1"/>
  <c r="Y1001" i="26"/>
  <c r="X1001" i="26" s="1"/>
  <c r="W1001" i="26" s="1"/>
  <c r="V1001" i="26" s="1"/>
  <c r="U1001" i="26" s="1"/>
  <c r="T1001" i="26" s="1"/>
  <c r="S1001" i="26" s="1"/>
  <c r="R1001" i="26" s="1"/>
  <c r="Q1001" i="26" s="1"/>
  <c r="P1001" i="26" s="1"/>
  <c r="O1001" i="26" s="1"/>
  <c r="N1001" i="26" s="1"/>
  <c r="M1001" i="26" s="1"/>
  <c r="L1001" i="26" s="1"/>
  <c r="K1001" i="26" s="1"/>
  <c r="J1001" i="26" s="1"/>
  <c r="I1001" i="26" s="1"/>
  <c r="H1001" i="26" s="1"/>
  <c r="G1001" i="26" s="1"/>
  <c r="F1001" i="26" s="1"/>
  <c r="E1001" i="26" s="1"/>
  <c r="D1001" i="26" s="1"/>
  <c r="C1001" i="26" s="1"/>
  <c r="Y1118" i="26"/>
  <c r="Y1004" i="26"/>
  <c r="X1004" i="26" s="1"/>
  <c r="W1004" i="26" s="1"/>
  <c r="V1004" i="26" s="1"/>
  <c r="U1004" i="26" s="1"/>
  <c r="T1004" i="26" s="1"/>
  <c r="S1004" i="26" s="1"/>
  <c r="R1004" i="26" s="1"/>
  <c r="Q1004" i="26" s="1"/>
  <c r="P1004" i="26" s="1"/>
  <c r="O1004" i="26" s="1"/>
  <c r="N1004" i="26" s="1"/>
  <c r="M1004" i="26" s="1"/>
  <c r="L1004" i="26" s="1"/>
  <c r="K1004" i="26" s="1"/>
  <c r="J1004" i="26" s="1"/>
  <c r="I1004" i="26" s="1"/>
  <c r="H1004" i="26" s="1"/>
  <c r="G1004" i="26" s="1"/>
  <c r="F1004" i="26" s="1"/>
  <c r="E1004" i="26" s="1"/>
  <c r="D1004" i="26" s="1"/>
  <c r="C1004" i="26" s="1"/>
  <c r="Y999" i="26"/>
  <c r="X999" i="26" s="1"/>
  <c r="W999" i="26" s="1"/>
  <c r="V999" i="26" s="1"/>
  <c r="U999" i="26" s="1"/>
  <c r="T999" i="26" s="1"/>
  <c r="S999" i="26" s="1"/>
  <c r="R999" i="26" s="1"/>
  <c r="Q999" i="26" s="1"/>
  <c r="P999" i="26" s="1"/>
  <c r="O999" i="26" s="1"/>
  <c r="N999" i="26" s="1"/>
  <c r="M999" i="26" s="1"/>
  <c r="L999" i="26" s="1"/>
  <c r="K999" i="26" s="1"/>
  <c r="J999" i="26" s="1"/>
  <c r="I999" i="26" s="1"/>
  <c r="H999" i="26" s="1"/>
  <c r="G999" i="26" s="1"/>
  <c r="F999" i="26" s="1"/>
  <c r="E999" i="26" s="1"/>
  <c r="D999" i="26" s="1"/>
  <c r="C999" i="26" s="1"/>
  <c r="Y917" i="26"/>
  <c r="Y1002" i="26"/>
  <c r="X1002" i="26" s="1"/>
  <c r="W1002" i="26" s="1"/>
  <c r="V1002" i="26" s="1"/>
  <c r="U1002" i="26" s="1"/>
  <c r="T1002" i="26" s="1"/>
  <c r="S1002" i="26" s="1"/>
  <c r="R1002" i="26" s="1"/>
  <c r="Q1002" i="26" s="1"/>
  <c r="P1002" i="26" s="1"/>
  <c r="O1002" i="26" s="1"/>
  <c r="N1002" i="26" s="1"/>
  <c r="M1002" i="26" s="1"/>
  <c r="L1002" i="26" s="1"/>
  <c r="K1002" i="26" s="1"/>
  <c r="J1002" i="26" s="1"/>
  <c r="I1002" i="26" s="1"/>
  <c r="H1002" i="26" s="1"/>
  <c r="G1002" i="26" s="1"/>
  <c r="F1002" i="26" s="1"/>
  <c r="E1002" i="26" s="1"/>
  <c r="D1002" i="26" s="1"/>
  <c r="C1002" i="26" s="1"/>
  <c r="Y1005" i="26"/>
  <c r="X1005" i="26" s="1"/>
  <c r="W1005" i="26" s="1"/>
  <c r="V1005" i="26" s="1"/>
  <c r="U1005" i="26" s="1"/>
  <c r="T1005" i="26" s="1"/>
  <c r="S1005" i="26" s="1"/>
  <c r="R1005" i="26" s="1"/>
  <c r="Q1005" i="26" s="1"/>
  <c r="P1005" i="26" s="1"/>
  <c r="O1005" i="26" s="1"/>
  <c r="N1005" i="26" s="1"/>
  <c r="M1005" i="26" s="1"/>
  <c r="L1005" i="26" s="1"/>
  <c r="K1005" i="26" s="1"/>
  <c r="J1005" i="26" s="1"/>
  <c r="I1005" i="26" s="1"/>
  <c r="H1005" i="26" s="1"/>
  <c r="G1005" i="26" s="1"/>
  <c r="F1005" i="26" s="1"/>
  <c r="E1005" i="26" s="1"/>
  <c r="D1005" i="26" s="1"/>
  <c r="C1005" i="26" s="1"/>
  <c r="Y1000" i="26"/>
  <c r="X1000" i="26" s="1"/>
  <c r="W1000" i="26" s="1"/>
  <c r="V1000" i="26" s="1"/>
  <c r="U1000" i="26" s="1"/>
  <c r="T1000" i="26" s="1"/>
  <c r="S1000" i="26" s="1"/>
  <c r="R1000" i="26" s="1"/>
  <c r="Q1000" i="26" s="1"/>
  <c r="P1000" i="26" s="1"/>
  <c r="O1000" i="26" s="1"/>
  <c r="N1000" i="26" s="1"/>
  <c r="M1000" i="26" s="1"/>
  <c r="L1000" i="26" s="1"/>
  <c r="K1000" i="26" s="1"/>
  <c r="J1000" i="26" s="1"/>
  <c r="I1000" i="26" s="1"/>
  <c r="H1000" i="26" s="1"/>
  <c r="G1000" i="26" s="1"/>
  <c r="F1000" i="26" s="1"/>
  <c r="E1000" i="26" s="1"/>
  <c r="D1000" i="26" s="1"/>
  <c r="C1000" i="26" s="1"/>
  <c r="Y970" i="26"/>
  <c r="Y1003" i="26"/>
  <c r="X1003" i="26" s="1"/>
  <c r="W1003" i="26" s="1"/>
  <c r="V1003" i="26" s="1"/>
  <c r="U1003" i="26" s="1"/>
  <c r="T1003" i="26" s="1"/>
  <c r="S1003" i="26" s="1"/>
  <c r="R1003" i="26" s="1"/>
  <c r="Q1003" i="26" s="1"/>
  <c r="P1003" i="26" s="1"/>
  <c r="O1003" i="26" s="1"/>
  <c r="N1003" i="26" s="1"/>
  <c r="M1003" i="26" s="1"/>
  <c r="L1003" i="26" s="1"/>
  <c r="K1003" i="26" s="1"/>
  <c r="J1003" i="26" s="1"/>
  <c r="I1003" i="26" s="1"/>
  <c r="H1003" i="26" s="1"/>
  <c r="G1003" i="26" s="1"/>
  <c r="F1003" i="26" s="1"/>
  <c r="E1003" i="26" s="1"/>
  <c r="D1003" i="26" s="1"/>
  <c r="C1003" i="26" s="1"/>
  <c r="Y1012" i="26"/>
  <c r="Y853" i="26"/>
  <c r="Y856" i="26"/>
  <c r="Y848" i="26"/>
  <c r="Y840" i="26"/>
  <c r="Y832" i="26"/>
  <c r="Y824" i="26"/>
  <c r="Y816" i="26"/>
  <c r="Y852" i="26"/>
  <c r="Y851" i="26"/>
  <c r="Y835" i="26"/>
  <c r="Y819" i="26"/>
  <c r="Y864" i="26"/>
  <c r="Y845" i="26"/>
  <c r="Y829" i="26"/>
  <c r="Y984" i="26"/>
  <c r="Y857" i="26"/>
  <c r="Y850" i="26"/>
  <c r="Y844" i="26"/>
  <c r="Y839" i="26"/>
  <c r="Y834" i="26"/>
  <c r="Y828" i="26"/>
  <c r="Y823" i="26"/>
  <c r="Y818" i="26"/>
  <c r="Y849" i="26"/>
  <c r="Y838" i="26"/>
  <c r="Y833" i="26"/>
  <c r="Y822" i="26"/>
  <c r="Y817" i="26"/>
  <c r="Y705" i="26"/>
  <c r="Y854" i="26"/>
  <c r="Y843" i="26"/>
  <c r="Y998" i="26"/>
  <c r="Y858" i="26"/>
  <c r="Y837" i="26"/>
  <c r="Y821" i="26"/>
  <c r="Y813" i="26"/>
  <c r="Y859" i="26"/>
  <c r="Y847" i="26"/>
  <c r="Y842" i="26"/>
  <c r="Y836" i="26"/>
  <c r="Y831" i="26"/>
  <c r="Y826" i="26"/>
  <c r="Y820" i="26"/>
  <c r="Y815" i="26"/>
  <c r="Y612" i="26"/>
  <c r="Y604" i="26"/>
  <c r="Y812" i="26"/>
  <c r="Y664" i="26"/>
  <c r="Y613" i="26"/>
  <c r="Y605" i="26"/>
  <c r="Y558" i="26"/>
  <c r="Y846" i="26"/>
  <c r="Y614" i="26"/>
  <c r="Y606" i="26"/>
  <c r="Y579" i="26"/>
  <c r="Y615" i="26"/>
  <c r="Y607" i="26"/>
  <c r="Y855" i="26"/>
  <c r="Y830" i="26"/>
  <c r="Y814" i="26"/>
  <c r="Y616" i="26"/>
  <c r="Y608" i="26"/>
  <c r="Y600" i="26"/>
  <c r="Y841" i="26"/>
  <c r="Y827" i="26"/>
  <c r="Y825" i="26"/>
  <c r="Y684" i="26"/>
  <c r="Y642" i="26"/>
  <c r="Y621" i="26"/>
  <c r="Y610" i="26"/>
  <c r="Y602" i="26"/>
  <c r="Y1542" i="26"/>
  <c r="Y758" i="26"/>
  <c r="Y611" i="26"/>
  <c r="Y601" i="26"/>
  <c r="Y252" i="26"/>
  <c r="Y609" i="26"/>
  <c r="Y811" i="26"/>
  <c r="Y603" i="26"/>
  <c r="Y149" i="26"/>
  <c r="Y141" i="26"/>
  <c r="Y133" i="26"/>
  <c r="Y150" i="26"/>
  <c r="Y142" i="26"/>
  <c r="Y134" i="26"/>
  <c r="Y126" i="26"/>
  <c r="Y156" i="26"/>
  <c r="Y144" i="26"/>
  <c r="Y136" i="26"/>
  <c r="Y128" i="26"/>
  <c r="Y146" i="26"/>
  <c r="Y138" i="26"/>
  <c r="Y140" i="26"/>
  <c r="Y125" i="26"/>
  <c r="Y189" i="26"/>
  <c r="Y151" i="26"/>
  <c r="Y135" i="26"/>
  <c r="Y130" i="26"/>
  <c r="Y139" i="26"/>
  <c r="Y131" i="26"/>
  <c r="Y148" i="26"/>
  <c r="Y222" i="26"/>
  <c r="Y145" i="26"/>
  <c r="Y43" i="26"/>
  <c r="Y94" i="26"/>
  <c r="Y33" i="26"/>
  <c r="Y63" i="26"/>
  <c r="Y143" i="26"/>
  <c r="Y127" i="26"/>
  <c r="Y53" i="26"/>
  <c r="Y129" i="26"/>
  <c r="Y147" i="26"/>
  <c r="Y137" i="26"/>
  <c r="Y132" i="26"/>
  <c r="BP31" i="28" l="1"/>
  <c r="BO31" i="28"/>
  <c r="BQ31" i="28"/>
  <c r="BN31" i="28"/>
  <c r="X146" i="26"/>
  <c r="Z894" i="26"/>
  <c r="X841" i="26"/>
  <c r="Z889" i="26"/>
  <c r="X836" i="26"/>
  <c r="Y889" i="26" s="1"/>
  <c r="Z888" i="26"/>
  <c r="X835" i="26"/>
  <c r="Z1177" i="26"/>
  <c r="Z1071" i="26" s="1"/>
  <c r="Z1548" i="26" s="1"/>
  <c r="Z1197" i="26"/>
  <c r="Z1091" i="26" s="1"/>
  <c r="Z1568" i="26" s="1"/>
  <c r="Y1197" i="26"/>
  <c r="Y1091" i="26" s="1"/>
  <c r="Y1568" i="26" s="1"/>
  <c r="Y1500" i="26"/>
  <c r="Z1447" i="26"/>
  <c r="X1394" i="26"/>
  <c r="Y1447" i="26" s="1"/>
  <c r="X147" i="26"/>
  <c r="X130" i="26"/>
  <c r="BP14" i="28"/>
  <c r="BQ14" i="28"/>
  <c r="BO14" i="28"/>
  <c r="BN14" i="28"/>
  <c r="X128" i="26"/>
  <c r="BQ19" i="28"/>
  <c r="BO19" i="28"/>
  <c r="BP19" i="28"/>
  <c r="BN19" i="28"/>
  <c r="X134" i="26"/>
  <c r="BO28" i="28"/>
  <c r="BQ28" i="28"/>
  <c r="BP28" i="28"/>
  <c r="BN28" i="28"/>
  <c r="X141" i="26"/>
  <c r="Y172" i="26" s="1"/>
  <c r="BP42" i="28"/>
  <c r="BQ42" i="28"/>
  <c r="BO42" i="28"/>
  <c r="BN42" i="28"/>
  <c r="X603" i="26"/>
  <c r="Y624" i="26" s="1"/>
  <c r="BQ49" i="28"/>
  <c r="BO49" i="28"/>
  <c r="BP49" i="28"/>
  <c r="BN49" i="28"/>
  <c r="Z878" i="26"/>
  <c r="X825" i="26"/>
  <c r="Y878" i="26" s="1"/>
  <c r="Z908" i="26"/>
  <c r="X855" i="26"/>
  <c r="Y908" i="26" s="1"/>
  <c r="BO44" i="28"/>
  <c r="BP44" i="28"/>
  <c r="BQ44" i="28"/>
  <c r="BN44" i="28"/>
  <c r="X605" i="26"/>
  <c r="Y626" i="26" s="1"/>
  <c r="Z879" i="26"/>
  <c r="X826" i="26"/>
  <c r="Z890" i="26"/>
  <c r="X837" i="26"/>
  <c r="Z870" i="26"/>
  <c r="X817" i="26"/>
  <c r="Y870" i="26" s="1"/>
  <c r="Z887" i="26"/>
  <c r="X834" i="26"/>
  <c r="Y887" i="26" s="1"/>
  <c r="Z893" i="26"/>
  <c r="X840" i="26"/>
  <c r="Y893" i="26" s="1"/>
  <c r="Z1199" i="26"/>
  <c r="Z1093" i="26" s="1"/>
  <c r="Z1570" i="26" s="1"/>
  <c r="Z1187" i="26"/>
  <c r="Z1081" i="26" s="1"/>
  <c r="Z1558" i="26" s="1"/>
  <c r="Y1187" i="26"/>
  <c r="Y1081" i="26" s="1"/>
  <c r="Y1558" i="26" s="1"/>
  <c r="Z1190" i="26"/>
  <c r="Z1084" i="26" s="1"/>
  <c r="Z1561" i="26" s="1"/>
  <c r="Z1218" i="26"/>
  <c r="Z1112" i="26" s="1"/>
  <c r="Z1589" i="26" s="1"/>
  <c r="Y1218" i="26"/>
  <c r="Y1112" i="26" s="1"/>
  <c r="Y1589" i="26" s="1"/>
  <c r="Z1206" i="26"/>
  <c r="Z1100" i="26" s="1"/>
  <c r="Z1577" i="26" s="1"/>
  <c r="Y1530" i="26"/>
  <c r="Z1477" i="26"/>
  <c r="X1424" i="26"/>
  <c r="Y1510" i="26"/>
  <c r="Z1457" i="26"/>
  <c r="X1404" i="26"/>
  <c r="Y1490" i="26"/>
  <c r="Z1437" i="26"/>
  <c r="X1384" i="26"/>
  <c r="Y1437" i="26" s="1"/>
  <c r="Y1522" i="26"/>
  <c r="Z1469" i="26"/>
  <c r="X1416" i="26"/>
  <c r="Y1511" i="26"/>
  <c r="Z1458" i="26"/>
  <c r="X1405" i="26"/>
  <c r="Y1458" i="26" s="1"/>
  <c r="Y1523" i="26"/>
  <c r="Z1470" i="26"/>
  <c r="X1417" i="26"/>
  <c r="Y1470" i="26" s="1"/>
  <c r="Y1509" i="26"/>
  <c r="Z1456" i="26"/>
  <c r="X1403" i="26"/>
  <c r="Y1456" i="26" s="1"/>
  <c r="Y1496" i="26"/>
  <c r="Z1443" i="26"/>
  <c r="X1390" i="26"/>
  <c r="BO20" i="28"/>
  <c r="BQ20" i="28"/>
  <c r="BP20" i="28"/>
  <c r="BN20" i="28"/>
  <c r="X135" i="26"/>
  <c r="BP23" i="28"/>
  <c r="BO23" i="28"/>
  <c r="BQ23" i="28"/>
  <c r="BN23" i="28"/>
  <c r="X138" i="26"/>
  <c r="Y169" i="26" s="1"/>
  <c r="BP21" i="28"/>
  <c r="BQ21" i="28"/>
  <c r="BO21" i="28"/>
  <c r="BN21" i="28"/>
  <c r="X136" i="26"/>
  <c r="Y167" i="26" s="1"/>
  <c r="BO26" i="28"/>
  <c r="BP26" i="28"/>
  <c r="BQ26" i="28"/>
  <c r="BN26" i="28"/>
  <c r="X142" i="26"/>
  <c r="BO32" i="28"/>
  <c r="BP32" i="28"/>
  <c r="BQ32" i="28"/>
  <c r="BN32" i="28"/>
  <c r="X149" i="26"/>
  <c r="Y180" i="26" s="1"/>
  <c r="Z880" i="26"/>
  <c r="X827" i="26"/>
  <c r="BO46" i="28"/>
  <c r="BP46" i="28"/>
  <c r="BQ46" i="28"/>
  <c r="BN46" i="28"/>
  <c r="X607" i="26"/>
  <c r="Y628" i="26" s="1"/>
  <c r="BP51" i="28"/>
  <c r="BO51" i="28"/>
  <c r="BQ51" i="28"/>
  <c r="BN51" i="28"/>
  <c r="X613" i="26"/>
  <c r="Z884" i="26"/>
  <c r="X831" i="26"/>
  <c r="Y884" i="26" s="1"/>
  <c r="Z911" i="26"/>
  <c r="X858" i="26"/>
  <c r="Z875" i="26"/>
  <c r="X822" i="26"/>
  <c r="Y875" i="26" s="1"/>
  <c r="Z892" i="26"/>
  <c r="X839" i="26"/>
  <c r="Y892" i="26" s="1"/>
  <c r="Z872" i="26"/>
  <c r="X819" i="26"/>
  <c r="Z901" i="26"/>
  <c r="X848" i="26"/>
  <c r="Y901" i="26" s="1"/>
  <c r="Z1203" i="26"/>
  <c r="Z1097" i="26" s="1"/>
  <c r="Z1574" i="26" s="1"/>
  <c r="Z1175" i="26"/>
  <c r="Z1069" i="26" s="1"/>
  <c r="Z1546" i="26" s="1"/>
  <c r="Y1175" i="26"/>
  <c r="Y1069" i="26" s="1"/>
  <c r="Y1546" i="26" s="1"/>
  <c r="Z1194" i="26"/>
  <c r="Z1088" i="26" s="1"/>
  <c r="Z1565" i="26" s="1"/>
  <c r="Y1194" i="26"/>
  <c r="Y1088" i="26" s="1"/>
  <c r="Y1565" i="26" s="1"/>
  <c r="Y1502" i="26"/>
  <c r="Z1449" i="26"/>
  <c r="X1396" i="26"/>
  <c r="Y1449" i="26" s="1"/>
  <c r="Z1173" i="26"/>
  <c r="Z1067" i="26" s="1"/>
  <c r="Z1544" i="26" s="1"/>
  <c r="Y1173" i="26"/>
  <c r="Y1067" i="26" s="1"/>
  <c r="Y1544" i="26" s="1"/>
  <c r="Z1219" i="26"/>
  <c r="Z1113" i="26" s="1"/>
  <c r="Z1590" i="26" s="1"/>
  <c r="Y1219" i="26"/>
  <c r="Y1113" i="26" s="1"/>
  <c r="Y1590" i="26" s="1"/>
  <c r="Y1495" i="26"/>
  <c r="Z1442" i="26"/>
  <c r="X1389" i="26"/>
  <c r="Y1493" i="26"/>
  <c r="Z1440" i="26"/>
  <c r="X1387" i="26"/>
  <c r="Y1440" i="26" s="1"/>
  <c r="Y1527" i="26"/>
  <c r="Z1474" i="26"/>
  <c r="X1421" i="26"/>
  <c r="Y1531" i="26"/>
  <c r="Z1478" i="26"/>
  <c r="X1425" i="26"/>
  <c r="Y1478" i="26" s="1"/>
  <c r="Y1517" i="26"/>
  <c r="Z1464" i="26"/>
  <c r="X1411" i="26"/>
  <c r="BQ29" i="28"/>
  <c r="BP29" i="28"/>
  <c r="BO29" i="28"/>
  <c r="BN29" i="28"/>
  <c r="X144" i="26"/>
  <c r="Y175" i="26" s="1"/>
  <c r="BO53" i="28"/>
  <c r="BP53" i="28"/>
  <c r="BQ53" i="28"/>
  <c r="BN53" i="28"/>
  <c r="X615" i="26"/>
  <c r="Y636" i="26" s="1"/>
  <c r="Z1210" i="26"/>
  <c r="Z1104" i="26" s="1"/>
  <c r="Z1581" i="26" s="1"/>
  <c r="Z1204" i="26"/>
  <c r="Z1098" i="26" s="1"/>
  <c r="Z1575" i="26" s="1"/>
  <c r="Y1204" i="26"/>
  <c r="Y1098" i="26" s="1"/>
  <c r="Y1575" i="26" s="1"/>
  <c r="Y1506" i="26"/>
  <c r="Z1453" i="26"/>
  <c r="X1400" i="26"/>
  <c r="Z1181" i="26"/>
  <c r="Z1075" i="26" s="1"/>
  <c r="Z1552" i="26" s="1"/>
  <c r="Y1181" i="26"/>
  <c r="Y1075" i="26" s="1"/>
  <c r="Y1552" i="26" s="1"/>
  <c r="Z1183" i="26"/>
  <c r="Z1077" i="26" s="1"/>
  <c r="Z1554" i="26" s="1"/>
  <c r="Y1183" i="26"/>
  <c r="Y1077" i="26" s="1"/>
  <c r="Y1554" i="26" s="1"/>
  <c r="Y1525" i="26"/>
  <c r="Z1472" i="26"/>
  <c r="X1419" i="26"/>
  <c r="Y1472" i="26" s="1"/>
  <c r="BO17" i="28"/>
  <c r="BP17" i="28"/>
  <c r="BQ17" i="28"/>
  <c r="BN17" i="28"/>
  <c r="X132" i="26"/>
  <c r="Y163" i="26" s="1"/>
  <c r="Y45" i="26"/>
  <c r="X148" i="26"/>
  <c r="Y179" i="26" s="1"/>
  <c r="BQ41" i="28"/>
  <c r="BP41" i="28"/>
  <c r="BO41" i="28"/>
  <c r="BN41" i="28"/>
  <c r="X602" i="26"/>
  <c r="Y623" i="26" s="1"/>
  <c r="Z865" i="26"/>
  <c r="X812" i="26"/>
  <c r="Y865" i="26" s="1"/>
  <c r="Z895" i="26"/>
  <c r="X842" i="26"/>
  <c r="Z896" i="26"/>
  <c r="X843" i="26"/>
  <c r="Z891" i="26"/>
  <c r="X838" i="26"/>
  <c r="Z903" i="26"/>
  <c r="X850" i="26"/>
  <c r="Y903" i="26" s="1"/>
  <c r="Z904" i="26"/>
  <c r="X851" i="26"/>
  <c r="Y904" i="26" s="1"/>
  <c r="Z906" i="26"/>
  <c r="X853" i="26"/>
  <c r="Y906" i="26" s="1"/>
  <c r="Z1188" i="26"/>
  <c r="Z1082" i="26" s="1"/>
  <c r="Z1559" i="26" s="1"/>
  <c r="Y1188" i="26"/>
  <c r="Y1082" i="26" s="1"/>
  <c r="Y1559" i="26" s="1"/>
  <c r="Z1215" i="26"/>
  <c r="Z1109" i="26" s="1"/>
  <c r="Z1586" i="26" s="1"/>
  <c r="Z1174" i="26"/>
  <c r="Z1068" i="26" s="1"/>
  <c r="Z1545" i="26" s="1"/>
  <c r="Y1174" i="26"/>
  <c r="Y1068" i="26" s="1"/>
  <c r="Y1545" i="26" s="1"/>
  <c r="Z1184" i="26"/>
  <c r="Z1078" i="26" s="1"/>
  <c r="Z1555" i="26" s="1"/>
  <c r="Y1184" i="26"/>
  <c r="Y1078" i="26" s="1"/>
  <c r="Y1555" i="26" s="1"/>
  <c r="Z1195" i="26"/>
  <c r="Z1089" i="26" s="1"/>
  <c r="Z1566" i="26" s="1"/>
  <c r="Z1191" i="26"/>
  <c r="Z1085" i="26" s="1"/>
  <c r="Z1562" i="26" s="1"/>
  <c r="Y1191" i="26"/>
  <c r="Y1085" i="26" s="1"/>
  <c r="Y1562" i="26" s="1"/>
  <c r="Z1192" i="26"/>
  <c r="Z1086" i="26" s="1"/>
  <c r="Z1563" i="26" s="1"/>
  <c r="Y1192" i="26"/>
  <c r="Y1086" i="26" s="1"/>
  <c r="Y1563" i="26" s="1"/>
  <c r="Y1524" i="26"/>
  <c r="Z1471" i="26"/>
  <c r="X1418" i="26"/>
  <c r="Y1471" i="26" s="1"/>
  <c r="Y1521" i="26"/>
  <c r="Z1468" i="26"/>
  <c r="X1415" i="26"/>
  <c r="Y1468" i="26" s="1"/>
  <c r="Y1508" i="26"/>
  <c r="Z1455" i="26"/>
  <c r="X1402" i="26"/>
  <c r="Y1455" i="26" s="1"/>
  <c r="Y1534" i="26"/>
  <c r="Z1481" i="26"/>
  <c r="X1428" i="26"/>
  <c r="Y1481" i="26" s="1"/>
  <c r="Y1504" i="26"/>
  <c r="Z1451" i="26"/>
  <c r="X1398" i="26"/>
  <c r="Y1533" i="26"/>
  <c r="Z1480" i="26"/>
  <c r="X1427" i="26"/>
  <c r="Y1480" i="26" s="1"/>
  <c r="Z897" i="26"/>
  <c r="X844" i="26"/>
  <c r="Y897" i="26" s="1"/>
  <c r="Y1494" i="26"/>
  <c r="Z1441" i="26"/>
  <c r="X1388" i="26"/>
  <c r="Y1441" i="26" s="1"/>
  <c r="Y44" i="26"/>
  <c r="BP30" i="28"/>
  <c r="BQ30" i="28"/>
  <c r="BO30" i="28"/>
  <c r="BN30" i="28"/>
  <c r="X145" i="26"/>
  <c r="Y176" i="26" s="1"/>
  <c r="BO48" i="28"/>
  <c r="BQ48" i="28"/>
  <c r="BP48" i="28"/>
  <c r="BN48" i="28"/>
  <c r="X610" i="26"/>
  <c r="Y631" i="26" s="1"/>
  <c r="BQ47" i="28"/>
  <c r="BO47" i="28"/>
  <c r="BP47" i="28"/>
  <c r="BN47" i="28"/>
  <c r="X608" i="26"/>
  <c r="Y629" i="26" s="1"/>
  <c r="BO45" i="28"/>
  <c r="BP45" i="28"/>
  <c r="BQ45" i="28"/>
  <c r="BN45" i="28"/>
  <c r="X606" i="26"/>
  <c r="BP43" i="28"/>
  <c r="BO43" i="28"/>
  <c r="BQ43" i="28"/>
  <c r="BN43" i="28"/>
  <c r="X604" i="26"/>
  <c r="Y625" i="26" s="1"/>
  <c r="Z900" i="26"/>
  <c r="X847" i="26"/>
  <c r="Y900" i="26" s="1"/>
  <c r="Z907" i="26"/>
  <c r="X854" i="26"/>
  <c r="Y907" i="26" s="1"/>
  <c r="Z902" i="26"/>
  <c r="X849" i="26"/>
  <c r="Z910" i="26"/>
  <c r="X857" i="26"/>
  <c r="Y910" i="26" s="1"/>
  <c r="Z905" i="26"/>
  <c r="X852" i="26"/>
  <c r="Z1182" i="26"/>
  <c r="Z1076" i="26" s="1"/>
  <c r="Z1553" i="26" s="1"/>
  <c r="Y1182" i="26"/>
  <c r="Y1076" i="26" s="1"/>
  <c r="Y1553" i="26" s="1"/>
  <c r="Z1189" i="26"/>
  <c r="Z1083" i="26" s="1"/>
  <c r="Z1560" i="26" s="1"/>
  <c r="Z1211" i="26"/>
  <c r="Z1105" i="26" s="1"/>
  <c r="Z1582" i="26" s="1"/>
  <c r="Y1211" i="26"/>
  <c r="Y1105" i="26" s="1"/>
  <c r="Y1582" i="26" s="1"/>
  <c r="Z1196" i="26"/>
  <c r="Z1090" i="26" s="1"/>
  <c r="Z1567" i="26" s="1"/>
  <c r="Z1200" i="26"/>
  <c r="Z1094" i="26" s="1"/>
  <c r="Z1571" i="26" s="1"/>
  <c r="Y1200" i="26"/>
  <c r="Y1094" i="26" s="1"/>
  <c r="Y1571" i="26" s="1"/>
  <c r="Y1535" i="26"/>
  <c r="Z1482" i="26"/>
  <c r="X1429" i="26"/>
  <c r="Y1482" i="26" s="1"/>
  <c r="Y1532" i="26"/>
  <c r="Z1479" i="26"/>
  <c r="X1426" i="26"/>
  <c r="Y1479" i="26" s="1"/>
  <c r="Y1514" i="26"/>
  <c r="Z1461" i="26"/>
  <c r="X1408" i="26"/>
  <c r="Y1461" i="26" s="1"/>
  <c r="Y1491" i="26"/>
  <c r="Z1438" i="26"/>
  <c r="X1385" i="26"/>
  <c r="Y1438" i="26" s="1"/>
  <c r="Y1512" i="26"/>
  <c r="Z1459" i="26"/>
  <c r="X1406" i="26"/>
  <c r="BO34" i="28"/>
  <c r="BP34" i="28"/>
  <c r="BQ34" i="28"/>
  <c r="BN34" i="28"/>
  <c r="X151" i="26"/>
  <c r="Y182" i="26" s="1"/>
  <c r="BO33" i="28"/>
  <c r="BP33" i="28"/>
  <c r="BQ33" i="28"/>
  <c r="BN33" i="28"/>
  <c r="X150" i="26"/>
  <c r="Y181" i="26" s="1"/>
  <c r="Z909" i="26"/>
  <c r="X856" i="26"/>
  <c r="Y909" i="26" s="1"/>
  <c r="Y1497" i="26"/>
  <c r="Z1444" i="26"/>
  <c r="X1391" i="26"/>
  <c r="BQ16" i="28"/>
  <c r="BP16" i="28"/>
  <c r="BO16" i="28"/>
  <c r="BN16" i="28"/>
  <c r="X131" i="26"/>
  <c r="Y162" i="26" s="1"/>
  <c r="X609" i="26"/>
  <c r="Y630" i="26" s="1"/>
  <c r="BO54" i="28"/>
  <c r="BQ54" i="28"/>
  <c r="BP54" i="28"/>
  <c r="BN54" i="28"/>
  <c r="X616" i="26"/>
  <c r="Y637" i="26" s="1"/>
  <c r="BP52" i="28"/>
  <c r="BQ52" i="28"/>
  <c r="BO52" i="28"/>
  <c r="BN52" i="28"/>
  <c r="X614" i="26"/>
  <c r="Y635" i="26" s="1"/>
  <c r="BP50" i="28"/>
  <c r="BQ50" i="28"/>
  <c r="BO50" i="28"/>
  <c r="BN50" i="28"/>
  <c r="Z912" i="26"/>
  <c r="X859" i="26"/>
  <c r="Z1172" i="26"/>
  <c r="Z1066" i="26" s="1"/>
  <c r="Z1543" i="26" s="1"/>
  <c r="Y1172" i="26"/>
  <c r="Y1066" i="26" s="1"/>
  <c r="Z871" i="26"/>
  <c r="X818" i="26"/>
  <c r="Z869" i="26"/>
  <c r="X816" i="26"/>
  <c r="Y869" i="26" s="1"/>
  <c r="Z1176" i="26"/>
  <c r="Z1070" i="26" s="1"/>
  <c r="Z1547" i="26" s="1"/>
  <c r="Y1176" i="26"/>
  <c r="Y1070" i="26" s="1"/>
  <c r="Y1547" i="26" s="1"/>
  <c r="Z1185" i="26"/>
  <c r="Z1079" i="26" s="1"/>
  <c r="Z1556" i="26" s="1"/>
  <c r="Y1185" i="26"/>
  <c r="Y1079" i="26" s="1"/>
  <c r="Y1556" i="26" s="1"/>
  <c r="Z1193" i="26"/>
  <c r="Z1087" i="26" s="1"/>
  <c r="Z1564" i="26" s="1"/>
  <c r="Y1193" i="26"/>
  <c r="Y1087" i="26" s="1"/>
  <c r="Y1564" i="26" s="1"/>
  <c r="Z1205" i="26"/>
  <c r="Z1099" i="26" s="1"/>
  <c r="Z1576" i="26" s="1"/>
  <c r="Y1205" i="26"/>
  <c r="Y1099" i="26" s="1"/>
  <c r="Y1576" i="26" s="1"/>
  <c r="Z1217" i="26"/>
  <c r="Z1111" i="26" s="1"/>
  <c r="Z1588" i="26" s="1"/>
  <c r="Y1217" i="26"/>
  <c r="Y1111" i="26" s="1"/>
  <c r="Y1588" i="26" s="1"/>
  <c r="Z1202" i="26"/>
  <c r="Z1096" i="26" s="1"/>
  <c r="Z1573" i="26" s="1"/>
  <c r="Y1202" i="26"/>
  <c r="Y1096" i="26" s="1"/>
  <c r="Y1573" i="26" s="1"/>
  <c r="Z1208" i="26"/>
  <c r="Z1102" i="26" s="1"/>
  <c r="Z1579" i="26" s="1"/>
  <c r="Y1503" i="26"/>
  <c r="Z1450" i="26"/>
  <c r="X1397" i="26"/>
  <c r="Y1450" i="26" s="1"/>
  <c r="Y1501" i="26"/>
  <c r="Z1448" i="26"/>
  <c r="X1395" i="26"/>
  <c r="Y1448" i="26" s="1"/>
  <c r="Y1519" i="26"/>
  <c r="Z1466" i="26"/>
  <c r="X1413" i="26"/>
  <c r="Y1466" i="26" s="1"/>
  <c r="Y1499" i="26"/>
  <c r="Z1446" i="26"/>
  <c r="X1393" i="26"/>
  <c r="Y1446" i="26" s="1"/>
  <c r="Y1520" i="26"/>
  <c r="Z1467" i="26"/>
  <c r="X1414" i="26"/>
  <c r="Y1467" i="26" s="1"/>
  <c r="Z1484" i="26"/>
  <c r="Y1537" i="26"/>
  <c r="X1431" i="26"/>
  <c r="BO15" i="28"/>
  <c r="BP15" i="28"/>
  <c r="BQ15" i="28"/>
  <c r="BN15" i="28"/>
  <c r="X129" i="26"/>
  <c r="Y160" i="26" s="1"/>
  <c r="Y1526" i="26"/>
  <c r="Z1473" i="26"/>
  <c r="X1420" i="26"/>
  <c r="Y1473" i="26" s="1"/>
  <c r="Y47" i="26"/>
  <c r="BO12" i="28"/>
  <c r="BP12" i="28"/>
  <c r="BQ12" i="28"/>
  <c r="BO13" i="28"/>
  <c r="BP13" i="28"/>
  <c r="BQ13" i="28"/>
  <c r="BN13" i="28"/>
  <c r="BN12" i="28"/>
  <c r="X127" i="26"/>
  <c r="BQ24" i="28"/>
  <c r="BO24" i="28"/>
  <c r="BP24" i="28"/>
  <c r="BN24" i="28"/>
  <c r="X139" i="26"/>
  <c r="Y170" i="26" s="1"/>
  <c r="BO40" i="28"/>
  <c r="BQ40" i="28"/>
  <c r="BP40" i="28"/>
  <c r="BN40" i="28"/>
  <c r="X601" i="26"/>
  <c r="Y622" i="26" s="1"/>
  <c r="Z867" i="26"/>
  <c r="X814" i="26"/>
  <c r="Z899" i="26"/>
  <c r="X846" i="26"/>
  <c r="Y899" i="26" s="1"/>
  <c r="Z868" i="26"/>
  <c r="X815" i="26"/>
  <c r="Y868" i="26" s="1"/>
  <c r="Z866" i="26"/>
  <c r="X813" i="26"/>
  <c r="Y866" i="26" s="1"/>
  <c r="Z1178" i="26"/>
  <c r="Z1072" i="26" s="1"/>
  <c r="Z1549" i="26" s="1"/>
  <c r="Y1178" i="26"/>
  <c r="Y1072" i="26" s="1"/>
  <c r="Y1549" i="26" s="1"/>
  <c r="Z876" i="26"/>
  <c r="X823" i="26"/>
  <c r="Z882" i="26"/>
  <c r="X829" i="26"/>
  <c r="Z877" i="26"/>
  <c r="X824" i="26"/>
  <c r="Y877" i="26" s="1"/>
  <c r="Z1180" i="26"/>
  <c r="Z1074" i="26" s="1"/>
  <c r="Z1551" i="26" s="1"/>
  <c r="Z1214" i="26"/>
  <c r="Z1108" i="26" s="1"/>
  <c r="Z1585" i="26" s="1"/>
  <c r="Y1214" i="26"/>
  <c r="Y1108" i="26" s="1"/>
  <c r="Y1585" i="26" s="1"/>
  <c r="Z1198" i="26"/>
  <c r="Z1092" i="26" s="1"/>
  <c r="Z1569" i="26" s="1"/>
  <c r="Z1213" i="26"/>
  <c r="Z1107" i="26" s="1"/>
  <c r="Z1584" i="26" s="1"/>
  <c r="Y1213" i="26"/>
  <c r="Y1107" i="26" s="1"/>
  <c r="Y1584" i="26" s="1"/>
  <c r="Y1492" i="26"/>
  <c r="Z1439" i="26"/>
  <c r="X1386" i="26"/>
  <c r="Z1207" i="26"/>
  <c r="Z1101" i="26" s="1"/>
  <c r="Z1578" i="26" s="1"/>
  <c r="Y1207" i="26"/>
  <c r="Y1101" i="26" s="1"/>
  <c r="Y1578" i="26" s="1"/>
  <c r="Z1216" i="26"/>
  <c r="Z1110" i="26" s="1"/>
  <c r="Z1587" i="26" s="1"/>
  <c r="Y1216" i="26"/>
  <c r="Y1110" i="26" s="1"/>
  <c r="Y1587" i="26" s="1"/>
  <c r="Y1518" i="26"/>
  <c r="Z1465" i="26"/>
  <c r="X1412" i="26"/>
  <c r="Y1465" i="26" s="1"/>
  <c r="Y1513" i="26"/>
  <c r="Z1460" i="26"/>
  <c r="X1407" i="26"/>
  <c r="Y1507" i="26"/>
  <c r="Z1454" i="26"/>
  <c r="X1401" i="26"/>
  <c r="Y1454" i="26" s="1"/>
  <c r="Y1528" i="26"/>
  <c r="Z1475" i="26"/>
  <c r="X1422" i="26"/>
  <c r="Z886" i="26"/>
  <c r="X833" i="26"/>
  <c r="Y886" i="26" s="1"/>
  <c r="Y1498" i="26"/>
  <c r="Z1445" i="26"/>
  <c r="X1392" i="26"/>
  <c r="BP22" i="28"/>
  <c r="BQ22" i="28"/>
  <c r="BO22" i="28"/>
  <c r="BN22" i="28"/>
  <c r="X137" i="26"/>
  <c r="Y168" i="26" s="1"/>
  <c r="BQ27" i="28"/>
  <c r="BO27" i="28"/>
  <c r="BP27" i="28"/>
  <c r="BN27" i="28"/>
  <c r="X143" i="26"/>
  <c r="Y174" i="26" s="1"/>
  <c r="BO25" i="28"/>
  <c r="BP25" i="28"/>
  <c r="BQ25" i="28"/>
  <c r="BN25" i="28"/>
  <c r="X140" i="26"/>
  <c r="Y171" i="26" s="1"/>
  <c r="BQ11" i="28"/>
  <c r="BP11" i="28"/>
  <c r="BO11" i="28"/>
  <c r="BN11" i="28"/>
  <c r="X126" i="26"/>
  <c r="Y157" i="26" s="1"/>
  <c r="BO18" i="28"/>
  <c r="BP18" i="28"/>
  <c r="BQ18" i="28"/>
  <c r="BN18" i="28"/>
  <c r="X133" i="26"/>
  <c r="Y164" i="26" s="1"/>
  <c r="Z883" i="26"/>
  <c r="X830" i="26"/>
  <c r="Y883" i="26" s="1"/>
  <c r="Z873" i="26"/>
  <c r="X820" i="26"/>
  <c r="Y873" i="26" s="1"/>
  <c r="Z874" i="26"/>
  <c r="X821" i="26"/>
  <c r="Y874" i="26" s="1"/>
  <c r="Z881" i="26"/>
  <c r="X828" i="26"/>
  <c r="Y881" i="26" s="1"/>
  <c r="Z898" i="26"/>
  <c r="X845" i="26"/>
  <c r="Z885" i="26"/>
  <c r="X832" i="26"/>
  <c r="Y885" i="26" s="1"/>
  <c r="Z1186" i="26"/>
  <c r="Z1080" i="26" s="1"/>
  <c r="Z1557" i="26" s="1"/>
  <c r="Y1186" i="26"/>
  <c r="Y1080" i="26" s="1"/>
  <c r="Y1557" i="26" s="1"/>
  <c r="Z1179" i="26"/>
  <c r="Z1073" i="26" s="1"/>
  <c r="Z1550" i="26" s="1"/>
  <c r="Y1179" i="26"/>
  <c r="Y1073" i="26" s="1"/>
  <c r="Y1550" i="26" s="1"/>
  <c r="Z1209" i="26"/>
  <c r="Z1103" i="26" s="1"/>
  <c r="Z1580" i="26" s="1"/>
  <c r="Y1209" i="26"/>
  <c r="Y1103" i="26" s="1"/>
  <c r="Y1580" i="26" s="1"/>
  <c r="Z1201" i="26"/>
  <c r="Z1095" i="26" s="1"/>
  <c r="Z1572" i="26" s="1"/>
  <c r="Y1201" i="26"/>
  <c r="Y1095" i="26" s="1"/>
  <c r="Y1572" i="26" s="1"/>
  <c r="Z1212" i="26"/>
  <c r="Z1106" i="26" s="1"/>
  <c r="Z1583" i="26" s="1"/>
  <c r="Y1212" i="26"/>
  <c r="Y1106" i="26" s="1"/>
  <c r="Y1583" i="26" s="1"/>
  <c r="Y1529" i="26"/>
  <c r="Z1476" i="26"/>
  <c r="X1423" i="26"/>
  <c r="Y1476" i="26" s="1"/>
  <c r="Y1516" i="26"/>
  <c r="Z1463" i="26"/>
  <c r="X1410" i="26"/>
  <c r="Y1463" i="26" s="1"/>
  <c r="Y1505" i="26"/>
  <c r="Z1452" i="26"/>
  <c r="X1399" i="26"/>
  <c r="Y1452" i="26" s="1"/>
  <c r="Y1515" i="26"/>
  <c r="Z1462" i="26"/>
  <c r="X1409" i="26"/>
  <c r="Y1536" i="26"/>
  <c r="Z1483" i="26"/>
  <c r="X1430" i="26"/>
  <c r="Y1483" i="26" s="1"/>
  <c r="Z1636" i="26" l="1"/>
  <c r="AA1636" i="26"/>
  <c r="Z1603" i="26"/>
  <c r="AA1603" i="26"/>
  <c r="Z1631" i="26"/>
  <c r="AA1631" i="26"/>
  <c r="AA1622" i="26"/>
  <c r="AA1632" i="26"/>
  <c r="Z1629" i="26"/>
  <c r="AA1629" i="26"/>
  <c r="Z1600" i="26"/>
  <c r="AA1600" i="26"/>
  <c r="AA1596" i="26"/>
  <c r="AA1619" i="26"/>
  <c r="AA1601" i="26"/>
  <c r="Z1624" i="26"/>
  <c r="AA1624" i="26"/>
  <c r="Z1606" i="26"/>
  <c r="AA1606" i="26"/>
  <c r="Z1612" i="26"/>
  <c r="AA1612" i="26"/>
  <c r="Z1643" i="26"/>
  <c r="AA1643" i="26"/>
  <c r="Z1611" i="26"/>
  <c r="AA1611" i="26"/>
  <c r="Z1625" i="26"/>
  <c r="AA1625" i="26"/>
  <c r="Z1610" i="26"/>
  <c r="AA1610" i="26"/>
  <c r="Z1638" i="26"/>
  <c r="AA1638" i="26"/>
  <c r="Z1626" i="26"/>
  <c r="AA1626" i="26"/>
  <c r="Z1617" i="26"/>
  <c r="AA1617" i="26"/>
  <c r="AA1620" i="26"/>
  <c r="Z1608" i="26"/>
  <c r="AA1608" i="26"/>
  <c r="Z1607" i="26"/>
  <c r="AA1607" i="26"/>
  <c r="Z1618" i="26"/>
  <c r="AA1618" i="26"/>
  <c r="AA1630" i="26"/>
  <c r="AA1623" i="26"/>
  <c r="AA1604" i="26"/>
  <c r="Z1616" i="26"/>
  <c r="AA1616" i="26"/>
  <c r="Z1628" i="26"/>
  <c r="AA1628" i="26"/>
  <c r="Z1597" i="26"/>
  <c r="AA1597" i="26"/>
  <c r="Z1633" i="26"/>
  <c r="AA1633" i="26"/>
  <c r="Z1640" i="26"/>
  <c r="AA1640" i="26"/>
  <c r="Z1641" i="26"/>
  <c r="AA1641" i="26"/>
  <c r="Z1609" i="26"/>
  <c r="AA1609" i="26"/>
  <c r="Z1635" i="26"/>
  <c r="AA1635" i="26"/>
  <c r="Z1598" i="26"/>
  <c r="AA1598" i="26"/>
  <c r="Z1605" i="26"/>
  <c r="AA1605" i="26"/>
  <c r="AA1634" i="26"/>
  <c r="Z1599" i="26"/>
  <c r="AA1599" i="26"/>
  <c r="Z1642" i="26"/>
  <c r="AA1642" i="26"/>
  <c r="Z1637" i="26"/>
  <c r="AA1637" i="26"/>
  <c r="Z1602" i="26"/>
  <c r="AA1602" i="26"/>
  <c r="Y1543" i="26"/>
  <c r="AA1613" i="26"/>
  <c r="Z1615" i="26"/>
  <c r="AA1615" i="26"/>
  <c r="AA1639" i="26"/>
  <c r="AA1627" i="26"/>
  <c r="AA1614" i="26"/>
  <c r="Z1621" i="26"/>
  <c r="AA1621" i="26"/>
  <c r="X1513" i="26"/>
  <c r="W1407" i="26"/>
  <c r="W829" i="26"/>
  <c r="X882" i="26" s="1"/>
  <c r="W859" i="26"/>
  <c r="X1497" i="26"/>
  <c r="W1391" i="26"/>
  <c r="X1536" i="26"/>
  <c r="W1430" i="26"/>
  <c r="X1505" i="26"/>
  <c r="W1399" i="26"/>
  <c r="X1529" i="26"/>
  <c r="W1423" i="26"/>
  <c r="X1201" i="26"/>
  <c r="X1095" i="26" s="1"/>
  <c r="X1572" i="26" s="1"/>
  <c r="Y1625" i="26" s="1"/>
  <c r="X1179" i="26"/>
  <c r="X1073" i="26" s="1"/>
  <c r="X1550" i="26" s="1"/>
  <c r="Y1603" i="26" s="1"/>
  <c r="W832" i="26"/>
  <c r="BK18" i="28"/>
  <c r="BL18" i="28"/>
  <c r="BM18" i="28"/>
  <c r="BJ18" i="28"/>
  <c r="W133" i="26"/>
  <c r="X164" i="26" s="1"/>
  <c r="BK40" i="28"/>
  <c r="BL40" i="28"/>
  <c r="BM40" i="28"/>
  <c r="BJ40" i="28"/>
  <c r="W601" i="26"/>
  <c r="X622" i="26" s="1"/>
  <c r="BJ24" i="28"/>
  <c r="BK24" i="28"/>
  <c r="BL24" i="28"/>
  <c r="BM24" i="28"/>
  <c r="W139" i="26"/>
  <c r="X1520" i="26"/>
  <c r="W1414" i="26"/>
  <c r="X1519" i="26"/>
  <c r="W1413" i="26"/>
  <c r="X1503" i="26"/>
  <c r="W1397" i="26"/>
  <c r="X1450" i="26" s="1"/>
  <c r="X1205" i="26"/>
  <c r="X1099" i="26" s="1"/>
  <c r="X1576" i="26" s="1"/>
  <c r="Y1629" i="26" s="1"/>
  <c r="W816" i="26"/>
  <c r="W857" i="26"/>
  <c r="BK47" i="28"/>
  <c r="BM47" i="28"/>
  <c r="BJ47" i="28"/>
  <c r="BL47" i="28"/>
  <c r="W608" i="26"/>
  <c r="W844" i="26"/>
  <c r="X1533" i="26"/>
  <c r="W1427" i="26"/>
  <c r="X1480" i="26" s="1"/>
  <c r="X1534" i="26"/>
  <c r="W1428" i="26"/>
  <c r="X1521" i="26"/>
  <c r="W1415" i="26"/>
  <c r="X1192" i="26"/>
  <c r="X1086" i="26" s="1"/>
  <c r="X1563" i="26" s="1"/>
  <c r="X1195" i="26"/>
  <c r="X1089" i="26" s="1"/>
  <c r="X1566" i="26" s="1"/>
  <c r="X1188" i="26"/>
  <c r="X1082" i="26" s="1"/>
  <c r="X1559" i="26" s="1"/>
  <c r="Y1612" i="26" s="1"/>
  <c r="W843" i="26"/>
  <c r="X1502" i="26"/>
  <c r="W1396" i="26"/>
  <c r="X1449" i="26" s="1"/>
  <c r="W848" i="26"/>
  <c r="BK46" i="28"/>
  <c r="BL46" i="28"/>
  <c r="BM46" i="28"/>
  <c r="BJ46" i="28"/>
  <c r="W607" i="26"/>
  <c r="X628" i="26" s="1"/>
  <c r="BJ44" i="28"/>
  <c r="BK44" i="28"/>
  <c r="BL44" i="28"/>
  <c r="BM44" i="28"/>
  <c r="W605" i="26"/>
  <c r="X626" i="26" s="1"/>
  <c r="W147" i="26"/>
  <c r="X178" i="26" s="1"/>
  <c r="X1198" i="26"/>
  <c r="X1092" i="26" s="1"/>
  <c r="X1569" i="26" s="1"/>
  <c r="BK51" i="28"/>
  <c r="BL51" i="28"/>
  <c r="BJ51" i="28"/>
  <c r="BM51" i="28"/>
  <c r="W613" i="26"/>
  <c r="X634" i="26" s="1"/>
  <c r="W821" i="26"/>
  <c r="X874" i="26" s="1"/>
  <c r="BK27" i="28"/>
  <c r="BJ27" i="28"/>
  <c r="BM27" i="28"/>
  <c r="BL27" i="28"/>
  <c r="W143" i="26"/>
  <c r="X174" i="26" s="1"/>
  <c r="W833" i="26"/>
  <c r="X886" i="26" s="1"/>
  <c r="BK54" i="28"/>
  <c r="BL54" i="28"/>
  <c r="BM54" i="28"/>
  <c r="BJ54" i="28"/>
  <c r="W616" i="26"/>
  <c r="X637" i="26" s="1"/>
  <c r="BL33" i="28"/>
  <c r="BM33" i="28"/>
  <c r="BK33" i="28"/>
  <c r="BJ33" i="28"/>
  <c r="W150" i="26"/>
  <c r="X181" i="26" s="1"/>
  <c r="X1491" i="26"/>
  <c r="W1385" i="26"/>
  <c r="X1438" i="26" s="1"/>
  <c r="X1532" i="26"/>
  <c r="W1426" i="26"/>
  <c r="X1479" i="26" s="1"/>
  <c r="X1211" i="26"/>
  <c r="X1105" i="26" s="1"/>
  <c r="X1582" i="26" s="1"/>
  <c r="Y1635" i="26" s="1"/>
  <c r="X1182" i="26"/>
  <c r="X1076" i="26" s="1"/>
  <c r="X1553" i="26" s="1"/>
  <c r="Y1606" i="26" s="1"/>
  <c r="W847" i="26"/>
  <c r="BM30" i="28"/>
  <c r="BJ30" i="28"/>
  <c r="BL30" i="28"/>
  <c r="BK30" i="28"/>
  <c r="W145" i="26"/>
  <c r="X176" i="26" s="1"/>
  <c r="Y1195" i="26"/>
  <c r="Y1089" i="26" s="1"/>
  <c r="Y1566" i="26" s="1"/>
  <c r="Y896" i="26"/>
  <c r="BK41" i="28"/>
  <c r="BL41" i="28"/>
  <c r="BJ41" i="28"/>
  <c r="BM41" i="28"/>
  <c r="W602" i="26"/>
  <c r="X45" i="26"/>
  <c r="X1525" i="26"/>
  <c r="W1419" i="26"/>
  <c r="X1472" i="26" s="1"/>
  <c r="X1204" i="26"/>
  <c r="X1098" i="26" s="1"/>
  <c r="X1575" i="26" s="1"/>
  <c r="BL53" i="28"/>
  <c r="BJ53" i="28"/>
  <c r="BM53" i="28"/>
  <c r="BK53" i="28"/>
  <c r="W615" i="26"/>
  <c r="X1531" i="26"/>
  <c r="W1425" i="26"/>
  <c r="X1493" i="26"/>
  <c r="W1387" i="26"/>
  <c r="X1219" i="26"/>
  <c r="X1113" i="26" s="1"/>
  <c r="X1590" i="26" s="1"/>
  <c r="W822" i="26"/>
  <c r="X875" i="26" s="1"/>
  <c r="X1509" i="26"/>
  <c r="W1403" i="26"/>
  <c r="X1456" i="26" s="1"/>
  <c r="X1511" i="26"/>
  <c r="W1405" i="26"/>
  <c r="X1458" i="26" s="1"/>
  <c r="X1490" i="26"/>
  <c r="W1384" i="26"/>
  <c r="X1530" i="26"/>
  <c r="W1424" i="26"/>
  <c r="X1477" i="26" s="1"/>
  <c r="X1218" i="26"/>
  <c r="X1112" i="26" s="1"/>
  <c r="X1589" i="26" s="1"/>
  <c r="X1187" i="26"/>
  <c r="X1081" i="26" s="1"/>
  <c r="X1558" i="26" s="1"/>
  <c r="W840" i="26"/>
  <c r="X893" i="26" s="1"/>
  <c r="W825" i="26"/>
  <c r="X878" i="26" s="1"/>
  <c r="BK19" i="28"/>
  <c r="BJ19" i="28"/>
  <c r="BM19" i="28"/>
  <c r="BL19" i="28"/>
  <c r="W134" i="26"/>
  <c r="X165" i="26" s="1"/>
  <c r="Y178" i="26"/>
  <c r="W836" i="26"/>
  <c r="X889" i="26" s="1"/>
  <c r="X1492" i="26"/>
  <c r="W1386" i="26"/>
  <c r="X1439" i="26" s="1"/>
  <c r="BM14" i="28"/>
  <c r="BJ14" i="28"/>
  <c r="BL14" i="28"/>
  <c r="BK14" i="28"/>
  <c r="W128" i="26"/>
  <c r="X159" i="26" s="1"/>
  <c r="W845" i="26"/>
  <c r="X898" i="26" s="1"/>
  <c r="X1180" i="26"/>
  <c r="X1074" i="26" s="1"/>
  <c r="X1551" i="26" s="1"/>
  <c r="W818" i="26"/>
  <c r="BJ52" i="28"/>
  <c r="BK52" i="28"/>
  <c r="BL52" i="28"/>
  <c r="BM52" i="28"/>
  <c r="W614" i="26"/>
  <c r="X635" i="26" s="1"/>
  <c r="W849" i="26"/>
  <c r="X902" i="26" s="1"/>
  <c r="W842" i="26"/>
  <c r="X895" i="26" s="1"/>
  <c r="BL17" i="28"/>
  <c r="BM17" i="28"/>
  <c r="BK17" i="28"/>
  <c r="BJ17" i="28"/>
  <c r="W132" i="26"/>
  <c r="W819" i="26"/>
  <c r="BK21" i="28"/>
  <c r="BJ21" i="28"/>
  <c r="BL21" i="28"/>
  <c r="BM21" i="28"/>
  <c r="W136" i="26"/>
  <c r="BK28" i="28"/>
  <c r="BL28" i="28"/>
  <c r="BM28" i="28"/>
  <c r="BJ28" i="28"/>
  <c r="W141" i="26"/>
  <c r="X1528" i="26"/>
  <c r="W1422" i="26"/>
  <c r="W837" i="26"/>
  <c r="X890" i="26" s="1"/>
  <c r="X1515" i="26"/>
  <c r="W1409" i="26"/>
  <c r="X1516" i="26"/>
  <c r="W1410" i="26"/>
  <c r="X1463" i="26" s="1"/>
  <c r="X1212" i="26"/>
  <c r="X1106" i="26" s="1"/>
  <c r="X1583" i="26" s="1"/>
  <c r="X1186" i="26"/>
  <c r="X1080" i="26" s="1"/>
  <c r="X1557" i="26" s="1"/>
  <c r="W820" i="26"/>
  <c r="X873" i="26" s="1"/>
  <c r="Y1475" i="26"/>
  <c r="Y1460" i="26"/>
  <c r="Y1439" i="26"/>
  <c r="Y882" i="26"/>
  <c r="W813" i="26"/>
  <c r="X1537" i="26"/>
  <c r="W1431" i="26"/>
  <c r="X1484" i="26" s="1"/>
  <c r="X1499" i="26"/>
  <c r="W1393" i="26"/>
  <c r="X1446" i="26" s="1"/>
  <c r="X1501" i="26"/>
  <c r="W1395" i="26"/>
  <c r="X1217" i="26"/>
  <c r="X1111" i="26" s="1"/>
  <c r="X1588" i="26" s="1"/>
  <c r="Y912" i="26"/>
  <c r="Y1444" i="26"/>
  <c r="BK43" i="28"/>
  <c r="BL43" i="28"/>
  <c r="BJ43" i="28"/>
  <c r="BM43" i="28"/>
  <c r="W604" i="26"/>
  <c r="X625" i="26" s="1"/>
  <c r="X1494" i="26"/>
  <c r="W1388" i="26"/>
  <c r="X1504" i="26"/>
  <c r="W1398" i="26"/>
  <c r="X1508" i="26"/>
  <c r="W1402" i="26"/>
  <c r="X1524" i="26"/>
  <c r="W1418" i="26"/>
  <c r="X1471" i="26" s="1"/>
  <c r="X1191" i="26"/>
  <c r="X1085" i="26" s="1"/>
  <c r="X1562" i="26" s="1"/>
  <c r="X1215" i="26"/>
  <c r="X1109" i="26" s="1"/>
  <c r="X1586" i="26" s="1"/>
  <c r="W853" i="26"/>
  <c r="X906" i="26" s="1"/>
  <c r="X1173" i="26"/>
  <c r="X1067" i="26" s="1"/>
  <c r="X1544" i="26" s="1"/>
  <c r="Y872" i="26"/>
  <c r="W858" i="26"/>
  <c r="X911" i="26" s="1"/>
  <c r="BJ32" i="28"/>
  <c r="BK32" i="28"/>
  <c r="BL32" i="28"/>
  <c r="BM32" i="28"/>
  <c r="W149" i="26"/>
  <c r="BK23" i="28"/>
  <c r="BJ23" i="28"/>
  <c r="BL23" i="28"/>
  <c r="BM23" i="28"/>
  <c r="W138" i="26"/>
  <c r="X169" i="26" s="1"/>
  <c r="Y46" i="26"/>
  <c r="Y1477" i="26"/>
  <c r="W834" i="26"/>
  <c r="X887" i="26" s="1"/>
  <c r="Y890" i="26"/>
  <c r="Y1177" i="26"/>
  <c r="Y1071" i="26" s="1"/>
  <c r="Y1548" i="26" s="1"/>
  <c r="Z1601" i="26" s="1"/>
  <c r="W841" i="26"/>
  <c r="W846" i="26"/>
  <c r="X899" i="26" s="1"/>
  <c r="X1526" i="26"/>
  <c r="W1420" i="26"/>
  <c r="X1473" i="26" s="1"/>
  <c r="BK20" i="28"/>
  <c r="BL20" i="28"/>
  <c r="BM20" i="28"/>
  <c r="BJ20" i="28"/>
  <c r="W135" i="26"/>
  <c r="X166" i="26" s="1"/>
  <c r="BK31" i="28"/>
  <c r="BJ31" i="28"/>
  <c r="BL31" i="28"/>
  <c r="BM31" i="28"/>
  <c r="W146" i="26"/>
  <c r="X177" i="26" s="1"/>
  <c r="Y898" i="26"/>
  <c r="BL25" i="28"/>
  <c r="BM25" i="28"/>
  <c r="BK25" i="28"/>
  <c r="BJ25" i="28"/>
  <c r="W140" i="26"/>
  <c r="X1498" i="26"/>
  <c r="W1392" i="26"/>
  <c r="Y1198" i="26"/>
  <c r="Y1092" i="26" s="1"/>
  <c r="Y1569" i="26" s="1"/>
  <c r="Y1622" i="26" s="1"/>
  <c r="Y1180" i="26"/>
  <c r="Y1074" i="26" s="1"/>
  <c r="Y1551" i="26" s="1"/>
  <c r="W823" i="26"/>
  <c r="X876" i="26" s="1"/>
  <c r="W814" i="26"/>
  <c r="X867" i="26" s="1"/>
  <c r="Y871" i="26"/>
  <c r="X1512" i="26"/>
  <c r="W1406" i="26"/>
  <c r="X1459" i="26" s="1"/>
  <c r="X1514" i="26"/>
  <c r="W1408" i="26"/>
  <c r="X1535" i="26"/>
  <c r="W1429" i="26"/>
  <c r="X1196" i="26"/>
  <c r="X1090" i="26" s="1"/>
  <c r="X1567" i="26" s="1"/>
  <c r="W852" i="26"/>
  <c r="Y902" i="26"/>
  <c r="W838" i="26"/>
  <c r="X891" i="26" s="1"/>
  <c r="Y895" i="26"/>
  <c r="X1183" i="26"/>
  <c r="X1077" i="26" s="1"/>
  <c r="X1554" i="26" s="1"/>
  <c r="X1506" i="26"/>
  <c r="W1400" i="26"/>
  <c r="X1453" i="26" s="1"/>
  <c r="X1210" i="26"/>
  <c r="X1104" i="26" s="1"/>
  <c r="X1581" i="26" s="1"/>
  <c r="X1517" i="26"/>
  <c r="W1411" i="26"/>
  <c r="X1527" i="26"/>
  <c r="W1421" i="26"/>
  <c r="X1474" i="26" s="1"/>
  <c r="X1495" i="26"/>
  <c r="W1389" i="26"/>
  <c r="X1442" i="26" s="1"/>
  <c r="X1496" i="26"/>
  <c r="W1390" i="26"/>
  <c r="X1443" i="26" s="1"/>
  <c r="X1523" i="26"/>
  <c r="W1417" i="26"/>
  <c r="X1470" i="26" s="1"/>
  <c r="X1522" i="26"/>
  <c r="W1416" i="26"/>
  <c r="X1469" i="26" s="1"/>
  <c r="X1510" i="26"/>
  <c r="W1404" i="26"/>
  <c r="X1457" i="26" s="1"/>
  <c r="X1199" i="26"/>
  <c r="X1093" i="26" s="1"/>
  <c r="X1570" i="26" s="1"/>
  <c r="W826" i="26"/>
  <c r="BM42" i="28"/>
  <c r="BJ42" i="28"/>
  <c r="BL42" i="28"/>
  <c r="BK42" i="28"/>
  <c r="W603" i="26"/>
  <c r="X1216" i="26"/>
  <c r="X1110" i="26" s="1"/>
  <c r="X1587" i="26" s="1"/>
  <c r="W828" i="26"/>
  <c r="BK11" i="28"/>
  <c r="BJ11" i="28"/>
  <c r="BM11" i="28"/>
  <c r="BL11" i="28"/>
  <c r="W126" i="26"/>
  <c r="X157" i="26" s="1"/>
  <c r="X1507" i="26"/>
  <c r="W1401" i="26"/>
  <c r="X1454" i="26" s="1"/>
  <c r="X1518" i="26"/>
  <c r="W1412" i="26"/>
  <c r="X1465" i="26" s="1"/>
  <c r="X1207" i="26"/>
  <c r="X1101" i="26" s="1"/>
  <c r="X1578" i="26" s="1"/>
  <c r="BK12" i="28"/>
  <c r="BL12" i="28"/>
  <c r="BM12" i="28"/>
  <c r="BK13" i="28"/>
  <c r="BJ13" i="28"/>
  <c r="BL13" i="28"/>
  <c r="BJ12" i="28"/>
  <c r="BM13" i="28"/>
  <c r="W127" i="26"/>
  <c r="X158" i="26" s="1"/>
  <c r="BK15" i="28"/>
  <c r="BJ15" i="28"/>
  <c r="BL15" i="28"/>
  <c r="BM15" i="28"/>
  <c r="W129" i="26"/>
  <c r="X160" i="26" s="1"/>
  <c r="X1172" i="26"/>
  <c r="X1066" i="26" s="1"/>
  <c r="BJ16" i="28"/>
  <c r="BK16" i="28"/>
  <c r="BL16" i="28"/>
  <c r="BM16" i="28"/>
  <c r="W131" i="26"/>
  <c r="X162" i="26" s="1"/>
  <c r="W856" i="26"/>
  <c r="X909" i="26" s="1"/>
  <c r="W854" i="26"/>
  <c r="X907" i="26" s="1"/>
  <c r="BK48" i="28"/>
  <c r="BL48" i="28"/>
  <c r="BM48" i="28"/>
  <c r="BJ48" i="28"/>
  <c r="W610" i="26"/>
  <c r="X631" i="26" s="1"/>
  <c r="X48" i="26"/>
  <c r="W812" i="26"/>
  <c r="W839" i="26"/>
  <c r="X892" i="26" s="1"/>
  <c r="Y911" i="26"/>
  <c r="W827" i="26"/>
  <c r="X880" i="26" s="1"/>
  <c r="Y1457" i="26"/>
  <c r="W855" i="26"/>
  <c r="X908" i="26" s="1"/>
  <c r="Y165" i="26"/>
  <c r="W130" i="26"/>
  <c r="X161" i="26" s="1"/>
  <c r="X1197" i="26"/>
  <c r="X1091" i="26" s="1"/>
  <c r="X1568" i="26" s="1"/>
  <c r="W835" i="26"/>
  <c r="Y894" i="26"/>
  <c r="BL45" i="28"/>
  <c r="BJ45" i="28"/>
  <c r="BM45" i="28"/>
  <c r="BK45" i="28"/>
  <c r="W606" i="26"/>
  <c r="X627" i="26" s="1"/>
  <c r="W850" i="26"/>
  <c r="X903" i="26" s="1"/>
  <c r="BK26" i="28"/>
  <c r="BL26" i="28"/>
  <c r="BM26" i="28"/>
  <c r="BJ26" i="28"/>
  <c r="W142" i="26"/>
  <c r="X173" i="26" s="1"/>
  <c r="X1500" i="26"/>
  <c r="W1394" i="26"/>
  <c r="X1447" i="26" s="1"/>
  <c r="Y1462" i="26"/>
  <c r="W830" i="26"/>
  <c r="X883" i="26" s="1"/>
  <c r="BM22" i="28"/>
  <c r="BJ22" i="28"/>
  <c r="BL22" i="28"/>
  <c r="BK22" i="28"/>
  <c r="W137" i="26"/>
  <c r="Y1445" i="26"/>
  <c r="W824" i="26"/>
  <c r="X877" i="26" s="1"/>
  <c r="Y876" i="26"/>
  <c r="W815" i="26"/>
  <c r="X868" i="26" s="1"/>
  <c r="Y867" i="26"/>
  <c r="Y158" i="26"/>
  <c r="Y1484" i="26"/>
  <c r="Y1208" i="26"/>
  <c r="Y1102" i="26" s="1"/>
  <c r="Y1579" i="26" s="1"/>
  <c r="W609" i="26"/>
  <c r="X630" i="26" s="1"/>
  <c r="BK34" i="28"/>
  <c r="BL34" i="28"/>
  <c r="BM34" i="28"/>
  <c r="BJ34" i="28"/>
  <c r="W151" i="26"/>
  <c r="X182" i="26" s="1"/>
  <c r="Y1459" i="26"/>
  <c r="Y1196" i="26"/>
  <c r="Y1090" i="26" s="1"/>
  <c r="Y1567" i="26" s="1"/>
  <c r="Y1620" i="26" s="1"/>
  <c r="Y1189" i="26"/>
  <c r="Y1083" i="26" s="1"/>
  <c r="Y1560" i="26" s="1"/>
  <c r="Y905" i="26"/>
  <c r="Y627" i="26"/>
  <c r="X44" i="26"/>
  <c r="Y48" i="26"/>
  <c r="Y1451" i="26"/>
  <c r="Y1215" i="26"/>
  <c r="Y1109" i="26" s="1"/>
  <c r="Y1586" i="26" s="1"/>
  <c r="W851" i="26"/>
  <c r="X904" i="26" s="1"/>
  <c r="Y891" i="26"/>
  <c r="W148" i="26"/>
  <c r="X179" i="26" s="1"/>
  <c r="Y1453" i="26"/>
  <c r="Y1210" i="26"/>
  <c r="Y1104" i="26" s="1"/>
  <c r="Y1581" i="26" s="1"/>
  <c r="Y1634" i="26" s="1"/>
  <c r="BK29" i="28"/>
  <c r="BJ29" i="28"/>
  <c r="BL29" i="28"/>
  <c r="BM29" i="28"/>
  <c r="W144" i="26"/>
  <c r="X175" i="26" s="1"/>
  <c r="Y1464" i="26"/>
  <c r="Y1474" i="26"/>
  <c r="Y1442" i="26"/>
  <c r="Y1203" i="26"/>
  <c r="Y1097" i="26" s="1"/>
  <c r="Y1574" i="26" s="1"/>
  <c r="W831" i="26"/>
  <c r="X884" i="26" s="1"/>
  <c r="Y634" i="26"/>
  <c r="Y880" i="26"/>
  <c r="Y173" i="26"/>
  <c r="Y166" i="26"/>
  <c r="Y1443" i="26"/>
  <c r="Y1469" i="26"/>
  <c r="Y1206" i="26"/>
  <c r="Y1100" i="26" s="1"/>
  <c r="Y1577" i="26" s="1"/>
  <c r="Z1630" i="26" s="1"/>
  <c r="Y1190" i="26"/>
  <c r="Y1084" i="26" s="1"/>
  <c r="Y1561" i="26" s="1"/>
  <c r="Z1614" i="26" s="1"/>
  <c r="Y1199" i="26"/>
  <c r="Y1093" i="26" s="1"/>
  <c r="Y1570" i="26" s="1"/>
  <c r="W817" i="26"/>
  <c r="Y879" i="26"/>
  <c r="Y159" i="26"/>
  <c r="Y161" i="26"/>
  <c r="Y888" i="26"/>
  <c r="Y177" i="26"/>
  <c r="Y1623" i="26" l="1"/>
  <c r="Y1619" i="26"/>
  <c r="Y1639" i="26"/>
  <c r="Y1604" i="26"/>
  <c r="Y590" i="26"/>
  <c r="Z1639" i="26"/>
  <c r="Z1604" i="26"/>
  <c r="Y1611" i="26"/>
  <c r="Y1631" i="26"/>
  <c r="Y1640" i="26"/>
  <c r="Y1643" i="26"/>
  <c r="Y1610" i="26"/>
  <c r="Z1596" i="26"/>
  <c r="Z1632" i="26"/>
  <c r="X1543" i="26"/>
  <c r="Y1636" i="26"/>
  <c r="Y1615" i="26"/>
  <c r="Y1597" i="26"/>
  <c r="Y1616" i="26"/>
  <c r="Y1607" i="26"/>
  <c r="Z1619" i="26"/>
  <c r="Z1627" i="26"/>
  <c r="Z1613" i="26"/>
  <c r="Y1621" i="26"/>
  <c r="Z1634" i="26"/>
  <c r="Y1642" i="26"/>
  <c r="Y1641" i="26"/>
  <c r="Z1623" i="26"/>
  <c r="Y1628" i="26"/>
  <c r="Z1620" i="26"/>
  <c r="Z1622" i="26"/>
  <c r="W1184" i="26"/>
  <c r="W1078" i="26" s="1"/>
  <c r="W1555" i="26" s="1"/>
  <c r="W1209" i="26"/>
  <c r="W1103" i="26" s="1"/>
  <c r="W1580" i="26" s="1"/>
  <c r="W1200" i="26"/>
  <c r="W1094" i="26" s="1"/>
  <c r="W1571" i="26" s="1"/>
  <c r="W1497" i="26"/>
  <c r="V1391" i="26"/>
  <c r="W1444" i="26" s="1"/>
  <c r="V824" i="26"/>
  <c r="W877" i="26" s="1"/>
  <c r="BF22" i="28"/>
  <c r="BG22" i="28"/>
  <c r="BH22" i="28"/>
  <c r="BI22" i="28"/>
  <c r="V137" i="26"/>
  <c r="W168" i="26" s="1"/>
  <c r="V839" i="26"/>
  <c r="W892" i="26" s="1"/>
  <c r="BG42" i="28"/>
  <c r="BF42" i="28"/>
  <c r="BH42" i="28"/>
  <c r="BI42" i="28"/>
  <c r="V603" i="26"/>
  <c r="W624" i="26" s="1"/>
  <c r="W1527" i="26"/>
  <c r="V1421" i="26"/>
  <c r="V814" i="26"/>
  <c r="V834" i="26"/>
  <c r="W887" i="26" s="1"/>
  <c r="V858" i="26"/>
  <c r="W1524" i="26"/>
  <c r="V1418" i="26"/>
  <c r="W1217" i="26"/>
  <c r="W1111" i="26" s="1"/>
  <c r="W1588" i="26" s="1"/>
  <c r="W1516" i="26"/>
  <c r="V1410" i="26"/>
  <c r="W1463" i="26" s="1"/>
  <c r="BF28" i="28"/>
  <c r="BG28" i="28"/>
  <c r="BH28" i="28"/>
  <c r="BI28" i="28"/>
  <c r="V141" i="26"/>
  <c r="BI21" i="28"/>
  <c r="BF21" i="28"/>
  <c r="BG21" i="28"/>
  <c r="BH21" i="28"/>
  <c r="V136" i="26"/>
  <c r="W167" i="26" s="1"/>
  <c r="BG17" i="28"/>
  <c r="BH17" i="28"/>
  <c r="BI17" i="28"/>
  <c r="BF17" i="28"/>
  <c r="V132" i="26"/>
  <c r="W163" i="26" s="1"/>
  <c r="V849" i="26"/>
  <c r="W1509" i="26"/>
  <c r="V1403" i="26"/>
  <c r="W1456" i="26" s="1"/>
  <c r="W1491" i="26"/>
  <c r="V1385" i="26"/>
  <c r="W1502" i="26"/>
  <c r="V1396" i="26"/>
  <c r="W1449" i="26" s="1"/>
  <c r="W1192" i="26"/>
  <c r="W1086" i="26" s="1"/>
  <c r="W1563" i="26" s="1"/>
  <c r="BG47" i="28"/>
  <c r="BH47" i="28"/>
  <c r="BI47" i="28"/>
  <c r="BF47" i="28"/>
  <c r="V608" i="26"/>
  <c r="W629" i="26" s="1"/>
  <c r="W1519" i="26"/>
  <c r="V1413" i="26"/>
  <c r="BH24" i="28"/>
  <c r="BI24" i="28"/>
  <c r="BG24" i="28"/>
  <c r="BF24" i="28"/>
  <c r="V139" i="26"/>
  <c r="W170" i="26" s="1"/>
  <c r="W1505" i="26"/>
  <c r="V1399" i="26"/>
  <c r="W1452" i="26" s="1"/>
  <c r="W1214" i="26"/>
  <c r="W1108" i="26" s="1"/>
  <c r="W1585" i="26" s="1"/>
  <c r="V835" i="26"/>
  <c r="BG25" i="28"/>
  <c r="BH25" i="28"/>
  <c r="BI25" i="28"/>
  <c r="BF25" i="28"/>
  <c r="V140" i="26"/>
  <c r="V813" i="26"/>
  <c r="W866" i="26" s="1"/>
  <c r="V818" i="26"/>
  <c r="W1490" i="26"/>
  <c r="V1384" i="26"/>
  <c r="BI41" i="28"/>
  <c r="BF41" i="28"/>
  <c r="BG41" i="28"/>
  <c r="BH41" i="28"/>
  <c r="V602" i="26"/>
  <c r="W623" i="26" s="1"/>
  <c r="V847" i="26"/>
  <c r="V816" i="26"/>
  <c r="V831" i="26"/>
  <c r="V830" i="26"/>
  <c r="BG48" i="28"/>
  <c r="BF48" i="28"/>
  <c r="BH48" i="28"/>
  <c r="BI48" i="28"/>
  <c r="V610" i="26"/>
  <c r="W631" i="26" s="1"/>
  <c r="V856" i="26"/>
  <c r="W1172" i="26"/>
  <c r="W1066" i="26" s="1"/>
  <c r="W1510" i="26"/>
  <c r="V1404" i="26"/>
  <c r="W1457" i="26" s="1"/>
  <c r="W1506" i="26"/>
  <c r="V1400" i="26"/>
  <c r="W1512" i="26"/>
  <c r="V1406" i="26"/>
  <c r="W1459" i="26" s="1"/>
  <c r="W1526" i="26"/>
  <c r="V1420" i="26"/>
  <c r="W1494" i="26"/>
  <c r="V1388" i="26"/>
  <c r="W1441" i="26" s="1"/>
  <c r="W1499" i="26"/>
  <c r="V1393" i="26"/>
  <c r="W1446" i="26" s="1"/>
  <c r="V837" i="26"/>
  <c r="V842" i="26"/>
  <c r="W895" i="26" s="1"/>
  <c r="V845" i="26"/>
  <c r="W898" i="26" s="1"/>
  <c r="W1492" i="26"/>
  <c r="V1386" i="26"/>
  <c r="W1187" i="26"/>
  <c r="W1081" i="26" s="1"/>
  <c r="W1558" i="26" s="1"/>
  <c r="W1219" i="26"/>
  <c r="W1113" i="26" s="1"/>
  <c r="W1590" i="26" s="1"/>
  <c r="BG53" i="28"/>
  <c r="BH53" i="28"/>
  <c r="BI53" i="28"/>
  <c r="BF53" i="28"/>
  <c r="V615" i="26"/>
  <c r="W636" i="26" s="1"/>
  <c r="W1533" i="26"/>
  <c r="V1427" i="26"/>
  <c r="X1466" i="26"/>
  <c r="X1452" i="26"/>
  <c r="V829" i="26"/>
  <c r="V828" i="26"/>
  <c r="BF34" i="28"/>
  <c r="BG34" i="28"/>
  <c r="BH34" i="28"/>
  <c r="BI34" i="28"/>
  <c r="V151" i="26"/>
  <c r="X1214" i="26"/>
  <c r="X1108" i="26" s="1"/>
  <c r="X1585" i="26" s="1"/>
  <c r="X888" i="26"/>
  <c r="V812" i="26"/>
  <c r="BH16" i="28"/>
  <c r="BI16" i="28"/>
  <c r="BG16" i="28"/>
  <c r="BF16" i="28"/>
  <c r="V131" i="26"/>
  <c r="W162" i="26" s="1"/>
  <c r="X881" i="26"/>
  <c r="W1190" i="26"/>
  <c r="W1084" i="26" s="1"/>
  <c r="W1561" i="26" s="1"/>
  <c r="W1517" i="26"/>
  <c r="V1411" i="26"/>
  <c r="W1464" i="26" s="1"/>
  <c r="V852" i="26"/>
  <c r="W1535" i="26"/>
  <c r="V1429" i="26"/>
  <c r="BG31" i="28"/>
  <c r="BH31" i="28"/>
  <c r="BI31" i="28"/>
  <c r="BF31" i="28"/>
  <c r="V146" i="26"/>
  <c r="W177" i="26" s="1"/>
  <c r="BF20" i="28"/>
  <c r="BG20" i="28"/>
  <c r="BH20" i="28"/>
  <c r="BI20" i="28"/>
  <c r="V135" i="26"/>
  <c r="W166" i="26" s="1"/>
  <c r="X1184" i="26"/>
  <c r="X1078" i="26" s="1"/>
  <c r="X1555" i="26" s="1"/>
  <c r="W1508" i="26"/>
  <c r="V1402" i="26"/>
  <c r="X1441" i="26"/>
  <c r="X1176" i="26"/>
  <c r="X1070" i="26" s="1"/>
  <c r="X1547" i="26" s="1"/>
  <c r="W1208" i="26"/>
  <c r="W1102" i="26" s="1"/>
  <c r="W1579" i="26" s="1"/>
  <c r="X866" i="26"/>
  <c r="X1209" i="26"/>
  <c r="X1103" i="26" s="1"/>
  <c r="X1580" i="26" s="1"/>
  <c r="W1515" i="26"/>
  <c r="V1409" i="26"/>
  <c r="W1528" i="26"/>
  <c r="V1422" i="26"/>
  <c r="W1475" i="26" s="1"/>
  <c r="X871" i="26"/>
  <c r="BF14" i="28"/>
  <c r="BG14" i="28"/>
  <c r="BH14" i="28"/>
  <c r="BI14" i="28"/>
  <c r="V128" i="26"/>
  <c r="X1437" i="26"/>
  <c r="W1493" i="26"/>
  <c r="V1387" i="26"/>
  <c r="X1181" i="26"/>
  <c r="X1075" i="26" s="1"/>
  <c r="X1552" i="26" s="1"/>
  <c r="X900" i="26"/>
  <c r="X1200" i="26"/>
  <c r="X1094" i="26" s="1"/>
  <c r="X1571" i="26" s="1"/>
  <c r="BG33" i="28"/>
  <c r="BH33" i="28"/>
  <c r="BI33" i="28"/>
  <c r="BF33" i="28"/>
  <c r="V150" i="26"/>
  <c r="BH44" i="28"/>
  <c r="BI44" i="28"/>
  <c r="BG44" i="28"/>
  <c r="BF44" i="28"/>
  <c r="V605" i="26"/>
  <c r="V848" i="26"/>
  <c r="X1174" i="26"/>
  <c r="X1068" i="26" s="1"/>
  <c r="X1545" i="26" s="1"/>
  <c r="W1521" i="26"/>
  <c r="V1415" i="26"/>
  <c r="W1468" i="26" s="1"/>
  <c r="X869" i="26"/>
  <c r="W1520" i="26"/>
  <c r="V1414" i="26"/>
  <c r="W1536" i="26"/>
  <c r="V1430" i="26"/>
  <c r="W1483" i="26" s="1"/>
  <c r="X1444" i="26"/>
  <c r="W1513" i="26"/>
  <c r="V1407" i="26"/>
  <c r="V855" i="26"/>
  <c r="W908" i="26" s="1"/>
  <c r="V823" i="26"/>
  <c r="W876" i="26" s="1"/>
  <c r="V851" i="26"/>
  <c r="W904" i="26" s="1"/>
  <c r="W1500" i="26"/>
  <c r="V1394" i="26"/>
  <c r="W1447" i="26" s="1"/>
  <c r="X865" i="26"/>
  <c r="BG15" i="28"/>
  <c r="BH15" i="28"/>
  <c r="BI15" i="28"/>
  <c r="BF15" i="28"/>
  <c r="V129" i="26"/>
  <c r="W160" i="26" s="1"/>
  <c r="W1518" i="26"/>
  <c r="V1412" i="26"/>
  <c r="BG11" i="28"/>
  <c r="BH11" i="28"/>
  <c r="BI11" i="28"/>
  <c r="BF11" i="28"/>
  <c r="V126" i="26"/>
  <c r="W157" i="26" s="1"/>
  <c r="X1190" i="26"/>
  <c r="X1084" i="26" s="1"/>
  <c r="X1561" i="26" s="1"/>
  <c r="X1614" i="26" s="1"/>
  <c r="W1522" i="26"/>
  <c r="V1416" i="26"/>
  <c r="W1469" i="26" s="1"/>
  <c r="X1464" i="26"/>
  <c r="W1183" i="26"/>
  <c r="W1077" i="26" s="1"/>
  <c r="W1554" i="26" s="1"/>
  <c r="X1607" i="26" s="1"/>
  <c r="V838" i="26"/>
  <c r="W891" i="26" s="1"/>
  <c r="X905" i="26"/>
  <c r="X1482" i="26"/>
  <c r="V846" i="26"/>
  <c r="BG23" i="28"/>
  <c r="BH23" i="28"/>
  <c r="BI23" i="28"/>
  <c r="BF23" i="28"/>
  <c r="V138" i="26"/>
  <c r="W169" i="26" s="1"/>
  <c r="X1203" i="26"/>
  <c r="X1097" i="26" s="1"/>
  <c r="X1574" i="26" s="1"/>
  <c r="X1455" i="26"/>
  <c r="W1537" i="26"/>
  <c r="V1431" i="26"/>
  <c r="W1484" i="26" s="1"/>
  <c r="X1462" i="26"/>
  <c r="BH52" i="28"/>
  <c r="BI52" i="28"/>
  <c r="BG52" i="28"/>
  <c r="BF52" i="28"/>
  <c r="V614" i="26"/>
  <c r="W635" i="26" s="1"/>
  <c r="V836" i="26"/>
  <c r="X1440" i="26"/>
  <c r="BF30" i="28"/>
  <c r="BG30" i="28"/>
  <c r="BH30" i="28"/>
  <c r="BI30" i="28"/>
  <c r="V145" i="26"/>
  <c r="W176" i="26" s="1"/>
  <c r="BG54" i="28"/>
  <c r="BF54" i="28"/>
  <c r="BH54" i="28"/>
  <c r="BI54" i="28"/>
  <c r="V616" i="26"/>
  <c r="W637" i="26" s="1"/>
  <c r="V833" i="26"/>
  <c r="V821" i="26"/>
  <c r="X901" i="26"/>
  <c r="X1468" i="26"/>
  <c r="V844" i="26"/>
  <c r="W897" i="26" s="1"/>
  <c r="W1185" i="26"/>
  <c r="W1079" i="26" s="1"/>
  <c r="W1556" i="26" s="1"/>
  <c r="X1202" i="26"/>
  <c r="X1096" i="26" s="1"/>
  <c r="X1573" i="26" s="1"/>
  <c r="X1467" i="26"/>
  <c r="X1483" i="26"/>
  <c r="X1460" i="26"/>
  <c r="BI13" i="28"/>
  <c r="BF13" i="28"/>
  <c r="BF12" i="28"/>
  <c r="BG12" i="28"/>
  <c r="BH12" i="28"/>
  <c r="BI12" i="28"/>
  <c r="BG13" i="28"/>
  <c r="BH13" i="28"/>
  <c r="V127" i="26"/>
  <c r="BH32" i="28"/>
  <c r="BI32" i="28"/>
  <c r="BG32" i="28"/>
  <c r="BF32" i="28"/>
  <c r="V149" i="26"/>
  <c r="W180" i="26" s="1"/>
  <c r="V609" i="26"/>
  <c r="W630" i="26" s="1"/>
  <c r="V815" i="26"/>
  <c r="X168" i="26"/>
  <c r="V850" i="26"/>
  <c r="V827" i="26"/>
  <c r="W880" i="26" s="1"/>
  <c r="X624" i="26"/>
  <c r="W1495" i="26"/>
  <c r="V1389" i="26"/>
  <c r="W1442" i="26" s="1"/>
  <c r="W1189" i="26"/>
  <c r="W1083" i="26" s="1"/>
  <c r="W1560" i="26" s="1"/>
  <c r="V853" i="26"/>
  <c r="W1191" i="26"/>
  <c r="W1085" i="26" s="1"/>
  <c r="W1562" i="26" s="1"/>
  <c r="X1615" i="26" s="1"/>
  <c r="W1193" i="26"/>
  <c r="W1087" i="26" s="1"/>
  <c r="W1564" i="26" s="1"/>
  <c r="X1208" i="26"/>
  <c r="X1102" i="26" s="1"/>
  <c r="X1579" i="26" s="1"/>
  <c r="V820" i="26"/>
  <c r="W873" i="26" s="1"/>
  <c r="X1475" i="26"/>
  <c r="X172" i="26"/>
  <c r="X167" i="26"/>
  <c r="X163" i="26"/>
  <c r="V825" i="26"/>
  <c r="W1511" i="26"/>
  <c r="V1405" i="26"/>
  <c r="W1458" i="26" s="1"/>
  <c r="W1525" i="26"/>
  <c r="V1419" i="26"/>
  <c r="W1532" i="26"/>
  <c r="V1426" i="26"/>
  <c r="W1479" i="26" s="1"/>
  <c r="BG46" i="28"/>
  <c r="BF46" i="28"/>
  <c r="BH46" i="28"/>
  <c r="BI46" i="28"/>
  <c r="V607" i="26"/>
  <c r="W628" i="26" s="1"/>
  <c r="V843" i="26"/>
  <c r="X897" i="26"/>
  <c r="X629" i="26"/>
  <c r="X1185" i="26"/>
  <c r="X1079" i="26" s="1"/>
  <c r="X1556" i="26" s="1"/>
  <c r="W1503" i="26"/>
  <c r="V1397" i="26"/>
  <c r="X170" i="26"/>
  <c r="X1178" i="26"/>
  <c r="X1072" i="26" s="1"/>
  <c r="X1549" i="26" s="1"/>
  <c r="V832" i="26"/>
  <c r="W885" i="26" s="1"/>
  <c r="W1529" i="26"/>
  <c r="V1423" i="26"/>
  <c r="V859" i="26"/>
  <c r="W1496" i="26"/>
  <c r="V1390" i="26"/>
  <c r="W1443" i="26" s="1"/>
  <c r="V817" i="26"/>
  <c r="W870" i="26" s="1"/>
  <c r="V826" i="26"/>
  <c r="W1206" i="26"/>
  <c r="W1100" i="26" s="1"/>
  <c r="W1577" i="26" s="1"/>
  <c r="W1210" i="26"/>
  <c r="W1104" i="26" s="1"/>
  <c r="W1581" i="26" s="1"/>
  <c r="W1514" i="26"/>
  <c r="V1408" i="26"/>
  <c r="W1461" i="26" s="1"/>
  <c r="W1498" i="26"/>
  <c r="V1392" i="26"/>
  <c r="W1445" i="26" s="1"/>
  <c r="V841" i="26"/>
  <c r="W1194" i="26"/>
  <c r="W1088" i="26" s="1"/>
  <c r="W1565" i="26" s="1"/>
  <c r="W1504" i="26"/>
  <c r="V1398" i="26"/>
  <c r="W1451" i="26" s="1"/>
  <c r="BF43" i="28"/>
  <c r="BG43" i="28"/>
  <c r="BH43" i="28"/>
  <c r="BI43" i="28"/>
  <c r="V604" i="26"/>
  <c r="W625" i="26" s="1"/>
  <c r="W1501" i="26"/>
  <c r="V1395" i="26"/>
  <c r="W46" i="26"/>
  <c r="V819" i="26"/>
  <c r="W1531" i="26"/>
  <c r="V1425" i="26"/>
  <c r="W1478" i="26" s="1"/>
  <c r="X636" i="26"/>
  <c r="BG27" i="28"/>
  <c r="BH27" i="28"/>
  <c r="BI27" i="28"/>
  <c r="BF27" i="28"/>
  <c r="V143" i="26"/>
  <c r="W174" i="26" s="1"/>
  <c r="BF51" i="28"/>
  <c r="BG51" i="28"/>
  <c r="BH51" i="28"/>
  <c r="BI51" i="28"/>
  <c r="V613" i="26"/>
  <c r="X1175" i="26"/>
  <c r="X1069" i="26" s="1"/>
  <c r="X1546" i="26" s="1"/>
  <c r="X896" i="26"/>
  <c r="W1534" i="26"/>
  <c r="V1428" i="26"/>
  <c r="V857" i="26"/>
  <c r="W910" i="26" s="1"/>
  <c r="W47" i="26"/>
  <c r="BG40" i="28"/>
  <c r="BF40" i="28"/>
  <c r="BH40" i="28"/>
  <c r="BI40" i="28"/>
  <c r="V601" i="26"/>
  <c r="W622" i="26" s="1"/>
  <c r="X885" i="26"/>
  <c r="X1476" i="26"/>
  <c r="X912" i="26"/>
  <c r="X870" i="26"/>
  <c r="BI29" i="28"/>
  <c r="BF29" i="28"/>
  <c r="BG29" i="28"/>
  <c r="BH29" i="28"/>
  <c r="V144" i="26"/>
  <c r="V148" i="26"/>
  <c r="BF26" i="28"/>
  <c r="BG26" i="28"/>
  <c r="BH26" i="28"/>
  <c r="BI26" i="28"/>
  <c r="V142" i="26"/>
  <c r="W173" i="26" s="1"/>
  <c r="BG45" i="28"/>
  <c r="BH45" i="28"/>
  <c r="BI45" i="28"/>
  <c r="BF45" i="28"/>
  <c r="V606" i="26"/>
  <c r="W627" i="26" s="1"/>
  <c r="V130" i="26"/>
  <c r="W161" i="26" s="1"/>
  <c r="V854" i="26"/>
  <c r="X1213" i="26"/>
  <c r="X1107" i="26" s="1"/>
  <c r="X1584" i="26" s="1"/>
  <c r="W1507" i="26"/>
  <c r="V1401" i="26"/>
  <c r="W1454" i="26" s="1"/>
  <c r="X879" i="26"/>
  <c r="X1206" i="26"/>
  <c r="X1100" i="26" s="1"/>
  <c r="X1577" i="26" s="1"/>
  <c r="W1523" i="26"/>
  <c r="V1417" i="26"/>
  <c r="X1189" i="26"/>
  <c r="X1083" i="26" s="1"/>
  <c r="X1560" i="26" s="1"/>
  <c r="X1461" i="26"/>
  <c r="X1445" i="26"/>
  <c r="X171" i="26"/>
  <c r="X894" i="26"/>
  <c r="X180" i="26"/>
  <c r="X1194" i="26"/>
  <c r="X1088" i="26" s="1"/>
  <c r="X1565" i="26" s="1"/>
  <c r="W1215" i="26"/>
  <c r="W1109" i="26" s="1"/>
  <c r="W1586" i="26" s="1"/>
  <c r="X1639" i="26" s="1"/>
  <c r="X1451" i="26"/>
  <c r="X1193" i="26"/>
  <c r="X1087" i="26" s="1"/>
  <c r="X1564" i="26" s="1"/>
  <c r="X1448" i="26"/>
  <c r="W1186" i="26"/>
  <c r="W1080" i="26" s="1"/>
  <c r="W1557" i="26" s="1"/>
  <c r="X1610" i="26" s="1"/>
  <c r="X1177" i="26"/>
  <c r="X1071" i="26" s="1"/>
  <c r="X1548" i="26" s="1"/>
  <c r="Y1601" i="26" s="1"/>
  <c r="X46" i="26"/>
  <c r="X872" i="26"/>
  <c r="BG19" i="28"/>
  <c r="BH19" i="28"/>
  <c r="BI19" i="28"/>
  <c r="BF19" i="28"/>
  <c r="V134" i="26"/>
  <c r="W165" i="26" s="1"/>
  <c r="V840" i="26"/>
  <c r="W893" i="26" s="1"/>
  <c r="W1530" i="26"/>
  <c r="V1424" i="26"/>
  <c r="W1477" i="26" s="1"/>
  <c r="V822" i="26"/>
  <c r="X1478" i="26"/>
  <c r="W1204" i="26"/>
  <c r="W1098" i="26" s="1"/>
  <c r="W1575" i="26" s="1"/>
  <c r="X1628" i="26" s="1"/>
  <c r="X623" i="26"/>
  <c r="W1211" i="26"/>
  <c r="W1105" i="26" s="1"/>
  <c r="W1582" i="26" s="1"/>
  <c r="X1635" i="26" s="1"/>
  <c r="V147" i="26"/>
  <c r="W178" i="26" s="1"/>
  <c r="X1481" i="26"/>
  <c r="X910" i="26"/>
  <c r="X47" i="26"/>
  <c r="BF18" i="28"/>
  <c r="BG18" i="28"/>
  <c r="BH18" i="28"/>
  <c r="BI18" i="28"/>
  <c r="V133" i="26"/>
  <c r="W164" i="26" s="1"/>
  <c r="X1630" i="26" l="1"/>
  <c r="X1632" i="26"/>
  <c r="X1633" i="26"/>
  <c r="Y1633" i="26"/>
  <c r="Y1596" i="26"/>
  <c r="Y1599" i="26"/>
  <c r="Y1602" i="26"/>
  <c r="X1608" i="26"/>
  <c r="Y1608" i="26"/>
  <c r="W1543" i="26"/>
  <c r="X1596" i="26" s="1"/>
  <c r="Y1614" i="26"/>
  <c r="X1643" i="26"/>
  <c r="Y1598" i="26"/>
  <c r="X1624" i="26"/>
  <c r="Y1624" i="26"/>
  <c r="X1638" i="26"/>
  <c r="Y1638" i="26"/>
  <c r="Y1630" i="26"/>
  <c r="X1616" i="26"/>
  <c r="X1613" i="26"/>
  <c r="Y1626" i="26"/>
  <c r="Y1600" i="26"/>
  <c r="X1641" i="26"/>
  <c r="X1618" i="26"/>
  <c r="Y1618" i="26"/>
  <c r="Y1637" i="26"/>
  <c r="Y1605" i="26"/>
  <c r="X1634" i="26"/>
  <c r="Y1613" i="26"/>
  <c r="X1611" i="26"/>
  <c r="Y1627" i="26"/>
  <c r="X1617" i="26"/>
  <c r="Y1617" i="26"/>
  <c r="X1609" i="26"/>
  <c r="Y1609" i="26"/>
  <c r="X590" i="26"/>
  <c r="Y653" i="26"/>
  <c r="Y591" i="26"/>
  <c r="Y695" i="26"/>
  <c r="X611" i="26"/>
  <c r="Y1632" i="26"/>
  <c r="V1523" i="26"/>
  <c r="U1417" i="26"/>
  <c r="BC29" i="28"/>
  <c r="BD29" i="28"/>
  <c r="BE29" i="28"/>
  <c r="BB29" i="28"/>
  <c r="U144" i="26"/>
  <c r="BD51" i="28"/>
  <c r="BE51" i="28"/>
  <c r="BC51" i="28"/>
  <c r="BB51" i="28"/>
  <c r="U613" i="26"/>
  <c r="V634" i="26" s="1"/>
  <c r="U853" i="26"/>
  <c r="BC44" i="28"/>
  <c r="BD44" i="28"/>
  <c r="BE44" i="28"/>
  <c r="BB44" i="28"/>
  <c r="U605" i="26"/>
  <c r="V626" i="26" s="1"/>
  <c r="W1470" i="26"/>
  <c r="V1177" i="26"/>
  <c r="V1071" i="26" s="1"/>
  <c r="V1548" i="26" s="1"/>
  <c r="V1206" i="26"/>
  <c r="V1100" i="26" s="1"/>
  <c r="V1577" i="26" s="1"/>
  <c r="BC46" i="28"/>
  <c r="BD46" i="28"/>
  <c r="BE46" i="28"/>
  <c r="BB46" i="28"/>
  <c r="U607" i="26"/>
  <c r="V628" i="26" s="1"/>
  <c r="W906" i="26"/>
  <c r="U850" i="26"/>
  <c r="V903" i="26" s="1"/>
  <c r="U821" i="26"/>
  <c r="V874" i="26" s="1"/>
  <c r="U836" i="26"/>
  <c r="V1500" i="26"/>
  <c r="U1394" i="26"/>
  <c r="V1528" i="26"/>
  <c r="U1422" i="26"/>
  <c r="V1535" i="26"/>
  <c r="U1429" i="26"/>
  <c r="V1482" i="26" s="1"/>
  <c r="V1190" i="26"/>
  <c r="V1084" i="26" s="1"/>
  <c r="V1561" i="26" s="1"/>
  <c r="W1614" i="26" s="1"/>
  <c r="BB53" i="28"/>
  <c r="BC53" i="28"/>
  <c r="BE53" i="28"/>
  <c r="BD53" i="28"/>
  <c r="U615" i="26"/>
  <c r="V636" i="26" s="1"/>
  <c r="U842" i="26"/>
  <c r="V895" i="26" s="1"/>
  <c r="V1512" i="26"/>
  <c r="U1406" i="26"/>
  <c r="V1510" i="26"/>
  <c r="U1404" i="26"/>
  <c r="V1505" i="26"/>
  <c r="U1399" i="26"/>
  <c r="BE28" i="28"/>
  <c r="BB28" i="28"/>
  <c r="BD28" i="28"/>
  <c r="BC28" i="28"/>
  <c r="U141" i="26"/>
  <c r="V1524" i="26"/>
  <c r="U1418" i="26"/>
  <c r="V1527" i="26"/>
  <c r="U1421" i="26"/>
  <c r="V1193" i="26"/>
  <c r="V1087" i="26" s="1"/>
  <c r="V1564" i="26" s="1"/>
  <c r="V1178" i="26"/>
  <c r="V1072" i="26" s="1"/>
  <c r="V1549" i="26" s="1"/>
  <c r="W1177" i="26"/>
  <c r="W1071" i="26" s="1"/>
  <c r="W1548" i="26" s="1"/>
  <c r="U859" i="26"/>
  <c r="V912" i="26" s="1"/>
  <c r="W1195" i="26"/>
  <c r="W1089" i="26" s="1"/>
  <c r="W1566" i="26" s="1"/>
  <c r="V1525" i="26"/>
  <c r="U1419" i="26"/>
  <c r="U825" i="26"/>
  <c r="W903" i="26"/>
  <c r="W1178" i="26"/>
  <c r="W1072" i="26" s="1"/>
  <c r="W1549" i="26" s="1"/>
  <c r="X1602" i="26" s="1"/>
  <c r="W874" i="26"/>
  <c r="W889" i="26"/>
  <c r="V1518" i="26"/>
  <c r="U1412" i="26"/>
  <c r="V1465" i="26" s="1"/>
  <c r="V1201" i="26"/>
  <c r="V1095" i="26" s="1"/>
  <c r="V1572" i="26" s="1"/>
  <c r="V1520" i="26"/>
  <c r="U1414" i="26"/>
  <c r="V1493" i="26"/>
  <c r="U1387" i="26"/>
  <c r="V1440" i="26" s="1"/>
  <c r="V1203" i="26"/>
  <c r="V1097" i="26" s="1"/>
  <c r="V1574" i="26" s="1"/>
  <c r="BC34" i="28"/>
  <c r="BD34" i="28"/>
  <c r="BE34" i="28"/>
  <c r="BB34" i="28"/>
  <c r="U151" i="26"/>
  <c r="U828" i="26"/>
  <c r="V1533" i="26"/>
  <c r="U1427" i="26"/>
  <c r="U856" i="26"/>
  <c r="V909" i="26" s="1"/>
  <c r="U830" i="26"/>
  <c r="V883" i="26" s="1"/>
  <c r="U831" i="26"/>
  <c r="BB25" i="28"/>
  <c r="BC25" i="28"/>
  <c r="BE25" i="28"/>
  <c r="BD25" i="28"/>
  <c r="U140" i="26"/>
  <c r="V171" i="26" s="1"/>
  <c r="U835" i="26"/>
  <c r="V1519" i="26"/>
  <c r="U1413" i="26"/>
  <c r="W1471" i="26"/>
  <c r="U814" i="26"/>
  <c r="W1474" i="26"/>
  <c r="V1202" i="26"/>
  <c r="V1096" i="26" s="1"/>
  <c r="V1573" i="26" s="1"/>
  <c r="V1176" i="26"/>
  <c r="V1070" i="26" s="1"/>
  <c r="V1547" i="26" s="1"/>
  <c r="U819" i="26"/>
  <c r="V872" i="26" s="1"/>
  <c r="V1503" i="26"/>
  <c r="U1397" i="26"/>
  <c r="W1212" i="26"/>
  <c r="W1106" i="26" s="1"/>
  <c r="W1583" i="26" s="1"/>
  <c r="V48" i="26"/>
  <c r="U833" i="26"/>
  <c r="V886" i="26" s="1"/>
  <c r="V1182" i="26"/>
  <c r="V1076" i="26" s="1"/>
  <c r="V1553" i="26" s="1"/>
  <c r="V1180" i="26"/>
  <c r="V1074" i="26" s="1"/>
  <c r="V1551" i="26" s="1"/>
  <c r="U846" i="26"/>
  <c r="V899" i="26" s="1"/>
  <c r="W1216" i="26"/>
  <c r="W1110" i="26" s="1"/>
  <c r="W1587" i="26" s="1"/>
  <c r="W1465" i="26"/>
  <c r="W1201" i="26"/>
  <c r="W1095" i="26" s="1"/>
  <c r="W1572" i="26" s="1"/>
  <c r="V1513" i="26"/>
  <c r="U1407" i="26"/>
  <c r="V1460" i="26" s="1"/>
  <c r="W1467" i="26"/>
  <c r="W1440" i="26"/>
  <c r="W1203" i="26"/>
  <c r="W1097" i="26" s="1"/>
  <c r="W1574" i="26" s="1"/>
  <c r="BD31" i="28"/>
  <c r="BE31" i="28"/>
  <c r="BB31" i="28"/>
  <c r="BC31" i="28"/>
  <c r="U146" i="26"/>
  <c r="V177" i="26" s="1"/>
  <c r="W1482" i="26"/>
  <c r="W881" i="26"/>
  <c r="U837" i="26"/>
  <c r="V1173" i="26"/>
  <c r="V1067" i="26" s="1"/>
  <c r="V1544" i="26" s="1"/>
  <c r="W909" i="26"/>
  <c r="W883" i="26"/>
  <c r="W884" i="26"/>
  <c r="U847" i="26"/>
  <c r="V1490" i="26"/>
  <c r="U1384" i="26"/>
  <c r="V1437" i="26" s="1"/>
  <c r="W888" i="26"/>
  <c r="W1466" i="26"/>
  <c r="V1491" i="26"/>
  <c r="U1385" i="26"/>
  <c r="U849" i="26"/>
  <c r="V902" i="26" s="1"/>
  <c r="BC21" i="28"/>
  <c r="BD21" i="28"/>
  <c r="BE21" i="28"/>
  <c r="BB21" i="28"/>
  <c r="U136" i="26"/>
  <c r="V167" i="26" s="1"/>
  <c r="W867" i="26"/>
  <c r="W1202" i="26"/>
  <c r="W1096" i="26" s="1"/>
  <c r="W1573" i="26" s="1"/>
  <c r="W1176" i="26"/>
  <c r="W1070" i="26" s="1"/>
  <c r="W1547" i="26" s="1"/>
  <c r="X1600" i="26" s="1"/>
  <c r="V1194" i="26"/>
  <c r="V1088" i="26" s="1"/>
  <c r="V1565" i="26" s="1"/>
  <c r="U609" i="26"/>
  <c r="V630" i="26" s="1"/>
  <c r="U844" i="26"/>
  <c r="V897" i="26" s="1"/>
  <c r="BC14" i="28"/>
  <c r="BD14" i="28"/>
  <c r="BE14" i="28"/>
  <c r="BB14" i="28"/>
  <c r="U128" i="26"/>
  <c r="V159" i="26" s="1"/>
  <c r="U813" i="26"/>
  <c r="V866" i="26" s="1"/>
  <c r="V1502" i="26"/>
  <c r="U1396" i="26"/>
  <c r="V1449" i="26" s="1"/>
  <c r="U147" i="26"/>
  <c r="BB45" i="28"/>
  <c r="BC45" i="28"/>
  <c r="BE45" i="28"/>
  <c r="BD45" i="28"/>
  <c r="U606" i="26"/>
  <c r="V627" i="26" s="1"/>
  <c r="BB19" i="28"/>
  <c r="BC19" i="28"/>
  <c r="BD19" i="28"/>
  <c r="BE19" i="28"/>
  <c r="U134" i="26"/>
  <c r="V165" i="26" s="1"/>
  <c r="U822" i="26"/>
  <c r="V1534" i="26"/>
  <c r="U1428" i="26"/>
  <c r="W1472" i="26"/>
  <c r="W878" i="26"/>
  <c r="W875" i="26"/>
  <c r="W1481" i="26"/>
  <c r="W872" i="26"/>
  <c r="V1501" i="26"/>
  <c r="U1395" i="26"/>
  <c r="U841" i="26"/>
  <c r="V894" i="26" s="1"/>
  <c r="U826" i="26"/>
  <c r="V1529" i="26"/>
  <c r="U1423" i="26"/>
  <c r="V1476" i="26" s="1"/>
  <c r="W1450" i="26"/>
  <c r="U843" i="26"/>
  <c r="V896" i="26" s="1"/>
  <c r="V1189" i="26"/>
  <c r="V1083" i="26" s="1"/>
  <c r="V1560" i="26" s="1"/>
  <c r="W48" i="26"/>
  <c r="BE12" i="28"/>
  <c r="BB12" i="28"/>
  <c r="BC13" i="28"/>
  <c r="BD13" i="28"/>
  <c r="BE13" i="28"/>
  <c r="BD12" i="28"/>
  <c r="BB13" i="28"/>
  <c r="BC12" i="28"/>
  <c r="U127" i="26"/>
  <c r="W886" i="26"/>
  <c r="W1182" i="26"/>
  <c r="W1076" i="26" s="1"/>
  <c r="W1553" i="26" s="1"/>
  <c r="W899" i="26"/>
  <c r="BB11" i="28"/>
  <c r="BC11" i="28"/>
  <c r="BD11" i="28"/>
  <c r="BE11" i="28"/>
  <c r="U126" i="26"/>
  <c r="V157" i="26" s="1"/>
  <c r="W1460" i="26"/>
  <c r="U848" i="26"/>
  <c r="V901" i="26" s="1"/>
  <c r="V1515" i="26"/>
  <c r="U1409" i="26"/>
  <c r="V1462" i="26" s="1"/>
  <c r="U852" i="26"/>
  <c r="V905" i="26" s="1"/>
  <c r="U812" i="26"/>
  <c r="U829" i="26"/>
  <c r="W1480" i="26"/>
  <c r="V1492" i="26"/>
  <c r="U1386" i="26"/>
  <c r="V1439" i="26" s="1"/>
  <c r="W890" i="26"/>
  <c r="W1173" i="26"/>
  <c r="W1067" i="26" s="1"/>
  <c r="W1544" i="26" s="1"/>
  <c r="V1526" i="26"/>
  <c r="U1420" i="26"/>
  <c r="BE48" i="28"/>
  <c r="BB48" i="28"/>
  <c r="BD48" i="28"/>
  <c r="BC48" i="28"/>
  <c r="U610" i="26"/>
  <c r="V631" i="26" s="1"/>
  <c r="U816" i="26"/>
  <c r="W900" i="26"/>
  <c r="W1437" i="26"/>
  <c r="BC24" i="28"/>
  <c r="BD24" i="28"/>
  <c r="BE24" i="28"/>
  <c r="BB24" i="28"/>
  <c r="U139" i="26"/>
  <c r="W1438" i="26"/>
  <c r="W902" i="26"/>
  <c r="U858" i="26"/>
  <c r="V1196" i="26"/>
  <c r="V1090" i="26" s="1"/>
  <c r="V1567" i="26" s="1"/>
  <c r="V1199" i="26"/>
  <c r="V1093" i="26" s="1"/>
  <c r="V1570" i="26" s="1"/>
  <c r="V1181" i="26"/>
  <c r="V1075" i="26" s="1"/>
  <c r="V1552" i="26" s="1"/>
  <c r="U840" i="26"/>
  <c r="V893" i="26" s="1"/>
  <c r="BB33" i="28"/>
  <c r="BC33" i="28"/>
  <c r="BE33" i="28"/>
  <c r="BD33" i="28"/>
  <c r="U150" i="26"/>
  <c r="V181" i="26" s="1"/>
  <c r="V1494" i="26"/>
  <c r="U1388" i="26"/>
  <c r="V1441" i="26" s="1"/>
  <c r="V1509" i="26"/>
  <c r="U1403" i="26"/>
  <c r="BC18" i="28"/>
  <c r="BD18" i="28"/>
  <c r="BE18" i="28"/>
  <c r="BB18" i="28"/>
  <c r="U133" i="26"/>
  <c r="U854" i="26"/>
  <c r="W1205" i="26"/>
  <c r="W1099" i="26" s="1"/>
  <c r="W1576" i="26" s="1"/>
  <c r="W907" i="26"/>
  <c r="V1211" i="26"/>
  <c r="V1105" i="26" s="1"/>
  <c r="V1582" i="26" s="1"/>
  <c r="W1635" i="26" s="1"/>
  <c r="V1514" i="26"/>
  <c r="U1408" i="26"/>
  <c r="U817" i="26"/>
  <c r="V870" i="26" s="1"/>
  <c r="W912" i="26"/>
  <c r="V1530" i="26"/>
  <c r="U1424" i="26"/>
  <c r="V1477" i="26" s="1"/>
  <c r="V1507" i="26"/>
  <c r="U1401" i="26"/>
  <c r="V1454" i="26" s="1"/>
  <c r="U130" i="26"/>
  <c r="W175" i="26"/>
  <c r="W634" i="26"/>
  <c r="V1531" i="26"/>
  <c r="U1425" i="26"/>
  <c r="V1478" i="26" s="1"/>
  <c r="W1448" i="26"/>
  <c r="V1504" i="26"/>
  <c r="U1398" i="26"/>
  <c r="V1451" i="26" s="1"/>
  <c r="W894" i="26"/>
  <c r="W879" i="26"/>
  <c r="W1476" i="26"/>
  <c r="W896" i="26"/>
  <c r="U820" i="26"/>
  <c r="U827" i="26"/>
  <c r="V880" i="26" s="1"/>
  <c r="W158" i="26"/>
  <c r="BC54" i="28"/>
  <c r="BD54" i="28"/>
  <c r="BE54" i="28"/>
  <c r="BB54" i="28"/>
  <c r="U616" i="26"/>
  <c r="V637" i="26" s="1"/>
  <c r="W1180" i="26"/>
  <c r="W1074" i="26" s="1"/>
  <c r="W1551" i="26" s="1"/>
  <c r="BD23" i="28"/>
  <c r="BE23" i="28"/>
  <c r="BB23" i="28"/>
  <c r="BC23" i="28"/>
  <c r="U138" i="26"/>
  <c r="V169" i="26" s="1"/>
  <c r="V1522" i="26"/>
  <c r="U1416" i="26"/>
  <c r="V1469" i="26" s="1"/>
  <c r="U823" i="26"/>
  <c r="W901" i="26"/>
  <c r="W626" i="26"/>
  <c r="W181" i="26"/>
  <c r="W159" i="26"/>
  <c r="W1462" i="26"/>
  <c r="BE20" i="28"/>
  <c r="BB20" i="28"/>
  <c r="BD20" i="28"/>
  <c r="BC20" i="28"/>
  <c r="U135" i="26"/>
  <c r="W905" i="26"/>
  <c r="W865" i="26"/>
  <c r="W882" i="26"/>
  <c r="W1439" i="26"/>
  <c r="V1499" i="26"/>
  <c r="U1393" i="26"/>
  <c r="V1446" i="26" s="1"/>
  <c r="W1473" i="26"/>
  <c r="W1207" i="26"/>
  <c r="W1101" i="26" s="1"/>
  <c r="W1578" i="26" s="1"/>
  <c r="W869" i="26"/>
  <c r="BB41" i="28"/>
  <c r="BC41" i="28"/>
  <c r="BD41" i="28"/>
  <c r="BE41" i="28"/>
  <c r="U602" i="26"/>
  <c r="V623" i="26" s="1"/>
  <c r="V1192" i="26"/>
  <c r="V1086" i="26" s="1"/>
  <c r="V1563" i="26" s="1"/>
  <c r="W1616" i="26" s="1"/>
  <c r="BB17" i="28"/>
  <c r="BC17" i="28"/>
  <c r="BE17" i="28"/>
  <c r="BD17" i="28"/>
  <c r="U132" i="26"/>
  <c r="V163" i="26" s="1"/>
  <c r="W911" i="26"/>
  <c r="W1196" i="26"/>
  <c r="W1090" i="26" s="1"/>
  <c r="W1567" i="26" s="1"/>
  <c r="U839" i="26"/>
  <c r="V892" i="26" s="1"/>
  <c r="U824" i="26"/>
  <c r="V877" i="26" s="1"/>
  <c r="W1181" i="26"/>
  <c r="W1075" i="26" s="1"/>
  <c r="W1552" i="26" s="1"/>
  <c r="V1184" i="26"/>
  <c r="V1078" i="26" s="1"/>
  <c r="V1555" i="26" s="1"/>
  <c r="U148" i="26"/>
  <c r="BB27" i="28"/>
  <c r="BC27" i="28"/>
  <c r="BD27" i="28"/>
  <c r="BE27" i="28"/>
  <c r="U143" i="26"/>
  <c r="V174" i="26" s="1"/>
  <c r="V1210" i="26"/>
  <c r="V1104" i="26" s="1"/>
  <c r="V1581" i="26" s="1"/>
  <c r="W1634" i="26" s="1"/>
  <c r="BC32" i="28"/>
  <c r="BD32" i="28"/>
  <c r="BE32" i="28"/>
  <c r="BB32" i="28"/>
  <c r="U149" i="26"/>
  <c r="V180" i="26" s="1"/>
  <c r="BC30" i="28"/>
  <c r="BD30" i="28"/>
  <c r="BB30" i="28"/>
  <c r="BE30" i="28"/>
  <c r="U145" i="26"/>
  <c r="V1218" i="26"/>
  <c r="V1112" i="26" s="1"/>
  <c r="V1589" i="26" s="1"/>
  <c r="BC52" i="28"/>
  <c r="BD52" i="28"/>
  <c r="BE52" i="28"/>
  <c r="BB52" i="28"/>
  <c r="U614" i="26"/>
  <c r="V635" i="26" s="1"/>
  <c r="V1521" i="26"/>
  <c r="U1415" i="26"/>
  <c r="V1468" i="26" s="1"/>
  <c r="V1508" i="26"/>
  <c r="U1402" i="26"/>
  <c r="V1517" i="26"/>
  <c r="U1411" i="26"/>
  <c r="BC16" i="28"/>
  <c r="BD16" i="28"/>
  <c r="BE16" i="28"/>
  <c r="BB16" i="28"/>
  <c r="U131" i="26"/>
  <c r="V162" i="26" s="1"/>
  <c r="V1506" i="26"/>
  <c r="U1400" i="26"/>
  <c r="V1453" i="26" s="1"/>
  <c r="V1174" i="26"/>
  <c r="V1068" i="26" s="1"/>
  <c r="V1545" i="26" s="1"/>
  <c r="U818" i="26"/>
  <c r="W172" i="26"/>
  <c r="V1217" i="26"/>
  <c r="V1111" i="26" s="1"/>
  <c r="V1588" i="26" s="1"/>
  <c r="U834" i="26"/>
  <c r="W1199" i="26"/>
  <c r="W1093" i="26" s="1"/>
  <c r="W1570" i="26" s="1"/>
  <c r="V1179" i="26"/>
  <c r="V1073" i="26" s="1"/>
  <c r="V1550" i="26" s="1"/>
  <c r="V1498" i="26"/>
  <c r="U1392" i="26"/>
  <c r="V1213" i="26"/>
  <c r="V1107" i="26" s="1"/>
  <c r="V1584" i="26" s="1"/>
  <c r="U815" i="26"/>
  <c r="V1537" i="26"/>
  <c r="U1431" i="26"/>
  <c r="W1179" i="26"/>
  <c r="W1073" i="26" s="1"/>
  <c r="W1550" i="26" s="1"/>
  <c r="W1188" i="26"/>
  <c r="W1082" i="26" s="1"/>
  <c r="W1559" i="26" s="1"/>
  <c r="V1204" i="26"/>
  <c r="V1098" i="26" s="1"/>
  <c r="V1575" i="26" s="1"/>
  <c r="V1186" i="26"/>
  <c r="V1080" i="26" s="1"/>
  <c r="V1557" i="26" s="1"/>
  <c r="W1610" i="26" s="1"/>
  <c r="BC26" i="28"/>
  <c r="BD26" i="28"/>
  <c r="BE26" i="28"/>
  <c r="BB26" i="28"/>
  <c r="U142" i="26"/>
  <c r="V173" i="26" s="1"/>
  <c r="W179" i="26"/>
  <c r="BE40" i="28"/>
  <c r="BB40" i="28"/>
  <c r="BD40" i="28"/>
  <c r="BC40" i="28"/>
  <c r="U601" i="26"/>
  <c r="V622" i="26" s="1"/>
  <c r="U857" i="26"/>
  <c r="V910" i="26" s="1"/>
  <c r="BD43" i="28"/>
  <c r="BE43" i="28"/>
  <c r="BC43" i="28"/>
  <c r="BB43" i="28"/>
  <c r="U604" i="26"/>
  <c r="V625" i="26" s="1"/>
  <c r="W1213" i="26"/>
  <c r="W1107" i="26" s="1"/>
  <c r="W1584" i="26" s="1"/>
  <c r="X1637" i="26" s="1"/>
  <c r="V1496" i="26"/>
  <c r="U1390" i="26"/>
  <c r="U832" i="26"/>
  <c r="W1175" i="26"/>
  <c r="W1069" i="26" s="1"/>
  <c r="W1546" i="26" s="1"/>
  <c r="V1532" i="26"/>
  <c r="U1426" i="26"/>
  <c r="V1511" i="26"/>
  <c r="U1405" i="26"/>
  <c r="V1458" i="26" s="1"/>
  <c r="V1495" i="26"/>
  <c r="U1389" i="26"/>
  <c r="V1442" i="26" s="1"/>
  <c r="W868" i="26"/>
  <c r="W1198" i="26"/>
  <c r="W1092" i="26" s="1"/>
  <c r="W1569" i="26" s="1"/>
  <c r="W1218" i="26"/>
  <c r="W1112" i="26" s="1"/>
  <c r="W1589" i="26" s="1"/>
  <c r="U838" i="26"/>
  <c r="BD15" i="28"/>
  <c r="BE15" i="28"/>
  <c r="BB15" i="28"/>
  <c r="BC15" i="28"/>
  <c r="U129" i="26"/>
  <c r="V160" i="26" s="1"/>
  <c r="W1197" i="26"/>
  <c r="W1091" i="26" s="1"/>
  <c r="W1568" i="26" s="1"/>
  <c r="U851" i="26"/>
  <c r="V904" i="26" s="1"/>
  <c r="U855" i="26"/>
  <c r="V1536" i="26"/>
  <c r="U1430" i="26"/>
  <c r="V1483" i="26" s="1"/>
  <c r="W1455" i="26"/>
  <c r="W182" i="26"/>
  <c r="U845" i="26"/>
  <c r="V898" i="26" s="1"/>
  <c r="W1453" i="26"/>
  <c r="W44" i="26"/>
  <c r="W1174" i="26"/>
  <c r="W1068" i="26" s="1"/>
  <c r="W1545" i="26" s="1"/>
  <c r="W871" i="26"/>
  <c r="W171" i="26"/>
  <c r="BB47" i="28"/>
  <c r="BC47" i="28"/>
  <c r="BD47" i="28"/>
  <c r="BE47" i="28"/>
  <c r="U608" i="26"/>
  <c r="W45" i="26"/>
  <c r="V1516" i="26"/>
  <c r="U1410" i="26"/>
  <c r="V1463" i="26" s="1"/>
  <c r="BC42" i="28"/>
  <c r="BD42" i="28"/>
  <c r="BB42" i="28"/>
  <c r="BE42" i="28"/>
  <c r="U603" i="26"/>
  <c r="V624" i="26" s="1"/>
  <c r="BC22" i="28"/>
  <c r="BD22" i="28"/>
  <c r="BE22" i="28"/>
  <c r="BB22" i="28"/>
  <c r="U137" i="26"/>
  <c r="V1497" i="26"/>
  <c r="U1391" i="26"/>
  <c r="V1209" i="26"/>
  <c r="V1103" i="26" s="1"/>
  <c r="V1580" i="26" s="1"/>
  <c r="W1633" i="26" s="1"/>
  <c r="W1626" i="26" l="1"/>
  <c r="W1605" i="26"/>
  <c r="W1601" i="26"/>
  <c r="W1627" i="26"/>
  <c r="W1598" i="26"/>
  <c r="W1597" i="26"/>
  <c r="X1597" i="26"/>
  <c r="W1606" i="26"/>
  <c r="X1606" i="26"/>
  <c r="W1625" i="26"/>
  <c r="X1625" i="26"/>
  <c r="W1641" i="26"/>
  <c r="X1612" i="26"/>
  <c r="W1604" i="26"/>
  <c r="X1604" i="26"/>
  <c r="Y632" i="26"/>
  <c r="BM49" i="28"/>
  <c r="W611" i="26"/>
  <c r="X632" i="26" s="1"/>
  <c r="BK49" i="28"/>
  <c r="BL49" i="28"/>
  <c r="BJ49" i="28"/>
  <c r="X1605" i="26"/>
  <c r="X1627" i="26"/>
  <c r="W1603" i="26"/>
  <c r="X1603" i="26"/>
  <c r="X1640" i="26"/>
  <c r="X1636" i="26"/>
  <c r="X1598" i="26"/>
  <c r="W590" i="26"/>
  <c r="X1621" i="26"/>
  <c r="W1620" i="26"/>
  <c r="X1620" i="26"/>
  <c r="W1600" i="26"/>
  <c r="X1619" i="26"/>
  <c r="Y696" i="26"/>
  <c r="Y654" i="26"/>
  <c r="X612" i="26"/>
  <c r="X1601" i="26"/>
  <c r="W1628" i="26"/>
  <c r="W1618" i="26"/>
  <c r="W1642" i="26"/>
  <c r="X1642" i="26"/>
  <c r="W1623" i="26"/>
  <c r="X1623" i="26"/>
  <c r="W1602" i="26"/>
  <c r="W1630" i="26"/>
  <c r="X1626" i="26"/>
  <c r="X1622" i="26"/>
  <c r="W1637" i="26"/>
  <c r="X1631" i="26"/>
  <c r="X1629" i="26"/>
  <c r="X591" i="26"/>
  <c r="X653" i="26"/>
  <c r="X695" i="26"/>
  <c r="W1608" i="26"/>
  <c r="W1617" i="26"/>
  <c r="X1599" i="26"/>
  <c r="W1613" i="26"/>
  <c r="U1496" i="26"/>
  <c r="T1390" i="26"/>
  <c r="U1537" i="26"/>
  <c r="T1431" i="26"/>
  <c r="AY20" i="28"/>
  <c r="AZ20" i="28"/>
  <c r="BA20" i="28"/>
  <c r="AX20" i="28"/>
  <c r="T135" i="26"/>
  <c r="U166" i="26" s="1"/>
  <c r="AX18" i="28"/>
  <c r="BA18" i="28"/>
  <c r="AY18" i="28"/>
  <c r="AZ18" i="28"/>
  <c r="T133" i="26"/>
  <c r="BA13" i="28"/>
  <c r="AY12" i="28"/>
  <c r="AZ12" i="28"/>
  <c r="AY13" i="28"/>
  <c r="AZ13" i="28"/>
  <c r="AX13" i="28"/>
  <c r="BA12" i="28"/>
  <c r="AX12" i="28"/>
  <c r="T127" i="26"/>
  <c r="AX34" i="28"/>
  <c r="BA34" i="28"/>
  <c r="AY34" i="28"/>
  <c r="AZ34" i="28"/>
  <c r="T151" i="26"/>
  <c r="U182" i="26" s="1"/>
  <c r="U1212" i="26"/>
  <c r="U1106" i="26" s="1"/>
  <c r="U1583" i="26" s="1"/>
  <c r="AY28" i="28"/>
  <c r="AZ28" i="28"/>
  <c r="BA28" i="28"/>
  <c r="AX28" i="28"/>
  <c r="T141" i="26"/>
  <c r="U172" i="26" s="1"/>
  <c r="U1183" i="26"/>
  <c r="U1077" i="26" s="1"/>
  <c r="U1554" i="26" s="1"/>
  <c r="U1523" i="26"/>
  <c r="T1417" i="26"/>
  <c r="V1443" i="26"/>
  <c r="AY52" i="28"/>
  <c r="AZ52" i="28"/>
  <c r="BA52" i="28"/>
  <c r="AX52" i="28"/>
  <c r="T614" i="26"/>
  <c r="U635" i="26" s="1"/>
  <c r="V1198" i="26"/>
  <c r="V1092" i="26" s="1"/>
  <c r="V1569" i="26" s="1"/>
  <c r="U1210" i="26"/>
  <c r="U1104" i="26" s="1"/>
  <c r="U1581" i="26" s="1"/>
  <c r="V1634" i="26" s="1"/>
  <c r="AX17" i="28"/>
  <c r="AY17" i="28"/>
  <c r="BA17" i="28"/>
  <c r="AZ17" i="28"/>
  <c r="T132" i="26"/>
  <c r="U163" i="26" s="1"/>
  <c r="T827" i="26"/>
  <c r="U880" i="26" s="1"/>
  <c r="U1504" i="26"/>
  <c r="T1398" i="26"/>
  <c r="U1494" i="26"/>
  <c r="T1388" i="26"/>
  <c r="U1181" i="26"/>
  <c r="U1075" i="26" s="1"/>
  <c r="U1552" i="26" s="1"/>
  <c r="V1605" i="26" s="1"/>
  <c r="U1515" i="26"/>
  <c r="T1409" i="26"/>
  <c r="V158" i="26"/>
  <c r="BA14" i="28"/>
  <c r="AX14" i="28"/>
  <c r="AY14" i="28"/>
  <c r="AZ14" i="28"/>
  <c r="T128" i="26"/>
  <c r="U159" i="26" s="1"/>
  <c r="T609" i="26"/>
  <c r="U630" i="26" s="1"/>
  <c r="T849" i="26"/>
  <c r="U1513" i="26"/>
  <c r="T1407" i="26"/>
  <c r="U1460" i="26" s="1"/>
  <c r="U1180" i="26"/>
  <c r="U1074" i="26" s="1"/>
  <c r="U1551" i="26" s="1"/>
  <c r="U1202" i="26"/>
  <c r="U1096" i="26" s="1"/>
  <c r="U1573" i="26" s="1"/>
  <c r="V1626" i="26" s="1"/>
  <c r="T856" i="26"/>
  <c r="U1493" i="26"/>
  <c r="T1387" i="26"/>
  <c r="U1201" i="26"/>
  <c r="U1095" i="26" s="1"/>
  <c r="U1572" i="26" s="1"/>
  <c r="V1212" i="26"/>
  <c r="V1106" i="26" s="1"/>
  <c r="V1583" i="26" s="1"/>
  <c r="T859" i="26"/>
  <c r="U912" i="26" s="1"/>
  <c r="T842" i="26"/>
  <c r="U895" i="26" s="1"/>
  <c r="V1183" i="26"/>
  <c r="V1077" i="26" s="1"/>
  <c r="V1554" i="26" s="1"/>
  <c r="T850" i="26"/>
  <c r="V1470" i="26"/>
  <c r="BA22" i="28"/>
  <c r="AX22" i="28"/>
  <c r="AY22" i="28"/>
  <c r="AZ22" i="28"/>
  <c r="T137" i="26"/>
  <c r="U168" i="26" s="1"/>
  <c r="AY24" i="28"/>
  <c r="AZ24" i="28"/>
  <c r="AX24" i="28"/>
  <c r="BA24" i="28"/>
  <c r="T139" i="26"/>
  <c r="T148" i="26"/>
  <c r="T858" i="26"/>
  <c r="U1526" i="26"/>
  <c r="T1420" i="26"/>
  <c r="U1473" i="26" s="1"/>
  <c r="T826" i="26"/>
  <c r="U879" i="26" s="1"/>
  <c r="T822" i="26"/>
  <c r="U875" i="26" s="1"/>
  <c r="T147" i="26"/>
  <c r="U1519" i="26"/>
  <c r="T1413" i="26"/>
  <c r="U1527" i="26"/>
  <c r="T1421" i="26"/>
  <c r="U1208" i="26"/>
  <c r="U1102" i="26" s="1"/>
  <c r="U1579" i="26" s="1"/>
  <c r="U1500" i="26"/>
  <c r="T1394" i="26"/>
  <c r="T853" i="26"/>
  <c r="BA29" i="28"/>
  <c r="AY29" i="28"/>
  <c r="AZ29" i="28"/>
  <c r="AX29" i="28"/>
  <c r="T144" i="26"/>
  <c r="U1200" i="26"/>
  <c r="U1094" i="26" s="1"/>
  <c r="U1571" i="26" s="1"/>
  <c r="AZ47" i="28"/>
  <c r="AX47" i="28"/>
  <c r="AY47" i="28"/>
  <c r="BA47" i="28"/>
  <c r="T608" i="26"/>
  <c r="U629" i="26" s="1"/>
  <c r="T855" i="26"/>
  <c r="V1484" i="26"/>
  <c r="U44" i="26"/>
  <c r="BA30" i="28"/>
  <c r="AX30" i="28"/>
  <c r="AY30" i="28"/>
  <c r="AZ30" i="28"/>
  <c r="T145" i="26"/>
  <c r="U176" i="26" s="1"/>
  <c r="V908" i="26"/>
  <c r="T815" i="26"/>
  <c r="U1498" i="26"/>
  <c r="T1392" i="26"/>
  <c r="V44" i="26"/>
  <c r="U1517" i="26"/>
  <c r="T1411" i="26"/>
  <c r="U1521" i="26"/>
  <c r="T1415" i="26"/>
  <c r="U1468" i="26" s="1"/>
  <c r="AY32" i="28"/>
  <c r="AZ32" i="28"/>
  <c r="AX32" i="28"/>
  <c r="BA32" i="28"/>
  <c r="T149" i="26"/>
  <c r="U180" i="26" s="1"/>
  <c r="V179" i="26"/>
  <c r="U1522" i="26"/>
  <c r="T1416" i="26"/>
  <c r="U1185" i="26"/>
  <c r="U1079" i="26" s="1"/>
  <c r="U1556" i="26" s="1"/>
  <c r="U1191" i="26"/>
  <c r="U1085" i="26" s="1"/>
  <c r="U1562" i="26" s="1"/>
  <c r="V911" i="26"/>
  <c r="T816" i="26"/>
  <c r="U869" i="26" s="1"/>
  <c r="V1473" i="26"/>
  <c r="T829" i="26"/>
  <c r="U882" i="26" s="1"/>
  <c r="V879" i="26"/>
  <c r="U1534" i="26"/>
  <c r="T1428" i="26"/>
  <c r="V875" i="26"/>
  <c r="V178" i="26"/>
  <c r="U1194" i="26"/>
  <c r="U1088" i="26" s="1"/>
  <c r="U1565" i="26" s="1"/>
  <c r="V1618" i="26" s="1"/>
  <c r="BA21" i="28"/>
  <c r="AY21" i="28"/>
  <c r="AZ21" i="28"/>
  <c r="AX21" i="28"/>
  <c r="T136" i="26"/>
  <c r="U167" i="26" s="1"/>
  <c r="U1491" i="26"/>
  <c r="T1385" i="26"/>
  <c r="T847" i="26"/>
  <c r="T837" i="26"/>
  <c r="U890" i="26" s="1"/>
  <c r="V1466" i="26"/>
  <c r="U1533" i="26"/>
  <c r="T1427" i="26"/>
  <c r="U1480" i="26" s="1"/>
  <c r="T825" i="26"/>
  <c r="U1510" i="26"/>
  <c r="T1404" i="26"/>
  <c r="U1457" i="26" s="1"/>
  <c r="U1187" i="26"/>
  <c r="U1081" i="26" s="1"/>
  <c r="U1558" i="26" s="1"/>
  <c r="V1208" i="26"/>
  <c r="V1102" i="26" s="1"/>
  <c r="V1579" i="26" s="1"/>
  <c r="V1447" i="26"/>
  <c r="V1195" i="26"/>
  <c r="V1089" i="26" s="1"/>
  <c r="V1566" i="26" s="1"/>
  <c r="V906" i="26"/>
  <c r="U1507" i="26"/>
  <c r="T1401" i="26"/>
  <c r="U1454" i="26" s="1"/>
  <c r="U1173" i="26"/>
  <c r="U1067" i="26" s="1"/>
  <c r="U1544" i="26" s="1"/>
  <c r="T819" i="26"/>
  <c r="U1532" i="26"/>
  <c r="T1426" i="26"/>
  <c r="U1479" i="26" s="1"/>
  <c r="T824" i="26"/>
  <c r="V1200" i="26"/>
  <c r="V1094" i="26" s="1"/>
  <c r="V1571" i="26" s="1"/>
  <c r="T845" i="26"/>
  <c r="T851" i="26"/>
  <c r="U904" i="26" s="1"/>
  <c r="U1495" i="26"/>
  <c r="T1389" i="26"/>
  <c r="U1442" i="26" s="1"/>
  <c r="V1479" i="26"/>
  <c r="AZ43" i="28"/>
  <c r="BA43" i="28"/>
  <c r="AX43" i="28"/>
  <c r="AY43" i="28"/>
  <c r="T604" i="26"/>
  <c r="T857" i="26"/>
  <c r="U910" i="26" s="1"/>
  <c r="V868" i="26"/>
  <c r="V1445" i="26"/>
  <c r="V45" i="26"/>
  <c r="U1506" i="26"/>
  <c r="T1400" i="26"/>
  <c r="U1453" i="26" s="1"/>
  <c r="V1464" i="26"/>
  <c r="AZ27" i="28"/>
  <c r="AY27" i="28"/>
  <c r="AX27" i="28"/>
  <c r="BA27" i="28"/>
  <c r="T143" i="26"/>
  <c r="U1184" i="26"/>
  <c r="U1078" i="26" s="1"/>
  <c r="U1555" i="26" s="1"/>
  <c r="V1608" i="26" s="1"/>
  <c r="T839" i="26"/>
  <c r="BA41" i="28"/>
  <c r="AY41" i="28"/>
  <c r="AZ41" i="28"/>
  <c r="AX41" i="28"/>
  <c r="T602" i="26"/>
  <c r="U623" i="26" s="1"/>
  <c r="V1185" i="26"/>
  <c r="V1079" i="26" s="1"/>
  <c r="V1556" i="26" s="1"/>
  <c r="V1191" i="26"/>
  <c r="V1085" i="26" s="1"/>
  <c r="V1562" i="26" s="1"/>
  <c r="V47" i="26"/>
  <c r="T817" i="26"/>
  <c r="U870" i="26" s="1"/>
  <c r="U1199" i="26"/>
  <c r="U1093" i="26" s="1"/>
  <c r="U1570" i="26" s="1"/>
  <c r="V1623" i="26" s="1"/>
  <c r="V869" i="26"/>
  <c r="V882" i="26"/>
  <c r="T848" i="26"/>
  <c r="T843" i="26"/>
  <c r="U896" i="26" s="1"/>
  <c r="T841" i="26"/>
  <c r="U894" i="26" s="1"/>
  <c r="V1481" i="26"/>
  <c r="AX45" i="28"/>
  <c r="AY45" i="28"/>
  <c r="BA45" i="28"/>
  <c r="AZ45" i="28"/>
  <c r="T606" i="26"/>
  <c r="U627" i="26" s="1"/>
  <c r="U1502" i="26"/>
  <c r="T1396" i="26"/>
  <c r="U1449" i="26" s="1"/>
  <c r="V1438" i="26"/>
  <c r="V900" i="26"/>
  <c r="V890" i="26"/>
  <c r="U1176" i="26"/>
  <c r="U1070" i="26" s="1"/>
  <c r="U1547" i="26" s="1"/>
  <c r="V1600" i="26" s="1"/>
  <c r="V1480" i="26"/>
  <c r="U1518" i="26"/>
  <c r="T1412" i="26"/>
  <c r="V878" i="26"/>
  <c r="V1474" i="26"/>
  <c r="V1457" i="26"/>
  <c r="V1187" i="26"/>
  <c r="V1081" i="26" s="1"/>
  <c r="V1558" i="26" s="1"/>
  <c r="U1190" i="26"/>
  <c r="U1084" i="26" s="1"/>
  <c r="U1561" i="26" s="1"/>
  <c r="AX46" i="28"/>
  <c r="BA46" i="28"/>
  <c r="AY46" i="28"/>
  <c r="AZ46" i="28"/>
  <c r="T607" i="26"/>
  <c r="AY44" i="28"/>
  <c r="AZ44" i="28"/>
  <c r="BA44" i="28"/>
  <c r="AX44" i="28"/>
  <c r="T605" i="26"/>
  <c r="U626" i="26" s="1"/>
  <c r="AZ51" i="28"/>
  <c r="BA51" i="28"/>
  <c r="AX51" i="28"/>
  <c r="AY51" i="28"/>
  <c r="T613" i="26"/>
  <c r="U634" i="26" s="1"/>
  <c r="U1490" i="26"/>
  <c r="T1384" i="26"/>
  <c r="U1175" i="26"/>
  <c r="U1069" i="26" s="1"/>
  <c r="U1546" i="26" s="1"/>
  <c r="T834" i="26"/>
  <c r="T818" i="26"/>
  <c r="AY16" i="28"/>
  <c r="AZ16" i="28"/>
  <c r="AX16" i="28"/>
  <c r="BA16" i="28"/>
  <c r="T131" i="26"/>
  <c r="U162" i="26" s="1"/>
  <c r="V166" i="26"/>
  <c r="T823" i="26"/>
  <c r="AX54" i="28"/>
  <c r="BA54" i="28"/>
  <c r="AY54" i="28"/>
  <c r="AZ54" i="28"/>
  <c r="T616" i="26"/>
  <c r="U637" i="26" s="1"/>
  <c r="U46" i="26"/>
  <c r="U1530" i="26"/>
  <c r="T1424" i="26"/>
  <c r="V164" i="26"/>
  <c r="V170" i="26"/>
  <c r="T812" i="26"/>
  <c r="U1503" i="26"/>
  <c r="T1397" i="26"/>
  <c r="T814" i="26"/>
  <c r="U867" i="26" s="1"/>
  <c r="T835" i="26"/>
  <c r="T831" i="26"/>
  <c r="U884" i="26" s="1"/>
  <c r="V182" i="26"/>
  <c r="U1525" i="26"/>
  <c r="T1419" i="26"/>
  <c r="U1472" i="26" s="1"/>
  <c r="U1524" i="26"/>
  <c r="T1418" i="26"/>
  <c r="U1471" i="26" s="1"/>
  <c r="V172" i="26"/>
  <c r="U1528" i="26"/>
  <c r="T1422" i="26"/>
  <c r="U1475" i="26" s="1"/>
  <c r="T836" i="26"/>
  <c r="V168" i="26"/>
  <c r="BA42" i="28"/>
  <c r="AY42" i="28"/>
  <c r="AX42" i="28"/>
  <c r="AZ42" i="28"/>
  <c r="T603" i="26"/>
  <c r="U624" i="26" s="1"/>
  <c r="AY40" i="28"/>
  <c r="AZ40" i="28"/>
  <c r="BA40" i="28"/>
  <c r="AX40" i="28"/>
  <c r="T601" i="26"/>
  <c r="U622" i="26" s="1"/>
  <c r="V887" i="26"/>
  <c r="V876" i="26"/>
  <c r="T820" i="26"/>
  <c r="U873" i="26" s="1"/>
  <c r="V46" i="26"/>
  <c r="T130" i="26"/>
  <c r="U161" i="26" s="1"/>
  <c r="U1514" i="26"/>
  <c r="T1408" i="26"/>
  <c r="U1461" i="26" s="1"/>
  <c r="T854" i="26"/>
  <c r="U907" i="26" s="1"/>
  <c r="U1509" i="26"/>
  <c r="T1403" i="26"/>
  <c r="U1456" i="26" s="1"/>
  <c r="AX33" i="28"/>
  <c r="AY33" i="28"/>
  <c r="BA33" i="28"/>
  <c r="AZ33" i="28"/>
  <c r="T150" i="26"/>
  <c r="U181" i="26" s="1"/>
  <c r="V1207" i="26"/>
  <c r="V1101" i="26" s="1"/>
  <c r="V1578" i="26" s="1"/>
  <c r="V865" i="26"/>
  <c r="U1501" i="26"/>
  <c r="T1395" i="26"/>
  <c r="AZ19" i="28"/>
  <c r="AY19" i="28"/>
  <c r="AX19" i="28"/>
  <c r="BA19" i="28"/>
  <c r="T134" i="26"/>
  <c r="U165" i="26" s="1"/>
  <c r="V1450" i="26"/>
  <c r="V867" i="26"/>
  <c r="V888" i="26"/>
  <c r="V884" i="26"/>
  <c r="T828" i="26"/>
  <c r="U1520" i="26"/>
  <c r="T1414" i="26"/>
  <c r="U1467" i="26" s="1"/>
  <c r="V1472" i="26"/>
  <c r="U1505" i="26"/>
  <c r="T1399" i="26"/>
  <c r="U1452" i="26" s="1"/>
  <c r="U1512" i="26"/>
  <c r="T1406" i="26"/>
  <c r="AX53" i="28"/>
  <c r="AY53" i="28"/>
  <c r="BA53" i="28"/>
  <c r="AZ53" i="28"/>
  <c r="T615" i="26"/>
  <c r="U636" i="26" s="1"/>
  <c r="V1475" i="26"/>
  <c r="V1216" i="26"/>
  <c r="V1110" i="26" s="1"/>
  <c r="V1587" i="26" s="1"/>
  <c r="W1640" i="26" s="1"/>
  <c r="V889" i="26"/>
  <c r="U1497" i="26"/>
  <c r="T1391" i="26"/>
  <c r="T838" i="26"/>
  <c r="U891" i="26" s="1"/>
  <c r="AX26" i="28"/>
  <c r="BA26" i="28"/>
  <c r="AY26" i="28"/>
  <c r="AZ26" i="28"/>
  <c r="T142" i="26"/>
  <c r="U173" i="26" s="1"/>
  <c r="V1444" i="26"/>
  <c r="U1516" i="26"/>
  <c r="T1410" i="26"/>
  <c r="U1172" i="26"/>
  <c r="U1066" i="26" s="1"/>
  <c r="V891" i="26"/>
  <c r="T832" i="26"/>
  <c r="U885" i="26" s="1"/>
  <c r="V1175" i="26"/>
  <c r="V1069" i="26" s="1"/>
  <c r="V1546" i="26" s="1"/>
  <c r="V871" i="26"/>
  <c r="U1508" i="26"/>
  <c r="T1402" i="26"/>
  <c r="U1455" i="26" s="1"/>
  <c r="U1197" i="26"/>
  <c r="U1091" i="26" s="1"/>
  <c r="U1568" i="26" s="1"/>
  <c r="AZ23" i="28"/>
  <c r="BA23" i="28"/>
  <c r="AX23" i="28"/>
  <c r="AY23" i="28"/>
  <c r="T138" i="26"/>
  <c r="U169" i="26" s="1"/>
  <c r="U1209" i="26"/>
  <c r="U1103" i="26" s="1"/>
  <c r="U1580" i="26" s="1"/>
  <c r="V629" i="26"/>
  <c r="V1172" i="26"/>
  <c r="V1066" i="26" s="1"/>
  <c r="V1219" i="26"/>
  <c r="V1113" i="26" s="1"/>
  <c r="V1590" i="26" s="1"/>
  <c r="U1536" i="26"/>
  <c r="T1430" i="26"/>
  <c r="U1483" i="26" s="1"/>
  <c r="AZ15" i="28"/>
  <c r="BA15" i="28"/>
  <c r="AX15" i="28"/>
  <c r="AY15" i="28"/>
  <c r="T129" i="26"/>
  <c r="U160" i="26" s="1"/>
  <c r="U1511" i="26"/>
  <c r="T1405" i="26"/>
  <c r="U1458" i="26" s="1"/>
  <c r="V885" i="26"/>
  <c r="V1215" i="26"/>
  <c r="V1109" i="26" s="1"/>
  <c r="V1586" i="26" s="1"/>
  <c r="V1188" i="26"/>
  <c r="V1082" i="26" s="1"/>
  <c r="V1559" i="26" s="1"/>
  <c r="W1612" i="26" s="1"/>
  <c r="U1174" i="26"/>
  <c r="U1068" i="26" s="1"/>
  <c r="U1545" i="26" s="1"/>
  <c r="V1455" i="26"/>
  <c r="V1197" i="26"/>
  <c r="V1091" i="26" s="1"/>
  <c r="V1568" i="26" s="1"/>
  <c r="V1621" i="26" s="1"/>
  <c r="V176" i="26"/>
  <c r="U1192" i="26"/>
  <c r="U1086" i="26" s="1"/>
  <c r="U1563" i="26" s="1"/>
  <c r="V1616" i="26" s="1"/>
  <c r="U1499" i="26"/>
  <c r="T1393" i="26"/>
  <c r="V873" i="26"/>
  <c r="U1531" i="26"/>
  <c r="T1425" i="26"/>
  <c r="U1478" i="26" s="1"/>
  <c r="V161" i="26"/>
  <c r="V1461" i="26"/>
  <c r="V907" i="26"/>
  <c r="V1456" i="26"/>
  <c r="T840" i="26"/>
  <c r="V1214" i="26"/>
  <c r="V1108" i="26" s="1"/>
  <c r="V1585" i="26" s="1"/>
  <c r="AY48" i="28"/>
  <c r="AZ48" i="28"/>
  <c r="BA48" i="28"/>
  <c r="AX48" i="28"/>
  <c r="T610" i="26"/>
  <c r="U631" i="26" s="1"/>
  <c r="U1492" i="26"/>
  <c r="T1386" i="26"/>
  <c r="T852" i="26"/>
  <c r="U905" i="26" s="1"/>
  <c r="AZ11" i="28"/>
  <c r="AY11" i="28"/>
  <c r="AX11" i="28"/>
  <c r="BA11" i="28"/>
  <c r="T126" i="26"/>
  <c r="U157" i="26" s="1"/>
  <c r="U1189" i="26"/>
  <c r="U1083" i="26" s="1"/>
  <c r="U1560" i="26" s="1"/>
  <c r="U1529" i="26"/>
  <c r="T1423" i="26"/>
  <c r="U1476" i="26" s="1"/>
  <c r="V1448" i="26"/>
  <c r="T813" i="26"/>
  <c r="U866" i="26" s="1"/>
  <c r="T844" i="26"/>
  <c r="U897" i="26" s="1"/>
  <c r="AZ31" i="28"/>
  <c r="BA31" i="28"/>
  <c r="AX31" i="28"/>
  <c r="AY31" i="28"/>
  <c r="T146" i="26"/>
  <c r="U177" i="26" s="1"/>
  <c r="T846" i="26"/>
  <c r="U899" i="26" s="1"/>
  <c r="T833" i="26"/>
  <c r="U886" i="26" s="1"/>
  <c r="AX25" i="28"/>
  <c r="AY25" i="28"/>
  <c r="BA25" i="28"/>
  <c r="AZ25" i="28"/>
  <c r="T140" i="26"/>
  <c r="U171" i="26" s="1"/>
  <c r="T830" i="26"/>
  <c r="V881" i="26"/>
  <c r="V1467" i="26"/>
  <c r="U1193" i="26"/>
  <c r="U1087" i="26" s="1"/>
  <c r="U1564" i="26" s="1"/>
  <c r="V1471" i="26"/>
  <c r="V1452" i="26"/>
  <c r="V1459" i="26"/>
  <c r="U1535" i="26"/>
  <c r="T1429" i="26"/>
  <c r="T821" i="26"/>
  <c r="U874" i="26" s="1"/>
  <c r="U1206" i="26"/>
  <c r="U1100" i="26" s="1"/>
  <c r="U1577" i="26" s="1"/>
  <c r="V1630" i="26" s="1"/>
  <c r="V175" i="26"/>
  <c r="V1205" i="26"/>
  <c r="V1099" i="26" s="1"/>
  <c r="V1576" i="26" s="1"/>
  <c r="V1636" i="26" l="1"/>
  <c r="V1599" i="26"/>
  <c r="W1638" i="26"/>
  <c r="W1621" i="26"/>
  <c r="V590" i="26"/>
  <c r="V1543" i="26"/>
  <c r="Y633" i="26"/>
  <c r="BM50" i="28"/>
  <c r="BJ50" i="28"/>
  <c r="BL50" i="28"/>
  <c r="BK50" i="28"/>
  <c r="W612" i="26"/>
  <c r="U1543" i="26"/>
  <c r="V1611" i="26"/>
  <c r="W1611" i="26"/>
  <c r="W591" i="26"/>
  <c r="W653" i="26"/>
  <c r="W695" i="26"/>
  <c r="V1617" i="26"/>
  <c r="W1599" i="26"/>
  <c r="V1624" i="26"/>
  <c r="W1624" i="26"/>
  <c r="V1607" i="26"/>
  <c r="W1607" i="26"/>
  <c r="X654" i="26"/>
  <c r="X696" i="26"/>
  <c r="W1629" i="26"/>
  <c r="V1598" i="26"/>
  <c r="V1633" i="26"/>
  <c r="V1609" i="26"/>
  <c r="W1609" i="26"/>
  <c r="W1643" i="26"/>
  <c r="V1614" i="26"/>
  <c r="V1604" i="26"/>
  <c r="V1613" i="26"/>
  <c r="W1639" i="26"/>
  <c r="V1615" i="26"/>
  <c r="W1615" i="26"/>
  <c r="V1632" i="26"/>
  <c r="W1632" i="26"/>
  <c r="V1625" i="26"/>
  <c r="W1631" i="26"/>
  <c r="W1622" i="26"/>
  <c r="V1597" i="26"/>
  <c r="W1619" i="26"/>
  <c r="W1636" i="26"/>
  <c r="BI49" i="28"/>
  <c r="BF49" i="28"/>
  <c r="BG49" i="28"/>
  <c r="BH49" i="28"/>
  <c r="V611" i="26"/>
  <c r="S840" i="26"/>
  <c r="S836" i="26"/>
  <c r="T889" i="26" s="1"/>
  <c r="S845" i="26"/>
  <c r="T1491" i="26"/>
  <c r="S1385" i="26"/>
  <c r="T1498" i="26"/>
  <c r="S1392" i="26"/>
  <c r="T1445" i="26" s="1"/>
  <c r="AV29" i="28"/>
  <c r="AW29" i="28"/>
  <c r="AT29" i="28"/>
  <c r="AU29" i="28"/>
  <c r="S144" i="26"/>
  <c r="T1519" i="26"/>
  <c r="S1413" i="26"/>
  <c r="T1466" i="26" s="1"/>
  <c r="T1186" i="26"/>
  <c r="T1080" i="26" s="1"/>
  <c r="T1557" i="26" s="1"/>
  <c r="T1537" i="26"/>
  <c r="S1431" i="26"/>
  <c r="T1484" i="26" s="1"/>
  <c r="T1206" i="26"/>
  <c r="T1100" i="26" s="1"/>
  <c r="T1577" i="26" s="1"/>
  <c r="U1630" i="26" s="1"/>
  <c r="AT31" i="28"/>
  <c r="AU31" i="28"/>
  <c r="AW31" i="28"/>
  <c r="AV31" i="28"/>
  <c r="S146" i="26"/>
  <c r="T177" i="26" s="1"/>
  <c r="S813" i="26"/>
  <c r="T866" i="26" s="1"/>
  <c r="S852" i="26"/>
  <c r="T905" i="26" s="1"/>
  <c r="U893" i="26"/>
  <c r="T1511" i="26"/>
  <c r="S1405" i="26"/>
  <c r="U1188" i="26"/>
  <c r="U1082" i="26" s="1"/>
  <c r="U1559" i="26" s="1"/>
  <c r="T1514" i="26"/>
  <c r="S1408" i="26"/>
  <c r="T1461" i="26" s="1"/>
  <c r="U889" i="26"/>
  <c r="T1524" i="26"/>
  <c r="S1418" i="26"/>
  <c r="T1471" i="26" s="1"/>
  <c r="AT51" i="28"/>
  <c r="AU51" i="28"/>
  <c r="AW51" i="28"/>
  <c r="AV51" i="28"/>
  <c r="S613" i="26"/>
  <c r="T1502" i="26"/>
  <c r="S1396" i="26"/>
  <c r="T1449" i="26" s="1"/>
  <c r="S817" i="26"/>
  <c r="T870" i="26" s="1"/>
  <c r="T1506" i="26"/>
  <c r="S1400" i="26"/>
  <c r="T1495" i="26"/>
  <c r="S1389" i="26"/>
  <c r="U898" i="26"/>
  <c r="U1438" i="26"/>
  <c r="AU32" i="28"/>
  <c r="AT32" i="28"/>
  <c r="AV32" i="28"/>
  <c r="AW32" i="28"/>
  <c r="S149" i="26"/>
  <c r="T180" i="26" s="1"/>
  <c r="U1445" i="26"/>
  <c r="S826" i="26"/>
  <c r="T879" i="26" s="1"/>
  <c r="U1186" i="26"/>
  <c r="U1080" i="26" s="1"/>
  <c r="U1557" i="26" s="1"/>
  <c r="T1181" i="26"/>
  <c r="T1075" i="26" s="1"/>
  <c r="T1552" i="26" s="1"/>
  <c r="AW18" i="28"/>
  <c r="AV18" i="28"/>
  <c r="AT18" i="28"/>
  <c r="AU18" i="28"/>
  <c r="S133" i="26"/>
  <c r="T164" i="26" s="1"/>
  <c r="T1531" i="26"/>
  <c r="S1425" i="26"/>
  <c r="S820" i="26"/>
  <c r="T873" i="26" s="1"/>
  <c r="T1216" i="26"/>
  <c r="T1110" i="26" s="1"/>
  <c r="T1587" i="26" s="1"/>
  <c r="S835" i="26"/>
  <c r="S823" i="26"/>
  <c r="T876" i="26" s="1"/>
  <c r="T1518" i="26"/>
  <c r="S1412" i="26"/>
  <c r="AU27" i="28"/>
  <c r="AV27" i="28"/>
  <c r="AW27" i="28"/>
  <c r="AT27" i="28"/>
  <c r="S143" i="26"/>
  <c r="T174" i="26" s="1"/>
  <c r="AT43" i="28"/>
  <c r="AU43" i="28"/>
  <c r="AW43" i="28"/>
  <c r="AV43" i="28"/>
  <c r="S604" i="26"/>
  <c r="T625" i="26" s="1"/>
  <c r="S819" i="26"/>
  <c r="T872" i="26" s="1"/>
  <c r="T1522" i="26"/>
  <c r="S1416" i="26"/>
  <c r="T1517" i="26"/>
  <c r="S1411" i="26"/>
  <c r="T1464" i="26" s="1"/>
  <c r="T1195" i="26"/>
  <c r="T1089" i="26" s="1"/>
  <c r="T1566" i="26" s="1"/>
  <c r="U1466" i="26"/>
  <c r="S858" i="26"/>
  <c r="T911" i="26" s="1"/>
  <c r="AU24" i="28"/>
  <c r="AT24" i="28"/>
  <c r="AV24" i="28"/>
  <c r="AW24" i="28"/>
  <c r="S139" i="26"/>
  <c r="T170" i="26" s="1"/>
  <c r="T1493" i="26"/>
  <c r="S1387" i="26"/>
  <c r="S849" i="26"/>
  <c r="T902" i="26" s="1"/>
  <c r="T1494" i="26"/>
  <c r="S1388" i="26"/>
  <c r="T1504" i="26"/>
  <c r="S1398" i="26"/>
  <c r="T1523" i="26"/>
  <c r="S1417" i="26"/>
  <c r="U1484" i="26"/>
  <c r="T1505" i="26"/>
  <c r="S1399" i="26"/>
  <c r="T1516" i="26"/>
  <c r="S1410" i="26"/>
  <c r="T1463" i="26" s="1"/>
  <c r="S830" i="26"/>
  <c r="T883" i="26" s="1"/>
  <c r="T1492" i="26"/>
  <c r="S1386" i="26"/>
  <c r="T1439" i="26" s="1"/>
  <c r="AT23" i="28"/>
  <c r="AU23" i="28"/>
  <c r="AW23" i="28"/>
  <c r="AV23" i="28"/>
  <c r="S138" i="26"/>
  <c r="T169" i="26" s="1"/>
  <c r="T1203" i="26"/>
  <c r="T1097" i="26" s="1"/>
  <c r="T1574" i="26" s="1"/>
  <c r="U1219" i="26"/>
  <c r="U1113" i="26" s="1"/>
  <c r="U1590" i="26" s="1"/>
  <c r="U888" i="26"/>
  <c r="S812" i="26"/>
  <c r="T865" i="26" s="1"/>
  <c r="U876" i="26"/>
  <c r="S818" i="26"/>
  <c r="U1215" i="26"/>
  <c r="U1109" i="26" s="1"/>
  <c r="U1586" i="26" s="1"/>
  <c r="U1465" i="26"/>
  <c r="S848" i="26"/>
  <c r="U872" i="26"/>
  <c r="S825" i="26"/>
  <c r="T878" i="26" s="1"/>
  <c r="AV21" i="28"/>
  <c r="AW21" i="28"/>
  <c r="AT21" i="28"/>
  <c r="AU21" i="28"/>
  <c r="S136" i="26"/>
  <c r="T167" i="26" s="1"/>
  <c r="U47" i="26"/>
  <c r="U1464" i="26"/>
  <c r="S815" i="26"/>
  <c r="S855" i="26"/>
  <c r="T908" i="26" s="1"/>
  <c r="U1195" i="26"/>
  <c r="U1089" i="26" s="1"/>
  <c r="U1566" i="26" s="1"/>
  <c r="T1527" i="26"/>
  <c r="S1421" i="26"/>
  <c r="T1474" i="26" s="1"/>
  <c r="U911" i="26"/>
  <c r="AU22" i="28"/>
  <c r="AT22" i="28"/>
  <c r="AV22" i="28"/>
  <c r="AW22" i="28"/>
  <c r="S137" i="26"/>
  <c r="T168" i="26" s="1"/>
  <c r="S850" i="26"/>
  <c r="T903" i="26" s="1"/>
  <c r="U1440" i="26"/>
  <c r="U48" i="26"/>
  <c r="U902" i="26"/>
  <c r="U1441" i="26"/>
  <c r="U1451" i="26"/>
  <c r="AU17" i="28"/>
  <c r="AV17" i="28"/>
  <c r="AW17" i="28"/>
  <c r="AT17" i="28"/>
  <c r="S132" i="26"/>
  <c r="T163" i="26" s="1"/>
  <c r="U1470" i="26"/>
  <c r="T1496" i="26"/>
  <c r="S1390" i="26"/>
  <c r="T1443" i="26" s="1"/>
  <c r="S831" i="26"/>
  <c r="T884" i="26" s="1"/>
  <c r="AW46" i="28"/>
  <c r="AV46" i="28"/>
  <c r="AT46" i="28"/>
  <c r="AU46" i="28"/>
  <c r="S607" i="26"/>
  <c r="T628" i="26" s="1"/>
  <c r="AU11" i="28"/>
  <c r="AV11" i="28"/>
  <c r="AW11" i="28"/>
  <c r="AT11" i="28"/>
  <c r="S126" i="26"/>
  <c r="T157" i="26" s="1"/>
  <c r="T1217" i="26"/>
  <c r="T1111" i="26" s="1"/>
  <c r="T1588" i="26" s="1"/>
  <c r="S821" i="26"/>
  <c r="U883" i="26"/>
  <c r="U1439" i="26"/>
  <c r="U1217" i="26"/>
  <c r="U1111" i="26" s="1"/>
  <c r="U1588" i="26" s="1"/>
  <c r="AT15" i="28"/>
  <c r="AU15" i="28"/>
  <c r="AW15" i="28"/>
  <c r="AV15" i="28"/>
  <c r="S129" i="26"/>
  <c r="T160" i="26" s="1"/>
  <c r="T1508" i="26"/>
  <c r="S1402" i="26"/>
  <c r="S832" i="26"/>
  <c r="T885" i="26" s="1"/>
  <c r="U1463" i="26"/>
  <c r="S838" i="26"/>
  <c r="U1203" i="26"/>
  <c r="U1097" i="26" s="1"/>
  <c r="U1574" i="26" s="1"/>
  <c r="AU19" i="28"/>
  <c r="AV19" i="28"/>
  <c r="AW19" i="28"/>
  <c r="AT19" i="28"/>
  <c r="S134" i="26"/>
  <c r="T165" i="26" s="1"/>
  <c r="U1214" i="26"/>
  <c r="U1108" i="26" s="1"/>
  <c r="U1585" i="26" s="1"/>
  <c r="T1509" i="26"/>
  <c r="S1403" i="26"/>
  <c r="S130" i="26"/>
  <c r="T161" i="26" s="1"/>
  <c r="AU40" i="28"/>
  <c r="AV40" i="28"/>
  <c r="AT40" i="28"/>
  <c r="AW40" i="28"/>
  <c r="S601" i="26"/>
  <c r="AU42" i="28"/>
  <c r="AV42" i="28"/>
  <c r="AT42" i="28"/>
  <c r="AW42" i="28"/>
  <c r="S603" i="26"/>
  <c r="T624" i="26" s="1"/>
  <c r="U1205" i="26"/>
  <c r="U1099" i="26" s="1"/>
  <c r="U1576" i="26" s="1"/>
  <c r="U1216" i="26"/>
  <c r="U1110" i="26" s="1"/>
  <c r="U1587" i="26" s="1"/>
  <c r="T1525" i="26"/>
  <c r="S1419" i="26"/>
  <c r="T1472" i="26" s="1"/>
  <c r="S814" i="26"/>
  <c r="U865" i="26"/>
  <c r="AW54" i="28"/>
  <c r="AV54" i="28"/>
  <c r="AU54" i="28"/>
  <c r="AT54" i="28"/>
  <c r="S616" i="26"/>
  <c r="T637" i="26" s="1"/>
  <c r="U871" i="26"/>
  <c r="U1182" i="26"/>
  <c r="U1076" i="26" s="1"/>
  <c r="U1553" i="26" s="1"/>
  <c r="AT45" i="28"/>
  <c r="AU45" i="28"/>
  <c r="AV45" i="28"/>
  <c r="AW45" i="28"/>
  <c r="S606" i="26"/>
  <c r="T627" i="26" s="1"/>
  <c r="U901" i="26"/>
  <c r="S851" i="26"/>
  <c r="T904" i="26" s="1"/>
  <c r="T1187" i="26"/>
  <c r="T1081" i="26" s="1"/>
  <c r="T1558" i="26" s="1"/>
  <c r="U878" i="26"/>
  <c r="S837" i="26"/>
  <c r="T890" i="26" s="1"/>
  <c r="S829" i="26"/>
  <c r="T1191" i="26"/>
  <c r="T1085" i="26" s="1"/>
  <c r="T1562" i="26" s="1"/>
  <c r="U1615" i="26" s="1"/>
  <c r="U1469" i="26"/>
  <c r="U868" i="26"/>
  <c r="U908" i="26"/>
  <c r="U1474" i="26"/>
  <c r="U903" i="26"/>
  <c r="S859" i="26"/>
  <c r="T1180" i="26"/>
  <c r="T1074" i="26" s="1"/>
  <c r="T1551" i="26" s="1"/>
  <c r="S609" i="26"/>
  <c r="T630" i="26" s="1"/>
  <c r="AU28" i="28"/>
  <c r="AT28" i="28"/>
  <c r="AV28" i="28"/>
  <c r="AW28" i="28"/>
  <c r="S141" i="26"/>
  <c r="U1443" i="26"/>
  <c r="T1520" i="26"/>
  <c r="S1414" i="26"/>
  <c r="T1467" i="26" s="1"/>
  <c r="T46" i="26"/>
  <c r="T1176" i="26"/>
  <c r="T1070" i="26" s="1"/>
  <c r="T1547" i="26" s="1"/>
  <c r="AU25" i="28"/>
  <c r="AV25" i="28"/>
  <c r="AW25" i="28"/>
  <c r="AT25" i="28"/>
  <c r="S140" i="26"/>
  <c r="T171" i="26" s="1"/>
  <c r="T1196" i="26"/>
  <c r="T1090" i="26" s="1"/>
  <c r="T1567" i="26" s="1"/>
  <c r="T1512" i="26"/>
  <c r="S1406" i="26"/>
  <c r="T1459" i="26" s="1"/>
  <c r="T1501" i="26"/>
  <c r="S1395" i="26"/>
  <c r="T1448" i="26" s="1"/>
  <c r="T1528" i="26"/>
  <c r="S1422" i="26"/>
  <c r="T1475" i="26" s="1"/>
  <c r="T1530" i="26"/>
  <c r="S1424" i="26"/>
  <c r="AU16" i="28"/>
  <c r="AT16" i="28"/>
  <c r="AV16" i="28"/>
  <c r="AW16" i="28"/>
  <c r="S131" i="26"/>
  <c r="T162" i="26" s="1"/>
  <c r="S834" i="26"/>
  <c r="T1490" i="26"/>
  <c r="S1384" i="26"/>
  <c r="T1437" i="26" s="1"/>
  <c r="T1177" i="26"/>
  <c r="T1071" i="26" s="1"/>
  <c r="T1548" i="26" s="1"/>
  <c r="U628" i="26"/>
  <c r="T1178" i="26"/>
  <c r="T1072" i="26" s="1"/>
  <c r="T1549" i="26" s="1"/>
  <c r="S841" i="26"/>
  <c r="T894" i="26" s="1"/>
  <c r="S839" i="26"/>
  <c r="S824" i="26"/>
  <c r="T877" i="26" s="1"/>
  <c r="AU47" i="28"/>
  <c r="AV47" i="28"/>
  <c r="AW47" i="28"/>
  <c r="AT47" i="28"/>
  <c r="S608" i="26"/>
  <c r="T629" i="26" s="1"/>
  <c r="U175" i="26"/>
  <c r="T1500" i="26"/>
  <c r="S1394" i="26"/>
  <c r="S147" i="26"/>
  <c r="S856" i="26"/>
  <c r="T1515" i="26"/>
  <c r="S1409" i="26"/>
  <c r="T1462" i="26" s="1"/>
  <c r="T1211" i="26"/>
  <c r="T1105" i="26" s="1"/>
  <c r="T1582" i="26" s="1"/>
  <c r="AU52" i="28"/>
  <c r="AV52" i="28"/>
  <c r="AT52" i="28"/>
  <c r="AW52" i="28"/>
  <c r="S614" i="26"/>
  <c r="T635" i="26" s="1"/>
  <c r="T1179" i="26"/>
  <c r="T1073" i="26" s="1"/>
  <c r="T1550" i="26" s="1"/>
  <c r="AV13" i="28"/>
  <c r="AW13" i="28"/>
  <c r="AT13" i="28"/>
  <c r="AU12" i="28"/>
  <c r="AT12" i="28"/>
  <c r="AV12" i="28"/>
  <c r="AU13" i="28"/>
  <c r="AW12" i="28"/>
  <c r="S127" i="26"/>
  <c r="S857" i="26"/>
  <c r="T910" i="26" s="1"/>
  <c r="T1536" i="26"/>
  <c r="S1430" i="26"/>
  <c r="U1218" i="26"/>
  <c r="U1112" i="26" s="1"/>
  <c r="U1589" i="26" s="1"/>
  <c r="T1497" i="26"/>
  <c r="S1391" i="26"/>
  <c r="T1444" i="26" s="1"/>
  <c r="AU33" i="28"/>
  <c r="AV33" i="28"/>
  <c r="AW33" i="28"/>
  <c r="AT33" i="28"/>
  <c r="S150" i="26"/>
  <c r="T181" i="26" s="1"/>
  <c r="T1503" i="26"/>
  <c r="S1397" i="26"/>
  <c r="T1450" i="26" s="1"/>
  <c r="U1477" i="26"/>
  <c r="U887" i="26"/>
  <c r="U1437" i="26"/>
  <c r="U1177" i="26"/>
  <c r="U1071" i="26" s="1"/>
  <c r="U1548" i="26" s="1"/>
  <c r="U1178" i="26"/>
  <c r="U1072" i="26" s="1"/>
  <c r="U1549" i="26" s="1"/>
  <c r="U892" i="26"/>
  <c r="U877" i="26"/>
  <c r="T1213" i="26"/>
  <c r="T1107" i="26" s="1"/>
  <c r="T1584" i="26" s="1"/>
  <c r="S847" i="26"/>
  <c r="T900" i="26" s="1"/>
  <c r="T1534" i="26"/>
  <c r="S1428" i="26"/>
  <c r="T1481" i="26" s="1"/>
  <c r="AU30" i="28"/>
  <c r="AT30" i="28"/>
  <c r="AV30" i="28"/>
  <c r="AW30" i="28"/>
  <c r="S145" i="26"/>
  <c r="S853" i="26"/>
  <c r="T906" i="26" s="1"/>
  <c r="U1447" i="26"/>
  <c r="U178" i="26"/>
  <c r="S148" i="26"/>
  <c r="U909" i="26"/>
  <c r="AU14" i="28"/>
  <c r="AT14" i="28"/>
  <c r="AV14" i="28"/>
  <c r="AW14" i="28"/>
  <c r="S128" i="26"/>
  <c r="T159" i="26" s="1"/>
  <c r="U1462" i="26"/>
  <c r="U1211" i="26"/>
  <c r="U1105" i="26" s="1"/>
  <c r="U1582" i="26" s="1"/>
  <c r="U158" i="26"/>
  <c r="U164" i="26"/>
  <c r="U1198" i="26"/>
  <c r="U1092" i="26" s="1"/>
  <c r="U1569" i="26" s="1"/>
  <c r="V1622" i="26" s="1"/>
  <c r="S833" i="26"/>
  <c r="T1529" i="26"/>
  <c r="S1423" i="26"/>
  <c r="T1535" i="26"/>
  <c r="S1429" i="26"/>
  <c r="T1482" i="26" s="1"/>
  <c r="AU48" i="28"/>
  <c r="AV48" i="28"/>
  <c r="AT48" i="28"/>
  <c r="AW48" i="28"/>
  <c r="S610" i="26"/>
  <c r="T1499" i="26"/>
  <c r="S1393" i="26"/>
  <c r="T1446" i="26" s="1"/>
  <c r="AW26" i="28"/>
  <c r="AV26" i="28"/>
  <c r="AT26" i="28"/>
  <c r="AU26" i="28"/>
  <c r="S142" i="26"/>
  <c r="T173" i="26" s="1"/>
  <c r="U1459" i="26"/>
  <c r="S828" i="26"/>
  <c r="U1448" i="26"/>
  <c r="U1482" i="26"/>
  <c r="S846" i="26"/>
  <c r="S844" i="26"/>
  <c r="U1196" i="26"/>
  <c r="U1090" i="26" s="1"/>
  <c r="U1567" i="26" s="1"/>
  <c r="U1446" i="26"/>
  <c r="U1444" i="26"/>
  <c r="AT53" i="28"/>
  <c r="AU53" i="28"/>
  <c r="AV53" i="28"/>
  <c r="AW53" i="28"/>
  <c r="S615" i="26"/>
  <c r="T636" i="26" s="1"/>
  <c r="U881" i="26"/>
  <c r="S854" i="26"/>
  <c r="T907" i="26" s="1"/>
  <c r="U1450" i="26"/>
  <c r="U1207" i="26"/>
  <c r="U1101" i="26" s="1"/>
  <c r="U1578" i="26" s="1"/>
  <c r="V1631" i="26" s="1"/>
  <c r="T1175" i="26"/>
  <c r="T1069" i="26" s="1"/>
  <c r="T1546" i="26" s="1"/>
  <c r="U1599" i="26" s="1"/>
  <c r="AU44" i="28"/>
  <c r="AV44" i="28"/>
  <c r="AT44" i="28"/>
  <c r="AW44" i="28"/>
  <c r="S605" i="26"/>
  <c r="T626" i="26" s="1"/>
  <c r="T1190" i="26"/>
  <c r="T1084" i="26" s="1"/>
  <c r="T1561" i="26" s="1"/>
  <c r="U1614" i="26" s="1"/>
  <c r="S843" i="26"/>
  <c r="AV41" i="28"/>
  <c r="AW41" i="28"/>
  <c r="AT41" i="28"/>
  <c r="AU41" i="28"/>
  <c r="S602" i="26"/>
  <c r="T623" i="26" s="1"/>
  <c r="T1184" i="26"/>
  <c r="T1078" i="26" s="1"/>
  <c r="T1555" i="26" s="1"/>
  <c r="U174" i="26"/>
  <c r="U625" i="26"/>
  <c r="T1532" i="26"/>
  <c r="S1426" i="26"/>
  <c r="T1479" i="26" s="1"/>
  <c r="T1507" i="26"/>
  <c r="S1401" i="26"/>
  <c r="U1213" i="26"/>
  <c r="U1107" i="26" s="1"/>
  <c r="U1584" i="26" s="1"/>
  <c r="T1510" i="26"/>
  <c r="S1404" i="26"/>
  <c r="T1457" i="26" s="1"/>
  <c r="T1533" i="26"/>
  <c r="S1427" i="26"/>
  <c r="T1480" i="26" s="1"/>
  <c r="U900" i="26"/>
  <c r="U1481" i="26"/>
  <c r="S816" i="26"/>
  <c r="T1521" i="26"/>
  <c r="S1415" i="26"/>
  <c r="T1468" i="26" s="1"/>
  <c r="U45" i="26"/>
  <c r="U1204" i="26"/>
  <c r="U1098" i="26" s="1"/>
  <c r="U1575" i="26" s="1"/>
  <c r="U906" i="26"/>
  <c r="S822" i="26"/>
  <c r="T1526" i="26"/>
  <c r="S1420" i="26"/>
  <c r="U179" i="26"/>
  <c r="U170" i="26"/>
  <c r="S842" i="26"/>
  <c r="T895" i="26" s="1"/>
  <c r="T1201" i="26"/>
  <c r="T1095" i="26" s="1"/>
  <c r="T1572" i="26" s="1"/>
  <c r="T1202" i="26"/>
  <c r="T1096" i="26" s="1"/>
  <c r="T1573" i="26" s="1"/>
  <c r="U1626" i="26" s="1"/>
  <c r="T1513" i="26"/>
  <c r="S1407" i="26"/>
  <c r="S827" i="26"/>
  <c r="T880" i="26" s="1"/>
  <c r="U1179" i="26"/>
  <c r="U1073" i="26" s="1"/>
  <c r="U1550" i="26" s="1"/>
  <c r="T1183" i="26"/>
  <c r="T1077" i="26" s="1"/>
  <c r="T1554" i="26" s="1"/>
  <c r="AW34" i="28"/>
  <c r="AV34" i="28"/>
  <c r="AU34" i="28"/>
  <c r="AT34" i="28"/>
  <c r="S151" i="26"/>
  <c r="AU20" i="28"/>
  <c r="AT20" i="28"/>
  <c r="AV20" i="28"/>
  <c r="AW20" i="28"/>
  <c r="S135" i="26"/>
  <c r="U1640" i="26" l="1"/>
  <c r="U1619" i="26"/>
  <c r="V591" i="26"/>
  <c r="V653" i="26"/>
  <c r="V695" i="26"/>
  <c r="U1637" i="26"/>
  <c r="V1637" i="26"/>
  <c r="U1635" i="26"/>
  <c r="V1635" i="26"/>
  <c r="U1602" i="26"/>
  <c r="V1602" i="26"/>
  <c r="V1619" i="26"/>
  <c r="V1628" i="26"/>
  <c r="U1601" i="26"/>
  <c r="V1601" i="26"/>
  <c r="V1606" i="26"/>
  <c r="V1643" i="26"/>
  <c r="U1600" i="26"/>
  <c r="W696" i="26"/>
  <c r="W654" i="26"/>
  <c r="U590" i="26"/>
  <c r="V1642" i="26"/>
  <c r="U1641" i="26"/>
  <c r="V1641" i="26"/>
  <c r="U1610" i="26"/>
  <c r="V1610" i="26"/>
  <c r="V1612" i="26"/>
  <c r="V1640" i="26"/>
  <c r="V1629" i="26"/>
  <c r="U1605" i="26"/>
  <c r="U1604" i="26"/>
  <c r="U1620" i="26"/>
  <c r="V1620" i="26"/>
  <c r="U1627" i="26"/>
  <c r="V1627" i="26"/>
  <c r="U1607" i="26"/>
  <c r="X633" i="26"/>
  <c r="BH50" i="28"/>
  <c r="BI50" i="28"/>
  <c r="BF50" i="28"/>
  <c r="V612" i="26"/>
  <c r="W633" i="26" s="1"/>
  <c r="BG50" i="28"/>
  <c r="U1625" i="26"/>
  <c r="U1603" i="26"/>
  <c r="V1603" i="26"/>
  <c r="W632" i="26"/>
  <c r="BC49" i="28"/>
  <c r="BD49" i="28"/>
  <c r="BE49" i="28"/>
  <c r="U611" i="26"/>
  <c r="BB49" i="28"/>
  <c r="V1639" i="26"/>
  <c r="U1611" i="26"/>
  <c r="V1596" i="26"/>
  <c r="W1596" i="26"/>
  <c r="U1608" i="26"/>
  <c r="V1638" i="26"/>
  <c r="S1507" i="26"/>
  <c r="R1401" i="26"/>
  <c r="S1454" i="26" s="1"/>
  <c r="R844" i="26"/>
  <c r="S1500" i="26"/>
  <c r="R1394" i="26"/>
  <c r="S1505" i="26"/>
  <c r="R1399" i="26"/>
  <c r="S1493" i="26"/>
  <c r="R1387" i="26"/>
  <c r="S1511" i="26"/>
  <c r="R1405" i="26"/>
  <c r="S1458" i="26" s="1"/>
  <c r="S1533" i="26"/>
  <c r="R1427" i="26"/>
  <c r="S1480" i="26" s="1"/>
  <c r="S1184" i="26"/>
  <c r="S1078" i="26" s="1"/>
  <c r="S1555" i="26" s="1"/>
  <c r="T1608" i="26" s="1"/>
  <c r="S1175" i="26"/>
  <c r="S1069" i="26" s="1"/>
  <c r="S1546" i="26" s="1"/>
  <c r="T1599" i="26" s="1"/>
  <c r="T897" i="26"/>
  <c r="AQ26" i="28"/>
  <c r="AR26" i="28"/>
  <c r="AS26" i="28"/>
  <c r="AP26" i="28"/>
  <c r="R142" i="26"/>
  <c r="S1534" i="26"/>
  <c r="R1428" i="26"/>
  <c r="S1481" i="26" s="1"/>
  <c r="AS33" i="28"/>
  <c r="AP33" i="28"/>
  <c r="AR33" i="28"/>
  <c r="AQ33" i="28"/>
  <c r="R150" i="26"/>
  <c r="S181" i="26" s="1"/>
  <c r="S1497" i="26"/>
  <c r="R1391" i="26"/>
  <c r="S1444" i="26" s="1"/>
  <c r="T1447" i="26"/>
  <c r="R824" i="26"/>
  <c r="S877" i="26" s="1"/>
  <c r="S1528" i="26"/>
  <c r="R1422" i="26"/>
  <c r="S1475" i="26" s="1"/>
  <c r="S1520" i="26"/>
  <c r="R1414" i="26"/>
  <c r="S1467" i="26" s="1"/>
  <c r="R832" i="26"/>
  <c r="R831" i="26"/>
  <c r="S1496" i="26"/>
  <c r="R1390" i="26"/>
  <c r="AS17" i="28"/>
  <c r="AP17" i="28"/>
  <c r="AR17" i="28"/>
  <c r="AQ17" i="28"/>
  <c r="R132" i="26"/>
  <c r="S163" i="26" s="1"/>
  <c r="S1527" i="26"/>
  <c r="R1421" i="26"/>
  <c r="S1203" i="26"/>
  <c r="S1097" i="26" s="1"/>
  <c r="S1574" i="26" s="1"/>
  <c r="S1516" i="26"/>
  <c r="R1410" i="26"/>
  <c r="S1463" i="26" s="1"/>
  <c r="T1452" i="26"/>
  <c r="S1494" i="26"/>
  <c r="R1388" i="26"/>
  <c r="T1440" i="26"/>
  <c r="R858" i="26"/>
  <c r="R819" i="26"/>
  <c r="S872" i="26" s="1"/>
  <c r="R823" i="26"/>
  <c r="T1458" i="26"/>
  <c r="R813" i="26"/>
  <c r="S1186" i="26"/>
  <c r="S1080" i="26" s="1"/>
  <c r="S1557" i="26" s="1"/>
  <c r="AP29" i="28"/>
  <c r="AQ29" i="28"/>
  <c r="AR29" i="28"/>
  <c r="AS29" i="28"/>
  <c r="R144" i="26"/>
  <c r="S175" i="26" s="1"/>
  <c r="R836" i="26"/>
  <c r="S889" i="26" s="1"/>
  <c r="AP30" i="28"/>
  <c r="AQ30" i="28"/>
  <c r="AS30" i="28"/>
  <c r="AR30" i="28"/>
  <c r="R145" i="26"/>
  <c r="S176" i="26" s="1"/>
  <c r="R846" i="26"/>
  <c r="R856" i="26"/>
  <c r="R859" i="26"/>
  <c r="S912" i="26" s="1"/>
  <c r="R829" i="26"/>
  <c r="AR40" i="28"/>
  <c r="AS40" i="28"/>
  <c r="AP40" i="28"/>
  <c r="AQ40" i="28"/>
  <c r="R601" i="26"/>
  <c r="S622" i="26" s="1"/>
  <c r="S1509" i="26"/>
  <c r="R1403" i="26"/>
  <c r="S1193" i="26"/>
  <c r="S1087" i="26" s="1"/>
  <c r="S1564" i="26" s="1"/>
  <c r="R815" i="26"/>
  <c r="S1522" i="26"/>
  <c r="R1416" i="26"/>
  <c r="S1469" i="26" s="1"/>
  <c r="S1531" i="26"/>
  <c r="R1425" i="26"/>
  <c r="S1495" i="26"/>
  <c r="R1389" i="26"/>
  <c r="AQ51" i="28"/>
  <c r="AP51" i="28"/>
  <c r="AR51" i="28"/>
  <c r="AS51" i="28"/>
  <c r="R613" i="26"/>
  <c r="S634" i="26" s="1"/>
  <c r="S1491" i="26"/>
  <c r="R1385" i="26"/>
  <c r="S1438" i="26" s="1"/>
  <c r="S1183" i="26"/>
  <c r="S1077" i="26" s="1"/>
  <c r="S1554" i="26" s="1"/>
  <c r="R817" i="26"/>
  <c r="AR20" i="28"/>
  <c r="AS20" i="28"/>
  <c r="AP20" i="28"/>
  <c r="AQ20" i="28"/>
  <c r="R135" i="26"/>
  <c r="S166" i="26" s="1"/>
  <c r="S1185" i="26"/>
  <c r="S1079" i="26" s="1"/>
  <c r="S1556" i="26" s="1"/>
  <c r="AR48" i="28"/>
  <c r="AS48" i="28"/>
  <c r="AP48" i="28"/>
  <c r="AQ48" i="28"/>
  <c r="R610" i="26"/>
  <c r="S1526" i="26"/>
  <c r="R1420" i="26"/>
  <c r="T1185" i="26"/>
  <c r="T1079" i="26" s="1"/>
  <c r="T1556" i="26" s="1"/>
  <c r="S1532" i="26"/>
  <c r="R1426" i="26"/>
  <c r="AQ44" i="28"/>
  <c r="AR44" i="28"/>
  <c r="AS44" i="28"/>
  <c r="AP44" i="28"/>
  <c r="R605" i="26"/>
  <c r="S626" i="26" s="1"/>
  <c r="AS53" i="28"/>
  <c r="AR53" i="28"/>
  <c r="AP53" i="28"/>
  <c r="AQ53" i="28"/>
  <c r="R615" i="26"/>
  <c r="S636" i="26" s="1"/>
  <c r="T1172" i="26"/>
  <c r="T1066" i="26" s="1"/>
  <c r="T899" i="26"/>
  <c r="S1529" i="26"/>
  <c r="R1423" i="26"/>
  <c r="S1476" i="26" s="1"/>
  <c r="T1208" i="26"/>
  <c r="T1102" i="26" s="1"/>
  <c r="T1579" i="26" s="1"/>
  <c r="T1198" i="26"/>
  <c r="T1092" i="26" s="1"/>
  <c r="T1569" i="26" s="1"/>
  <c r="T909" i="26"/>
  <c r="T1204" i="26"/>
  <c r="T1098" i="26" s="1"/>
  <c r="T1575" i="26" s="1"/>
  <c r="U1628" i="26" s="1"/>
  <c r="R839" i="26"/>
  <c r="S892" i="26" s="1"/>
  <c r="R834" i="26"/>
  <c r="S1530" i="26"/>
  <c r="R1424" i="26"/>
  <c r="S1477" i="26" s="1"/>
  <c r="T1218" i="26"/>
  <c r="T1112" i="26" s="1"/>
  <c r="T1589" i="26" s="1"/>
  <c r="T912" i="26"/>
  <c r="T882" i="26"/>
  <c r="T1456" i="26"/>
  <c r="S1508" i="26"/>
  <c r="R1402" i="26"/>
  <c r="T1193" i="26"/>
  <c r="T1087" i="26" s="1"/>
  <c r="T1564" i="26" s="1"/>
  <c r="AP11" i="28"/>
  <c r="AQ11" i="28"/>
  <c r="AR11" i="28"/>
  <c r="AS11" i="28"/>
  <c r="R126" i="26"/>
  <c r="S157" i="26" s="1"/>
  <c r="AQ46" i="28"/>
  <c r="AR46" i="28"/>
  <c r="AS46" i="28"/>
  <c r="AP46" i="28"/>
  <c r="R607" i="26"/>
  <c r="S628" i="26" s="1"/>
  <c r="T868" i="26"/>
  <c r="R848" i="26"/>
  <c r="R818" i="26"/>
  <c r="T1205" i="26"/>
  <c r="T1099" i="26" s="1"/>
  <c r="T1576" i="26" s="1"/>
  <c r="S1523" i="26"/>
  <c r="R1417" i="26"/>
  <c r="S1470" i="26" s="1"/>
  <c r="T1441" i="26"/>
  <c r="AQ24" i="28"/>
  <c r="AR24" i="28"/>
  <c r="AS24" i="28"/>
  <c r="AP24" i="28"/>
  <c r="R139" i="26"/>
  <c r="T1469" i="26"/>
  <c r="AP27" i="28"/>
  <c r="AQ27" i="28"/>
  <c r="AR27" i="28"/>
  <c r="AS27" i="28"/>
  <c r="R143" i="26"/>
  <c r="S174" i="26" s="1"/>
  <c r="S1518" i="26"/>
  <c r="R1412" i="26"/>
  <c r="S1465" i="26" s="1"/>
  <c r="T1219" i="26"/>
  <c r="T1113" i="26" s="1"/>
  <c r="T1590" i="26" s="1"/>
  <c r="U1643" i="26" s="1"/>
  <c r="T1478" i="26"/>
  <c r="S1194" i="26"/>
  <c r="S1088" i="26" s="1"/>
  <c r="S1565" i="26" s="1"/>
  <c r="T1199" i="26"/>
  <c r="T1093" i="26" s="1"/>
  <c r="T1570" i="26" s="1"/>
  <c r="S1524" i="26"/>
  <c r="R1418" i="26"/>
  <c r="S1192" i="26"/>
  <c r="S1086" i="26" s="1"/>
  <c r="S1563" i="26" s="1"/>
  <c r="AQ31" i="28"/>
  <c r="AR31" i="28"/>
  <c r="AS31" i="28"/>
  <c r="AP31" i="28"/>
  <c r="R146" i="26"/>
  <c r="S177" i="26" s="1"/>
  <c r="T1438" i="26"/>
  <c r="S1188" i="26"/>
  <c r="S1082" i="26" s="1"/>
  <c r="S1559" i="26" s="1"/>
  <c r="S1535" i="26"/>
  <c r="R1429" i="26"/>
  <c r="S1482" i="26" s="1"/>
  <c r="R857" i="26"/>
  <c r="S1490" i="26"/>
  <c r="R1384" i="26"/>
  <c r="R851" i="26"/>
  <c r="S904" i="26" s="1"/>
  <c r="R130" i="26"/>
  <c r="R855" i="26"/>
  <c r="S908" i="26" s="1"/>
  <c r="AQ34" i="28"/>
  <c r="AR34" i="28"/>
  <c r="AS34" i="28"/>
  <c r="AP34" i="28"/>
  <c r="R151" i="26"/>
  <c r="S182" i="26" s="1"/>
  <c r="T1454" i="26"/>
  <c r="R827" i="26"/>
  <c r="S880" i="26" s="1"/>
  <c r="S1201" i="26"/>
  <c r="S1095" i="26" s="1"/>
  <c r="S1572" i="26" s="1"/>
  <c r="T1625" i="26" s="1"/>
  <c r="T1473" i="26"/>
  <c r="S1510" i="26"/>
  <c r="R1404" i="26"/>
  <c r="S1457" i="26" s="1"/>
  <c r="AQ41" i="28"/>
  <c r="AP41" i="28"/>
  <c r="AR41" i="28"/>
  <c r="AS41" i="28"/>
  <c r="R602" i="26"/>
  <c r="S623" i="26" s="1"/>
  <c r="T1476" i="26"/>
  <c r="R853" i="26"/>
  <c r="S906" i="26" s="1"/>
  <c r="R847" i="26"/>
  <c r="S900" i="26" s="1"/>
  <c r="S1503" i="26"/>
  <c r="R1397" i="26"/>
  <c r="S1450" i="26" s="1"/>
  <c r="AQ52" i="28"/>
  <c r="AR52" i="28"/>
  <c r="AS52" i="28"/>
  <c r="AP52" i="28"/>
  <c r="R614" i="26"/>
  <c r="S635" i="26" s="1"/>
  <c r="AQ47" i="28"/>
  <c r="AP47" i="28"/>
  <c r="AR47" i="28"/>
  <c r="AS47" i="28"/>
  <c r="R608" i="26"/>
  <c r="T892" i="26"/>
  <c r="T887" i="26"/>
  <c r="T1477" i="26"/>
  <c r="S1501" i="26"/>
  <c r="R1395" i="26"/>
  <c r="S1448" i="26" s="1"/>
  <c r="S1176" i="26"/>
  <c r="S1070" i="26" s="1"/>
  <c r="S1547" i="26" s="1"/>
  <c r="T44" i="26"/>
  <c r="R837" i="26"/>
  <c r="AP42" i="28"/>
  <c r="AQ42" i="28"/>
  <c r="AS42" i="28"/>
  <c r="AR42" i="28"/>
  <c r="R603" i="26"/>
  <c r="S624" i="26" s="1"/>
  <c r="T1455" i="26"/>
  <c r="T1209" i="26"/>
  <c r="T1103" i="26" s="1"/>
  <c r="T1580" i="26" s="1"/>
  <c r="R850" i="26"/>
  <c r="R825" i="26"/>
  <c r="S878" i="26" s="1"/>
  <c r="T901" i="26"/>
  <c r="T871" i="26"/>
  <c r="S1492" i="26"/>
  <c r="R1386" i="26"/>
  <c r="S1439" i="26" s="1"/>
  <c r="T1174" i="26"/>
  <c r="T1068" i="26" s="1"/>
  <c r="T1545" i="26" s="1"/>
  <c r="T1470" i="26"/>
  <c r="R849" i="26"/>
  <c r="S902" i="26" s="1"/>
  <c r="S1195" i="26"/>
  <c r="S1089" i="26" s="1"/>
  <c r="S1566" i="26" s="1"/>
  <c r="T1619" i="26" s="1"/>
  <c r="T1465" i="26"/>
  <c r="T1210" i="26"/>
  <c r="T1104" i="26" s="1"/>
  <c r="T1581" i="26" s="1"/>
  <c r="T1194" i="26"/>
  <c r="T1088" i="26" s="1"/>
  <c r="T1565" i="26" s="1"/>
  <c r="T1442" i="26"/>
  <c r="T1192" i="26"/>
  <c r="T1086" i="26" s="1"/>
  <c r="T1563" i="26" s="1"/>
  <c r="S1537" i="26"/>
  <c r="R1431" i="26"/>
  <c r="S1519" i="26"/>
  <c r="R1413" i="26"/>
  <c r="S1466" i="26" s="1"/>
  <c r="T1188" i="26"/>
  <c r="T1082" i="26" s="1"/>
  <c r="T1559" i="26" s="1"/>
  <c r="T1612" i="26" s="1"/>
  <c r="AR28" i="28"/>
  <c r="AS28" i="28"/>
  <c r="AP28" i="28"/>
  <c r="AQ28" i="28"/>
  <c r="R141" i="26"/>
  <c r="S172" i="26" s="1"/>
  <c r="R148" i="26"/>
  <c r="S179" i="26" s="1"/>
  <c r="T176" i="26"/>
  <c r="S1536" i="26"/>
  <c r="R1430" i="26"/>
  <c r="S1483" i="26" s="1"/>
  <c r="AR12" i="28"/>
  <c r="AS12" i="28"/>
  <c r="AP13" i="28"/>
  <c r="AQ13" i="28"/>
  <c r="AP12" i="28"/>
  <c r="AR13" i="28"/>
  <c r="AS13" i="28"/>
  <c r="AQ12" i="28"/>
  <c r="R127" i="26"/>
  <c r="R841" i="26"/>
  <c r="S894" i="26" s="1"/>
  <c r="S1177" i="26"/>
  <c r="S1071" i="26" s="1"/>
  <c r="S1548" i="26" s="1"/>
  <c r="AQ16" i="28"/>
  <c r="AR16" i="28"/>
  <c r="AS16" i="28"/>
  <c r="AP16" i="28"/>
  <c r="R131" i="26"/>
  <c r="S162" i="26" s="1"/>
  <c r="S1212" i="26"/>
  <c r="S1106" i="26" s="1"/>
  <c r="S1583" i="26" s="1"/>
  <c r="T172" i="26"/>
  <c r="R609" i="26"/>
  <c r="S1173" i="26"/>
  <c r="S1067" i="26" s="1"/>
  <c r="S1544" i="26" s="1"/>
  <c r="R814" i="26"/>
  <c r="S867" i="26" s="1"/>
  <c r="R821" i="26"/>
  <c r="AQ43" i="28"/>
  <c r="AP43" i="28"/>
  <c r="AR43" i="28"/>
  <c r="AS43" i="28"/>
  <c r="R604" i="26"/>
  <c r="R835" i="26"/>
  <c r="AQ18" i="28"/>
  <c r="AR18" i="28"/>
  <c r="AS18" i="28"/>
  <c r="AP18" i="28"/>
  <c r="R133" i="26"/>
  <c r="S164" i="26" s="1"/>
  <c r="AQ32" i="28"/>
  <c r="AR32" i="28"/>
  <c r="AS32" i="28"/>
  <c r="AP32" i="28"/>
  <c r="R149" i="26"/>
  <c r="S1506" i="26"/>
  <c r="R1400" i="26"/>
  <c r="S1453" i="26" s="1"/>
  <c r="R845" i="26"/>
  <c r="S898" i="26" s="1"/>
  <c r="R816" i="26"/>
  <c r="R822" i="26"/>
  <c r="S875" i="26" s="1"/>
  <c r="R843" i="26"/>
  <c r="S896" i="26" s="1"/>
  <c r="T1483" i="26"/>
  <c r="R147" i="26"/>
  <c r="S178" i="26" s="1"/>
  <c r="S1207" i="26"/>
  <c r="S1101" i="26" s="1"/>
  <c r="S1578" i="26" s="1"/>
  <c r="T1173" i="26"/>
  <c r="T1067" i="26" s="1"/>
  <c r="T1544" i="26" s="1"/>
  <c r="AS45" i="28"/>
  <c r="AR45" i="28"/>
  <c r="AQ45" i="28"/>
  <c r="AP45" i="28"/>
  <c r="R606" i="26"/>
  <c r="S627" i="26" s="1"/>
  <c r="AQ54" i="28"/>
  <c r="AR54" i="28"/>
  <c r="AS54" i="28"/>
  <c r="AP54" i="28"/>
  <c r="R616" i="26"/>
  <c r="S637" i="26" s="1"/>
  <c r="T867" i="26"/>
  <c r="AP19" i="28"/>
  <c r="AQ19" i="28"/>
  <c r="AR19" i="28"/>
  <c r="AS19" i="28"/>
  <c r="R134" i="26"/>
  <c r="S165" i="26" s="1"/>
  <c r="R838" i="26"/>
  <c r="AQ15" i="28"/>
  <c r="AR15" i="28"/>
  <c r="AS15" i="28"/>
  <c r="AP15" i="28"/>
  <c r="R129" i="26"/>
  <c r="S160" i="26" s="1"/>
  <c r="T874" i="26"/>
  <c r="AP22" i="28"/>
  <c r="AQ22" i="28"/>
  <c r="AS22" i="28"/>
  <c r="AR22" i="28"/>
  <c r="R137" i="26"/>
  <c r="S168" i="26" s="1"/>
  <c r="AP21" i="28"/>
  <c r="AQ21" i="28"/>
  <c r="AR21" i="28"/>
  <c r="AS21" i="28"/>
  <c r="R136" i="26"/>
  <c r="S167" i="26" s="1"/>
  <c r="S1182" i="26"/>
  <c r="S1076" i="26" s="1"/>
  <c r="S1553" i="26" s="1"/>
  <c r="AQ23" i="28"/>
  <c r="AR23" i="28"/>
  <c r="AS23" i="28"/>
  <c r="AP23" i="28"/>
  <c r="R138" i="26"/>
  <c r="S169" i="26" s="1"/>
  <c r="S1504" i="26"/>
  <c r="R1398" i="26"/>
  <c r="S48" i="26"/>
  <c r="T47" i="26"/>
  <c r="S1215" i="26"/>
  <c r="S1109" i="26" s="1"/>
  <c r="S1586" i="26" s="1"/>
  <c r="T888" i="26"/>
  <c r="T1197" i="26"/>
  <c r="T1091" i="26" s="1"/>
  <c r="T1568" i="26" s="1"/>
  <c r="T175" i="26"/>
  <c r="T898" i="26"/>
  <c r="R840" i="26"/>
  <c r="S893" i="26" s="1"/>
  <c r="AS25" i="28"/>
  <c r="AP25" i="28"/>
  <c r="AR25" i="28"/>
  <c r="AQ25" i="28"/>
  <c r="R140" i="26"/>
  <c r="S171" i="26" s="1"/>
  <c r="R820" i="26"/>
  <c r="S873" i="26" s="1"/>
  <c r="S1513" i="26"/>
  <c r="R1407" i="26"/>
  <c r="T869" i="26"/>
  <c r="R828" i="26"/>
  <c r="S881" i="26" s="1"/>
  <c r="R833" i="26"/>
  <c r="S886" i="26" s="1"/>
  <c r="AP14" i="28"/>
  <c r="AQ14" i="28"/>
  <c r="AS14" i="28"/>
  <c r="AR14" i="28"/>
  <c r="R128" i="26"/>
  <c r="S159" i="26" s="1"/>
  <c r="T179" i="26"/>
  <c r="S45" i="26"/>
  <c r="T158" i="26"/>
  <c r="T166" i="26"/>
  <c r="T182" i="26"/>
  <c r="T1460" i="26"/>
  <c r="R842" i="26"/>
  <c r="T875" i="26"/>
  <c r="S1521" i="26"/>
  <c r="R1415" i="26"/>
  <c r="T896" i="26"/>
  <c r="R854" i="26"/>
  <c r="S907" i="26" s="1"/>
  <c r="T881" i="26"/>
  <c r="S1499" i="26"/>
  <c r="R1393" i="26"/>
  <c r="S1446" i="26" s="1"/>
  <c r="T631" i="26"/>
  <c r="T886" i="26"/>
  <c r="T45" i="26"/>
  <c r="S1213" i="26"/>
  <c r="S1107" i="26" s="1"/>
  <c r="S1584" i="26" s="1"/>
  <c r="T1637" i="26" s="1"/>
  <c r="S1515" i="26"/>
  <c r="R1409" i="26"/>
  <c r="S1462" i="26" s="1"/>
  <c r="T178" i="26"/>
  <c r="T1207" i="26"/>
  <c r="T1101" i="26" s="1"/>
  <c r="T1578" i="26" s="1"/>
  <c r="T1631" i="26" s="1"/>
  <c r="S1512" i="26"/>
  <c r="R1406" i="26"/>
  <c r="S1459" i="26" s="1"/>
  <c r="S46" i="26"/>
  <c r="T1212" i="26"/>
  <c r="T1106" i="26" s="1"/>
  <c r="T1583" i="26" s="1"/>
  <c r="S1191" i="26"/>
  <c r="S1085" i="26" s="1"/>
  <c r="S1562" i="26" s="1"/>
  <c r="T1615" i="26" s="1"/>
  <c r="S1187" i="26"/>
  <c r="S1081" i="26" s="1"/>
  <c r="S1558" i="26" s="1"/>
  <c r="S1525" i="26"/>
  <c r="R1419" i="26"/>
  <c r="S1472" i="26" s="1"/>
  <c r="T622" i="26"/>
  <c r="T891" i="26"/>
  <c r="T1189" i="26"/>
  <c r="T1083" i="26" s="1"/>
  <c r="T1560" i="26" s="1"/>
  <c r="T1200" i="26"/>
  <c r="T1094" i="26" s="1"/>
  <c r="T1571" i="26" s="1"/>
  <c r="T1182" i="26"/>
  <c r="T1076" i="26" s="1"/>
  <c r="T1553" i="26" s="1"/>
  <c r="T1606" i="26" s="1"/>
  <c r="R812" i="26"/>
  <c r="T1214" i="26"/>
  <c r="T1108" i="26" s="1"/>
  <c r="T1585" i="26" s="1"/>
  <c r="R830" i="26"/>
  <c r="S883" i="26" s="1"/>
  <c r="T1451" i="26"/>
  <c r="T48" i="26"/>
  <c r="S1517" i="26"/>
  <c r="R1411" i="26"/>
  <c r="T1215" i="26"/>
  <c r="T1109" i="26" s="1"/>
  <c r="T1586" i="26" s="1"/>
  <c r="U1639" i="26" s="1"/>
  <c r="S1216" i="26"/>
  <c r="S1110" i="26" s="1"/>
  <c r="S1587" i="26" s="1"/>
  <c r="T1640" i="26" s="1"/>
  <c r="R826" i="26"/>
  <c r="S879" i="26" s="1"/>
  <c r="T1453" i="26"/>
  <c r="S1502" i="26"/>
  <c r="R1396" i="26"/>
  <c r="T634" i="26"/>
  <c r="S1514" i="26"/>
  <c r="R1408" i="26"/>
  <c r="R852" i="26"/>
  <c r="S905" i="26" s="1"/>
  <c r="S1498" i="26"/>
  <c r="R1392" i="26"/>
  <c r="T893" i="26"/>
  <c r="T1636" i="26" l="1"/>
  <c r="U1636" i="26"/>
  <c r="U1621" i="26"/>
  <c r="T1616" i="26"/>
  <c r="U1616" i="26"/>
  <c r="T1543" i="26"/>
  <c r="T590" i="26"/>
  <c r="U1631" i="26"/>
  <c r="U1642" i="26"/>
  <c r="T1627" i="26"/>
  <c r="U1612" i="26"/>
  <c r="U1613" i="26"/>
  <c r="U1624" i="26"/>
  <c r="U1623" i="26"/>
  <c r="T1609" i="26"/>
  <c r="U1609" i="26"/>
  <c r="V632" i="26"/>
  <c r="T611" i="26"/>
  <c r="U632" i="26" s="1"/>
  <c r="AX49" i="28"/>
  <c r="BA49" i="28"/>
  <c r="AY49" i="28"/>
  <c r="AZ49" i="28"/>
  <c r="U1606" i="26"/>
  <c r="U1632" i="26"/>
  <c r="BB50" i="28"/>
  <c r="BE50" i="28"/>
  <c r="U612" i="26"/>
  <c r="BC50" i="28"/>
  <c r="BD50" i="28"/>
  <c r="T1610" i="26"/>
  <c r="T1611" i="26"/>
  <c r="U1598" i="26"/>
  <c r="U1634" i="26"/>
  <c r="U1633" i="26"/>
  <c r="U1622" i="26"/>
  <c r="U591" i="26"/>
  <c r="U653" i="26"/>
  <c r="U695" i="26"/>
  <c r="T1600" i="26"/>
  <c r="T1618" i="26"/>
  <c r="U1618" i="26"/>
  <c r="T1639" i="26"/>
  <c r="T1597" i="26"/>
  <c r="U1597" i="26"/>
  <c r="U1638" i="26"/>
  <c r="T1617" i="26"/>
  <c r="U1617" i="26"/>
  <c r="T1601" i="26"/>
  <c r="U1629" i="26"/>
  <c r="V654" i="26"/>
  <c r="V696" i="26"/>
  <c r="T1607" i="26"/>
  <c r="Q609" i="26"/>
  <c r="AO24" i="28"/>
  <c r="AL24" i="28"/>
  <c r="AN24" i="28"/>
  <c r="AM24" i="28"/>
  <c r="Q139" i="26"/>
  <c r="R170" i="26" s="1"/>
  <c r="Q848" i="26"/>
  <c r="Q856" i="26"/>
  <c r="R1179" i="26"/>
  <c r="R1073" i="26" s="1"/>
  <c r="R1550" i="26" s="1"/>
  <c r="R1493" i="26"/>
  <c r="Q1387" i="26"/>
  <c r="R1525" i="26"/>
  <c r="Q1419" i="26"/>
  <c r="Q833" i="26"/>
  <c r="R886" i="26" s="1"/>
  <c r="Q820" i="26"/>
  <c r="R873" i="26" s="1"/>
  <c r="Q840" i="26"/>
  <c r="R893" i="26" s="1"/>
  <c r="Q814" i="26"/>
  <c r="S630" i="26"/>
  <c r="AO16" i="28"/>
  <c r="AL16" i="28"/>
  <c r="AN16" i="28"/>
  <c r="AM16" i="28"/>
  <c r="Q131" i="26"/>
  <c r="R162" i="26" s="1"/>
  <c r="R1492" i="26"/>
  <c r="Q1386" i="26"/>
  <c r="R1439" i="26" s="1"/>
  <c r="Q853" i="26"/>
  <c r="R1201" i="26"/>
  <c r="R1095" i="26" s="1"/>
  <c r="R1572" i="26" s="1"/>
  <c r="S1625" i="26" s="1"/>
  <c r="Q855" i="26"/>
  <c r="R908" i="26" s="1"/>
  <c r="R1194" i="26"/>
  <c r="R1088" i="26" s="1"/>
  <c r="R1565" i="26" s="1"/>
  <c r="S901" i="26"/>
  <c r="AM53" i="28"/>
  <c r="AN53" i="28"/>
  <c r="AO53" i="28"/>
  <c r="AL53" i="28"/>
  <c r="Q615" i="26"/>
  <c r="R636" i="26" s="1"/>
  <c r="S909" i="26"/>
  <c r="AM30" i="28"/>
  <c r="AN30" i="28"/>
  <c r="AO30" i="28"/>
  <c r="AL30" i="28"/>
  <c r="Q145" i="26"/>
  <c r="R176" i="26" s="1"/>
  <c r="AM29" i="28"/>
  <c r="AO29" i="28"/>
  <c r="AL29" i="28"/>
  <c r="AN29" i="28"/>
  <c r="Q144" i="26"/>
  <c r="R175" i="26" s="1"/>
  <c r="Q819" i="26"/>
  <c r="R872" i="26" s="1"/>
  <c r="S1179" i="26"/>
  <c r="S1073" i="26" s="1"/>
  <c r="S1550" i="26" s="1"/>
  <c r="S1440" i="26"/>
  <c r="Q850" i="26"/>
  <c r="AN47" i="28"/>
  <c r="AO47" i="28"/>
  <c r="AL47" i="28"/>
  <c r="AM47" i="28"/>
  <c r="Q608" i="26"/>
  <c r="R1211" i="26"/>
  <c r="R1105" i="26" s="1"/>
  <c r="R1582" i="26" s="1"/>
  <c r="R1490" i="26"/>
  <c r="Q1384" i="26"/>
  <c r="R1190" i="26"/>
  <c r="R1084" i="26" s="1"/>
  <c r="R1561" i="26" s="1"/>
  <c r="Q834" i="26"/>
  <c r="R1526" i="26"/>
  <c r="Q1420" i="26"/>
  <c r="R1473" i="26" s="1"/>
  <c r="Q817" i="26"/>
  <c r="R1199" i="26"/>
  <c r="R1093" i="26" s="1"/>
  <c r="R1570" i="26" s="1"/>
  <c r="R1531" i="26"/>
  <c r="Q1425" i="26"/>
  <c r="R1509" i="26"/>
  <c r="Q1403" i="26"/>
  <c r="R1456" i="26" s="1"/>
  <c r="R1208" i="26"/>
  <c r="R1102" i="26" s="1"/>
  <c r="R1579" i="26" s="1"/>
  <c r="R1181" i="26"/>
  <c r="R1075" i="26" s="1"/>
  <c r="R1552" i="26" s="1"/>
  <c r="R1527" i="26"/>
  <c r="Q1421" i="26"/>
  <c r="Q832" i="26"/>
  <c r="R1178" i="26"/>
  <c r="R1072" i="26" s="1"/>
  <c r="R1549" i="26" s="1"/>
  <c r="AL26" i="28"/>
  <c r="AM26" i="28"/>
  <c r="AN26" i="28"/>
  <c r="AO26" i="28"/>
  <c r="Q142" i="26"/>
  <c r="R173" i="26" s="1"/>
  <c r="Q826" i="26"/>
  <c r="R879" i="26" s="1"/>
  <c r="Q845" i="26"/>
  <c r="R898" i="26" s="1"/>
  <c r="R1200" i="26"/>
  <c r="R1094" i="26" s="1"/>
  <c r="R1571" i="26" s="1"/>
  <c r="Q851" i="26"/>
  <c r="R904" i="26" s="1"/>
  <c r="AL48" i="28"/>
  <c r="AM48" i="28"/>
  <c r="AN48" i="28"/>
  <c r="AO48" i="28"/>
  <c r="Q610" i="26"/>
  <c r="R631" i="26" s="1"/>
  <c r="R1517" i="26"/>
  <c r="Q1411" i="26"/>
  <c r="R1180" i="26"/>
  <c r="R1074" i="26" s="1"/>
  <c r="R1551" i="26" s="1"/>
  <c r="Q842" i="26"/>
  <c r="R895" i="26" s="1"/>
  <c r="R1504" i="26"/>
  <c r="Q1398" i="26"/>
  <c r="R1197" i="26"/>
  <c r="R1091" i="26" s="1"/>
  <c r="R1568" i="26" s="1"/>
  <c r="AO32" i="28"/>
  <c r="AL32" i="28"/>
  <c r="AN32" i="28"/>
  <c r="AM32" i="28"/>
  <c r="Q149" i="26"/>
  <c r="R180" i="26" s="1"/>
  <c r="S1200" i="26"/>
  <c r="S1094" i="26" s="1"/>
  <c r="S1571" i="26" s="1"/>
  <c r="R1537" i="26"/>
  <c r="Q1431" i="26"/>
  <c r="R1484" i="26" s="1"/>
  <c r="S1464" i="26"/>
  <c r="S1180" i="26"/>
  <c r="S1074" i="26" s="1"/>
  <c r="S1551" i="26" s="1"/>
  <c r="Q854" i="26"/>
  <c r="S895" i="26"/>
  <c r="AM14" i="28"/>
  <c r="AN14" i="28"/>
  <c r="AO14" i="28"/>
  <c r="AL14" i="28"/>
  <c r="Q128" i="26"/>
  <c r="R159" i="26" s="1"/>
  <c r="Q828" i="26"/>
  <c r="AM25" i="28"/>
  <c r="AN25" i="28"/>
  <c r="AO25" i="28"/>
  <c r="AL25" i="28"/>
  <c r="Q140" i="26"/>
  <c r="R171" i="26" s="1"/>
  <c r="S1451" i="26"/>
  <c r="S1189" i="26"/>
  <c r="S1083" i="26" s="1"/>
  <c r="S1560" i="26" s="1"/>
  <c r="S1197" i="26"/>
  <c r="S1091" i="26" s="1"/>
  <c r="S1568" i="26" s="1"/>
  <c r="R1173" i="26"/>
  <c r="R1067" i="26" s="1"/>
  <c r="R1544" i="26" s="1"/>
  <c r="S1597" i="26" s="1"/>
  <c r="Q849" i="26"/>
  <c r="R902" i="26" s="1"/>
  <c r="S903" i="26"/>
  <c r="S1211" i="26"/>
  <c r="S1105" i="26" s="1"/>
  <c r="S1582" i="26" s="1"/>
  <c r="R1503" i="26"/>
  <c r="Q1397" i="26"/>
  <c r="R1450" i="26" s="1"/>
  <c r="AL34" i="28"/>
  <c r="AM34" i="28"/>
  <c r="AN34" i="28"/>
  <c r="AO34" i="28"/>
  <c r="Q151" i="26"/>
  <c r="R182" i="26" s="1"/>
  <c r="S1437" i="26"/>
  <c r="S1190" i="26"/>
  <c r="S1084" i="26" s="1"/>
  <c r="S1561" i="26" s="1"/>
  <c r="AM31" i="28"/>
  <c r="AN31" i="28"/>
  <c r="AO31" i="28"/>
  <c r="AL31" i="28"/>
  <c r="Q146" i="26"/>
  <c r="S1174" i="26"/>
  <c r="S1068" i="26" s="1"/>
  <c r="S1545" i="26" s="1"/>
  <c r="R1508" i="26"/>
  <c r="Q1402" i="26"/>
  <c r="R44" i="26"/>
  <c r="S887" i="26"/>
  <c r="S870" i="26"/>
  <c r="S1199" i="26"/>
  <c r="S1093" i="26" s="1"/>
  <c r="S1570" i="26" s="1"/>
  <c r="S1623" i="26" s="1"/>
  <c r="S1478" i="26"/>
  <c r="S1205" i="26"/>
  <c r="S1099" i="26" s="1"/>
  <c r="S1576" i="26" s="1"/>
  <c r="S1456" i="26"/>
  <c r="S1218" i="26"/>
  <c r="S1112" i="26" s="1"/>
  <c r="S1589" i="26" s="1"/>
  <c r="S1208" i="26"/>
  <c r="S1102" i="26" s="1"/>
  <c r="S1579" i="26" s="1"/>
  <c r="S1632" i="26" s="1"/>
  <c r="Q858" i="26"/>
  <c r="S1474" i="26"/>
  <c r="R1496" i="26"/>
  <c r="Q1390" i="26"/>
  <c r="S885" i="26"/>
  <c r="S1178" i="26"/>
  <c r="S1072" i="26" s="1"/>
  <c r="S1549" i="26" s="1"/>
  <c r="R1497" i="26"/>
  <c r="Q1391" i="26"/>
  <c r="R1444" i="26" s="1"/>
  <c r="R1505" i="26"/>
  <c r="Q1399" i="26"/>
  <c r="Q844" i="26"/>
  <c r="R1182" i="26"/>
  <c r="R1076" i="26" s="1"/>
  <c r="R1553" i="26" s="1"/>
  <c r="S1606" i="26" s="1"/>
  <c r="AM43" i="28"/>
  <c r="AN43" i="28"/>
  <c r="AO43" i="28"/>
  <c r="AL43" i="28"/>
  <c r="Q604" i="26"/>
  <c r="R1536" i="26"/>
  <c r="Q1430" i="26"/>
  <c r="R1483" i="26" s="1"/>
  <c r="Q825" i="26"/>
  <c r="Q859" i="26"/>
  <c r="R1502" i="26"/>
  <c r="Q1396" i="26"/>
  <c r="R1449" i="26" s="1"/>
  <c r="Q830" i="26"/>
  <c r="Q843" i="26"/>
  <c r="Q841" i="26"/>
  <c r="R894" i="26" s="1"/>
  <c r="Q852" i="26"/>
  <c r="S1449" i="26"/>
  <c r="R1215" i="26"/>
  <c r="R1109" i="26" s="1"/>
  <c r="R1586" i="26" s="1"/>
  <c r="S1639" i="26" s="1"/>
  <c r="AM22" i="28"/>
  <c r="AN22" i="28"/>
  <c r="AO22" i="28"/>
  <c r="AL22" i="28"/>
  <c r="Q137" i="26"/>
  <c r="R168" i="26" s="1"/>
  <c r="AM45" i="28"/>
  <c r="AN45" i="28"/>
  <c r="AO45" i="28"/>
  <c r="AL45" i="28"/>
  <c r="Q606" i="26"/>
  <c r="R627" i="26" s="1"/>
  <c r="Q147" i="26"/>
  <c r="Q822" i="26"/>
  <c r="R875" i="26" s="1"/>
  <c r="Q148" i="26"/>
  <c r="R179" i="26" s="1"/>
  <c r="S1484" i="26"/>
  <c r="R1501" i="26"/>
  <c r="Q1395" i="26"/>
  <c r="R1510" i="26"/>
  <c r="Q1404" i="26"/>
  <c r="Q827" i="26"/>
  <c r="S1217" i="26"/>
  <c r="S1111" i="26" s="1"/>
  <c r="S1588" i="26" s="1"/>
  <c r="R1518" i="26"/>
  <c r="Q1412" i="26"/>
  <c r="R1465" i="26" s="1"/>
  <c r="S1209" i="26"/>
  <c r="S1103" i="26" s="1"/>
  <c r="S1580" i="26" s="1"/>
  <c r="AN11" i="28"/>
  <c r="AO11" i="28"/>
  <c r="AM11" i="28"/>
  <c r="AL11" i="28"/>
  <c r="Q126" i="26"/>
  <c r="R157" i="26" s="1"/>
  <c r="S1455" i="26"/>
  <c r="S44" i="26"/>
  <c r="Q839" i="26"/>
  <c r="R892" i="26" s="1"/>
  <c r="R1529" i="26"/>
  <c r="Q1423" i="26"/>
  <c r="S1473" i="26"/>
  <c r="AL20" i="28"/>
  <c r="AM20" i="28"/>
  <c r="AN20" i="28"/>
  <c r="AO20" i="28"/>
  <c r="Q135" i="26"/>
  <c r="AM51" i="28"/>
  <c r="AN51" i="28"/>
  <c r="AO51" i="28"/>
  <c r="AL51" i="28"/>
  <c r="Q613" i="26"/>
  <c r="S1206" i="26"/>
  <c r="S1100" i="26" s="1"/>
  <c r="S1577" i="26" s="1"/>
  <c r="S1181" i="26"/>
  <c r="S1075" i="26" s="1"/>
  <c r="S1552" i="26" s="1"/>
  <c r="S911" i="26"/>
  <c r="R1516" i="26"/>
  <c r="Q1410" i="26"/>
  <c r="S1443" i="26"/>
  <c r="R1520" i="26"/>
  <c r="Q1414" i="26"/>
  <c r="R1534" i="26"/>
  <c r="Q1428" i="26"/>
  <c r="R1184" i="26"/>
  <c r="R1078" i="26" s="1"/>
  <c r="R1555" i="26" s="1"/>
  <c r="S1608" i="26" s="1"/>
  <c r="S1202" i="26"/>
  <c r="S1096" i="26" s="1"/>
  <c r="S1573" i="26" s="1"/>
  <c r="S1452" i="26"/>
  <c r="S897" i="26"/>
  <c r="Q812" i="26"/>
  <c r="AM21" i="28"/>
  <c r="AO21" i="28"/>
  <c r="AL21" i="28"/>
  <c r="AN21" i="28"/>
  <c r="Q136" i="26"/>
  <c r="R167" i="26" s="1"/>
  <c r="Q838" i="26"/>
  <c r="S625" i="26"/>
  <c r="Q821" i="26"/>
  <c r="AO52" i="28"/>
  <c r="AL52" i="28"/>
  <c r="AN52" i="28"/>
  <c r="AM52" i="28"/>
  <c r="Q614" i="26"/>
  <c r="R635" i="26" s="1"/>
  <c r="Q857" i="26"/>
  <c r="R1524" i="26"/>
  <c r="Q1418" i="26"/>
  <c r="R1471" i="26" s="1"/>
  <c r="S170" i="26"/>
  <c r="R1198" i="26"/>
  <c r="R1092" i="26" s="1"/>
  <c r="R1569" i="26" s="1"/>
  <c r="S631" i="26"/>
  <c r="R1495" i="26"/>
  <c r="Q1389" i="26"/>
  <c r="R1442" i="26" s="1"/>
  <c r="Q815" i="26"/>
  <c r="R868" i="26" s="1"/>
  <c r="AL40" i="28"/>
  <c r="AM40" i="28"/>
  <c r="AN40" i="28"/>
  <c r="AO40" i="28"/>
  <c r="Q601" i="26"/>
  <c r="Q846" i="26"/>
  <c r="R899" i="26" s="1"/>
  <c r="Q813" i="26"/>
  <c r="Q823" i="26"/>
  <c r="R876" i="26" s="1"/>
  <c r="AM17" i="28"/>
  <c r="AN17" i="28"/>
  <c r="AO17" i="28"/>
  <c r="AL17" i="28"/>
  <c r="Q132" i="26"/>
  <c r="Q824" i="26"/>
  <c r="R877" i="26" s="1"/>
  <c r="R1511" i="26"/>
  <c r="Q1405" i="26"/>
  <c r="R1507" i="26"/>
  <c r="Q1401" i="26"/>
  <c r="R1498" i="26"/>
  <c r="Q1392" i="26"/>
  <c r="S1445" i="26"/>
  <c r="S865" i="26"/>
  <c r="Q835" i="26"/>
  <c r="AL12" i="28"/>
  <c r="AM12" i="28"/>
  <c r="AN12" i="28"/>
  <c r="AO12" i="28"/>
  <c r="AM13" i="28"/>
  <c r="AO13" i="28"/>
  <c r="AN13" i="28"/>
  <c r="AL13" i="28"/>
  <c r="Q127" i="26"/>
  <c r="AM42" i="28"/>
  <c r="AN42" i="28"/>
  <c r="AO42" i="28"/>
  <c r="AL42" i="28"/>
  <c r="Q603" i="26"/>
  <c r="Q837" i="26"/>
  <c r="R890" i="26" s="1"/>
  <c r="AL41" i="28"/>
  <c r="AM41" i="28"/>
  <c r="AO41" i="28"/>
  <c r="AN41" i="28"/>
  <c r="Q602" i="26"/>
  <c r="Q130" i="26"/>
  <c r="S910" i="26"/>
  <c r="S1471" i="26"/>
  <c r="S1210" i="26"/>
  <c r="S1104" i="26" s="1"/>
  <c r="S1581" i="26" s="1"/>
  <c r="T1634" i="26" s="1"/>
  <c r="Q818" i="26"/>
  <c r="R871" i="26" s="1"/>
  <c r="AL46" i="28"/>
  <c r="AM46" i="28"/>
  <c r="AN46" i="28"/>
  <c r="AO46" i="28"/>
  <c r="Q607" i="26"/>
  <c r="R1532" i="26"/>
  <c r="Q1426" i="26"/>
  <c r="S1198" i="26"/>
  <c r="S1092" i="26" s="1"/>
  <c r="S1569" i="26" s="1"/>
  <c r="S1442" i="26"/>
  <c r="S1219" i="26"/>
  <c r="S1113" i="26" s="1"/>
  <c r="S1590" i="26" s="1"/>
  <c r="T1643" i="26" s="1"/>
  <c r="S868" i="26"/>
  <c r="Q829" i="26"/>
  <c r="S1204" i="26"/>
  <c r="S1098" i="26" s="1"/>
  <c r="S1575" i="26" s="1"/>
  <c r="S899" i="26"/>
  <c r="S866" i="26"/>
  <c r="S876" i="26"/>
  <c r="R1494" i="26"/>
  <c r="Q1388" i="26"/>
  <c r="Q831" i="26"/>
  <c r="AM33" i="28"/>
  <c r="AN33" i="28"/>
  <c r="AO33" i="28"/>
  <c r="AL33" i="28"/>
  <c r="Q150" i="26"/>
  <c r="R181" i="26" s="1"/>
  <c r="R1500" i="26"/>
  <c r="Q1394" i="26"/>
  <c r="R1447" i="26" s="1"/>
  <c r="R48" i="26"/>
  <c r="AL18" i="28"/>
  <c r="AM18" i="28"/>
  <c r="AN18" i="28"/>
  <c r="AO18" i="28"/>
  <c r="Q133" i="26"/>
  <c r="AL28" i="28"/>
  <c r="AM28" i="28"/>
  <c r="AN28" i="28"/>
  <c r="AO28" i="28"/>
  <c r="Q141" i="26"/>
  <c r="R172" i="26" s="1"/>
  <c r="R1514" i="26"/>
  <c r="Q1408" i="26"/>
  <c r="R1461" i="26" s="1"/>
  <c r="R1512" i="26"/>
  <c r="Q1406" i="26"/>
  <c r="R1459" i="26" s="1"/>
  <c r="R1521" i="26"/>
  <c r="Q1415" i="26"/>
  <c r="R1513" i="26"/>
  <c r="Q1407" i="26"/>
  <c r="S891" i="26"/>
  <c r="AL54" i="28"/>
  <c r="AM54" i="28"/>
  <c r="AN54" i="28"/>
  <c r="AO54" i="28"/>
  <c r="Q616" i="26"/>
  <c r="R637" i="26" s="1"/>
  <c r="Q816" i="26"/>
  <c r="S874" i="26"/>
  <c r="S1461" i="26"/>
  <c r="R1191" i="26"/>
  <c r="R1085" i="26" s="1"/>
  <c r="R1562" i="26" s="1"/>
  <c r="S1615" i="26" s="1"/>
  <c r="R1515" i="26"/>
  <c r="Q1409" i="26"/>
  <c r="R1462" i="26" s="1"/>
  <c r="R1499" i="26"/>
  <c r="Q1393" i="26"/>
  <c r="R1446" i="26" s="1"/>
  <c r="S1468" i="26"/>
  <c r="S1460" i="26"/>
  <c r="AM23" i="28"/>
  <c r="AN23" i="28"/>
  <c r="AO23" i="28"/>
  <c r="AL23" i="28"/>
  <c r="Q138" i="26"/>
  <c r="S1214" i="26"/>
  <c r="S1108" i="26" s="1"/>
  <c r="S1585" i="26" s="1"/>
  <c r="AM15" i="28"/>
  <c r="AN15" i="28"/>
  <c r="AO15" i="28"/>
  <c r="AL15" i="28"/>
  <c r="Q129" i="26"/>
  <c r="AN19" i="28"/>
  <c r="AO19" i="28"/>
  <c r="AM19" i="28"/>
  <c r="AL19" i="28"/>
  <c r="Q134" i="26"/>
  <c r="R165" i="26" s="1"/>
  <c r="S869" i="26"/>
  <c r="R1506" i="26"/>
  <c r="Q1400" i="26"/>
  <c r="S180" i="26"/>
  <c r="S888" i="26"/>
  <c r="S47" i="26"/>
  <c r="S1196" i="26"/>
  <c r="S1090" i="26" s="1"/>
  <c r="S1567" i="26" s="1"/>
  <c r="S158" i="26"/>
  <c r="R1519" i="26"/>
  <c r="Q1413" i="26"/>
  <c r="R1466" i="26" s="1"/>
  <c r="S890" i="26"/>
  <c r="S629" i="26"/>
  <c r="Q847" i="26"/>
  <c r="R900" i="26" s="1"/>
  <c r="S161" i="26"/>
  <c r="R1535" i="26"/>
  <c r="Q1429" i="26"/>
  <c r="R1482" i="26" s="1"/>
  <c r="R1188" i="26"/>
  <c r="R1082" i="26" s="1"/>
  <c r="R1559" i="26" s="1"/>
  <c r="AN27" i="28"/>
  <c r="AO27" i="28"/>
  <c r="AM27" i="28"/>
  <c r="AL27" i="28"/>
  <c r="Q143" i="26"/>
  <c r="R174" i="26" s="1"/>
  <c r="R1523" i="26"/>
  <c r="Q1417" i="26"/>
  <c r="S871" i="26"/>
  <c r="R1530" i="26"/>
  <c r="Q1424" i="26"/>
  <c r="AO44" i="28"/>
  <c r="AL44" i="28"/>
  <c r="AN44" i="28"/>
  <c r="AM44" i="28"/>
  <c r="Q605" i="26"/>
  <c r="R626" i="26" s="1"/>
  <c r="S1479" i="26"/>
  <c r="S1172" i="26"/>
  <c r="S1066" i="26" s="1"/>
  <c r="R1491" i="26"/>
  <c r="Q1385" i="26"/>
  <c r="R1522" i="26"/>
  <c r="Q1416" i="26"/>
  <c r="R1193" i="26"/>
  <c r="R1087" i="26" s="1"/>
  <c r="R1564" i="26" s="1"/>
  <c r="S882" i="26"/>
  <c r="Q836" i="26"/>
  <c r="R1186" i="26"/>
  <c r="R1080" i="26" s="1"/>
  <c r="R1557" i="26" s="1"/>
  <c r="S1441" i="26"/>
  <c r="S884" i="26"/>
  <c r="R1528" i="26"/>
  <c r="Q1422" i="26"/>
  <c r="R1475" i="26" s="1"/>
  <c r="S173" i="26"/>
  <c r="R1533" i="26"/>
  <c r="Q1427" i="26"/>
  <c r="R1480" i="26" s="1"/>
  <c r="S1447" i="26"/>
  <c r="S1622" i="26" l="1"/>
  <c r="S1624" i="26"/>
  <c r="S1602" i="26"/>
  <c r="T1602" i="26"/>
  <c r="S1621" i="26"/>
  <c r="S1603" i="26"/>
  <c r="T1603" i="26"/>
  <c r="T1633" i="26"/>
  <c r="T1623" i="26"/>
  <c r="T591" i="26"/>
  <c r="T653" i="26"/>
  <c r="T695" i="26"/>
  <c r="S1605" i="26"/>
  <c r="T1605" i="26"/>
  <c r="S1617" i="26"/>
  <c r="U1596" i="26"/>
  <c r="T1620" i="26"/>
  <c r="T1630" i="26"/>
  <c r="S1635" i="26"/>
  <c r="T1635" i="26"/>
  <c r="T1642" i="26"/>
  <c r="T1621" i="26"/>
  <c r="T1626" i="26"/>
  <c r="T1641" i="26"/>
  <c r="S1604" i="26"/>
  <c r="T1604" i="26"/>
  <c r="T1629" i="26"/>
  <c r="T1632" i="26"/>
  <c r="T1624" i="26"/>
  <c r="T1638" i="26"/>
  <c r="S1612" i="26"/>
  <c r="S1618" i="26"/>
  <c r="T1622" i="26"/>
  <c r="S1543" i="26"/>
  <c r="T1596" i="26" s="1"/>
  <c r="S590" i="26"/>
  <c r="S1614" i="26"/>
  <c r="T1614" i="26"/>
  <c r="T1628" i="26"/>
  <c r="U696" i="26"/>
  <c r="U654" i="26"/>
  <c r="T1598" i="26"/>
  <c r="V633" i="26"/>
  <c r="AX50" i="28"/>
  <c r="AZ50" i="28"/>
  <c r="T612" i="26"/>
  <c r="BA50" i="28"/>
  <c r="AY50" i="28"/>
  <c r="AT49" i="28"/>
  <c r="AU49" i="28"/>
  <c r="S611" i="26"/>
  <c r="AV49" i="28"/>
  <c r="AW49" i="28"/>
  <c r="T1613" i="26"/>
  <c r="S1610" i="26"/>
  <c r="Q1523" i="26"/>
  <c r="P1417" i="26"/>
  <c r="Q1529" i="26"/>
  <c r="P1423" i="26"/>
  <c r="Q1527" i="26"/>
  <c r="P1421" i="26"/>
  <c r="P850" i="26"/>
  <c r="Q1491" i="26"/>
  <c r="P1385" i="26"/>
  <c r="Q1521" i="26"/>
  <c r="P1415" i="26"/>
  <c r="AJ46" i="28"/>
  <c r="AK46" i="28"/>
  <c r="AI46" i="28"/>
  <c r="AH46" i="28"/>
  <c r="P607" i="26"/>
  <c r="Q628" i="26" s="1"/>
  <c r="AI17" i="28"/>
  <c r="AJ17" i="28"/>
  <c r="AK17" i="28"/>
  <c r="AH17" i="28"/>
  <c r="P132" i="26"/>
  <c r="Q163" i="26" s="1"/>
  <c r="P813" i="26"/>
  <c r="AI40" i="28"/>
  <c r="AK40" i="28"/>
  <c r="AJ40" i="28"/>
  <c r="AH40" i="28"/>
  <c r="P601" i="26"/>
  <c r="Q622" i="26" s="1"/>
  <c r="Q1516" i="26"/>
  <c r="P1410" i="26"/>
  <c r="Q1463" i="26" s="1"/>
  <c r="AI20" i="28"/>
  <c r="AK20" i="28"/>
  <c r="AJ20" i="28"/>
  <c r="AH20" i="28"/>
  <c r="P135" i="26"/>
  <c r="Q166" i="26" s="1"/>
  <c r="R1476" i="26"/>
  <c r="Q1501" i="26"/>
  <c r="P1395" i="26"/>
  <c r="Q1448" i="26" s="1"/>
  <c r="P843" i="26"/>
  <c r="AK43" i="28"/>
  <c r="AH43" i="28"/>
  <c r="AJ43" i="28"/>
  <c r="AI43" i="28"/>
  <c r="P604" i="26"/>
  <c r="Q1497" i="26"/>
  <c r="P1391" i="26"/>
  <c r="Q1444" i="26" s="1"/>
  <c r="Q1197" i="26"/>
  <c r="Q1091" i="26" s="1"/>
  <c r="Q1568" i="26" s="1"/>
  <c r="R1621" i="26" s="1"/>
  <c r="Q1180" i="26"/>
  <c r="Q1074" i="26" s="1"/>
  <c r="Q1551" i="26" s="1"/>
  <c r="R1604" i="26" s="1"/>
  <c r="P851" i="26"/>
  <c r="R1474" i="26"/>
  <c r="Q1208" i="26"/>
  <c r="Q1102" i="26" s="1"/>
  <c r="Q1579" i="26" s="1"/>
  <c r="Q1190" i="26"/>
  <c r="Q1084" i="26" s="1"/>
  <c r="Q1561" i="26" s="1"/>
  <c r="R903" i="26"/>
  <c r="Q1201" i="26"/>
  <c r="Q1095" i="26" s="1"/>
  <c r="Q1572" i="26" s="1"/>
  <c r="R1625" i="26" s="1"/>
  <c r="Q1492" i="26"/>
  <c r="P1386" i="26"/>
  <c r="Q1525" i="26"/>
  <c r="P1419" i="26"/>
  <c r="Q1472" i="26" s="1"/>
  <c r="Q47" i="26"/>
  <c r="Q1172" i="26"/>
  <c r="Q1066" i="26" s="1"/>
  <c r="R896" i="26"/>
  <c r="P834" i="26"/>
  <c r="Q887" i="26" s="1"/>
  <c r="AH47" i="28"/>
  <c r="AI47" i="28"/>
  <c r="AJ47" i="28"/>
  <c r="AK47" i="28"/>
  <c r="P608" i="26"/>
  <c r="Q629" i="26" s="1"/>
  <c r="R1470" i="26"/>
  <c r="AK23" i="28"/>
  <c r="AH23" i="28"/>
  <c r="AJ23" i="28"/>
  <c r="AI23" i="28"/>
  <c r="P138" i="26"/>
  <c r="Q169" i="26" s="1"/>
  <c r="AJ18" i="28"/>
  <c r="AH18" i="28"/>
  <c r="AK18" i="28"/>
  <c r="AI18" i="28"/>
  <c r="P133" i="26"/>
  <c r="Q164" i="26" s="1"/>
  <c r="P835" i="26"/>
  <c r="Q1507" i="26"/>
  <c r="P1401" i="26"/>
  <c r="Q1219" i="26"/>
  <c r="Q1113" i="26" s="1"/>
  <c r="Q1590" i="26" s="1"/>
  <c r="R1438" i="26"/>
  <c r="AK15" i="28"/>
  <c r="AH15" i="28"/>
  <c r="AJ15" i="28"/>
  <c r="AI15" i="28"/>
  <c r="P129" i="26"/>
  <c r="Q160" i="26" s="1"/>
  <c r="R1468" i="26"/>
  <c r="AI41" i="28"/>
  <c r="AJ41" i="28"/>
  <c r="AK41" i="28"/>
  <c r="AH41" i="28"/>
  <c r="P602" i="26"/>
  <c r="AI42" i="28"/>
  <c r="AJ42" i="28"/>
  <c r="AK42" i="28"/>
  <c r="AH42" i="28"/>
  <c r="P603" i="26"/>
  <c r="AI13" i="28"/>
  <c r="AJ13" i="28"/>
  <c r="AK13" i="28"/>
  <c r="AI12" i="28"/>
  <c r="AH13" i="28"/>
  <c r="AK12" i="28"/>
  <c r="AH12" i="28"/>
  <c r="AJ12" i="28"/>
  <c r="P127" i="26"/>
  <c r="R888" i="26"/>
  <c r="R866" i="26"/>
  <c r="R1219" i="26"/>
  <c r="R1113" i="26" s="1"/>
  <c r="R1590" i="26" s="1"/>
  <c r="P838" i="26"/>
  <c r="P812" i="26"/>
  <c r="Q865" i="26" s="1"/>
  <c r="Q1534" i="26"/>
  <c r="P1428" i="26"/>
  <c r="R1463" i="26"/>
  <c r="P827" i="26"/>
  <c r="R1448" i="26"/>
  <c r="Q46" i="26"/>
  <c r="R1216" i="26"/>
  <c r="R1110" i="26" s="1"/>
  <c r="R1587" i="26" s="1"/>
  <c r="P859" i="26"/>
  <c r="Q912" i="26" s="1"/>
  <c r="P858" i="26"/>
  <c r="Q1508" i="26"/>
  <c r="P1402" i="26"/>
  <c r="Q1455" i="26" s="1"/>
  <c r="AK31" i="28"/>
  <c r="AH31" i="28"/>
  <c r="AJ31" i="28"/>
  <c r="AI31" i="28"/>
  <c r="P146" i="26"/>
  <c r="Q177" i="26" s="1"/>
  <c r="Q1217" i="26"/>
  <c r="Q1111" i="26" s="1"/>
  <c r="Q1588" i="26" s="1"/>
  <c r="Q1202" i="26"/>
  <c r="Q1096" i="26" s="1"/>
  <c r="Q1573" i="26" s="1"/>
  <c r="Q1533" i="26"/>
  <c r="P1427" i="26"/>
  <c r="Q1480" i="26" s="1"/>
  <c r="Q1186" i="26"/>
  <c r="Q1080" i="26" s="1"/>
  <c r="Q1557" i="26" s="1"/>
  <c r="Q1193" i="26"/>
  <c r="Q1087" i="26" s="1"/>
  <c r="Q1564" i="26" s="1"/>
  <c r="AI27" i="28"/>
  <c r="AJ27" i="28"/>
  <c r="AK27" i="28"/>
  <c r="AH27" i="28"/>
  <c r="P143" i="26"/>
  <c r="Q174" i="26" s="1"/>
  <c r="Q1499" i="26"/>
  <c r="P1393" i="26"/>
  <c r="Q1446" i="26" s="1"/>
  <c r="R47" i="26"/>
  <c r="Q1514" i="26"/>
  <c r="P1408" i="26"/>
  <c r="Q1461" i="26" s="1"/>
  <c r="AI28" i="28"/>
  <c r="AK28" i="28"/>
  <c r="AJ28" i="28"/>
  <c r="AH28" i="28"/>
  <c r="P141" i="26"/>
  <c r="Q172" i="26" s="1"/>
  <c r="Q1500" i="26"/>
  <c r="P1394" i="26"/>
  <c r="R1172" i="26"/>
  <c r="R1066" i="26" s="1"/>
  <c r="R158" i="26"/>
  <c r="R1454" i="26"/>
  <c r="P846" i="26"/>
  <c r="Q1495" i="26"/>
  <c r="P1389" i="26"/>
  <c r="R891" i="26"/>
  <c r="R865" i="26"/>
  <c r="R1481" i="26"/>
  <c r="P839" i="26"/>
  <c r="Q892" i="26" s="1"/>
  <c r="R880" i="26"/>
  <c r="P822" i="26"/>
  <c r="Q1215" i="26"/>
  <c r="Q1109" i="26" s="1"/>
  <c r="Q1586" i="26" s="1"/>
  <c r="R46" i="26"/>
  <c r="R912" i="26"/>
  <c r="R45" i="26"/>
  <c r="R911" i="26"/>
  <c r="R1455" i="26"/>
  <c r="R1217" i="26"/>
  <c r="R1111" i="26" s="1"/>
  <c r="R1588" i="26" s="1"/>
  <c r="Q1503" i="26"/>
  <c r="P1397" i="26"/>
  <c r="Q1450" i="26" s="1"/>
  <c r="AI32" i="28"/>
  <c r="AJ32" i="28"/>
  <c r="AH32" i="28"/>
  <c r="AK32" i="28"/>
  <c r="P149" i="26"/>
  <c r="AI48" i="28"/>
  <c r="AK48" i="28"/>
  <c r="AH48" i="28"/>
  <c r="AJ48" i="28"/>
  <c r="P610" i="26"/>
  <c r="P845" i="26"/>
  <c r="Q1178" i="26"/>
  <c r="Q1072" i="26" s="1"/>
  <c r="Q1549" i="26" s="1"/>
  <c r="Q1181" i="26"/>
  <c r="Q1075" i="26" s="1"/>
  <c r="Q1552" i="26" s="1"/>
  <c r="R1605" i="26" s="1"/>
  <c r="R1205" i="26"/>
  <c r="R1099" i="26" s="1"/>
  <c r="R1576" i="26" s="1"/>
  <c r="S1629" i="26" s="1"/>
  <c r="R887" i="26"/>
  <c r="P819" i="26"/>
  <c r="P840" i="26"/>
  <c r="Q893" i="26" s="1"/>
  <c r="R1472" i="26"/>
  <c r="Q1524" i="26"/>
  <c r="P1418" i="26"/>
  <c r="AK51" i="28"/>
  <c r="AH51" i="28"/>
  <c r="AJ51" i="28"/>
  <c r="AI51" i="28"/>
  <c r="P613" i="26"/>
  <c r="Q1200" i="26"/>
  <c r="Q1094" i="26" s="1"/>
  <c r="Q1571" i="26" s="1"/>
  <c r="Q1530" i="26"/>
  <c r="P1424" i="26"/>
  <c r="Q1477" i="26" s="1"/>
  <c r="P816" i="26"/>
  <c r="Q1510" i="26"/>
  <c r="P1404" i="26"/>
  <c r="Q1457" i="26" s="1"/>
  <c r="Q1187" i="26"/>
  <c r="Q1081" i="26" s="1"/>
  <c r="Q1558" i="26" s="1"/>
  <c r="P825" i="26"/>
  <c r="P844" i="26"/>
  <c r="Q1504" i="26"/>
  <c r="P1398" i="26"/>
  <c r="Q1451" i="26" s="1"/>
  <c r="R1202" i="26"/>
  <c r="R1096" i="26" s="1"/>
  <c r="R1573" i="26" s="1"/>
  <c r="Q1174" i="26"/>
  <c r="Q1068" i="26" s="1"/>
  <c r="Q1545" i="26" s="1"/>
  <c r="Q1490" i="26"/>
  <c r="P1384" i="26"/>
  <c r="Q1437" i="26" s="1"/>
  <c r="R1189" i="26"/>
  <c r="R1083" i="26" s="1"/>
  <c r="R1560" i="26" s="1"/>
  <c r="AI30" i="28"/>
  <c r="AJ30" i="28"/>
  <c r="AH30" i="28"/>
  <c r="AK30" i="28"/>
  <c r="P145" i="26"/>
  <c r="Q1185" i="26"/>
  <c r="Q1079" i="26" s="1"/>
  <c r="Q1556" i="26" s="1"/>
  <c r="Q1192" i="26"/>
  <c r="Q1086" i="26" s="1"/>
  <c r="Q1563" i="26" s="1"/>
  <c r="P853" i="26"/>
  <c r="P814" i="26"/>
  <c r="Q867" i="26" s="1"/>
  <c r="Q1493" i="26"/>
  <c r="P1387" i="26"/>
  <c r="P848" i="26"/>
  <c r="Q901" i="26" s="1"/>
  <c r="Q1188" i="26"/>
  <c r="Q1082" i="26" s="1"/>
  <c r="Q1559" i="26" s="1"/>
  <c r="R1612" i="26" s="1"/>
  <c r="P831" i="26"/>
  <c r="Q884" i="26" s="1"/>
  <c r="R1177" i="26"/>
  <c r="R1071" i="26" s="1"/>
  <c r="R1548" i="26" s="1"/>
  <c r="Q1210" i="26"/>
  <c r="Q1104" i="26" s="1"/>
  <c r="Q1581" i="26" s="1"/>
  <c r="P857" i="26"/>
  <c r="Q910" i="26" s="1"/>
  <c r="P821" i="26"/>
  <c r="Q874" i="26" s="1"/>
  <c r="Q1520" i="26"/>
  <c r="P1414" i="26"/>
  <c r="R634" i="26"/>
  <c r="R1457" i="26"/>
  <c r="P147" i="26"/>
  <c r="Q178" i="26" s="1"/>
  <c r="AI22" i="28"/>
  <c r="AJ22" i="28"/>
  <c r="AH22" i="28"/>
  <c r="AK22" i="28"/>
  <c r="P137" i="26"/>
  <c r="Q168" i="26" s="1"/>
  <c r="P852" i="26"/>
  <c r="Q905" i="26" s="1"/>
  <c r="P830" i="26"/>
  <c r="Q883" i="26" s="1"/>
  <c r="R878" i="26"/>
  <c r="R897" i="26"/>
  <c r="AJ34" i="28"/>
  <c r="AH34" i="28"/>
  <c r="AK34" i="28"/>
  <c r="AI34" i="28"/>
  <c r="P151" i="26"/>
  <c r="Q182" i="26" s="1"/>
  <c r="R1212" i="26"/>
  <c r="R1106" i="26" s="1"/>
  <c r="R1583" i="26" s="1"/>
  <c r="P828" i="26"/>
  <c r="Q881" i="26" s="1"/>
  <c r="R1451" i="26"/>
  <c r="Q1195" i="26"/>
  <c r="Q1089" i="26" s="1"/>
  <c r="Q1566" i="26" s="1"/>
  <c r="Q1213" i="26"/>
  <c r="Q1107" i="26" s="1"/>
  <c r="Q1584" i="26" s="1"/>
  <c r="AJ26" i="28"/>
  <c r="AH26" i="28"/>
  <c r="AK26" i="28"/>
  <c r="AI26" i="28"/>
  <c r="P142" i="26"/>
  <c r="Q1531" i="26"/>
  <c r="P1425" i="26"/>
  <c r="Q1478" i="26" s="1"/>
  <c r="P817" i="26"/>
  <c r="R1174" i="26"/>
  <c r="R1068" i="26" s="1"/>
  <c r="R1545" i="26" s="1"/>
  <c r="R1437" i="26"/>
  <c r="R1175" i="26"/>
  <c r="R1069" i="26" s="1"/>
  <c r="R1546" i="26" s="1"/>
  <c r="R1185" i="26"/>
  <c r="R1079" i="26" s="1"/>
  <c r="R1556" i="26" s="1"/>
  <c r="R1192" i="26"/>
  <c r="R1086" i="26" s="1"/>
  <c r="R1563" i="26" s="1"/>
  <c r="R906" i="26"/>
  <c r="AI16" i="28"/>
  <c r="AJ16" i="28"/>
  <c r="AH16" i="28"/>
  <c r="AK16" i="28"/>
  <c r="P131" i="26"/>
  <c r="Q162" i="26" s="1"/>
  <c r="R867" i="26"/>
  <c r="P820" i="26"/>
  <c r="R1440" i="26"/>
  <c r="R901" i="26"/>
  <c r="P847" i="26"/>
  <c r="Q900" i="26" s="1"/>
  <c r="Q1196" i="26"/>
  <c r="Q1090" i="26" s="1"/>
  <c r="Q1567" i="26" s="1"/>
  <c r="AI33" i="28"/>
  <c r="AJ33" i="28"/>
  <c r="AH33" i="28"/>
  <c r="AK33" i="28"/>
  <c r="P150" i="26"/>
  <c r="Q181" i="26" s="1"/>
  <c r="R874" i="26"/>
  <c r="R905" i="26"/>
  <c r="R881" i="26"/>
  <c r="P854" i="26"/>
  <c r="Q1517" i="26"/>
  <c r="P1411" i="26"/>
  <c r="Q1464" i="26" s="1"/>
  <c r="R1213" i="26"/>
  <c r="R1107" i="26" s="1"/>
  <c r="R1584" i="26" s="1"/>
  <c r="P832" i="26"/>
  <c r="Q885" i="26" s="1"/>
  <c r="Q1206" i="26"/>
  <c r="Q1100" i="26" s="1"/>
  <c r="Q1577" i="26" s="1"/>
  <c r="R1218" i="26"/>
  <c r="R1112" i="26" s="1"/>
  <c r="R1589" i="26" s="1"/>
  <c r="R1478" i="26"/>
  <c r="R870" i="26"/>
  <c r="AI29" i="28"/>
  <c r="AJ29" i="28"/>
  <c r="AK29" i="28"/>
  <c r="AH29" i="28"/>
  <c r="P144" i="26"/>
  <c r="Q175" i="26" s="1"/>
  <c r="P856" i="26"/>
  <c r="Q909" i="26" s="1"/>
  <c r="AI24" i="28"/>
  <c r="AJ24" i="28"/>
  <c r="AH24" i="28"/>
  <c r="AK24" i="28"/>
  <c r="P139" i="26"/>
  <c r="Q170" i="26" s="1"/>
  <c r="P609" i="26"/>
  <c r="Q630" i="26" s="1"/>
  <c r="P837" i="26"/>
  <c r="Q890" i="26" s="1"/>
  <c r="P849" i="26"/>
  <c r="P826" i="26"/>
  <c r="Q879" i="26" s="1"/>
  <c r="Q1199" i="26"/>
  <c r="Q1093" i="26" s="1"/>
  <c r="Q1570" i="26" s="1"/>
  <c r="R1623" i="26" s="1"/>
  <c r="Q1528" i="26"/>
  <c r="P1422" i="26"/>
  <c r="Q1535" i="26"/>
  <c r="P1429" i="26"/>
  <c r="AI19" i="28"/>
  <c r="AJ19" i="28"/>
  <c r="AK19" i="28"/>
  <c r="AH19" i="28"/>
  <c r="P134" i="26"/>
  <c r="Q165" i="26" s="1"/>
  <c r="Q1511" i="26"/>
  <c r="P1405" i="26"/>
  <c r="Q1458" i="26" s="1"/>
  <c r="AI21" i="28"/>
  <c r="AJ21" i="28"/>
  <c r="AK21" i="28"/>
  <c r="AH21" i="28"/>
  <c r="P136" i="26"/>
  <c r="Q167" i="26" s="1"/>
  <c r="R1477" i="26"/>
  <c r="R869" i="26"/>
  <c r="R884" i="26"/>
  <c r="P829" i="26"/>
  <c r="R1196" i="26"/>
  <c r="R1090" i="26" s="1"/>
  <c r="R1567" i="26" s="1"/>
  <c r="R1458" i="26"/>
  <c r="Q1204" i="26"/>
  <c r="Q1098" i="26" s="1"/>
  <c r="Q1575" i="26" s="1"/>
  <c r="P836" i="26"/>
  <c r="Q1522" i="26"/>
  <c r="P1416" i="26"/>
  <c r="AI44" i="28"/>
  <c r="AJ44" i="28"/>
  <c r="AK44" i="28"/>
  <c r="AH44" i="28"/>
  <c r="P605" i="26"/>
  <c r="Q626" i="26" s="1"/>
  <c r="Q1506" i="26"/>
  <c r="P1400" i="26"/>
  <c r="Q1453" i="26" s="1"/>
  <c r="R169" i="26"/>
  <c r="AJ54" i="28"/>
  <c r="AK54" i="28"/>
  <c r="AI54" i="28"/>
  <c r="AH54" i="28"/>
  <c r="P616" i="26"/>
  <c r="Q1513" i="26"/>
  <c r="P1407" i="26"/>
  <c r="Q1512" i="26"/>
  <c r="P1406" i="26"/>
  <c r="Q1214" i="26"/>
  <c r="Q1108" i="26" s="1"/>
  <c r="Q1585" i="26" s="1"/>
  <c r="R164" i="26"/>
  <c r="Q1494" i="26"/>
  <c r="P1388" i="26"/>
  <c r="Q1441" i="26" s="1"/>
  <c r="R882" i="26"/>
  <c r="Q1532" i="26"/>
  <c r="P1426" i="26"/>
  <c r="Q1479" i="26" s="1"/>
  <c r="R628" i="26"/>
  <c r="P130" i="26"/>
  <c r="Q161" i="26" s="1"/>
  <c r="Q1498" i="26"/>
  <c r="P1392" i="26"/>
  <c r="Q1445" i="26" s="1"/>
  <c r="R163" i="26"/>
  <c r="R1204" i="26"/>
  <c r="R1098" i="26" s="1"/>
  <c r="R1575" i="26" s="1"/>
  <c r="R622" i="26"/>
  <c r="R1210" i="26"/>
  <c r="R1104" i="26" s="1"/>
  <c r="R1581" i="26" s="1"/>
  <c r="R910" i="26"/>
  <c r="R1467" i="26"/>
  <c r="R166" i="26"/>
  <c r="Q1518" i="26"/>
  <c r="P1412" i="26"/>
  <c r="R178" i="26"/>
  <c r="R1187" i="26"/>
  <c r="R1081" i="26" s="1"/>
  <c r="R1558" i="26" s="1"/>
  <c r="R883" i="26"/>
  <c r="Q1536" i="26"/>
  <c r="P1430" i="26"/>
  <c r="R625" i="26"/>
  <c r="Q1505" i="26"/>
  <c r="P1399" i="26"/>
  <c r="Q1496" i="26"/>
  <c r="P1390" i="26"/>
  <c r="Q1443" i="26" s="1"/>
  <c r="R1209" i="26"/>
  <c r="R1103" i="26" s="1"/>
  <c r="R1580" i="26" s="1"/>
  <c r="S1633" i="26" s="1"/>
  <c r="R1203" i="26"/>
  <c r="R1097" i="26" s="1"/>
  <c r="R1574" i="26" s="1"/>
  <c r="R889" i="26"/>
  <c r="R1469" i="26"/>
  <c r="Q1519" i="26"/>
  <c r="P1413" i="26"/>
  <c r="Q1466" i="26" s="1"/>
  <c r="R1453" i="26"/>
  <c r="R160" i="26"/>
  <c r="Q1515" i="26"/>
  <c r="P1409" i="26"/>
  <c r="R1460" i="26"/>
  <c r="R1214" i="26"/>
  <c r="R1108" i="26" s="1"/>
  <c r="R1585" i="26" s="1"/>
  <c r="Q48" i="26"/>
  <c r="R1441" i="26"/>
  <c r="R1479" i="26"/>
  <c r="P818" i="26"/>
  <c r="Q871" i="26" s="1"/>
  <c r="R161" i="26"/>
  <c r="R623" i="26"/>
  <c r="R624" i="26"/>
  <c r="R1445" i="26"/>
  <c r="P824" i="26"/>
  <c r="Q877" i="26" s="1"/>
  <c r="P823" i="26"/>
  <c r="P815" i="26"/>
  <c r="Q868" i="26" s="1"/>
  <c r="Q1198" i="26"/>
  <c r="Q1092" i="26" s="1"/>
  <c r="Q1569" i="26" s="1"/>
  <c r="AI52" i="28"/>
  <c r="AJ52" i="28"/>
  <c r="AK52" i="28"/>
  <c r="AH52" i="28"/>
  <c r="P614" i="26"/>
  <c r="Q1184" i="26"/>
  <c r="Q1078" i="26" s="1"/>
  <c r="Q1555" i="26" s="1"/>
  <c r="R1608" i="26" s="1"/>
  <c r="R1183" i="26"/>
  <c r="R1077" i="26" s="1"/>
  <c r="R1554" i="26" s="1"/>
  <c r="AI11" i="28"/>
  <c r="AJ11" i="28"/>
  <c r="AK11" i="28"/>
  <c r="AH11" i="28"/>
  <c r="P126" i="26"/>
  <c r="P148" i="26"/>
  <c r="Q179" i="26" s="1"/>
  <c r="AH45" i="28"/>
  <c r="AI45" i="28"/>
  <c r="AJ45" i="28"/>
  <c r="AK45" i="28"/>
  <c r="P606" i="26"/>
  <c r="Q627" i="26" s="1"/>
  <c r="P841" i="26"/>
  <c r="Q894" i="26" s="1"/>
  <c r="Q1502" i="26"/>
  <c r="P1396" i="26"/>
  <c r="Q1182" i="26"/>
  <c r="Q1076" i="26" s="1"/>
  <c r="Q1553" i="26" s="1"/>
  <c r="R1606" i="26" s="1"/>
  <c r="R1452" i="26"/>
  <c r="R1443" i="26"/>
  <c r="R177" i="26"/>
  <c r="Q1173" i="26"/>
  <c r="Q1067" i="26" s="1"/>
  <c r="Q1544" i="26" s="1"/>
  <c r="R1597" i="26" s="1"/>
  <c r="AI25" i="28"/>
  <c r="AJ25" i="28"/>
  <c r="AH25" i="28"/>
  <c r="AK25" i="28"/>
  <c r="P140" i="26"/>
  <c r="Q171" i="26" s="1"/>
  <c r="AI14" i="28"/>
  <c r="AJ14" i="28"/>
  <c r="AH14" i="28"/>
  <c r="AK14" i="28"/>
  <c r="P128" i="26"/>
  <c r="R907" i="26"/>
  <c r="Q1537" i="26"/>
  <c r="P1431" i="26"/>
  <c r="Q1484" i="26" s="1"/>
  <c r="P842" i="26"/>
  <c r="R1464" i="26"/>
  <c r="R1195" i="26"/>
  <c r="R1089" i="26" s="1"/>
  <c r="R1566" i="26" s="1"/>
  <c r="R885" i="26"/>
  <c r="R1206" i="26"/>
  <c r="R1100" i="26" s="1"/>
  <c r="R1577" i="26" s="1"/>
  <c r="Q1509" i="26"/>
  <c r="P1403" i="26"/>
  <c r="Q1456" i="26" s="1"/>
  <c r="Q1526" i="26"/>
  <c r="P1420" i="26"/>
  <c r="Q1473" i="26" s="1"/>
  <c r="Q1211" i="26"/>
  <c r="Q1105" i="26" s="1"/>
  <c r="Q1582" i="26" s="1"/>
  <c r="R629" i="26"/>
  <c r="AH53" i="28"/>
  <c r="AI53" i="28"/>
  <c r="AJ53" i="28"/>
  <c r="AK53" i="28"/>
  <c r="P615" i="26"/>
  <c r="P855" i="26"/>
  <c r="Q908" i="26" s="1"/>
  <c r="R1176" i="26"/>
  <c r="R1070" i="26" s="1"/>
  <c r="R1547" i="26" s="1"/>
  <c r="R1207" i="26"/>
  <c r="R1101" i="26" s="1"/>
  <c r="R1578" i="26" s="1"/>
  <c r="P833" i="26"/>
  <c r="Q886" i="26" s="1"/>
  <c r="Q1179" i="26"/>
  <c r="Q1073" i="26" s="1"/>
  <c r="Q1550" i="26" s="1"/>
  <c r="R909" i="26"/>
  <c r="R630" i="26"/>
  <c r="R1641" i="26" l="1"/>
  <c r="R1638" i="26"/>
  <c r="R1620" i="26"/>
  <c r="R1643" i="26"/>
  <c r="R1626" i="26"/>
  <c r="R1598" i="26"/>
  <c r="R1634" i="26"/>
  <c r="R1628" i="26"/>
  <c r="R1630" i="26"/>
  <c r="R1609" i="26"/>
  <c r="S1609" i="26"/>
  <c r="R1543" i="26"/>
  <c r="S1596" i="26" s="1"/>
  <c r="R590" i="26"/>
  <c r="U633" i="26"/>
  <c r="AU50" i="28"/>
  <c r="AV50" i="28"/>
  <c r="AT50" i="28"/>
  <c r="AW50" i="28"/>
  <c r="S612" i="26"/>
  <c r="S1598" i="26"/>
  <c r="T654" i="26"/>
  <c r="T696" i="26"/>
  <c r="S1599" i="26"/>
  <c r="T632" i="26"/>
  <c r="AQ49" i="28"/>
  <c r="AP49" i="28"/>
  <c r="AR49" i="28"/>
  <c r="R611" i="26"/>
  <c r="AS49" i="28"/>
  <c r="S1634" i="26"/>
  <c r="R1603" i="26"/>
  <c r="S1630" i="26"/>
  <c r="S1631" i="26"/>
  <c r="R1611" i="26"/>
  <c r="S1611" i="26"/>
  <c r="S1601" i="26"/>
  <c r="R1639" i="26"/>
  <c r="S1641" i="26"/>
  <c r="S1628" i="26"/>
  <c r="S1600" i="26"/>
  <c r="S1636" i="26"/>
  <c r="S1643" i="26"/>
  <c r="R1610" i="26"/>
  <c r="R1632" i="26"/>
  <c r="R1624" i="26"/>
  <c r="R1614" i="26"/>
  <c r="S1638" i="26"/>
  <c r="R1619" i="26"/>
  <c r="S1619" i="26"/>
  <c r="S1627" i="26"/>
  <c r="S1640" i="26"/>
  <c r="Q1543" i="26"/>
  <c r="S591" i="26"/>
  <c r="S653" i="26"/>
  <c r="S695" i="26"/>
  <c r="R1635" i="26"/>
  <c r="S1626" i="26"/>
  <c r="S1620" i="26"/>
  <c r="R1622" i="26"/>
  <c r="S1607" i="26"/>
  <c r="R1637" i="26"/>
  <c r="S1637" i="26"/>
  <c r="R1616" i="26"/>
  <c r="S1616" i="26"/>
  <c r="R1602" i="26"/>
  <c r="S1642" i="26"/>
  <c r="S1613" i="26"/>
  <c r="R1617" i="26"/>
  <c r="P1515" i="26"/>
  <c r="O1409" i="26"/>
  <c r="P1175" i="26"/>
  <c r="P1069" i="26" s="1"/>
  <c r="P1546" i="26" s="1"/>
  <c r="O844" i="26"/>
  <c r="P1524" i="26"/>
  <c r="O1418" i="26"/>
  <c r="AD32" i="28"/>
  <c r="AE32" i="28"/>
  <c r="AF32" i="28"/>
  <c r="AG32" i="28"/>
  <c r="O149" i="26"/>
  <c r="P180" i="26" s="1"/>
  <c r="O858" i="26"/>
  <c r="P911" i="26" s="1"/>
  <c r="AE12" i="28"/>
  <c r="AF12" i="28"/>
  <c r="AG12" i="28"/>
  <c r="AE13" i="28"/>
  <c r="AD13" i="28"/>
  <c r="AF13" i="28"/>
  <c r="AD12" i="28"/>
  <c r="AG13" i="28"/>
  <c r="O127" i="26"/>
  <c r="AE41" i="28"/>
  <c r="AF41" i="28"/>
  <c r="AD41" i="28"/>
  <c r="AG41" i="28"/>
  <c r="O602" i="26"/>
  <c r="P623" i="26" s="1"/>
  <c r="P1492" i="26"/>
  <c r="O1386" i="26"/>
  <c r="O843" i="26"/>
  <c r="P896" i="26" s="1"/>
  <c r="P1491" i="26"/>
  <c r="O1385" i="26"/>
  <c r="P1529" i="26"/>
  <c r="O1423" i="26"/>
  <c r="P1179" i="26"/>
  <c r="P1073" i="26" s="1"/>
  <c r="P1550" i="26" s="1"/>
  <c r="O841" i="26"/>
  <c r="AE21" i="28"/>
  <c r="AD21" i="28"/>
  <c r="AF21" i="28"/>
  <c r="AG21" i="28"/>
  <c r="O136" i="26"/>
  <c r="P167" i="26" s="1"/>
  <c r="P1199" i="26"/>
  <c r="P1093" i="26" s="1"/>
  <c r="P1570" i="26" s="1"/>
  <c r="Q1623" i="26" s="1"/>
  <c r="O837" i="26"/>
  <c r="P1196" i="26"/>
  <c r="P1090" i="26" s="1"/>
  <c r="P1567" i="26" s="1"/>
  <c r="O852" i="26"/>
  <c r="P905" i="26" s="1"/>
  <c r="O147" i="26"/>
  <c r="P178" i="26" s="1"/>
  <c r="O848" i="26"/>
  <c r="P901" i="26" s="1"/>
  <c r="Q1175" i="26"/>
  <c r="Q1069" i="26" s="1"/>
  <c r="Q1546" i="26" s="1"/>
  <c r="Q897" i="26"/>
  <c r="Q1471" i="26"/>
  <c r="O839" i="26"/>
  <c r="Q911" i="26"/>
  <c r="O812" i="26"/>
  <c r="P865" i="26" s="1"/>
  <c r="Q158" i="26"/>
  <c r="Q1189" i="26"/>
  <c r="Q1083" i="26" s="1"/>
  <c r="Q1560" i="26" s="1"/>
  <c r="O834" i="26"/>
  <c r="P887" i="26" s="1"/>
  <c r="Q1439" i="26"/>
  <c r="P1208" i="26"/>
  <c r="P1102" i="26" s="1"/>
  <c r="P1579" i="26" s="1"/>
  <c r="P1180" i="26"/>
  <c r="P1074" i="26" s="1"/>
  <c r="P1551" i="26" s="1"/>
  <c r="Q1604" i="26" s="1"/>
  <c r="Q896" i="26"/>
  <c r="P1516" i="26"/>
  <c r="O1410" i="26"/>
  <c r="Q1476" i="26"/>
  <c r="P1526" i="26"/>
  <c r="O1420" i="26"/>
  <c r="AF53" i="28"/>
  <c r="AD53" i="28"/>
  <c r="AG53" i="28"/>
  <c r="AE53" i="28"/>
  <c r="O615" i="26"/>
  <c r="P1518" i="26"/>
  <c r="O1412" i="26"/>
  <c r="P1465" i="26" s="1"/>
  <c r="P1535" i="26"/>
  <c r="O1429" i="26"/>
  <c r="P1482" i="26" s="1"/>
  <c r="O820" i="26"/>
  <c r="P1209" i="26"/>
  <c r="P1103" i="26" s="1"/>
  <c r="P1580" i="26" s="1"/>
  <c r="P1218" i="26"/>
  <c r="P1112" i="26" s="1"/>
  <c r="P1589" i="26" s="1"/>
  <c r="AE51" i="28"/>
  <c r="AF51" i="28"/>
  <c r="AD51" i="28"/>
  <c r="AG51" i="28"/>
  <c r="O613" i="26"/>
  <c r="P634" i="26" s="1"/>
  <c r="AE48" i="28"/>
  <c r="AF48" i="28"/>
  <c r="AG48" i="28"/>
  <c r="AD48" i="28"/>
  <c r="O610" i="26"/>
  <c r="P1495" i="26"/>
  <c r="O1389" i="26"/>
  <c r="P1500" i="26"/>
  <c r="O1394" i="26"/>
  <c r="P1205" i="26"/>
  <c r="P1099" i="26" s="1"/>
  <c r="P1576" i="26" s="1"/>
  <c r="P45" i="26"/>
  <c r="AG42" i="28"/>
  <c r="AD42" i="28"/>
  <c r="AF42" i="28"/>
  <c r="AE42" i="28"/>
  <c r="O603" i="26"/>
  <c r="P624" i="26" s="1"/>
  <c r="P1507" i="26"/>
  <c r="O1401" i="26"/>
  <c r="P1454" i="26" s="1"/>
  <c r="AE43" i="28"/>
  <c r="AF43" i="28"/>
  <c r="AD43" i="28"/>
  <c r="AG43" i="28"/>
  <c r="O604" i="26"/>
  <c r="P625" i="26" s="1"/>
  <c r="P1216" i="26"/>
  <c r="P1110" i="26" s="1"/>
  <c r="P1587" i="26" s="1"/>
  <c r="Q1438" i="26"/>
  <c r="AG14" i="28"/>
  <c r="AD14" i="28"/>
  <c r="AF14" i="28"/>
  <c r="AE14" i="28"/>
  <c r="O128" i="26"/>
  <c r="P159" i="26" s="1"/>
  <c r="O818" i="26"/>
  <c r="P871" i="26" s="1"/>
  <c r="P1213" i="26"/>
  <c r="P1107" i="26" s="1"/>
  <c r="P1584" i="26" s="1"/>
  <c r="Q1637" i="26" s="1"/>
  <c r="O842" i="26"/>
  <c r="Q1462" i="26"/>
  <c r="P1536" i="26"/>
  <c r="O1430" i="26"/>
  <c r="P1512" i="26"/>
  <c r="O1406" i="26"/>
  <c r="P1459" i="26" s="1"/>
  <c r="P1522" i="26"/>
  <c r="O1416" i="26"/>
  <c r="P1469" i="26" s="1"/>
  <c r="AE26" i="28"/>
  <c r="AF26" i="28"/>
  <c r="AG26" i="28"/>
  <c r="AD26" i="28"/>
  <c r="O142" i="26"/>
  <c r="P173" i="26" s="1"/>
  <c r="Q1203" i="26"/>
  <c r="Q1097" i="26" s="1"/>
  <c r="Q1574" i="26" s="1"/>
  <c r="O853" i="26"/>
  <c r="P906" i="26" s="1"/>
  <c r="AG30" i="28"/>
  <c r="AD30" i="28"/>
  <c r="AF30" i="28"/>
  <c r="AE30" i="28"/>
  <c r="O145" i="26"/>
  <c r="P176" i="26" s="1"/>
  <c r="O825" i="26"/>
  <c r="P878" i="26" s="1"/>
  <c r="O816" i="26"/>
  <c r="P869" i="26" s="1"/>
  <c r="O819" i="26"/>
  <c r="P1509" i="26"/>
  <c r="O1403" i="26"/>
  <c r="P1456" i="26" s="1"/>
  <c r="Q895" i="26"/>
  <c r="P1182" i="26"/>
  <c r="P1076" i="26" s="1"/>
  <c r="P1553" i="26" s="1"/>
  <c r="O815" i="26"/>
  <c r="P868" i="26" s="1"/>
  <c r="P1496" i="26"/>
  <c r="O1390" i="26"/>
  <c r="P1443" i="26" s="1"/>
  <c r="Q1483" i="26"/>
  <c r="Q1465" i="26"/>
  <c r="P1494" i="26"/>
  <c r="O1388" i="26"/>
  <c r="P1441" i="26" s="1"/>
  <c r="Q1459" i="26"/>
  <c r="Q1469" i="26"/>
  <c r="O609" i="26"/>
  <c r="O856" i="26"/>
  <c r="P909" i="26" s="1"/>
  <c r="AE29" i="28"/>
  <c r="AD29" i="28"/>
  <c r="AF29" i="28"/>
  <c r="AG29" i="28"/>
  <c r="O144" i="26"/>
  <c r="P175" i="26" s="1"/>
  <c r="AF33" i="28"/>
  <c r="AG33" i="28"/>
  <c r="AE33" i="28"/>
  <c r="AD33" i="28"/>
  <c r="O150" i="26"/>
  <c r="Q873" i="26"/>
  <c r="P1195" i="26"/>
  <c r="P1089" i="26" s="1"/>
  <c r="P1566" i="26" s="1"/>
  <c r="Q1209" i="26"/>
  <c r="Q1103" i="26" s="1"/>
  <c r="Q1580" i="26" s="1"/>
  <c r="AG22" i="28"/>
  <c r="AD22" i="28"/>
  <c r="AF22" i="28"/>
  <c r="AE22" i="28"/>
  <c r="O137" i="26"/>
  <c r="P168" i="26" s="1"/>
  <c r="O831" i="26"/>
  <c r="P884" i="26" s="1"/>
  <c r="Q906" i="26"/>
  <c r="Q878" i="26"/>
  <c r="Q869" i="26"/>
  <c r="Q872" i="26"/>
  <c r="P1178" i="26"/>
  <c r="P1072" i="26" s="1"/>
  <c r="P1549" i="26" s="1"/>
  <c r="P1215" i="26"/>
  <c r="P1109" i="26" s="1"/>
  <c r="P1586" i="26" s="1"/>
  <c r="Q1442" i="26"/>
  <c r="Q1447" i="26"/>
  <c r="P1514" i="26"/>
  <c r="O1408" i="26"/>
  <c r="P1461" i="26" s="1"/>
  <c r="AE27" i="28"/>
  <c r="AD27" i="28"/>
  <c r="AG27" i="28"/>
  <c r="AF27" i="28"/>
  <c r="O143" i="26"/>
  <c r="P174" i="26" s="1"/>
  <c r="Q1205" i="26"/>
  <c r="Q1099" i="26" s="1"/>
  <c r="Q1576" i="26" s="1"/>
  <c r="Q45" i="26"/>
  <c r="O827" i="26"/>
  <c r="P880" i="26" s="1"/>
  <c r="O838" i="26"/>
  <c r="P891" i="26" s="1"/>
  <c r="Q1191" i="26"/>
  <c r="Q1085" i="26" s="1"/>
  <c r="Q1562" i="26" s="1"/>
  <c r="AE47" i="28"/>
  <c r="AG47" i="28"/>
  <c r="AF47" i="28"/>
  <c r="AD47" i="28"/>
  <c r="O608" i="26"/>
  <c r="P629" i="26" s="1"/>
  <c r="P1525" i="26"/>
  <c r="O1419" i="26"/>
  <c r="P1201" i="26"/>
  <c r="P1095" i="26" s="1"/>
  <c r="P1572" i="26" s="1"/>
  <c r="Q1216" i="26"/>
  <c r="Q1110" i="26" s="1"/>
  <c r="Q1587" i="26" s="1"/>
  <c r="AE20" i="28"/>
  <c r="AF20" i="28"/>
  <c r="AG20" i="28"/>
  <c r="AD20" i="28"/>
  <c r="O135" i="26"/>
  <c r="P166" i="26" s="1"/>
  <c r="O813" i="26"/>
  <c r="P866" i="26" s="1"/>
  <c r="AE46" i="28"/>
  <c r="AF46" i="28"/>
  <c r="AG46" i="28"/>
  <c r="AD46" i="28"/>
  <c r="O607" i="26"/>
  <c r="P628" i="26" s="1"/>
  <c r="O850" i="26"/>
  <c r="AE54" i="28"/>
  <c r="AF54" i="28"/>
  <c r="AG54" i="28"/>
  <c r="AD54" i="28"/>
  <c r="O616" i="26"/>
  <c r="O821" i="26"/>
  <c r="P874" i="26" s="1"/>
  <c r="O814" i="26"/>
  <c r="P867" i="26" s="1"/>
  <c r="P1504" i="26"/>
  <c r="O1398" i="26"/>
  <c r="P1451" i="26" s="1"/>
  <c r="P1181" i="26"/>
  <c r="P1075" i="26" s="1"/>
  <c r="P1552" i="26" s="1"/>
  <c r="Q1605" i="26" s="1"/>
  <c r="P1503" i="26"/>
  <c r="O1397" i="26"/>
  <c r="AE52" i="28"/>
  <c r="AF52" i="28"/>
  <c r="AG52" i="28"/>
  <c r="AD52" i="28"/>
  <c r="O614" i="26"/>
  <c r="P635" i="26" s="1"/>
  <c r="P1517" i="26"/>
  <c r="O1411" i="26"/>
  <c r="P1464" i="26" s="1"/>
  <c r="O828" i="26"/>
  <c r="P881" i="26" s="1"/>
  <c r="O857" i="26"/>
  <c r="P910" i="26" s="1"/>
  <c r="O833" i="26"/>
  <c r="P1537" i="26"/>
  <c r="O1431" i="26"/>
  <c r="P1173" i="26"/>
  <c r="P1067" i="26" s="1"/>
  <c r="P1544" i="26" s="1"/>
  <c r="O148" i="26"/>
  <c r="P48" i="26"/>
  <c r="O130" i="26"/>
  <c r="P161" i="26" s="1"/>
  <c r="AE44" i="28"/>
  <c r="AF44" i="28"/>
  <c r="AG44" i="28"/>
  <c r="AD44" i="28"/>
  <c r="O605" i="26"/>
  <c r="P626" i="26" s="1"/>
  <c r="AE19" i="28"/>
  <c r="AD19" i="28"/>
  <c r="AG19" i="28"/>
  <c r="AF19" i="28"/>
  <c r="O134" i="26"/>
  <c r="P165" i="26" s="1"/>
  <c r="Q1482" i="26"/>
  <c r="O826" i="26"/>
  <c r="P879" i="26" s="1"/>
  <c r="O847" i="26"/>
  <c r="P900" i="26" s="1"/>
  <c r="AE34" i="28"/>
  <c r="AF34" i="28"/>
  <c r="AG34" i="28"/>
  <c r="AD34" i="28"/>
  <c r="O151" i="26"/>
  <c r="P182" i="26" s="1"/>
  <c r="P1192" i="26"/>
  <c r="P1086" i="26" s="1"/>
  <c r="P1563" i="26" s="1"/>
  <c r="P1490" i="26"/>
  <c r="O1384" i="26"/>
  <c r="P1437" i="26" s="1"/>
  <c r="Q1218" i="26"/>
  <c r="Q1112" i="26" s="1"/>
  <c r="Q1589" i="26" s="1"/>
  <c r="P1187" i="26"/>
  <c r="P1081" i="26" s="1"/>
  <c r="P1558" i="26" s="1"/>
  <c r="Q1611" i="26" s="1"/>
  <c r="P1530" i="26"/>
  <c r="O1424" i="26"/>
  <c r="P1217" i="26"/>
  <c r="P1111" i="26" s="1"/>
  <c r="P1588" i="26" s="1"/>
  <c r="O859" i="26"/>
  <c r="Q880" i="26"/>
  <c r="Q891" i="26"/>
  <c r="Q1454" i="26"/>
  <c r="P1172" i="26"/>
  <c r="P1066" i="26" s="1"/>
  <c r="P1197" i="26"/>
  <c r="P1091" i="26" s="1"/>
  <c r="P1568" i="26" s="1"/>
  <c r="Q866" i="26"/>
  <c r="Q903" i="26"/>
  <c r="O855" i="26"/>
  <c r="P908" i="26" s="1"/>
  <c r="P1513" i="26"/>
  <c r="O1407" i="26"/>
  <c r="P1460" i="26" s="1"/>
  <c r="Q637" i="26"/>
  <c r="O836" i="26"/>
  <c r="O829" i="26"/>
  <c r="P882" i="26" s="1"/>
  <c r="AD24" i="28"/>
  <c r="AE24" i="28"/>
  <c r="AF24" i="28"/>
  <c r="AG24" i="28"/>
  <c r="O139" i="26"/>
  <c r="P170" i="26" s="1"/>
  <c r="P1207" i="26"/>
  <c r="P1101" i="26" s="1"/>
  <c r="P1578" i="26" s="1"/>
  <c r="AD16" i="28"/>
  <c r="AE16" i="28"/>
  <c r="AF16" i="28"/>
  <c r="AG16" i="28"/>
  <c r="O131" i="26"/>
  <c r="P162" i="26" s="1"/>
  <c r="O817" i="26"/>
  <c r="P1520" i="26"/>
  <c r="O1414" i="26"/>
  <c r="P1467" i="26" s="1"/>
  <c r="P1177" i="26"/>
  <c r="P1071" i="26" s="1"/>
  <c r="P1548" i="26" s="1"/>
  <c r="P1493" i="26"/>
  <c r="O1387" i="26"/>
  <c r="P1440" i="26" s="1"/>
  <c r="P1212" i="26"/>
  <c r="P1106" i="26" s="1"/>
  <c r="P1583" i="26" s="1"/>
  <c r="Q180" i="26"/>
  <c r="O846" i="26"/>
  <c r="P899" i="26" s="1"/>
  <c r="AE28" i="28"/>
  <c r="AF28" i="28"/>
  <c r="AG28" i="28"/>
  <c r="AD28" i="28"/>
  <c r="O141" i="26"/>
  <c r="P172" i="26" s="1"/>
  <c r="P1508" i="26"/>
  <c r="O1402" i="26"/>
  <c r="P1455" i="26" s="1"/>
  <c r="Q623" i="26"/>
  <c r="AE15" i="28"/>
  <c r="AF15" i="28"/>
  <c r="AG15" i="28"/>
  <c r="AD15" i="28"/>
  <c r="O129" i="26"/>
  <c r="P160" i="26" s="1"/>
  <c r="O835" i="26"/>
  <c r="O851" i="26"/>
  <c r="P904" i="26" s="1"/>
  <c r="AE40" i="28"/>
  <c r="AF40" i="28"/>
  <c r="AG40" i="28"/>
  <c r="AD40" i="28"/>
  <c r="O601" i="26"/>
  <c r="P622" i="26" s="1"/>
  <c r="AF17" i="28"/>
  <c r="AG17" i="28"/>
  <c r="AE17" i="28"/>
  <c r="AD17" i="28"/>
  <c r="O132" i="26"/>
  <c r="P163" i="26" s="1"/>
  <c r="P1521" i="26"/>
  <c r="O1415" i="26"/>
  <c r="P1468" i="26" s="1"/>
  <c r="P1527" i="26"/>
  <c r="O1421" i="26"/>
  <c r="P1474" i="26" s="1"/>
  <c r="P1523" i="26"/>
  <c r="O1417" i="26"/>
  <c r="AE11" i="28"/>
  <c r="AD11" i="28"/>
  <c r="AG11" i="28"/>
  <c r="AF11" i="28"/>
  <c r="O126" i="26"/>
  <c r="P157" i="26" s="1"/>
  <c r="P1506" i="26"/>
  <c r="O1400" i="26"/>
  <c r="P1453" i="26" s="1"/>
  <c r="O840" i="26"/>
  <c r="O823" i="26"/>
  <c r="AF45" i="28"/>
  <c r="AD45" i="28"/>
  <c r="AG45" i="28"/>
  <c r="AE45" i="28"/>
  <c r="O606" i="26"/>
  <c r="P1183" i="26"/>
  <c r="P1077" i="26" s="1"/>
  <c r="P1554" i="26" s="1"/>
  <c r="Q882" i="26"/>
  <c r="Q1467" i="26"/>
  <c r="Q1177" i="26"/>
  <c r="Q1071" i="26" s="1"/>
  <c r="Q1548" i="26" s="1"/>
  <c r="Q1440" i="26"/>
  <c r="Q1212" i="26"/>
  <c r="Q1106" i="26" s="1"/>
  <c r="Q1583" i="26" s="1"/>
  <c r="O845" i="26"/>
  <c r="P898" i="26" s="1"/>
  <c r="O822" i="26"/>
  <c r="Q899" i="26"/>
  <c r="P1534" i="26"/>
  <c r="O1428" i="26"/>
  <c r="P1481" i="26" s="1"/>
  <c r="Q888" i="26"/>
  <c r="P1190" i="26"/>
  <c r="P1084" i="26" s="1"/>
  <c r="P1561" i="26" s="1"/>
  <c r="Q904" i="26"/>
  <c r="Q1468" i="26"/>
  <c r="Q1474" i="26"/>
  <c r="Q1470" i="26"/>
  <c r="P1198" i="26"/>
  <c r="P1092" i="26" s="1"/>
  <c r="P1569" i="26" s="1"/>
  <c r="Q1176" i="26"/>
  <c r="Q1070" i="26" s="1"/>
  <c r="Q1547" i="26" s="1"/>
  <c r="R1600" i="26" s="1"/>
  <c r="Q159" i="26"/>
  <c r="Q157" i="26"/>
  <c r="AF25" i="28"/>
  <c r="AG25" i="28"/>
  <c r="AE25" i="28"/>
  <c r="AD25" i="28"/>
  <c r="O140" i="26"/>
  <c r="P1502" i="26"/>
  <c r="O1396" i="26"/>
  <c r="Q876" i="26"/>
  <c r="P1505" i="26"/>
  <c r="O1399" i="26"/>
  <c r="P1452" i="26" s="1"/>
  <c r="Q889" i="26"/>
  <c r="P1528" i="26"/>
  <c r="O1422" i="26"/>
  <c r="P1475" i="26" s="1"/>
  <c r="O849" i="26"/>
  <c r="P902" i="26" s="1"/>
  <c r="Q1207" i="26"/>
  <c r="Q1101" i="26" s="1"/>
  <c r="Q1578" i="26" s="1"/>
  <c r="R1631" i="26" s="1"/>
  <c r="O854" i="26"/>
  <c r="P44" i="26"/>
  <c r="Q870" i="26"/>
  <c r="Q636" i="26"/>
  <c r="Q1449" i="26"/>
  <c r="P1184" i="26"/>
  <c r="P1078" i="26" s="1"/>
  <c r="P1555" i="26" s="1"/>
  <c r="Q1608" i="26" s="1"/>
  <c r="Q635" i="26"/>
  <c r="O824" i="26"/>
  <c r="P877" i="26" s="1"/>
  <c r="P1519" i="26"/>
  <c r="O1413" i="26"/>
  <c r="Q1452" i="26"/>
  <c r="Q1183" i="26"/>
  <c r="Q1077" i="26" s="1"/>
  <c r="Q1554" i="26" s="1"/>
  <c r="R1607" i="26" s="1"/>
  <c r="P1498" i="26"/>
  <c r="O1392" i="26"/>
  <c r="P1445" i="26" s="1"/>
  <c r="P1532" i="26"/>
  <c r="O1426" i="26"/>
  <c r="P1479" i="26" s="1"/>
  <c r="P1214" i="26"/>
  <c r="P1108" i="26" s="1"/>
  <c r="P1585" i="26" s="1"/>
  <c r="Q1460" i="26"/>
  <c r="P1511" i="26"/>
  <c r="O1405" i="26"/>
  <c r="P1458" i="26" s="1"/>
  <c r="Q1475" i="26"/>
  <c r="Q902" i="26"/>
  <c r="O832" i="26"/>
  <c r="P885" i="26" s="1"/>
  <c r="Q907" i="26"/>
  <c r="Q44" i="26"/>
  <c r="P1531" i="26"/>
  <c r="O1425" i="26"/>
  <c r="P1478" i="26" s="1"/>
  <c r="Q173" i="26"/>
  <c r="O830" i="26"/>
  <c r="P883" i="26" s="1"/>
  <c r="P1185" i="26"/>
  <c r="P1079" i="26" s="1"/>
  <c r="P1556" i="26" s="1"/>
  <c r="Q176" i="26"/>
  <c r="P1174" i="26"/>
  <c r="P1068" i="26" s="1"/>
  <c r="P1545" i="26" s="1"/>
  <c r="Q1598" i="26" s="1"/>
  <c r="P1510" i="26"/>
  <c r="O1404" i="26"/>
  <c r="P1457" i="26" s="1"/>
  <c r="P1200" i="26"/>
  <c r="P1094" i="26" s="1"/>
  <c r="P1571" i="26" s="1"/>
  <c r="Q1624" i="26" s="1"/>
  <c r="Q634" i="26"/>
  <c r="Q898" i="26"/>
  <c r="Q631" i="26"/>
  <c r="Q875" i="26"/>
  <c r="P1499" i="26"/>
  <c r="O1393" i="26"/>
  <c r="P1446" i="26" s="1"/>
  <c r="P1533" i="26"/>
  <c r="O1427" i="26"/>
  <c r="P1480" i="26" s="1"/>
  <c r="AE31" i="28"/>
  <c r="AF31" i="28"/>
  <c r="AG31" i="28"/>
  <c r="AD31" i="28"/>
  <c r="O146" i="26"/>
  <c r="P177" i="26" s="1"/>
  <c r="P46" i="26"/>
  <c r="Q1481" i="26"/>
  <c r="Q624" i="26"/>
  <c r="AE18" i="28"/>
  <c r="AF18" i="28"/>
  <c r="AG18" i="28"/>
  <c r="AD18" i="28"/>
  <c r="O133" i="26"/>
  <c r="P164" i="26" s="1"/>
  <c r="AE23" i="28"/>
  <c r="AF23" i="28"/>
  <c r="AG23" i="28"/>
  <c r="AD23" i="28"/>
  <c r="O138" i="26"/>
  <c r="P169" i="26" s="1"/>
  <c r="P47" i="26"/>
  <c r="Q1194" i="26"/>
  <c r="Q1088" i="26" s="1"/>
  <c r="Q1565" i="26" s="1"/>
  <c r="P1497" i="26"/>
  <c r="O1391" i="26"/>
  <c r="P1444" i="26" s="1"/>
  <c r="Q625" i="26"/>
  <c r="P1501" i="26"/>
  <c r="O1395" i="26"/>
  <c r="Q1599" i="26" l="1"/>
  <c r="Q1601" i="26"/>
  <c r="Q1629" i="26"/>
  <c r="Q1633" i="26"/>
  <c r="Q1640" i="26"/>
  <c r="Q1642" i="26"/>
  <c r="S632" i="26"/>
  <c r="AL49" i="28"/>
  <c r="AM49" i="28"/>
  <c r="AO49" i="28"/>
  <c r="AN49" i="28"/>
  <c r="Q611" i="26"/>
  <c r="R1596" i="26"/>
  <c r="Q1631" i="26"/>
  <c r="Q1636" i="26"/>
  <c r="Q1621" i="26"/>
  <c r="Q1620" i="26"/>
  <c r="Q1639" i="26"/>
  <c r="P1543" i="26"/>
  <c r="Q1596" i="26" s="1"/>
  <c r="Q1641" i="26"/>
  <c r="S654" i="26"/>
  <c r="S696" i="26"/>
  <c r="R1640" i="26"/>
  <c r="R1627" i="26"/>
  <c r="Q1619" i="26"/>
  <c r="T633" i="26"/>
  <c r="AR50" i="28"/>
  <c r="R612" i="26"/>
  <c r="AP50" i="28"/>
  <c r="AS50" i="28"/>
  <c r="AQ50" i="28"/>
  <c r="Q1614" i="26"/>
  <c r="R1613" i="26"/>
  <c r="Q1597" i="26"/>
  <c r="Q1607" i="26"/>
  <c r="R1618" i="26"/>
  <c r="R1615" i="26"/>
  <c r="Q1609" i="26"/>
  <c r="Q1638" i="26"/>
  <c r="Q1625" i="26"/>
  <c r="Q1602" i="26"/>
  <c r="Q1622" i="26"/>
  <c r="R1636" i="26"/>
  <c r="R1601" i="26"/>
  <c r="Q1606" i="26"/>
  <c r="R1599" i="26"/>
  <c r="R1633" i="26"/>
  <c r="Q590" i="26"/>
  <c r="Q1616" i="26"/>
  <c r="R1629" i="26"/>
  <c r="R1642" i="26"/>
  <c r="Q1632" i="26"/>
  <c r="R591" i="26"/>
  <c r="R653" i="26"/>
  <c r="R695" i="26"/>
  <c r="Q1603" i="26"/>
  <c r="N817" i="26"/>
  <c r="N150" i="26"/>
  <c r="AA33" i="28"/>
  <c r="AB33" i="28"/>
  <c r="AC33" i="28"/>
  <c r="Z33" i="28"/>
  <c r="AA48" i="28"/>
  <c r="Z48" i="28"/>
  <c r="AB48" i="28"/>
  <c r="AC48" i="28"/>
  <c r="N610" i="26"/>
  <c r="O1516" i="26"/>
  <c r="N1410" i="26"/>
  <c r="O1497" i="26"/>
  <c r="N1391" i="26"/>
  <c r="Z18" i="28"/>
  <c r="AA18" i="28"/>
  <c r="N133" i="26"/>
  <c r="O164" i="26" s="1"/>
  <c r="AC18" i="28"/>
  <c r="AB18" i="28"/>
  <c r="O1533" i="26"/>
  <c r="N1427" i="26"/>
  <c r="N824" i="26"/>
  <c r="N849" i="26"/>
  <c r="O902" i="26" s="1"/>
  <c r="P1219" i="26"/>
  <c r="P1113" i="26" s="1"/>
  <c r="P1590" i="26" s="1"/>
  <c r="Z28" i="28"/>
  <c r="AA28" i="28"/>
  <c r="AB28" i="28"/>
  <c r="N141" i="26"/>
  <c r="O172" i="26" s="1"/>
  <c r="AC28" i="28"/>
  <c r="P870" i="26"/>
  <c r="O1513" i="26"/>
  <c r="N1407" i="26"/>
  <c r="N130" i="26"/>
  <c r="N828" i="26"/>
  <c r="O881" i="26" s="1"/>
  <c r="O1181" i="26"/>
  <c r="O1075" i="26" s="1"/>
  <c r="O1552" i="26" s="1"/>
  <c r="P1605" i="26" s="1"/>
  <c r="N821" i="26"/>
  <c r="O874" i="26" s="1"/>
  <c r="N827" i="26"/>
  <c r="O880" i="26" s="1"/>
  <c r="O1215" i="26"/>
  <c r="O1109" i="26" s="1"/>
  <c r="O1586" i="26" s="1"/>
  <c r="N825" i="26"/>
  <c r="N853" i="26"/>
  <c r="O906" i="26" s="1"/>
  <c r="P1463" i="26"/>
  <c r="N147" i="26"/>
  <c r="O178" i="26" s="1"/>
  <c r="O1537" i="26"/>
  <c r="N1431" i="26"/>
  <c r="N850" i="26"/>
  <c r="O903" i="26" s="1"/>
  <c r="O1525" i="26"/>
  <c r="N1419" i="26"/>
  <c r="O1536" i="26"/>
  <c r="N1430" i="26"/>
  <c r="O1500" i="26"/>
  <c r="N1394" i="26"/>
  <c r="O1447" i="26" s="1"/>
  <c r="N820" i="26"/>
  <c r="N615" i="26"/>
  <c r="AA53" i="28"/>
  <c r="AB53" i="28"/>
  <c r="AC53" i="28"/>
  <c r="Z53" i="28"/>
  <c r="O1526" i="26"/>
  <c r="N1420" i="26"/>
  <c r="O1473" i="26" s="1"/>
  <c r="N839" i="26"/>
  <c r="O892" i="26" s="1"/>
  <c r="N837" i="26"/>
  <c r="O1529" i="26"/>
  <c r="N1423" i="26"/>
  <c r="O1492" i="26"/>
  <c r="N1386" i="26"/>
  <c r="O1439" i="26" s="1"/>
  <c r="O1524" i="26"/>
  <c r="N1418" i="26"/>
  <c r="O1203" i="26"/>
  <c r="O1097" i="26" s="1"/>
  <c r="O1574" i="26" s="1"/>
  <c r="AA54" i="28"/>
  <c r="Z54" i="28"/>
  <c r="N616" i="26"/>
  <c r="O637" i="26" s="1"/>
  <c r="AC54" i="28"/>
  <c r="AB54" i="28"/>
  <c r="P1188" i="26"/>
  <c r="P1082" i="26" s="1"/>
  <c r="P1559" i="26" s="1"/>
  <c r="N840" i="26"/>
  <c r="N835" i="26"/>
  <c r="AA23" i="28"/>
  <c r="AB23" i="28"/>
  <c r="N138" i="26"/>
  <c r="O169" i="26" s="1"/>
  <c r="AC23" i="28"/>
  <c r="Z23" i="28"/>
  <c r="AA31" i="28"/>
  <c r="N146" i="26"/>
  <c r="AB31" i="28"/>
  <c r="Z31" i="28"/>
  <c r="AC31" i="28"/>
  <c r="O1528" i="26"/>
  <c r="N1422" i="26"/>
  <c r="P893" i="26"/>
  <c r="O1521" i="26"/>
  <c r="N1415" i="26"/>
  <c r="O1468" i="26" s="1"/>
  <c r="P888" i="26"/>
  <c r="O1508" i="26"/>
  <c r="N1402" i="26"/>
  <c r="O1455" i="26" s="1"/>
  <c r="N855" i="26"/>
  <c r="O908" i="26" s="1"/>
  <c r="P1186" i="26"/>
  <c r="P1080" i="26" s="1"/>
  <c r="P1557" i="26" s="1"/>
  <c r="P1210" i="26"/>
  <c r="P1104" i="26" s="1"/>
  <c r="P1581" i="26" s="1"/>
  <c r="N847" i="26"/>
  <c r="AA19" i="28"/>
  <c r="AB19" i="28"/>
  <c r="AC19" i="28"/>
  <c r="Z19" i="28"/>
  <c r="N134" i="26"/>
  <c r="O165" i="26" s="1"/>
  <c r="AB44" i="28"/>
  <c r="AC44" i="28"/>
  <c r="N605" i="26"/>
  <c r="AA44" i="28"/>
  <c r="Z44" i="28"/>
  <c r="O1517" i="26"/>
  <c r="N1411" i="26"/>
  <c r="P903" i="26"/>
  <c r="N831" i="26"/>
  <c r="O1494" i="26"/>
  <c r="N1388" i="26"/>
  <c r="O1441" i="26" s="1"/>
  <c r="P1211" i="26"/>
  <c r="P1105" i="26" s="1"/>
  <c r="P1582" i="26" s="1"/>
  <c r="Z30" i="28"/>
  <c r="N145" i="26"/>
  <c r="AA30" i="28"/>
  <c r="AB30" i="28"/>
  <c r="AC30" i="28"/>
  <c r="P1483" i="26"/>
  <c r="N818" i="26"/>
  <c r="P1191" i="26"/>
  <c r="P1085" i="26" s="1"/>
  <c r="P1562" i="26" s="1"/>
  <c r="O45" i="26"/>
  <c r="P1447" i="26"/>
  <c r="P873" i="26"/>
  <c r="P1473" i="26"/>
  <c r="N812" i="26"/>
  <c r="P892" i="26"/>
  <c r="N852" i="26"/>
  <c r="P890" i="26"/>
  <c r="P1476" i="26"/>
  <c r="P1439" i="26"/>
  <c r="P1471" i="26"/>
  <c r="P1203" i="26"/>
  <c r="P1097" i="26" s="1"/>
  <c r="P1574" i="26" s="1"/>
  <c r="O1511" i="26"/>
  <c r="N1405" i="26"/>
  <c r="AA25" i="28"/>
  <c r="N140" i="26"/>
  <c r="AB25" i="28"/>
  <c r="AC25" i="28"/>
  <c r="Z25" i="28"/>
  <c r="N845" i="26"/>
  <c r="O1527" i="26"/>
  <c r="N1421" i="26"/>
  <c r="O1496" i="26"/>
  <c r="N1390" i="26"/>
  <c r="O1443" i="26" s="1"/>
  <c r="O1213" i="26"/>
  <c r="O1107" i="26" s="1"/>
  <c r="O1584" i="26" s="1"/>
  <c r="N843" i="26"/>
  <c r="O1499" i="26"/>
  <c r="N1393" i="26"/>
  <c r="O1200" i="26"/>
  <c r="O1094" i="26" s="1"/>
  <c r="O1571" i="26" s="1"/>
  <c r="P1624" i="26" s="1"/>
  <c r="N830" i="26"/>
  <c r="N832" i="26"/>
  <c r="O885" i="26" s="1"/>
  <c r="O1532" i="26"/>
  <c r="N1426" i="26"/>
  <c r="O44" i="26"/>
  <c r="O1506" i="26"/>
  <c r="N1400" i="26"/>
  <c r="O1453" i="26" s="1"/>
  <c r="N601" i="26"/>
  <c r="AA40" i="28"/>
  <c r="Z40" i="28"/>
  <c r="AB40" i="28"/>
  <c r="AC40" i="28"/>
  <c r="N851" i="26"/>
  <c r="O904" i="26" s="1"/>
  <c r="N129" i="26"/>
  <c r="AA15" i="28"/>
  <c r="AB15" i="28"/>
  <c r="AC15" i="28"/>
  <c r="Z15" i="28"/>
  <c r="O1212" i="26"/>
  <c r="O1106" i="26" s="1"/>
  <c r="O1583" i="26" s="1"/>
  <c r="O1177" i="26"/>
  <c r="O1071" i="26" s="1"/>
  <c r="O1548" i="26" s="1"/>
  <c r="AB16" i="28"/>
  <c r="AC16" i="28"/>
  <c r="N131" i="26"/>
  <c r="O162" i="26" s="1"/>
  <c r="AA16" i="28"/>
  <c r="Z16" i="28"/>
  <c r="N829" i="26"/>
  <c r="O882" i="26" s="1"/>
  <c r="O1172" i="26"/>
  <c r="O1066" i="26" s="1"/>
  <c r="O1490" i="26"/>
  <c r="N1384" i="26"/>
  <c r="O1437" i="26" s="1"/>
  <c r="P1484" i="26"/>
  <c r="O1504" i="26"/>
  <c r="N1398" i="26"/>
  <c r="O1451" i="26" s="1"/>
  <c r="N813" i="26"/>
  <c r="O866" i="26" s="1"/>
  <c r="P1472" i="26"/>
  <c r="O1514" i="26"/>
  <c r="N1408" i="26"/>
  <c r="N856" i="26"/>
  <c r="O909" i="26" s="1"/>
  <c r="N142" i="26"/>
  <c r="Z26" i="28"/>
  <c r="AA26" i="28"/>
  <c r="AC26" i="28"/>
  <c r="AB26" i="28"/>
  <c r="O1522" i="26"/>
  <c r="N1416" i="26"/>
  <c r="O1216" i="26"/>
  <c r="O1110" i="26" s="1"/>
  <c r="O1587" i="26" s="1"/>
  <c r="P1640" i="26" s="1"/>
  <c r="O1535" i="26"/>
  <c r="N1429" i="26"/>
  <c r="O1180" i="26"/>
  <c r="O1074" i="26" s="1"/>
  <c r="O1551" i="26" s="1"/>
  <c r="P1604" i="26" s="1"/>
  <c r="O1199" i="26"/>
  <c r="O1093" i="26" s="1"/>
  <c r="O1570" i="26" s="1"/>
  <c r="AB32" i="28"/>
  <c r="AC32" i="28"/>
  <c r="N149" i="26"/>
  <c r="O180" i="26" s="1"/>
  <c r="AA32" i="28"/>
  <c r="Z32" i="28"/>
  <c r="N606" i="26"/>
  <c r="O627" i="26" s="1"/>
  <c r="AA45" i="28"/>
  <c r="AB45" i="28"/>
  <c r="AC45" i="28"/>
  <c r="Z45" i="28"/>
  <c r="O1502" i="26"/>
  <c r="N1396" i="26"/>
  <c r="P171" i="26"/>
  <c r="P627" i="26"/>
  <c r="O1523" i="26"/>
  <c r="N1417" i="26"/>
  <c r="N859" i="26"/>
  <c r="O1530" i="26"/>
  <c r="N1424" i="26"/>
  <c r="O1477" i="26" s="1"/>
  <c r="Z34" i="28"/>
  <c r="AA34" i="28"/>
  <c r="N151" i="26"/>
  <c r="O182" i="26" s="1"/>
  <c r="AC34" i="28"/>
  <c r="AB34" i="28"/>
  <c r="N148" i="26"/>
  <c r="O179" i="26" s="1"/>
  <c r="N833" i="26"/>
  <c r="P637" i="26"/>
  <c r="AA47" i="28"/>
  <c r="AB47" i="28"/>
  <c r="AC47" i="28"/>
  <c r="N608" i="26"/>
  <c r="Z47" i="28"/>
  <c r="N137" i="26"/>
  <c r="Z22" i="28"/>
  <c r="AA22" i="28"/>
  <c r="AB22" i="28"/>
  <c r="AC22" i="28"/>
  <c r="P181" i="26"/>
  <c r="N819" i="26"/>
  <c r="O872" i="26" s="1"/>
  <c r="Z14" i="28"/>
  <c r="AA14" i="28"/>
  <c r="AB14" i="28"/>
  <c r="AC14" i="28"/>
  <c r="N128" i="26"/>
  <c r="N603" i="26"/>
  <c r="O624" i="26" s="1"/>
  <c r="AA42" i="28"/>
  <c r="AB42" i="28"/>
  <c r="AC42" i="28"/>
  <c r="Z42" i="28"/>
  <c r="O1495" i="26"/>
  <c r="N1389" i="26"/>
  <c r="O1442" i="26" s="1"/>
  <c r="P631" i="26"/>
  <c r="N841" i="26"/>
  <c r="O1491" i="26"/>
  <c r="N1385" i="26"/>
  <c r="O1189" i="26"/>
  <c r="O1083" i="26" s="1"/>
  <c r="O1560" i="26" s="1"/>
  <c r="N844" i="26"/>
  <c r="O1515" i="26"/>
  <c r="N1409" i="26"/>
  <c r="N826" i="26"/>
  <c r="AC41" i="28"/>
  <c r="Z41" i="28"/>
  <c r="N602" i="26"/>
  <c r="AB41" i="28"/>
  <c r="AA41" i="28"/>
  <c r="O1194" i="26"/>
  <c r="O1088" i="26" s="1"/>
  <c r="O1565" i="26" s="1"/>
  <c r="N823" i="26"/>
  <c r="AB24" i="28"/>
  <c r="AC24" i="28"/>
  <c r="N139" i="26"/>
  <c r="O170" i="26" s="1"/>
  <c r="AA24" i="28"/>
  <c r="Z24" i="28"/>
  <c r="N836" i="26"/>
  <c r="P912" i="26"/>
  <c r="P1477" i="26"/>
  <c r="P1206" i="26"/>
  <c r="P1100" i="26" s="1"/>
  <c r="P1577" i="26" s="1"/>
  <c r="P179" i="26"/>
  <c r="P886" i="26"/>
  <c r="O1503" i="26"/>
  <c r="N1397" i="26"/>
  <c r="O1450" i="26" s="1"/>
  <c r="N607" i="26"/>
  <c r="AA46" i="28"/>
  <c r="Z46" i="28"/>
  <c r="AC46" i="28"/>
  <c r="AB46" i="28"/>
  <c r="N135" i="26"/>
  <c r="O166" i="26" s="1"/>
  <c r="Z20" i="28"/>
  <c r="AA20" i="28"/>
  <c r="AB20" i="28"/>
  <c r="AC20" i="28"/>
  <c r="AA27" i="28"/>
  <c r="AB27" i="28"/>
  <c r="AC27" i="28"/>
  <c r="Z27" i="28"/>
  <c r="N143" i="26"/>
  <c r="O174" i="26" s="1"/>
  <c r="AC29" i="28"/>
  <c r="N144" i="26"/>
  <c r="AB29" i="28"/>
  <c r="Z29" i="28"/>
  <c r="AA29" i="28"/>
  <c r="N609" i="26"/>
  <c r="O630" i="26" s="1"/>
  <c r="P872" i="26"/>
  <c r="N842" i="26"/>
  <c r="O895" i="26" s="1"/>
  <c r="P1442" i="26"/>
  <c r="Z51" i="28"/>
  <c r="AA51" i="28"/>
  <c r="N613" i="26"/>
  <c r="AB51" i="28"/>
  <c r="AC51" i="28"/>
  <c r="O1193" i="26"/>
  <c r="O1087" i="26" s="1"/>
  <c r="O1564" i="26" s="1"/>
  <c r="P894" i="26"/>
  <c r="P1189" i="26"/>
  <c r="P1083" i="26" s="1"/>
  <c r="P1560" i="26" s="1"/>
  <c r="AC13" i="28"/>
  <c r="Z12" i="28"/>
  <c r="AA12" i="28"/>
  <c r="AB12" i="28"/>
  <c r="N127" i="26"/>
  <c r="O158" i="26" s="1"/>
  <c r="AC12" i="28"/>
  <c r="AB13" i="28"/>
  <c r="Z13" i="28"/>
  <c r="AA13" i="28"/>
  <c r="P897" i="26"/>
  <c r="P1462" i="26"/>
  <c r="O1534" i="26"/>
  <c r="N1428" i="26"/>
  <c r="O1481" i="26" s="1"/>
  <c r="AB52" i="28"/>
  <c r="AC52" i="28"/>
  <c r="N614" i="26"/>
  <c r="O635" i="26" s="1"/>
  <c r="AA52" i="28"/>
  <c r="Z52" i="28"/>
  <c r="N858" i="26"/>
  <c r="O911" i="26" s="1"/>
  <c r="O1501" i="26"/>
  <c r="N1395" i="26"/>
  <c r="O1448" i="26" s="1"/>
  <c r="P1204" i="26"/>
  <c r="P1098" i="26" s="1"/>
  <c r="P1575" i="26" s="1"/>
  <c r="O1519" i="26"/>
  <c r="N1413" i="26"/>
  <c r="N854" i="26"/>
  <c r="P1449" i="26"/>
  <c r="N822" i="26"/>
  <c r="P1470" i="26"/>
  <c r="AA17" i="28"/>
  <c r="AB17" i="28"/>
  <c r="AC17" i="28"/>
  <c r="N132" i="26"/>
  <c r="Z17" i="28"/>
  <c r="P1448" i="26"/>
  <c r="O1510" i="26"/>
  <c r="N1404" i="26"/>
  <c r="O1457" i="26" s="1"/>
  <c r="O1531" i="26"/>
  <c r="N1425" i="26"/>
  <c r="O1498" i="26"/>
  <c r="N1392" i="26"/>
  <c r="P1466" i="26"/>
  <c r="P907" i="26"/>
  <c r="O1505" i="26"/>
  <c r="N1399" i="26"/>
  <c r="P1194" i="26"/>
  <c r="P1088" i="26" s="1"/>
  <c r="P1565" i="26" s="1"/>
  <c r="P1618" i="26" s="1"/>
  <c r="P875" i="26"/>
  <c r="P876" i="26"/>
  <c r="N126" i="26"/>
  <c r="O157" i="26" s="1"/>
  <c r="AA11" i="28"/>
  <c r="AB11" i="28"/>
  <c r="AC11" i="28"/>
  <c r="Z11" i="28"/>
  <c r="P1202" i="26"/>
  <c r="P1096" i="26" s="1"/>
  <c r="P1573" i="26" s="1"/>
  <c r="N846" i="26"/>
  <c r="O899" i="26" s="1"/>
  <c r="O1493" i="26"/>
  <c r="N1387" i="26"/>
  <c r="O1440" i="26" s="1"/>
  <c r="O1520" i="26"/>
  <c r="N1414" i="26"/>
  <c r="O1467" i="26" s="1"/>
  <c r="P889" i="26"/>
  <c r="O1217" i="26"/>
  <c r="O1111" i="26" s="1"/>
  <c r="O1588" i="26" s="1"/>
  <c r="P1641" i="26" s="1"/>
  <c r="O1192" i="26"/>
  <c r="O1086" i="26" s="1"/>
  <c r="O1563" i="26" s="1"/>
  <c r="N857" i="26"/>
  <c r="P1450" i="26"/>
  <c r="N814" i="26"/>
  <c r="O867" i="26" s="1"/>
  <c r="P1176" i="26"/>
  <c r="P1070" i="26" s="1"/>
  <c r="P1547" i="26" s="1"/>
  <c r="O1201" i="26"/>
  <c r="O1095" i="26" s="1"/>
  <c r="O1572" i="26" s="1"/>
  <c r="P1625" i="26" s="1"/>
  <c r="N838" i="26"/>
  <c r="P630" i="26"/>
  <c r="N815" i="26"/>
  <c r="O1509" i="26"/>
  <c r="N1403" i="26"/>
  <c r="O1456" i="26" s="1"/>
  <c r="N816" i="26"/>
  <c r="O1512" i="26"/>
  <c r="N1406" i="26"/>
  <c r="O1459" i="26" s="1"/>
  <c r="P895" i="26"/>
  <c r="Z43" i="28"/>
  <c r="N604" i="26"/>
  <c r="O625" i="26" s="1"/>
  <c r="AA43" i="28"/>
  <c r="AB43" i="28"/>
  <c r="AC43" i="28"/>
  <c r="O1507" i="26"/>
  <c r="N1401" i="26"/>
  <c r="O1518" i="26"/>
  <c r="N1412" i="26"/>
  <c r="P636" i="26"/>
  <c r="N834" i="26"/>
  <c r="P1193" i="26"/>
  <c r="P1087" i="26" s="1"/>
  <c r="P1564" i="26" s="1"/>
  <c r="N848" i="26"/>
  <c r="O1196" i="26"/>
  <c r="O1090" i="26" s="1"/>
  <c r="O1567" i="26" s="1"/>
  <c r="P1620" i="26" s="1"/>
  <c r="AC21" i="28"/>
  <c r="N136" i="26"/>
  <c r="AB21" i="28"/>
  <c r="AA21" i="28"/>
  <c r="Z21" i="28"/>
  <c r="O1179" i="26"/>
  <c r="O1073" i="26" s="1"/>
  <c r="O1550" i="26" s="1"/>
  <c r="P1603" i="26" s="1"/>
  <c r="P1438" i="26"/>
  <c r="P158" i="26"/>
  <c r="P1627" i="26" l="1"/>
  <c r="P1613" i="26"/>
  <c r="P1637" i="26"/>
  <c r="R632" i="26"/>
  <c r="AH49" i="28"/>
  <c r="P611" i="26"/>
  <c r="AI49" i="28"/>
  <c r="AJ49" i="28"/>
  <c r="AK49" i="28"/>
  <c r="Q1612" i="26"/>
  <c r="Q1618" i="26"/>
  <c r="Q1613" i="26"/>
  <c r="Q695" i="26"/>
  <c r="Q653" i="26"/>
  <c r="Q591" i="26"/>
  <c r="P1601" i="26"/>
  <c r="P1639" i="26"/>
  <c r="Q1630" i="26"/>
  <c r="Q1635" i="26"/>
  <c r="R654" i="26"/>
  <c r="R696" i="26"/>
  <c r="P1616" i="26"/>
  <c r="P1636" i="26"/>
  <c r="Q1627" i="26"/>
  <c r="P1617" i="26"/>
  <c r="Q1617" i="26"/>
  <c r="Q1626" i="26"/>
  <c r="Q1634" i="26"/>
  <c r="Q1643" i="26"/>
  <c r="Q1615" i="26"/>
  <c r="S633" i="26"/>
  <c r="AM50" i="28"/>
  <c r="AN50" i="28"/>
  <c r="AO50" i="28"/>
  <c r="AL50" i="28"/>
  <c r="Q612" i="26"/>
  <c r="R633" i="26" s="1"/>
  <c r="Q1628" i="26"/>
  <c r="O1543" i="26"/>
  <c r="P1596" i="26" s="1"/>
  <c r="Q1610" i="26"/>
  <c r="P1623" i="26"/>
  <c r="Q1600" i="26"/>
  <c r="P590" i="26"/>
  <c r="N1532" i="26"/>
  <c r="M1426" i="26"/>
  <c r="M812" i="26"/>
  <c r="M145" i="26"/>
  <c r="N176" i="26" s="1"/>
  <c r="W30" i="28"/>
  <c r="X30" i="28"/>
  <c r="Y30" i="28"/>
  <c r="V30" i="28"/>
  <c r="M605" i="26"/>
  <c r="W44" i="28"/>
  <c r="X44" i="28"/>
  <c r="Y44" i="28"/>
  <c r="V44" i="28"/>
  <c r="M130" i="26"/>
  <c r="N161" i="26" s="1"/>
  <c r="N1513" i="26"/>
  <c r="M1407" i="26"/>
  <c r="N1460" i="26" s="1"/>
  <c r="M824" i="26"/>
  <c r="N1497" i="26"/>
  <c r="M1391" i="26"/>
  <c r="M610" i="26"/>
  <c r="Y48" i="28"/>
  <c r="X48" i="28"/>
  <c r="V48" i="28"/>
  <c r="W48" i="28"/>
  <c r="M815" i="26"/>
  <c r="N868" i="26" s="1"/>
  <c r="M826" i="26"/>
  <c r="M137" i="26"/>
  <c r="W22" i="28"/>
  <c r="X22" i="28"/>
  <c r="Y22" i="28"/>
  <c r="V22" i="28"/>
  <c r="N1523" i="26"/>
  <c r="M1417" i="26"/>
  <c r="N1470" i="26" s="1"/>
  <c r="M146" i="26"/>
  <c r="X31" i="28"/>
  <c r="Y31" i="28"/>
  <c r="V31" i="28"/>
  <c r="W31" i="28"/>
  <c r="M839" i="26"/>
  <c r="N892" i="26" s="1"/>
  <c r="M147" i="26"/>
  <c r="O1208" i="26"/>
  <c r="O1102" i="26" s="1"/>
  <c r="O1579" i="26" s="1"/>
  <c r="N1204" i="26"/>
  <c r="N1098" i="26" s="1"/>
  <c r="N1575" i="26" s="1"/>
  <c r="M613" i="26"/>
  <c r="X51" i="28"/>
  <c r="Y51" i="28"/>
  <c r="W51" i="28"/>
  <c r="V51" i="28"/>
  <c r="O879" i="26"/>
  <c r="M128" i="26"/>
  <c r="W14" i="28"/>
  <c r="X14" i="28"/>
  <c r="V14" i="28"/>
  <c r="Y14" i="28"/>
  <c r="N1173" i="26"/>
  <c r="N1067" i="26" s="1"/>
  <c r="N1544" i="26" s="1"/>
  <c r="O1185" i="26"/>
  <c r="O1079" i="26" s="1"/>
  <c r="O1556" i="26" s="1"/>
  <c r="O1204" i="26"/>
  <c r="O1098" i="26" s="1"/>
  <c r="O1575" i="26" s="1"/>
  <c r="P1628" i="26" s="1"/>
  <c r="N1515" i="26"/>
  <c r="M1409" i="26"/>
  <c r="N1462" i="26" s="1"/>
  <c r="N1491" i="26"/>
  <c r="M1385" i="26"/>
  <c r="N1438" i="26" s="1"/>
  <c r="O1470" i="26"/>
  <c r="N1535" i="26"/>
  <c r="M1429" i="26"/>
  <c r="M142" i="26"/>
  <c r="W26" i="28"/>
  <c r="X26" i="28"/>
  <c r="Y26" i="28"/>
  <c r="V26" i="28"/>
  <c r="O1479" i="26"/>
  <c r="M843" i="26"/>
  <c r="N896" i="26" s="1"/>
  <c r="N1527" i="26"/>
  <c r="M1421" i="26"/>
  <c r="M140" i="26"/>
  <c r="V25" i="28"/>
  <c r="W25" i="28"/>
  <c r="Y25" i="28"/>
  <c r="X25" i="28"/>
  <c r="O865" i="26"/>
  <c r="M818" i="26"/>
  <c r="N1494" i="26"/>
  <c r="M1388" i="26"/>
  <c r="N1517" i="26"/>
  <c r="M1411" i="26"/>
  <c r="O1207" i="26"/>
  <c r="O1101" i="26" s="1"/>
  <c r="O1578" i="26" s="1"/>
  <c r="O177" i="26"/>
  <c r="O1186" i="26"/>
  <c r="O1080" i="26" s="1"/>
  <c r="O1557" i="26" s="1"/>
  <c r="P1610" i="26" s="1"/>
  <c r="M616" i="26"/>
  <c r="W54" i="28"/>
  <c r="X54" i="28"/>
  <c r="Y54" i="28"/>
  <c r="V54" i="28"/>
  <c r="N1537" i="26"/>
  <c r="M1431" i="26"/>
  <c r="M821" i="26"/>
  <c r="O161" i="26"/>
  <c r="O1460" i="26"/>
  <c r="O877" i="26"/>
  <c r="O46" i="26"/>
  <c r="O1444" i="26"/>
  <c r="M817" i="26"/>
  <c r="M857" i="26"/>
  <c r="M842" i="26"/>
  <c r="N895" i="26" s="1"/>
  <c r="N1216" i="26"/>
  <c r="N1110" i="26" s="1"/>
  <c r="N1587" i="26" s="1"/>
  <c r="O1640" i="26" s="1"/>
  <c r="M850" i="26"/>
  <c r="N903" i="26" s="1"/>
  <c r="O910" i="26"/>
  <c r="M144" i="26"/>
  <c r="N175" i="26" s="1"/>
  <c r="W29" i="28"/>
  <c r="X29" i="28"/>
  <c r="Y29" i="28"/>
  <c r="V29" i="28"/>
  <c r="N1503" i="26"/>
  <c r="M1397" i="26"/>
  <c r="O168" i="26"/>
  <c r="M816" i="26"/>
  <c r="M823" i="26"/>
  <c r="M608" i="26"/>
  <c r="N629" i="26" s="1"/>
  <c r="V47" i="28"/>
  <c r="W47" i="28"/>
  <c r="X47" i="28"/>
  <c r="Y47" i="28"/>
  <c r="O1206" i="26"/>
  <c r="O1100" i="26" s="1"/>
  <c r="O1577" i="26" s="1"/>
  <c r="P1630" i="26" s="1"/>
  <c r="N1530" i="26"/>
  <c r="M1424" i="26"/>
  <c r="N1522" i="26"/>
  <c r="M1416" i="26"/>
  <c r="O173" i="26"/>
  <c r="N1183" i="26"/>
  <c r="N1077" i="26" s="1"/>
  <c r="N1554" i="26" s="1"/>
  <c r="N1499" i="26"/>
  <c r="M1393" i="26"/>
  <c r="O896" i="26"/>
  <c r="O1474" i="26"/>
  <c r="O871" i="26"/>
  <c r="O176" i="26"/>
  <c r="M847" i="26"/>
  <c r="N900" i="26" s="1"/>
  <c r="N1528" i="26"/>
  <c r="M1422" i="26"/>
  <c r="O1174" i="26"/>
  <c r="O1068" i="26" s="1"/>
  <c r="O1545" i="26" s="1"/>
  <c r="M835" i="26"/>
  <c r="N1188" i="26"/>
  <c r="N1082" i="26" s="1"/>
  <c r="N1559" i="26" s="1"/>
  <c r="N1524" i="26"/>
  <c r="M1418" i="26"/>
  <c r="N1529" i="26"/>
  <c r="M1423" i="26"/>
  <c r="M615" i="26"/>
  <c r="V53" i="28"/>
  <c r="W53" i="28"/>
  <c r="Y53" i="28"/>
  <c r="X53" i="28"/>
  <c r="O1191" i="26"/>
  <c r="O1085" i="26" s="1"/>
  <c r="O1562" i="26" s="1"/>
  <c r="O1211" i="26"/>
  <c r="O1105" i="26" s="1"/>
  <c r="O1582" i="26" s="1"/>
  <c r="M150" i="26"/>
  <c r="N181" i="26" s="1"/>
  <c r="V33" i="28"/>
  <c r="W33" i="28"/>
  <c r="Y33" i="28"/>
  <c r="X33" i="28"/>
  <c r="O870" i="26"/>
  <c r="N1209" i="26"/>
  <c r="N1103" i="26" s="1"/>
  <c r="N1580" i="26" s="1"/>
  <c r="M132" i="26"/>
  <c r="V17" i="28"/>
  <c r="W17" i="28"/>
  <c r="Y17" i="28"/>
  <c r="X17" i="28"/>
  <c r="M851" i="26"/>
  <c r="N1200" i="26"/>
  <c r="N1094" i="26" s="1"/>
  <c r="N1571" i="26" s="1"/>
  <c r="O1624" i="26" s="1"/>
  <c r="N1492" i="26"/>
  <c r="M1386" i="26"/>
  <c r="N1439" i="26" s="1"/>
  <c r="O1209" i="26"/>
  <c r="O1103" i="26" s="1"/>
  <c r="O1580" i="26" s="1"/>
  <c r="O868" i="26"/>
  <c r="N1520" i="26"/>
  <c r="M1414" i="26"/>
  <c r="N1467" i="26" s="1"/>
  <c r="N1175" i="26"/>
  <c r="N1069" i="26" s="1"/>
  <c r="N1546" i="26" s="1"/>
  <c r="O1175" i="26"/>
  <c r="O1069" i="26" s="1"/>
  <c r="O1546" i="26" s="1"/>
  <c r="M848" i="26"/>
  <c r="N901" i="26" s="1"/>
  <c r="O1173" i="26"/>
  <c r="O1067" i="26" s="1"/>
  <c r="O1544" i="26" s="1"/>
  <c r="N1498" i="26"/>
  <c r="M1392" i="26"/>
  <c r="M854" i="26"/>
  <c r="N907" i="26" s="1"/>
  <c r="M614" i="26"/>
  <c r="W52" i="28"/>
  <c r="X52" i="28"/>
  <c r="Y52" i="28"/>
  <c r="V52" i="28"/>
  <c r="O175" i="26"/>
  <c r="M836" i="26"/>
  <c r="N889" i="26" s="1"/>
  <c r="O901" i="26"/>
  <c r="O1205" i="26"/>
  <c r="O1099" i="26" s="1"/>
  <c r="O1576" i="26" s="1"/>
  <c r="M604" i="26"/>
  <c r="N625" i="26" s="1"/>
  <c r="X43" i="28"/>
  <c r="Y43" i="28"/>
  <c r="W43" i="28"/>
  <c r="V43" i="28"/>
  <c r="O869" i="26"/>
  <c r="M814" i="26"/>
  <c r="N867" i="26" s="1"/>
  <c r="N1493" i="26"/>
  <c r="M1387" i="26"/>
  <c r="N1440" i="26" s="1"/>
  <c r="O1445" i="26"/>
  <c r="N1510" i="26"/>
  <c r="M1404" i="26"/>
  <c r="N1457" i="26" s="1"/>
  <c r="O1202" i="26"/>
  <c r="O1096" i="26" s="1"/>
  <c r="O1573" i="26" s="1"/>
  <c r="P1626" i="26" s="1"/>
  <c r="O163" i="26"/>
  <c r="O907" i="26"/>
  <c r="N1501" i="26"/>
  <c r="M1395" i="26"/>
  <c r="N1448" i="26" s="1"/>
  <c r="O634" i="26"/>
  <c r="M609" i="26"/>
  <c r="M143" i="26"/>
  <c r="N174" i="26" s="1"/>
  <c r="W27" i="28"/>
  <c r="X27" i="28"/>
  <c r="Y27" i="28"/>
  <c r="V27" i="28"/>
  <c r="O889" i="26"/>
  <c r="O876" i="26"/>
  <c r="M602" i="26"/>
  <c r="V41" i="28"/>
  <c r="W41" i="28"/>
  <c r="X41" i="28"/>
  <c r="Y41" i="28"/>
  <c r="O1462" i="26"/>
  <c r="O1438" i="26"/>
  <c r="N1495" i="26"/>
  <c r="M1389" i="26"/>
  <c r="N1442" i="26" s="1"/>
  <c r="O1176" i="26"/>
  <c r="O1070" i="26" s="1"/>
  <c r="O1547" i="26" s="1"/>
  <c r="M606" i="26"/>
  <c r="V45" i="28"/>
  <c r="W45" i="28"/>
  <c r="Y45" i="28"/>
  <c r="X45" i="28"/>
  <c r="N1199" i="26"/>
  <c r="N1093" i="26" s="1"/>
  <c r="N1570" i="26" s="1"/>
  <c r="O1482" i="26"/>
  <c r="O1469" i="26"/>
  <c r="M856" i="26"/>
  <c r="N909" i="26" s="1"/>
  <c r="O1178" i="26"/>
  <c r="O1072" i="26" s="1"/>
  <c r="O1549" i="26" s="1"/>
  <c r="M813" i="26"/>
  <c r="N1490" i="26"/>
  <c r="M1384" i="26"/>
  <c r="N1437" i="26" s="1"/>
  <c r="M829" i="26"/>
  <c r="N882" i="26" s="1"/>
  <c r="O1183" i="26"/>
  <c r="O1077" i="26" s="1"/>
  <c r="O1554" i="26" s="1"/>
  <c r="N44" i="26"/>
  <c r="M832" i="26"/>
  <c r="N885" i="26" s="1"/>
  <c r="O1446" i="26"/>
  <c r="N1213" i="26"/>
  <c r="N1107" i="26" s="1"/>
  <c r="N1584" i="26" s="1"/>
  <c r="O1637" i="26" s="1"/>
  <c r="O171" i="26"/>
  <c r="O1464" i="26"/>
  <c r="O626" i="26"/>
  <c r="O900" i="26"/>
  <c r="N1521" i="26"/>
  <c r="M1415" i="26"/>
  <c r="O1190" i="26"/>
  <c r="O1084" i="26" s="1"/>
  <c r="O1561" i="26" s="1"/>
  <c r="O1475" i="26"/>
  <c r="O888" i="26"/>
  <c r="O1188" i="26"/>
  <c r="O1082" i="26" s="1"/>
  <c r="O1559" i="26" s="1"/>
  <c r="O1471" i="26"/>
  <c r="O1476" i="26"/>
  <c r="N1526" i="26"/>
  <c r="M1420" i="26"/>
  <c r="N1473" i="26" s="1"/>
  <c r="O636" i="26"/>
  <c r="O1484" i="26"/>
  <c r="M853" i="26"/>
  <c r="N906" i="26" s="1"/>
  <c r="N1215" i="26"/>
  <c r="N1109" i="26" s="1"/>
  <c r="N1586" i="26" s="1"/>
  <c r="N1181" i="26"/>
  <c r="N1075" i="26" s="1"/>
  <c r="N1552" i="26" s="1"/>
  <c r="O1214" i="26"/>
  <c r="O1108" i="26" s="1"/>
  <c r="O1585" i="26" s="1"/>
  <c r="N1516" i="26"/>
  <c r="M1410" i="26"/>
  <c r="N1463" i="26" s="1"/>
  <c r="O181" i="26"/>
  <c r="N1518" i="26"/>
  <c r="M1412" i="26"/>
  <c r="N1465" i="26" s="1"/>
  <c r="M838" i="26"/>
  <c r="N891" i="26" s="1"/>
  <c r="M845" i="26"/>
  <c r="N898" i="26" s="1"/>
  <c r="N1511" i="26"/>
  <c r="M1405" i="26"/>
  <c r="N1458" i="26" s="1"/>
  <c r="M831" i="26"/>
  <c r="N884" i="26" s="1"/>
  <c r="M134" i="26"/>
  <c r="W19" i="28"/>
  <c r="X19" i="28"/>
  <c r="Y19" i="28"/>
  <c r="V19" i="28"/>
  <c r="N1198" i="26"/>
  <c r="N1092" i="26" s="1"/>
  <c r="N1569" i="26" s="1"/>
  <c r="M138" i="26"/>
  <c r="N169" i="26" s="1"/>
  <c r="X23" i="28"/>
  <c r="Y23" i="28"/>
  <c r="V23" i="28"/>
  <c r="W23" i="28"/>
  <c r="M840" i="26"/>
  <c r="N893" i="26" s="1"/>
  <c r="M820" i="26"/>
  <c r="N873" i="26" s="1"/>
  <c r="N1536" i="26"/>
  <c r="M1430" i="26"/>
  <c r="N1483" i="26" s="1"/>
  <c r="N1525" i="26"/>
  <c r="M1419" i="26"/>
  <c r="N1472" i="26" s="1"/>
  <c r="N1210" i="26"/>
  <c r="N1104" i="26" s="1"/>
  <c r="N1581" i="26" s="1"/>
  <c r="N1197" i="26"/>
  <c r="N1091" i="26" s="1"/>
  <c r="N1568" i="26" s="1"/>
  <c r="M133" i="26"/>
  <c r="N164" i="26" s="1"/>
  <c r="W18" i="28"/>
  <c r="X18" i="28"/>
  <c r="Y18" i="28"/>
  <c r="V18" i="28"/>
  <c r="M131" i="26"/>
  <c r="W16" i="28"/>
  <c r="X16" i="28"/>
  <c r="Y16" i="28"/>
  <c r="V16" i="28"/>
  <c r="M136" i="26"/>
  <c r="W21" i="28"/>
  <c r="X21" i="28"/>
  <c r="Y21" i="28"/>
  <c r="V21" i="28"/>
  <c r="M844" i="26"/>
  <c r="N1502" i="26"/>
  <c r="M1396" i="26"/>
  <c r="N1449" i="26" s="1"/>
  <c r="O1465" i="26"/>
  <c r="N1505" i="26"/>
  <c r="M1399" i="26"/>
  <c r="M822" i="26"/>
  <c r="N875" i="26" s="1"/>
  <c r="O897" i="26"/>
  <c r="M859" i="26"/>
  <c r="N912" i="26" s="1"/>
  <c r="N1514" i="26"/>
  <c r="M1408" i="26"/>
  <c r="N1461" i="26" s="1"/>
  <c r="M601" i="26"/>
  <c r="N622" i="26" s="1"/>
  <c r="Y40" i="28"/>
  <c r="X40" i="28"/>
  <c r="W40" i="28"/>
  <c r="V40" i="28"/>
  <c r="N1184" i="26"/>
  <c r="N1078" i="26" s="1"/>
  <c r="N1555" i="26" s="1"/>
  <c r="M830" i="26"/>
  <c r="O898" i="26"/>
  <c r="O1458" i="26"/>
  <c r="M852" i="26"/>
  <c r="N905" i="26" s="1"/>
  <c r="O1182" i="26"/>
  <c r="O1076" i="26" s="1"/>
  <c r="O1553" i="26" s="1"/>
  <c r="O884" i="26"/>
  <c r="O48" i="26"/>
  <c r="O1198" i="26"/>
  <c r="O1092" i="26" s="1"/>
  <c r="O1569" i="26" s="1"/>
  <c r="O893" i="26"/>
  <c r="M837" i="26"/>
  <c r="N890" i="26" s="1"/>
  <c r="O873" i="26"/>
  <c r="O1483" i="26"/>
  <c r="O1472" i="26"/>
  <c r="M825" i="26"/>
  <c r="N878" i="26" s="1"/>
  <c r="O1197" i="26"/>
  <c r="O1091" i="26" s="1"/>
  <c r="O1568" i="26" s="1"/>
  <c r="M141" i="26"/>
  <c r="Y28" i="28"/>
  <c r="V28" i="28"/>
  <c r="X28" i="28"/>
  <c r="W28" i="28"/>
  <c r="N1533" i="26"/>
  <c r="M1427" i="26"/>
  <c r="O1463" i="26"/>
  <c r="O631" i="26"/>
  <c r="N1512" i="26"/>
  <c r="M1406" i="26"/>
  <c r="N1217" i="26"/>
  <c r="N1111" i="26" s="1"/>
  <c r="N1588" i="26" s="1"/>
  <c r="O1641" i="26" s="1"/>
  <c r="M127" i="26"/>
  <c r="Y12" i="28"/>
  <c r="V12" i="28"/>
  <c r="W13" i="28"/>
  <c r="X13" i="28"/>
  <c r="Y13" i="28"/>
  <c r="X12" i="28"/>
  <c r="W12" i="28"/>
  <c r="V13" i="28"/>
  <c r="M148" i="26"/>
  <c r="N179" i="26" s="1"/>
  <c r="M149" i="26"/>
  <c r="N180" i="26" s="1"/>
  <c r="W32" i="28"/>
  <c r="X32" i="28"/>
  <c r="Y32" i="28"/>
  <c r="V32" i="28"/>
  <c r="N1504" i="26"/>
  <c r="M1398" i="26"/>
  <c r="N1506" i="26"/>
  <c r="M1400" i="26"/>
  <c r="N1509" i="26"/>
  <c r="M1403" i="26"/>
  <c r="N1456" i="26" s="1"/>
  <c r="N1192" i="26"/>
  <c r="N1086" i="26" s="1"/>
  <c r="N1563" i="26" s="1"/>
  <c r="N1519" i="26"/>
  <c r="M1413" i="26"/>
  <c r="M607" i="26"/>
  <c r="N628" i="26" s="1"/>
  <c r="W46" i="28"/>
  <c r="X46" i="28"/>
  <c r="Y46" i="28"/>
  <c r="V46" i="28"/>
  <c r="M841" i="26"/>
  <c r="N894" i="26" s="1"/>
  <c r="M603" i="26"/>
  <c r="W42" i="28"/>
  <c r="X42" i="28"/>
  <c r="Y42" i="28"/>
  <c r="V42" i="28"/>
  <c r="M834" i="26"/>
  <c r="N887" i="26" s="1"/>
  <c r="N1507" i="26"/>
  <c r="M1401" i="26"/>
  <c r="O891" i="26"/>
  <c r="N1531" i="26"/>
  <c r="M1425" i="26"/>
  <c r="N1478" i="26" s="1"/>
  <c r="O1466" i="26"/>
  <c r="O628" i="26"/>
  <c r="O894" i="26"/>
  <c r="O159" i="26"/>
  <c r="M833" i="26"/>
  <c r="O1449" i="26"/>
  <c r="O1218" i="26"/>
  <c r="O1112" i="26" s="1"/>
  <c r="O1589" i="26" s="1"/>
  <c r="M129" i="26"/>
  <c r="N160" i="26" s="1"/>
  <c r="X15" i="28"/>
  <c r="Y15" i="28"/>
  <c r="V15" i="28"/>
  <c r="W15" i="28"/>
  <c r="N1179" i="26"/>
  <c r="N1073" i="26" s="1"/>
  <c r="N1550" i="26" s="1"/>
  <c r="O1603" i="26" s="1"/>
  <c r="O167" i="26"/>
  <c r="O887" i="26"/>
  <c r="O1454" i="26"/>
  <c r="M846" i="26"/>
  <c r="N899" i="26" s="1"/>
  <c r="M126" i="26"/>
  <c r="W11" i="28"/>
  <c r="X11" i="28"/>
  <c r="Y11" i="28"/>
  <c r="V11" i="28"/>
  <c r="O1452" i="26"/>
  <c r="O1478" i="26"/>
  <c r="O875" i="26"/>
  <c r="M858" i="26"/>
  <c r="N911" i="26" s="1"/>
  <c r="N1534" i="26"/>
  <c r="M1428" i="26"/>
  <c r="N1481" i="26" s="1"/>
  <c r="M135" i="26"/>
  <c r="N166" i="26" s="1"/>
  <c r="Y20" i="28"/>
  <c r="V20" i="28"/>
  <c r="X20" i="28"/>
  <c r="W20" i="28"/>
  <c r="M139" i="26"/>
  <c r="N170" i="26" s="1"/>
  <c r="W24" i="28"/>
  <c r="X24" i="28"/>
  <c r="Y24" i="28"/>
  <c r="V24" i="28"/>
  <c r="O623" i="26"/>
  <c r="N1189" i="26"/>
  <c r="N1083" i="26" s="1"/>
  <c r="N1560" i="26" s="1"/>
  <c r="M819" i="26"/>
  <c r="N872" i="26" s="1"/>
  <c r="O629" i="26"/>
  <c r="O886" i="26"/>
  <c r="M151" i="26"/>
  <c r="N182" i="26" s="1"/>
  <c r="W34" i="28"/>
  <c r="X34" i="28"/>
  <c r="Y34" i="28"/>
  <c r="V34" i="28"/>
  <c r="O912" i="26"/>
  <c r="O1195" i="26"/>
  <c r="O1089" i="26" s="1"/>
  <c r="O1566" i="26" s="1"/>
  <c r="O1461" i="26"/>
  <c r="N1212" i="26"/>
  <c r="N1106" i="26" s="1"/>
  <c r="N1583" i="26" s="1"/>
  <c r="O160" i="26"/>
  <c r="O622" i="26"/>
  <c r="O1184" i="26"/>
  <c r="O1078" i="26" s="1"/>
  <c r="O1555" i="26" s="1"/>
  <c r="O883" i="26"/>
  <c r="N1496" i="26"/>
  <c r="M1390" i="26"/>
  <c r="O905" i="26"/>
  <c r="N45" i="26"/>
  <c r="M855" i="26"/>
  <c r="N908" i="26" s="1"/>
  <c r="N1508" i="26"/>
  <c r="M1402" i="26"/>
  <c r="O1187" i="26"/>
  <c r="O1081" i="26" s="1"/>
  <c r="O1558" i="26" s="1"/>
  <c r="O47" i="26"/>
  <c r="O890" i="26"/>
  <c r="N1500" i="26"/>
  <c r="M1394" i="26"/>
  <c r="O1210" i="26"/>
  <c r="O1104" i="26" s="1"/>
  <c r="O1581" i="26" s="1"/>
  <c r="O878" i="26"/>
  <c r="M827" i="26"/>
  <c r="N880" i="26" s="1"/>
  <c r="M828" i="26"/>
  <c r="N881" i="26" s="1"/>
  <c r="M849" i="26"/>
  <c r="N902" i="26" s="1"/>
  <c r="O1480" i="26"/>
  <c r="O1219" i="26"/>
  <c r="O1113" i="26" s="1"/>
  <c r="O1590" i="26" s="1"/>
  <c r="P1643" i="26" s="1"/>
  <c r="O1634" i="26" l="1"/>
  <c r="O1622" i="26"/>
  <c r="P1622" i="26"/>
  <c r="P1629" i="26"/>
  <c r="O1597" i="26"/>
  <c r="P1597" i="26"/>
  <c r="P1631" i="26"/>
  <c r="O1612" i="26"/>
  <c r="O1633" i="26"/>
  <c r="P1633" i="26"/>
  <c r="P1598" i="26"/>
  <c r="P1632" i="26"/>
  <c r="P591" i="26"/>
  <c r="P653" i="26"/>
  <c r="P695" i="26"/>
  <c r="O1599" i="26"/>
  <c r="P1599" i="26"/>
  <c r="O590" i="26"/>
  <c r="P1634" i="26"/>
  <c r="P1635" i="26"/>
  <c r="Q696" i="26"/>
  <c r="Q654" i="26"/>
  <c r="P1612" i="26"/>
  <c r="P1619" i="26"/>
  <c r="P1606" i="26"/>
  <c r="P1602" i="26"/>
  <c r="O1608" i="26"/>
  <c r="P1608" i="26"/>
  <c r="P1642" i="26"/>
  <c r="O1621" i="26"/>
  <c r="P1621" i="26"/>
  <c r="P1638" i="26"/>
  <c r="O1607" i="26"/>
  <c r="P1607" i="26"/>
  <c r="P1600" i="26"/>
  <c r="P1615" i="26"/>
  <c r="P1614" i="26"/>
  <c r="O1628" i="26"/>
  <c r="O1605" i="26"/>
  <c r="O1613" i="26"/>
  <c r="AJ50" i="28"/>
  <c r="AK50" i="28"/>
  <c r="AH50" i="28"/>
  <c r="P612" i="26"/>
  <c r="Q633" i="26" s="1"/>
  <c r="AI50" i="28"/>
  <c r="O1636" i="26"/>
  <c r="P1611" i="26"/>
  <c r="P1609" i="26"/>
  <c r="O1639" i="26"/>
  <c r="O1623" i="26"/>
  <c r="Q632" i="26"/>
  <c r="O611" i="26"/>
  <c r="P632" i="26" s="1"/>
  <c r="AE49" i="28"/>
  <c r="AF49" i="28"/>
  <c r="AD49" i="28"/>
  <c r="AG49" i="28"/>
  <c r="O1616" i="26"/>
  <c r="M1504" i="26"/>
  <c r="L1398" i="26"/>
  <c r="M47" i="26"/>
  <c r="L844" i="26"/>
  <c r="M897" i="26" s="1"/>
  <c r="L136" i="26"/>
  <c r="S21" i="28"/>
  <c r="T21" i="28"/>
  <c r="R21" i="28"/>
  <c r="U21" i="28"/>
  <c r="L134" i="26"/>
  <c r="M165" i="26" s="1"/>
  <c r="U19" i="28"/>
  <c r="T19" i="28"/>
  <c r="R19" i="28"/>
  <c r="S19" i="28"/>
  <c r="M1196" i="26"/>
  <c r="M1090" i="26" s="1"/>
  <c r="M1567" i="26" s="1"/>
  <c r="M1521" i="26"/>
  <c r="L1415" i="26"/>
  <c r="M1177" i="26"/>
  <c r="M1071" i="26" s="1"/>
  <c r="M1548" i="26" s="1"/>
  <c r="L813" i="26"/>
  <c r="M866" i="26" s="1"/>
  <c r="M1524" i="26"/>
  <c r="L1418" i="26"/>
  <c r="L816" i="26"/>
  <c r="M869" i="26" s="1"/>
  <c r="M1537" i="26"/>
  <c r="L1431" i="26"/>
  <c r="M1484" i="26" s="1"/>
  <c r="L616" i="26"/>
  <c r="S54" i="28"/>
  <c r="T54" i="28"/>
  <c r="U54" i="28"/>
  <c r="R54" i="28"/>
  <c r="M1494" i="26"/>
  <c r="L1388" i="26"/>
  <c r="L826" i="26"/>
  <c r="L849" i="26"/>
  <c r="L855" i="26"/>
  <c r="M908" i="26" s="1"/>
  <c r="N1180" i="26"/>
  <c r="N1074" i="26" s="1"/>
  <c r="N1551" i="26" s="1"/>
  <c r="L858" i="26"/>
  <c r="M911" i="26" s="1"/>
  <c r="M1531" i="26"/>
  <c r="L1425" i="26"/>
  <c r="M1478" i="26" s="1"/>
  <c r="L607" i="26"/>
  <c r="S46" i="28"/>
  <c r="T46" i="28"/>
  <c r="U46" i="28"/>
  <c r="R46" i="28"/>
  <c r="N1451" i="26"/>
  <c r="L148" i="26"/>
  <c r="N47" i="26"/>
  <c r="M1514" i="26"/>
  <c r="L1408" i="26"/>
  <c r="M1461" i="26" s="1"/>
  <c r="M1505" i="26"/>
  <c r="L1399" i="26"/>
  <c r="N897" i="26"/>
  <c r="N167" i="26"/>
  <c r="M1525" i="26"/>
  <c r="L1419" i="26"/>
  <c r="M1472" i="26" s="1"/>
  <c r="L840" i="26"/>
  <c r="M1198" i="26"/>
  <c r="M1092" i="26" s="1"/>
  <c r="M1569" i="26" s="1"/>
  <c r="N165" i="26"/>
  <c r="M1511" i="26"/>
  <c r="L1405" i="26"/>
  <c r="M1458" i="26" s="1"/>
  <c r="L838" i="26"/>
  <c r="M891" i="26" s="1"/>
  <c r="N1196" i="26"/>
  <c r="N1090" i="26" s="1"/>
  <c r="N1567" i="26" s="1"/>
  <c r="L853" i="26"/>
  <c r="N1468" i="26"/>
  <c r="N1177" i="26"/>
  <c r="N1071" i="26" s="1"/>
  <c r="N1548" i="26" s="1"/>
  <c r="N866" i="26"/>
  <c r="M1495" i="26"/>
  <c r="L1389" i="26"/>
  <c r="M1442" i="26" s="1"/>
  <c r="M1501" i="26"/>
  <c r="L1395" i="26"/>
  <c r="L848" i="26"/>
  <c r="M901" i="26" s="1"/>
  <c r="N1471" i="26"/>
  <c r="M1528" i="26"/>
  <c r="L1422" i="26"/>
  <c r="M1530" i="26"/>
  <c r="L1424" i="26"/>
  <c r="N869" i="26"/>
  <c r="L857" i="26"/>
  <c r="N637" i="26"/>
  <c r="N1441" i="26"/>
  <c r="M1206" i="26"/>
  <c r="M1100" i="26" s="1"/>
  <c r="M1577" i="26" s="1"/>
  <c r="N879" i="26"/>
  <c r="N46" i="26"/>
  <c r="L605" i="26"/>
  <c r="R44" i="28"/>
  <c r="S44" i="28"/>
  <c r="U44" i="28"/>
  <c r="T44" i="28"/>
  <c r="L812" i="26"/>
  <c r="M865" i="26" s="1"/>
  <c r="N1185" i="26"/>
  <c r="N1079" i="26" s="1"/>
  <c r="N1556" i="26" s="1"/>
  <c r="O1609" i="26" s="1"/>
  <c r="L151" i="26"/>
  <c r="M182" i="26" s="1"/>
  <c r="R34" i="28"/>
  <c r="S34" i="28"/>
  <c r="T34" i="28"/>
  <c r="U34" i="28"/>
  <c r="L841" i="26"/>
  <c r="L141" i="26"/>
  <c r="M172" i="26" s="1"/>
  <c r="S28" i="28"/>
  <c r="T28" i="28"/>
  <c r="U28" i="28"/>
  <c r="R28" i="28"/>
  <c r="M48" i="26"/>
  <c r="L602" i="26"/>
  <c r="S41" i="28"/>
  <c r="T41" i="28"/>
  <c r="R41" i="28"/>
  <c r="U41" i="28"/>
  <c r="L614" i="26"/>
  <c r="M635" i="26" s="1"/>
  <c r="R52" i="28"/>
  <c r="S52" i="28"/>
  <c r="U52" i="28"/>
  <c r="T52" i="28"/>
  <c r="L851" i="26"/>
  <c r="M904" i="26" s="1"/>
  <c r="L132" i="26"/>
  <c r="S17" i="28"/>
  <c r="T17" i="28"/>
  <c r="U17" i="28"/>
  <c r="R17" i="28"/>
  <c r="L615" i="26"/>
  <c r="M636" i="26" s="1"/>
  <c r="S53" i="28"/>
  <c r="T53" i="28"/>
  <c r="U53" i="28"/>
  <c r="R53" i="28"/>
  <c r="N1475" i="26"/>
  <c r="M1499" i="26"/>
  <c r="L1393" i="26"/>
  <c r="M1446" i="26" s="1"/>
  <c r="M1178" i="26"/>
  <c r="M1072" i="26" s="1"/>
  <c r="M1549" i="26" s="1"/>
  <c r="N910" i="26"/>
  <c r="L821" i="26"/>
  <c r="M874" i="26" s="1"/>
  <c r="N1484" i="26"/>
  <c r="N1190" i="26"/>
  <c r="N1084" i="26" s="1"/>
  <c r="N1561" i="26" s="1"/>
  <c r="O1614" i="26" s="1"/>
  <c r="L140" i="26"/>
  <c r="S25" i="28"/>
  <c r="T25" i="28"/>
  <c r="U25" i="28"/>
  <c r="R25" i="28"/>
  <c r="N1206" i="26"/>
  <c r="N1100" i="26" s="1"/>
  <c r="N1577" i="26" s="1"/>
  <c r="L824" i="26"/>
  <c r="M877" i="26" s="1"/>
  <c r="M1207" i="26"/>
  <c r="M1101" i="26" s="1"/>
  <c r="M1578" i="26" s="1"/>
  <c r="N626" i="26"/>
  <c r="N865" i="26"/>
  <c r="L834" i="26"/>
  <c r="M887" i="26" s="1"/>
  <c r="M1192" i="26"/>
  <c r="M1086" i="26" s="1"/>
  <c r="M1563" i="26" s="1"/>
  <c r="M1500" i="26"/>
  <c r="L1394" i="26"/>
  <c r="M1172" i="26"/>
  <c r="M1066" i="26" s="1"/>
  <c r="L126" i="26"/>
  <c r="U11" i="28"/>
  <c r="T11" i="28"/>
  <c r="S11" i="28"/>
  <c r="R11" i="28"/>
  <c r="L833" i="26"/>
  <c r="M886" i="26" s="1"/>
  <c r="M1512" i="26"/>
  <c r="L1406" i="26"/>
  <c r="M1533" i="26"/>
  <c r="L1427" i="26"/>
  <c r="M1480" i="26" s="1"/>
  <c r="M1187" i="26"/>
  <c r="M1081" i="26" s="1"/>
  <c r="M1558" i="26" s="1"/>
  <c r="L830" i="26"/>
  <c r="L828" i="26"/>
  <c r="N1447" i="26"/>
  <c r="M45" i="26"/>
  <c r="N1172" i="26"/>
  <c r="N1066" i="26" s="1"/>
  <c r="N157" i="26"/>
  <c r="L129" i="26"/>
  <c r="M160" i="26" s="1"/>
  <c r="S15" i="28"/>
  <c r="T15" i="28"/>
  <c r="R15" i="28"/>
  <c r="U15" i="28"/>
  <c r="N886" i="26"/>
  <c r="N1194" i="26"/>
  <c r="N1088" i="26" s="1"/>
  <c r="N1565" i="26" s="1"/>
  <c r="M1509" i="26"/>
  <c r="L1403" i="26"/>
  <c r="M1456" i="26" s="1"/>
  <c r="N1459" i="26"/>
  <c r="N1480" i="26"/>
  <c r="N172" i="26"/>
  <c r="N1187" i="26"/>
  <c r="N1081" i="26" s="1"/>
  <c r="N1558" i="26" s="1"/>
  <c r="N883" i="26"/>
  <c r="N1452" i="26"/>
  <c r="M1197" i="26"/>
  <c r="M1091" i="26" s="1"/>
  <c r="M1568" i="26" s="1"/>
  <c r="N1621" i="26" s="1"/>
  <c r="N48" i="26"/>
  <c r="M1518" i="26"/>
  <c r="L1412" i="26"/>
  <c r="L832" i="26"/>
  <c r="L829" i="26"/>
  <c r="M882" i="26" s="1"/>
  <c r="L856" i="26"/>
  <c r="N623" i="26"/>
  <c r="M1493" i="26"/>
  <c r="L1387" i="26"/>
  <c r="L836" i="26"/>
  <c r="M889" i="26" s="1"/>
  <c r="N635" i="26"/>
  <c r="N904" i="26"/>
  <c r="N163" i="26"/>
  <c r="N636" i="26"/>
  <c r="M1188" i="26"/>
  <c r="M1082" i="26" s="1"/>
  <c r="M1559" i="26" s="1"/>
  <c r="N1612" i="26" s="1"/>
  <c r="N1446" i="26"/>
  <c r="N1178" i="26"/>
  <c r="N1072" i="26" s="1"/>
  <c r="N1549" i="26" s="1"/>
  <c r="N1477" i="26"/>
  <c r="L817" i="26"/>
  <c r="M870" i="26" s="1"/>
  <c r="N874" i="26"/>
  <c r="M1211" i="26"/>
  <c r="M1105" i="26" s="1"/>
  <c r="M1582" i="26" s="1"/>
  <c r="L818" i="26"/>
  <c r="N171" i="26"/>
  <c r="L142" i="26"/>
  <c r="R26" i="28"/>
  <c r="S26" i="28"/>
  <c r="T26" i="28"/>
  <c r="U26" i="28"/>
  <c r="M1202" i="26"/>
  <c r="M1096" i="26" s="1"/>
  <c r="M1573" i="26" s="1"/>
  <c r="L147" i="26"/>
  <c r="M178" i="26" s="1"/>
  <c r="L610" i="26"/>
  <c r="S48" i="28"/>
  <c r="T48" i="28"/>
  <c r="U48" i="28"/>
  <c r="R48" i="28"/>
  <c r="N877" i="26"/>
  <c r="N1207" i="26"/>
  <c r="N1101" i="26" s="1"/>
  <c r="N1578" i="26" s="1"/>
  <c r="N1631" i="26" s="1"/>
  <c r="M1532" i="26"/>
  <c r="L1426" i="26"/>
  <c r="M1479" i="26" s="1"/>
  <c r="L819" i="26"/>
  <c r="M1189" i="26"/>
  <c r="M1083" i="26" s="1"/>
  <c r="M1560" i="26" s="1"/>
  <c r="L139" i="26"/>
  <c r="M170" i="26" s="1"/>
  <c r="R24" i="28"/>
  <c r="S24" i="28"/>
  <c r="U24" i="28"/>
  <c r="T24" i="28"/>
  <c r="L135" i="26"/>
  <c r="M166" i="26" s="1"/>
  <c r="S20" i="28"/>
  <c r="T20" i="28"/>
  <c r="U20" i="28"/>
  <c r="R20" i="28"/>
  <c r="L846" i="26"/>
  <c r="M899" i="26" s="1"/>
  <c r="L837" i="26"/>
  <c r="M890" i="26" s="1"/>
  <c r="L852" i="26"/>
  <c r="M1184" i="26"/>
  <c r="M1078" i="26" s="1"/>
  <c r="M1555" i="26" s="1"/>
  <c r="N1608" i="26" s="1"/>
  <c r="L859" i="26"/>
  <c r="M1536" i="26"/>
  <c r="L1430" i="26"/>
  <c r="L831" i="26"/>
  <c r="M884" i="26" s="1"/>
  <c r="L845" i="26"/>
  <c r="L143" i="26"/>
  <c r="M174" i="26" s="1"/>
  <c r="U27" i="28"/>
  <c r="T27" i="28"/>
  <c r="S27" i="28"/>
  <c r="R27" i="28"/>
  <c r="L854" i="26"/>
  <c r="M1175" i="26"/>
  <c r="M1069" i="26" s="1"/>
  <c r="M1546" i="26" s="1"/>
  <c r="N1599" i="26" s="1"/>
  <c r="M1492" i="26"/>
  <c r="L1386" i="26"/>
  <c r="M1209" i="26"/>
  <c r="M1103" i="26" s="1"/>
  <c r="M1580" i="26" s="1"/>
  <c r="L150" i="26"/>
  <c r="M181" i="26" s="1"/>
  <c r="S33" i="28"/>
  <c r="T33" i="28"/>
  <c r="U33" i="28"/>
  <c r="R33" i="28"/>
  <c r="L847" i="26"/>
  <c r="M900" i="26" s="1"/>
  <c r="L608" i="26"/>
  <c r="M629" i="26" s="1"/>
  <c r="U47" i="28"/>
  <c r="R47" i="28"/>
  <c r="T47" i="28"/>
  <c r="S47" i="28"/>
  <c r="L144" i="26"/>
  <c r="M175" i="26" s="1"/>
  <c r="S29" i="28"/>
  <c r="T29" i="28"/>
  <c r="R29" i="28"/>
  <c r="U29" i="28"/>
  <c r="L850" i="26"/>
  <c r="M1216" i="26"/>
  <c r="M1110" i="26" s="1"/>
  <c r="M1587" i="26" s="1"/>
  <c r="N870" i="26"/>
  <c r="N1211" i="26"/>
  <c r="N1105" i="26" s="1"/>
  <c r="N1582" i="26" s="1"/>
  <c r="N871" i="26"/>
  <c r="M1527" i="26"/>
  <c r="L1421" i="26"/>
  <c r="M1474" i="26" s="1"/>
  <c r="N173" i="26"/>
  <c r="M1491" i="26"/>
  <c r="L1385" i="26"/>
  <c r="N1202" i="26"/>
  <c r="N1096" i="26" s="1"/>
  <c r="N1573" i="26" s="1"/>
  <c r="N178" i="26"/>
  <c r="L815" i="26"/>
  <c r="N631" i="26"/>
  <c r="M1513" i="26"/>
  <c r="L1407" i="26"/>
  <c r="M1507" i="26"/>
  <c r="L1401" i="26"/>
  <c r="M1519" i="26"/>
  <c r="L1413" i="26"/>
  <c r="M1466" i="26" s="1"/>
  <c r="M1506" i="26"/>
  <c r="L1400" i="26"/>
  <c r="M1453" i="26" s="1"/>
  <c r="L127" i="26"/>
  <c r="S12" i="28"/>
  <c r="T12" i="28"/>
  <c r="U12" i="28"/>
  <c r="S13" i="28"/>
  <c r="T13" i="28"/>
  <c r="R13" i="28"/>
  <c r="U13" i="28"/>
  <c r="R12" i="28"/>
  <c r="M1219" i="26"/>
  <c r="M1113" i="26" s="1"/>
  <c r="M1590" i="26" s="1"/>
  <c r="L825" i="26"/>
  <c r="L601" i="26"/>
  <c r="M622" i="26" s="1"/>
  <c r="S40" i="28"/>
  <c r="T40" i="28"/>
  <c r="U40" i="28"/>
  <c r="R40" i="28"/>
  <c r="M1502" i="26"/>
  <c r="L1396" i="26"/>
  <c r="M1490" i="26"/>
  <c r="L1384" i="26"/>
  <c r="M1437" i="26" s="1"/>
  <c r="M1520" i="26"/>
  <c r="L1414" i="26"/>
  <c r="M1467" i="26" s="1"/>
  <c r="M1529" i="26"/>
  <c r="L1423" i="26"/>
  <c r="M1176" i="26"/>
  <c r="M1070" i="26" s="1"/>
  <c r="M1547" i="26" s="1"/>
  <c r="M1503" i="26"/>
  <c r="L1397" i="26"/>
  <c r="M1450" i="26" s="1"/>
  <c r="M1174" i="26"/>
  <c r="M1068" i="26" s="1"/>
  <c r="M1545" i="26" s="1"/>
  <c r="M1517" i="26"/>
  <c r="L1411" i="26"/>
  <c r="M1535" i="26"/>
  <c r="L1429" i="26"/>
  <c r="L613" i="26"/>
  <c r="M634" i="26" s="1"/>
  <c r="S51" i="28"/>
  <c r="T51" i="28"/>
  <c r="U51" i="28"/>
  <c r="R51" i="28"/>
  <c r="L146" i="26"/>
  <c r="M177" i="26" s="1"/>
  <c r="S31" i="28"/>
  <c r="T31" i="28"/>
  <c r="R31" i="28"/>
  <c r="U31" i="28"/>
  <c r="M1497" i="26"/>
  <c r="L1391" i="26"/>
  <c r="M1186" i="26"/>
  <c r="M1080" i="26" s="1"/>
  <c r="M1557" i="26" s="1"/>
  <c r="N1479" i="26"/>
  <c r="M1496" i="26"/>
  <c r="L1390" i="26"/>
  <c r="M1443" i="26" s="1"/>
  <c r="L603" i="26"/>
  <c r="M624" i="26" s="1"/>
  <c r="T42" i="28"/>
  <c r="U42" i="28"/>
  <c r="R42" i="28"/>
  <c r="S42" i="28"/>
  <c r="N1466" i="26"/>
  <c r="N1453" i="26"/>
  <c r="N158" i="26"/>
  <c r="L131" i="26"/>
  <c r="R16" i="28"/>
  <c r="S16" i="28"/>
  <c r="U16" i="28"/>
  <c r="T16" i="28"/>
  <c r="M1210" i="26"/>
  <c r="M1104" i="26" s="1"/>
  <c r="M1581" i="26" s="1"/>
  <c r="M1182" i="26"/>
  <c r="M1076" i="26" s="1"/>
  <c r="M1553" i="26" s="1"/>
  <c r="M1218" i="26"/>
  <c r="M1112" i="26" s="1"/>
  <c r="M1589" i="26" s="1"/>
  <c r="M1516" i="26"/>
  <c r="L1410" i="26"/>
  <c r="M1463" i="26" s="1"/>
  <c r="M1215" i="26"/>
  <c r="M1109" i="26" s="1"/>
  <c r="M1586" i="26" s="1"/>
  <c r="N1639" i="26" s="1"/>
  <c r="L606" i="26"/>
  <c r="M627" i="26" s="1"/>
  <c r="S45" i="28"/>
  <c r="T45" i="28"/>
  <c r="U45" i="28"/>
  <c r="R45" i="28"/>
  <c r="L609" i="26"/>
  <c r="M630" i="26" s="1"/>
  <c r="M1498" i="26"/>
  <c r="L1392" i="26"/>
  <c r="M1445" i="26" s="1"/>
  <c r="M1205" i="26"/>
  <c r="M1099" i="26" s="1"/>
  <c r="M1576" i="26" s="1"/>
  <c r="N1476" i="26"/>
  <c r="L835" i="26"/>
  <c r="M1183" i="26"/>
  <c r="M1077" i="26" s="1"/>
  <c r="M1554" i="26" s="1"/>
  <c r="M1522" i="26"/>
  <c r="L1416" i="26"/>
  <c r="M1469" i="26" s="1"/>
  <c r="N1176" i="26"/>
  <c r="N1070" i="26" s="1"/>
  <c r="N1547" i="26" s="1"/>
  <c r="L823" i="26"/>
  <c r="M1193" i="26"/>
  <c r="M1087" i="26" s="1"/>
  <c r="M1564" i="26" s="1"/>
  <c r="M1191" i="26"/>
  <c r="M1085" i="26" s="1"/>
  <c r="M1562" i="26" s="1"/>
  <c r="N1464" i="26"/>
  <c r="N1474" i="26"/>
  <c r="N1482" i="26"/>
  <c r="L128" i="26"/>
  <c r="T14" i="28"/>
  <c r="U14" i="28"/>
  <c r="R14" i="28"/>
  <c r="S14" i="28"/>
  <c r="N634" i="26"/>
  <c r="N177" i="26"/>
  <c r="L137" i="26"/>
  <c r="T22" i="28"/>
  <c r="U22" i="28"/>
  <c r="R22" i="28"/>
  <c r="S22" i="28"/>
  <c r="N1444" i="26"/>
  <c r="N1186" i="26"/>
  <c r="N1080" i="26" s="1"/>
  <c r="N1557" i="26" s="1"/>
  <c r="N1208" i="26"/>
  <c r="N1102" i="26" s="1"/>
  <c r="N1579" i="26" s="1"/>
  <c r="O1632" i="26" s="1"/>
  <c r="L827" i="26"/>
  <c r="M1508" i="26"/>
  <c r="L1402" i="26"/>
  <c r="M1534" i="26"/>
  <c r="L1428" i="26"/>
  <c r="M1481" i="26" s="1"/>
  <c r="N1195" i="26"/>
  <c r="N1089" i="26" s="1"/>
  <c r="N1566" i="26" s="1"/>
  <c r="N1454" i="26"/>
  <c r="M1203" i="26"/>
  <c r="M1097" i="26" s="1"/>
  <c r="M1574" i="26" s="1"/>
  <c r="N1219" i="26"/>
  <c r="N1113" i="26" s="1"/>
  <c r="N1590" i="26" s="1"/>
  <c r="N1643" i="26" s="1"/>
  <c r="N1455" i="26"/>
  <c r="N1443" i="26"/>
  <c r="M1212" i="26"/>
  <c r="M1106" i="26" s="1"/>
  <c r="M1583" i="26" s="1"/>
  <c r="N1201" i="26"/>
  <c r="N1095" i="26" s="1"/>
  <c r="N1572" i="26" s="1"/>
  <c r="N624" i="26"/>
  <c r="N1203" i="26"/>
  <c r="N1097" i="26" s="1"/>
  <c r="N1574" i="26" s="1"/>
  <c r="L149" i="26"/>
  <c r="M180" i="26" s="1"/>
  <c r="R32" i="28"/>
  <c r="S32" i="28"/>
  <c r="U32" i="28"/>
  <c r="T32" i="28"/>
  <c r="M1217" i="26"/>
  <c r="M1111" i="26" s="1"/>
  <c r="M1588" i="26" s="1"/>
  <c r="L822" i="26"/>
  <c r="M875" i="26" s="1"/>
  <c r="N162" i="26"/>
  <c r="L133" i="26"/>
  <c r="M164" i="26" s="1"/>
  <c r="R18" i="28"/>
  <c r="S18" i="28"/>
  <c r="T18" i="28"/>
  <c r="U18" i="28"/>
  <c r="L820" i="26"/>
  <c r="L138" i="26"/>
  <c r="M169" i="26" s="1"/>
  <c r="S23" i="28"/>
  <c r="T23" i="28"/>
  <c r="R23" i="28"/>
  <c r="U23" i="28"/>
  <c r="N1182" i="26"/>
  <c r="N1076" i="26" s="1"/>
  <c r="N1553" i="26" s="1"/>
  <c r="N1218" i="26"/>
  <c r="N1112" i="26" s="1"/>
  <c r="N1589" i="26" s="1"/>
  <c r="M1526" i="26"/>
  <c r="L1420" i="26"/>
  <c r="M1213" i="26"/>
  <c r="M1107" i="26" s="1"/>
  <c r="M1584" i="26" s="1"/>
  <c r="M1199" i="26"/>
  <c r="M1093" i="26" s="1"/>
  <c r="M1570" i="26" s="1"/>
  <c r="N1623" i="26" s="1"/>
  <c r="N627" i="26"/>
  <c r="N630" i="26"/>
  <c r="M1510" i="26"/>
  <c r="L1404" i="26"/>
  <c r="L814" i="26"/>
  <c r="M867" i="26" s="1"/>
  <c r="L604" i="26"/>
  <c r="S43" i="28"/>
  <c r="T43" i="28"/>
  <c r="U43" i="28"/>
  <c r="R43" i="28"/>
  <c r="N1445" i="26"/>
  <c r="N1205" i="26"/>
  <c r="N1099" i="26" s="1"/>
  <c r="N1576" i="26" s="1"/>
  <c r="M1200" i="26"/>
  <c r="M1094" i="26" s="1"/>
  <c r="M1571" i="26" s="1"/>
  <c r="N1624" i="26" s="1"/>
  <c r="N1214" i="26"/>
  <c r="N1108" i="26" s="1"/>
  <c r="N1585" i="26" s="1"/>
  <c r="O1638" i="26" s="1"/>
  <c r="N888" i="26"/>
  <c r="N1469" i="26"/>
  <c r="N876" i="26"/>
  <c r="N1450" i="26"/>
  <c r="N1193" i="26"/>
  <c r="N1087" i="26" s="1"/>
  <c r="N1564" i="26" s="1"/>
  <c r="L842" i="26"/>
  <c r="N1191" i="26"/>
  <c r="N1085" i="26" s="1"/>
  <c r="N1562" i="26" s="1"/>
  <c r="N1174" i="26"/>
  <c r="N1068" i="26" s="1"/>
  <c r="N1545" i="26" s="1"/>
  <c r="L843" i="26"/>
  <c r="M896" i="26" s="1"/>
  <c r="M1515" i="26"/>
  <c r="L1409" i="26"/>
  <c r="N159" i="26"/>
  <c r="M1204" i="26"/>
  <c r="M1098" i="26" s="1"/>
  <c r="M1575" i="26" s="1"/>
  <c r="L839" i="26"/>
  <c r="M892" i="26" s="1"/>
  <c r="M1523" i="26"/>
  <c r="L1417" i="26"/>
  <c r="M1470" i="26" s="1"/>
  <c r="N168" i="26"/>
  <c r="L130" i="26"/>
  <c r="M161" i="26" s="1"/>
  <c r="L145" i="26"/>
  <c r="M176" i="26" s="1"/>
  <c r="T30" i="28"/>
  <c r="U30" i="28"/>
  <c r="R30" i="28"/>
  <c r="S30" i="28"/>
  <c r="N1615" i="26" l="1"/>
  <c r="N1611" i="26"/>
  <c r="N1626" i="26"/>
  <c r="N1602" i="26"/>
  <c r="N1600" i="26"/>
  <c r="N1642" i="26"/>
  <c r="N1606" i="26"/>
  <c r="N1610" i="26"/>
  <c r="N1635" i="26"/>
  <c r="N1630" i="26"/>
  <c r="N1598" i="26"/>
  <c r="N1629" i="26"/>
  <c r="N1627" i="26"/>
  <c r="O1627" i="26"/>
  <c r="O1611" i="26"/>
  <c r="O1642" i="26"/>
  <c r="O1602" i="26"/>
  <c r="O1631" i="26"/>
  <c r="O1600" i="26"/>
  <c r="M1543" i="26"/>
  <c r="N1620" i="26"/>
  <c r="O1620" i="26"/>
  <c r="N1633" i="26"/>
  <c r="O1635" i="26"/>
  <c r="O1625" i="26"/>
  <c r="O1618" i="26"/>
  <c r="O1626" i="26"/>
  <c r="O1606" i="26"/>
  <c r="O1598" i="26"/>
  <c r="N1613" i="26"/>
  <c r="O1604" i="26"/>
  <c r="N611" i="26"/>
  <c r="AC49" i="28"/>
  <c r="Z49" i="28"/>
  <c r="AB49" i="28"/>
  <c r="AA49" i="28"/>
  <c r="N1640" i="26"/>
  <c r="N1637" i="26"/>
  <c r="O1615" i="26"/>
  <c r="N1628" i="26"/>
  <c r="N1636" i="26"/>
  <c r="N1617" i="26"/>
  <c r="O1617" i="26"/>
  <c r="N1543" i="26"/>
  <c r="N590" i="26"/>
  <c r="N1601" i="26"/>
  <c r="O1601" i="26"/>
  <c r="O1630" i="26"/>
  <c r="N1616" i="26"/>
  <c r="O612" i="26"/>
  <c r="AG50" i="28"/>
  <c r="AD50" i="28"/>
  <c r="AF50" i="28"/>
  <c r="AE50" i="28"/>
  <c r="N1622" i="26"/>
  <c r="N1641" i="26"/>
  <c r="O1643" i="26"/>
  <c r="O1619" i="26"/>
  <c r="O591" i="26"/>
  <c r="O653" i="26"/>
  <c r="O695" i="26"/>
  <c r="P654" i="26"/>
  <c r="P696" i="26"/>
  <c r="N1607" i="26"/>
  <c r="O1610" i="26"/>
  <c r="N1634" i="26"/>
  <c r="O1629" i="26"/>
  <c r="L1502" i="26"/>
  <c r="K1396" i="26"/>
  <c r="K859" i="26"/>
  <c r="L1190" i="26"/>
  <c r="L1084" i="26" s="1"/>
  <c r="L1561" i="26" s="1"/>
  <c r="K826" i="26"/>
  <c r="K842" i="26"/>
  <c r="K820" i="26"/>
  <c r="L873" i="26" s="1"/>
  <c r="K131" i="26"/>
  <c r="O16" i="28"/>
  <c r="N16" i="28"/>
  <c r="P16" i="28"/>
  <c r="Q16" i="28"/>
  <c r="L1517" i="26"/>
  <c r="K1411" i="26"/>
  <c r="L1464" i="26" s="1"/>
  <c r="M1449" i="26"/>
  <c r="K825" i="26"/>
  <c r="L878" i="26" s="1"/>
  <c r="K815" i="26"/>
  <c r="L1492" i="26"/>
  <c r="K1386" i="26"/>
  <c r="L1439" i="26" s="1"/>
  <c r="K854" i="26"/>
  <c r="L907" i="26" s="1"/>
  <c r="K845" i="26"/>
  <c r="M912" i="26"/>
  <c r="L1179" i="26"/>
  <c r="L1073" i="26" s="1"/>
  <c r="L1550" i="26" s="1"/>
  <c r="K142" i="26"/>
  <c r="Q26" i="28"/>
  <c r="P26" i="28"/>
  <c r="O26" i="28"/>
  <c r="N26" i="28"/>
  <c r="K856" i="26"/>
  <c r="K828" i="26"/>
  <c r="L881" i="26" s="1"/>
  <c r="L1500" i="26"/>
  <c r="K1394" i="26"/>
  <c r="M1190" i="26"/>
  <c r="M1084" i="26" s="1"/>
  <c r="M1561" i="26" s="1"/>
  <c r="L1501" i="26"/>
  <c r="K1395" i="26"/>
  <c r="L1505" i="26"/>
  <c r="K1399" i="26"/>
  <c r="L1452" i="26" s="1"/>
  <c r="K148" i="26"/>
  <c r="M879" i="26"/>
  <c r="K616" i="26"/>
  <c r="L637" i="26" s="1"/>
  <c r="Q54" i="28"/>
  <c r="P54" i="28"/>
  <c r="N54" i="28"/>
  <c r="O54" i="28"/>
  <c r="K147" i="26"/>
  <c r="L178" i="26" s="1"/>
  <c r="L1509" i="26"/>
  <c r="K1403" i="26"/>
  <c r="L1525" i="26"/>
  <c r="K1419" i="26"/>
  <c r="L47" i="26"/>
  <c r="L1515" i="26"/>
  <c r="K1409" i="26"/>
  <c r="L1510" i="26"/>
  <c r="K1404" i="26"/>
  <c r="L1457" i="26" s="1"/>
  <c r="K827" i="26"/>
  <c r="L880" i="26" s="1"/>
  <c r="K130" i="26"/>
  <c r="L161" i="26" s="1"/>
  <c r="M895" i="26"/>
  <c r="M873" i="26"/>
  <c r="K822" i="26"/>
  <c r="L875" i="26" s="1"/>
  <c r="M880" i="26"/>
  <c r="M1214" i="26"/>
  <c r="M1108" i="26" s="1"/>
  <c r="M1585" i="26" s="1"/>
  <c r="K609" i="26"/>
  <c r="K606" i="26"/>
  <c r="N45" i="28"/>
  <c r="O45" i="28"/>
  <c r="P45" i="28"/>
  <c r="Q45" i="28"/>
  <c r="L1210" i="26"/>
  <c r="L1104" i="26" s="1"/>
  <c r="L1581" i="26" s="1"/>
  <c r="M1634" i="26" s="1"/>
  <c r="M162" i="26"/>
  <c r="M1464" i="26"/>
  <c r="L1176" i="26"/>
  <c r="L1070" i="26" s="1"/>
  <c r="L1547" i="26" s="1"/>
  <c r="M878" i="26"/>
  <c r="L1519" i="26"/>
  <c r="K1413" i="26"/>
  <c r="M1195" i="26"/>
  <c r="M1089" i="26" s="1"/>
  <c r="M1566" i="26" s="1"/>
  <c r="N1619" i="26" s="1"/>
  <c r="M868" i="26"/>
  <c r="K608" i="26"/>
  <c r="O47" i="28"/>
  <c r="P47" i="28"/>
  <c r="Q47" i="28"/>
  <c r="N47" i="28"/>
  <c r="K150" i="26"/>
  <c r="L181" i="26" s="1"/>
  <c r="O33" i="28"/>
  <c r="P33" i="28"/>
  <c r="Q33" i="28"/>
  <c r="N33" i="28"/>
  <c r="M907" i="26"/>
  <c r="M898" i="26"/>
  <c r="L1184" i="26"/>
  <c r="L1078" i="26" s="1"/>
  <c r="L1555" i="26" s="1"/>
  <c r="M1608" i="26" s="1"/>
  <c r="K135" i="26"/>
  <c r="L166" i="26" s="1"/>
  <c r="O20" i="28"/>
  <c r="N20" i="28"/>
  <c r="P20" i="28"/>
  <c r="Q20" i="28"/>
  <c r="L1532" i="26"/>
  <c r="K1426" i="26"/>
  <c r="L1202" i="26"/>
  <c r="L1096" i="26" s="1"/>
  <c r="L1573" i="26" s="1"/>
  <c r="M173" i="26"/>
  <c r="M909" i="26"/>
  <c r="M1181" i="26"/>
  <c r="M1075" i="26" s="1"/>
  <c r="M1552" i="26" s="1"/>
  <c r="M881" i="26"/>
  <c r="M1194" i="26"/>
  <c r="M1088" i="26" s="1"/>
  <c r="M1565" i="26" s="1"/>
  <c r="N1618" i="26" s="1"/>
  <c r="K126" i="26"/>
  <c r="O11" i="28"/>
  <c r="P11" i="28"/>
  <c r="Q11" i="28"/>
  <c r="N11" i="28"/>
  <c r="M1447" i="26"/>
  <c r="K140" i="26"/>
  <c r="O25" i="28"/>
  <c r="P25" i="28"/>
  <c r="Q25" i="28"/>
  <c r="N25" i="28"/>
  <c r="K132" i="26"/>
  <c r="O17" i="28"/>
  <c r="P17" i="28"/>
  <c r="Q17" i="28"/>
  <c r="N17" i="28"/>
  <c r="K602" i="26"/>
  <c r="L623" i="26" s="1"/>
  <c r="P41" i="28"/>
  <c r="Q41" i="28"/>
  <c r="N41" i="28"/>
  <c r="O41" i="28"/>
  <c r="L1530" i="26"/>
  <c r="K1424" i="26"/>
  <c r="L1477" i="26" s="1"/>
  <c r="M1448" i="26"/>
  <c r="K853" i="26"/>
  <c r="L906" i="26" s="1"/>
  <c r="M1452" i="26"/>
  <c r="M179" i="26"/>
  <c r="K607" i="26"/>
  <c r="L628" i="26" s="1"/>
  <c r="Q46" i="28"/>
  <c r="P46" i="28"/>
  <c r="N46" i="28"/>
  <c r="O46" i="28"/>
  <c r="M1185" i="26"/>
  <c r="M1079" i="26" s="1"/>
  <c r="M1556" i="26" s="1"/>
  <c r="N1609" i="26" s="1"/>
  <c r="L1494" i="26"/>
  <c r="K1388" i="26"/>
  <c r="M637" i="26"/>
  <c r="L1524" i="26"/>
  <c r="K1418" i="26"/>
  <c r="L1471" i="26" s="1"/>
  <c r="L1521" i="26"/>
  <c r="K1415" i="26"/>
  <c r="K136" i="26"/>
  <c r="L167" i="26" s="1"/>
  <c r="P21" i="28"/>
  <c r="Q21" i="28"/>
  <c r="N21" i="28"/>
  <c r="O21" i="28"/>
  <c r="L1504" i="26"/>
  <c r="K1398" i="26"/>
  <c r="L1451" i="26" s="1"/>
  <c r="L1534" i="26"/>
  <c r="K1428" i="26"/>
  <c r="L1481" i="26" s="1"/>
  <c r="L1178" i="26"/>
  <c r="L1072" i="26" s="1"/>
  <c r="L1549" i="26" s="1"/>
  <c r="M1602" i="26" s="1"/>
  <c r="M1462" i="26"/>
  <c r="M1457" i="26"/>
  <c r="K149" i="26"/>
  <c r="L180" i="26" s="1"/>
  <c r="O32" i="28"/>
  <c r="N32" i="28"/>
  <c r="P32" i="28"/>
  <c r="Q32" i="28"/>
  <c r="L1191" i="26"/>
  <c r="L1085" i="26" s="1"/>
  <c r="L1562" i="26" s="1"/>
  <c r="M1615" i="26" s="1"/>
  <c r="L1496" i="26"/>
  <c r="K1390" i="26"/>
  <c r="L1443" i="26" s="1"/>
  <c r="L1490" i="26"/>
  <c r="K1384" i="26"/>
  <c r="L1219" i="26"/>
  <c r="L1113" i="26" s="1"/>
  <c r="L1590" i="26" s="1"/>
  <c r="L1527" i="26"/>
  <c r="K1421" i="26"/>
  <c r="L1474" i="26" s="1"/>
  <c r="M1439" i="26"/>
  <c r="K831" i="26"/>
  <c r="L884" i="26" s="1"/>
  <c r="M1179" i="26"/>
  <c r="M1073" i="26" s="1"/>
  <c r="M1550" i="26" s="1"/>
  <c r="K817" i="26"/>
  <c r="L1188" i="26"/>
  <c r="L1082" i="26" s="1"/>
  <c r="L1559" i="26" s="1"/>
  <c r="M1612" i="26" s="1"/>
  <c r="K836" i="26"/>
  <c r="L889" i="26" s="1"/>
  <c r="K829" i="26"/>
  <c r="L882" i="26" s="1"/>
  <c r="K129" i="26"/>
  <c r="O15" i="28"/>
  <c r="Q15" i="28"/>
  <c r="N15" i="28"/>
  <c r="P15" i="28"/>
  <c r="L1533" i="26"/>
  <c r="K1427" i="26"/>
  <c r="L1480" i="26" s="1"/>
  <c r="M157" i="26"/>
  <c r="M171" i="26"/>
  <c r="L1499" i="26"/>
  <c r="K1393" i="26"/>
  <c r="K615" i="26"/>
  <c r="N53" i="28"/>
  <c r="O53" i="28"/>
  <c r="P53" i="28"/>
  <c r="Q53" i="28"/>
  <c r="M163" i="26"/>
  <c r="M623" i="26"/>
  <c r="M1477" i="26"/>
  <c r="M906" i="26"/>
  <c r="L1198" i="26"/>
  <c r="L1092" i="26" s="1"/>
  <c r="L1569" i="26" s="1"/>
  <c r="M1622" i="26" s="1"/>
  <c r="M628" i="26"/>
  <c r="K855" i="26"/>
  <c r="L908" i="26" s="1"/>
  <c r="L1537" i="26"/>
  <c r="K1431" i="26"/>
  <c r="L1484" i="26" s="1"/>
  <c r="M1468" i="26"/>
  <c r="M167" i="26"/>
  <c r="M1451" i="26"/>
  <c r="K139" i="26"/>
  <c r="L170" i="26" s="1"/>
  <c r="O24" i="28"/>
  <c r="N24" i="28"/>
  <c r="P24" i="28"/>
  <c r="Q24" i="28"/>
  <c r="K816" i="26"/>
  <c r="K843" i="26"/>
  <c r="L896" i="26" s="1"/>
  <c r="L1217" i="26"/>
  <c r="L1111" i="26" s="1"/>
  <c r="L1588" i="26" s="1"/>
  <c r="L1205" i="26"/>
  <c r="L1099" i="26" s="1"/>
  <c r="L1576" i="26" s="1"/>
  <c r="M1629" i="26" s="1"/>
  <c r="L1218" i="26"/>
  <c r="L1112" i="26" s="1"/>
  <c r="L1589" i="26" s="1"/>
  <c r="M1642" i="26" s="1"/>
  <c r="K603" i="26"/>
  <c r="O42" i="28"/>
  <c r="P42" i="28"/>
  <c r="N42" i="28"/>
  <c r="Q42" i="28"/>
  <c r="K146" i="26"/>
  <c r="L177" i="26" s="1"/>
  <c r="O31" i="28"/>
  <c r="Q31" i="28"/>
  <c r="N31" i="28"/>
  <c r="P31" i="28"/>
  <c r="K613" i="26"/>
  <c r="L634" i="26" s="1"/>
  <c r="N51" i="28"/>
  <c r="O51" i="28"/>
  <c r="Q51" i="28"/>
  <c r="P51" i="28"/>
  <c r="K144" i="26"/>
  <c r="P29" i="28"/>
  <c r="Q29" i="28"/>
  <c r="N29" i="28"/>
  <c r="O29" i="28"/>
  <c r="K847" i="26"/>
  <c r="L1209" i="26"/>
  <c r="L1103" i="26" s="1"/>
  <c r="L1580" i="26" s="1"/>
  <c r="L1175" i="26"/>
  <c r="L1069" i="26" s="1"/>
  <c r="L1546" i="26" s="1"/>
  <c r="M1599" i="26" s="1"/>
  <c r="K846" i="26"/>
  <c r="L899" i="26" s="1"/>
  <c r="K833" i="26"/>
  <c r="L1192" i="26"/>
  <c r="L1086" i="26" s="1"/>
  <c r="L1563" i="26" s="1"/>
  <c r="K851" i="26"/>
  <c r="L904" i="26" s="1"/>
  <c r="K614" i="26"/>
  <c r="L635" i="26" s="1"/>
  <c r="O52" i="28"/>
  <c r="P52" i="28"/>
  <c r="Q52" i="28"/>
  <c r="N52" i="28"/>
  <c r="K141" i="26"/>
  <c r="L172" i="26" s="1"/>
  <c r="O28" i="28"/>
  <c r="N28" i="28"/>
  <c r="P28" i="28"/>
  <c r="Q28" i="28"/>
  <c r="K151" i="26"/>
  <c r="L182" i="26" s="1"/>
  <c r="Q34" i="28"/>
  <c r="P34" i="28"/>
  <c r="N34" i="28"/>
  <c r="O34" i="28"/>
  <c r="L1206" i="26"/>
  <c r="L1100" i="26" s="1"/>
  <c r="L1577" i="26" s="1"/>
  <c r="L1495" i="26"/>
  <c r="K1389" i="26"/>
  <c r="L1442" i="26" s="1"/>
  <c r="L1514" i="26"/>
  <c r="K1408" i="26"/>
  <c r="L1461" i="26" s="1"/>
  <c r="L1531" i="26"/>
  <c r="K1425" i="26"/>
  <c r="L1478" i="26" s="1"/>
  <c r="M1441" i="26"/>
  <c r="M1471" i="26"/>
  <c r="K134" i="26"/>
  <c r="L165" i="26" s="1"/>
  <c r="O19" i="28"/>
  <c r="P19" i="28"/>
  <c r="Q19" i="28"/>
  <c r="N19" i="28"/>
  <c r="K844" i="26"/>
  <c r="L1522" i="26"/>
  <c r="K1416" i="26"/>
  <c r="L1520" i="26"/>
  <c r="K1414" i="26"/>
  <c r="L1467" i="26" s="1"/>
  <c r="L1508" i="26"/>
  <c r="K1402" i="26"/>
  <c r="K137" i="26"/>
  <c r="O22" i="28"/>
  <c r="N22" i="28"/>
  <c r="P22" i="28"/>
  <c r="Q22" i="28"/>
  <c r="K823" i="26"/>
  <c r="L1497" i="26"/>
  <c r="K1391" i="26"/>
  <c r="L1444" i="26" s="1"/>
  <c r="L1529" i="26"/>
  <c r="K1423" i="26"/>
  <c r="L1476" i="26" s="1"/>
  <c r="K127" i="26"/>
  <c r="P13" i="28"/>
  <c r="Q13" i="28"/>
  <c r="N13" i="28"/>
  <c r="O12" i="28"/>
  <c r="N12" i="28"/>
  <c r="P12" i="28"/>
  <c r="O13" i="28"/>
  <c r="Q12" i="28"/>
  <c r="L1507" i="26"/>
  <c r="K1401" i="26"/>
  <c r="L1513" i="26"/>
  <c r="K1407" i="26"/>
  <c r="L1460" i="26" s="1"/>
  <c r="L1491" i="26"/>
  <c r="K1385" i="26"/>
  <c r="L1438" i="26" s="1"/>
  <c r="L1536" i="26"/>
  <c r="K1430" i="26"/>
  <c r="L1483" i="26" s="1"/>
  <c r="K852" i="26"/>
  <c r="L905" i="26" s="1"/>
  <c r="K819" i="26"/>
  <c r="K610" i="26"/>
  <c r="O48" i="28"/>
  <c r="P48" i="28"/>
  <c r="N48" i="28"/>
  <c r="Q48" i="28"/>
  <c r="K818" i="26"/>
  <c r="L1493" i="26"/>
  <c r="K1387" i="26"/>
  <c r="K832" i="26"/>
  <c r="L885" i="26" s="1"/>
  <c r="K605" i="26"/>
  <c r="L626" i="26" s="1"/>
  <c r="O44" i="28"/>
  <c r="P44" i="28"/>
  <c r="Q44" i="28"/>
  <c r="N44" i="28"/>
  <c r="L1528" i="26"/>
  <c r="K1422" i="26"/>
  <c r="L1475" i="26" s="1"/>
  <c r="K848" i="26"/>
  <c r="K838" i="26"/>
  <c r="K849" i="26"/>
  <c r="L902" i="26" s="1"/>
  <c r="K813" i="26"/>
  <c r="L1180" i="26"/>
  <c r="L1074" i="26" s="1"/>
  <c r="L1551" i="26" s="1"/>
  <c r="K145" i="26"/>
  <c r="O30" i="28"/>
  <c r="N30" i="28"/>
  <c r="P30" i="28"/>
  <c r="Q30" i="28"/>
  <c r="M1455" i="26"/>
  <c r="K128" i="26"/>
  <c r="O14" i="28"/>
  <c r="N14" i="28"/>
  <c r="P14" i="28"/>
  <c r="Q14" i="28"/>
  <c r="M876" i="26"/>
  <c r="L1201" i="26"/>
  <c r="L1095" i="26" s="1"/>
  <c r="L1572" i="26" s="1"/>
  <c r="M1444" i="26"/>
  <c r="L1535" i="26"/>
  <c r="K1429" i="26"/>
  <c r="M1476" i="26"/>
  <c r="M158" i="26"/>
  <c r="M1454" i="26"/>
  <c r="M1460" i="26"/>
  <c r="M1438" i="26"/>
  <c r="K850" i="26"/>
  <c r="L903" i="26" s="1"/>
  <c r="M1483" i="26"/>
  <c r="M905" i="26"/>
  <c r="M872" i="26"/>
  <c r="M631" i="26"/>
  <c r="M871" i="26"/>
  <c r="M1440" i="26"/>
  <c r="M885" i="26"/>
  <c r="L1518" i="26"/>
  <c r="K1412" i="26"/>
  <c r="K830" i="26"/>
  <c r="L883" i="26" s="1"/>
  <c r="L1512" i="26"/>
  <c r="K1406" i="26"/>
  <c r="L1172" i="26"/>
  <c r="L1066" i="26" s="1"/>
  <c r="K841" i="26"/>
  <c r="L894" i="26" s="1"/>
  <c r="M626" i="26"/>
  <c r="K857" i="26"/>
  <c r="M1475" i="26"/>
  <c r="K840" i="26"/>
  <c r="M902" i="26"/>
  <c r="L46" i="26"/>
  <c r="M1180" i="26"/>
  <c r="M1074" i="26" s="1"/>
  <c r="M1551" i="26" s="1"/>
  <c r="K839" i="26"/>
  <c r="L892" i="26" s="1"/>
  <c r="L1187" i="26"/>
  <c r="L1081" i="26" s="1"/>
  <c r="L1558" i="26" s="1"/>
  <c r="L1523" i="26"/>
  <c r="K1417" i="26"/>
  <c r="L1470" i="26" s="1"/>
  <c r="K604" i="26"/>
  <c r="L625" i="26" s="1"/>
  <c r="N43" i="28"/>
  <c r="O43" i="28"/>
  <c r="Q43" i="28"/>
  <c r="P43" i="28"/>
  <c r="L1526" i="26"/>
  <c r="K1420" i="26"/>
  <c r="M625" i="26"/>
  <c r="M1473" i="26"/>
  <c r="M168" i="26"/>
  <c r="K835" i="26"/>
  <c r="L1208" i="26"/>
  <c r="L1102" i="26" s="1"/>
  <c r="L1579" i="26" s="1"/>
  <c r="M1173" i="26"/>
  <c r="M1067" i="26" s="1"/>
  <c r="M1544" i="26" s="1"/>
  <c r="K814" i="26"/>
  <c r="L1199" i="26"/>
  <c r="L1093" i="26" s="1"/>
  <c r="L1570" i="26" s="1"/>
  <c r="M1623" i="26" s="1"/>
  <c r="K138" i="26"/>
  <c r="L169" i="26" s="1"/>
  <c r="O23" i="28"/>
  <c r="Q23" i="28"/>
  <c r="P23" i="28"/>
  <c r="N23" i="28"/>
  <c r="K133" i="26"/>
  <c r="Q18" i="28"/>
  <c r="P18" i="28"/>
  <c r="N18" i="28"/>
  <c r="O18" i="28"/>
  <c r="M159" i="26"/>
  <c r="M888" i="26"/>
  <c r="L1498" i="26"/>
  <c r="K1392" i="26"/>
  <c r="L1445" i="26" s="1"/>
  <c r="L1516" i="26"/>
  <c r="K1410" i="26"/>
  <c r="L1463" i="26" s="1"/>
  <c r="M1201" i="26"/>
  <c r="M1095" i="26" s="1"/>
  <c r="M1572" i="26" s="1"/>
  <c r="M1625" i="26" s="1"/>
  <c r="M1208" i="26"/>
  <c r="M1102" i="26" s="1"/>
  <c r="M1579" i="26" s="1"/>
  <c r="N1632" i="26" s="1"/>
  <c r="M1482" i="26"/>
  <c r="L1503" i="26"/>
  <c r="K1397" i="26"/>
  <c r="L1450" i="26" s="1"/>
  <c r="M44" i="26"/>
  <c r="K601" i="26"/>
  <c r="L622" i="26" s="1"/>
  <c r="O40" i="28"/>
  <c r="P40" i="28"/>
  <c r="N40" i="28"/>
  <c r="Q40" i="28"/>
  <c r="L1506" i="26"/>
  <c r="K1400" i="26"/>
  <c r="M903" i="26"/>
  <c r="K143" i="26"/>
  <c r="O27" i="28"/>
  <c r="P27" i="28"/>
  <c r="Q27" i="28"/>
  <c r="N27" i="28"/>
  <c r="K837" i="26"/>
  <c r="L1211" i="26"/>
  <c r="L1105" i="26" s="1"/>
  <c r="L1582" i="26" s="1"/>
  <c r="M1465" i="26"/>
  <c r="M883" i="26"/>
  <c r="M1459" i="26"/>
  <c r="K834" i="26"/>
  <c r="L887" i="26" s="1"/>
  <c r="K824" i="26"/>
  <c r="L877" i="26" s="1"/>
  <c r="K821" i="26"/>
  <c r="L874" i="26" s="1"/>
  <c r="M894" i="26"/>
  <c r="K812" i="26"/>
  <c r="L865" i="26" s="1"/>
  <c r="M910" i="26"/>
  <c r="L1511" i="26"/>
  <c r="K1405" i="26"/>
  <c r="L1458" i="26" s="1"/>
  <c r="M893" i="26"/>
  <c r="K858" i="26"/>
  <c r="M46" i="26"/>
  <c r="L1177" i="26"/>
  <c r="L1071" i="26" s="1"/>
  <c r="L1548" i="26" s="1"/>
  <c r="M1604" i="26" l="1"/>
  <c r="M1614" i="26"/>
  <c r="L1543" i="26"/>
  <c r="N1638" i="26"/>
  <c r="M1596" i="26"/>
  <c r="N1604" i="26"/>
  <c r="M1633" i="26"/>
  <c r="N1614" i="26"/>
  <c r="M1635" i="26"/>
  <c r="M1630" i="26"/>
  <c r="M1632" i="26"/>
  <c r="N1605" i="26"/>
  <c r="AA50" i="28"/>
  <c r="AB50" i="28"/>
  <c r="N612" i="26"/>
  <c r="AC50" i="28"/>
  <c r="Z50" i="28"/>
  <c r="M1616" i="26"/>
  <c r="M1600" i="26"/>
  <c r="M1643" i="26"/>
  <c r="M1626" i="26"/>
  <c r="N1597" i="26"/>
  <c r="M1603" i="26"/>
  <c r="N1603" i="26"/>
  <c r="P633" i="26"/>
  <c r="N591" i="26"/>
  <c r="N653" i="26"/>
  <c r="N695" i="26"/>
  <c r="O632" i="26"/>
  <c r="W49" i="28"/>
  <c r="X49" i="28"/>
  <c r="Y49" i="28"/>
  <c r="M611" i="26"/>
  <c r="V49" i="28"/>
  <c r="M1611" i="26"/>
  <c r="M1641" i="26"/>
  <c r="O654" i="26"/>
  <c r="O696" i="26"/>
  <c r="N1596" i="26"/>
  <c r="O1596" i="26"/>
  <c r="M1601" i="26"/>
  <c r="N1625" i="26"/>
  <c r="M590" i="26"/>
  <c r="K1518" i="26"/>
  <c r="J1412" i="26"/>
  <c r="J844" i="26"/>
  <c r="K897" i="26" s="1"/>
  <c r="J144" i="26"/>
  <c r="K175" i="26" s="1"/>
  <c r="K29" i="28"/>
  <c r="L29" i="28"/>
  <c r="M29" i="28"/>
  <c r="J29" i="28"/>
  <c r="J129" i="26"/>
  <c r="K15" i="28"/>
  <c r="L15" i="28"/>
  <c r="M15" i="28"/>
  <c r="J15" i="28"/>
  <c r="K1494" i="26"/>
  <c r="J1388" i="26"/>
  <c r="K1441" i="26" s="1"/>
  <c r="J606" i="26"/>
  <c r="K627" i="26" s="1"/>
  <c r="M45" i="28"/>
  <c r="L45" i="28"/>
  <c r="K45" i="28"/>
  <c r="J45" i="28"/>
  <c r="K1525" i="26"/>
  <c r="J1419" i="26"/>
  <c r="J601" i="26"/>
  <c r="K622" i="26" s="1"/>
  <c r="L40" i="28"/>
  <c r="M40" i="28"/>
  <c r="J40" i="28"/>
  <c r="K40" i="28"/>
  <c r="K1498" i="26"/>
  <c r="J1392" i="26"/>
  <c r="K1445" i="26" s="1"/>
  <c r="K1187" i="26"/>
  <c r="K1081" i="26" s="1"/>
  <c r="K1558" i="26" s="1"/>
  <c r="L1611" i="26" s="1"/>
  <c r="L1465" i="26"/>
  <c r="K1536" i="26"/>
  <c r="J1430" i="26"/>
  <c r="K1483" i="26" s="1"/>
  <c r="L897" i="26"/>
  <c r="K1514" i="26"/>
  <c r="J1408" i="26"/>
  <c r="K1461" i="26" s="1"/>
  <c r="L48" i="26"/>
  <c r="L175" i="26"/>
  <c r="J613" i="26"/>
  <c r="K51" i="28"/>
  <c r="J51" i="28"/>
  <c r="L51" i="28"/>
  <c r="M51" i="28"/>
  <c r="J843" i="26"/>
  <c r="J139" i="26"/>
  <c r="K24" i="28"/>
  <c r="L24" i="28"/>
  <c r="M24" i="28"/>
  <c r="J24" i="28"/>
  <c r="J855" i="26"/>
  <c r="L160" i="26"/>
  <c r="K1490" i="26"/>
  <c r="J1384" i="26"/>
  <c r="K1183" i="26"/>
  <c r="K1077" i="26" s="1"/>
  <c r="K1554" i="26" s="1"/>
  <c r="K1521" i="26"/>
  <c r="J1415" i="26"/>
  <c r="K1468" i="26" s="1"/>
  <c r="L1441" i="26"/>
  <c r="K1197" i="26"/>
  <c r="K1091" i="26" s="1"/>
  <c r="K1568" i="26" s="1"/>
  <c r="L627" i="26"/>
  <c r="K1204" i="26"/>
  <c r="K1098" i="26" s="1"/>
  <c r="K1575" i="26" s="1"/>
  <c r="L1472" i="26"/>
  <c r="L1195" i="26"/>
  <c r="L1089" i="26" s="1"/>
  <c r="L1566" i="26" s="1"/>
  <c r="J131" i="26"/>
  <c r="K162" i="26" s="1"/>
  <c r="K16" i="28"/>
  <c r="L16" i="28"/>
  <c r="M16" i="28"/>
  <c r="J16" i="28"/>
  <c r="K1172" i="26"/>
  <c r="K1066" i="26" s="1"/>
  <c r="K1517" i="26"/>
  <c r="J1411" i="26"/>
  <c r="K1506" i="26"/>
  <c r="J1400" i="26"/>
  <c r="K1453" i="26" s="1"/>
  <c r="J840" i="26"/>
  <c r="K893" i="26" s="1"/>
  <c r="K1493" i="26"/>
  <c r="J1387" i="26"/>
  <c r="J847" i="26"/>
  <c r="K1207" i="26"/>
  <c r="K1101" i="26" s="1"/>
  <c r="K1578" i="26" s="1"/>
  <c r="L1437" i="26"/>
  <c r="L1183" i="26"/>
  <c r="L1077" i="26" s="1"/>
  <c r="L1554" i="26" s="1"/>
  <c r="L1203" i="26"/>
  <c r="L1097" i="26" s="1"/>
  <c r="L1574" i="26" s="1"/>
  <c r="L45" i="26"/>
  <c r="L1468" i="26"/>
  <c r="L1197" i="26"/>
  <c r="L1091" i="26" s="1"/>
  <c r="L1568" i="26" s="1"/>
  <c r="K1532" i="26"/>
  <c r="J1426" i="26"/>
  <c r="K1479" i="26" s="1"/>
  <c r="K1519" i="26"/>
  <c r="J1413" i="26"/>
  <c r="K1466" i="26" s="1"/>
  <c r="K1186" i="26"/>
  <c r="K1080" i="26" s="1"/>
  <c r="K1557" i="26" s="1"/>
  <c r="J609" i="26"/>
  <c r="K1213" i="26"/>
  <c r="K1107" i="26" s="1"/>
  <c r="K1584" i="26" s="1"/>
  <c r="K1185" i="26"/>
  <c r="K1079" i="26" s="1"/>
  <c r="K1556" i="26" s="1"/>
  <c r="K1501" i="26"/>
  <c r="J1395" i="26"/>
  <c r="K1448" i="26" s="1"/>
  <c r="K1500" i="26"/>
  <c r="J1394" i="26"/>
  <c r="K1181" i="26"/>
  <c r="K1075" i="26" s="1"/>
  <c r="K1552" i="26" s="1"/>
  <c r="J845" i="26"/>
  <c r="K898" i="26" s="1"/>
  <c r="L162" i="26"/>
  <c r="J842" i="26"/>
  <c r="K895" i="26" s="1"/>
  <c r="J133" i="26"/>
  <c r="K18" i="28"/>
  <c r="L18" i="28"/>
  <c r="M18" i="28"/>
  <c r="J18" i="28"/>
  <c r="K1173" i="26"/>
  <c r="K1067" i="26" s="1"/>
  <c r="K1544" i="26" s="1"/>
  <c r="K44" i="26"/>
  <c r="K1507" i="26"/>
  <c r="J1401" i="26"/>
  <c r="L44" i="26"/>
  <c r="J610" i="26"/>
  <c r="K631" i="26" s="1"/>
  <c r="L48" i="28"/>
  <c r="M48" i="28"/>
  <c r="J48" i="28"/>
  <c r="K48" i="28"/>
  <c r="J137" i="26"/>
  <c r="K168" i="26" s="1"/>
  <c r="J22" i="28"/>
  <c r="K22" i="28"/>
  <c r="M22" i="28"/>
  <c r="L22" i="28"/>
  <c r="J833" i="26"/>
  <c r="K886" i="26" s="1"/>
  <c r="L900" i="26"/>
  <c r="L1174" i="26"/>
  <c r="L1068" i="26" s="1"/>
  <c r="L1545" i="26" s="1"/>
  <c r="L1215" i="26"/>
  <c r="L1109" i="26" s="1"/>
  <c r="L1586" i="26" s="1"/>
  <c r="J816" i="26"/>
  <c r="K869" i="26" s="1"/>
  <c r="J615" i="26"/>
  <c r="M53" i="28"/>
  <c r="L53" i="28"/>
  <c r="J53" i="28"/>
  <c r="K53" i="28"/>
  <c r="L1207" i="26"/>
  <c r="L1101" i="26" s="1"/>
  <c r="L1578" i="26" s="1"/>
  <c r="J817" i="26"/>
  <c r="L1216" i="26"/>
  <c r="L1110" i="26" s="1"/>
  <c r="L1587" i="26" s="1"/>
  <c r="L1479" i="26"/>
  <c r="L1466" i="26"/>
  <c r="L630" i="26"/>
  <c r="L1213" i="26"/>
  <c r="L1107" i="26" s="1"/>
  <c r="L1584" i="26" s="1"/>
  <c r="L1204" i="26"/>
  <c r="L1098" i="26" s="1"/>
  <c r="L1575" i="26" s="1"/>
  <c r="K1515" i="26"/>
  <c r="J1409" i="26"/>
  <c r="K1462" i="26" s="1"/>
  <c r="K1509" i="26"/>
  <c r="J1403" i="26"/>
  <c r="K1456" i="26" s="1"/>
  <c r="L1448" i="26"/>
  <c r="L1447" i="26"/>
  <c r="J142" i="26"/>
  <c r="K26" i="28"/>
  <c r="L26" i="28"/>
  <c r="M26" i="28"/>
  <c r="J26" i="28"/>
  <c r="L898" i="26"/>
  <c r="J815" i="26"/>
  <c r="K1214" i="26"/>
  <c r="K1108" i="26" s="1"/>
  <c r="K1585" i="26" s="1"/>
  <c r="L895" i="26"/>
  <c r="J859" i="26"/>
  <c r="K1208" i="26"/>
  <c r="K1102" i="26" s="1"/>
  <c r="K1579" i="26" s="1"/>
  <c r="J832" i="26"/>
  <c r="K885" i="26" s="1"/>
  <c r="K1188" i="26"/>
  <c r="K1082" i="26" s="1"/>
  <c r="K1559" i="26" s="1"/>
  <c r="L1612" i="26" s="1"/>
  <c r="J149" i="26"/>
  <c r="K32" i="28"/>
  <c r="L32" i="28"/>
  <c r="M32" i="28"/>
  <c r="J32" i="28"/>
  <c r="K1530" i="26"/>
  <c r="J1424" i="26"/>
  <c r="K1477" i="26" s="1"/>
  <c r="K1510" i="26"/>
  <c r="J1404" i="26"/>
  <c r="J820" i="26"/>
  <c r="K1199" i="26"/>
  <c r="K1093" i="26" s="1"/>
  <c r="K1570" i="26" s="1"/>
  <c r="K1196" i="26"/>
  <c r="K1090" i="26" s="1"/>
  <c r="K1567" i="26" s="1"/>
  <c r="K1497" i="26"/>
  <c r="J1391" i="26"/>
  <c r="K1444" i="26" s="1"/>
  <c r="K1520" i="26"/>
  <c r="J1414" i="26"/>
  <c r="J846" i="26"/>
  <c r="J143" i="26"/>
  <c r="J27" i="28"/>
  <c r="K27" i="28"/>
  <c r="L27" i="28"/>
  <c r="M27" i="28"/>
  <c r="L1453" i="26"/>
  <c r="L164" i="26"/>
  <c r="J835" i="26"/>
  <c r="K888" i="26" s="1"/>
  <c r="L1173" i="26"/>
  <c r="L1067" i="26" s="1"/>
  <c r="L1544" i="26" s="1"/>
  <c r="L893" i="26"/>
  <c r="K1512" i="26"/>
  <c r="J1406" i="26"/>
  <c r="K1459" i="26" s="1"/>
  <c r="J128" i="26"/>
  <c r="J14" i="28"/>
  <c r="K14" i="28"/>
  <c r="M14" i="28"/>
  <c r="L14" i="28"/>
  <c r="J838" i="26"/>
  <c r="L1440" i="26"/>
  <c r="L1454" i="26"/>
  <c r="J821" i="26"/>
  <c r="L174" i="26"/>
  <c r="K1503" i="26"/>
  <c r="J1397" i="26"/>
  <c r="L1182" i="26"/>
  <c r="L1076" i="26" s="1"/>
  <c r="L1553" i="26" s="1"/>
  <c r="L888" i="26"/>
  <c r="J604" i="26"/>
  <c r="K625" i="26" s="1"/>
  <c r="K43" i="28"/>
  <c r="J43" i="28"/>
  <c r="L43" i="28"/>
  <c r="M43" i="28"/>
  <c r="L1459" i="26"/>
  <c r="J850" i="26"/>
  <c r="K903" i="26" s="1"/>
  <c r="L159" i="26"/>
  <c r="L1196" i="26"/>
  <c r="L1090" i="26" s="1"/>
  <c r="L1567" i="26" s="1"/>
  <c r="L891" i="26"/>
  <c r="L631" i="26"/>
  <c r="K1491" i="26"/>
  <c r="J1385" i="26"/>
  <c r="L168" i="26"/>
  <c r="K1531" i="26"/>
  <c r="J1425" i="26"/>
  <c r="K1478" i="26" s="1"/>
  <c r="K1495" i="26"/>
  <c r="J1389" i="26"/>
  <c r="L886" i="26"/>
  <c r="K1175" i="26"/>
  <c r="K1069" i="26" s="1"/>
  <c r="K1546" i="26" s="1"/>
  <c r="K1217" i="26"/>
  <c r="K1111" i="26" s="1"/>
  <c r="K1588" i="26" s="1"/>
  <c r="L1641" i="26" s="1"/>
  <c r="L869" i="26"/>
  <c r="L636" i="26"/>
  <c r="J829" i="26"/>
  <c r="L870" i="26"/>
  <c r="K1527" i="26"/>
  <c r="J1421" i="26"/>
  <c r="K1496" i="26"/>
  <c r="J1390" i="26"/>
  <c r="K1443" i="26" s="1"/>
  <c r="K1524" i="26"/>
  <c r="J1418" i="26"/>
  <c r="J853" i="26"/>
  <c r="J135" i="26"/>
  <c r="L20" i="28"/>
  <c r="M20" i="28"/>
  <c r="J20" i="28"/>
  <c r="K20" i="28"/>
  <c r="L1186" i="26"/>
  <c r="L1080" i="26" s="1"/>
  <c r="L1557" i="26" s="1"/>
  <c r="L1212" i="26"/>
  <c r="L1106" i="26" s="1"/>
  <c r="L1583" i="26" s="1"/>
  <c r="J130" i="26"/>
  <c r="L1462" i="26"/>
  <c r="L1456" i="26"/>
  <c r="L1185" i="26"/>
  <c r="L1079" i="26" s="1"/>
  <c r="L1556" i="26" s="1"/>
  <c r="L1181" i="26"/>
  <c r="L1075" i="26" s="1"/>
  <c r="L1552" i="26" s="1"/>
  <c r="L173" i="26"/>
  <c r="J854" i="26"/>
  <c r="K907" i="26" s="1"/>
  <c r="L868" i="26"/>
  <c r="L1214" i="26"/>
  <c r="L1108" i="26" s="1"/>
  <c r="L1585" i="26" s="1"/>
  <c r="L1638" i="26" s="1"/>
  <c r="J826" i="26"/>
  <c r="L912" i="26"/>
  <c r="J834" i="26"/>
  <c r="K887" i="26" s="1"/>
  <c r="J839" i="26"/>
  <c r="K892" i="26" s="1"/>
  <c r="J151" i="26"/>
  <c r="K182" i="26" s="1"/>
  <c r="K34" i="28"/>
  <c r="L34" i="28"/>
  <c r="M34" i="28"/>
  <c r="J34" i="28"/>
  <c r="J607" i="26"/>
  <c r="K628" i="26" s="1"/>
  <c r="K46" i="28"/>
  <c r="L46" i="28"/>
  <c r="M46" i="28"/>
  <c r="J46" i="28"/>
  <c r="J837" i="26"/>
  <c r="J814" i="26"/>
  <c r="K867" i="26" s="1"/>
  <c r="K1535" i="26"/>
  <c r="J1429" i="26"/>
  <c r="K1482" i="26" s="1"/>
  <c r="J813" i="26"/>
  <c r="J818" i="26"/>
  <c r="K871" i="26" s="1"/>
  <c r="J127" i="26"/>
  <c r="L12" i="28"/>
  <c r="M12" i="28"/>
  <c r="K13" i="28"/>
  <c r="J12" i="28"/>
  <c r="L13" i="28"/>
  <c r="M13" i="28"/>
  <c r="K12" i="28"/>
  <c r="J13" i="28"/>
  <c r="J603" i="26"/>
  <c r="K42" i="28"/>
  <c r="M42" i="28"/>
  <c r="L42" i="28"/>
  <c r="J42" i="28"/>
  <c r="K1499" i="26"/>
  <c r="J1393" i="26"/>
  <c r="K1446" i="26" s="1"/>
  <c r="K1534" i="26"/>
  <c r="J1428" i="26"/>
  <c r="K1481" i="26" s="1"/>
  <c r="J132" i="26"/>
  <c r="M17" i="28"/>
  <c r="J17" i="28"/>
  <c r="L17" i="28"/>
  <c r="K17" i="28"/>
  <c r="J140" i="26"/>
  <c r="K171" i="26" s="1"/>
  <c r="M25" i="28"/>
  <c r="J25" i="28"/>
  <c r="L25" i="28"/>
  <c r="K25" i="28"/>
  <c r="J126" i="26"/>
  <c r="J11" i="28"/>
  <c r="K11" i="28"/>
  <c r="L11" i="28"/>
  <c r="M11" i="28"/>
  <c r="K1189" i="26"/>
  <c r="K1083" i="26" s="1"/>
  <c r="K1560" i="26" s="1"/>
  <c r="J608" i="26"/>
  <c r="K629" i="26" s="1"/>
  <c r="K47" i="28"/>
  <c r="J47" i="28"/>
  <c r="L47" i="28"/>
  <c r="M47" i="28"/>
  <c r="K1200" i="26"/>
  <c r="K1094" i="26" s="1"/>
  <c r="K1571" i="26" s="1"/>
  <c r="J148" i="26"/>
  <c r="K179" i="26" s="1"/>
  <c r="J856" i="26"/>
  <c r="J825" i="26"/>
  <c r="L879" i="26"/>
  <c r="K1502" i="26"/>
  <c r="J1396" i="26"/>
  <c r="K1511" i="26"/>
  <c r="J1405" i="26"/>
  <c r="K1458" i="26" s="1"/>
  <c r="J138" i="26"/>
  <c r="K169" i="26" s="1"/>
  <c r="K23" i="28"/>
  <c r="L23" i="28"/>
  <c r="M23" i="28"/>
  <c r="J23" i="28"/>
  <c r="J841" i="26"/>
  <c r="K894" i="26" s="1"/>
  <c r="J828" i="26"/>
  <c r="J858" i="26"/>
  <c r="K911" i="26" s="1"/>
  <c r="K1526" i="26"/>
  <c r="J1420" i="26"/>
  <c r="K1473" i="26" s="1"/>
  <c r="J857" i="26"/>
  <c r="J145" i="26"/>
  <c r="J30" i="28"/>
  <c r="K30" i="28"/>
  <c r="M30" i="28"/>
  <c r="L30" i="28"/>
  <c r="J848" i="26"/>
  <c r="J819" i="26"/>
  <c r="J823" i="26"/>
  <c r="K876" i="26" s="1"/>
  <c r="K1508" i="26"/>
  <c r="J1402" i="26"/>
  <c r="K1455" i="26" s="1"/>
  <c r="K1522" i="26"/>
  <c r="J1416" i="26"/>
  <c r="K1177" i="26"/>
  <c r="K1071" i="26" s="1"/>
  <c r="K1548" i="26" s="1"/>
  <c r="L911" i="26"/>
  <c r="J812" i="26"/>
  <c r="J824" i="26"/>
  <c r="L890" i="26"/>
  <c r="K1516" i="26"/>
  <c r="J1410" i="26"/>
  <c r="K1463" i="26" s="1"/>
  <c r="L867" i="26"/>
  <c r="L1473" i="26"/>
  <c r="K1523" i="26"/>
  <c r="J1417" i="26"/>
  <c r="K1470" i="26" s="1"/>
  <c r="L910" i="26"/>
  <c r="J830" i="26"/>
  <c r="K883" i="26" s="1"/>
  <c r="L1482" i="26"/>
  <c r="L176" i="26"/>
  <c r="L866" i="26"/>
  <c r="L901" i="26"/>
  <c r="J605" i="26"/>
  <c r="K626" i="26" s="1"/>
  <c r="K44" i="28"/>
  <c r="L44" i="28"/>
  <c r="M44" i="28"/>
  <c r="J44" i="28"/>
  <c r="L871" i="26"/>
  <c r="L872" i="26"/>
  <c r="L158" i="26"/>
  <c r="L876" i="26"/>
  <c r="L1455" i="26"/>
  <c r="J134" i="26"/>
  <c r="J19" i="28"/>
  <c r="K19" i="28"/>
  <c r="L19" i="28"/>
  <c r="M19" i="28"/>
  <c r="J141" i="26"/>
  <c r="L28" i="28"/>
  <c r="M28" i="28"/>
  <c r="J28" i="28"/>
  <c r="K28" i="28"/>
  <c r="J614" i="26"/>
  <c r="K52" i="28"/>
  <c r="L52" i="28"/>
  <c r="M52" i="28"/>
  <c r="J52" i="28"/>
  <c r="L624" i="26"/>
  <c r="K1537" i="26"/>
  <c r="J1431" i="26"/>
  <c r="K1484" i="26" s="1"/>
  <c r="K1198" i="26"/>
  <c r="K1092" i="26" s="1"/>
  <c r="K1569" i="26" s="1"/>
  <c r="L1622" i="26" s="1"/>
  <c r="L1446" i="26"/>
  <c r="K1533" i="26"/>
  <c r="J1427" i="26"/>
  <c r="K1480" i="26" s="1"/>
  <c r="J836" i="26"/>
  <c r="J831" i="26"/>
  <c r="K884" i="26" s="1"/>
  <c r="L163" i="26"/>
  <c r="L171" i="26"/>
  <c r="L157" i="26"/>
  <c r="L1189" i="26"/>
  <c r="L1083" i="26" s="1"/>
  <c r="L1560" i="26" s="1"/>
  <c r="K1184" i="26"/>
  <c r="K1078" i="26" s="1"/>
  <c r="K1555" i="26" s="1"/>
  <c r="L1608" i="26" s="1"/>
  <c r="L629" i="26"/>
  <c r="K1176" i="26"/>
  <c r="K1070" i="26" s="1"/>
  <c r="K1547" i="26" s="1"/>
  <c r="L1193" i="26"/>
  <c r="L1087" i="26" s="1"/>
  <c r="L1564" i="26" s="1"/>
  <c r="L1200" i="26"/>
  <c r="L1094" i="26" s="1"/>
  <c r="L1571" i="26" s="1"/>
  <c r="J827" i="26"/>
  <c r="K47" i="26"/>
  <c r="J147" i="26"/>
  <c r="L179" i="26"/>
  <c r="L1194" i="26"/>
  <c r="L1088" i="26" s="1"/>
  <c r="L1565" i="26" s="1"/>
  <c r="M1618" i="26" s="1"/>
  <c r="L909" i="26"/>
  <c r="K1179" i="26"/>
  <c r="K1073" i="26" s="1"/>
  <c r="K1550" i="26" s="1"/>
  <c r="K1492" i="26"/>
  <c r="J1386" i="26"/>
  <c r="L1449" i="26"/>
  <c r="J851" i="26"/>
  <c r="K904" i="26" s="1"/>
  <c r="K1504" i="26"/>
  <c r="J1398" i="26"/>
  <c r="K1451" i="26" s="1"/>
  <c r="K46" i="26"/>
  <c r="J849" i="26"/>
  <c r="K1528" i="26"/>
  <c r="J1422" i="26"/>
  <c r="J852" i="26"/>
  <c r="K1513" i="26"/>
  <c r="J1407" i="26"/>
  <c r="K1529" i="26"/>
  <c r="J1423" i="26"/>
  <c r="K1476" i="26" s="1"/>
  <c r="L1469" i="26"/>
  <c r="J146" i="26"/>
  <c r="K31" i="28"/>
  <c r="L31" i="28"/>
  <c r="M31" i="28"/>
  <c r="J31" i="28"/>
  <c r="K1218" i="26"/>
  <c r="K1112" i="26" s="1"/>
  <c r="K1589" i="26" s="1"/>
  <c r="L1642" i="26" s="1"/>
  <c r="K1205" i="26"/>
  <c r="K1099" i="26" s="1"/>
  <c r="K1576" i="26" s="1"/>
  <c r="L1629" i="26" s="1"/>
  <c r="K1219" i="26"/>
  <c r="K1113" i="26" s="1"/>
  <c r="K1590" i="26" s="1"/>
  <c r="L1643" i="26" s="1"/>
  <c r="J136" i="26"/>
  <c r="K167" i="26" s="1"/>
  <c r="K21" i="28"/>
  <c r="L21" i="28"/>
  <c r="M21" i="28"/>
  <c r="J21" i="28"/>
  <c r="J602" i="26"/>
  <c r="K623" i="26" s="1"/>
  <c r="K41" i="28"/>
  <c r="J41" i="28"/>
  <c r="L41" i="28"/>
  <c r="M41" i="28"/>
  <c r="J150" i="26"/>
  <c r="M33" i="28"/>
  <c r="J33" i="28"/>
  <c r="L33" i="28"/>
  <c r="K33" i="28"/>
  <c r="K1210" i="26"/>
  <c r="K1104" i="26" s="1"/>
  <c r="K1581" i="26" s="1"/>
  <c r="J822" i="26"/>
  <c r="J616" i="26"/>
  <c r="K54" i="28"/>
  <c r="L54" i="28"/>
  <c r="M54" i="28"/>
  <c r="J54" i="28"/>
  <c r="K1505" i="26"/>
  <c r="J1399" i="26"/>
  <c r="K1452" i="26" s="1"/>
  <c r="L1597" i="26" l="1"/>
  <c r="L1609" i="26"/>
  <c r="L1605" i="26"/>
  <c r="L1610" i="26"/>
  <c r="M1610" i="26"/>
  <c r="M1598" i="26"/>
  <c r="M1627" i="26"/>
  <c r="K1543" i="26"/>
  <c r="L1596" i="26" s="1"/>
  <c r="T49" i="28"/>
  <c r="U49" i="28"/>
  <c r="R49" i="28"/>
  <c r="L611" i="26"/>
  <c r="S49" i="28"/>
  <c r="L1601" i="26"/>
  <c r="M1605" i="26"/>
  <c r="L1613" i="26"/>
  <c r="M1613" i="26"/>
  <c r="L1607" i="26"/>
  <c r="M1607" i="26"/>
  <c r="L1599" i="26"/>
  <c r="N696" i="26"/>
  <c r="N654" i="26"/>
  <c r="O633" i="26"/>
  <c r="X50" i="28"/>
  <c r="Y50" i="28"/>
  <c r="V50" i="28"/>
  <c r="M612" i="26"/>
  <c r="W50" i="28"/>
  <c r="M1640" i="26"/>
  <c r="L1603" i="26"/>
  <c r="M1617" i="26"/>
  <c r="M1606" i="26"/>
  <c r="L1628" i="26"/>
  <c r="M1628" i="26"/>
  <c r="L1621" i="26"/>
  <c r="M1621" i="26"/>
  <c r="M1619" i="26"/>
  <c r="L1600" i="26"/>
  <c r="L1623" i="26"/>
  <c r="L590" i="26"/>
  <c r="L1637" i="26"/>
  <c r="M1637" i="26"/>
  <c r="L1631" i="26"/>
  <c r="M1631" i="26"/>
  <c r="M591" i="26"/>
  <c r="M653" i="26"/>
  <c r="M695" i="26"/>
  <c r="N632" i="26"/>
  <c r="M1609" i="26"/>
  <c r="L1624" i="26"/>
  <c r="M1624" i="26"/>
  <c r="M1636" i="26"/>
  <c r="L1620" i="26"/>
  <c r="M1620" i="26"/>
  <c r="M1639" i="26"/>
  <c r="L1634" i="26"/>
  <c r="M1597" i="26"/>
  <c r="M1638" i="26"/>
  <c r="L1632" i="26"/>
  <c r="J1492" i="26"/>
  <c r="I1386" i="26"/>
  <c r="I127" i="26"/>
  <c r="F12" i="28"/>
  <c r="G12" i="28"/>
  <c r="H12" i="28"/>
  <c r="I12" i="28"/>
  <c r="G13" i="28"/>
  <c r="I13" i="28"/>
  <c r="F13" i="28"/>
  <c r="H13" i="28"/>
  <c r="J1524" i="26"/>
  <c r="I1418" i="26"/>
  <c r="J1471" i="26" s="1"/>
  <c r="I821" i="26"/>
  <c r="I143" i="26"/>
  <c r="H27" i="28"/>
  <c r="I27" i="28"/>
  <c r="G27" i="28"/>
  <c r="F27" i="28"/>
  <c r="I149" i="26"/>
  <c r="I32" i="28"/>
  <c r="F32" i="28"/>
  <c r="H32" i="28"/>
  <c r="G32" i="28"/>
  <c r="I133" i="26"/>
  <c r="J164" i="26" s="1"/>
  <c r="F18" i="28"/>
  <c r="G18" i="28"/>
  <c r="H18" i="28"/>
  <c r="I18" i="28"/>
  <c r="J1212" i="26"/>
  <c r="J1106" i="26" s="1"/>
  <c r="J1583" i="26" s="1"/>
  <c r="I616" i="26"/>
  <c r="J637" i="26" s="1"/>
  <c r="F54" i="28"/>
  <c r="G54" i="28"/>
  <c r="H54" i="28"/>
  <c r="I54" i="28"/>
  <c r="I146" i="26"/>
  <c r="J177" i="26" s="1"/>
  <c r="G31" i="28"/>
  <c r="H31" i="28"/>
  <c r="I31" i="28"/>
  <c r="F31" i="28"/>
  <c r="I852" i="26"/>
  <c r="J905" i="26" s="1"/>
  <c r="K1180" i="26"/>
  <c r="K1074" i="26" s="1"/>
  <c r="K1551" i="26" s="1"/>
  <c r="J1176" i="26"/>
  <c r="J1070" i="26" s="1"/>
  <c r="J1547" i="26" s="1"/>
  <c r="I836" i="26"/>
  <c r="J889" i="26" s="1"/>
  <c r="J1505" i="26"/>
  <c r="I1399" i="26"/>
  <c r="J1452" i="26" s="1"/>
  <c r="K637" i="26"/>
  <c r="K177" i="26"/>
  <c r="K905" i="26"/>
  <c r="K1190" i="26"/>
  <c r="K1084" i="26" s="1"/>
  <c r="K1561" i="26" s="1"/>
  <c r="J47" i="26"/>
  <c r="K889" i="26"/>
  <c r="J1537" i="26"/>
  <c r="I1431" i="26"/>
  <c r="K1192" i="26"/>
  <c r="K1086" i="26" s="1"/>
  <c r="K1563" i="26" s="1"/>
  <c r="I823" i="26"/>
  <c r="J876" i="26" s="1"/>
  <c r="J1526" i="26"/>
  <c r="I1420" i="26"/>
  <c r="I140" i="26"/>
  <c r="J171" i="26" s="1"/>
  <c r="G25" i="28"/>
  <c r="H25" i="28"/>
  <c r="I25" i="28"/>
  <c r="F25" i="28"/>
  <c r="J1534" i="26"/>
  <c r="I1428" i="26"/>
  <c r="J1481" i="26" s="1"/>
  <c r="I818" i="26"/>
  <c r="J871" i="26" s="1"/>
  <c r="J1531" i="26"/>
  <c r="I1425" i="26"/>
  <c r="J1188" i="26"/>
  <c r="J1082" i="26" s="1"/>
  <c r="J1559" i="26" s="1"/>
  <c r="K1612" i="26" s="1"/>
  <c r="J1515" i="26"/>
  <c r="I1409" i="26"/>
  <c r="J1519" i="26"/>
  <c r="I1413" i="26"/>
  <c r="I131" i="26"/>
  <c r="J162" i="26" s="1"/>
  <c r="I16" i="28"/>
  <c r="F16" i="28"/>
  <c r="H16" i="28"/>
  <c r="G16" i="28"/>
  <c r="J1206" i="26"/>
  <c r="J1100" i="26" s="1"/>
  <c r="J1577" i="26" s="1"/>
  <c r="J1498" i="26"/>
  <c r="I1392" i="26"/>
  <c r="I606" i="26"/>
  <c r="G45" i="28"/>
  <c r="H45" i="28"/>
  <c r="I45" i="28"/>
  <c r="F45" i="28"/>
  <c r="J1525" i="26"/>
  <c r="I1419" i="26"/>
  <c r="J1472" i="26" s="1"/>
  <c r="I129" i="26"/>
  <c r="J160" i="26" s="1"/>
  <c r="G15" i="28"/>
  <c r="H15" i="28"/>
  <c r="I15" i="28"/>
  <c r="F15" i="28"/>
  <c r="J48" i="26"/>
  <c r="I822" i="26"/>
  <c r="J875" i="26" s="1"/>
  <c r="J1528" i="26"/>
  <c r="I1422" i="26"/>
  <c r="I828" i="26"/>
  <c r="J881" i="26" s="1"/>
  <c r="J1174" i="26"/>
  <c r="J1068" i="26" s="1"/>
  <c r="J1545" i="26" s="1"/>
  <c r="K875" i="26"/>
  <c r="J1522" i="26"/>
  <c r="I1416" i="26"/>
  <c r="I135" i="26"/>
  <c r="J166" i="26" s="1"/>
  <c r="F20" i="28"/>
  <c r="G20" i="28"/>
  <c r="H20" i="28"/>
  <c r="I20" i="28"/>
  <c r="J1517" i="26"/>
  <c r="I1411" i="26"/>
  <c r="J1464" i="26" s="1"/>
  <c r="J1490" i="26"/>
  <c r="I1384" i="26"/>
  <c r="J1437" i="26" s="1"/>
  <c r="I139" i="26"/>
  <c r="I24" i="28"/>
  <c r="F24" i="28"/>
  <c r="H24" i="28"/>
  <c r="G24" i="28"/>
  <c r="I613" i="26"/>
  <c r="J634" i="26" s="1"/>
  <c r="G51" i="28"/>
  <c r="H51" i="28"/>
  <c r="I51" i="28"/>
  <c r="F51" i="28"/>
  <c r="K1206" i="26"/>
  <c r="K1100" i="26" s="1"/>
  <c r="K1577" i="26" s="1"/>
  <c r="K1211" i="26"/>
  <c r="K1105" i="26" s="1"/>
  <c r="K1582" i="26" s="1"/>
  <c r="K1472" i="26"/>
  <c r="J1494" i="26"/>
  <c r="I1388" i="26"/>
  <c r="K160" i="26"/>
  <c r="K48" i="26"/>
  <c r="J1529" i="26"/>
  <c r="I1423" i="26"/>
  <c r="I837" i="26"/>
  <c r="I142" i="26"/>
  <c r="F26" i="28"/>
  <c r="G26" i="28"/>
  <c r="H26" i="28"/>
  <c r="I26" i="28"/>
  <c r="I609" i="26"/>
  <c r="I150" i="26"/>
  <c r="G33" i="28"/>
  <c r="H33" i="28"/>
  <c r="F33" i="28"/>
  <c r="I33" i="28"/>
  <c r="K1209" i="26"/>
  <c r="K1103" i="26" s="1"/>
  <c r="K1580" i="26" s="1"/>
  <c r="K1475" i="26"/>
  <c r="I827" i="26"/>
  <c r="J880" i="26" s="1"/>
  <c r="J1178" i="26"/>
  <c r="J1072" i="26" s="1"/>
  <c r="J1549" i="26" s="1"/>
  <c r="I134" i="26"/>
  <c r="H19" i="28"/>
  <c r="I19" i="28"/>
  <c r="G19" i="28"/>
  <c r="F19" i="28"/>
  <c r="I824" i="26"/>
  <c r="I819" i="26"/>
  <c r="I145" i="26"/>
  <c r="G30" i="28"/>
  <c r="H30" i="28"/>
  <c r="I30" i="28"/>
  <c r="F30" i="28"/>
  <c r="K881" i="26"/>
  <c r="I825" i="26"/>
  <c r="J878" i="26" s="1"/>
  <c r="J1193" i="26"/>
  <c r="J1087" i="26" s="1"/>
  <c r="J1564" i="26" s="1"/>
  <c r="I126" i="26"/>
  <c r="H11" i="28"/>
  <c r="I11" i="28"/>
  <c r="G11" i="28"/>
  <c r="F11" i="28"/>
  <c r="I813" i="26"/>
  <c r="J866" i="26" s="1"/>
  <c r="K890" i="26"/>
  <c r="I130" i="26"/>
  <c r="J1527" i="26"/>
  <c r="I1421" i="26"/>
  <c r="J1474" i="26" s="1"/>
  <c r="J1503" i="26"/>
  <c r="I1397" i="26"/>
  <c r="I128" i="26"/>
  <c r="J159" i="26" s="1"/>
  <c r="G14" i="28"/>
  <c r="H14" i="28"/>
  <c r="I14" i="28"/>
  <c r="F14" i="28"/>
  <c r="I846" i="26"/>
  <c r="I820" i="26"/>
  <c r="I859" i="26"/>
  <c r="I815" i="26"/>
  <c r="K173" i="26"/>
  <c r="J1507" i="26"/>
  <c r="I1401" i="26"/>
  <c r="J1454" i="26" s="1"/>
  <c r="J1500" i="26"/>
  <c r="I1394" i="26"/>
  <c r="K630" i="26"/>
  <c r="J1493" i="26"/>
  <c r="I1387" i="26"/>
  <c r="J1210" i="26"/>
  <c r="J1104" i="26" s="1"/>
  <c r="J1581" i="26" s="1"/>
  <c r="K1634" i="26" s="1"/>
  <c r="K181" i="26"/>
  <c r="I136" i="26"/>
  <c r="J167" i="26" s="1"/>
  <c r="G21" i="28"/>
  <c r="I21" i="28"/>
  <c r="F21" i="28"/>
  <c r="H21" i="28"/>
  <c r="J46" i="26"/>
  <c r="K880" i="26"/>
  <c r="J1184" i="26"/>
  <c r="J1078" i="26" s="1"/>
  <c r="J1555" i="26" s="1"/>
  <c r="K1608" i="26" s="1"/>
  <c r="K1178" i="26"/>
  <c r="K1072" i="26" s="1"/>
  <c r="K1549" i="26" s="1"/>
  <c r="K165" i="26"/>
  <c r="K877" i="26"/>
  <c r="K1469" i="26"/>
  <c r="K872" i="26"/>
  <c r="K176" i="26"/>
  <c r="I841" i="26"/>
  <c r="J894" i="26" s="1"/>
  <c r="J1511" i="26"/>
  <c r="I1405" i="26"/>
  <c r="J1458" i="26" s="1"/>
  <c r="K878" i="26"/>
  <c r="I148" i="26"/>
  <c r="K1193" i="26"/>
  <c r="K1087" i="26" s="1"/>
  <c r="K1564" i="26" s="1"/>
  <c r="L1617" i="26" s="1"/>
  <c r="K157" i="26"/>
  <c r="J1499" i="26"/>
  <c r="I1393" i="26"/>
  <c r="K866" i="26"/>
  <c r="I834" i="26"/>
  <c r="J887" i="26" s="1"/>
  <c r="I854" i="26"/>
  <c r="J907" i="26" s="1"/>
  <c r="K161" i="26"/>
  <c r="K166" i="26"/>
  <c r="K1474" i="26"/>
  <c r="I850" i="26"/>
  <c r="K1450" i="26"/>
  <c r="K159" i="26"/>
  <c r="K899" i="26"/>
  <c r="K873" i="26"/>
  <c r="I832" i="26"/>
  <c r="J885" i="26" s="1"/>
  <c r="K912" i="26"/>
  <c r="K868" i="26"/>
  <c r="I610" i="26"/>
  <c r="G48" i="28"/>
  <c r="H48" i="28"/>
  <c r="I48" i="28"/>
  <c r="F48" i="28"/>
  <c r="K1454" i="26"/>
  <c r="K1447" i="26"/>
  <c r="J1532" i="26"/>
  <c r="I1426" i="26"/>
  <c r="K1174" i="26"/>
  <c r="K1068" i="26" s="1"/>
  <c r="K1545" i="26" s="1"/>
  <c r="K1440" i="26"/>
  <c r="K45" i="26"/>
  <c r="K1437" i="26"/>
  <c r="K170" i="26"/>
  <c r="K634" i="26"/>
  <c r="J1514" i="26"/>
  <c r="I1408" i="26"/>
  <c r="I844" i="26"/>
  <c r="J1533" i="26"/>
  <c r="I1427" i="26"/>
  <c r="I608" i="26"/>
  <c r="H47" i="28"/>
  <c r="I47" i="28"/>
  <c r="F47" i="28"/>
  <c r="G47" i="28"/>
  <c r="I848" i="26"/>
  <c r="I857" i="26"/>
  <c r="I603" i="26"/>
  <c r="J624" i="26" s="1"/>
  <c r="G42" i="28"/>
  <c r="H42" i="28"/>
  <c r="I42" i="28"/>
  <c r="F42" i="28"/>
  <c r="J1535" i="26"/>
  <c r="I1429" i="26"/>
  <c r="J1482" i="26" s="1"/>
  <c r="I853" i="26"/>
  <c r="J906" i="26" s="1"/>
  <c r="J1491" i="26"/>
  <c r="I1385" i="26"/>
  <c r="J1438" i="26" s="1"/>
  <c r="I838" i="26"/>
  <c r="J1201" i="26"/>
  <c r="J1095" i="26" s="1"/>
  <c r="J1572" i="26" s="1"/>
  <c r="J1520" i="26"/>
  <c r="I1414" i="26"/>
  <c r="J1510" i="26"/>
  <c r="I1404" i="26"/>
  <c r="I817" i="26"/>
  <c r="J870" i="26" s="1"/>
  <c r="I615" i="26"/>
  <c r="J636" i="26" s="1"/>
  <c r="G53" i="28"/>
  <c r="H53" i="28"/>
  <c r="I53" i="28"/>
  <c r="F53" i="28"/>
  <c r="I847" i="26"/>
  <c r="K1464" i="26"/>
  <c r="J1203" i="26"/>
  <c r="J1097" i="26" s="1"/>
  <c r="J1574" i="26" s="1"/>
  <c r="I855" i="26"/>
  <c r="J908" i="26" s="1"/>
  <c r="I843" i="26"/>
  <c r="I842" i="26"/>
  <c r="J895" i="26" s="1"/>
  <c r="I849" i="26"/>
  <c r="I141" i="26"/>
  <c r="F28" i="28"/>
  <c r="G28" i="28"/>
  <c r="H28" i="28"/>
  <c r="I28" i="28"/>
  <c r="I812" i="26"/>
  <c r="I856" i="26"/>
  <c r="K1202" i="26"/>
  <c r="K1096" i="26" s="1"/>
  <c r="K1573" i="26" s="1"/>
  <c r="I602" i="26"/>
  <c r="J623" i="26" s="1"/>
  <c r="F41" i="28"/>
  <c r="G41" i="28"/>
  <c r="I41" i="28"/>
  <c r="H41" i="28"/>
  <c r="K902" i="26"/>
  <c r="K1439" i="26"/>
  <c r="I831" i="26"/>
  <c r="J884" i="26" s="1"/>
  <c r="K172" i="26"/>
  <c r="I605" i="26"/>
  <c r="J626" i="26" s="1"/>
  <c r="I44" i="28"/>
  <c r="F44" i="28"/>
  <c r="H44" i="28"/>
  <c r="G44" i="28"/>
  <c r="J1516" i="26"/>
  <c r="I1410" i="26"/>
  <c r="K865" i="26"/>
  <c r="J1508" i="26"/>
  <c r="I1402" i="26"/>
  <c r="J1455" i="26" s="1"/>
  <c r="K901" i="26"/>
  <c r="K910" i="26"/>
  <c r="K909" i="26"/>
  <c r="J1200" i="26"/>
  <c r="J1094" i="26" s="1"/>
  <c r="J1571" i="26" s="1"/>
  <c r="K1624" i="26" s="1"/>
  <c r="K624" i="26"/>
  <c r="I151" i="26"/>
  <c r="F34" i="28"/>
  <c r="G34" i="28"/>
  <c r="H34" i="28"/>
  <c r="I34" i="28"/>
  <c r="K906" i="26"/>
  <c r="K1191" i="26"/>
  <c r="K1085" i="26" s="1"/>
  <c r="K1562" i="26" s="1"/>
  <c r="J1495" i="26"/>
  <c r="I1389" i="26"/>
  <c r="K1438" i="26"/>
  <c r="I604" i="26"/>
  <c r="J625" i="26" s="1"/>
  <c r="G43" i="28"/>
  <c r="H43" i="28"/>
  <c r="I43" i="28"/>
  <c r="F43" i="28"/>
  <c r="K891" i="26"/>
  <c r="K1201" i="26"/>
  <c r="K1095" i="26" s="1"/>
  <c r="K1572" i="26" s="1"/>
  <c r="I835" i="26"/>
  <c r="J888" i="26" s="1"/>
  <c r="K1467" i="26"/>
  <c r="K1457" i="26"/>
  <c r="J1214" i="26"/>
  <c r="J1108" i="26" s="1"/>
  <c r="J1585" i="26" s="1"/>
  <c r="K1638" i="26" s="1"/>
  <c r="J1509" i="26"/>
  <c r="I1403" i="26"/>
  <c r="K870" i="26"/>
  <c r="K636" i="26"/>
  <c r="I833" i="26"/>
  <c r="J886" i="26" s="1"/>
  <c r="I137" i="26"/>
  <c r="G22" i="28"/>
  <c r="H22" i="28"/>
  <c r="I22" i="28"/>
  <c r="F22" i="28"/>
  <c r="J44" i="26"/>
  <c r="I845" i="26"/>
  <c r="J1501" i="26"/>
  <c r="I1395" i="26"/>
  <c r="J1186" i="26"/>
  <c r="J1080" i="26" s="1"/>
  <c r="J1557" i="26" s="1"/>
  <c r="K900" i="26"/>
  <c r="I840" i="26"/>
  <c r="K1203" i="26"/>
  <c r="K1097" i="26" s="1"/>
  <c r="K1574" i="26" s="1"/>
  <c r="K1627" i="26" s="1"/>
  <c r="K908" i="26"/>
  <c r="K896" i="26"/>
  <c r="J1518" i="26"/>
  <c r="I1412" i="26"/>
  <c r="J1465" i="26" s="1"/>
  <c r="J1219" i="26"/>
  <c r="J1113" i="26" s="1"/>
  <c r="J1590" i="26" s="1"/>
  <c r="K1643" i="26" s="1"/>
  <c r="J1504" i="26"/>
  <c r="I1398" i="26"/>
  <c r="I138" i="26"/>
  <c r="J169" i="26" s="1"/>
  <c r="G23" i="28"/>
  <c r="H23" i="28"/>
  <c r="I23" i="28"/>
  <c r="F23" i="28"/>
  <c r="I839" i="26"/>
  <c r="J1513" i="26"/>
  <c r="I1407" i="26"/>
  <c r="I851" i="26"/>
  <c r="J904" i="26" s="1"/>
  <c r="K1460" i="26"/>
  <c r="I147" i="26"/>
  <c r="I614" i="26"/>
  <c r="J635" i="26" s="1"/>
  <c r="I52" i="28"/>
  <c r="F52" i="28"/>
  <c r="H52" i="28"/>
  <c r="G52" i="28"/>
  <c r="J1502" i="26"/>
  <c r="I1396" i="26"/>
  <c r="J1449" i="26" s="1"/>
  <c r="I132" i="26"/>
  <c r="J163" i="26" s="1"/>
  <c r="G17" i="28"/>
  <c r="H17" i="28"/>
  <c r="I17" i="28"/>
  <c r="F17" i="28"/>
  <c r="I826" i="26"/>
  <c r="J879" i="26" s="1"/>
  <c r="I829" i="26"/>
  <c r="J882" i="26" s="1"/>
  <c r="K178" i="26"/>
  <c r="K635" i="26"/>
  <c r="I830" i="26"/>
  <c r="J883" i="26" s="1"/>
  <c r="J1523" i="26"/>
  <c r="I1417" i="26"/>
  <c r="J1177" i="26"/>
  <c r="J1071" i="26" s="1"/>
  <c r="J1548" i="26" s="1"/>
  <c r="I858" i="26"/>
  <c r="K1449" i="26"/>
  <c r="K1194" i="26"/>
  <c r="K1088" i="26" s="1"/>
  <c r="K1565" i="26" s="1"/>
  <c r="K163" i="26"/>
  <c r="K158" i="26"/>
  <c r="I814" i="26"/>
  <c r="J867" i="26" s="1"/>
  <c r="I607" i="26"/>
  <c r="F46" i="28"/>
  <c r="G46" i="28"/>
  <c r="H46" i="28"/>
  <c r="I46" i="28"/>
  <c r="K879" i="26"/>
  <c r="K1471" i="26"/>
  <c r="J1496" i="26"/>
  <c r="I1390" i="26"/>
  <c r="J1443" i="26" s="1"/>
  <c r="K882" i="26"/>
  <c r="K1442" i="26"/>
  <c r="K874" i="26"/>
  <c r="J1512" i="26"/>
  <c r="I1406" i="26"/>
  <c r="J1459" i="26" s="1"/>
  <c r="K1182" i="26"/>
  <c r="K1076" i="26" s="1"/>
  <c r="K1553" i="26" s="1"/>
  <c r="K174" i="26"/>
  <c r="J1497" i="26"/>
  <c r="I1391" i="26"/>
  <c r="J1444" i="26" s="1"/>
  <c r="J1199" i="26"/>
  <c r="J1093" i="26" s="1"/>
  <c r="J1570" i="26" s="1"/>
  <c r="K1623" i="26" s="1"/>
  <c r="J1530" i="26"/>
  <c r="I1424" i="26"/>
  <c r="K180" i="26"/>
  <c r="J1208" i="26"/>
  <c r="J1102" i="26" s="1"/>
  <c r="J1579" i="26" s="1"/>
  <c r="I816" i="26"/>
  <c r="J1173" i="26"/>
  <c r="J1067" i="26" s="1"/>
  <c r="J1544" i="26" s="1"/>
  <c r="K164" i="26"/>
  <c r="K1212" i="26"/>
  <c r="K1106" i="26" s="1"/>
  <c r="K1583" i="26" s="1"/>
  <c r="J1207" i="26"/>
  <c r="J1101" i="26" s="1"/>
  <c r="J1578" i="26" s="1"/>
  <c r="K1631" i="26" s="1"/>
  <c r="K1215" i="26"/>
  <c r="K1109" i="26" s="1"/>
  <c r="K1586" i="26" s="1"/>
  <c r="L1639" i="26" s="1"/>
  <c r="J1506" i="26"/>
  <c r="I1400" i="26"/>
  <c r="J1453" i="26" s="1"/>
  <c r="J1172" i="26"/>
  <c r="J1066" i="26" s="1"/>
  <c r="J1204" i="26"/>
  <c r="J1098" i="26" s="1"/>
  <c r="J1575" i="26" s="1"/>
  <c r="J1521" i="26"/>
  <c r="I1415" i="26"/>
  <c r="J1468" i="26" s="1"/>
  <c r="K1216" i="26"/>
  <c r="K1110" i="26" s="1"/>
  <c r="K1587" i="26" s="1"/>
  <c r="L1640" i="26" s="1"/>
  <c r="J1536" i="26"/>
  <c r="I1430" i="26"/>
  <c r="I601" i="26"/>
  <c r="G40" i="28"/>
  <c r="H40" i="28"/>
  <c r="I40" i="28"/>
  <c r="F40" i="28"/>
  <c r="K1195" i="26"/>
  <c r="K1089" i="26" s="1"/>
  <c r="K1566" i="26" s="1"/>
  <c r="L1619" i="26" s="1"/>
  <c r="I144" i="26"/>
  <c r="G29" i="28"/>
  <c r="I29" i="28"/>
  <c r="H29" i="28"/>
  <c r="F29" i="28"/>
  <c r="K1465" i="26"/>
  <c r="K1636" i="26" l="1"/>
  <c r="K1598" i="26"/>
  <c r="L1616" i="26"/>
  <c r="L1636" i="26"/>
  <c r="L1598" i="26"/>
  <c r="L1615" i="26"/>
  <c r="L1633" i="26"/>
  <c r="L1604" i="26"/>
  <c r="L591" i="26"/>
  <c r="L653" i="26"/>
  <c r="L695" i="26"/>
  <c r="K590" i="26"/>
  <c r="J1543" i="26"/>
  <c r="K1596" i="26" s="1"/>
  <c r="L1626" i="26"/>
  <c r="L1606" i="26"/>
  <c r="M632" i="26"/>
  <c r="K611" i="26"/>
  <c r="L632" i="26" s="1"/>
  <c r="O49" i="28"/>
  <c r="P49" i="28"/>
  <c r="Q49" i="28"/>
  <c r="N49" i="28"/>
  <c r="K1625" i="26"/>
  <c r="L1625" i="26"/>
  <c r="K1602" i="26"/>
  <c r="L1602" i="26"/>
  <c r="L1635" i="26"/>
  <c r="M696" i="26"/>
  <c r="M654" i="26"/>
  <c r="N633" i="26"/>
  <c r="L612" i="26"/>
  <c r="M633" i="26" s="1"/>
  <c r="T50" i="28"/>
  <c r="U50" i="28"/>
  <c r="R50" i="28"/>
  <c r="S50" i="28"/>
  <c r="K1617" i="26"/>
  <c r="K1630" i="26"/>
  <c r="L1630" i="26"/>
  <c r="K1632" i="26"/>
  <c r="K1600" i="26"/>
  <c r="K1628" i="26"/>
  <c r="L1627" i="26"/>
  <c r="K1601" i="26"/>
  <c r="L1614" i="26"/>
  <c r="K1597" i="26"/>
  <c r="K1610" i="26"/>
  <c r="L1618" i="26"/>
  <c r="H820" i="26"/>
  <c r="I873" i="26" s="1"/>
  <c r="J1183" i="26"/>
  <c r="J1077" i="26" s="1"/>
  <c r="J1554" i="26" s="1"/>
  <c r="I1172" i="26"/>
  <c r="I1066" i="26" s="1"/>
  <c r="I1207" i="26"/>
  <c r="I1101" i="26" s="1"/>
  <c r="I1578" i="26" s="1"/>
  <c r="J1631" i="26" s="1"/>
  <c r="I1173" i="26"/>
  <c r="I1067" i="26" s="1"/>
  <c r="I1544" i="26" s="1"/>
  <c r="I1497" i="26"/>
  <c r="H1391" i="26"/>
  <c r="I1444" i="26" s="1"/>
  <c r="I1496" i="26"/>
  <c r="H1390" i="26"/>
  <c r="H826" i="26"/>
  <c r="I879" i="26" s="1"/>
  <c r="I1502" i="26"/>
  <c r="H1396" i="26"/>
  <c r="I1513" i="26"/>
  <c r="H1407" i="26"/>
  <c r="I1518" i="26"/>
  <c r="H1412" i="26"/>
  <c r="I1465" i="26" s="1"/>
  <c r="H842" i="26"/>
  <c r="I1203" i="26"/>
  <c r="I1097" i="26" s="1"/>
  <c r="I1574" i="26" s="1"/>
  <c r="J1627" i="26" s="1"/>
  <c r="H817" i="26"/>
  <c r="I870" i="26" s="1"/>
  <c r="I1217" i="26"/>
  <c r="I1111" i="26" s="1"/>
  <c r="I1588" i="26" s="1"/>
  <c r="I1535" i="26"/>
  <c r="H1429" i="26"/>
  <c r="I1482" i="26" s="1"/>
  <c r="J873" i="26"/>
  <c r="H828" i="26"/>
  <c r="I881" i="26" s="1"/>
  <c r="I1534" i="26"/>
  <c r="H1428" i="26"/>
  <c r="I1481" i="26" s="1"/>
  <c r="I1505" i="26"/>
  <c r="H1399" i="26"/>
  <c r="I1176" i="26"/>
  <c r="I1070" i="26" s="1"/>
  <c r="I1547" i="26" s="1"/>
  <c r="J1600" i="26" s="1"/>
  <c r="H603" i="26"/>
  <c r="I624" i="26" s="1"/>
  <c r="C42" i="28"/>
  <c r="D42" i="28"/>
  <c r="E42" i="28"/>
  <c r="B42" i="28"/>
  <c r="H136" i="26"/>
  <c r="C21" i="28"/>
  <c r="D21" i="28"/>
  <c r="E21" i="28"/>
  <c r="B21" i="28"/>
  <c r="I1527" i="26"/>
  <c r="H1421" i="26"/>
  <c r="I1178" i="26"/>
  <c r="I1072" i="26" s="1"/>
  <c r="I1549" i="26" s="1"/>
  <c r="J1602" i="26" s="1"/>
  <c r="H140" i="26"/>
  <c r="I171" i="26" s="1"/>
  <c r="C25" i="28"/>
  <c r="D25" i="28"/>
  <c r="E25" i="28"/>
  <c r="B25" i="28"/>
  <c r="H852" i="26"/>
  <c r="H601" i="26"/>
  <c r="I622" i="26" s="1"/>
  <c r="C40" i="28"/>
  <c r="E40" i="28"/>
  <c r="B40" i="28"/>
  <c r="D40" i="28"/>
  <c r="I1179" i="26"/>
  <c r="I1073" i="26" s="1"/>
  <c r="I1550" i="26" s="1"/>
  <c r="H147" i="26"/>
  <c r="I178" i="26" s="1"/>
  <c r="H839" i="26"/>
  <c r="H840" i="26"/>
  <c r="I1501" i="26"/>
  <c r="H1395" i="26"/>
  <c r="H856" i="26"/>
  <c r="H141" i="26"/>
  <c r="C28" i="28"/>
  <c r="E28" i="28"/>
  <c r="D28" i="28"/>
  <c r="B28" i="28"/>
  <c r="H838" i="26"/>
  <c r="H857" i="26"/>
  <c r="I1213" i="26"/>
  <c r="I1107" i="26" s="1"/>
  <c r="I1584" i="26" s="1"/>
  <c r="I1499" i="26"/>
  <c r="H1393" i="26"/>
  <c r="H148" i="26"/>
  <c r="I1196" i="26"/>
  <c r="I1090" i="26" s="1"/>
  <c r="I1567" i="26" s="1"/>
  <c r="H145" i="26"/>
  <c r="C30" i="28"/>
  <c r="B30" i="28"/>
  <c r="D30" i="28"/>
  <c r="E30" i="28"/>
  <c r="H609" i="26"/>
  <c r="I630" i="26" s="1"/>
  <c r="H142" i="26"/>
  <c r="D26" i="28"/>
  <c r="E26" i="28"/>
  <c r="C26" i="28"/>
  <c r="B26" i="28"/>
  <c r="I45" i="26"/>
  <c r="I1522" i="26"/>
  <c r="H1416" i="26"/>
  <c r="I1469" i="26" s="1"/>
  <c r="H606" i="26"/>
  <c r="I627" i="26" s="1"/>
  <c r="B45" i="28"/>
  <c r="C45" i="28"/>
  <c r="D45" i="28"/>
  <c r="E45" i="28"/>
  <c r="I1519" i="26"/>
  <c r="H1413" i="26"/>
  <c r="I1466" i="26" s="1"/>
  <c r="I1515" i="26"/>
  <c r="H1409" i="26"/>
  <c r="I1537" i="26"/>
  <c r="H1431" i="26"/>
  <c r="I1484" i="26" s="1"/>
  <c r="H127" i="26"/>
  <c r="I158" i="26" s="1"/>
  <c r="C13" i="28"/>
  <c r="D13" i="28"/>
  <c r="E13" i="28"/>
  <c r="C12" i="28"/>
  <c r="B13" i="28"/>
  <c r="E12" i="28"/>
  <c r="D12" i="28"/>
  <c r="B12" i="28"/>
  <c r="H138" i="26"/>
  <c r="I169" i="26" s="1"/>
  <c r="E23" i="28"/>
  <c r="B23" i="28"/>
  <c r="D23" i="28"/>
  <c r="C23" i="28"/>
  <c r="I1508" i="26"/>
  <c r="H1402" i="26"/>
  <c r="I1455" i="26" s="1"/>
  <c r="H841" i="26"/>
  <c r="I894" i="26" s="1"/>
  <c r="I1193" i="26"/>
  <c r="I1087" i="26" s="1"/>
  <c r="I1564" i="26" s="1"/>
  <c r="J622" i="26"/>
  <c r="I1530" i="26"/>
  <c r="H1424" i="26"/>
  <c r="I1523" i="26"/>
  <c r="H1417" i="26"/>
  <c r="J1179" i="26"/>
  <c r="J1073" i="26" s="1"/>
  <c r="J1550" i="26" s="1"/>
  <c r="J178" i="26"/>
  <c r="J1460" i="26"/>
  <c r="J892" i="26"/>
  <c r="J893" i="26"/>
  <c r="J1448" i="26"/>
  <c r="I1509" i="26"/>
  <c r="H1403" i="26"/>
  <c r="I1456" i="26" s="1"/>
  <c r="J909" i="26"/>
  <c r="J172" i="26"/>
  <c r="I1510" i="26"/>
  <c r="H1404" i="26"/>
  <c r="I1457" i="26" s="1"/>
  <c r="J891" i="26"/>
  <c r="J1217" i="26"/>
  <c r="J1111" i="26" s="1"/>
  <c r="J1588" i="26" s="1"/>
  <c r="J910" i="26"/>
  <c r="H844" i="26"/>
  <c r="J1213" i="26"/>
  <c r="J1107" i="26" s="1"/>
  <c r="J1584" i="26" s="1"/>
  <c r="H610" i="26"/>
  <c r="I631" i="26" s="1"/>
  <c r="C48" i="28"/>
  <c r="E48" i="28"/>
  <c r="B48" i="28"/>
  <c r="D48" i="28"/>
  <c r="J179" i="26"/>
  <c r="J1196" i="26"/>
  <c r="J1090" i="26" s="1"/>
  <c r="J1567" i="26" s="1"/>
  <c r="H128" i="26"/>
  <c r="I159" i="26" s="1"/>
  <c r="C14" i="28"/>
  <c r="B14" i="28"/>
  <c r="D14" i="28"/>
  <c r="E14" i="28"/>
  <c r="H825" i="26"/>
  <c r="I878" i="26" s="1"/>
  <c r="J176" i="26"/>
  <c r="H827" i="26"/>
  <c r="I880" i="26" s="1"/>
  <c r="J630" i="26"/>
  <c r="J173" i="26"/>
  <c r="I1494" i="26"/>
  <c r="H1388" i="26"/>
  <c r="I1441" i="26" s="1"/>
  <c r="J45" i="26"/>
  <c r="J1469" i="26"/>
  <c r="I1528" i="26"/>
  <c r="H1422" i="26"/>
  <c r="I1211" i="26"/>
  <c r="I1105" i="26" s="1"/>
  <c r="I1582" i="26" s="1"/>
  <c r="J627" i="26"/>
  <c r="J1466" i="26"/>
  <c r="J1462" i="26"/>
  <c r="I1218" i="26"/>
  <c r="I1112" i="26" s="1"/>
  <c r="I1589" i="26" s="1"/>
  <c r="J1195" i="26"/>
  <c r="J1089" i="26" s="1"/>
  <c r="J1566" i="26" s="1"/>
  <c r="K1619" i="26" s="1"/>
  <c r="H143" i="26"/>
  <c r="C27" i="28"/>
  <c r="D27" i="28"/>
  <c r="E27" i="28"/>
  <c r="B27" i="28"/>
  <c r="J158" i="26"/>
  <c r="H835" i="26"/>
  <c r="I888" i="26" s="1"/>
  <c r="I1517" i="26"/>
  <c r="H1411" i="26"/>
  <c r="I1525" i="26"/>
  <c r="H1419" i="26"/>
  <c r="I1472" i="26" s="1"/>
  <c r="H616" i="26"/>
  <c r="D54" i="28"/>
  <c r="E54" i="28"/>
  <c r="B54" i="28"/>
  <c r="C54" i="28"/>
  <c r="H144" i="26"/>
  <c r="C29" i="28"/>
  <c r="D29" i="28"/>
  <c r="E29" i="28"/>
  <c r="B29" i="28"/>
  <c r="J175" i="26"/>
  <c r="I1536" i="26"/>
  <c r="H1430" i="26"/>
  <c r="I1483" i="26" s="1"/>
  <c r="I1506" i="26"/>
  <c r="H1400" i="26"/>
  <c r="I1453" i="26" s="1"/>
  <c r="J1477" i="26"/>
  <c r="H607" i="26"/>
  <c r="I628" i="26" s="1"/>
  <c r="D46" i="28"/>
  <c r="E46" i="28"/>
  <c r="B46" i="28"/>
  <c r="C46" i="28"/>
  <c r="I1182" i="26"/>
  <c r="I1076" i="26" s="1"/>
  <c r="I1553" i="26" s="1"/>
  <c r="I1504" i="26"/>
  <c r="H1398" i="26"/>
  <c r="I1451" i="26" s="1"/>
  <c r="I1216" i="26"/>
  <c r="I1110" i="26" s="1"/>
  <c r="I1587" i="26" s="1"/>
  <c r="I1495" i="26"/>
  <c r="H1389" i="26"/>
  <c r="I1442" i="26" s="1"/>
  <c r="I1516" i="26"/>
  <c r="H1410" i="26"/>
  <c r="I1463" i="26" s="1"/>
  <c r="I1198" i="26"/>
  <c r="I1092" i="26" s="1"/>
  <c r="I1569" i="26" s="1"/>
  <c r="H812" i="26"/>
  <c r="H849" i="26"/>
  <c r="I902" i="26" s="1"/>
  <c r="J1457" i="26"/>
  <c r="I1191" i="26"/>
  <c r="I1085" i="26" s="1"/>
  <c r="I1562" i="26" s="1"/>
  <c r="H848" i="26"/>
  <c r="I901" i="26" s="1"/>
  <c r="H608" i="26"/>
  <c r="C47" i="28"/>
  <c r="D47" i="28"/>
  <c r="E47" i="28"/>
  <c r="B47" i="28"/>
  <c r="J897" i="26"/>
  <c r="J631" i="26"/>
  <c r="J1446" i="26"/>
  <c r="I1500" i="26"/>
  <c r="H1394" i="26"/>
  <c r="H815" i="26"/>
  <c r="H819" i="26"/>
  <c r="I872" i="26" s="1"/>
  <c r="H837" i="26"/>
  <c r="I1498" i="26"/>
  <c r="H1392" i="26"/>
  <c r="I1445" i="26" s="1"/>
  <c r="I1531" i="26"/>
  <c r="H1425" i="26"/>
  <c r="I1526" i="26"/>
  <c r="H1420" i="26"/>
  <c r="I1473" i="26" s="1"/>
  <c r="J1484" i="26"/>
  <c r="I1192" i="26"/>
  <c r="I1086" i="26" s="1"/>
  <c r="I1563" i="26" s="1"/>
  <c r="I1190" i="26"/>
  <c r="I1084" i="26" s="1"/>
  <c r="I1561" i="26" s="1"/>
  <c r="J174" i="26"/>
  <c r="J1180" i="26"/>
  <c r="J1074" i="26" s="1"/>
  <c r="J1551" i="26" s="1"/>
  <c r="K1604" i="26" s="1"/>
  <c r="I1181" i="26"/>
  <c r="I1075" i="26" s="1"/>
  <c r="I1552" i="26" s="1"/>
  <c r="H816" i="26"/>
  <c r="J628" i="26"/>
  <c r="H858" i="26"/>
  <c r="I911" i="26" s="1"/>
  <c r="J1470" i="26"/>
  <c r="J1182" i="26"/>
  <c r="J1076" i="26" s="1"/>
  <c r="J1553" i="26" s="1"/>
  <c r="J1606" i="26" s="1"/>
  <c r="J1451" i="26"/>
  <c r="J1216" i="26"/>
  <c r="J1110" i="26" s="1"/>
  <c r="J1587" i="26" s="1"/>
  <c r="K1640" i="26" s="1"/>
  <c r="H845" i="26"/>
  <c r="H137" i="26"/>
  <c r="I168" i="26" s="1"/>
  <c r="C22" i="28"/>
  <c r="D22" i="28"/>
  <c r="B22" i="28"/>
  <c r="E22" i="28"/>
  <c r="J1456" i="26"/>
  <c r="J1442" i="26"/>
  <c r="H151" i="26"/>
  <c r="I182" i="26" s="1"/>
  <c r="D34" i="28"/>
  <c r="E34" i="28"/>
  <c r="C34" i="28"/>
  <c r="B34" i="28"/>
  <c r="J1463" i="26"/>
  <c r="J1198" i="26"/>
  <c r="J1092" i="26" s="1"/>
  <c r="J1569" i="26" s="1"/>
  <c r="J865" i="26"/>
  <c r="J902" i="26"/>
  <c r="H843" i="26"/>
  <c r="I896" i="26" s="1"/>
  <c r="H847" i="26"/>
  <c r="J1191" i="26"/>
  <c r="J1085" i="26" s="1"/>
  <c r="J1562" i="26" s="1"/>
  <c r="J901" i="26"/>
  <c r="J629" i="26"/>
  <c r="I1514" i="26"/>
  <c r="H1408" i="26"/>
  <c r="I1532" i="26"/>
  <c r="H1426" i="26"/>
  <c r="I1479" i="26" s="1"/>
  <c r="H850" i="26"/>
  <c r="H854" i="26"/>
  <c r="I1511" i="26"/>
  <c r="H1405" i="26"/>
  <c r="I1458" i="26" s="1"/>
  <c r="J1447" i="26"/>
  <c r="J868" i="26"/>
  <c r="H846" i="26"/>
  <c r="I899" i="26" s="1"/>
  <c r="I1503" i="26"/>
  <c r="H1397" i="26"/>
  <c r="I1450" i="26" s="1"/>
  <c r="H130" i="26"/>
  <c r="I161" i="26" s="1"/>
  <c r="J872" i="26"/>
  <c r="H150" i="26"/>
  <c r="C33" i="28"/>
  <c r="D33" i="28"/>
  <c r="B33" i="28"/>
  <c r="E33" i="28"/>
  <c r="J890" i="26"/>
  <c r="J1441" i="26"/>
  <c r="H139" i="26"/>
  <c r="I170" i="26" s="1"/>
  <c r="C24" i="28"/>
  <c r="D24" i="28"/>
  <c r="B24" i="28"/>
  <c r="E24" i="28"/>
  <c r="J1475" i="26"/>
  <c r="J1211" i="26"/>
  <c r="J1105" i="26" s="1"/>
  <c r="J1582" i="26" s="1"/>
  <c r="J1445" i="26"/>
  <c r="J1218" i="26"/>
  <c r="J1112" i="26" s="1"/>
  <c r="J1589" i="26" s="1"/>
  <c r="J1190" i="26"/>
  <c r="J1084" i="26" s="1"/>
  <c r="J1561" i="26" s="1"/>
  <c r="I1215" i="26"/>
  <c r="I1109" i="26" s="1"/>
  <c r="I1586" i="26" s="1"/>
  <c r="H149" i="26"/>
  <c r="C32" i="28"/>
  <c r="D32" i="28"/>
  <c r="B32" i="28"/>
  <c r="E32" i="28"/>
  <c r="H821" i="26"/>
  <c r="I874" i="26" s="1"/>
  <c r="H614" i="26"/>
  <c r="I635" i="26" s="1"/>
  <c r="C52" i="28"/>
  <c r="D52" i="28"/>
  <c r="E52" i="28"/>
  <c r="B52" i="28"/>
  <c r="H604" i="26"/>
  <c r="E43" i="28"/>
  <c r="B43" i="28"/>
  <c r="D43" i="28"/>
  <c r="C43" i="28"/>
  <c r="I1521" i="26"/>
  <c r="H1415" i="26"/>
  <c r="I1468" i="26" s="1"/>
  <c r="J1483" i="26"/>
  <c r="I1204" i="26"/>
  <c r="I1098" i="26" s="1"/>
  <c r="I1575" i="26" s="1"/>
  <c r="J1628" i="26" s="1"/>
  <c r="J869" i="26"/>
  <c r="I1199" i="26"/>
  <c r="I1093" i="26" s="1"/>
  <c r="I1570" i="26" s="1"/>
  <c r="I1512" i="26"/>
  <c r="H1406" i="26"/>
  <c r="I1459" i="26" s="1"/>
  <c r="J1175" i="26"/>
  <c r="J1069" i="26" s="1"/>
  <c r="J1546" i="26" s="1"/>
  <c r="H814" i="26"/>
  <c r="I867" i="26" s="1"/>
  <c r="J911" i="26"/>
  <c r="H830" i="26"/>
  <c r="I883" i="26" s="1"/>
  <c r="J1187" i="26"/>
  <c r="J1081" i="26" s="1"/>
  <c r="J1558" i="26" s="1"/>
  <c r="J898" i="26"/>
  <c r="J168" i="26"/>
  <c r="J182" i="26"/>
  <c r="I1205" i="26"/>
  <c r="I1099" i="26" s="1"/>
  <c r="I1576" i="26" s="1"/>
  <c r="J896" i="26"/>
  <c r="J900" i="26"/>
  <c r="I1520" i="26"/>
  <c r="H1414" i="26"/>
  <c r="I1491" i="26"/>
  <c r="H1385" i="26"/>
  <c r="I1438" i="26" s="1"/>
  <c r="I1533" i="26"/>
  <c r="H1427" i="26"/>
  <c r="J1461" i="26"/>
  <c r="J1197" i="26"/>
  <c r="J1091" i="26" s="1"/>
  <c r="J1568" i="26" s="1"/>
  <c r="J903" i="26"/>
  <c r="I1493" i="26"/>
  <c r="H1387" i="26"/>
  <c r="H859" i="26"/>
  <c r="I912" i="26" s="1"/>
  <c r="J899" i="26"/>
  <c r="J1450" i="26"/>
  <c r="J161" i="26"/>
  <c r="H126" i="26"/>
  <c r="I157" i="26" s="1"/>
  <c r="C11" i="28"/>
  <c r="D11" i="28"/>
  <c r="E11" i="28"/>
  <c r="B11" i="28"/>
  <c r="H824" i="26"/>
  <c r="H134" i="26"/>
  <c r="I165" i="26" s="1"/>
  <c r="C19" i="28"/>
  <c r="D19" i="28"/>
  <c r="E19" i="28"/>
  <c r="B19" i="28"/>
  <c r="J181" i="26"/>
  <c r="I1529" i="26"/>
  <c r="H1423" i="26"/>
  <c r="J170" i="26"/>
  <c r="H822" i="26"/>
  <c r="H129" i="26"/>
  <c r="I160" i="26" s="1"/>
  <c r="E15" i="28"/>
  <c r="B15" i="28"/>
  <c r="D15" i="28"/>
  <c r="C15" i="28"/>
  <c r="H131" i="26"/>
  <c r="C16" i="28"/>
  <c r="D16" i="28"/>
  <c r="B16" i="28"/>
  <c r="E16" i="28"/>
  <c r="J1185" i="26"/>
  <c r="J1079" i="26" s="1"/>
  <c r="J1556" i="26" s="1"/>
  <c r="J1478" i="26"/>
  <c r="J1473" i="26"/>
  <c r="I47" i="26"/>
  <c r="J1192" i="26"/>
  <c r="J1086" i="26" s="1"/>
  <c r="J1563" i="26" s="1"/>
  <c r="H146" i="26"/>
  <c r="E31" i="28"/>
  <c r="B31" i="28"/>
  <c r="D31" i="28"/>
  <c r="C31" i="28"/>
  <c r="J1215" i="26"/>
  <c r="J1109" i="26" s="1"/>
  <c r="J1586" i="26" s="1"/>
  <c r="J180" i="26"/>
  <c r="J874" i="26"/>
  <c r="I1194" i="26"/>
  <c r="I1088" i="26" s="1"/>
  <c r="I1565" i="26" s="1"/>
  <c r="I1492" i="26"/>
  <c r="H1386" i="26"/>
  <c r="I1439" i="26" s="1"/>
  <c r="J1209" i="26"/>
  <c r="J1103" i="26" s="1"/>
  <c r="J1580" i="26" s="1"/>
  <c r="H813" i="26"/>
  <c r="J1181" i="26"/>
  <c r="J1075" i="26" s="1"/>
  <c r="J1552" i="26" s="1"/>
  <c r="I1208" i="26"/>
  <c r="I1102" i="26" s="1"/>
  <c r="I1579" i="26" s="1"/>
  <c r="H829" i="26"/>
  <c r="I882" i="26" s="1"/>
  <c r="H132" i="26"/>
  <c r="C17" i="28"/>
  <c r="D17" i="28"/>
  <c r="B17" i="28"/>
  <c r="E17" i="28"/>
  <c r="H851" i="26"/>
  <c r="I904" i="26" s="1"/>
  <c r="I1186" i="26"/>
  <c r="I1080" i="26" s="1"/>
  <c r="I1557" i="26" s="1"/>
  <c r="H833" i="26"/>
  <c r="H605" i="26"/>
  <c r="I626" i="26" s="1"/>
  <c r="C44" i="28"/>
  <c r="D44" i="28"/>
  <c r="B44" i="28"/>
  <c r="E44" i="28"/>
  <c r="H831" i="26"/>
  <c r="I884" i="26" s="1"/>
  <c r="J1205" i="26"/>
  <c r="J1099" i="26" s="1"/>
  <c r="J1576" i="26" s="1"/>
  <c r="H602" i="26"/>
  <c r="C41" i="28"/>
  <c r="D41" i="28"/>
  <c r="E41" i="28"/>
  <c r="B41" i="28"/>
  <c r="J1202" i="26"/>
  <c r="J1096" i="26" s="1"/>
  <c r="J1573" i="26" s="1"/>
  <c r="K1626" i="26" s="1"/>
  <c r="H855" i="26"/>
  <c r="I908" i="26" s="1"/>
  <c r="H615" i="26"/>
  <c r="B53" i="28"/>
  <c r="C53" i="28"/>
  <c r="D53" i="28"/>
  <c r="E53" i="28"/>
  <c r="J1467" i="26"/>
  <c r="H853" i="26"/>
  <c r="J1480" i="26"/>
  <c r="J1479" i="26"/>
  <c r="H832" i="26"/>
  <c r="I885" i="26" s="1"/>
  <c r="H834" i="26"/>
  <c r="I887" i="26" s="1"/>
  <c r="J1189" i="26"/>
  <c r="J1083" i="26" s="1"/>
  <c r="J1560" i="26" s="1"/>
  <c r="J1440" i="26"/>
  <c r="I1507" i="26"/>
  <c r="H1401" i="26"/>
  <c r="J912" i="26"/>
  <c r="J157" i="26"/>
  <c r="J877" i="26"/>
  <c r="J165" i="26"/>
  <c r="J1476" i="26"/>
  <c r="H613" i="26"/>
  <c r="I634" i="26" s="1"/>
  <c r="E51" i="28"/>
  <c r="B51" i="28"/>
  <c r="D51" i="28"/>
  <c r="C51" i="28"/>
  <c r="I1490" i="26"/>
  <c r="H1384" i="26"/>
  <c r="H135" i="26"/>
  <c r="I166" i="26" s="1"/>
  <c r="C20" i="28"/>
  <c r="E20" i="28"/>
  <c r="B20" i="28"/>
  <c r="D20" i="28"/>
  <c r="I1206" i="26"/>
  <c r="I1100" i="26" s="1"/>
  <c r="I1577" i="26" s="1"/>
  <c r="H818" i="26"/>
  <c r="H823" i="26"/>
  <c r="I876" i="26" s="1"/>
  <c r="H836" i="26"/>
  <c r="I889" i="26" s="1"/>
  <c r="H133" i="26"/>
  <c r="D18" i="28"/>
  <c r="E18" i="28"/>
  <c r="C18" i="28"/>
  <c r="B18" i="28"/>
  <c r="I1524" i="26"/>
  <c r="H1418" i="26"/>
  <c r="J1194" i="26"/>
  <c r="J1088" i="26" s="1"/>
  <c r="J1565" i="26" s="1"/>
  <c r="J1439" i="26"/>
  <c r="J1615" i="26" l="1"/>
  <c r="J1614" i="26"/>
  <c r="J1640" i="26"/>
  <c r="J1639" i="26"/>
  <c r="J1635" i="26"/>
  <c r="J1616" i="26"/>
  <c r="J1618" i="26"/>
  <c r="I1543" i="26"/>
  <c r="J1596" i="26" s="1"/>
  <c r="K1639" i="26"/>
  <c r="J590" i="26"/>
  <c r="J1642" i="26"/>
  <c r="K1642" i="26"/>
  <c r="J1622" i="26"/>
  <c r="K1622" i="26"/>
  <c r="J1641" i="26"/>
  <c r="K1641" i="26"/>
  <c r="K1607" i="26"/>
  <c r="K1614" i="26"/>
  <c r="K1621" i="26"/>
  <c r="J1603" i="26"/>
  <c r="K1603" i="26"/>
  <c r="L49" i="28"/>
  <c r="M49" i="28"/>
  <c r="J611" i="26"/>
  <c r="K632" i="26" s="1"/>
  <c r="K49" i="28"/>
  <c r="J49" i="28"/>
  <c r="K653" i="26"/>
  <c r="K591" i="26"/>
  <c r="K695" i="26"/>
  <c r="K1615" i="26"/>
  <c r="K1616" i="26"/>
  <c r="N50" i="28"/>
  <c r="Q50" i="28"/>
  <c r="K612" i="26"/>
  <c r="P50" i="28"/>
  <c r="O50" i="28"/>
  <c r="K1613" i="26"/>
  <c r="K1599" i="26"/>
  <c r="J1620" i="26"/>
  <c r="K1620" i="26"/>
  <c r="J1623" i="26"/>
  <c r="J1610" i="26"/>
  <c r="J1630" i="26"/>
  <c r="J1629" i="26"/>
  <c r="K1629" i="26"/>
  <c r="J1605" i="26"/>
  <c r="K1605" i="26"/>
  <c r="K1609" i="26"/>
  <c r="J1637" i="26"/>
  <c r="K1637" i="26"/>
  <c r="J1597" i="26"/>
  <c r="K1633" i="26"/>
  <c r="K1618" i="26"/>
  <c r="K1611" i="26"/>
  <c r="J1632" i="26"/>
  <c r="K1635" i="26"/>
  <c r="L654" i="26"/>
  <c r="L696" i="26"/>
  <c r="J1617" i="26"/>
  <c r="K1606" i="26"/>
  <c r="G853" i="26"/>
  <c r="G815" i="26"/>
  <c r="H868" i="26" s="1"/>
  <c r="H1490" i="26"/>
  <c r="G1384" i="26"/>
  <c r="I906" i="26"/>
  <c r="H1219" i="26"/>
  <c r="H1113" i="26" s="1"/>
  <c r="H1590" i="26" s="1"/>
  <c r="G132" i="26"/>
  <c r="G813" i="26"/>
  <c r="H1202" i="26"/>
  <c r="H1096" i="26" s="1"/>
  <c r="H1573" i="26" s="1"/>
  <c r="I1214" i="26"/>
  <c r="I1108" i="26" s="1"/>
  <c r="I1585" i="26" s="1"/>
  <c r="G150" i="26"/>
  <c r="G847" i="26"/>
  <c r="H900" i="26" s="1"/>
  <c r="G845" i="26"/>
  <c r="I868" i="26"/>
  <c r="G812" i="26"/>
  <c r="H1517" i="26"/>
  <c r="G1411" i="26"/>
  <c r="H1464" i="26" s="1"/>
  <c r="H1528" i="26"/>
  <c r="G1422" i="26"/>
  <c r="H1475" i="26" s="1"/>
  <c r="H1210" i="26"/>
  <c r="H1104" i="26" s="1"/>
  <c r="H1581" i="26" s="1"/>
  <c r="G844" i="26"/>
  <c r="H897" i="26" s="1"/>
  <c r="H48" i="26"/>
  <c r="I1195" i="26"/>
  <c r="I1089" i="26" s="1"/>
  <c r="I1566" i="26" s="1"/>
  <c r="G142" i="26"/>
  <c r="G145" i="26"/>
  <c r="H176" i="26" s="1"/>
  <c r="G839" i="26"/>
  <c r="H892" i="26" s="1"/>
  <c r="G136" i="26"/>
  <c r="H167" i="26" s="1"/>
  <c r="G828" i="26"/>
  <c r="H1535" i="26"/>
  <c r="G1429" i="26"/>
  <c r="H1482" i="26" s="1"/>
  <c r="H1173" i="26"/>
  <c r="H1067" i="26" s="1"/>
  <c r="H1544" i="26" s="1"/>
  <c r="G613" i="26"/>
  <c r="G830" i="26"/>
  <c r="H883" i="26" s="1"/>
  <c r="G139" i="26"/>
  <c r="H170" i="26" s="1"/>
  <c r="H1522" i="26"/>
  <c r="G1416" i="26"/>
  <c r="G818" i="26"/>
  <c r="I1437" i="26"/>
  <c r="H1507" i="26"/>
  <c r="G1401" i="26"/>
  <c r="H1201" i="26"/>
  <c r="H1095" i="26" s="1"/>
  <c r="H1572" i="26" s="1"/>
  <c r="G615" i="26"/>
  <c r="H636" i="26" s="1"/>
  <c r="G833" i="26"/>
  <c r="I1219" i="26"/>
  <c r="I1113" i="26" s="1"/>
  <c r="I1590" i="26" s="1"/>
  <c r="I163" i="26"/>
  <c r="I866" i="26"/>
  <c r="G131" i="26"/>
  <c r="H162" i="26" s="1"/>
  <c r="G822" i="26"/>
  <c r="H875" i="26" s="1"/>
  <c r="H1529" i="26"/>
  <c r="G1423" i="26"/>
  <c r="H1493" i="26"/>
  <c r="G1387" i="26"/>
  <c r="H1440" i="26" s="1"/>
  <c r="I1202" i="26"/>
  <c r="I1096" i="26" s="1"/>
  <c r="I1573" i="26" s="1"/>
  <c r="G604" i="26"/>
  <c r="H1209" i="26"/>
  <c r="H1103" i="26" s="1"/>
  <c r="H1580" i="26" s="1"/>
  <c r="I181" i="26"/>
  <c r="G854" i="26"/>
  <c r="H907" i="26" s="1"/>
  <c r="I1197" i="26"/>
  <c r="I1091" i="26" s="1"/>
  <c r="I1568" i="26" s="1"/>
  <c r="I900" i="26"/>
  <c r="I898" i="26"/>
  <c r="H1531" i="26"/>
  <c r="G1425" i="26"/>
  <c r="H1478" i="26" s="1"/>
  <c r="G837" i="26"/>
  <c r="H890" i="26" s="1"/>
  <c r="H1500" i="26"/>
  <c r="G1394" i="26"/>
  <c r="I865" i="26"/>
  <c r="G616" i="26"/>
  <c r="H637" i="26" s="1"/>
  <c r="I1464" i="26"/>
  <c r="G143" i="26"/>
  <c r="I1210" i="26"/>
  <c r="I1104" i="26" s="1"/>
  <c r="I1581" i="26" s="1"/>
  <c r="I897" i="26"/>
  <c r="H1523" i="26"/>
  <c r="G1417" i="26"/>
  <c r="I48" i="26"/>
  <c r="I1177" i="26"/>
  <c r="I1071" i="26" s="1"/>
  <c r="I1548" i="26" s="1"/>
  <c r="I173" i="26"/>
  <c r="I176" i="26"/>
  <c r="G148" i="26"/>
  <c r="G857" i="26"/>
  <c r="G141" i="26"/>
  <c r="H172" i="26" s="1"/>
  <c r="H1501" i="26"/>
  <c r="G1395" i="26"/>
  <c r="H1448" i="26" s="1"/>
  <c r="I892" i="26"/>
  <c r="H1527" i="26"/>
  <c r="G1421" i="26"/>
  <c r="I167" i="26"/>
  <c r="H1505" i="26"/>
  <c r="G1399" i="26"/>
  <c r="H1513" i="26"/>
  <c r="G1407" i="26"/>
  <c r="H1460" i="26" s="1"/>
  <c r="G823" i="26"/>
  <c r="G129" i="26"/>
  <c r="H160" i="26" s="1"/>
  <c r="I871" i="26"/>
  <c r="I1454" i="26"/>
  <c r="G832" i="26"/>
  <c r="I1201" i="26"/>
  <c r="I1095" i="26" s="1"/>
  <c r="I1572" i="26" s="1"/>
  <c r="I636" i="26"/>
  <c r="I886" i="26"/>
  <c r="G851" i="26"/>
  <c r="H904" i="26" s="1"/>
  <c r="G829" i="26"/>
  <c r="I162" i="26"/>
  <c r="I875" i="26"/>
  <c r="I1476" i="26"/>
  <c r="G134" i="26"/>
  <c r="H165" i="26" s="1"/>
  <c r="G126" i="26"/>
  <c r="H157" i="26" s="1"/>
  <c r="I1440" i="26"/>
  <c r="H1533" i="26"/>
  <c r="G1427" i="26"/>
  <c r="G814" i="26"/>
  <c r="H1199" i="26"/>
  <c r="H1093" i="26" s="1"/>
  <c r="H1570" i="26" s="1"/>
  <c r="I1623" i="26" s="1"/>
  <c r="H1521" i="26"/>
  <c r="G1415" i="26"/>
  <c r="I625" i="26"/>
  <c r="I1209" i="26"/>
  <c r="I1103" i="26" s="1"/>
  <c r="I1580" i="26" s="1"/>
  <c r="G846" i="26"/>
  <c r="I907" i="26"/>
  <c r="G843" i="26"/>
  <c r="I1175" i="26"/>
  <c r="I1069" i="26" s="1"/>
  <c r="I1546" i="26" s="1"/>
  <c r="I890" i="26"/>
  <c r="I1447" i="26"/>
  <c r="H1495" i="26"/>
  <c r="G1389" i="26"/>
  <c r="H1504" i="26"/>
  <c r="G1398" i="26"/>
  <c r="H1451" i="26" s="1"/>
  <c r="H1536" i="26"/>
  <c r="G1430" i="26"/>
  <c r="I637" i="26"/>
  <c r="I1180" i="26"/>
  <c r="I1074" i="26" s="1"/>
  <c r="I1551" i="26" s="1"/>
  <c r="J1604" i="26" s="1"/>
  <c r="I174" i="26"/>
  <c r="I1475" i="26"/>
  <c r="G827" i="26"/>
  <c r="H880" i="26" s="1"/>
  <c r="I1470" i="26"/>
  <c r="G609" i="26"/>
  <c r="H1196" i="26"/>
  <c r="H1090" i="26" s="1"/>
  <c r="H1567" i="26" s="1"/>
  <c r="I179" i="26"/>
  <c r="I910" i="26"/>
  <c r="I172" i="26"/>
  <c r="I1448" i="26"/>
  <c r="G147" i="26"/>
  <c r="I1212" i="26"/>
  <c r="I1106" i="26" s="1"/>
  <c r="I1583" i="26" s="1"/>
  <c r="G140" i="26"/>
  <c r="H171" i="26" s="1"/>
  <c r="I1200" i="26"/>
  <c r="I1094" i="26" s="1"/>
  <c r="I1571" i="26" s="1"/>
  <c r="I1452" i="26"/>
  <c r="I1460" i="26"/>
  <c r="H1496" i="26"/>
  <c r="G1390" i="26"/>
  <c r="G601" i="26"/>
  <c r="H622" i="26" s="1"/>
  <c r="H44" i="26"/>
  <c r="H1520" i="26"/>
  <c r="G1414" i="26"/>
  <c r="H1514" i="26"/>
  <c r="G1408" i="26"/>
  <c r="H1461" i="26" s="1"/>
  <c r="G816" i="26"/>
  <c r="I1478" i="26"/>
  <c r="G608" i="26"/>
  <c r="H629" i="26" s="1"/>
  <c r="G144" i="26"/>
  <c r="H175" i="26" s="1"/>
  <c r="H46" i="26"/>
  <c r="H1515" i="26"/>
  <c r="G1409" i="26"/>
  <c r="H1462" i="26" s="1"/>
  <c r="H1499" i="26"/>
  <c r="G1393" i="26"/>
  <c r="G838" i="26"/>
  <c r="H891" i="26" s="1"/>
  <c r="G856" i="26"/>
  <c r="H909" i="26" s="1"/>
  <c r="I1474" i="26"/>
  <c r="H1217" i="26"/>
  <c r="H1111" i="26" s="1"/>
  <c r="H1588" i="26" s="1"/>
  <c r="I1641" i="26" s="1"/>
  <c r="I1443" i="26"/>
  <c r="H47" i="26"/>
  <c r="H1491" i="26"/>
  <c r="G1385" i="26"/>
  <c r="G614" i="26"/>
  <c r="H1506" i="26"/>
  <c r="G1400" i="26"/>
  <c r="H1453" i="26" s="1"/>
  <c r="G133" i="26"/>
  <c r="H164" i="26" s="1"/>
  <c r="G149" i="26"/>
  <c r="H180" i="26" s="1"/>
  <c r="G850" i="26"/>
  <c r="H903" i="26" s="1"/>
  <c r="H1524" i="26"/>
  <c r="G1418" i="26"/>
  <c r="H1471" i="26" s="1"/>
  <c r="I164" i="26"/>
  <c r="G602" i="26"/>
  <c r="H623" i="26" s="1"/>
  <c r="I44" i="26"/>
  <c r="H1208" i="26"/>
  <c r="H1102" i="26" s="1"/>
  <c r="H1579" i="26" s="1"/>
  <c r="I1632" i="26" s="1"/>
  <c r="G146" i="26"/>
  <c r="I1174" i="26"/>
  <c r="I1068" i="26" s="1"/>
  <c r="I1545" i="26" s="1"/>
  <c r="G824" i="26"/>
  <c r="H877" i="26" s="1"/>
  <c r="I1480" i="26"/>
  <c r="I1467" i="26"/>
  <c r="I180" i="26"/>
  <c r="I903" i="26"/>
  <c r="I1461" i="26"/>
  <c r="I869" i="26"/>
  <c r="H1498" i="26"/>
  <c r="G1392" i="26"/>
  <c r="I629" i="26"/>
  <c r="G607" i="26"/>
  <c r="H628" i="26" s="1"/>
  <c r="I175" i="26"/>
  <c r="I46" i="26"/>
  <c r="H1530" i="26"/>
  <c r="G1424" i="26"/>
  <c r="H1477" i="26" s="1"/>
  <c r="H1537" i="26"/>
  <c r="G1431" i="26"/>
  <c r="I1462" i="26"/>
  <c r="I1446" i="26"/>
  <c r="I891" i="26"/>
  <c r="I909" i="26"/>
  <c r="G840" i="26"/>
  <c r="H893" i="26" s="1"/>
  <c r="G852" i="26"/>
  <c r="H905" i="26" s="1"/>
  <c r="H1534" i="26"/>
  <c r="G1428" i="26"/>
  <c r="H1502" i="26"/>
  <c r="G1396" i="26"/>
  <c r="G831" i="26"/>
  <c r="H884" i="26" s="1"/>
  <c r="H1503" i="26"/>
  <c r="G1397" i="26"/>
  <c r="H1450" i="26" s="1"/>
  <c r="H1508" i="26"/>
  <c r="G1402" i="26"/>
  <c r="H1455" i="26" s="1"/>
  <c r="G826" i="26"/>
  <c r="H1205" i="26"/>
  <c r="H1099" i="26" s="1"/>
  <c r="H1576" i="26" s="1"/>
  <c r="I1629" i="26" s="1"/>
  <c r="I1471" i="26"/>
  <c r="G836" i="26"/>
  <c r="H889" i="26" s="1"/>
  <c r="I1188" i="26"/>
  <c r="I1082" i="26" s="1"/>
  <c r="I1559" i="26" s="1"/>
  <c r="G135" i="26"/>
  <c r="G855" i="26"/>
  <c r="H908" i="26" s="1"/>
  <c r="I623" i="26"/>
  <c r="G605" i="26"/>
  <c r="H626" i="26" s="1"/>
  <c r="I177" i="26"/>
  <c r="I877" i="26"/>
  <c r="I1189" i="26"/>
  <c r="I1083" i="26" s="1"/>
  <c r="I1560" i="26" s="1"/>
  <c r="G821" i="26"/>
  <c r="H874" i="26" s="1"/>
  <c r="H1215" i="26"/>
  <c r="H1109" i="26" s="1"/>
  <c r="H1586" i="26" s="1"/>
  <c r="I1639" i="26" s="1"/>
  <c r="I1185" i="26"/>
  <c r="I1079" i="26" s="1"/>
  <c r="I1556" i="26" s="1"/>
  <c r="J1609" i="26" s="1"/>
  <c r="G130" i="26"/>
  <c r="H1532" i="26"/>
  <c r="G1426" i="26"/>
  <c r="H1479" i="26" s="1"/>
  <c r="G151" i="26"/>
  <c r="H182" i="26" s="1"/>
  <c r="I1187" i="26"/>
  <c r="I1081" i="26" s="1"/>
  <c r="I1558" i="26" s="1"/>
  <c r="J1611" i="26" s="1"/>
  <c r="G858" i="26"/>
  <c r="H1181" i="26"/>
  <c r="H1075" i="26" s="1"/>
  <c r="H1552" i="26" s="1"/>
  <c r="I1605" i="26" s="1"/>
  <c r="G819" i="26"/>
  <c r="H872" i="26" s="1"/>
  <c r="G848" i="26"/>
  <c r="H1516" i="26"/>
  <c r="G1410" i="26"/>
  <c r="H1182" i="26"/>
  <c r="H1076" i="26" s="1"/>
  <c r="H1553" i="26" s="1"/>
  <c r="H1525" i="26"/>
  <c r="G1419" i="26"/>
  <c r="H1472" i="26" s="1"/>
  <c r="G835" i="26"/>
  <c r="H888" i="26" s="1"/>
  <c r="H1218" i="26"/>
  <c r="H1112" i="26" s="1"/>
  <c r="H1589" i="26" s="1"/>
  <c r="H1211" i="26"/>
  <c r="H1105" i="26" s="1"/>
  <c r="H1582" i="26" s="1"/>
  <c r="I1635" i="26" s="1"/>
  <c r="H1494" i="26"/>
  <c r="G1388" i="26"/>
  <c r="H1441" i="26" s="1"/>
  <c r="G825" i="26"/>
  <c r="G128" i="26"/>
  <c r="I1184" i="26"/>
  <c r="I1078" i="26" s="1"/>
  <c r="I1555" i="26" s="1"/>
  <c r="G610" i="26"/>
  <c r="H631" i="26" s="1"/>
  <c r="H1510" i="26"/>
  <c r="G1404" i="26"/>
  <c r="I1477" i="26"/>
  <c r="G841" i="26"/>
  <c r="G127" i="26"/>
  <c r="G606" i="26"/>
  <c r="H627" i="26" s="1"/>
  <c r="I893" i="26"/>
  <c r="I905" i="26"/>
  <c r="G842" i="26"/>
  <c r="I1449" i="26"/>
  <c r="H1497" i="26"/>
  <c r="G1391" i="26"/>
  <c r="H1444" i="26" s="1"/>
  <c r="H1492" i="26"/>
  <c r="G1386" i="26"/>
  <c r="G859" i="26"/>
  <c r="H912" i="26" s="1"/>
  <c r="H1512" i="26"/>
  <c r="G1406" i="26"/>
  <c r="H1459" i="26" s="1"/>
  <c r="H1190" i="26"/>
  <c r="H1084" i="26" s="1"/>
  <c r="H1561" i="26" s="1"/>
  <c r="I1614" i="26" s="1"/>
  <c r="H1206" i="26"/>
  <c r="H1100" i="26" s="1"/>
  <c r="H1577" i="26" s="1"/>
  <c r="I1630" i="26" s="1"/>
  <c r="G834" i="26"/>
  <c r="H887" i="26" s="1"/>
  <c r="H1204" i="26"/>
  <c r="H1098" i="26" s="1"/>
  <c r="H1575" i="26" s="1"/>
  <c r="I1628" i="26" s="1"/>
  <c r="H1511" i="26"/>
  <c r="G1405" i="26"/>
  <c r="H1458" i="26" s="1"/>
  <c r="G137" i="26"/>
  <c r="H1526" i="26"/>
  <c r="G1420" i="26"/>
  <c r="H1473" i="26" s="1"/>
  <c r="G849" i="26"/>
  <c r="H902" i="26" s="1"/>
  <c r="H1509" i="26"/>
  <c r="G1403" i="26"/>
  <c r="G138" i="26"/>
  <c r="H169" i="26" s="1"/>
  <c r="H1519" i="26"/>
  <c r="G1413" i="26"/>
  <c r="H1466" i="26" s="1"/>
  <c r="H1213" i="26"/>
  <c r="H1107" i="26" s="1"/>
  <c r="H1584" i="26" s="1"/>
  <c r="H1179" i="26"/>
  <c r="H1073" i="26" s="1"/>
  <c r="H1550" i="26" s="1"/>
  <c r="G603" i="26"/>
  <c r="H624" i="26" s="1"/>
  <c r="H1176" i="26"/>
  <c r="H1070" i="26" s="1"/>
  <c r="H1547" i="26" s="1"/>
  <c r="I1600" i="26" s="1"/>
  <c r="G817" i="26"/>
  <c r="I895" i="26"/>
  <c r="H1518" i="26"/>
  <c r="G1412" i="26"/>
  <c r="H1465" i="26" s="1"/>
  <c r="H1172" i="26"/>
  <c r="H1066" i="26" s="1"/>
  <c r="G820" i="26"/>
  <c r="H873" i="26" s="1"/>
  <c r="I1183" i="26"/>
  <c r="I1077" i="26" s="1"/>
  <c r="I1554" i="26" s="1"/>
  <c r="J1607" i="26" s="1"/>
  <c r="I1626" i="26" l="1"/>
  <c r="I1633" i="26"/>
  <c r="J1608" i="26"/>
  <c r="L633" i="26"/>
  <c r="K50" i="28"/>
  <c r="M50" i="28"/>
  <c r="L50" i="28"/>
  <c r="J50" i="28"/>
  <c r="J612" i="26"/>
  <c r="G49" i="28"/>
  <c r="I49" i="28"/>
  <c r="H49" i="28"/>
  <c r="I611" i="26"/>
  <c r="F49" i="28"/>
  <c r="I1625" i="26"/>
  <c r="J1625" i="26"/>
  <c r="I1597" i="26"/>
  <c r="J1633" i="26"/>
  <c r="K654" i="26"/>
  <c r="K696" i="26"/>
  <c r="J1612" i="26"/>
  <c r="J1624" i="26"/>
  <c r="J591" i="26"/>
  <c r="J653" i="26"/>
  <c r="J695" i="26"/>
  <c r="J1598" i="26"/>
  <c r="I1634" i="26"/>
  <c r="J1634" i="26"/>
  <c r="J1613" i="26"/>
  <c r="I1637" i="26"/>
  <c r="J1621" i="26"/>
  <c r="J1636" i="26"/>
  <c r="J1601" i="26"/>
  <c r="J1638" i="26"/>
  <c r="I1603" i="26"/>
  <c r="I1606" i="26"/>
  <c r="I1642" i="26"/>
  <c r="H1543" i="26"/>
  <c r="I1643" i="26"/>
  <c r="J1643" i="26"/>
  <c r="J1619" i="26"/>
  <c r="I1620" i="26"/>
  <c r="J1626" i="26"/>
  <c r="J1599" i="26"/>
  <c r="I590" i="26"/>
  <c r="F127" i="26"/>
  <c r="G158" i="26" s="1"/>
  <c r="G1502" i="26"/>
  <c r="F1396" i="26"/>
  <c r="G1203" i="26"/>
  <c r="G1097" i="26" s="1"/>
  <c r="G1574" i="26" s="1"/>
  <c r="G1194" i="26"/>
  <c r="G1088" i="26" s="1"/>
  <c r="G1565" i="26" s="1"/>
  <c r="F857" i="26"/>
  <c r="G910" i="26" s="1"/>
  <c r="F143" i="26"/>
  <c r="F818" i="26"/>
  <c r="F828" i="26"/>
  <c r="G881" i="26" s="1"/>
  <c r="G1177" i="26"/>
  <c r="G1071" i="26" s="1"/>
  <c r="G1548" i="26" s="1"/>
  <c r="F820" i="26"/>
  <c r="F603" i="26"/>
  <c r="G624" i="26" s="1"/>
  <c r="F138" i="26"/>
  <c r="G1206" i="26"/>
  <c r="G1100" i="26" s="1"/>
  <c r="G1577" i="26" s="1"/>
  <c r="H1630" i="26" s="1"/>
  <c r="H158" i="26"/>
  <c r="G1532" i="26"/>
  <c r="F1426" i="26"/>
  <c r="F855" i="26"/>
  <c r="G908" i="26" s="1"/>
  <c r="G1205" i="26"/>
  <c r="G1099" i="26" s="1"/>
  <c r="G1576" i="26" s="1"/>
  <c r="H1629" i="26" s="1"/>
  <c r="F831" i="26"/>
  <c r="G884" i="26" s="1"/>
  <c r="H1449" i="26"/>
  <c r="F133" i="26"/>
  <c r="F838" i="26"/>
  <c r="G891" i="26" s="1"/>
  <c r="G46" i="26"/>
  <c r="G1520" i="26"/>
  <c r="F1414" i="26"/>
  <c r="G1467" i="26" s="1"/>
  <c r="H1203" i="26"/>
  <c r="H1097" i="26" s="1"/>
  <c r="H1574" i="26" s="1"/>
  <c r="F126" i="26"/>
  <c r="G157" i="26" s="1"/>
  <c r="H1194" i="26"/>
  <c r="H1088" i="26" s="1"/>
  <c r="H1565" i="26" s="1"/>
  <c r="H910" i="26"/>
  <c r="H174" i="26"/>
  <c r="G1209" i="26"/>
  <c r="G1103" i="26" s="1"/>
  <c r="G1580" i="26" s="1"/>
  <c r="H1633" i="26" s="1"/>
  <c r="H871" i="26"/>
  <c r="H881" i="26"/>
  <c r="H1177" i="26"/>
  <c r="H1071" i="26" s="1"/>
  <c r="H1548" i="26" s="1"/>
  <c r="G1197" i="26"/>
  <c r="G1091" i="26" s="1"/>
  <c r="G1568" i="26" s="1"/>
  <c r="F815" i="26"/>
  <c r="G868" i="26" s="1"/>
  <c r="G1497" i="26"/>
  <c r="F1391" i="26"/>
  <c r="G1444" i="26" s="1"/>
  <c r="F841" i="26"/>
  <c r="G894" i="26" s="1"/>
  <c r="F147" i="26"/>
  <c r="G178" i="26" s="1"/>
  <c r="G1193" i="26"/>
  <c r="G1087" i="26" s="1"/>
  <c r="G1564" i="26" s="1"/>
  <c r="G1495" i="26"/>
  <c r="F1389" i="26"/>
  <c r="F843" i="26"/>
  <c r="G896" i="26" s="1"/>
  <c r="G1527" i="26"/>
  <c r="F1421" i="26"/>
  <c r="F148" i="26"/>
  <c r="G1523" i="26"/>
  <c r="F1417" i="26"/>
  <c r="G1470" i="26" s="1"/>
  <c r="G1500" i="26"/>
  <c r="F1394" i="26"/>
  <c r="G1447" i="26" s="1"/>
  <c r="G1529" i="26"/>
  <c r="F1423" i="26"/>
  <c r="G1476" i="26" s="1"/>
  <c r="G1522" i="26"/>
  <c r="F1416" i="26"/>
  <c r="G1175" i="26"/>
  <c r="G1069" i="26" s="1"/>
  <c r="G1546" i="26" s="1"/>
  <c r="F813" i="26"/>
  <c r="G866" i="26" s="1"/>
  <c r="F835" i="26"/>
  <c r="F839" i="26"/>
  <c r="G892" i="26" s="1"/>
  <c r="F817" i="26"/>
  <c r="G1516" i="26"/>
  <c r="F1410" i="26"/>
  <c r="G1463" i="26" s="1"/>
  <c r="F146" i="26"/>
  <c r="F614" i="26"/>
  <c r="G635" i="26" s="1"/>
  <c r="G1178" i="26"/>
  <c r="G1072" i="26" s="1"/>
  <c r="G1549" i="26" s="1"/>
  <c r="F137" i="26"/>
  <c r="G168" i="26" s="1"/>
  <c r="H894" i="26"/>
  <c r="F128" i="26"/>
  <c r="G159" i="26" s="1"/>
  <c r="H1463" i="26"/>
  <c r="G1186" i="26"/>
  <c r="G1080" i="26" s="1"/>
  <c r="G1557" i="26" s="1"/>
  <c r="F135" i="26"/>
  <c r="G166" i="26" s="1"/>
  <c r="H1191" i="26"/>
  <c r="H1085" i="26" s="1"/>
  <c r="H1562" i="26" s="1"/>
  <c r="H1184" i="26"/>
  <c r="H1078" i="26" s="1"/>
  <c r="H1555" i="26" s="1"/>
  <c r="H177" i="26"/>
  <c r="H635" i="26"/>
  <c r="G1499" i="26"/>
  <c r="F1393" i="26"/>
  <c r="G1446" i="26" s="1"/>
  <c r="H1467" i="26"/>
  <c r="G1496" i="26"/>
  <c r="F1390" i="26"/>
  <c r="G1443" i="26" s="1"/>
  <c r="H178" i="26"/>
  <c r="F609" i="26"/>
  <c r="G630" i="26" s="1"/>
  <c r="H1193" i="26"/>
  <c r="H1087" i="26" s="1"/>
  <c r="H1564" i="26" s="1"/>
  <c r="H1442" i="26"/>
  <c r="H896" i="26"/>
  <c r="F814" i="26"/>
  <c r="G867" i="26" s="1"/>
  <c r="F134" i="26"/>
  <c r="F129" i="26"/>
  <c r="G160" i="26" s="1"/>
  <c r="G1501" i="26"/>
  <c r="F1395" i="26"/>
  <c r="H179" i="26"/>
  <c r="H1470" i="26"/>
  <c r="H1180" i="26"/>
  <c r="H1074" i="26" s="1"/>
  <c r="H1551" i="26" s="1"/>
  <c r="H1447" i="26"/>
  <c r="H1476" i="26"/>
  <c r="H1469" i="26"/>
  <c r="F613" i="26"/>
  <c r="G1200" i="26"/>
  <c r="G1094" i="26" s="1"/>
  <c r="G1571" i="26" s="1"/>
  <c r="F145" i="26"/>
  <c r="G176" i="26" s="1"/>
  <c r="G48" i="26"/>
  <c r="H1175" i="26"/>
  <c r="H1069" i="26" s="1"/>
  <c r="H1546" i="26" s="1"/>
  <c r="H1197" i="26"/>
  <c r="H1091" i="26" s="1"/>
  <c r="H1568" i="26" s="1"/>
  <c r="H866" i="26"/>
  <c r="G1490" i="26"/>
  <c r="F1384" i="26"/>
  <c r="G1437" i="26" s="1"/>
  <c r="G1214" i="26"/>
  <c r="G1108" i="26" s="1"/>
  <c r="G1585" i="26" s="1"/>
  <c r="F610" i="26"/>
  <c r="G1211" i="26"/>
  <c r="G1105" i="26" s="1"/>
  <c r="G1582" i="26" s="1"/>
  <c r="H1635" i="26" s="1"/>
  <c r="F842" i="26"/>
  <c r="H159" i="26"/>
  <c r="F130" i="26"/>
  <c r="G161" i="26" s="1"/>
  <c r="H1186" i="26"/>
  <c r="H1080" i="26" s="1"/>
  <c r="H1557" i="26" s="1"/>
  <c r="H166" i="26"/>
  <c r="F826" i="26"/>
  <c r="G1537" i="26"/>
  <c r="F1431" i="26"/>
  <c r="G1484" i="26" s="1"/>
  <c r="G1498" i="26"/>
  <c r="F1392" i="26"/>
  <c r="G1185" i="26"/>
  <c r="G1079" i="26" s="1"/>
  <c r="G1556" i="26" s="1"/>
  <c r="H1187" i="26"/>
  <c r="H1081" i="26" s="1"/>
  <c r="H1558" i="26" s="1"/>
  <c r="I1611" i="26" s="1"/>
  <c r="G1491" i="26"/>
  <c r="F1385" i="26"/>
  <c r="G1438" i="26" s="1"/>
  <c r="H1207" i="26"/>
  <c r="H1101" i="26" s="1"/>
  <c r="H1578" i="26" s="1"/>
  <c r="F816" i="26"/>
  <c r="G869" i="26" s="1"/>
  <c r="H630" i="26"/>
  <c r="G1536" i="26"/>
  <c r="F1430" i="26"/>
  <c r="G1483" i="26" s="1"/>
  <c r="G1192" i="26"/>
  <c r="G1086" i="26" s="1"/>
  <c r="G1563" i="26" s="1"/>
  <c r="H867" i="26"/>
  <c r="F832" i="26"/>
  <c r="G885" i="26" s="1"/>
  <c r="G1505" i="26"/>
  <c r="F1399" i="26"/>
  <c r="H1474" i="26"/>
  <c r="F604" i="26"/>
  <c r="F833" i="26"/>
  <c r="G1507" i="26"/>
  <c r="F1401" i="26"/>
  <c r="H634" i="26"/>
  <c r="H1200" i="26"/>
  <c r="H1094" i="26" s="1"/>
  <c r="H1571" i="26" s="1"/>
  <c r="F150" i="26"/>
  <c r="G181" i="26" s="1"/>
  <c r="F132" i="26"/>
  <c r="G163" i="26" s="1"/>
  <c r="H1437" i="26"/>
  <c r="H1214" i="26"/>
  <c r="H1108" i="26" s="1"/>
  <c r="H1585" i="26" s="1"/>
  <c r="I1638" i="26" s="1"/>
  <c r="F859" i="26"/>
  <c r="H870" i="26"/>
  <c r="G1509" i="26"/>
  <c r="F1403" i="26"/>
  <c r="G1456" i="26" s="1"/>
  <c r="H168" i="26"/>
  <c r="G1492" i="26"/>
  <c r="F1386" i="26"/>
  <c r="F858" i="26"/>
  <c r="H1456" i="26"/>
  <c r="H1439" i="26"/>
  <c r="H895" i="26"/>
  <c r="G1510" i="26"/>
  <c r="F1404" i="26"/>
  <c r="F825" i="26"/>
  <c r="G878" i="26" s="1"/>
  <c r="G1218" i="26"/>
  <c r="G1112" i="26" s="1"/>
  <c r="G1589" i="26" s="1"/>
  <c r="G1182" i="26"/>
  <c r="G1076" i="26" s="1"/>
  <c r="G1553" i="26" s="1"/>
  <c r="F848" i="26"/>
  <c r="G901" i="26" s="1"/>
  <c r="H911" i="26"/>
  <c r="H161" i="26"/>
  <c r="H879" i="26"/>
  <c r="H1183" i="26"/>
  <c r="H1077" i="26" s="1"/>
  <c r="H1554" i="26" s="1"/>
  <c r="G1534" i="26"/>
  <c r="F1428" i="26"/>
  <c r="H1445" i="26"/>
  <c r="H1185" i="26"/>
  <c r="H1079" i="26" s="1"/>
  <c r="H1556" i="26" s="1"/>
  <c r="H1609" i="26" s="1"/>
  <c r="H1189" i="26"/>
  <c r="H1083" i="26" s="1"/>
  <c r="H1560" i="26" s="1"/>
  <c r="F850" i="26"/>
  <c r="G1506" i="26"/>
  <c r="F1400" i="26"/>
  <c r="G1453" i="26" s="1"/>
  <c r="H1438" i="26"/>
  <c r="H1446" i="26"/>
  <c r="F144" i="26"/>
  <c r="H869" i="26"/>
  <c r="H1174" i="26"/>
  <c r="H1068" i="26" s="1"/>
  <c r="H1545" i="26" s="1"/>
  <c r="H1188" i="26"/>
  <c r="H1082" i="26" s="1"/>
  <c r="H1559" i="26" s="1"/>
  <c r="I1612" i="26" s="1"/>
  <c r="H1216" i="26"/>
  <c r="H1110" i="26" s="1"/>
  <c r="H1587" i="26" s="1"/>
  <c r="H1443" i="26"/>
  <c r="H1192" i="26"/>
  <c r="H1086" i="26" s="1"/>
  <c r="H1563" i="26" s="1"/>
  <c r="F846" i="26"/>
  <c r="G899" i="26" s="1"/>
  <c r="G1521" i="26"/>
  <c r="F1415" i="26"/>
  <c r="G1533" i="26"/>
  <c r="F1427" i="26"/>
  <c r="G1480" i="26" s="1"/>
  <c r="F829" i="26"/>
  <c r="G882" i="26" s="1"/>
  <c r="H885" i="26"/>
  <c r="F823" i="26"/>
  <c r="H1452" i="26"/>
  <c r="G1212" i="26"/>
  <c r="G1106" i="26" s="1"/>
  <c r="G1583" i="26" s="1"/>
  <c r="F837" i="26"/>
  <c r="G890" i="26" s="1"/>
  <c r="H625" i="26"/>
  <c r="F822" i="26"/>
  <c r="G875" i="26" s="1"/>
  <c r="H886" i="26"/>
  <c r="H1454" i="26"/>
  <c r="F139" i="26"/>
  <c r="G170" i="26" s="1"/>
  <c r="G1535" i="26"/>
  <c r="F1429" i="26"/>
  <c r="F142" i="26"/>
  <c r="G173" i="26" s="1"/>
  <c r="G1528" i="26"/>
  <c r="F1422" i="26"/>
  <c r="G1475" i="26" s="1"/>
  <c r="F812" i="26"/>
  <c r="G865" i="26" s="1"/>
  <c r="F845" i="26"/>
  <c r="G898" i="26" s="1"/>
  <c r="H181" i="26"/>
  <c r="H163" i="26"/>
  <c r="H1195" i="26"/>
  <c r="H1089" i="26" s="1"/>
  <c r="H1566" i="26" s="1"/>
  <c r="I1619" i="26" s="1"/>
  <c r="F607" i="26"/>
  <c r="G1196" i="26"/>
  <c r="G1090" i="26" s="1"/>
  <c r="G1567" i="26" s="1"/>
  <c r="G1517" i="26"/>
  <c r="F1411" i="26"/>
  <c r="G1204" i="26"/>
  <c r="G1098" i="26" s="1"/>
  <c r="G1575" i="26" s="1"/>
  <c r="G1525" i="26"/>
  <c r="F1419" i="26"/>
  <c r="F821" i="26"/>
  <c r="G874" i="26" s="1"/>
  <c r="F852" i="26"/>
  <c r="G905" i="26" s="1"/>
  <c r="F602" i="26"/>
  <c r="G1213" i="26"/>
  <c r="G1107" i="26" s="1"/>
  <c r="G1584" i="26" s="1"/>
  <c r="H1178" i="26"/>
  <c r="H1072" i="26" s="1"/>
  <c r="H1549" i="26" s="1"/>
  <c r="G1190" i="26"/>
  <c r="G1084" i="26" s="1"/>
  <c r="G1561" i="26" s="1"/>
  <c r="G1518" i="26"/>
  <c r="F1412" i="26"/>
  <c r="G1176" i="26"/>
  <c r="G1070" i="26" s="1"/>
  <c r="G1547" i="26" s="1"/>
  <c r="G1179" i="26"/>
  <c r="G1073" i="26" s="1"/>
  <c r="G1550" i="26" s="1"/>
  <c r="G1519" i="26"/>
  <c r="F1413" i="26"/>
  <c r="G1466" i="26" s="1"/>
  <c r="F849" i="26"/>
  <c r="G902" i="26" s="1"/>
  <c r="F606" i="26"/>
  <c r="H1457" i="26"/>
  <c r="H878" i="26"/>
  <c r="H901" i="26"/>
  <c r="F605" i="26"/>
  <c r="G626" i="26" s="1"/>
  <c r="F836" i="26"/>
  <c r="G889" i="26" s="1"/>
  <c r="G1508" i="26"/>
  <c r="F1402" i="26"/>
  <c r="G1455" i="26" s="1"/>
  <c r="G1503" i="26"/>
  <c r="F1397" i="26"/>
  <c r="G1450" i="26" s="1"/>
  <c r="H1481" i="26"/>
  <c r="F840" i="26"/>
  <c r="G893" i="26" s="1"/>
  <c r="H1484" i="26"/>
  <c r="G1208" i="26"/>
  <c r="G1102" i="26" s="1"/>
  <c r="G1579" i="26" s="1"/>
  <c r="G1515" i="26"/>
  <c r="F1409" i="26"/>
  <c r="G1514" i="26"/>
  <c r="F1408" i="26"/>
  <c r="G1461" i="26" s="1"/>
  <c r="F601" i="26"/>
  <c r="G622" i="26" s="1"/>
  <c r="F140" i="26"/>
  <c r="H45" i="26"/>
  <c r="F827" i="26"/>
  <c r="H1483" i="26"/>
  <c r="H1198" i="26"/>
  <c r="H1092" i="26" s="1"/>
  <c r="H1569" i="26" s="1"/>
  <c r="H899" i="26"/>
  <c r="H1468" i="26"/>
  <c r="H1480" i="26"/>
  <c r="H882" i="26"/>
  <c r="H876" i="26"/>
  <c r="H1212" i="26"/>
  <c r="H1106" i="26" s="1"/>
  <c r="H1583" i="26" s="1"/>
  <c r="H1636" i="26" s="1"/>
  <c r="F141" i="26"/>
  <c r="G172" i="26" s="1"/>
  <c r="F616" i="26"/>
  <c r="F854" i="26"/>
  <c r="F615" i="26"/>
  <c r="G636" i="26" s="1"/>
  <c r="F136" i="26"/>
  <c r="G167" i="26" s="1"/>
  <c r="H173" i="26"/>
  <c r="H865" i="26"/>
  <c r="H898" i="26"/>
  <c r="G1219" i="26"/>
  <c r="G1113" i="26" s="1"/>
  <c r="G1590" i="26" s="1"/>
  <c r="H1643" i="26" s="1"/>
  <c r="F853" i="26"/>
  <c r="G1526" i="26"/>
  <c r="F1420" i="26"/>
  <c r="G1473" i="26" s="1"/>
  <c r="G1511" i="26"/>
  <c r="F1405" i="26"/>
  <c r="G1458" i="26" s="1"/>
  <c r="F834" i="26"/>
  <c r="G1512" i="26"/>
  <c r="F1406" i="26"/>
  <c r="G1459" i="26" s="1"/>
  <c r="G1494" i="26"/>
  <c r="F1388" i="26"/>
  <c r="G1441" i="26" s="1"/>
  <c r="F819" i="26"/>
  <c r="F151" i="26"/>
  <c r="G1215" i="26"/>
  <c r="G1109" i="26" s="1"/>
  <c r="G1586" i="26" s="1"/>
  <c r="H1639" i="26" s="1"/>
  <c r="G1530" i="26"/>
  <c r="F1424" i="26"/>
  <c r="F824" i="26"/>
  <c r="G877" i="26" s="1"/>
  <c r="G1524" i="26"/>
  <c r="F1418" i="26"/>
  <c r="F149" i="26"/>
  <c r="G180" i="26" s="1"/>
  <c r="G47" i="26"/>
  <c r="F856" i="26"/>
  <c r="F608" i="26"/>
  <c r="G629" i="26" s="1"/>
  <c r="G44" i="26"/>
  <c r="G1504" i="26"/>
  <c r="F1398" i="26"/>
  <c r="F851" i="26"/>
  <c r="G904" i="26" s="1"/>
  <c r="G1513" i="26"/>
  <c r="F1407" i="26"/>
  <c r="G1531" i="26"/>
  <c r="F1425" i="26"/>
  <c r="G1493" i="26"/>
  <c r="F1387" i="26"/>
  <c r="F131" i="26"/>
  <c r="G162" i="26" s="1"/>
  <c r="F830" i="26"/>
  <c r="G883" i="26" s="1"/>
  <c r="F844" i="26"/>
  <c r="G897" i="26" s="1"/>
  <c r="F847" i="26"/>
  <c r="G900" i="26" s="1"/>
  <c r="H906" i="26"/>
  <c r="H1621" i="26" l="1"/>
  <c r="H1624" i="26"/>
  <c r="H1599" i="26"/>
  <c r="H1601" i="26"/>
  <c r="H1610" i="26"/>
  <c r="I1610" i="26"/>
  <c r="I1609" i="26"/>
  <c r="H1616" i="26"/>
  <c r="I1616" i="26"/>
  <c r="I1631" i="26"/>
  <c r="H1618" i="26"/>
  <c r="I1618" i="26"/>
  <c r="I591" i="26"/>
  <c r="I653" i="26"/>
  <c r="I695" i="26"/>
  <c r="I1596" i="26"/>
  <c r="H1606" i="26"/>
  <c r="J654" i="26"/>
  <c r="J696" i="26"/>
  <c r="E49" i="28"/>
  <c r="B49" i="28"/>
  <c r="H611" i="26"/>
  <c r="D49" i="28"/>
  <c r="C49" i="28"/>
  <c r="I1622" i="26"/>
  <c r="I1601" i="26"/>
  <c r="I1621" i="26"/>
  <c r="I1598" i="26"/>
  <c r="H1628" i="26"/>
  <c r="H1642" i="26"/>
  <c r="H1627" i="26"/>
  <c r="I1627" i="26"/>
  <c r="H1620" i="26"/>
  <c r="H1600" i="26"/>
  <c r="H1637" i="26"/>
  <c r="I1640" i="26"/>
  <c r="I1615" i="26"/>
  <c r="I1604" i="26"/>
  <c r="H1614" i="26"/>
  <c r="I1607" i="26"/>
  <c r="I1613" i="26"/>
  <c r="I1608" i="26"/>
  <c r="H1602" i="26"/>
  <c r="I1602" i="26"/>
  <c r="H1638" i="26"/>
  <c r="H1617" i="26"/>
  <c r="I1617" i="26"/>
  <c r="H1632" i="26"/>
  <c r="H590" i="26"/>
  <c r="I1636" i="26"/>
  <c r="I1599" i="26"/>
  <c r="I1624" i="26"/>
  <c r="J632" i="26"/>
  <c r="K633" i="26"/>
  <c r="I50" i="28"/>
  <c r="F50" i="28"/>
  <c r="I612" i="26"/>
  <c r="G50" i="28"/>
  <c r="H50" i="28"/>
  <c r="H1603" i="26"/>
  <c r="F1510" i="26"/>
  <c r="E1404" i="26"/>
  <c r="E833" i="26"/>
  <c r="E844" i="26"/>
  <c r="F897" i="26" s="1"/>
  <c r="F1512" i="26"/>
  <c r="E1406" i="26"/>
  <c r="F1459" i="26" s="1"/>
  <c r="F1526" i="26"/>
  <c r="E1420" i="26"/>
  <c r="F1514" i="26"/>
  <c r="E1408" i="26"/>
  <c r="E849" i="26"/>
  <c r="F902" i="26" s="1"/>
  <c r="E821" i="26"/>
  <c r="F874" i="26" s="1"/>
  <c r="F1517" i="26"/>
  <c r="E1411" i="26"/>
  <c r="E812" i="26"/>
  <c r="F1533" i="26"/>
  <c r="E1427" i="26"/>
  <c r="F1480" i="26" s="1"/>
  <c r="F1506" i="26"/>
  <c r="E1400" i="26"/>
  <c r="G1457" i="26"/>
  <c r="G886" i="26"/>
  <c r="E130" i="26"/>
  <c r="F161" i="26" s="1"/>
  <c r="E135" i="26"/>
  <c r="F166" i="26" s="1"/>
  <c r="F1500" i="26"/>
  <c r="E1394" i="26"/>
  <c r="E843" i="26"/>
  <c r="F896" i="26" s="1"/>
  <c r="E147" i="26"/>
  <c r="F178" i="26" s="1"/>
  <c r="F1206" i="26"/>
  <c r="F1100" i="26" s="1"/>
  <c r="F1577" i="26" s="1"/>
  <c r="E828" i="26"/>
  <c r="F881" i="26" s="1"/>
  <c r="E131" i="26"/>
  <c r="F162" i="26" s="1"/>
  <c r="F1219" i="26"/>
  <c r="F1113" i="26" s="1"/>
  <c r="F1590" i="26" s="1"/>
  <c r="F1503" i="26"/>
  <c r="E1397" i="26"/>
  <c r="E150" i="26"/>
  <c r="F181" i="26" s="1"/>
  <c r="F1185" i="26"/>
  <c r="F1079" i="26" s="1"/>
  <c r="F1556" i="26" s="1"/>
  <c r="F1499" i="26"/>
  <c r="E1393" i="26"/>
  <c r="F1175" i="26"/>
  <c r="F1069" i="26" s="1"/>
  <c r="F1546" i="26" s="1"/>
  <c r="E841" i="26"/>
  <c r="E855" i="26"/>
  <c r="F908" i="26" s="1"/>
  <c r="F1513" i="26"/>
  <c r="E1407" i="26"/>
  <c r="E151" i="26"/>
  <c r="F182" i="26" s="1"/>
  <c r="E854" i="26"/>
  <c r="E827" i="26"/>
  <c r="F1172" i="26"/>
  <c r="F1066" i="26" s="1"/>
  <c r="E607" i="26"/>
  <c r="F628" i="26" s="1"/>
  <c r="F1535" i="26"/>
  <c r="E1429" i="26"/>
  <c r="F1198" i="26"/>
  <c r="F1092" i="26" s="1"/>
  <c r="F1569" i="26" s="1"/>
  <c r="E858" i="26"/>
  <c r="F911" i="26" s="1"/>
  <c r="E604" i="26"/>
  <c r="F625" i="26" s="1"/>
  <c r="F1216" i="26"/>
  <c r="F1110" i="26" s="1"/>
  <c r="F1587" i="26" s="1"/>
  <c r="E146" i="26"/>
  <c r="E835" i="26"/>
  <c r="F888" i="26" s="1"/>
  <c r="E148" i="26"/>
  <c r="G1210" i="26"/>
  <c r="G1104" i="26" s="1"/>
  <c r="G1581" i="26" s="1"/>
  <c r="F1191" i="26"/>
  <c r="F1085" i="26" s="1"/>
  <c r="F1562" i="26" s="1"/>
  <c r="F1532" i="26"/>
  <c r="E1426" i="26"/>
  <c r="F1479" i="26" s="1"/>
  <c r="E820" i="26"/>
  <c r="E851" i="26"/>
  <c r="F904" i="26" s="1"/>
  <c r="E605" i="26"/>
  <c r="E142" i="26"/>
  <c r="E832" i="26"/>
  <c r="F1173" i="26"/>
  <c r="F1067" i="26" s="1"/>
  <c r="F1544" i="26" s="1"/>
  <c r="G1460" i="26"/>
  <c r="E608" i="26"/>
  <c r="E149" i="26"/>
  <c r="G182" i="26"/>
  <c r="G907" i="26"/>
  <c r="G880" i="26"/>
  <c r="E840" i="26"/>
  <c r="F1508" i="26"/>
  <c r="E1402" i="26"/>
  <c r="F1455" i="26" s="1"/>
  <c r="F1519" i="26"/>
  <c r="E1413" i="26"/>
  <c r="F1525" i="26"/>
  <c r="E1419" i="26"/>
  <c r="G1464" i="26"/>
  <c r="G628" i="26"/>
  <c r="F1528" i="26"/>
  <c r="E1422" i="26"/>
  <c r="E822" i="26"/>
  <c r="G1198" i="26"/>
  <c r="G1092" i="26" s="1"/>
  <c r="G1569" i="26" s="1"/>
  <c r="F1218" i="26"/>
  <c r="F1112" i="26" s="1"/>
  <c r="F1589" i="26" s="1"/>
  <c r="G911" i="26"/>
  <c r="G1195" i="26"/>
  <c r="G1089" i="26" s="1"/>
  <c r="G1566" i="26" s="1"/>
  <c r="H1619" i="26" s="1"/>
  <c r="G625" i="26"/>
  <c r="F1192" i="26"/>
  <c r="F1086" i="26" s="1"/>
  <c r="F1563" i="26" s="1"/>
  <c r="G1216" i="26"/>
  <c r="G1110" i="26" s="1"/>
  <c r="G1587" i="26" s="1"/>
  <c r="G1640" i="26" s="1"/>
  <c r="F1498" i="26"/>
  <c r="E1392" i="26"/>
  <c r="F1490" i="26"/>
  <c r="E1384" i="26"/>
  <c r="F1437" i="26" s="1"/>
  <c r="E609" i="26"/>
  <c r="G1188" i="26"/>
  <c r="G1082" i="26" s="1"/>
  <c r="G1559" i="26" s="1"/>
  <c r="F1186" i="26"/>
  <c r="F1080" i="26" s="1"/>
  <c r="F1557" i="26" s="1"/>
  <c r="E137" i="26"/>
  <c r="F168" i="26" s="1"/>
  <c r="G177" i="26"/>
  <c r="G888" i="26"/>
  <c r="F1522" i="26"/>
  <c r="E1416" i="26"/>
  <c r="G179" i="26"/>
  <c r="F1495" i="26"/>
  <c r="E1389" i="26"/>
  <c r="F1442" i="26" s="1"/>
  <c r="G1201" i="26"/>
  <c r="G1095" i="26" s="1"/>
  <c r="G1572" i="26" s="1"/>
  <c r="G1217" i="26"/>
  <c r="G1111" i="26" s="1"/>
  <c r="G1588" i="26" s="1"/>
  <c r="G1191" i="26"/>
  <c r="G1085" i="26" s="1"/>
  <c r="G1562" i="26" s="1"/>
  <c r="G873" i="26"/>
  <c r="E818" i="26"/>
  <c r="F871" i="26" s="1"/>
  <c r="F1502" i="26"/>
  <c r="E1396" i="26"/>
  <c r="E615" i="26"/>
  <c r="F1202" i="26"/>
  <c r="F1096" i="26" s="1"/>
  <c r="F1573" i="26" s="1"/>
  <c r="E819" i="26"/>
  <c r="F872" i="26" s="1"/>
  <c r="E834" i="26"/>
  <c r="F887" i="26" s="1"/>
  <c r="E853" i="26"/>
  <c r="F906" i="26" s="1"/>
  <c r="E616" i="26"/>
  <c r="F637" i="26" s="1"/>
  <c r="F1515" i="26"/>
  <c r="E1409" i="26"/>
  <c r="F1518" i="26"/>
  <c r="E1412" i="26"/>
  <c r="F1465" i="26" s="1"/>
  <c r="G1172" i="26"/>
  <c r="G1066" i="26" s="1"/>
  <c r="F1199" i="26"/>
  <c r="F1093" i="26" s="1"/>
  <c r="F1570" i="26" s="1"/>
  <c r="G1482" i="26"/>
  <c r="E823" i="26"/>
  <c r="F1521" i="26"/>
  <c r="E1415" i="26"/>
  <c r="E144" i="26"/>
  <c r="F175" i="26" s="1"/>
  <c r="E850" i="26"/>
  <c r="F903" i="26" s="1"/>
  <c r="F1534" i="26"/>
  <c r="E1428" i="26"/>
  <c r="F1492" i="26"/>
  <c r="E1386" i="26"/>
  <c r="F1439" i="26" s="1"/>
  <c r="E859" i="26"/>
  <c r="F912" i="26" s="1"/>
  <c r="E842" i="26"/>
  <c r="F895" i="26" s="1"/>
  <c r="E613" i="26"/>
  <c r="F1501" i="26"/>
  <c r="E1395" i="26"/>
  <c r="E134" i="26"/>
  <c r="E817" i="26"/>
  <c r="F870" i="26" s="1"/>
  <c r="F1527" i="26"/>
  <c r="E1421" i="26"/>
  <c r="F1474" i="26" s="1"/>
  <c r="G1442" i="26"/>
  <c r="E133" i="26"/>
  <c r="F164" i="26" s="1"/>
  <c r="G1479" i="26"/>
  <c r="E138" i="26"/>
  <c r="G871" i="26"/>
  <c r="G1449" i="26"/>
  <c r="E603" i="26"/>
  <c r="F624" i="26" s="1"/>
  <c r="F1493" i="26"/>
  <c r="E1387" i="26"/>
  <c r="G1173" i="26"/>
  <c r="G1067" i="26" s="1"/>
  <c r="G1544" i="26" s="1"/>
  <c r="F1504" i="26"/>
  <c r="E1398" i="26"/>
  <c r="F1531" i="26"/>
  <c r="E1425" i="26"/>
  <c r="F1478" i="26" s="1"/>
  <c r="G1451" i="26"/>
  <c r="E856" i="26"/>
  <c r="F909" i="26" s="1"/>
  <c r="F1524" i="26"/>
  <c r="E1418" i="26"/>
  <c r="G872" i="26"/>
  <c r="G887" i="26"/>
  <c r="G906" i="26"/>
  <c r="G637" i="26"/>
  <c r="E140" i="26"/>
  <c r="G1462" i="26"/>
  <c r="E606" i="26"/>
  <c r="F627" i="26" s="1"/>
  <c r="G1465" i="26"/>
  <c r="E602" i="26"/>
  <c r="G1472" i="26"/>
  <c r="G876" i="26"/>
  <c r="G1468" i="26"/>
  <c r="F45" i="26"/>
  <c r="G175" i="26"/>
  <c r="G903" i="26"/>
  <c r="G1481" i="26"/>
  <c r="G912" i="26"/>
  <c r="F1507" i="26"/>
  <c r="E1401" i="26"/>
  <c r="F1505" i="26"/>
  <c r="E1399" i="26"/>
  <c r="F1452" i="26" s="1"/>
  <c r="F1174" i="26"/>
  <c r="F1068" i="26" s="1"/>
  <c r="F1545" i="26" s="1"/>
  <c r="G1445" i="26"/>
  <c r="E826" i="26"/>
  <c r="G895" i="26"/>
  <c r="E610" i="26"/>
  <c r="F631" i="26" s="1"/>
  <c r="E145" i="26"/>
  <c r="F176" i="26" s="1"/>
  <c r="G634" i="26"/>
  <c r="G165" i="26"/>
  <c r="G1207" i="26"/>
  <c r="G1101" i="26" s="1"/>
  <c r="G1578" i="26" s="1"/>
  <c r="H1631" i="26" s="1"/>
  <c r="G1184" i="26"/>
  <c r="G1078" i="26" s="1"/>
  <c r="G1555" i="26" s="1"/>
  <c r="G870" i="26"/>
  <c r="G1469" i="26"/>
  <c r="G1180" i="26"/>
  <c r="G1074" i="26" s="1"/>
  <c r="G1551" i="26" s="1"/>
  <c r="F1497" i="26"/>
  <c r="E1391" i="26"/>
  <c r="F1444" i="26" s="1"/>
  <c r="F46" i="26"/>
  <c r="G164" i="26"/>
  <c r="F1205" i="26"/>
  <c r="F1099" i="26" s="1"/>
  <c r="F1576" i="26" s="1"/>
  <c r="G1629" i="26" s="1"/>
  <c r="F1181" i="26"/>
  <c r="F1075" i="26" s="1"/>
  <c r="F1552" i="26" s="1"/>
  <c r="G169" i="26"/>
  <c r="E143" i="26"/>
  <c r="E824" i="26"/>
  <c r="E141" i="26"/>
  <c r="F172" i="26" s="1"/>
  <c r="F1509" i="26"/>
  <c r="E1403" i="26"/>
  <c r="E816" i="26"/>
  <c r="F869" i="26" s="1"/>
  <c r="E129" i="26"/>
  <c r="F160" i="26" s="1"/>
  <c r="G1440" i="26"/>
  <c r="F1530" i="26"/>
  <c r="E1424" i="26"/>
  <c r="G1202" i="26"/>
  <c r="G1096" i="26" s="1"/>
  <c r="G1573" i="26" s="1"/>
  <c r="E830" i="26"/>
  <c r="G1478" i="26"/>
  <c r="G909" i="26"/>
  <c r="G1471" i="26"/>
  <c r="G1477" i="26"/>
  <c r="F1494" i="26"/>
  <c r="E1388" i="26"/>
  <c r="F1511" i="26"/>
  <c r="E1405" i="26"/>
  <c r="E136" i="26"/>
  <c r="G171" i="26"/>
  <c r="E836" i="26"/>
  <c r="F889" i="26" s="1"/>
  <c r="G627" i="26"/>
  <c r="F1179" i="26"/>
  <c r="F1073" i="26" s="1"/>
  <c r="F1550" i="26" s="1"/>
  <c r="G623" i="26"/>
  <c r="G1199" i="26"/>
  <c r="G1093" i="26" s="1"/>
  <c r="G1570" i="26" s="1"/>
  <c r="E837" i="26"/>
  <c r="G45" i="26"/>
  <c r="E848" i="26"/>
  <c r="E825" i="26"/>
  <c r="F878" i="26" s="1"/>
  <c r="G1439" i="26"/>
  <c r="E132" i="26"/>
  <c r="F163" i="26" s="1"/>
  <c r="G1454" i="26"/>
  <c r="G1452" i="26"/>
  <c r="F1536" i="26"/>
  <c r="E1430" i="26"/>
  <c r="G1174" i="26"/>
  <c r="G1068" i="26" s="1"/>
  <c r="G1545" i="26" s="1"/>
  <c r="F1491" i="26"/>
  <c r="E1385" i="26"/>
  <c r="G1189" i="26"/>
  <c r="G1083" i="26" s="1"/>
  <c r="G1560" i="26" s="1"/>
  <c r="F1537" i="26"/>
  <c r="E1431" i="26"/>
  <c r="F1484" i="26" s="1"/>
  <c r="G879" i="26"/>
  <c r="G631" i="26"/>
  <c r="G1448" i="26"/>
  <c r="E814" i="26"/>
  <c r="F867" i="26" s="1"/>
  <c r="F1496" i="26"/>
  <c r="E1390" i="26"/>
  <c r="F1443" i="26" s="1"/>
  <c r="G1183" i="26"/>
  <c r="G1077" i="26" s="1"/>
  <c r="G1554" i="26" s="1"/>
  <c r="H1607" i="26" s="1"/>
  <c r="E839" i="26"/>
  <c r="F892" i="26" s="1"/>
  <c r="E813" i="26"/>
  <c r="F866" i="26" s="1"/>
  <c r="F1529" i="26"/>
  <c r="E1423" i="26"/>
  <c r="F1476" i="26" s="1"/>
  <c r="G1474" i="26"/>
  <c r="G1187" i="26"/>
  <c r="G1081" i="26" s="1"/>
  <c r="G1558" i="26" s="1"/>
  <c r="H1611" i="26" s="1"/>
  <c r="E126" i="26"/>
  <c r="F157" i="26" s="1"/>
  <c r="G1181" i="26"/>
  <c r="G1075" i="26" s="1"/>
  <c r="G1552" i="26" s="1"/>
  <c r="G174" i="26"/>
  <c r="F1203" i="26"/>
  <c r="F1097" i="26" s="1"/>
  <c r="F1574" i="26" s="1"/>
  <c r="E127" i="26"/>
  <c r="F158" i="26" s="1"/>
  <c r="E614" i="26"/>
  <c r="E815" i="26"/>
  <c r="F868" i="26" s="1"/>
  <c r="F1520" i="26"/>
  <c r="E1414" i="26"/>
  <c r="E831" i="26"/>
  <c r="F884" i="26" s="1"/>
  <c r="E847" i="26"/>
  <c r="F900" i="26" s="1"/>
  <c r="E601" i="26"/>
  <c r="F622" i="26" s="1"/>
  <c r="F1213" i="26"/>
  <c r="F1107" i="26" s="1"/>
  <c r="F1584" i="26" s="1"/>
  <c r="E852" i="26"/>
  <c r="E845" i="26"/>
  <c r="E139" i="26"/>
  <c r="F170" i="26" s="1"/>
  <c r="E829" i="26"/>
  <c r="E846" i="26"/>
  <c r="E128" i="26"/>
  <c r="F1516" i="26"/>
  <c r="E1410" i="26"/>
  <c r="F1463" i="26" s="1"/>
  <c r="F1523" i="26"/>
  <c r="E1417" i="26"/>
  <c r="E838" i="26"/>
  <c r="E857" i="26"/>
  <c r="F910" i="26" s="1"/>
  <c r="G1598" i="26" l="1"/>
  <c r="G1615" i="26"/>
  <c r="G1622" i="26"/>
  <c r="H1634" i="26"/>
  <c r="H1640" i="26"/>
  <c r="G1603" i="26"/>
  <c r="H1612" i="26"/>
  <c r="G1627" i="26"/>
  <c r="H1622" i="26"/>
  <c r="I654" i="26"/>
  <c r="I696" i="26"/>
  <c r="G1642" i="26"/>
  <c r="G1626" i="26"/>
  <c r="H1626" i="26"/>
  <c r="H1641" i="26"/>
  <c r="J633" i="26"/>
  <c r="B50" i="28"/>
  <c r="H612" i="26"/>
  <c r="C50" i="28"/>
  <c r="D50" i="28"/>
  <c r="E50" i="28"/>
  <c r="H1615" i="26"/>
  <c r="G1599" i="26"/>
  <c r="G1605" i="26"/>
  <c r="H1605" i="26"/>
  <c r="G1597" i="26"/>
  <c r="H1597" i="26"/>
  <c r="H1625" i="26"/>
  <c r="H1598" i="26"/>
  <c r="G1623" i="26"/>
  <c r="H1623" i="26"/>
  <c r="G1543" i="26"/>
  <c r="G590" i="26"/>
  <c r="H591" i="26"/>
  <c r="H653" i="26"/>
  <c r="H695" i="26"/>
  <c r="G1616" i="26"/>
  <c r="I632" i="26"/>
  <c r="G611" i="26"/>
  <c r="H632" i="26" s="1"/>
  <c r="H1604" i="26"/>
  <c r="G1610" i="26"/>
  <c r="F1543" i="26"/>
  <c r="G1609" i="26"/>
  <c r="G1643" i="26"/>
  <c r="G1630" i="26"/>
  <c r="H1608" i="26"/>
  <c r="H1613" i="26"/>
  <c r="G1637" i="26"/>
  <c r="E1504" i="26"/>
  <c r="D1398" i="26"/>
  <c r="D852" i="26"/>
  <c r="F1208" i="26"/>
  <c r="F1102" i="26" s="1"/>
  <c r="F1579" i="26" s="1"/>
  <c r="E1520" i="26"/>
  <c r="D1414" i="26"/>
  <c r="E1467" i="26" s="1"/>
  <c r="D614" i="26"/>
  <c r="E1177" i="26"/>
  <c r="E1071" i="26" s="1"/>
  <c r="E1548" i="26" s="1"/>
  <c r="D126" i="26"/>
  <c r="D848" i="26"/>
  <c r="E1494" i="26"/>
  <c r="D1388" i="26"/>
  <c r="D830" i="26"/>
  <c r="E883" i="26" s="1"/>
  <c r="E1509" i="26"/>
  <c r="D1403" i="26"/>
  <c r="E1456" i="26" s="1"/>
  <c r="D824" i="26"/>
  <c r="E877" i="26" s="1"/>
  <c r="F1451" i="26"/>
  <c r="D613" i="26"/>
  <c r="E634" i="26" s="1"/>
  <c r="E1521" i="26"/>
  <c r="D1415" i="26"/>
  <c r="D616" i="26"/>
  <c r="E637" i="26" s="1"/>
  <c r="E1202" i="26"/>
  <c r="E1096" i="26" s="1"/>
  <c r="E1573" i="26" s="1"/>
  <c r="D818" i="26"/>
  <c r="E871" i="26" s="1"/>
  <c r="E1522" i="26"/>
  <c r="D1416" i="26"/>
  <c r="E1469" i="26" s="1"/>
  <c r="E1186" i="26"/>
  <c r="E1080" i="26" s="1"/>
  <c r="E1557" i="26" s="1"/>
  <c r="F1610" i="26" s="1"/>
  <c r="E1498" i="26"/>
  <c r="D1392" i="26"/>
  <c r="E1508" i="26"/>
  <c r="D1402" i="26"/>
  <c r="E1172" i="26"/>
  <c r="E1066" i="26" s="1"/>
  <c r="D150" i="26"/>
  <c r="E181" i="26" s="1"/>
  <c r="D843" i="26"/>
  <c r="E896" i="26" s="1"/>
  <c r="E1174" i="26"/>
  <c r="E1068" i="26" s="1"/>
  <c r="E1545" i="26" s="1"/>
  <c r="E1490" i="26"/>
  <c r="D1384" i="26"/>
  <c r="F635" i="26"/>
  <c r="E1491" i="26"/>
  <c r="D1385" i="26"/>
  <c r="F901" i="26"/>
  <c r="E1204" i="26"/>
  <c r="E1098" i="26" s="1"/>
  <c r="E1575" i="26" s="1"/>
  <c r="D136" i="26"/>
  <c r="F1441" i="26"/>
  <c r="F883" i="26"/>
  <c r="F1456" i="26"/>
  <c r="F877" i="26"/>
  <c r="E1187" i="26"/>
  <c r="E1081" i="26" s="1"/>
  <c r="E1558" i="26" s="1"/>
  <c r="E1178" i="26"/>
  <c r="E1072" i="26" s="1"/>
  <c r="E1549" i="26" s="1"/>
  <c r="D826" i="26"/>
  <c r="F1182" i="26"/>
  <c r="F1076" i="26" s="1"/>
  <c r="F1553" i="26" s="1"/>
  <c r="F634" i="26"/>
  <c r="E1534" i="26"/>
  <c r="D1428" i="26"/>
  <c r="F1468" i="26"/>
  <c r="D609" i="26"/>
  <c r="E630" i="26" s="1"/>
  <c r="D149" i="26"/>
  <c r="D832" i="26"/>
  <c r="D820" i="26"/>
  <c r="E873" i="26" s="1"/>
  <c r="E1195" i="26"/>
  <c r="E1089" i="26" s="1"/>
  <c r="E1566" i="26" s="1"/>
  <c r="E1514" i="26"/>
  <c r="D1408" i="26"/>
  <c r="E1523" i="26"/>
  <c r="D1417" i="26"/>
  <c r="E1470" i="26" s="1"/>
  <c r="E1529" i="26"/>
  <c r="D1423" i="26"/>
  <c r="D851" i="26"/>
  <c r="E1512" i="26"/>
  <c r="D1406" i="26"/>
  <c r="E1211" i="26"/>
  <c r="E1105" i="26" s="1"/>
  <c r="E1582" i="26" s="1"/>
  <c r="E1516" i="26"/>
  <c r="D1410" i="26"/>
  <c r="E1463" i="26" s="1"/>
  <c r="F1200" i="26"/>
  <c r="F1094" i="26" s="1"/>
  <c r="F1571" i="26" s="1"/>
  <c r="D601" i="26"/>
  <c r="F1467" i="26"/>
  <c r="D127" i="26"/>
  <c r="F1177" i="26"/>
  <c r="F1071" i="26" s="1"/>
  <c r="F1548" i="26" s="1"/>
  <c r="D813" i="26"/>
  <c r="E866" i="26" s="1"/>
  <c r="F1211" i="26"/>
  <c r="F1105" i="26" s="1"/>
  <c r="F1582" i="26" s="1"/>
  <c r="F1438" i="26"/>
  <c r="D132" i="26"/>
  <c r="F1204" i="26"/>
  <c r="F1098" i="26" s="1"/>
  <c r="F1575" i="26" s="1"/>
  <c r="D836" i="26"/>
  <c r="F167" i="26"/>
  <c r="F1187" i="26"/>
  <c r="F1081" i="26" s="1"/>
  <c r="F1558" i="26" s="1"/>
  <c r="D145" i="26"/>
  <c r="F879" i="26"/>
  <c r="E1505" i="26"/>
  <c r="D1399" i="26"/>
  <c r="D606" i="26"/>
  <c r="F1180" i="26"/>
  <c r="F1074" i="26" s="1"/>
  <c r="F1551" i="26" s="1"/>
  <c r="G1604" i="26" s="1"/>
  <c r="F1184" i="26"/>
  <c r="F1078" i="26" s="1"/>
  <c r="F1555" i="26" s="1"/>
  <c r="D842" i="26"/>
  <c r="F1481" i="26"/>
  <c r="E1518" i="26"/>
  <c r="D1412" i="26"/>
  <c r="D853" i="26"/>
  <c r="F1469" i="26"/>
  <c r="F630" i="26"/>
  <c r="F1445" i="26"/>
  <c r="E1525" i="26"/>
  <c r="D1419" i="26"/>
  <c r="F180" i="26"/>
  <c r="F885" i="26"/>
  <c r="F873" i="26"/>
  <c r="E1201" i="26"/>
  <c r="E1095" i="26" s="1"/>
  <c r="E1572" i="26" s="1"/>
  <c r="F1195" i="26"/>
  <c r="F1089" i="26" s="1"/>
  <c r="F1566" i="26" s="1"/>
  <c r="F1619" i="26" s="1"/>
  <c r="E1499" i="26"/>
  <c r="D1393" i="26"/>
  <c r="E1503" i="26"/>
  <c r="D1397" i="26"/>
  <c r="E1500" i="26"/>
  <c r="D1394" i="26"/>
  <c r="E1447" i="26" s="1"/>
  <c r="D812" i="26"/>
  <c r="F1190" i="26"/>
  <c r="F1084" i="26" s="1"/>
  <c r="F1561" i="26" s="1"/>
  <c r="E47" i="26"/>
  <c r="D833" i="26"/>
  <c r="D604" i="26"/>
  <c r="D821" i="26"/>
  <c r="F1470" i="26"/>
  <c r="D139" i="26"/>
  <c r="D838" i="26"/>
  <c r="D845" i="26"/>
  <c r="E1209" i="26"/>
  <c r="E1103" i="26" s="1"/>
  <c r="E1580" i="26" s="1"/>
  <c r="D837" i="26"/>
  <c r="E1530" i="26"/>
  <c r="D1424" i="26"/>
  <c r="D143" i="26"/>
  <c r="F1178" i="26"/>
  <c r="F1072" i="26" s="1"/>
  <c r="F1549" i="26" s="1"/>
  <c r="E1524" i="26"/>
  <c r="D1418" i="26"/>
  <c r="E1471" i="26" s="1"/>
  <c r="E1493" i="26"/>
  <c r="D1387" i="26"/>
  <c r="D138" i="26"/>
  <c r="E169" i="26" s="1"/>
  <c r="D134" i="26"/>
  <c r="D823" i="26"/>
  <c r="D615" i="26"/>
  <c r="E636" i="26" s="1"/>
  <c r="D822" i="26"/>
  <c r="F1472" i="26"/>
  <c r="D840" i="26"/>
  <c r="E893" i="26" s="1"/>
  <c r="D608" i="26"/>
  <c r="D142" i="26"/>
  <c r="E173" i="26" s="1"/>
  <c r="E1532" i="26"/>
  <c r="D1426" i="26"/>
  <c r="E1479" i="26" s="1"/>
  <c r="F1201" i="26"/>
  <c r="F1095" i="26" s="1"/>
  <c r="F1572" i="26" s="1"/>
  <c r="D146" i="26"/>
  <c r="E1535" i="26"/>
  <c r="D1429" i="26"/>
  <c r="D827" i="26"/>
  <c r="E880" i="26" s="1"/>
  <c r="E1513" i="26"/>
  <c r="D1407" i="26"/>
  <c r="F1446" i="26"/>
  <c r="F1450" i="26"/>
  <c r="F1447" i="26"/>
  <c r="F865" i="26"/>
  <c r="F1461" i="26"/>
  <c r="F47" i="26"/>
  <c r="F886" i="26"/>
  <c r="D151" i="26"/>
  <c r="E182" i="26" s="1"/>
  <c r="D849" i="26"/>
  <c r="E902" i="26" s="1"/>
  <c r="E1496" i="26"/>
  <c r="D1390" i="26"/>
  <c r="E1443" i="26" s="1"/>
  <c r="F891" i="26"/>
  <c r="F898" i="26"/>
  <c r="D847" i="26"/>
  <c r="F1209" i="26"/>
  <c r="F1103" i="26" s="1"/>
  <c r="F1580" i="26" s="1"/>
  <c r="F1193" i="26"/>
  <c r="F1087" i="26" s="1"/>
  <c r="F1564" i="26" s="1"/>
  <c r="D839" i="26"/>
  <c r="D814" i="26"/>
  <c r="E867" i="26" s="1"/>
  <c r="F890" i="26"/>
  <c r="D129" i="26"/>
  <c r="F1212" i="26"/>
  <c r="F1106" i="26" s="1"/>
  <c r="F1583" i="26" s="1"/>
  <c r="F174" i="26"/>
  <c r="E1183" i="26"/>
  <c r="E1077" i="26" s="1"/>
  <c r="E1554" i="26" s="1"/>
  <c r="D610" i="26"/>
  <c r="E631" i="26" s="1"/>
  <c r="E1189" i="26"/>
  <c r="E1083" i="26" s="1"/>
  <c r="E1560" i="26" s="1"/>
  <c r="F1471" i="26"/>
  <c r="E1531" i="26"/>
  <c r="D1425" i="26"/>
  <c r="F1440" i="26"/>
  <c r="F169" i="26"/>
  <c r="F165" i="26"/>
  <c r="D859" i="26"/>
  <c r="D850" i="26"/>
  <c r="F876" i="26"/>
  <c r="D834" i="26"/>
  <c r="F636" i="26"/>
  <c r="E1495" i="26"/>
  <c r="D1389" i="26"/>
  <c r="E1442" i="26" s="1"/>
  <c r="F875" i="26"/>
  <c r="F893" i="26"/>
  <c r="F629" i="26"/>
  <c r="F173" i="26"/>
  <c r="F177" i="26"/>
  <c r="D858" i="26"/>
  <c r="E911" i="26" s="1"/>
  <c r="F1482" i="26"/>
  <c r="F880" i="26"/>
  <c r="F1460" i="26"/>
  <c r="F1210" i="26"/>
  <c r="F1104" i="26" s="1"/>
  <c r="F1581" i="26" s="1"/>
  <c r="F1217" i="26"/>
  <c r="F1111" i="26" s="1"/>
  <c r="F1588" i="26" s="1"/>
  <c r="G1641" i="26" s="1"/>
  <c r="E1506" i="26"/>
  <c r="D1400" i="26"/>
  <c r="E1453" i="26" s="1"/>
  <c r="E1517" i="26"/>
  <c r="D1411" i="26"/>
  <c r="E1464" i="26" s="1"/>
  <c r="E1176" i="26"/>
  <c r="E1070" i="26" s="1"/>
  <c r="E1547" i="26" s="1"/>
  <c r="E1526" i="26"/>
  <c r="D1420" i="26"/>
  <c r="E1473" i="26" s="1"/>
  <c r="E44" i="26"/>
  <c r="E1510" i="26"/>
  <c r="D1404" i="26"/>
  <c r="E1457" i="26" s="1"/>
  <c r="E1533" i="26"/>
  <c r="D1427" i="26"/>
  <c r="E1480" i="26" s="1"/>
  <c r="D857" i="26"/>
  <c r="E910" i="26" s="1"/>
  <c r="D128" i="26"/>
  <c r="E159" i="26" s="1"/>
  <c r="D846" i="26"/>
  <c r="E1196" i="26"/>
  <c r="E1090" i="26" s="1"/>
  <c r="E1567" i="26" s="1"/>
  <c r="E1537" i="26"/>
  <c r="D1431" i="26"/>
  <c r="E1536" i="26"/>
  <c r="D1430" i="26"/>
  <c r="E1483" i="26" s="1"/>
  <c r="E1511" i="26"/>
  <c r="D1405" i="26"/>
  <c r="E1458" i="26" s="1"/>
  <c r="F1477" i="26"/>
  <c r="F1197" i="26"/>
  <c r="F1091" i="26" s="1"/>
  <c r="F1568" i="26" s="1"/>
  <c r="E1507" i="26"/>
  <c r="D1401" i="26"/>
  <c r="E1454" i="26" s="1"/>
  <c r="D602" i="26"/>
  <c r="D140" i="26"/>
  <c r="E1501" i="26"/>
  <c r="D1395" i="26"/>
  <c r="E1515" i="26"/>
  <c r="D1409" i="26"/>
  <c r="E1502" i="26"/>
  <c r="D1396" i="26"/>
  <c r="E1528" i="26"/>
  <c r="D1422" i="26"/>
  <c r="E1519" i="26"/>
  <c r="D1413" i="26"/>
  <c r="D605" i="26"/>
  <c r="E626" i="26" s="1"/>
  <c r="D148" i="26"/>
  <c r="E179" i="26" s="1"/>
  <c r="E1188" i="26"/>
  <c r="E1082" i="26" s="1"/>
  <c r="E1559" i="26" s="1"/>
  <c r="D854" i="26"/>
  <c r="D841" i="26"/>
  <c r="F1194" i="26"/>
  <c r="F1088" i="26" s="1"/>
  <c r="F1565" i="26" s="1"/>
  <c r="F1453" i="26"/>
  <c r="F1464" i="26"/>
  <c r="F1176" i="26"/>
  <c r="F1070" i="26" s="1"/>
  <c r="F1547" i="26" s="1"/>
  <c r="F44" i="26"/>
  <c r="F1457" i="26"/>
  <c r="D829" i="26"/>
  <c r="E1181" i="26"/>
  <c r="E1075" i="26" s="1"/>
  <c r="E1552" i="26" s="1"/>
  <c r="D835" i="26"/>
  <c r="D131" i="26"/>
  <c r="F882" i="26"/>
  <c r="F905" i="26"/>
  <c r="F159" i="26"/>
  <c r="F1214" i="26"/>
  <c r="F1108" i="26" s="1"/>
  <c r="F1585" i="26" s="1"/>
  <c r="F899" i="26"/>
  <c r="F1196" i="26"/>
  <c r="F1090" i="26" s="1"/>
  <c r="F1567" i="26" s="1"/>
  <c r="F1215" i="26"/>
  <c r="F1109" i="26" s="1"/>
  <c r="F1586" i="26" s="1"/>
  <c r="D831" i="26"/>
  <c r="E884" i="26" s="1"/>
  <c r="D815" i="26"/>
  <c r="F1483" i="26"/>
  <c r="D825" i="26"/>
  <c r="E878" i="26" s="1"/>
  <c r="E1179" i="26"/>
  <c r="E1073" i="26" s="1"/>
  <c r="E1550" i="26" s="1"/>
  <c r="F1458" i="26"/>
  <c r="D816" i="26"/>
  <c r="E869" i="26" s="1"/>
  <c r="D141" i="26"/>
  <c r="E172" i="26" s="1"/>
  <c r="E1497" i="26"/>
  <c r="D1391" i="26"/>
  <c r="F1183" i="26"/>
  <c r="F1077" i="26" s="1"/>
  <c r="F1554" i="26" s="1"/>
  <c r="F1607" i="26" s="1"/>
  <c r="F1189" i="26"/>
  <c r="F1083" i="26" s="1"/>
  <c r="F1560" i="26" s="1"/>
  <c r="F1613" i="26" s="1"/>
  <c r="F1454" i="26"/>
  <c r="F623" i="26"/>
  <c r="F171" i="26"/>
  <c r="D856" i="26"/>
  <c r="E909" i="26" s="1"/>
  <c r="D603" i="26"/>
  <c r="D133" i="26"/>
  <c r="E164" i="26" s="1"/>
  <c r="E1527" i="26"/>
  <c r="D1421" i="26"/>
  <c r="D817" i="26"/>
  <c r="E870" i="26" s="1"/>
  <c r="F1448" i="26"/>
  <c r="E1492" i="26"/>
  <c r="D1386" i="26"/>
  <c r="E1439" i="26" s="1"/>
  <c r="D144" i="26"/>
  <c r="F1462" i="26"/>
  <c r="D819" i="26"/>
  <c r="E872" i="26" s="1"/>
  <c r="F1449" i="26"/>
  <c r="D137" i="26"/>
  <c r="E168" i="26" s="1"/>
  <c r="F1207" i="26"/>
  <c r="F1101" i="26" s="1"/>
  <c r="F1578" i="26" s="1"/>
  <c r="G1631" i="26" s="1"/>
  <c r="F48" i="26"/>
  <c r="E1218" i="26"/>
  <c r="E1112" i="26" s="1"/>
  <c r="E1589" i="26" s="1"/>
  <c r="F1642" i="26" s="1"/>
  <c r="F1475" i="26"/>
  <c r="F1466" i="26"/>
  <c r="E1173" i="26"/>
  <c r="E1067" i="26" s="1"/>
  <c r="E1544" i="26" s="1"/>
  <c r="F1597" i="26" s="1"/>
  <c r="F626" i="26"/>
  <c r="F179" i="26"/>
  <c r="F1188" i="26"/>
  <c r="F1082" i="26" s="1"/>
  <c r="F1559" i="26" s="1"/>
  <c r="D607" i="26"/>
  <c r="F907" i="26"/>
  <c r="D855" i="26"/>
  <c r="F894" i="26"/>
  <c r="D828" i="26"/>
  <c r="E881" i="26" s="1"/>
  <c r="D147" i="26"/>
  <c r="D135" i="26"/>
  <c r="D130" i="26"/>
  <c r="E161" i="26" s="1"/>
  <c r="F1473" i="26"/>
  <c r="D844" i="26"/>
  <c r="F1611" i="26" l="1"/>
  <c r="F1612" i="26"/>
  <c r="F1625" i="26"/>
  <c r="G1639" i="26"/>
  <c r="G1611" i="26"/>
  <c r="G591" i="26"/>
  <c r="G653" i="26"/>
  <c r="G695" i="26"/>
  <c r="F1620" i="26"/>
  <c r="G1620" i="26"/>
  <c r="F1600" i="26"/>
  <c r="G1600" i="26"/>
  <c r="G1621" i="26"/>
  <c r="F1602" i="26"/>
  <c r="G1602" i="26"/>
  <c r="F1601" i="26"/>
  <c r="G1601" i="26"/>
  <c r="F590" i="26"/>
  <c r="G1596" i="26"/>
  <c r="H1596" i="26"/>
  <c r="G612" i="26"/>
  <c r="H633" i="26" s="1"/>
  <c r="G1612" i="26"/>
  <c r="F1628" i="26"/>
  <c r="G1628" i="26"/>
  <c r="G1632" i="26"/>
  <c r="F1598" i="26"/>
  <c r="F1626" i="26"/>
  <c r="G1634" i="26"/>
  <c r="G1638" i="26"/>
  <c r="H696" i="26"/>
  <c r="H654" i="26"/>
  <c r="I633" i="26"/>
  <c r="G1613" i="26"/>
  <c r="G1618" i="26"/>
  <c r="G1617" i="26"/>
  <c r="G1614" i="26"/>
  <c r="G1606" i="26"/>
  <c r="G1619" i="26"/>
  <c r="F611" i="26"/>
  <c r="G1625" i="26"/>
  <c r="F1605" i="26"/>
  <c r="G1608" i="26"/>
  <c r="G1636" i="26"/>
  <c r="F1633" i="26"/>
  <c r="G1633" i="26"/>
  <c r="F1635" i="26"/>
  <c r="G1635" i="26"/>
  <c r="G1624" i="26"/>
  <c r="E1543" i="26"/>
  <c r="F1596" i="26" s="1"/>
  <c r="G1607" i="26"/>
  <c r="F1603" i="26"/>
  <c r="C841" i="26"/>
  <c r="C894" i="26" s="1"/>
  <c r="C859" i="26"/>
  <c r="C912" i="26" s="1"/>
  <c r="D1531" i="26"/>
  <c r="C1425" i="26"/>
  <c r="D1478" i="26" s="1"/>
  <c r="D1212" i="26"/>
  <c r="D1106" i="26" s="1"/>
  <c r="D1583" i="26" s="1"/>
  <c r="D1636" i="26" s="1"/>
  <c r="C837" i="26"/>
  <c r="C890" i="26" s="1"/>
  <c r="C139" i="26"/>
  <c r="C170" i="26" s="1"/>
  <c r="D1210" i="26"/>
  <c r="D1104" i="26" s="1"/>
  <c r="D1581" i="26" s="1"/>
  <c r="D1634" i="26" s="1"/>
  <c r="C853" i="26"/>
  <c r="C906" i="26" s="1"/>
  <c r="C836" i="26"/>
  <c r="C889" i="26" s="1"/>
  <c r="D1213" i="26"/>
  <c r="D1107" i="26" s="1"/>
  <c r="D1584" i="26" s="1"/>
  <c r="D1637" i="26" s="1"/>
  <c r="C851" i="26"/>
  <c r="C904" i="26" s="1"/>
  <c r="D1491" i="26"/>
  <c r="C1385" i="26"/>
  <c r="D1438" i="26" s="1"/>
  <c r="D1192" i="26"/>
  <c r="D1086" i="26" s="1"/>
  <c r="D1563" i="26" s="1"/>
  <c r="D1616" i="26" s="1"/>
  <c r="D1494" i="26"/>
  <c r="C1388" i="26"/>
  <c r="D1441" i="26" s="1"/>
  <c r="C852" i="26"/>
  <c r="C905" i="26" s="1"/>
  <c r="C130" i="26"/>
  <c r="C161" i="26" s="1"/>
  <c r="C133" i="26"/>
  <c r="C164" i="26" s="1"/>
  <c r="C816" i="26"/>
  <c r="C869" i="26" s="1"/>
  <c r="C825" i="26"/>
  <c r="C878" i="26" s="1"/>
  <c r="E894" i="26"/>
  <c r="C605" i="26"/>
  <c r="C626" i="26" s="1"/>
  <c r="D1510" i="26"/>
  <c r="C1404" i="26"/>
  <c r="D1457" i="26" s="1"/>
  <c r="C858" i="26"/>
  <c r="C911" i="26" s="1"/>
  <c r="E912" i="26"/>
  <c r="E1478" i="26"/>
  <c r="D1183" i="26"/>
  <c r="D1077" i="26" s="1"/>
  <c r="D1554" i="26" s="1"/>
  <c r="D1607" i="26" s="1"/>
  <c r="E1215" i="26"/>
  <c r="E1109" i="26" s="1"/>
  <c r="E1586" i="26" s="1"/>
  <c r="D1496" i="26"/>
  <c r="C1390" i="26"/>
  <c r="D1443" i="26" s="1"/>
  <c r="C151" i="26"/>
  <c r="C182" i="26" s="1"/>
  <c r="E1194" i="26"/>
  <c r="E1088" i="26" s="1"/>
  <c r="E1565" i="26" s="1"/>
  <c r="F1618" i="26" s="1"/>
  <c r="D1532" i="26"/>
  <c r="C1426" i="26"/>
  <c r="D1479" i="26" s="1"/>
  <c r="C615" i="26"/>
  <c r="C636" i="26" s="1"/>
  <c r="E1212" i="26"/>
  <c r="E1106" i="26" s="1"/>
  <c r="E1583" i="26" s="1"/>
  <c r="E890" i="26"/>
  <c r="E170" i="26"/>
  <c r="E906" i="26"/>
  <c r="E889" i="26"/>
  <c r="E1213" i="26"/>
  <c r="E1107" i="26" s="1"/>
  <c r="E1584" i="26" s="1"/>
  <c r="E904" i="26"/>
  <c r="C820" i="26"/>
  <c r="C873" i="26" s="1"/>
  <c r="E1438" i="26"/>
  <c r="D1174" i="26"/>
  <c r="D1068" i="26" s="1"/>
  <c r="D1545" i="26" s="1"/>
  <c r="D1598" i="26" s="1"/>
  <c r="C150" i="26"/>
  <c r="C181" i="26" s="1"/>
  <c r="E1198" i="26"/>
  <c r="E1092" i="26" s="1"/>
  <c r="E1569" i="26" s="1"/>
  <c r="E1192" i="26"/>
  <c r="E1086" i="26" s="1"/>
  <c r="E1563" i="26" s="1"/>
  <c r="D1522" i="26"/>
  <c r="C1416" i="26"/>
  <c r="D1469" i="26" s="1"/>
  <c r="C616" i="26"/>
  <c r="C637" i="26" s="1"/>
  <c r="D1509" i="26"/>
  <c r="C1403" i="26"/>
  <c r="E1441" i="26"/>
  <c r="E905" i="26"/>
  <c r="D1501" i="26"/>
  <c r="C1395" i="26"/>
  <c r="D1448" i="26" s="1"/>
  <c r="C855" i="26"/>
  <c r="C908" i="26" s="1"/>
  <c r="D1497" i="26"/>
  <c r="C1391" i="26"/>
  <c r="D1444" i="26" s="1"/>
  <c r="C829" i="26"/>
  <c r="C882" i="26" s="1"/>
  <c r="C854" i="26"/>
  <c r="C907" i="26" s="1"/>
  <c r="D1502" i="26"/>
  <c r="C1396" i="26"/>
  <c r="D1449" i="26" s="1"/>
  <c r="E1448" i="26"/>
  <c r="D1537" i="26"/>
  <c r="C1431" i="26"/>
  <c r="D1484" i="26" s="1"/>
  <c r="C846" i="26"/>
  <c r="C899" i="26" s="1"/>
  <c r="D1203" i="26"/>
  <c r="D1097" i="26" s="1"/>
  <c r="D1574" i="26" s="1"/>
  <c r="D1627" i="26" s="1"/>
  <c r="D1535" i="26"/>
  <c r="C1429" i="26"/>
  <c r="D1482" i="26" s="1"/>
  <c r="D1193" i="26"/>
  <c r="D1087" i="26" s="1"/>
  <c r="D1564" i="26" s="1"/>
  <c r="D1617" i="26" s="1"/>
  <c r="C845" i="26"/>
  <c r="C898" i="26" s="1"/>
  <c r="C812" i="26"/>
  <c r="C865" i="26" s="1"/>
  <c r="D1503" i="26"/>
  <c r="C1397" i="26"/>
  <c r="D1450" i="26" s="1"/>
  <c r="E1210" i="26"/>
  <c r="E1104" i="26" s="1"/>
  <c r="E1581" i="26" s="1"/>
  <c r="E1634" i="26" s="1"/>
  <c r="D1518" i="26"/>
  <c r="C1412" i="26"/>
  <c r="D1465" i="26" s="1"/>
  <c r="D1505" i="26"/>
  <c r="C1399" i="26"/>
  <c r="D1452" i="26" s="1"/>
  <c r="D1205" i="26"/>
  <c r="D1099" i="26" s="1"/>
  <c r="D1576" i="26" s="1"/>
  <c r="D1629" i="26" s="1"/>
  <c r="C127" i="26"/>
  <c r="C158" i="26" s="1"/>
  <c r="D1200" i="26"/>
  <c r="D1094" i="26" s="1"/>
  <c r="D1571" i="26" s="1"/>
  <c r="D1624" i="26" s="1"/>
  <c r="D1529" i="26"/>
  <c r="C1423" i="26"/>
  <c r="D1476" i="26" s="1"/>
  <c r="D1514" i="26"/>
  <c r="C1408" i="26"/>
  <c r="D1461" i="26" s="1"/>
  <c r="D1534" i="26"/>
  <c r="C1428" i="26"/>
  <c r="D1481" i="26" s="1"/>
  <c r="C136" i="26"/>
  <c r="C167" i="26" s="1"/>
  <c r="E1184" i="26"/>
  <c r="E1078" i="26" s="1"/>
  <c r="E1555" i="26" s="1"/>
  <c r="F1608" i="26" s="1"/>
  <c r="C614" i="26"/>
  <c r="C635" i="26" s="1"/>
  <c r="D1504" i="26"/>
  <c r="C1398" i="26"/>
  <c r="D1451" i="26" s="1"/>
  <c r="C819" i="26"/>
  <c r="C872" i="26" s="1"/>
  <c r="C831" i="26"/>
  <c r="C884" i="26" s="1"/>
  <c r="C857" i="26"/>
  <c r="C910" i="26" s="1"/>
  <c r="C135" i="26"/>
  <c r="C166" i="26" s="1"/>
  <c r="C45" i="26"/>
  <c r="C131" i="26"/>
  <c r="C162" i="26" s="1"/>
  <c r="E882" i="26"/>
  <c r="C1219" i="26"/>
  <c r="E907" i="26"/>
  <c r="C48" i="26"/>
  <c r="E1449" i="26"/>
  <c r="C140" i="26"/>
  <c r="C171" i="26" s="1"/>
  <c r="E899" i="26"/>
  <c r="D1533" i="26"/>
  <c r="C1427" i="26"/>
  <c r="D1480" i="26" s="1"/>
  <c r="D1216" i="26"/>
  <c r="D1110" i="26" s="1"/>
  <c r="D1587" i="26" s="1"/>
  <c r="D1640" i="26" s="1"/>
  <c r="C834" i="26"/>
  <c r="C887" i="26" s="1"/>
  <c r="E1482" i="26"/>
  <c r="C822" i="26"/>
  <c r="C875" i="26" s="1"/>
  <c r="C823" i="26"/>
  <c r="C876" i="26" s="1"/>
  <c r="D1493" i="26"/>
  <c r="C1387" i="26"/>
  <c r="D1440" i="26" s="1"/>
  <c r="D1197" i="26"/>
  <c r="D1091" i="26" s="1"/>
  <c r="D1568" i="26" s="1"/>
  <c r="D1621" i="26" s="1"/>
  <c r="D1530" i="26"/>
  <c r="C1424" i="26"/>
  <c r="D1477" i="26" s="1"/>
  <c r="E1193" i="26"/>
  <c r="E1087" i="26" s="1"/>
  <c r="E1564" i="26" s="1"/>
  <c r="E898" i="26"/>
  <c r="C821" i="26"/>
  <c r="C874" i="26" s="1"/>
  <c r="E865" i="26"/>
  <c r="E1450" i="26"/>
  <c r="E1465" i="26"/>
  <c r="E1452" i="26"/>
  <c r="E1205" i="26"/>
  <c r="E1099" i="26" s="1"/>
  <c r="E1576" i="26" s="1"/>
  <c r="C132" i="26"/>
  <c r="C163" i="26" s="1"/>
  <c r="E158" i="26"/>
  <c r="E1200" i="26"/>
  <c r="E1094" i="26" s="1"/>
  <c r="E1571" i="26" s="1"/>
  <c r="E1476" i="26"/>
  <c r="E1461" i="26"/>
  <c r="C832" i="26"/>
  <c r="C885" i="26" s="1"/>
  <c r="E1481" i="26"/>
  <c r="C826" i="26"/>
  <c r="C879" i="26" s="1"/>
  <c r="E167" i="26"/>
  <c r="D1498" i="26"/>
  <c r="C1392" i="26"/>
  <c r="D1445" i="26" s="1"/>
  <c r="D1521" i="26"/>
  <c r="C1415" i="26"/>
  <c r="D1468" i="26" s="1"/>
  <c r="D1182" i="26"/>
  <c r="D1076" i="26" s="1"/>
  <c r="D1553" i="26" s="1"/>
  <c r="D1606" i="26" s="1"/>
  <c r="C848" i="26"/>
  <c r="C901" i="26" s="1"/>
  <c r="E635" i="26"/>
  <c r="E1451" i="26"/>
  <c r="D1201" i="26"/>
  <c r="D1095" i="26" s="1"/>
  <c r="D1572" i="26" s="1"/>
  <c r="D1625" i="26" s="1"/>
  <c r="D1187" i="26"/>
  <c r="D1081" i="26" s="1"/>
  <c r="D1558" i="26" s="1"/>
  <c r="D1611" i="26" s="1"/>
  <c r="E908" i="26"/>
  <c r="D1191" i="26"/>
  <c r="D1085" i="26" s="1"/>
  <c r="D1562" i="26" s="1"/>
  <c r="D1615" i="26" s="1"/>
  <c r="E1444" i="26"/>
  <c r="D1519" i="26"/>
  <c r="C1413" i="26"/>
  <c r="D1466" i="26" s="1"/>
  <c r="E166" i="26"/>
  <c r="E1191" i="26"/>
  <c r="E1085" i="26" s="1"/>
  <c r="E1562" i="26" s="1"/>
  <c r="D1218" i="26"/>
  <c r="D1112" i="26" s="1"/>
  <c r="D1589" i="26" s="1"/>
  <c r="D1642" i="26" s="1"/>
  <c r="C137" i="26"/>
  <c r="C168" i="26" s="1"/>
  <c r="E1199" i="26"/>
  <c r="E1093" i="26" s="1"/>
  <c r="E1570" i="26" s="1"/>
  <c r="C817" i="26"/>
  <c r="C870" i="26" s="1"/>
  <c r="E45" i="26"/>
  <c r="D1179" i="26"/>
  <c r="D1073" i="26" s="1"/>
  <c r="D1550" i="26" s="1"/>
  <c r="D1603" i="26" s="1"/>
  <c r="E162" i="26"/>
  <c r="E1219" i="26"/>
  <c r="E1113" i="26" s="1"/>
  <c r="E1590" i="26" s="1"/>
  <c r="D1188" i="26"/>
  <c r="D1082" i="26" s="1"/>
  <c r="D1559" i="26" s="1"/>
  <c r="D1612" i="26" s="1"/>
  <c r="E1466" i="26"/>
  <c r="E48" i="26"/>
  <c r="E171" i="26"/>
  <c r="D1511" i="26"/>
  <c r="C1405" i="26"/>
  <c r="D1458" i="26" s="1"/>
  <c r="E1484" i="26"/>
  <c r="C128" i="26"/>
  <c r="C159" i="26" s="1"/>
  <c r="C44" i="26"/>
  <c r="D1517" i="26"/>
  <c r="C1411" i="26"/>
  <c r="D1464" i="26" s="1"/>
  <c r="E1216" i="26"/>
  <c r="E1110" i="26" s="1"/>
  <c r="E1587" i="26" s="1"/>
  <c r="E887" i="26"/>
  <c r="D1189" i="26"/>
  <c r="D1083" i="26" s="1"/>
  <c r="D1560" i="26" s="1"/>
  <c r="D1613" i="26" s="1"/>
  <c r="C814" i="26"/>
  <c r="C867" i="26" s="1"/>
  <c r="E1203" i="26"/>
  <c r="E1097" i="26" s="1"/>
  <c r="E1574" i="26" s="1"/>
  <c r="C142" i="26"/>
  <c r="C173" i="26" s="1"/>
  <c r="E875" i="26"/>
  <c r="E876" i="26"/>
  <c r="E1440" i="26"/>
  <c r="E1197" i="26"/>
  <c r="E1091" i="26" s="1"/>
  <c r="E1568" i="26" s="1"/>
  <c r="E1477" i="26"/>
  <c r="E874" i="26"/>
  <c r="E163" i="26"/>
  <c r="D1516" i="26"/>
  <c r="C1410" i="26"/>
  <c r="D1463" i="26" s="1"/>
  <c r="E885" i="26"/>
  <c r="E879" i="26"/>
  <c r="D1204" i="26"/>
  <c r="D1098" i="26" s="1"/>
  <c r="D1575" i="26" s="1"/>
  <c r="D1628" i="26" s="1"/>
  <c r="C843" i="26"/>
  <c r="C896" i="26" s="1"/>
  <c r="E1445" i="26"/>
  <c r="C818" i="26"/>
  <c r="C871" i="26" s="1"/>
  <c r="E1182" i="26"/>
  <c r="E1076" i="26" s="1"/>
  <c r="E1553" i="26" s="1"/>
  <c r="E901" i="26"/>
  <c r="D1520" i="26"/>
  <c r="C1414" i="26"/>
  <c r="D1467" i="26" s="1"/>
  <c r="C827" i="26"/>
  <c r="C880" i="26" s="1"/>
  <c r="C147" i="26"/>
  <c r="C178" i="26" s="1"/>
  <c r="C607" i="26"/>
  <c r="C628" i="26" s="1"/>
  <c r="C603" i="26"/>
  <c r="C624" i="26" s="1"/>
  <c r="C46" i="26"/>
  <c r="C835" i="26"/>
  <c r="C888" i="26" s="1"/>
  <c r="D1515" i="26"/>
  <c r="C1409" i="26"/>
  <c r="D1462" i="26" s="1"/>
  <c r="C602" i="26"/>
  <c r="C623" i="26" s="1"/>
  <c r="D1217" i="26"/>
  <c r="D1111" i="26" s="1"/>
  <c r="D1588" i="26" s="1"/>
  <c r="D1641" i="26" s="1"/>
  <c r="D1513" i="26"/>
  <c r="C1407" i="26"/>
  <c r="C134" i="26"/>
  <c r="C165" i="26" s="1"/>
  <c r="C604" i="26"/>
  <c r="C625" i="26" s="1"/>
  <c r="C833" i="26"/>
  <c r="C886" i="26" s="1"/>
  <c r="D1499" i="26"/>
  <c r="C1393" i="26"/>
  <c r="D1446" i="26" s="1"/>
  <c r="C606" i="26"/>
  <c r="C627" i="26" s="1"/>
  <c r="D1512" i="26"/>
  <c r="C1406" i="26"/>
  <c r="D1459" i="26" s="1"/>
  <c r="C149" i="26"/>
  <c r="C180" i="26" s="1"/>
  <c r="D1508" i="26"/>
  <c r="C1402" i="26"/>
  <c r="E1468" i="26"/>
  <c r="C126" i="26"/>
  <c r="C157" i="26" s="1"/>
  <c r="D1208" i="26"/>
  <c r="D1102" i="26" s="1"/>
  <c r="D1579" i="26" s="1"/>
  <c r="D1632" i="26" s="1"/>
  <c r="C840" i="26"/>
  <c r="C893" i="26" s="1"/>
  <c r="C844" i="26"/>
  <c r="C897" i="26" s="1"/>
  <c r="E178" i="26"/>
  <c r="E628" i="26"/>
  <c r="C144" i="26"/>
  <c r="C175" i="26" s="1"/>
  <c r="D1527" i="26"/>
  <c r="C1421" i="26"/>
  <c r="D1474" i="26" s="1"/>
  <c r="E624" i="26"/>
  <c r="E46" i="26"/>
  <c r="C815" i="26"/>
  <c r="C868" i="26" s="1"/>
  <c r="E888" i="26"/>
  <c r="E1185" i="26"/>
  <c r="E1079" i="26" s="1"/>
  <c r="E1556" i="26" s="1"/>
  <c r="D1528" i="26"/>
  <c r="C1422" i="26"/>
  <c r="E1207" i="26"/>
  <c r="E1101" i="26" s="1"/>
  <c r="E1578" i="26" s="1"/>
  <c r="F1631" i="26" s="1"/>
  <c r="E623" i="26"/>
  <c r="D1526" i="26"/>
  <c r="C1420" i="26"/>
  <c r="C850" i="26"/>
  <c r="C903" i="26" s="1"/>
  <c r="C129" i="26"/>
  <c r="C160" i="26" s="1"/>
  <c r="C839" i="26"/>
  <c r="C892" i="26" s="1"/>
  <c r="C847" i="26"/>
  <c r="C900" i="26" s="1"/>
  <c r="E1214" i="26"/>
  <c r="E1108" i="26" s="1"/>
  <c r="E1585" i="26" s="1"/>
  <c r="F1638" i="26" s="1"/>
  <c r="E1217" i="26"/>
  <c r="E1111" i="26" s="1"/>
  <c r="E1588" i="26" s="1"/>
  <c r="F1641" i="26" s="1"/>
  <c r="E1460" i="26"/>
  <c r="C146" i="26"/>
  <c r="C177" i="26" s="1"/>
  <c r="C608" i="26"/>
  <c r="C629" i="26" s="1"/>
  <c r="E165" i="26"/>
  <c r="C143" i="26"/>
  <c r="C174" i="26" s="1"/>
  <c r="C838" i="26"/>
  <c r="C891" i="26" s="1"/>
  <c r="E625" i="26"/>
  <c r="E886" i="26"/>
  <c r="D1500" i="26"/>
  <c r="C1394" i="26"/>
  <c r="D1447" i="26" s="1"/>
  <c r="E1446" i="26"/>
  <c r="D1525" i="26"/>
  <c r="C1419" i="26"/>
  <c r="C842" i="26"/>
  <c r="C895" i="26" s="1"/>
  <c r="E627" i="26"/>
  <c r="C145" i="26"/>
  <c r="C176" i="26" s="1"/>
  <c r="C601" i="26"/>
  <c r="C622" i="26" s="1"/>
  <c r="E1459" i="26"/>
  <c r="E1190" i="26"/>
  <c r="E1084" i="26" s="1"/>
  <c r="E1561" i="26" s="1"/>
  <c r="E180" i="26"/>
  <c r="D1180" i="26"/>
  <c r="D1074" i="26" s="1"/>
  <c r="D1551" i="26" s="1"/>
  <c r="D1604" i="26" s="1"/>
  <c r="D1490" i="26"/>
  <c r="C1384" i="26"/>
  <c r="D1437" i="26" s="1"/>
  <c r="E1455" i="26"/>
  <c r="D1186" i="26"/>
  <c r="D1080" i="26" s="1"/>
  <c r="D1557" i="26" s="1"/>
  <c r="D1610" i="26" s="1"/>
  <c r="D1202" i="26"/>
  <c r="D1096" i="26" s="1"/>
  <c r="D1573" i="26" s="1"/>
  <c r="D1626" i="26" s="1"/>
  <c r="C613" i="26"/>
  <c r="C634" i="26" s="1"/>
  <c r="C830" i="26"/>
  <c r="C883" i="26" s="1"/>
  <c r="E157" i="26"/>
  <c r="E1208" i="26"/>
  <c r="E1102" i="26" s="1"/>
  <c r="E1579" i="26" s="1"/>
  <c r="D1492" i="26"/>
  <c r="C1386" i="26"/>
  <c r="E897" i="26"/>
  <c r="C828" i="26"/>
  <c r="C881" i="26" s="1"/>
  <c r="E175" i="26"/>
  <c r="E1474" i="26"/>
  <c r="C856" i="26"/>
  <c r="C909" i="26" s="1"/>
  <c r="C141" i="26"/>
  <c r="C172" i="26" s="1"/>
  <c r="E868" i="26"/>
  <c r="C148" i="26"/>
  <c r="C179" i="26" s="1"/>
  <c r="E1475" i="26"/>
  <c r="E1462" i="26"/>
  <c r="D1507" i="26"/>
  <c r="C1401" i="26"/>
  <c r="D1454" i="26" s="1"/>
  <c r="D1536" i="26"/>
  <c r="C1430" i="26"/>
  <c r="D1196" i="26"/>
  <c r="D1090" i="26" s="1"/>
  <c r="D1567" i="26" s="1"/>
  <c r="D1620" i="26" s="1"/>
  <c r="E1175" i="26"/>
  <c r="E1069" i="26" s="1"/>
  <c r="E1546" i="26" s="1"/>
  <c r="D1506" i="26"/>
  <c r="C1400" i="26"/>
  <c r="D1495" i="26"/>
  <c r="C1389" i="26"/>
  <c r="D1442" i="26" s="1"/>
  <c r="E903" i="26"/>
  <c r="C610" i="26"/>
  <c r="C631" i="26" s="1"/>
  <c r="E160" i="26"/>
  <c r="E892" i="26"/>
  <c r="E900" i="26"/>
  <c r="C849" i="26"/>
  <c r="C902" i="26" s="1"/>
  <c r="E177" i="26"/>
  <c r="E629" i="26"/>
  <c r="C138" i="26"/>
  <c r="C169" i="26" s="1"/>
  <c r="D1524" i="26"/>
  <c r="C1418" i="26"/>
  <c r="E174" i="26"/>
  <c r="E891" i="26"/>
  <c r="C47" i="26"/>
  <c r="E1472" i="26"/>
  <c r="E895" i="26"/>
  <c r="E176" i="26"/>
  <c r="C813" i="26"/>
  <c r="C866" i="26" s="1"/>
  <c r="E622" i="26"/>
  <c r="D1211" i="26"/>
  <c r="D1105" i="26" s="1"/>
  <c r="D1582" i="26" s="1"/>
  <c r="D1635" i="26" s="1"/>
  <c r="D1523" i="26"/>
  <c r="C1417" i="26"/>
  <c r="D1470" i="26" s="1"/>
  <c r="C609" i="26"/>
  <c r="C630" i="26" s="1"/>
  <c r="E1180" i="26"/>
  <c r="E1074" i="26" s="1"/>
  <c r="E1551" i="26" s="1"/>
  <c r="E1437" i="26"/>
  <c r="E1206" i="26"/>
  <c r="E1100" i="26" s="1"/>
  <c r="E1577" i="26" s="1"/>
  <c r="C824" i="26"/>
  <c r="C877" i="26" s="1"/>
  <c r="D1177" i="26"/>
  <c r="D1071" i="26" s="1"/>
  <c r="D1548" i="26" s="1"/>
  <c r="D1601" i="26" s="1"/>
  <c r="E1621" i="26" l="1"/>
  <c r="E1606" i="26"/>
  <c r="E1632" i="26"/>
  <c r="E1617" i="26"/>
  <c r="E1604" i="26"/>
  <c r="E1636" i="26"/>
  <c r="E1640" i="26"/>
  <c r="F1640" i="26"/>
  <c r="F1643" i="26"/>
  <c r="E590" i="26"/>
  <c r="F1617" i="26"/>
  <c r="E1611" i="26"/>
  <c r="E1613" i="26"/>
  <c r="E1616" i="26"/>
  <c r="F1616" i="26"/>
  <c r="F1606" i="26"/>
  <c r="F612" i="26"/>
  <c r="G633" i="26" s="1"/>
  <c r="F1630" i="26"/>
  <c r="F1599" i="26"/>
  <c r="E1641" i="26"/>
  <c r="F1609" i="26"/>
  <c r="E1627" i="26"/>
  <c r="F1627" i="26"/>
  <c r="E1615" i="26"/>
  <c r="F1615" i="26"/>
  <c r="E1624" i="26"/>
  <c r="F1622" i="26"/>
  <c r="E1637" i="26"/>
  <c r="F1637" i="26"/>
  <c r="G632" i="26"/>
  <c r="E611" i="26"/>
  <c r="F1604" i="26"/>
  <c r="E1603" i="26"/>
  <c r="F1632" i="26"/>
  <c r="F1634" i="26"/>
  <c r="F1624" i="26"/>
  <c r="F1636" i="26"/>
  <c r="E1607" i="26"/>
  <c r="E1626" i="26"/>
  <c r="E1625" i="26"/>
  <c r="F1621" i="26"/>
  <c r="E1601" i="26"/>
  <c r="F1614" i="26"/>
  <c r="E1620" i="26"/>
  <c r="E1598" i="26"/>
  <c r="E1642" i="26"/>
  <c r="F591" i="26"/>
  <c r="F653" i="26"/>
  <c r="F695" i="26"/>
  <c r="E1612" i="26"/>
  <c r="F1623" i="26"/>
  <c r="E1629" i="26"/>
  <c r="F1629" i="26"/>
  <c r="E1610" i="26"/>
  <c r="E1635" i="26"/>
  <c r="E1628" i="26"/>
  <c r="G696" i="26"/>
  <c r="G654" i="26"/>
  <c r="F1639" i="26"/>
  <c r="D869" i="26"/>
  <c r="C552" i="26"/>
  <c r="D173" i="26"/>
  <c r="D627" i="26"/>
  <c r="D884" i="26"/>
  <c r="D911" i="26"/>
  <c r="D167" i="26"/>
  <c r="D174" i="26"/>
  <c r="D876" i="26"/>
  <c r="D910" i="26"/>
  <c r="D892" i="26"/>
  <c r="D867" i="26"/>
  <c r="D879" i="26"/>
  <c r="D162" i="26"/>
  <c r="D901" i="26"/>
  <c r="D899" i="26"/>
  <c r="D908" i="26"/>
  <c r="D180" i="26"/>
  <c r="D881" i="26"/>
  <c r="D883" i="26"/>
  <c r="D895" i="26"/>
  <c r="D160" i="26"/>
  <c r="D157" i="26"/>
  <c r="D871" i="26"/>
  <c r="D159" i="26"/>
  <c r="D875" i="26"/>
  <c r="D166" i="26"/>
  <c r="D873" i="26"/>
  <c r="D626" i="26"/>
  <c r="D158" i="26"/>
  <c r="D885" i="26"/>
  <c r="D637" i="26"/>
  <c r="D636" i="26"/>
  <c r="D182" i="26"/>
  <c r="D889" i="26"/>
  <c r="D877" i="26"/>
  <c r="D903" i="26"/>
  <c r="D896" i="26"/>
  <c r="D168" i="26"/>
  <c r="D902" i="26"/>
  <c r="D176" i="26"/>
  <c r="D177" i="26"/>
  <c r="D906" i="26"/>
  <c r="C1209" i="26"/>
  <c r="D891" i="26"/>
  <c r="C1526" i="26"/>
  <c r="C1473" i="26"/>
  <c r="D175" i="26"/>
  <c r="C1172" i="26"/>
  <c r="C1190" i="26"/>
  <c r="D165" i="26"/>
  <c r="C1185" i="26"/>
  <c r="D624" i="26"/>
  <c r="C1195" i="26"/>
  <c r="C1179" i="26"/>
  <c r="C1191" i="26"/>
  <c r="C1182" i="26"/>
  <c r="D874" i="26"/>
  <c r="D171" i="26"/>
  <c r="D635" i="26"/>
  <c r="D898" i="26"/>
  <c r="D882" i="26"/>
  <c r="C1522" i="26"/>
  <c r="C1469" i="26"/>
  <c r="C1174" i="26"/>
  <c r="C1532" i="26"/>
  <c r="C1479" i="26"/>
  <c r="D878" i="26"/>
  <c r="D905" i="26"/>
  <c r="C1194" i="26"/>
  <c r="D630" i="26"/>
  <c r="D1209" i="26"/>
  <c r="D1103" i="26" s="1"/>
  <c r="D1580" i="26" s="1"/>
  <c r="D169" i="26"/>
  <c r="C1506" i="26"/>
  <c r="C1453" i="26"/>
  <c r="C1536" i="26"/>
  <c r="C1483" i="26"/>
  <c r="C1173" i="26"/>
  <c r="C1492" i="26"/>
  <c r="C1439" i="26"/>
  <c r="D634" i="26"/>
  <c r="C1206" i="26"/>
  <c r="D629" i="26"/>
  <c r="D900" i="26"/>
  <c r="D1473" i="26"/>
  <c r="D868" i="26"/>
  <c r="D1172" i="26"/>
  <c r="D1066" i="26" s="1"/>
  <c r="D1190" i="26"/>
  <c r="D1084" i="26" s="1"/>
  <c r="D1561" i="26" s="1"/>
  <c r="D1614" i="26" s="1"/>
  <c r="D623" i="26"/>
  <c r="C1204" i="26"/>
  <c r="D1195" i="26"/>
  <c r="D1089" i="26" s="1"/>
  <c r="D1566" i="26" s="1"/>
  <c r="C1188" i="26"/>
  <c r="C1493" i="26"/>
  <c r="C1440" i="26"/>
  <c r="C1200" i="26"/>
  <c r="C1452" i="26"/>
  <c r="C1505" i="26"/>
  <c r="C1193" i="26"/>
  <c r="C1497" i="26"/>
  <c r="C1444" i="26"/>
  <c r="C1494" i="26"/>
  <c r="C1441" i="26"/>
  <c r="D1194" i="26"/>
  <c r="D1088" i="26" s="1"/>
  <c r="D1565" i="26" s="1"/>
  <c r="D1618" i="26" s="1"/>
  <c r="C1201" i="26"/>
  <c r="C1192" i="26"/>
  <c r="D1453" i="26"/>
  <c r="D1483" i="26"/>
  <c r="D179" i="26"/>
  <c r="D172" i="26"/>
  <c r="D1173" i="26"/>
  <c r="D1067" i="26" s="1"/>
  <c r="D1544" i="26" s="1"/>
  <c r="D1439" i="26"/>
  <c r="C1202" i="26"/>
  <c r="D1206" i="26"/>
  <c r="D1100" i="26" s="1"/>
  <c r="D1577" i="26" s="1"/>
  <c r="D1630" i="26" s="1"/>
  <c r="C1447" i="26"/>
  <c r="C1500" i="26"/>
  <c r="D886" i="26"/>
  <c r="C1515" i="26"/>
  <c r="C1462" i="26"/>
  <c r="D1185" i="26"/>
  <c r="D1079" i="26" s="1"/>
  <c r="D1556" i="26" s="1"/>
  <c r="D1609" i="26" s="1"/>
  <c r="D628" i="26"/>
  <c r="C1218" i="26"/>
  <c r="C1503" i="26"/>
  <c r="C1450" i="26"/>
  <c r="C1502" i="26"/>
  <c r="C1449" i="26"/>
  <c r="C1198" i="26"/>
  <c r="D170" i="26"/>
  <c r="D912" i="26"/>
  <c r="C1520" i="26"/>
  <c r="C1467" i="26"/>
  <c r="C1519" i="26"/>
  <c r="C1466" i="26"/>
  <c r="C1216" i="26"/>
  <c r="C1203" i="26"/>
  <c r="C1491" i="26"/>
  <c r="C1438" i="26"/>
  <c r="C1181" i="26"/>
  <c r="C1175" i="26"/>
  <c r="C1528" i="26"/>
  <c r="C1475" i="26"/>
  <c r="C1178" i="26"/>
  <c r="C1513" i="26"/>
  <c r="C1460" i="26"/>
  <c r="C1214" i="26"/>
  <c r="C1463" i="26"/>
  <c r="C1516" i="26"/>
  <c r="C1189" i="26"/>
  <c r="C1464" i="26"/>
  <c r="C1517" i="26"/>
  <c r="C1511" i="26"/>
  <c r="C1458" i="26"/>
  <c r="C1521" i="26"/>
  <c r="C1468" i="26"/>
  <c r="C1530" i="26"/>
  <c r="C1477" i="26"/>
  <c r="C1480" i="26"/>
  <c r="C1533" i="26"/>
  <c r="D48" i="26"/>
  <c r="D45" i="26"/>
  <c r="D872" i="26"/>
  <c r="C1514" i="26"/>
  <c r="C1461" i="26"/>
  <c r="C1509" i="26"/>
  <c r="C1456" i="26"/>
  <c r="C1176" i="26"/>
  <c r="C1215" i="26"/>
  <c r="C1213" i="26"/>
  <c r="C1523" i="26"/>
  <c r="C1470" i="26"/>
  <c r="D866" i="26"/>
  <c r="D47" i="26"/>
  <c r="D631" i="26"/>
  <c r="C1507" i="26"/>
  <c r="C1454" i="26"/>
  <c r="D1181" i="26"/>
  <c r="D1075" i="26" s="1"/>
  <c r="D1552" i="26" s="1"/>
  <c r="C1180" i="26"/>
  <c r="D622" i="26"/>
  <c r="D1175" i="26"/>
  <c r="D1069" i="26" s="1"/>
  <c r="D1546" i="26" s="1"/>
  <c r="D1599" i="26" s="1"/>
  <c r="D1475" i="26"/>
  <c r="C1527" i="26"/>
  <c r="C1474" i="26"/>
  <c r="D897" i="26"/>
  <c r="D1178" i="26"/>
  <c r="D1072" i="26" s="1"/>
  <c r="D1549" i="26" s="1"/>
  <c r="D625" i="26"/>
  <c r="D1460" i="26"/>
  <c r="D1214" i="26"/>
  <c r="D1108" i="26" s="1"/>
  <c r="D1585" i="26" s="1"/>
  <c r="D1638" i="26" s="1"/>
  <c r="D888" i="26"/>
  <c r="D178" i="26"/>
  <c r="C1187" i="26"/>
  <c r="C1504" i="26"/>
  <c r="C1451" i="26"/>
  <c r="C1518" i="26"/>
  <c r="C1465" i="26"/>
  <c r="C1535" i="26"/>
  <c r="C1482" i="26"/>
  <c r="D1456" i="26"/>
  <c r="C1183" i="26"/>
  <c r="D1176" i="26"/>
  <c r="D1070" i="26" s="1"/>
  <c r="D1547" i="26" s="1"/>
  <c r="D164" i="26"/>
  <c r="C1184" i="26"/>
  <c r="D1198" i="26"/>
  <c r="D1092" i="26" s="1"/>
  <c r="D1569" i="26" s="1"/>
  <c r="D1622" i="26" s="1"/>
  <c r="D890" i="26"/>
  <c r="D1215" i="26"/>
  <c r="D1109" i="26" s="1"/>
  <c r="D1586" i="26" s="1"/>
  <c r="D1639" i="26" s="1"/>
  <c r="C1524" i="26"/>
  <c r="C1471" i="26"/>
  <c r="C1186" i="26"/>
  <c r="C1472" i="26"/>
  <c r="C1525" i="26"/>
  <c r="C1455" i="26"/>
  <c r="C1508" i="26"/>
  <c r="C1459" i="26"/>
  <c r="C1512" i="26"/>
  <c r="C1207" i="26"/>
  <c r="C1199" i="26"/>
  <c r="C1212" i="26"/>
  <c r="C1211" i="26"/>
  <c r="C1208" i="26"/>
  <c r="C1177" i="26"/>
  <c r="D1471" i="26"/>
  <c r="C1495" i="26"/>
  <c r="C1442" i="26"/>
  <c r="C1196" i="26"/>
  <c r="D909" i="26"/>
  <c r="C1490" i="26"/>
  <c r="C1437" i="26"/>
  <c r="D1472" i="26"/>
  <c r="D893" i="26"/>
  <c r="D1455" i="26"/>
  <c r="C1446" i="26"/>
  <c r="C1499" i="26"/>
  <c r="C1217" i="26"/>
  <c r="D1207" i="26"/>
  <c r="D1101" i="26" s="1"/>
  <c r="D1578" i="26" s="1"/>
  <c r="D1631" i="26" s="1"/>
  <c r="D46" i="26"/>
  <c r="D880" i="26"/>
  <c r="D44" i="26"/>
  <c r="D870" i="26"/>
  <c r="D1199" i="26"/>
  <c r="D1093" i="26" s="1"/>
  <c r="D1570" i="26" s="1"/>
  <c r="D1623" i="26" s="1"/>
  <c r="C1498" i="26"/>
  <c r="C1445" i="26"/>
  <c r="D163" i="26"/>
  <c r="C1197" i="26"/>
  <c r="D887" i="26"/>
  <c r="D1219" i="26"/>
  <c r="D1113" i="26" s="1"/>
  <c r="D1590" i="26" s="1"/>
  <c r="D1643" i="26" s="1"/>
  <c r="C1534" i="26"/>
  <c r="C1481" i="26"/>
  <c r="C1529" i="26"/>
  <c r="C1476" i="26"/>
  <c r="C1205" i="26"/>
  <c r="D865" i="26"/>
  <c r="C1484" i="26"/>
  <c r="C1537" i="26"/>
  <c r="D907" i="26"/>
  <c r="C1501" i="26"/>
  <c r="C1448" i="26"/>
  <c r="D181" i="26"/>
  <c r="C1443" i="26"/>
  <c r="C1496" i="26"/>
  <c r="C1510" i="26"/>
  <c r="C1457" i="26"/>
  <c r="D161" i="26"/>
  <c r="D1184" i="26"/>
  <c r="D1078" i="26" s="1"/>
  <c r="D1555" i="26" s="1"/>
  <c r="D1608" i="26" s="1"/>
  <c r="D904" i="26"/>
  <c r="C1210" i="26"/>
  <c r="C1531" i="26"/>
  <c r="C1478" i="26"/>
  <c r="D894" i="26"/>
  <c r="D611" i="26" l="1"/>
  <c r="D1597" i="26"/>
  <c r="E1597" i="26"/>
  <c r="E1599" i="26"/>
  <c r="D1605" i="26"/>
  <c r="E1605" i="26"/>
  <c r="D1619" i="26"/>
  <c r="E1619" i="26"/>
  <c r="E653" i="26"/>
  <c r="E591" i="26"/>
  <c r="E695" i="26"/>
  <c r="D1600" i="26"/>
  <c r="E1600" i="26"/>
  <c r="D1633" i="26"/>
  <c r="E1633" i="26"/>
  <c r="F696" i="26"/>
  <c r="F654" i="26"/>
  <c r="E1639" i="26"/>
  <c r="F632" i="26"/>
  <c r="E1622" i="26"/>
  <c r="E1630" i="26"/>
  <c r="E1623" i="26"/>
  <c r="E1638" i="26"/>
  <c r="E632" i="26"/>
  <c r="E1609" i="26"/>
  <c r="E1614" i="26"/>
  <c r="E1643" i="26"/>
  <c r="E1618" i="26"/>
  <c r="E1631" i="26"/>
  <c r="D1602" i="26"/>
  <c r="E1602" i="26"/>
  <c r="D590" i="26"/>
  <c r="C611" i="26" s="1"/>
  <c r="D1543" i="26"/>
  <c r="E1608" i="26"/>
  <c r="E612" i="26"/>
  <c r="F633" i="26" s="1"/>
  <c r="C632" i="26" l="1"/>
  <c r="D632" i="26"/>
  <c r="D612" i="26"/>
  <c r="E633" i="26"/>
  <c r="D1596" i="26"/>
  <c r="E1596" i="26"/>
  <c r="E696" i="26"/>
  <c r="E654" i="26"/>
  <c r="D591" i="26"/>
  <c r="D653" i="26"/>
  <c r="D695" i="26"/>
  <c r="D654" i="26" l="1"/>
  <c r="D696" i="26"/>
  <c r="C612" i="26"/>
  <c r="C633" i="26" s="1"/>
  <c r="D633" i="26" l="1"/>
</calcChain>
</file>

<file path=xl/comments1.xml><?xml version="1.0" encoding="utf-8"?>
<comments xmlns="http://schemas.openxmlformats.org/spreadsheetml/2006/main">
  <authors>
    <author>Ghislain DZOUBOSSE</author>
  </authors>
  <commentList>
    <comment ref="AA8" authorId="0" shapeId="0">
      <text>
        <r>
          <rPr>
            <b/>
            <sz val="9"/>
            <color indexed="81"/>
            <rFont val="Tahoma"/>
            <family val="2"/>
          </rPr>
          <t>Ghislain DZOUBOSSE:</t>
        </r>
        <r>
          <rPr>
            <sz val="9"/>
            <color indexed="81"/>
            <rFont val="Tahoma"/>
            <family val="2"/>
          </rPr>
          <t xml:space="preserve">
Comptes provisoires</t>
        </r>
      </text>
    </comment>
    <comment ref="AB8" authorId="0" shapeId="0">
      <text>
        <r>
          <rPr>
            <b/>
            <sz val="9"/>
            <color indexed="81"/>
            <rFont val="Tahoma"/>
            <family val="2"/>
          </rPr>
          <t>Ghislain DZOUBOSSE:</t>
        </r>
        <r>
          <rPr>
            <sz val="9"/>
            <color indexed="81"/>
            <rFont val="Tahoma"/>
            <family val="2"/>
          </rPr>
          <t xml:space="preserve">
Comptes provisoires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</rPr>
          <t>Ghislain DZOUBOSSE:</t>
        </r>
        <r>
          <rPr>
            <sz val="9"/>
            <color indexed="81"/>
            <rFont val="Tahoma"/>
            <family val="2"/>
          </rPr>
          <t xml:space="preserve">
Comptes provisoires</t>
        </r>
      </text>
    </comment>
  </commentList>
</comments>
</file>

<file path=xl/sharedStrings.xml><?xml version="1.0" encoding="utf-8"?>
<sst xmlns="http://schemas.openxmlformats.org/spreadsheetml/2006/main" count="4715" uniqueCount="648">
  <si>
    <t>Libellé</t>
  </si>
  <si>
    <t>1.Production</t>
  </si>
  <si>
    <t>2.Consommation intermédiaire</t>
  </si>
  <si>
    <t>3.Valeur Ajoutée(1-2)</t>
  </si>
  <si>
    <t>4.Impôts sur les produits</t>
  </si>
  <si>
    <t>PIB(3+4)</t>
  </si>
  <si>
    <t>PIB</t>
  </si>
  <si>
    <t>Secteur primaire</t>
  </si>
  <si>
    <t>Sylviculture et exploitation forestière</t>
  </si>
  <si>
    <t>Secteur secondaire</t>
  </si>
  <si>
    <t>Industries extractives</t>
  </si>
  <si>
    <t>dont extraction d'hydrocarbures</t>
  </si>
  <si>
    <t>Industries Agro-alimentaires</t>
  </si>
  <si>
    <t>BTP</t>
  </si>
  <si>
    <t>Secteur tertiaire</t>
  </si>
  <si>
    <t>Transports, entrepôts, communications</t>
  </si>
  <si>
    <t>Banques et organismes financiers</t>
  </si>
  <si>
    <t>TOTAL DES VALEURS AJOUTEES</t>
  </si>
  <si>
    <t>Impôts et taxes nets des Subventions</t>
  </si>
  <si>
    <t>Code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</si>
  <si>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</si>
  <si>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</si>
  <si>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</si>
  <si>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</si>
  <si>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</si>
  <si>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</si>
  <si>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</si>
  <si>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</si>
  <si>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</si>
  <si>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</si>
  <si>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</si>
  <si>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</si>
  <si>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</si>
  <si>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</si>
  <si>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</si>
  <si>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</si>
  <si>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</si>
  <si>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</si>
  <si>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</si>
  <si>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</si>
  <si>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</si>
  <si>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</si>
  <si>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</si>
  <si>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</si>
  <si>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</si>
  <si>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</si>
  <si>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</si>
  <si>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</si>
  <si>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</si>
  <si>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Construction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</si>
  <si>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</si>
  <si>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</si>
  <si>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</si>
  <si>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</si>
  <si>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</si>
  <si>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</si>
  <si>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</si>
  <si>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</si>
  <si>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</si>
  <si>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</si>
  <si>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Education</t>
  </si>
  <si>
    <t>040</t>
  </si>
  <si>
    <t>041</t>
  </si>
  <si>
    <t>042</t>
  </si>
  <si>
    <t>Production totale</t>
  </si>
  <si>
    <t>043</t>
  </si>
  <si>
    <t>Total valeur ajoutée</t>
  </si>
  <si>
    <t>Impôts nets des subventions</t>
  </si>
  <si>
    <t>Produit Intérieur Brut</t>
  </si>
  <si>
    <t>1. Dépense de Consommation Finale</t>
  </si>
  <si>
    <t>2. FBCF</t>
  </si>
  <si>
    <t>3. Variation des stocks</t>
  </si>
  <si>
    <t>4. INVESTISSEMENT(2+3)</t>
  </si>
  <si>
    <t>TOTAL</t>
  </si>
  <si>
    <t>Total</t>
  </si>
  <si>
    <t>Correction territoriale</t>
  </si>
  <si>
    <t>044</t>
  </si>
  <si>
    <t xml:space="preserve">Répartition de la production à prix courants par branche d’activité </t>
  </si>
  <si>
    <t>Répartition de la valeur ajoutée par branche d’activité  (prix courants)</t>
  </si>
  <si>
    <t>PIB courant, optique production</t>
  </si>
  <si>
    <t>Autres Industries manufacturières</t>
  </si>
  <si>
    <t>Ventilation du PIB courant par secteurs d’activités</t>
  </si>
  <si>
    <t>Evolution des emplois du PIB à prix courants</t>
  </si>
  <si>
    <t>5. Exportations nettes</t>
  </si>
  <si>
    <t>6. Exportations</t>
  </si>
  <si>
    <t xml:space="preserve">        Exportations des biens</t>
  </si>
  <si>
    <t xml:space="preserve">        Exportations des services</t>
  </si>
  <si>
    <t>7. Importations</t>
  </si>
  <si>
    <t xml:space="preserve">        Importations des biens</t>
  </si>
  <si>
    <t xml:space="preserve">        Importations des services</t>
  </si>
  <si>
    <t>PIB (1+4+5)</t>
  </si>
  <si>
    <t>Consommation finale par produit à prix courants</t>
  </si>
  <si>
    <t>Exportations par produits à prix courants</t>
  </si>
  <si>
    <t xml:space="preserve"> Importations par produits à prix courants</t>
  </si>
  <si>
    <t>Plantations</t>
  </si>
  <si>
    <t>Produits de l'élevage</t>
  </si>
  <si>
    <t>Machines et appareils électriques</t>
  </si>
  <si>
    <t>Matériel de transport</t>
  </si>
  <si>
    <t>Meubles</t>
  </si>
  <si>
    <t>Formation Brute de Capital Fixe par produits à prix courant</t>
  </si>
  <si>
    <t>Formation Brute de Capital Fixe par produits à prix constant</t>
  </si>
  <si>
    <t>Autres services</t>
  </si>
  <si>
    <t>Extraction de Produits énergétiques</t>
  </si>
  <si>
    <t>Santé et action sociale</t>
  </si>
  <si>
    <t>Services financiers</t>
  </si>
  <si>
    <t>Restaurants et hôtels</t>
  </si>
  <si>
    <t>Produits sylvicoles</t>
  </si>
  <si>
    <t>Viande et poisson</t>
  </si>
  <si>
    <t>Oléagineux et aliments pour animaux</t>
  </si>
  <si>
    <t>Produits à base de céréales</t>
  </si>
  <si>
    <t>Boissons</t>
  </si>
  <si>
    <t>Produits du travail du bois et articles en bo</t>
  </si>
  <si>
    <t>Produits du raffinage, de la cokéfaction et d</t>
  </si>
  <si>
    <t>Produits chimiques</t>
  </si>
  <si>
    <t>Autres produits minéraux non métalliques et m</t>
  </si>
  <si>
    <t>Produits métalliques de base et ouvrages en m</t>
  </si>
  <si>
    <t xml:space="preserve">Machines, appareils électriques et matériels </t>
  </si>
  <si>
    <t>Travaux de construction</t>
  </si>
  <si>
    <t>Vente en gros et en détail</t>
  </si>
  <si>
    <t>Services de santé et d'action sociale</t>
  </si>
  <si>
    <t>PIB en volume, optique production  (base 100 = 2005)</t>
  </si>
  <si>
    <t>Agriculture</t>
  </si>
  <si>
    <t>Elevage et chasse</t>
  </si>
  <si>
    <t>Pêche et pisciculture</t>
  </si>
  <si>
    <t>Production et distribution d'électricité</t>
  </si>
  <si>
    <t>Production et distribution d'eau et assainissement</t>
  </si>
  <si>
    <t>Commerce, réparation véhicules</t>
  </si>
  <si>
    <t>Informations et télécommunications</t>
  </si>
  <si>
    <t>Administration publique, sécurité sociale</t>
  </si>
  <si>
    <t xml:space="preserve">Autres services </t>
  </si>
  <si>
    <t>Ventilation du PIB réel par secteurs d’activités (base 100 = 2005)</t>
  </si>
  <si>
    <t>Autres activités extractives</t>
  </si>
  <si>
    <t>Industrie de la viande et du poisson</t>
  </si>
  <si>
    <t>Travail des grains et fabrication des produit</t>
  </si>
  <si>
    <t>Industrie du cacao, du café, du the et du suc</t>
  </si>
  <si>
    <t>Industrie des corps gras et d'aliments pour a</t>
  </si>
  <si>
    <t>Fabrication de produits a base de céréales</t>
  </si>
  <si>
    <t>Industrie du lait, des fruits et légumes et d</t>
  </si>
  <si>
    <t>Industrie de boissons</t>
  </si>
  <si>
    <t>Industries du tabac</t>
  </si>
  <si>
    <t>Industries du textile et de la confection</t>
  </si>
  <si>
    <t>Industries du cuir et fabrication des chaussu</t>
  </si>
  <si>
    <t>Industries du bois sauf fabrication des meubl</t>
  </si>
  <si>
    <t>Fabrication de papier et d'articles en papier</t>
  </si>
  <si>
    <t>Raffinage de pétrole, cokéfaction et industri</t>
  </si>
  <si>
    <t>Industries chimiques et fabrication de produi</t>
  </si>
  <si>
    <t>Production de caoutchouc et  fabrication d'ar</t>
  </si>
  <si>
    <t>Fabrication d'autres produits minéraux non mé</t>
  </si>
  <si>
    <t>Fabrication des produits métallurgiques de ba</t>
  </si>
  <si>
    <t>Fabrication de machines, d’appareils électriq</t>
  </si>
  <si>
    <t>Fabrication d'équipements et d'appareils audi</t>
  </si>
  <si>
    <t>Fabrication de matériel de transport</t>
  </si>
  <si>
    <t>Fabrication de meubles, activités de fabricat</t>
  </si>
  <si>
    <t>Réparation et installation des machines et éq</t>
  </si>
  <si>
    <t>Production et distribution d'électricité et d</t>
  </si>
  <si>
    <t>Production et distribution d'eau et assainiss</t>
  </si>
  <si>
    <t>Commerce de gros et de détail</t>
  </si>
  <si>
    <t>Réparations de véhicules</t>
  </si>
  <si>
    <t>Transport, entreposage et communication</t>
  </si>
  <si>
    <t>Information et communications</t>
  </si>
  <si>
    <t>Activités financières</t>
  </si>
  <si>
    <t>Activités immobilières</t>
  </si>
  <si>
    <t>Activités de Services professionnels, scienti</t>
  </si>
  <si>
    <t>Administrations publiques et sécurité sociale</t>
  </si>
  <si>
    <t>Sante et action sociale</t>
  </si>
  <si>
    <t>Répartition de la production en volume par branche d’activité, base 100 = 2005</t>
  </si>
  <si>
    <t>Répartition de la valeur ajoutée en volume par branche d’activité  (base 100 = 2005)</t>
  </si>
  <si>
    <t xml:space="preserve">      privée</t>
  </si>
  <si>
    <t xml:space="preserve">      publique</t>
  </si>
  <si>
    <t>Evolution en volume des emplois du PIB (base 100 = 2005)</t>
  </si>
  <si>
    <t>Produits de l'agriculture</t>
  </si>
  <si>
    <t>Produits de l'élevage et de la chasse</t>
  </si>
  <si>
    <t>Produits de la pêche et de la pisciculture</t>
  </si>
  <si>
    <t>Produits énergétiques</t>
  </si>
  <si>
    <t>Autres produits d'extraction</t>
  </si>
  <si>
    <t>Produits du travail des grains et des produit</t>
  </si>
  <si>
    <t>Produits du cacao, du café, du thé et du sucr</t>
  </si>
  <si>
    <t>Produit laitiers; produits a base de fruits e</t>
  </si>
  <si>
    <t>Produits à base de tabac</t>
  </si>
  <si>
    <t>Produits de l'industrie textile et de l'habil</t>
  </si>
  <si>
    <t>Cuirs et chaussures</t>
  </si>
  <si>
    <t>Papiers et cartons ; produits édités et impri</t>
  </si>
  <si>
    <t>Produits en caoutchouc et en plastique</t>
  </si>
  <si>
    <t>Equipements et appareils audiovisuels et de c</t>
  </si>
  <si>
    <t xml:space="preserve">Meubles, produits des industries div. et Sce </t>
  </si>
  <si>
    <t>Electricité et supports énergétiques</t>
  </si>
  <si>
    <t>Eau et assainissement</t>
  </si>
  <si>
    <t>Réparations et entretien de véhicules et moto</t>
  </si>
  <si>
    <t>Services d’hôtellerie et de restauration</t>
  </si>
  <si>
    <t>Transports et entreposage</t>
  </si>
  <si>
    <t>Services d'informations et de communications</t>
  </si>
  <si>
    <t>Services immobiliers</t>
  </si>
  <si>
    <t>Services professionnels, scientifiques et tec</t>
  </si>
  <si>
    <t>Services d'administration publique et de sécu</t>
  </si>
  <si>
    <t>Consommation finale en volume par produit, base 100 = 2005</t>
  </si>
  <si>
    <t>Services professionnels, scientifiques et techniques</t>
  </si>
  <si>
    <t xml:space="preserve">Autres </t>
  </si>
  <si>
    <t>Exportations en volume par produits (base 100 = 2005)</t>
  </si>
  <si>
    <t xml:space="preserve"> Importations en volume par produits (base 100 = 2005)</t>
  </si>
  <si>
    <t>1- Optique production</t>
  </si>
  <si>
    <t>2-Optique dépense</t>
  </si>
  <si>
    <t xml:space="preserve">Tableau 1: </t>
  </si>
  <si>
    <t xml:space="preserve">Tableau 2: </t>
  </si>
  <si>
    <t xml:space="preserve">Tableau 3: </t>
  </si>
  <si>
    <t xml:space="preserve">Tableau 4: </t>
  </si>
  <si>
    <t xml:space="preserve">Tableau 5 : </t>
  </si>
  <si>
    <t xml:space="preserve">Tableau 6 : </t>
  </si>
  <si>
    <t xml:space="preserve">Tableau 7 : </t>
  </si>
  <si>
    <t xml:space="preserve">Tableau 8 : </t>
  </si>
  <si>
    <t xml:space="preserve">Tableau 9 : </t>
  </si>
  <si>
    <t xml:space="preserve">Tableau 10 : </t>
  </si>
  <si>
    <t xml:space="preserve">Tableau 11 : </t>
  </si>
  <si>
    <t xml:space="preserve">Tableau 12 : </t>
  </si>
  <si>
    <t xml:space="preserve">Tableau 13 : </t>
  </si>
  <si>
    <t xml:space="preserve">Tableau 14 : </t>
  </si>
  <si>
    <t xml:space="preserve">Tableau 15 : </t>
  </si>
  <si>
    <t xml:space="preserve">Tableau 16: </t>
  </si>
  <si>
    <t xml:space="preserve">Tableau 17: </t>
  </si>
  <si>
    <t xml:space="preserve">Tableau 18: </t>
  </si>
  <si>
    <t>Les Comptes Nationaux du Cameroun, selon le SCN 2008</t>
  </si>
  <si>
    <t>Offre du PIB Constant</t>
  </si>
  <si>
    <t>T1</t>
  </si>
  <si>
    <t>T2</t>
  </si>
  <si>
    <t>T3</t>
  </si>
  <si>
    <t>T4</t>
  </si>
  <si>
    <t>Agrivriere</t>
  </si>
  <si>
    <t>Agriexport</t>
  </si>
  <si>
    <t>Elev_Chass_Pech</t>
  </si>
  <si>
    <t>Sylviculture</t>
  </si>
  <si>
    <t>Industries Extractives</t>
  </si>
  <si>
    <t>dont extraction d'hydrocarbure</t>
  </si>
  <si>
    <t>Industrie Agro-alimentaire</t>
  </si>
  <si>
    <t>Autres Industries Manufacturières</t>
  </si>
  <si>
    <t>Electricité</t>
  </si>
  <si>
    <t>Eau et Assainissement</t>
  </si>
  <si>
    <t>Commerce et réparation</t>
  </si>
  <si>
    <t>Transports</t>
  </si>
  <si>
    <t>Information et communication</t>
  </si>
  <si>
    <t>Hotel et restauration</t>
  </si>
  <si>
    <t>Administrations publiques, santé , éducation</t>
  </si>
  <si>
    <t>Autres services marchands</t>
  </si>
  <si>
    <t>TOTAL DES VA</t>
  </si>
  <si>
    <t>Impôts et taxes</t>
  </si>
  <si>
    <t>PIB_CST</t>
  </si>
  <si>
    <t>Offre du PIB Courant</t>
  </si>
  <si>
    <t>PIB_CRT</t>
  </si>
  <si>
    <t>Emplois du PIB Constant</t>
  </si>
  <si>
    <t>CF</t>
  </si>
  <si>
    <t>CF_PRIVEE</t>
  </si>
  <si>
    <t>CF_PUBLIQUE</t>
  </si>
  <si>
    <t>FBCF_CST</t>
  </si>
  <si>
    <t>FBCF_PRIVEE</t>
  </si>
  <si>
    <t>FBCF_PUBLIQUE</t>
  </si>
  <si>
    <t>Var. Stock</t>
  </si>
  <si>
    <t>INVESTISSEMENT</t>
  </si>
  <si>
    <t>Export_CST</t>
  </si>
  <si>
    <t>Export_Biens_CST</t>
  </si>
  <si>
    <t>Export_Service_CST</t>
  </si>
  <si>
    <t>Import_CST</t>
  </si>
  <si>
    <t>Import_Biens_CST</t>
  </si>
  <si>
    <t>Import_Service_CST</t>
  </si>
  <si>
    <t>Emplois du PIB Courant</t>
  </si>
  <si>
    <t>FBCF_CRT</t>
  </si>
  <si>
    <t>Export_CRT</t>
  </si>
  <si>
    <t>Export_Biens_CRT</t>
  </si>
  <si>
    <t>Export_Service_CRT</t>
  </si>
  <si>
    <t>Import_CRT</t>
  </si>
  <si>
    <t>Import_Biens_CRT</t>
  </si>
  <si>
    <t>Import_Service_CRT</t>
  </si>
  <si>
    <t>T2_2018</t>
  </si>
  <si>
    <t>Offre du PIB Constant(base100=2005)</t>
  </si>
  <si>
    <t>Offre du PIB Courant (en milliards de F CFA)</t>
  </si>
  <si>
    <t>Emplois du PIB Constant(base100=2005)</t>
  </si>
  <si>
    <t>Emplois du PIB Courant (en milliards de F CFA)</t>
  </si>
  <si>
    <t>Code CNA</t>
  </si>
  <si>
    <t>Libellé CNA</t>
  </si>
  <si>
    <t xml:space="preserve">Produits de l'agriculture </t>
  </si>
  <si>
    <t>Produits du travail des grains et des produits amylacés</t>
  </si>
  <si>
    <t>Produits du cacao, du café, du thé et du sucre</t>
  </si>
  <si>
    <t>Produit laitiers; produits a base de fruits et légumes et autres produits alimentaires</t>
  </si>
  <si>
    <t>Produits de l'industrie textile et de l'habillement</t>
  </si>
  <si>
    <t>Produits du travail du bois et articles en bois</t>
  </si>
  <si>
    <t>Papiers et cartons ; produits édités et imprimés</t>
  </si>
  <si>
    <t>Produits du raffinage, de la cokéfaction et des industries nucléaires</t>
  </si>
  <si>
    <t>Autres produits minéraux non métalliques et matériaux de construction</t>
  </si>
  <si>
    <t>Produits métalliques de base et ouvrages en métaux</t>
  </si>
  <si>
    <t>Machines, appareils électriques et matériels n.c.a.</t>
  </si>
  <si>
    <t>Equipements et appareils audiovisuels et de communication ; instruments médicaux, d'optique et d'horlogerie</t>
  </si>
  <si>
    <t>Meubles, produits des industries div. et Sce récup</t>
  </si>
  <si>
    <t>Réparations et entretien de véhicules et motocycles</t>
  </si>
  <si>
    <t>Général</t>
  </si>
  <si>
    <t>1T2012</t>
  </si>
  <si>
    <t>2T2012</t>
  </si>
  <si>
    <t>3T2012</t>
  </si>
  <si>
    <t>4T2012</t>
  </si>
  <si>
    <t>1T2013</t>
  </si>
  <si>
    <t>2T2013</t>
  </si>
  <si>
    <t>3T2013</t>
  </si>
  <si>
    <t>4T2013</t>
  </si>
  <si>
    <t>1T2014</t>
  </si>
  <si>
    <t>2T2014</t>
  </si>
  <si>
    <t>3T2014</t>
  </si>
  <si>
    <t>4T2014</t>
  </si>
  <si>
    <t>1T2015</t>
  </si>
  <si>
    <t>2T2015</t>
  </si>
  <si>
    <t>3T2015</t>
  </si>
  <si>
    <t>4T2015</t>
  </si>
  <si>
    <t>1T2016</t>
  </si>
  <si>
    <t>2T2016</t>
  </si>
  <si>
    <t>3T2016</t>
  </si>
  <si>
    <t>4T2016</t>
  </si>
  <si>
    <t>1T2017</t>
  </si>
  <si>
    <t>2T2017</t>
  </si>
  <si>
    <t>3T2017</t>
  </si>
  <si>
    <t>4T2017</t>
  </si>
  <si>
    <t>1T2018</t>
  </si>
  <si>
    <t>2T2018</t>
  </si>
  <si>
    <t>3T2018</t>
  </si>
  <si>
    <t>4T2018</t>
  </si>
  <si>
    <t>1T2019</t>
  </si>
  <si>
    <t>2T2019</t>
  </si>
  <si>
    <t>3T2019</t>
  </si>
  <si>
    <t>4T2019</t>
  </si>
  <si>
    <t>1T2020</t>
  </si>
  <si>
    <t>2T2020</t>
  </si>
  <si>
    <t>2013/2012</t>
  </si>
  <si>
    <t>2014/2013</t>
  </si>
  <si>
    <t>2015/2014</t>
  </si>
  <si>
    <t>2016/2015</t>
  </si>
  <si>
    <t>2017/2016</t>
  </si>
  <si>
    <t>2018/2017</t>
  </si>
  <si>
    <t>2019/2018</t>
  </si>
  <si>
    <t>S1_2020/S1_2019</t>
  </si>
  <si>
    <t>T1_2017/T1_2016</t>
  </si>
  <si>
    <t>T2_2017/T2_2016</t>
  </si>
  <si>
    <t>T3_2017/T3_2016</t>
  </si>
  <si>
    <t>T4_2017/T4_2016</t>
  </si>
  <si>
    <t>T1_2018/T1_2017</t>
  </si>
  <si>
    <t>T2_2018/T2_2017</t>
  </si>
  <si>
    <t>T3_2018/T3_2017</t>
  </si>
  <si>
    <t>T4_2018/T4_2017</t>
  </si>
  <si>
    <t>T1_2019/T1_2018</t>
  </si>
  <si>
    <t>T2_2019/T2_2018</t>
  </si>
  <si>
    <t>T3_2019/T3_2018</t>
  </si>
  <si>
    <t>T4_2019/T4_2018</t>
  </si>
  <si>
    <t>T1_2020/T1_2019</t>
  </si>
  <si>
    <t>T2_2020/T2_2019</t>
  </si>
  <si>
    <t>REPUBLIQUE DU CAMEROUN</t>
  </si>
  <si>
    <t>Paix – Travail – Patrie</t>
  </si>
  <si>
    <t>---------------</t>
  </si>
  <si>
    <t>INSTITUT NATIONAL DE LA STATISTIQUE</t>
  </si>
  <si>
    <t>Offre du PIB trimestriel  en volume chainé  (reference 2016), Données brutes</t>
  </si>
  <si>
    <t>T1_2017</t>
  </si>
  <si>
    <t>T2_2017</t>
  </si>
  <si>
    <t>T3_2017</t>
  </si>
  <si>
    <t>T4_2017</t>
  </si>
  <si>
    <t>T1_2018</t>
  </si>
  <si>
    <t>T3_2018</t>
  </si>
  <si>
    <t>T4_2018</t>
  </si>
  <si>
    <t>T1_2019</t>
  </si>
  <si>
    <t>T2_2019</t>
  </si>
  <si>
    <t>T3_2019</t>
  </si>
  <si>
    <t>T4_2019</t>
  </si>
  <si>
    <t>T1_2020</t>
  </si>
  <si>
    <t>T2_2020</t>
  </si>
  <si>
    <t>T3_2020</t>
  </si>
  <si>
    <t>T4_2020</t>
  </si>
  <si>
    <t>Administrations publiques</t>
  </si>
  <si>
    <t>Emplois PIB trimestriel  en volume chainé  (reference 2016), Données brutes</t>
  </si>
  <si>
    <t>FBCF</t>
  </si>
  <si>
    <t>Export</t>
  </si>
  <si>
    <t>Export_Biens</t>
  </si>
  <si>
    <t>Export_Service</t>
  </si>
  <si>
    <t>Import</t>
  </si>
  <si>
    <t>Import_Biens</t>
  </si>
  <si>
    <t>Import_Service</t>
  </si>
  <si>
    <t>Offre du PIB trimestriel  aux prix courants, Données brutes</t>
  </si>
  <si>
    <t>Emplois PIB trimestriel aux prix courants, Données brutes</t>
  </si>
  <si>
    <t>T1_2021</t>
  </si>
  <si>
    <t>Optique production</t>
  </si>
  <si>
    <t>PIB aux prix de l'année précédente, optique production</t>
  </si>
  <si>
    <t>PIB en volumes chaînés, optique production  (base 100 = 2016)</t>
  </si>
  <si>
    <t>Tableau 3: Indice de volume du PIB (variation en pourcentage)</t>
  </si>
  <si>
    <t>Variation du déflateur du PIB (en pourcentage)</t>
  </si>
  <si>
    <t>Activités financières et d'assurance</t>
  </si>
  <si>
    <t>Ventilation du PIB aux prix de l'année précédente par secteurs d’activités</t>
  </si>
  <si>
    <t>Ventilation du PIB réel par secteurs d’activités (base 100 = 2016)</t>
  </si>
  <si>
    <t>Hébergement et Restaurants</t>
  </si>
  <si>
    <t xml:space="preserve">Taux de croissance réel du PIB par secteurs d’activités (en pourcentage)  </t>
  </si>
  <si>
    <t xml:space="preserve"> Variation du déflateur du PIB par secteurs d’activités  (en pourcentage)</t>
  </si>
  <si>
    <t>Répartition du PIB courant par secteur d’activité  (en pourcentage du PIB nominal)</t>
  </si>
  <si>
    <t>Contribution des secteurs d'activités à la croissance du PIB réel  (en pourcentage)</t>
  </si>
  <si>
    <t>A01</t>
  </si>
  <si>
    <t>A02</t>
  </si>
  <si>
    <t>A03</t>
  </si>
  <si>
    <t>Pêche et aquaculture</t>
  </si>
  <si>
    <t>A04</t>
  </si>
  <si>
    <t>B05</t>
  </si>
  <si>
    <t>B06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</si>
  <si>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</si>
  <si>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</si>
  <si>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</si>
  <si>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</si>
  <si>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</si>
  <si>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</si>
  <si>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</si>
  <si>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</si>
  <si>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</si>
  <si>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</si>
  <si>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</si>
  <si>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</si>
  <si>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</si>
  <si>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</si>
  <si>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</si>
  <si>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</si>
  <si>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</si>
  <si>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</si>
  <si>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</si>
  <si>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</si>
  <si>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</si>
  <si>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</si>
  <si>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D29</t>
  </si>
  <si>
    <t>E30</t>
  </si>
  <si>
    <t>F31</t>
  </si>
  <si>
    <t>G32</t>
  </si>
  <si>
    <t>G33</t>
  </si>
  <si>
    <t>H34</t>
  </si>
  <si>
    <t>I35</t>
  </si>
  <si>
    <t>J36</t>
  </si>
  <si>
    <t>K37</t>
  </si>
  <si>
    <t>L38</t>
  </si>
  <si>
    <t>M39</t>
  </si>
  <si>
    <t>Activités de soutien et de bureau</t>
  </si>
  <si>
    <t>N40</t>
  </si>
  <si>
    <t>O41</t>
  </si>
  <si>
    <t>P42</t>
  </si>
  <si>
    <t>Q43</t>
  </si>
  <si>
    <t>Activités artistiques, sportifs et recréatifs</t>
  </si>
  <si>
    <t>R44</t>
  </si>
  <si>
    <t>Autres Activités n.c.a</t>
  </si>
  <si>
    <t>S45</t>
  </si>
  <si>
    <t>Activités domestiques</t>
  </si>
  <si>
    <t>T46</t>
  </si>
  <si>
    <t>U47</t>
  </si>
  <si>
    <t xml:space="preserve"> Taux de croissance réel de la production par branche d’activité (en pourcentage)</t>
  </si>
  <si>
    <t>Répartition de la valeur ajoutée en volumes chaînés par branche d’activité  (base 100 = 2016)</t>
  </si>
  <si>
    <t>Optique dépense</t>
  </si>
  <si>
    <t>Evolution des emplois du PIB aux prix de l'année précédente</t>
  </si>
  <si>
    <t>Evolution en volumes chaînés des emplois du PIB (base 100 = 2016)</t>
  </si>
  <si>
    <t>Indice de volume des emplois du PIB (variation en pourcentage)</t>
  </si>
  <si>
    <t xml:space="preserve">     dont privée</t>
  </si>
  <si>
    <t xml:space="preserve">             publique</t>
  </si>
  <si>
    <t xml:space="preserve">      dont privée</t>
  </si>
  <si>
    <t xml:space="preserve">              publique</t>
  </si>
  <si>
    <t>Variation du déflateur du PIB et ses emplois (en pourcentage)</t>
  </si>
  <si>
    <t>PIB et ses emplois (en pourcentage du PIB)</t>
  </si>
  <si>
    <t>Contribution des emplois du PIB à la croissance réelle (en pourcentage)</t>
  </si>
  <si>
    <t>Produits de la sylviculture et de l'exploitat</t>
  </si>
  <si>
    <t>Produits de la pêche et de l'aquaculture</t>
  </si>
  <si>
    <t>Produits de l'industrie de la viande et du po</t>
  </si>
  <si>
    <t>Pain, Biscuits et Pâtes alimentaires</t>
  </si>
  <si>
    <t>Cuir travaillé, articles de voyage et chaussu</t>
  </si>
  <si>
    <t xml:space="preserve">Meubles, produits des industries diverses et </t>
  </si>
  <si>
    <t>Service de collecte, de traitement et de dist</t>
  </si>
  <si>
    <t>Services d’hébergement et de restauration</t>
  </si>
  <si>
    <t>Services d'information et de communication</t>
  </si>
  <si>
    <t>Services financiers et d'assurance</t>
  </si>
  <si>
    <t>Services de location, des agences de voyage e</t>
  </si>
  <si>
    <t>Services artistiques, sportifs et recréatifs,</t>
  </si>
  <si>
    <t>Autres Services n.c.a</t>
  </si>
  <si>
    <t>Services domestiques</t>
  </si>
  <si>
    <t>Consommation finale en volume par produit, base 100 = 2016</t>
  </si>
  <si>
    <t>Evolution de la consommation finale en volume (en pourcentage)</t>
  </si>
  <si>
    <t>Variation du déflateur de la consommation finale (en pourcentage)</t>
  </si>
  <si>
    <t>Formation Brute de Capital Fixe par produits aux prix de l'année précédente</t>
  </si>
  <si>
    <t>Formation Brute de Capital Fixe par produits en volumes chaînés</t>
  </si>
  <si>
    <t>Exportations par produits aux prix de l'année précédente</t>
  </si>
  <si>
    <t>Exportations en volume par produits (base 100 = 2016)</t>
  </si>
  <si>
    <t>Evolution des exportations en volume (en pourcentage)</t>
  </si>
  <si>
    <t>Variation déflateur des exportations (en pourcentage)</t>
  </si>
  <si>
    <t xml:space="preserve"> Importations par produits aux prix de l'année précédente</t>
  </si>
  <si>
    <t xml:space="preserve"> Importations en volume par produits (base 100 = 2016)</t>
  </si>
  <si>
    <t>Evolution des importations en volume par produits (en pourcentage)</t>
  </si>
  <si>
    <t>Variation du déflateur des Importations par produits (en pourcentage)</t>
  </si>
  <si>
    <t>Indice des termes de l'échange par produit (base 100 = 2016)</t>
  </si>
  <si>
    <t>T1_1999</t>
  </si>
  <si>
    <t>T2_1999</t>
  </si>
  <si>
    <t>T3_1999</t>
  </si>
  <si>
    <t>T4_1999</t>
  </si>
  <si>
    <t>T1_2000</t>
  </si>
  <si>
    <t>T2_2000</t>
  </si>
  <si>
    <t>T3_2000</t>
  </si>
  <si>
    <t>T4_2000</t>
  </si>
  <si>
    <t>T1_2001</t>
  </si>
  <si>
    <t>T2_2001</t>
  </si>
  <si>
    <t>T3_2001</t>
  </si>
  <si>
    <t>T4_2001</t>
  </si>
  <si>
    <t>T1_2002</t>
  </si>
  <si>
    <t>T2_2002</t>
  </si>
  <si>
    <t>T3_2002</t>
  </si>
  <si>
    <t>T4_2002</t>
  </si>
  <si>
    <t>T1_2003</t>
  </si>
  <si>
    <t>T2_2003</t>
  </si>
  <si>
    <t>T3_2003</t>
  </si>
  <si>
    <t>T4_2003</t>
  </si>
  <si>
    <t>T1_2004</t>
  </si>
  <si>
    <t>T2_2004</t>
  </si>
  <si>
    <t>T3_2004</t>
  </si>
  <si>
    <t>T4_2004</t>
  </si>
  <si>
    <t>T1_2005</t>
  </si>
  <si>
    <t>T2_2005</t>
  </si>
  <si>
    <t>T3_2005</t>
  </si>
  <si>
    <t>T4_2005</t>
  </si>
  <si>
    <t>T1_2006</t>
  </si>
  <si>
    <t>T2_2006</t>
  </si>
  <si>
    <t>T3_2006</t>
  </si>
  <si>
    <t>T4_2006</t>
  </si>
  <si>
    <t>T1_2007</t>
  </si>
  <si>
    <t>T2_2007</t>
  </si>
  <si>
    <t>T3_2007</t>
  </si>
  <si>
    <t>T4_2007</t>
  </si>
  <si>
    <t>T1_2008</t>
  </si>
  <si>
    <t>T2_2008</t>
  </si>
  <si>
    <t>T3_2008</t>
  </si>
  <si>
    <t>T4_2008</t>
  </si>
  <si>
    <t>T1_2009</t>
  </si>
  <si>
    <t>T2_2009</t>
  </si>
  <si>
    <t>T3_2009</t>
  </si>
  <si>
    <t>T4_2009</t>
  </si>
  <si>
    <t>T1_2010</t>
  </si>
  <si>
    <t>T2_2010</t>
  </si>
  <si>
    <t>T3_2010</t>
  </si>
  <si>
    <t>T4_2010</t>
  </si>
  <si>
    <t>T1_2011</t>
  </si>
  <si>
    <t>T2_2011</t>
  </si>
  <si>
    <t>T3_2011</t>
  </si>
  <si>
    <t>T4_2011</t>
  </si>
  <si>
    <t>T1_2012</t>
  </si>
  <si>
    <t>T2_2012</t>
  </si>
  <si>
    <t>T3_2012</t>
  </si>
  <si>
    <t>T4_2012</t>
  </si>
  <si>
    <t>T1_2013</t>
  </si>
  <si>
    <t>T2_2013</t>
  </si>
  <si>
    <t>T3_2013</t>
  </si>
  <si>
    <t>T4_2013</t>
  </si>
  <si>
    <t>T1_2014</t>
  </si>
  <si>
    <t>T2_2014</t>
  </si>
  <si>
    <t>T3_2014</t>
  </si>
  <si>
    <t>T4_2014</t>
  </si>
  <si>
    <t>T1_2015</t>
  </si>
  <si>
    <t>T2_2015</t>
  </si>
  <si>
    <t>T3_2015</t>
  </si>
  <si>
    <t>T4_2015</t>
  </si>
  <si>
    <t>T1_2016</t>
  </si>
  <si>
    <t>T2_2016</t>
  </si>
  <si>
    <t>T3_2016</t>
  </si>
  <si>
    <t>T4_2016</t>
  </si>
  <si>
    <t>T3_2021</t>
  </si>
  <si>
    <t>Les Comptes Nationaux du Cameroun, troisième édition, selon le SCN 2008</t>
  </si>
  <si>
    <t>Variation des des termes de l'échange par produit (en pourcentage)</t>
  </si>
  <si>
    <t>T4_2021</t>
  </si>
  <si>
    <t>T2_2021</t>
  </si>
  <si>
    <t>T1_2022</t>
  </si>
  <si>
    <t>T2_2022</t>
  </si>
  <si>
    <t>T3_2022</t>
  </si>
  <si>
    <t>T4_2022</t>
  </si>
  <si>
    <t>T1_2023</t>
  </si>
  <si>
    <t>T2_2023</t>
  </si>
  <si>
    <t>T3_2023</t>
  </si>
  <si>
    <t>T4_2023</t>
  </si>
  <si>
    <t>Hébergement et restauration</t>
  </si>
  <si>
    <t>PIB hors pétrole et gaz naturel</t>
  </si>
  <si>
    <t>PIB pétrole et gaz naturel</t>
  </si>
  <si>
    <t>T1_2024</t>
  </si>
  <si>
    <t>T2_2024</t>
  </si>
  <si>
    <t>T3_2024</t>
  </si>
  <si>
    <t>Répartition de la valeur ajoutée par branche d’activité  (prix courants) en milliards de FCFA</t>
  </si>
  <si>
    <t xml:space="preserve">Répartition de la valeur ajoutée aux prix de l'année précédente par branche d’activité </t>
  </si>
  <si>
    <t>Déflateur du PIB (Base 100 = 2016)</t>
  </si>
  <si>
    <t>T4_2024</t>
  </si>
  <si>
    <t>Croissance réelle  2024/2023 (en %)</t>
  </si>
  <si>
    <t>Pib Hors Petrole</t>
  </si>
  <si>
    <t>Deflateur  2024/2023 (en %)</t>
  </si>
  <si>
    <t>Déflateur du PIB</t>
  </si>
  <si>
    <t>Déflateur du Pib Hors Petrole</t>
  </si>
  <si>
    <t>2024 aux prix de 2023</t>
  </si>
  <si>
    <t>COMPTES NATIONAUX POUR CADRAGE CAMEROUN</t>
  </si>
  <si>
    <t>----------------</t>
  </si>
  <si>
    <t xml:space="preserve">     Agriculture</t>
  </si>
  <si>
    <t xml:space="preserve">          Agriculture des produits vivriers</t>
  </si>
  <si>
    <t xml:space="preserve">          Agriculture d'exportation</t>
  </si>
  <si>
    <t xml:space="preserve">     Elevage, chasse, pêche et pisciculture</t>
  </si>
  <si>
    <t xml:space="preserve">          Elevage, Chasse et Piégeage</t>
  </si>
  <si>
    <t xml:space="preserve">          Pêche et pisciculture</t>
  </si>
  <si>
    <t xml:space="preserve">     Sylviculture et Exploitation forestière</t>
  </si>
  <si>
    <t>------------------</t>
  </si>
  <si>
    <t xml:space="preserve">     Industries</t>
  </si>
  <si>
    <t xml:space="preserve">          Industries extractives</t>
  </si>
  <si>
    <t xml:space="preserve">          Dont Pétrole</t>
  </si>
  <si>
    <t xml:space="preserve">          dont Gaz naturel</t>
  </si>
  <si>
    <t xml:space="preserve">          dont Extractions de minerais</t>
  </si>
  <si>
    <t xml:space="preserve">          Industries agro-alimentaires</t>
  </si>
  <si>
    <t xml:space="preserve">          Autres industries</t>
  </si>
  <si>
    <t xml:space="preserve">     Electricité, Gaz et Eau</t>
  </si>
  <si>
    <t xml:space="preserve">          Electricité</t>
  </si>
  <si>
    <t xml:space="preserve">          Eau et assainissement</t>
  </si>
  <si>
    <t xml:space="preserve">     Batiments et Travaux publics</t>
  </si>
  <si>
    <t>-----------------</t>
  </si>
  <si>
    <t xml:space="preserve">     Transport et Communication</t>
  </si>
  <si>
    <t xml:space="preserve">          Transport</t>
  </si>
  <si>
    <t xml:space="preserve">          Information et communication</t>
  </si>
  <si>
    <t xml:space="preserve">     Commerce, Hôtel et Restaurants</t>
  </si>
  <si>
    <t xml:space="preserve">          Commerce et réparation</t>
  </si>
  <si>
    <t xml:space="preserve">          Hotel et restauration</t>
  </si>
  <si>
    <t xml:space="preserve">     Autres services marchands et ajustements</t>
  </si>
  <si>
    <t xml:space="preserve">          Services financiers</t>
  </si>
  <si>
    <t xml:space="preserve">          Autres services marchands et ajustements</t>
  </si>
  <si>
    <t xml:space="preserve">     Services non marchands</t>
  </si>
  <si>
    <t xml:space="preserve">             PIB au cout des facteurs</t>
  </si>
  <si>
    <t xml:space="preserve">     Taxes nettes sur les produits</t>
  </si>
  <si>
    <t xml:space="preserve">             PIB nominal</t>
  </si>
  <si>
    <t xml:space="preserve">                   dont PIB non pétrolier</t>
  </si>
  <si>
    <t xml:space="preserve">                   dont PIB non pétrolier, hors produits d'exportation</t>
  </si>
  <si>
    <t xml:space="preserve">                   dont PIB pétrolier</t>
  </si>
  <si>
    <t xml:space="preserve">     PRODUIT INTERIEUR BRUT</t>
  </si>
  <si>
    <t xml:space="preserve">     DEPENSES INTERIEURES BRUTES</t>
  </si>
  <si>
    <t xml:space="preserve">        Consommation</t>
  </si>
  <si>
    <t xml:space="preserve">          Publique (Etat)</t>
  </si>
  <si>
    <t xml:space="preserve">          Privée</t>
  </si>
  <si>
    <t xml:space="preserve">        Investissements bruts</t>
  </si>
  <si>
    <t xml:space="preserve">          Formation brute de capital fixe</t>
  </si>
  <si>
    <t xml:space="preserve">            Publique (Etat)</t>
  </si>
  <si>
    <t xml:space="preserve">            Privée (Entreprises et ménages)</t>
  </si>
  <si>
    <t xml:space="preserve">                dont Secteur Pétrolier</t>
  </si>
  <si>
    <t xml:space="preserve">                          Secteur non pétrolier</t>
  </si>
  <si>
    <t xml:space="preserve">          Variations des stocks</t>
  </si>
  <si>
    <t xml:space="preserve">     EXPORTATIONS NETTES</t>
  </si>
  <si>
    <t xml:space="preserve">     Exportations de biens et services non facteurs</t>
  </si>
  <si>
    <t xml:space="preserve">        Biens</t>
  </si>
  <si>
    <t xml:space="preserve">          Pétrole brut</t>
  </si>
  <si>
    <t xml:space="preserve">          Autres</t>
  </si>
  <si>
    <t xml:space="preserve">        Services non facteurs</t>
  </si>
  <si>
    <t xml:space="preserve">     Importations de biens et services non facteurs</t>
  </si>
  <si>
    <t xml:space="preserve">          Secteur pétrolier</t>
  </si>
  <si>
    <t>PIB COURANT OPTIQUE OFFRE</t>
  </si>
  <si>
    <t>PIB COURANT OPTIQUE DEPENSE</t>
  </si>
  <si>
    <t>PIB AU PRIX DE L'ANNEE PRECEDENTE OPTIQUE OFFRE</t>
  </si>
  <si>
    <t>PIB AU PRIX DE L'ANNEE PRECDENTE OPTIQUE DEPENSE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</si>
</sst>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-* #,##0.00\ _€_-;\-* #,##0.00\ _€_-;_-* &quot;-&quot;??\ _€_-;_-@_-"/>
    <numFmt numFmtId="164" formatCode="0.0"/>
    <numFmt numFmtId="165" formatCode="0.0000"/>
    <numFmt numFmtId="166" formatCode="#,##0.0"/>
    <numFmt numFmtId="167" formatCode="#,###"/>
    <numFmt numFmtId="168" formatCode="0.0%"/>
    <numFmt numFmtId="169" formatCode="0.000"/>
    <numFmt numFmtId="170" formatCode="#,##0.000"/>
    <numFmt numFmtId="171" formatCode="#,##0.00000"/>
    <numFmt numFmtId="172" formatCode="_-* #,##0.00_-;\-* #,##0.00_-;_-* &quot;-&quot;??_-;_-@_-"/>
    <numFmt numFmtId="173" formatCode="_-* #,##0.0_-;\-* #,##0.0_-;_-* &quot;-&quot;??_-;_-@_-"/>
    <numFmt numFmtId="174" formatCode="_-* #,##0.0\ _€_-;\-* #,##0.0\ _€_-;_-* &quot;-&quot;??\ _€_-;_-@_-"/>
    <numFmt numFmtId="175" formatCode="_-* #,##0.0\ _€_-;\-* #,##0.0\ _€_-;_-* &quot;-&quot;?\ _€_-;_-@_-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name val="Times New Roman"/>
      <family val="1"/>
    </font>
    <font>
      <sz val="10"/>
      <color theme="1"/>
      <name val="Calibri"/>
      <family val="2"/>
      <scheme val="minor"/>
    </font>
    <font>
      <sz val="8"/>
      <color rgb="FFFF0000"/>
      <name val="Arial"/>
      <family val="2"/>
    </font>
    <font>
      <sz val="10"/>
      <name val="Arial"/>
      <family val="2"/>
    </font>
    <font>
      <sz val="8"/>
      <name val="Times New Roman"/>
      <family val="1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Tw Cen MT"/>
      <family val="2"/>
    </font>
    <font>
      <b/>
      <sz val="8"/>
      <name val="Tw Cen MT"/>
      <family val="2"/>
    </font>
    <font>
      <b/>
      <sz val="11"/>
      <name val="Tw Cen MT"/>
      <family val="2"/>
    </font>
    <font>
      <sz val="11"/>
      <name val="Tw Cen MT"/>
      <family val="2"/>
    </font>
    <font>
      <sz val="12"/>
      <name val="Tw Cen MT"/>
      <family val="2"/>
    </font>
    <font>
      <b/>
      <sz val="12"/>
      <name val="Tw Cen MT"/>
      <family val="2"/>
    </font>
    <font>
      <sz val="10"/>
      <name val="Tw Cen MT"/>
      <family val="2"/>
    </font>
    <font>
      <b/>
      <sz val="10"/>
      <name val="Tw Cen MT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dotted">
        <color indexed="64"/>
      </right>
      <top/>
      <bottom style="thick">
        <color indexed="64"/>
      </bottom>
      <diagonal/>
    </border>
    <border>
      <left style="dotted">
        <color indexed="64"/>
      </left>
      <right style="dotted">
        <color indexed="64"/>
      </right>
      <top/>
      <bottom style="thick">
        <color indexed="64"/>
      </bottom>
      <diagonal/>
    </border>
    <border>
      <left style="dotted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tted">
        <color indexed="64"/>
      </right>
      <top/>
      <bottom style="dotted">
        <color indexed="64"/>
      </bottom>
      <diagonal/>
    </border>
    <border>
      <left style="thick">
        <color indexed="64"/>
      </left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thick">
        <color indexed="64"/>
      </right>
      <top style="dotted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thick">
        <color indexed="64"/>
      </top>
      <bottom style="thick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dotted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dotted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5">
    <xf numFmtId="0" fontId="0" fillId="0" borderId="0"/>
    <xf numFmtId="43" fontId="11" fillId="0" borderId="0" applyFont="0" applyFill="0" applyBorder="0" applyAlignment="0" applyProtection="0"/>
    <xf numFmtId="0" fontId="8" fillId="0" borderId="0"/>
    <xf numFmtId="0" fontId="8" fillId="0" borderId="0"/>
    <xf numFmtId="0" fontId="11" fillId="0" borderId="0"/>
    <xf numFmtId="9" fontId="11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5" fillId="0" borderId="0"/>
    <xf numFmtId="0" fontId="4" fillId="0" borderId="0"/>
    <xf numFmtId="0" fontId="2" fillId="0" borderId="0"/>
    <xf numFmtId="0" fontId="8" fillId="0" borderId="0"/>
    <xf numFmtId="9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24" fillId="0" borderId="0" applyFont="0" applyFill="0" applyBorder="0" applyAlignment="0" applyProtection="0"/>
  </cellStyleXfs>
  <cellXfs count="414">
    <xf numFmtId="0" fontId="0" fillId="0" borderId="0" xfId="0"/>
    <xf numFmtId="2" fontId="7" fillId="0" borderId="0" xfId="0" applyNumberFormat="1" applyFont="1" applyFill="1" applyBorder="1"/>
    <xf numFmtId="0" fontId="7" fillId="0" borderId="0" xfId="0" applyFont="1" applyFill="1"/>
    <xf numFmtId="168" fontId="7" fillId="0" borderId="0" xfId="6" applyNumberFormat="1" applyFont="1" applyFill="1"/>
    <xf numFmtId="0" fontId="7" fillId="0" borderId="0" xfId="0" applyFont="1" applyFill="1" applyBorder="1"/>
    <xf numFmtId="168" fontId="6" fillId="0" borderId="0" xfId="6" applyNumberFormat="1" applyFont="1" applyFill="1" applyBorder="1"/>
    <xf numFmtId="0" fontId="4" fillId="0" borderId="0" xfId="8"/>
    <xf numFmtId="0" fontId="13" fillId="0" borderId="0" xfId="8" applyFont="1" applyFill="1" applyBorder="1"/>
    <xf numFmtId="0" fontId="13" fillId="0" borderId="0" xfId="8" applyFont="1" applyFill="1" applyBorder="1" applyAlignment="1">
      <alignment horizontal="center"/>
    </xf>
    <xf numFmtId="0" fontId="13" fillId="2" borderId="22" xfId="8" applyFont="1" applyFill="1" applyBorder="1" applyAlignment="1">
      <alignment vertical="center"/>
    </xf>
    <xf numFmtId="0" fontId="14" fillId="2" borderId="23" xfId="8" applyFont="1" applyFill="1" applyBorder="1" applyAlignment="1">
      <alignment vertical="center"/>
    </xf>
    <xf numFmtId="0" fontId="14" fillId="2" borderId="24" xfId="8" applyFont="1" applyFill="1" applyBorder="1" applyAlignment="1">
      <alignment vertical="center"/>
    </xf>
    <xf numFmtId="0" fontId="14" fillId="2" borderId="25" xfId="8" applyFont="1" applyFill="1" applyBorder="1" applyAlignment="1">
      <alignment vertical="center"/>
    </xf>
    <xf numFmtId="0" fontId="15" fillId="3" borderId="26" xfId="8" applyFont="1" applyFill="1" applyBorder="1" applyAlignment="1">
      <alignment vertical="center"/>
    </xf>
    <xf numFmtId="164" fontId="15" fillId="3" borderId="27" xfId="8" applyNumberFormat="1" applyFont="1" applyFill="1" applyBorder="1" applyAlignment="1">
      <alignment vertical="center"/>
    </xf>
    <xf numFmtId="164" fontId="15" fillId="3" borderId="28" xfId="8" applyNumberFormat="1" applyFont="1" applyFill="1" applyBorder="1" applyAlignment="1">
      <alignment vertical="center"/>
    </xf>
    <xf numFmtId="164" fontId="15" fillId="3" borderId="29" xfId="8" applyNumberFormat="1" applyFont="1" applyFill="1" applyBorder="1" applyAlignment="1">
      <alignment vertical="center"/>
    </xf>
    <xf numFmtId="0" fontId="13" fillId="4" borderId="30" xfId="8" applyFont="1" applyFill="1" applyBorder="1" applyAlignment="1">
      <alignment vertical="center"/>
    </xf>
    <xf numFmtId="164" fontId="13" fillId="4" borderId="31" xfId="8" applyNumberFormat="1" applyFont="1" applyFill="1" applyBorder="1" applyAlignment="1">
      <alignment vertical="center"/>
    </xf>
    <xf numFmtId="0" fontId="13" fillId="4" borderId="32" xfId="8" applyFont="1" applyFill="1" applyBorder="1" applyAlignment="1">
      <alignment vertical="center"/>
    </xf>
    <xf numFmtId="0" fontId="13" fillId="4" borderId="33" xfId="8" applyFont="1" applyFill="1" applyBorder="1" applyAlignment="1">
      <alignment vertical="center"/>
    </xf>
    <xf numFmtId="0" fontId="13" fillId="4" borderId="34" xfId="8" applyFont="1" applyFill="1" applyBorder="1" applyAlignment="1">
      <alignment vertical="center"/>
    </xf>
    <xf numFmtId="0" fontId="15" fillId="3" borderId="35" xfId="8" applyFont="1" applyFill="1" applyBorder="1" applyAlignment="1">
      <alignment vertical="center"/>
    </xf>
    <xf numFmtId="164" fontId="15" fillId="3" borderId="36" xfId="8" applyNumberFormat="1" applyFont="1" applyFill="1" applyBorder="1" applyAlignment="1">
      <alignment vertical="center"/>
    </xf>
    <xf numFmtId="0" fontId="13" fillId="4" borderId="37" xfId="8" applyFont="1" applyFill="1" applyBorder="1" applyAlignment="1">
      <alignment vertical="center"/>
    </xf>
    <xf numFmtId="0" fontId="13" fillId="4" borderId="38" xfId="8" applyFont="1" applyFill="1" applyBorder="1" applyAlignment="1">
      <alignment vertical="center"/>
    </xf>
    <xf numFmtId="164" fontId="15" fillId="3" borderId="39" xfId="8" applyNumberFormat="1" applyFont="1" applyFill="1" applyBorder="1" applyAlignment="1">
      <alignment vertical="center"/>
    </xf>
    <xf numFmtId="0" fontId="15" fillId="2" borderId="35" xfId="8" applyFont="1" applyFill="1" applyBorder="1" applyAlignment="1">
      <alignment vertical="center"/>
    </xf>
    <xf numFmtId="166" fontId="15" fillId="2" borderId="36" xfId="8" applyNumberFormat="1" applyFont="1" applyFill="1" applyBorder="1" applyAlignment="1">
      <alignment vertical="center"/>
    </xf>
    <xf numFmtId="0" fontId="16" fillId="5" borderId="35" xfId="8" applyFont="1" applyFill="1" applyBorder="1" applyAlignment="1">
      <alignment vertical="center"/>
    </xf>
    <xf numFmtId="164" fontId="16" fillId="5" borderId="36" xfId="8" applyNumberFormat="1" applyFont="1" applyFill="1" applyBorder="1" applyAlignment="1">
      <alignment vertical="center"/>
    </xf>
    <xf numFmtId="0" fontId="4" fillId="6" borderId="30" xfId="8" applyFill="1" applyBorder="1" applyAlignment="1">
      <alignment vertical="center"/>
    </xf>
    <xf numFmtId="164" fontId="4" fillId="6" borderId="31" xfId="8" applyNumberFormat="1" applyFill="1" applyBorder="1" applyAlignment="1">
      <alignment vertical="center"/>
    </xf>
    <xf numFmtId="0" fontId="4" fillId="6" borderId="32" xfId="8" applyFill="1" applyBorder="1" applyAlignment="1">
      <alignment vertical="center"/>
    </xf>
    <xf numFmtId="0" fontId="4" fillId="6" borderId="37" xfId="8" applyFill="1" applyBorder="1" applyAlignment="1">
      <alignment vertical="center"/>
    </xf>
    <xf numFmtId="0" fontId="4" fillId="6" borderId="38" xfId="8" applyFill="1" applyBorder="1" applyAlignment="1">
      <alignment vertical="center"/>
    </xf>
    <xf numFmtId="0" fontId="4" fillId="6" borderId="33" xfId="8" applyFill="1" applyBorder="1" applyAlignment="1">
      <alignment vertical="center"/>
    </xf>
    <xf numFmtId="0" fontId="14" fillId="2" borderId="40" xfId="8" applyFont="1" applyFill="1" applyBorder="1" applyAlignment="1">
      <alignment vertical="center"/>
    </xf>
    <xf numFmtId="164" fontId="15" fillId="3" borderId="41" xfId="8" applyNumberFormat="1" applyFont="1" applyFill="1" applyBorder="1" applyAlignment="1">
      <alignment vertical="center"/>
    </xf>
    <xf numFmtId="164" fontId="4" fillId="0" borderId="0" xfId="8" applyNumberFormat="1"/>
    <xf numFmtId="0" fontId="6" fillId="7" borderId="1" xfId="2" applyFont="1" applyFill="1" applyBorder="1" applyAlignment="1">
      <alignment horizontal="center"/>
    </xf>
    <xf numFmtId="0" fontId="8" fillId="0" borderId="0" xfId="2"/>
    <xf numFmtId="168" fontId="7" fillId="0" borderId="0" xfId="6" applyNumberFormat="1" applyFont="1" applyFill="1" applyBorder="1"/>
    <xf numFmtId="164" fontId="7" fillId="7" borderId="4" xfId="2" applyNumberFormat="1" applyFont="1" applyFill="1" applyBorder="1"/>
    <xf numFmtId="0" fontId="13" fillId="0" borderId="0" xfId="8" applyFont="1" applyAlignment="1">
      <alignment horizontal="center"/>
    </xf>
    <xf numFmtId="0" fontId="13" fillId="0" borderId="0" xfId="8" applyFont="1"/>
    <xf numFmtId="0" fontId="14" fillId="2" borderId="42" xfId="8" applyFont="1" applyFill="1" applyBorder="1" applyAlignment="1">
      <alignment vertical="center"/>
    </xf>
    <xf numFmtId="0" fontId="14" fillId="2" borderId="1" xfId="8" applyFont="1" applyFill="1" applyBorder="1" applyAlignment="1">
      <alignment vertical="center"/>
    </xf>
    <xf numFmtId="164" fontId="15" fillId="3" borderId="43" xfId="8" applyNumberFormat="1" applyFont="1" applyFill="1" applyBorder="1" applyAlignment="1">
      <alignment vertical="center"/>
    </xf>
    <xf numFmtId="164" fontId="15" fillId="3" borderId="44" xfId="8" applyNumberFormat="1" applyFont="1" applyFill="1" applyBorder="1" applyAlignment="1">
      <alignment vertical="center"/>
    </xf>
    <xf numFmtId="164" fontId="15" fillId="3" borderId="11" xfId="8" applyNumberFormat="1" applyFont="1" applyFill="1" applyBorder="1" applyAlignment="1">
      <alignment vertical="center"/>
    </xf>
    <xf numFmtId="164" fontId="13" fillId="4" borderId="45" xfId="8" applyNumberFormat="1" applyFont="1" applyFill="1" applyBorder="1" applyAlignment="1">
      <alignment vertical="center"/>
    </xf>
    <xf numFmtId="164" fontId="13" fillId="4" borderId="46" xfId="8" applyNumberFormat="1" applyFont="1" applyFill="1" applyBorder="1" applyAlignment="1">
      <alignment vertical="center"/>
    </xf>
    <xf numFmtId="164" fontId="13" fillId="4" borderId="47" xfId="8" applyNumberFormat="1" applyFont="1" applyFill="1" applyBorder="1" applyAlignment="1">
      <alignment vertical="center"/>
    </xf>
    <xf numFmtId="164" fontId="13" fillId="4" borderId="48" xfId="8" applyNumberFormat="1" applyFont="1" applyFill="1" applyBorder="1" applyAlignment="1">
      <alignment vertical="center"/>
    </xf>
    <xf numFmtId="164" fontId="13" fillId="4" borderId="49" xfId="8" applyNumberFormat="1" applyFont="1" applyFill="1" applyBorder="1" applyAlignment="1">
      <alignment vertical="center"/>
    </xf>
    <xf numFmtId="164" fontId="15" fillId="3" borderId="50" xfId="8" applyNumberFormat="1" applyFont="1" applyFill="1" applyBorder="1" applyAlignment="1">
      <alignment vertical="center"/>
    </xf>
    <xf numFmtId="164" fontId="15" fillId="3" borderId="51" xfId="8" applyNumberFormat="1" applyFont="1" applyFill="1" applyBorder="1" applyAlignment="1">
      <alignment vertical="center"/>
    </xf>
    <xf numFmtId="164" fontId="15" fillId="3" borderId="52" xfId="8" applyNumberFormat="1" applyFont="1" applyFill="1" applyBorder="1" applyAlignment="1">
      <alignment vertical="center"/>
    </xf>
    <xf numFmtId="164" fontId="15" fillId="3" borderId="53" xfId="8" applyNumberFormat="1" applyFont="1" applyFill="1" applyBorder="1" applyAlignment="1">
      <alignment vertical="center"/>
    </xf>
    <xf numFmtId="166" fontId="15" fillId="2" borderId="50" xfId="8" applyNumberFormat="1" applyFont="1" applyFill="1" applyBorder="1" applyAlignment="1">
      <alignment vertical="center"/>
    </xf>
    <xf numFmtId="166" fontId="15" fillId="2" borderId="54" xfId="8" applyNumberFormat="1" applyFont="1" applyFill="1" applyBorder="1" applyAlignment="1">
      <alignment vertical="center"/>
    </xf>
    <xf numFmtId="166" fontId="15" fillId="2" borderId="55" xfId="8" applyNumberFormat="1" applyFont="1" applyFill="1" applyBorder="1" applyAlignment="1">
      <alignment vertical="center"/>
    </xf>
    <xf numFmtId="168" fontId="3" fillId="0" borderId="0" xfId="6" applyNumberFormat="1" applyFont="1"/>
    <xf numFmtId="164" fontId="16" fillId="5" borderId="50" xfId="8" applyNumberFormat="1" applyFont="1" applyFill="1" applyBorder="1" applyAlignment="1">
      <alignment vertical="center"/>
    </xf>
    <xf numFmtId="164" fontId="16" fillId="5" borderId="56" xfId="8" applyNumberFormat="1" applyFont="1" applyFill="1" applyBorder="1" applyAlignment="1">
      <alignment vertical="center"/>
    </xf>
    <xf numFmtId="164" fontId="16" fillId="5" borderId="57" xfId="8" applyNumberFormat="1" applyFont="1" applyFill="1" applyBorder="1" applyAlignment="1">
      <alignment vertical="center"/>
    </xf>
    <xf numFmtId="164" fontId="4" fillId="6" borderId="45" xfId="8" applyNumberFormat="1" applyFill="1" applyBorder="1" applyAlignment="1">
      <alignment vertical="center"/>
    </xf>
    <xf numFmtId="164" fontId="4" fillId="6" borderId="49" xfId="8" applyNumberFormat="1" applyFill="1" applyBorder="1" applyAlignment="1">
      <alignment vertical="center"/>
    </xf>
    <xf numFmtId="164" fontId="4" fillId="6" borderId="47" xfId="8" applyNumberFormat="1" applyFill="1" applyBorder="1" applyAlignment="1">
      <alignment vertical="center"/>
    </xf>
    <xf numFmtId="164" fontId="16" fillId="5" borderId="51" xfId="8" applyNumberFormat="1" applyFont="1" applyFill="1" applyBorder="1" applyAlignment="1">
      <alignment vertical="center"/>
    </xf>
    <xf numFmtId="164" fontId="16" fillId="5" borderId="52" xfId="8" applyNumberFormat="1" applyFont="1" applyFill="1" applyBorder="1" applyAlignment="1">
      <alignment vertical="center"/>
    </xf>
    <xf numFmtId="164" fontId="16" fillId="5" borderId="54" xfId="8" applyNumberFormat="1" applyFont="1" applyFill="1" applyBorder="1" applyAlignment="1">
      <alignment vertical="center"/>
    </xf>
    <xf numFmtId="164" fontId="16" fillId="5" borderId="55" xfId="8" applyNumberFormat="1" applyFont="1" applyFill="1" applyBorder="1" applyAlignment="1">
      <alignment vertical="center"/>
    </xf>
    <xf numFmtId="169" fontId="4" fillId="0" borderId="0" xfId="8" applyNumberFormat="1"/>
    <xf numFmtId="0" fontId="10" fillId="0" borderId="0" xfId="0" applyFont="1"/>
    <xf numFmtId="0" fontId="7" fillId="0" borderId="0" xfId="0" applyFont="1"/>
    <xf numFmtId="0" fontId="9" fillId="0" borderId="0" xfId="0" applyFont="1"/>
    <xf numFmtId="0" fontId="6" fillId="0" borderId="0" xfId="0" applyFont="1"/>
    <xf numFmtId="0" fontId="6" fillId="0" borderId="1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0" fontId="7" fillId="0" borderId="1" xfId="0" applyFont="1" applyBorder="1"/>
    <xf numFmtId="0" fontId="7" fillId="0" borderId="12" xfId="0" applyFont="1" applyBorder="1"/>
    <xf numFmtId="164" fontId="7" fillId="0" borderId="12" xfId="0" applyNumberFormat="1" applyFont="1" applyBorder="1" applyAlignment="1">
      <alignment horizontal="right"/>
    </xf>
    <xf numFmtId="164" fontId="7" fillId="0" borderId="12" xfId="2" applyNumberFormat="1" applyFont="1" applyBorder="1" applyAlignment="1">
      <alignment horizontal="right"/>
    </xf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164" fontId="7" fillId="0" borderId="15" xfId="0" applyNumberFormat="1" applyFont="1" applyBorder="1" applyAlignment="1">
      <alignment horizontal="right"/>
    </xf>
    <xf numFmtId="164" fontId="7" fillId="0" borderId="15" xfId="2" applyNumberFormat="1" applyFont="1" applyBorder="1" applyAlignment="1">
      <alignment horizontal="right"/>
    </xf>
    <xf numFmtId="0" fontId="6" fillId="0" borderId="1" xfId="0" applyFont="1" applyBorder="1"/>
    <xf numFmtId="0" fontId="6" fillId="0" borderId="16" xfId="0" applyFont="1" applyBorder="1"/>
    <xf numFmtId="164" fontId="6" fillId="0" borderId="16" xfId="0" applyNumberFormat="1" applyFont="1" applyBorder="1" applyAlignment="1">
      <alignment horizontal="right"/>
    </xf>
    <xf numFmtId="164" fontId="6" fillId="0" borderId="16" xfId="2" applyNumberFormat="1" applyFont="1" applyBorder="1" applyAlignment="1">
      <alignment horizontal="right"/>
    </xf>
    <xf numFmtId="164" fontId="7" fillId="0" borderId="0" xfId="0" applyNumberFormat="1" applyFont="1"/>
    <xf numFmtId="0" fontId="6" fillId="0" borderId="2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3" xfId="0" applyFont="1" applyBorder="1"/>
    <xf numFmtId="0" fontId="6" fillId="0" borderId="8" xfId="0" applyFont="1" applyBorder="1"/>
    <xf numFmtId="164" fontId="6" fillId="0" borderId="6" xfId="0" applyNumberFormat="1" applyFont="1" applyBorder="1"/>
    <xf numFmtId="164" fontId="6" fillId="0" borderId="6" xfId="2" applyNumberFormat="1" applyFont="1" applyBorder="1"/>
    <xf numFmtId="0" fontId="7" fillId="0" borderId="4" xfId="0" applyFont="1" applyBorder="1"/>
    <xf numFmtId="0" fontId="7" fillId="0" borderId="9" xfId="0" applyFont="1" applyBorder="1"/>
    <xf numFmtId="164" fontId="7" fillId="0" borderId="7" xfId="0" applyNumberFormat="1" applyFont="1" applyBorder="1"/>
    <xf numFmtId="164" fontId="7" fillId="0" borderId="7" xfId="2" applyNumberFormat="1" applyFont="1" applyBorder="1"/>
    <xf numFmtId="0" fontId="6" fillId="0" borderId="4" xfId="0" applyFont="1" applyBorder="1"/>
    <xf numFmtId="0" fontId="6" fillId="0" borderId="9" xfId="0" applyFont="1" applyBorder="1"/>
    <xf numFmtId="164" fontId="6" fillId="0" borderId="7" xfId="0" applyNumberFormat="1" applyFont="1" applyBorder="1"/>
    <xf numFmtId="164" fontId="6" fillId="0" borderId="7" xfId="2" applyNumberFormat="1" applyFont="1" applyBorder="1"/>
    <xf numFmtId="0" fontId="7" fillId="0" borderId="4" xfId="0" applyFont="1" applyBorder="1" applyAlignment="1">
      <alignment horizontal="left"/>
    </xf>
    <xf numFmtId="0" fontId="7" fillId="0" borderId="9" xfId="0" applyFont="1" applyBorder="1" applyAlignment="1">
      <alignment horizontal="center"/>
    </xf>
    <xf numFmtId="0" fontId="7" fillId="0" borderId="18" xfId="0" applyFont="1" applyBorder="1"/>
    <xf numFmtId="0" fontId="7" fillId="0" borderId="19" xfId="0" applyFont="1" applyBorder="1"/>
    <xf numFmtId="164" fontId="7" fillId="0" borderId="20" xfId="0" applyNumberFormat="1" applyFont="1" applyBorder="1"/>
    <xf numFmtId="164" fontId="7" fillId="0" borderId="20" xfId="2" applyNumberFormat="1" applyFont="1" applyBorder="1"/>
    <xf numFmtId="0" fontId="6" fillId="0" borderId="2" xfId="0" applyFont="1" applyBorder="1"/>
    <xf numFmtId="0" fontId="6" fillId="0" borderId="10" xfId="0" applyFont="1" applyBorder="1"/>
    <xf numFmtId="164" fontId="6" fillId="0" borderId="5" xfId="0" applyNumberFormat="1" applyFont="1" applyBorder="1"/>
    <xf numFmtId="164" fontId="6" fillId="0" borderId="5" xfId="2" applyNumberFormat="1" applyFont="1" applyBorder="1"/>
    <xf numFmtId="2" fontId="6" fillId="0" borderId="0" xfId="0" applyNumberFormat="1" applyFont="1"/>
    <xf numFmtId="2" fontId="6" fillId="0" borderId="0" xfId="2" applyNumberFormat="1" applyFont="1"/>
    <xf numFmtId="2" fontId="7" fillId="0" borderId="0" xfId="0" applyNumberFormat="1" applyFont="1"/>
    <xf numFmtId="2" fontId="7" fillId="0" borderId="0" xfId="2" applyNumberFormat="1" applyFont="1"/>
    <xf numFmtId="169" fontId="7" fillId="0" borderId="0" xfId="2" applyNumberFormat="1" applyFont="1"/>
    <xf numFmtId="165" fontId="7" fillId="0" borderId="0" xfId="2" applyNumberFormat="1" applyFont="1"/>
    <xf numFmtId="0" fontId="7" fillId="0" borderId="3" xfId="0" applyFont="1" applyBorder="1"/>
    <xf numFmtId="2" fontId="7" fillId="0" borderId="6" xfId="0" applyNumberFormat="1" applyFont="1" applyBorder="1"/>
    <xf numFmtId="164" fontId="7" fillId="0" borderId="6" xfId="0" applyNumberFormat="1" applyFont="1" applyBorder="1"/>
    <xf numFmtId="164" fontId="7" fillId="0" borderId="6" xfId="2" applyNumberFormat="1" applyFont="1" applyBorder="1"/>
    <xf numFmtId="2" fontId="7" fillId="0" borderId="7" xfId="0" applyNumberFormat="1" applyFont="1" applyBorder="1"/>
    <xf numFmtId="2" fontId="6" fillId="0" borderId="5" xfId="0" applyNumberFormat="1" applyFont="1" applyBorder="1"/>
    <xf numFmtId="164" fontId="6" fillId="0" borderId="0" xfId="0" applyNumberFormat="1" applyFont="1"/>
    <xf numFmtId="164" fontId="7" fillId="0" borderId="0" xfId="2" applyNumberFormat="1" applyFont="1"/>
    <xf numFmtId="2" fontId="7" fillId="0" borderId="6" xfId="2" applyNumberFormat="1" applyFont="1" applyBorder="1"/>
    <xf numFmtId="2" fontId="7" fillId="0" borderId="7" xfId="2" applyNumberFormat="1" applyFont="1" applyBorder="1"/>
    <xf numFmtId="2" fontId="7" fillId="0" borderId="20" xfId="0" applyNumberFormat="1" applyFont="1" applyBorder="1"/>
    <xf numFmtId="2" fontId="7" fillId="0" borderId="20" xfId="2" applyNumberFormat="1" applyFont="1" applyBorder="1"/>
    <xf numFmtId="2" fontId="6" fillId="0" borderId="5" xfId="2" applyNumberFormat="1" applyFont="1" applyBorder="1"/>
    <xf numFmtId="165" fontId="7" fillId="0" borderId="0" xfId="0" applyNumberFormat="1" applyFont="1"/>
    <xf numFmtId="164" fontId="7" fillId="0" borderId="4" xfId="0" applyNumberFormat="1" applyFont="1" applyBorder="1"/>
    <xf numFmtId="164" fontId="7" fillId="0" borderId="4" xfId="2" applyNumberFormat="1" applyFont="1" applyBorder="1"/>
    <xf numFmtId="164" fontId="7" fillId="7" borderId="4" xfId="0" applyNumberFormat="1" applyFont="1" applyFill="1" applyBorder="1"/>
    <xf numFmtId="164" fontId="6" fillId="0" borderId="4" xfId="0" applyNumberFormat="1" applyFont="1" applyBorder="1"/>
    <xf numFmtId="164" fontId="6" fillId="0" borderId="4" xfId="2" applyNumberFormat="1" applyFont="1" applyBorder="1"/>
    <xf numFmtId="164" fontId="6" fillId="0" borderId="2" xfId="0" applyNumberFormat="1" applyFont="1" applyBorder="1"/>
    <xf numFmtId="164" fontId="6" fillId="0" borderId="2" xfId="2" applyNumberFormat="1" applyFont="1" applyBorder="1"/>
    <xf numFmtId="167" fontId="7" fillId="0" borderId="21" xfId="0" applyNumberFormat="1" applyFont="1" applyBorder="1"/>
    <xf numFmtId="2" fontId="6" fillId="0" borderId="2" xfId="0" applyNumberFormat="1" applyFont="1" applyBorder="1"/>
    <xf numFmtId="0" fontId="8" fillId="5" borderId="0" xfId="2" applyFill="1"/>
    <xf numFmtId="0" fontId="8" fillId="0" borderId="0" xfId="2" applyAlignment="1">
      <alignment wrapText="1"/>
    </xf>
    <xf numFmtId="170" fontId="8" fillId="5" borderId="0" xfId="2" applyNumberFormat="1" applyFont="1" applyFill="1"/>
    <xf numFmtId="166" fontId="8" fillId="0" borderId="0" xfId="2" applyNumberFormat="1"/>
    <xf numFmtId="166" fontId="8" fillId="5" borderId="0" xfId="2" applyNumberFormat="1" applyFill="1"/>
    <xf numFmtId="170" fontId="8" fillId="0" borderId="0" xfId="2" applyNumberFormat="1"/>
    <xf numFmtId="170" fontId="8" fillId="0" borderId="0" xfId="2" quotePrefix="1" applyNumberFormat="1"/>
    <xf numFmtId="168" fontId="0" fillId="0" borderId="0" xfId="6" applyNumberFormat="1" applyFont="1"/>
    <xf numFmtId="168" fontId="0" fillId="5" borderId="0" xfId="6" applyNumberFormat="1" applyFont="1" applyFill="1"/>
    <xf numFmtId="170" fontId="8" fillId="0" borderId="0" xfId="2" quotePrefix="1" applyNumberFormat="1" applyFont="1"/>
    <xf numFmtId="170" fontId="8" fillId="8" borderId="0" xfId="2" quotePrefix="1" applyNumberFormat="1" applyFont="1" applyFill="1"/>
    <xf numFmtId="168" fontId="0" fillId="8" borderId="0" xfId="6" applyNumberFormat="1" applyFont="1" applyFill="1"/>
    <xf numFmtId="171" fontId="8" fillId="0" borderId="0" xfId="2" applyNumberFormat="1"/>
    <xf numFmtId="171" fontId="8" fillId="5" borderId="0" xfId="2" applyNumberFormat="1" applyFill="1"/>
    <xf numFmtId="0" fontId="19" fillId="0" borderId="0" xfId="9" applyFont="1" applyAlignment="1">
      <alignment horizontal="left"/>
    </xf>
    <xf numFmtId="0" fontId="2" fillId="0" borderId="0" xfId="9"/>
    <xf numFmtId="0" fontId="2" fillId="9" borderId="0" xfId="9" applyFill="1" applyAlignment="1">
      <alignment wrapText="1"/>
    </xf>
    <xf numFmtId="0" fontId="2" fillId="7" borderId="37" xfId="9" applyFill="1" applyBorder="1" applyAlignment="1">
      <alignment vertical="center"/>
    </xf>
    <xf numFmtId="0" fontId="20" fillId="7" borderId="58" xfId="9" applyFont="1" applyFill="1" applyBorder="1" applyAlignment="1">
      <alignment vertical="center"/>
    </xf>
    <xf numFmtId="0" fontId="16" fillId="5" borderId="35" xfId="9" applyFont="1" applyFill="1" applyBorder="1" applyAlignment="1">
      <alignment vertical="center"/>
    </xf>
    <xf numFmtId="0" fontId="2" fillId="6" borderId="30" xfId="9" applyFill="1" applyBorder="1" applyAlignment="1">
      <alignment vertical="center"/>
    </xf>
    <xf numFmtId="164" fontId="13" fillId="4" borderId="31" xfId="10" applyNumberFormat="1" applyFont="1" applyFill="1" applyBorder="1" applyAlignment="1">
      <alignment vertical="center"/>
    </xf>
    <xf numFmtId="164" fontId="2" fillId="6" borderId="31" xfId="9" applyNumberFormat="1" applyFill="1" applyBorder="1" applyAlignment="1">
      <alignment vertical="center"/>
    </xf>
    <xf numFmtId="0" fontId="2" fillId="6" borderId="32" xfId="9" applyFill="1" applyBorder="1" applyAlignment="1">
      <alignment vertical="center"/>
    </xf>
    <xf numFmtId="0" fontId="2" fillId="6" borderId="33" xfId="9" applyFill="1" applyBorder="1" applyAlignment="1">
      <alignment vertical="center"/>
    </xf>
    <xf numFmtId="0" fontId="2" fillId="6" borderId="34" xfId="9" applyFill="1" applyBorder="1" applyAlignment="1">
      <alignment vertical="center"/>
    </xf>
    <xf numFmtId="164" fontId="15" fillId="3" borderId="36" xfId="10" applyNumberFormat="1" applyFont="1" applyFill="1" applyBorder="1" applyAlignment="1">
      <alignment vertical="center"/>
    </xf>
    <xf numFmtId="164" fontId="16" fillId="5" borderId="36" xfId="9" applyNumberFormat="1" applyFont="1" applyFill="1" applyBorder="1" applyAlignment="1">
      <alignment vertical="center"/>
    </xf>
    <xf numFmtId="0" fontId="2" fillId="6" borderId="37" xfId="9" applyFill="1" applyBorder="1" applyAlignment="1">
      <alignment vertical="center"/>
    </xf>
    <xf numFmtId="0" fontId="2" fillId="6" borderId="38" xfId="9" applyFill="1" applyBorder="1" applyAlignment="1">
      <alignment vertical="center"/>
    </xf>
    <xf numFmtId="0" fontId="16" fillId="7" borderId="35" xfId="9" applyFont="1" applyFill="1" applyBorder="1" applyAlignment="1">
      <alignment vertical="center"/>
    </xf>
    <xf numFmtId="166" fontId="15" fillId="2" borderId="36" xfId="10" applyNumberFormat="1" applyFont="1" applyFill="1" applyBorder="1" applyAlignment="1">
      <alignment vertical="center"/>
    </xf>
    <xf numFmtId="166" fontId="16" fillId="7" borderId="36" xfId="9" applyNumberFormat="1" applyFont="1" applyFill="1" applyBorder="1" applyAlignment="1">
      <alignment vertical="center"/>
    </xf>
    <xf numFmtId="168" fontId="0" fillId="0" borderId="0" xfId="11" applyNumberFormat="1" applyFont="1"/>
    <xf numFmtId="164" fontId="16" fillId="5" borderId="36" xfId="10" applyNumberFormat="1" applyFont="1" applyFill="1" applyBorder="1" applyAlignment="1">
      <alignment vertical="center"/>
    </xf>
    <xf numFmtId="164" fontId="16" fillId="5" borderId="35" xfId="9" applyNumberFormat="1" applyFont="1" applyFill="1" applyBorder="1" applyAlignment="1">
      <alignment vertical="center"/>
    </xf>
    <xf numFmtId="164" fontId="8" fillId="6" borderId="31" xfId="10" applyNumberFormat="1" applyFill="1" applyBorder="1" applyAlignment="1">
      <alignment vertical="center"/>
    </xf>
    <xf numFmtId="164" fontId="2" fillId="6" borderId="32" xfId="9" applyNumberFormat="1" applyFill="1" applyBorder="1" applyAlignment="1">
      <alignment vertical="center"/>
    </xf>
    <xf numFmtId="4" fontId="2" fillId="0" borderId="0" xfId="9" applyNumberFormat="1"/>
    <xf numFmtId="169" fontId="2" fillId="0" borderId="0" xfId="9" applyNumberFormat="1"/>
    <xf numFmtId="164" fontId="2" fillId="0" borderId="0" xfId="9" applyNumberFormat="1"/>
    <xf numFmtId="2" fontId="2" fillId="0" borderId="0" xfId="9" applyNumberFormat="1"/>
    <xf numFmtId="0" fontId="19" fillId="0" borderId="0" xfId="0" applyFont="1" applyFill="1" applyAlignment="1">
      <alignment horizontal="left"/>
    </xf>
    <xf numFmtId="0" fontId="6" fillId="0" borderId="0" xfId="0" applyFont="1" applyFill="1"/>
    <xf numFmtId="0" fontId="6" fillId="0" borderId="1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/>
    <xf numFmtId="0" fontId="7" fillId="0" borderId="12" xfId="0" applyFont="1" applyFill="1" applyBorder="1"/>
    <xf numFmtId="166" fontId="7" fillId="0" borderId="12" xfId="0" applyNumberFormat="1" applyFont="1" applyFill="1" applyBorder="1" applyAlignment="1">
      <alignment horizontal="right"/>
    </xf>
    <xf numFmtId="0" fontId="7" fillId="0" borderId="13" xfId="0" applyFont="1" applyFill="1" applyBorder="1"/>
    <xf numFmtId="0" fontId="7" fillId="0" borderId="14" xfId="0" applyFont="1" applyFill="1" applyBorder="1"/>
    <xf numFmtId="0" fontId="7" fillId="0" borderId="15" xfId="0" applyFont="1" applyFill="1" applyBorder="1"/>
    <xf numFmtId="0" fontId="6" fillId="0" borderId="1" xfId="0" applyFont="1" applyFill="1" applyBorder="1"/>
    <xf numFmtId="0" fontId="6" fillId="0" borderId="16" xfId="0" applyFont="1" applyFill="1" applyBorder="1"/>
    <xf numFmtId="166" fontId="6" fillId="0" borderId="16" xfId="0" applyNumberFormat="1" applyFont="1" applyFill="1" applyBorder="1" applyAlignment="1">
      <alignment horizontal="right"/>
    </xf>
    <xf numFmtId="0" fontId="6" fillId="0" borderId="0" xfId="0" applyFont="1" applyFill="1" applyBorder="1"/>
    <xf numFmtId="166" fontId="6" fillId="0" borderId="0" xfId="0" applyNumberFormat="1" applyFont="1" applyFill="1" applyBorder="1" applyAlignment="1">
      <alignment horizontal="right"/>
    </xf>
    <xf numFmtId="166" fontId="6" fillId="0" borderId="12" xfId="0" applyNumberFormat="1" applyFont="1" applyFill="1" applyBorder="1" applyAlignment="1">
      <alignment horizontal="right"/>
    </xf>
    <xf numFmtId="164" fontId="7" fillId="0" borderId="12" xfId="0" applyNumberFormat="1" applyFont="1" applyFill="1" applyBorder="1" applyAlignment="1">
      <alignment horizontal="right"/>
    </xf>
    <xf numFmtId="164" fontId="6" fillId="0" borderId="16" xfId="0" applyNumberFormat="1" applyFont="1" applyFill="1" applyBorder="1" applyAlignment="1">
      <alignment horizontal="right"/>
    </xf>
    <xf numFmtId="164" fontId="6" fillId="0" borderId="0" xfId="0" applyNumberFormat="1" applyFont="1" applyFill="1" applyBorder="1" applyAlignment="1">
      <alignment horizontal="right"/>
    </xf>
    <xf numFmtId="164" fontId="7" fillId="0" borderId="15" xfId="0" applyNumberFormat="1" applyFont="1" applyFill="1" applyBorder="1" applyAlignment="1">
      <alignment horizontal="right"/>
    </xf>
    <xf numFmtId="164" fontId="7" fillId="0" borderId="0" xfId="0" applyNumberFormat="1" applyFont="1" applyFill="1"/>
    <xf numFmtId="169" fontId="7" fillId="0" borderId="0" xfId="0" applyNumberFormat="1" applyFont="1" applyFill="1"/>
    <xf numFmtId="0" fontId="7" fillId="0" borderId="0" xfId="6" applyNumberFormat="1" applyFont="1" applyFill="1"/>
    <xf numFmtId="0" fontId="6" fillId="0" borderId="2" xfId="0" applyFont="1" applyFill="1" applyBorder="1" applyAlignment="1">
      <alignment horizontal="center"/>
    </xf>
    <xf numFmtId="0" fontId="6" fillId="0" borderId="17" xfId="0" applyFont="1" applyFill="1" applyBorder="1" applyAlignment="1">
      <alignment horizontal="center"/>
    </xf>
    <xf numFmtId="0" fontId="6" fillId="0" borderId="3" xfId="0" applyFont="1" applyFill="1" applyBorder="1"/>
    <xf numFmtId="0" fontId="6" fillId="0" borderId="8" xfId="0" applyFont="1" applyFill="1" applyBorder="1"/>
    <xf numFmtId="166" fontId="6" fillId="0" borderId="6" xfId="0" applyNumberFormat="1" applyFont="1" applyFill="1" applyBorder="1"/>
    <xf numFmtId="0" fontId="7" fillId="0" borderId="4" xfId="0" applyFont="1" applyFill="1" applyBorder="1"/>
    <xf numFmtId="0" fontId="7" fillId="0" borderId="9" xfId="0" applyFont="1" applyFill="1" applyBorder="1"/>
    <xf numFmtId="166" fontId="7" fillId="0" borderId="7" xfId="0" applyNumberFormat="1" applyFont="1" applyFill="1" applyBorder="1"/>
    <xf numFmtId="0" fontId="6" fillId="0" borderId="4" xfId="0" applyFont="1" applyFill="1" applyBorder="1"/>
    <xf numFmtId="0" fontId="6" fillId="0" borderId="9" xfId="0" applyFont="1" applyFill="1" applyBorder="1"/>
    <xf numFmtId="166" fontId="6" fillId="0" borderId="7" xfId="0" applyNumberFormat="1" applyFont="1" applyFill="1" applyBorder="1"/>
    <xf numFmtId="0" fontId="7" fillId="0" borderId="4" xfId="0" applyFont="1" applyFill="1" applyBorder="1" applyAlignment="1">
      <alignment horizontal="left"/>
    </xf>
    <xf numFmtId="0" fontId="7" fillId="0" borderId="9" xfId="0" applyFont="1" applyFill="1" applyBorder="1" applyAlignment="1">
      <alignment horizontal="center"/>
    </xf>
    <xf numFmtId="0" fontId="7" fillId="0" borderId="18" xfId="0" applyFont="1" applyFill="1" applyBorder="1"/>
    <xf numFmtId="0" fontId="7" fillId="0" borderId="19" xfId="0" applyFont="1" applyFill="1" applyBorder="1"/>
    <xf numFmtId="166" fontId="7" fillId="0" borderId="20" xfId="0" applyNumberFormat="1" applyFont="1" applyFill="1" applyBorder="1"/>
    <xf numFmtId="0" fontId="6" fillId="0" borderId="2" xfId="0" applyFont="1" applyFill="1" applyBorder="1"/>
    <xf numFmtId="0" fontId="6" fillId="0" borderId="10" xfId="0" applyFont="1" applyFill="1" applyBorder="1"/>
    <xf numFmtId="166" fontId="6" fillId="0" borderId="5" xfId="0" applyNumberFormat="1" applyFont="1" applyFill="1" applyBorder="1"/>
    <xf numFmtId="2" fontId="6" fillId="0" borderId="0" xfId="0" applyNumberFormat="1" applyFont="1" applyFill="1" applyBorder="1"/>
    <xf numFmtId="2" fontId="7" fillId="0" borderId="0" xfId="0" applyNumberFormat="1" applyFont="1" applyFill="1"/>
    <xf numFmtId="0" fontId="21" fillId="0" borderId="0" xfId="0" applyFont="1" applyFill="1"/>
    <xf numFmtId="165" fontId="7" fillId="0" borderId="0" xfId="0" applyNumberFormat="1" applyFont="1" applyFill="1"/>
    <xf numFmtId="164" fontId="6" fillId="0" borderId="6" xfId="0" applyNumberFormat="1" applyFont="1" applyFill="1" applyBorder="1"/>
    <xf numFmtId="164" fontId="7" fillId="0" borderId="6" xfId="0" applyNumberFormat="1" applyFont="1" applyFill="1" applyBorder="1"/>
    <xf numFmtId="164" fontId="6" fillId="0" borderId="5" xfId="0" applyNumberFormat="1" applyFont="1" applyFill="1" applyBorder="1"/>
    <xf numFmtId="164" fontId="7" fillId="0" borderId="7" xfId="0" applyNumberFormat="1" applyFont="1" applyFill="1" applyBorder="1"/>
    <xf numFmtId="164" fontId="6" fillId="0" borderId="7" xfId="0" applyNumberFormat="1" applyFont="1" applyFill="1" applyBorder="1"/>
    <xf numFmtId="1" fontId="7" fillId="0" borderId="0" xfId="0" applyNumberFormat="1" applyFont="1" applyFill="1"/>
    <xf numFmtId="1" fontId="7" fillId="0" borderId="0" xfId="0" applyNumberFormat="1" applyFont="1" applyFill="1" applyBorder="1"/>
    <xf numFmtId="166" fontId="7" fillId="0" borderId="6" xfId="0" applyNumberFormat="1" applyFont="1" applyFill="1" applyBorder="1"/>
    <xf numFmtId="2" fontId="6" fillId="0" borderId="5" xfId="0" applyNumberFormat="1" applyFont="1" applyFill="1" applyBorder="1"/>
    <xf numFmtId="164" fontId="6" fillId="0" borderId="0" xfId="0" applyNumberFormat="1" applyFont="1" applyFill="1" applyBorder="1"/>
    <xf numFmtId="166" fontId="6" fillId="0" borderId="0" xfId="0" applyNumberFormat="1" applyFont="1" applyFill="1" applyBorder="1"/>
    <xf numFmtId="166" fontId="6" fillId="0" borderId="4" xfId="0" applyNumberFormat="1" applyFont="1" applyFill="1" applyBorder="1"/>
    <xf numFmtId="166" fontId="7" fillId="0" borderId="4" xfId="0" applyNumberFormat="1" applyFont="1" applyFill="1" applyBorder="1"/>
    <xf numFmtId="166" fontId="6" fillId="0" borderId="2" xfId="0" applyNumberFormat="1" applyFont="1" applyFill="1" applyBorder="1"/>
    <xf numFmtId="164" fontId="6" fillId="0" borderId="4" xfId="0" applyNumberFormat="1" applyFont="1" applyFill="1" applyBorder="1"/>
    <xf numFmtId="164" fontId="7" fillId="0" borderId="4" xfId="0" applyNumberFormat="1" applyFont="1" applyFill="1" applyBorder="1"/>
    <xf numFmtId="164" fontId="6" fillId="0" borderId="2" xfId="0" applyNumberFormat="1" applyFont="1" applyFill="1" applyBorder="1"/>
    <xf numFmtId="0" fontId="20" fillId="7" borderId="0" xfId="9" applyFont="1" applyFill="1" applyBorder="1" applyAlignment="1">
      <alignment vertical="center"/>
    </xf>
    <xf numFmtId="164" fontId="13" fillId="4" borderId="45" xfId="10" applyNumberFormat="1" applyFont="1" applyFill="1" applyBorder="1" applyAlignment="1">
      <alignment vertical="center"/>
    </xf>
    <xf numFmtId="164" fontId="15" fillId="3" borderId="50" xfId="10" applyNumberFormat="1" applyFont="1" applyFill="1" applyBorder="1" applyAlignment="1">
      <alignment vertical="center"/>
    </xf>
    <xf numFmtId="166" fontId="15" fillId="2" borderId="50" xfId="10" applyNumberFormat="1" applyFont="1" applyFill="1" applyBorder="1" applyAlignment="1">
      <alignment vertical="center"/>
    </xf>
    <xf numFmtId="164" fontId="16" fillId="5" borderId="50" xfId="10" applyNumberFormat="1" applyFont="1" applyFill="1" applyBorder="1" applyAlignment="1">
      <alignment vertical="center"/>
    </xf>
    <xf numFmtId="164" fontId="8" fillId="6" borderId="45" xfId="10" applyNumberFormat="1" applyFill="1" applyBorder="1" applyAlignment="1">
      <alignment vertical="center"/>
    </xf>
    <xf numFmtId="164" fontId="8" fillId="6" borderId="59" xfId="10" applyNumberFormat="1" applyFill="1" applyBorder="1" applyAlignment="1">
      <alignment vertical="center"/>
    </xf>
    <xf numFmtId="166" fontId="16" fillId="5" borderId="50" xfId="10" applyNumberFormat="1" applyFont="1" applyFill="1" applyBorder="1" applyAlignment="1">
      <alignment vertical="center"/>
    </xf>
    <xf numFmtId="0" fontId="20" fillId="7" borderId="58" xfId="0" applyFont="1" applyFill="1" applyBorder="1" applyAlignment="1">
      <alignment vertical="center"/>
    </xf>
    <xf numFmtId="164" fontId="16" fillId="5" borderId="39" xfId="0" applyNumberFormat="1" applyFont="1" applyFill="1" applyBorder="1" applyAlignment="1">
      <alignment vertical="center"/>
    </xf>
    <xf numFmtId="164" fontId="0" fillId="6" borderId="31" xfId="0" applyNumberFormat="1" applyFill="1" applyBorder="1" applyAlignment="1">
      <alignment vertical="center"/>
    </xf>
    <xf numFmtId="164" fontId="16" fillId="5" borderId="36" xfId="0" applyNumberFormat="1" applyFont="1" applyFill="1" applyBorder="1" applyAlignment="1">
      <alignment vertical="center"/>
    </xf>
    <xf numFmtId="166" fontId="16" fillId="7" borderId="36" xfId="0" applyNumberFormat="1" applyFont="1" applyFill="1" applyBorder="1" applyAlignment="1">
      <alignment vertical="center"/>
    </xf>
    <xf numFmtId="168" fontId="0" fillId="0" borderId="0" xfId="12" applyNumberFormat="1" applyFont="1"/>
    <xf numFmtId="2" fontId="0" fillId="0" borderId="0" xfId="0" applyNumberFormat="1"/>
    <xf numFmtId="0" fontId="23" fillId="0" borderId="0" xfId="0" applyFont="1" applyFill="1"/>
    <xf numFmtId="0" fontId="19" fillId="0" borderId="0" xfId="0" applyFont="1" applyFill="1"/>
    <xf numFmtId="0" fontId="7" fillId="10" borderId="0" xfId="0" applyFont="1" applyFill="1"/>
    <xf numFmtId="0" fontId="19" fillId="0" borderId="0" xfId="0" applyFont="1" applyAlignment="1">
      <alignment horizontal="left"/>
    </xf>
    <xf numFmtId="0" fontId="0" fillId="9" borderId="0" xfId="0" applyFill="1" applyAlignment="1">
      <alignment wrapText="1"/>
    </xf>
    <xf numFmtId="0" fontId="0" fillId="7" borderId="37" xfId="0" applyFill="1" applyBorder="1" applyAlignment="1">
      <alignment vertical="center"/>
    </xf>
    <xf numFmtId="0" fontId="16" fillId="5" borderId="35" xfId="0" applyFont="1" applyFill="1" applyBorder="1" applyAlignment="1">
      <alignment vertical="center"/>
    </xf>
    <xf numFmtId="0" fontId="0" fillId="6" borderId="30" xfId="0" applyFill="1" applyBorder="1" applyAlignment="1">
      <alignment vertical="center"/>
    </xf>
    <xf numFmtId="0" fontId="0" fillId="6" borderId="32" xfId="0" applyFill="1" applyBorder="1" applyAlignment="1">
      <alignment vertical="center"/>
    </xf>
    <xf numFmtId="0" fontId="0" fillId="6" borderId="33" xfId="0" applyFill="1" applyBorder="1" applyAlignment="1">
      <alignment vertical="center"/>
    </xf>
    <xf numFmtId="0" fontId="0" fillId="6" borderId="34" xfId="0" applyFill="1" applyBorder="1" applyAlignment="1">
      <alignment vertical="center"/>
    </xf>
    <xf numFmtId="0" fontId="0" fillId="6" borderId="37" xfId="0" applyFill="1" applyBorder="1" applyAlignment="1">
      <alignment vertical="center"/>
    </xf>
    <xf numFmtId="0" fontId="0" fillId="6" borderId="38" xfId="0" applyFill="1" applyBorder="1" applyAlignment="1">
      <alignment vertical="center"/>
    </xf>
    <xf numFmtId="0" fontId="16" fillId="7" borderId="35" xfId="0" applyFont="1" applyFill="1" applyBorder="1" applyAlignment="1">
      <alignment vertical="center"/>
    </xf>
    <xf numFmtId="164" fontId="0" fillId="0" borderId="0" xfId="0" applyNumberFormat="1"/>
    <xf numFmtId="164" fontId="0" fillId="6" borderId="45" xfId="0" applyNumberFormat="1" applyFill="1" applyBorder="1" applyAlignment="1">
      <alignment vertical="center"/>
    </xf>
    <xf numFmtId="164" fontId="16" fillId="5" borderId="50" xfId="0" applyNumberFormat="1" applyFont="1" applyFill="1" applyBorder="1" applyAlignment="1">
      <alignment vertical="center"/>
    </xf>
    <xf numFmtId="166" fontId="16" fillId="7" borderId="50" xfId="0" applyNumberFormat="1" applyFont="1" applyFill="1" applyBorder="1" applyAlignment="1">
      <alignment vertical="center"/>
    </xf>
    <xf numFmtId="164" fontId="16" fillId="5" borderId="60" xfId="0" applyNumberFormat="1" applyFont="1" applyFill="1" applyBorder="1" applyAlignment="1">
      <alignment vertical="center"/>
    </xf>
    <xf numFmtId="164" fontId="0" fillId="6" borderId="48" xfId="0" applyNumberFormat="1" applyFill="1" applyBorder="1" applyAlignment="1">
      <alignment vertical="center"/>
    </xf>
    <xf numFmtId="164" fontId="0" fillId="6" borderId="47" xfId="0" applyNumberFormat="1" applyFill="1" applyBorder="1" applyAlignment="1">
      <alignment vertical="center"/>
    </xf>
    <xf numFmtId="164" fontId="16" fillId="5" borderId="52" xfId="0" applyNumberFormat="1" applyFont="1" applyFill="1" applyBorder="1" applyAlignment="1">
      <alignment vertical="center"/>
    </xf>
    <xf numFmtId="164" fontId="0" fillId="6" borderId="13" xfId="0" applyNumberFormat="1" applyFill="1" applyBorder="1" applyAlignment="1">
      <alignment vertical="center"/>
    </xf>
    <xf numFmtId="164" fontId="16" fillId="5" borderId="58" xfId="0" applyNumberFormat="1" applyFont="1" applyFill="1" applyBorder="1" applyAlignment="1">
      <alignment vertical="center"/>
    </xf>
    <xf numFmtId="166" fontId="16" fillId="7" borderId="55" xfId="0" applyNumberFormat="1" applyFont="1" applyFill="1" applyBorder="1" applyAlignment="1">
      <alignment vertical="center"/>
    </xf>
    <xf numFmtId="2" fontId="0" fillId="0" borderId="0" xfId="12" applyNumberFormat="1" applyFont="1"/>
    <xf numFmtId="164" fontId="16" fillId="5" borderId="57" xfId="0" applyNumberFormat="1" applyFont="1" applyFill="1" applyBorder="1" applyAlignment="1">
      <alignment vertical="center"/>
    </xf>
    <xf numFmtId="164" fontId="16" fillId="5" borderId="55" xfId="0" applyNumberFormat="1" applyFont="1" applyFill="1" applyBorder="1" applyAlignment="1">
      <alignment vertical="center"/>
    </xf>
    <xf numFmtId="0" fontId="7" fillId="7" borderId="4" xfId="0" applyFont="1" applyFill="1" applyBorder="1"/>
    <xf numFmtId="164" fontId="7" fillId="7" borderId="7" xfId="0" applyNumberFormat="1" applyFont="1" applyFill="1" applyBorder="1"/>
    <xf numFmtId="0" fontId="7" fillId="7" borderId="0" xfId="0" applyFont="1" applyFill="1"/>
    <xf numFmtId="0" fontId="6" fillId="7" borderId="0" xfId="0" applyFont="1" applyFill="1"/>
    <xf numFmtId="166" fontId="7" fillId="0" borderId="12" xfId="0" applyNumberFormat="1" applyFont="1" applyBorder="1" applyAlignment="1">
      <alignment horizontal="right"/>
    </xf>
    <xf numFmtId="166" fontId="7" fillId="0" borderId="15" xfId="0" applyNumberFormat="1" applyFont="1" applyBorder="1" applyAlignment="1">
      <alignment horizontal="right"/>
    </xf>
    <xf numFmtId="166" fontId="6" fillId="0" borderId="16" xfId="0" applyNumberFormat="1" applyFont="1" applyBorder="1" applyAlignment="1">
      <alignment horizontal="right"/>
    </xf>
    <xf numFmtId="166" fontId="6" fillId="0" borderId="0" xfId="0" applyNumberFormat="1" applyFont="1" applyAlignment="1">
      <alignment horizontal="right"/>
    </xf>
    <xf numFmtId="166" fontId="6" fillId="0" borderId="12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9" fontId="7" fillId="0" borderId="0" xfId="0" applyNumberFormat="1" applyFont="1"/>
    <xf numFmtId="166" fontId="6" fillId="0" borderId="6" xfId="0" applyNumberFormat="1" applyFont="1" applyBorder="1"/>
    <xf numFmtId="166" fontId="7" fillId="0" borderId="7" xfId="0" applyNumberFormat="1" applyFont="1" applyBorder="1"/>
    <xf numFmtId="166" fontId="6" fillId="0" borderId="7" xfId="0" applyNumberFormat="1" applyFont="1" applyBorder="1"/>
    <xf numFmtId="166" fontId="7" fillId="0" borderId="20" xfId="0" applyNumberFormat="1" applyFont="1" applyBorder="1"/>
    <xf numFmtId="166" fontId="6" fillId="0" borderId="5" xfId="0" applyNumberFormat="1" applyFont="1" applyBorder="1"/>
    <xf numFmtId="166" fontId="6" fillId="0" borderId="0" xfId="0" applyNumberFormat="1" applyFont="1"/>
    <xf numFmtId="164" fontId="7" fillId="7" borderId="0" xfId="0" applyNumberFormat="1" applyFont="1" applyFill="1"/>
    <xf numFmtId="164" fontId="6" fillId="7" borderId="0" xfId="0" applyNumberFormat="1" applyFont="1" applyFill="1" applyBorder="1"/>
    <xf numFmtId="164" fontId="6" fillId="0" borderId="0" xfId="0" applyNumberFormat="1" applyFont="1" applyBorder="1"/>
    <xf numFmtId="166" fontId="6" fillId="0" borderId="4" xfId="0" applyNumberFormat="1" applyFont="1" applyBorder="1"/>
    <xf numFmtId="166" fontId="7" fillId="0" borderId="4" xfId="0" applyNumberFormat="1" applyFont="1" applyBorder="1"/>
    <xf numFmtId="166" fontId="6" fillId="0" borderId="2" xfId="0" applyNumberFormat="1" applyFont="1" applyBorder="1"/>
    <xf numFmtId="164" fontId="6" fillId="0" borderId="0" xfId="0" applyNumberFormat="1" applyFont="1" applyFill="1"/>
    <xf numFmtId="168" fontId="7" fillId="0" borderId="0" xfId="12" applyNumberFormat="1" applyFont="1" applyFill="1"/>
    <xf numFmtId="173" fontId="20" fillId="7" borderId="58" xfId="14" applyNumberFormat="1" applyFont="1" applyFill="1" applyBorder="1" applyAlignment="1">
      <alignment vertical="center"/>
    </xf>
    <xf numFmtId="173" fontId="16" fillId="5" borderId="39" xfId="14" applyNumberFormat="1" applyFont="1" applyFill="1" applyBorder="1" applyAlignment="1">
      <alignment vertical="center"/>
    </xf>
    <xf numFmtId="173" fontId="0" fillId="6" borderId="31" xfId="14" applyNumberFormat="1" applyFont="1" applyFill="1" applyBorder="1" applyAlignment="1">
      <alignment vertical="center"/>
    </xf>
    <xf numFmtId="173" fontId="16" fillId="7" borderId="36" xfId="14" applyNumberFormat="1" applyFont="1" applyFill="1" applyBorder="1" applyAlignment="1">
      <alignment vertical="center"/>
    </xf>
    <xf numFmtId="174" fontId="16" fillId="5" borderId="36" xfId="14" applyNumberFormat="1" applyFont="1" applyFill="1" applyBorder="1" applyAlignment="1">
      <alignment vertical="center"/>
    </xf>
    <xf numFmtId="174" fontId="0" fillId="6" borderId="31" xfId="14" applyNumberFormat="1" applyFont="1" applyFill="1" applyBorder="1" applyAlignment="1">
      <alignment vertical="center"/>
    </xf>
    <xf numFmtId="0" fontId="20" fillId="7" borderId="43" xfId="0" applyFont="1" applyFill="1" applyBorder="1" applyAlignment="1">
      <alignment vertical="center"/>
    </xf>
    <xf numFmtId="173" fontId="16" fillId="5" borderId="36" xfId="14" applyNumberFormat="1" applyFont="1" applyFill="1" applyBorder="1" applyAlignment="1">
      <alignment vertical="center"/>
    </xf>
    <xf numFmtId="0" fontId="7" fillId="0" borderId="61" xfId="0" applyFont="1" applyFill="1" applyBorder="1"/>
    <xf numFmtId="166" fontId="7" fillId="0" borderId="62" xfId="0" applyNumberFormat="1" applyFont="1" applyFill="1" applyBorder="1"/>
    <xf numFmtId="164" fontId="7" fillId="0" borderId="62" xfId="0" applyNumberFormat="1" applyFont="1" applyFill="1" applyBorder="1"/>
    <xf numFmtId="0" fontId="7" fillId="0" borderId="8" xfId="0" applyFont="1" applyFill="1" applyBorder="1"/>
    <xf numFmtId="0" fontId="7" fillId="0" borderId="64" xfId="0" applyFont="1" applyFill="1" applyBorder="1"/>
    <xf numFmtId="166" fontId="7" fillId="0" borderId="63" xfId="0" applyNumberFormat="1" applyFont="1" applyBorder="1"/>
    <xf numFmtId="0" fontId="6" fillId="7" borderId="1" xfId="0" applyFont="1" applyFill="1" applyBorder="1" applyAlignment="1">
      <alignment horizontal="center"/>
    </xf>
    <xf numFmtId="166" fontId="7" fillId="7" borderId="7" xfId="0" applyNumberFormat="1" applyFont="1" applyFill="1" applyBorder="1"/>
    <xf numFmtId="0" fontId="6" fillId="7" borderId="2" xfId="0" applyFont="1" applyFill="1" applyBorder="1"/>
    <xf numFmtId="166" fontId="6" fillId="7" borderId="5" xfId="0" applyNumberFormat="1" applyFont="1" applyFill="1" applyBorder="1"/>
    <xf numFmtId="166" fontId="7" fillId="7" borderId="6" xfId="0" applyNumberFormat="1" applyFont="1" applyFill="1" applyBorder="1"/>
    <xf numFmtId="0" fontId="7" fillId="7" borderId="0" xfId="0" applyFont="1" applyFill="1" applyBorder="1"/>
    <xf numFmtId="2" fontId="6" fillId="7" borderId="5" xfId="0" applyNumberFormat="1" applyFont="1" applyFill="1" applyBorder="1"/>
    <xf numFmtId="0" fontId="6" fillId="7" borderId="11" xfId="0" applyFont="1" applyFill="1" applyBorder="1" applyAlignment="1">
      <alignment horizontal="center"/>
    </xf>
    <xf numFmtId="2" fontId="6" fillId="7" borderId="2" xfId="0" applyNumberFormat="1" applyFont="1" applyFill="1" applyBorder="1"/>
    <xf numFmtId="166" fontId="6" fillId="7" borderId="2" xfId="0" applyNumberFormat="1" applyFont="1" applyFill="1" applyBorder="1"/>
    <xf numFmtId="164" fontId="6" fillId="7" borderId="2" xfId="0" applyNumberFormat="1" applyFont="1" applyFill="1" applyBorder="1"/>
    <xf numFmtId="166" fontId="7" fillId="7" borderId="4" xfId="0" applyNumberFormat="1" applyFont="1" applyFill="1" applyBorder="1"/>
    <xf numFmtId="2" fontId="7" fillId="7" borderId="6" xfId="0" applyNumberFormat="1" applyFont="1" applyFill="1" applyBorder="1"/>
    <xf numFmtId="164" fontId="7" fillId="7" borderId="6" xfId="0" applyNumberFormat="1" applyFont="1" applyFill="1" applyBorder="1"/>
    <xf numFmtId="164" fontId="6" fillId="7" borderId="5" xfId="0" applyNumberFormat="1" applyFont="1" applyFill="1" applyBorder="1"/>
    <xf numFmtId="166" fontId="7" fillId="0" borderId="63" xfId="0" applyNumberFormat="1" applyFont="1" applyFill="1" applyBorder="1"/>
    <xf numFmtId="173" fontId="16" fillId="5" borderId="39" xfId="13" applyNumberFormat="1" applyFont="1" applyFill="1" applyBorder="1" applyAlignment="1">
      <alignment vertical="center"/>
    </xf>
    <xf numFmtId="173" fontId="0" fillId="6" borderId="31" xfId="13" applyNumberFormat="1" applyFont="1" applyFill="1" applyBorder="1" applyAlignment="1">
      <alignment vertical="center"/>
    </xf>
    <xf numFmtId="173" fontId="16" fillId="7" borderId="36" xfId="13" applyNumberFormat="1" applyFont="1" applyFill="1" applyBorder="1" applyAlignment="1">
      <alignment vertical="center"/>
    </xf>
    <xf numFmtId="174" fontId="16" fillId="5" borderId="36" xfId="1" applyNumberFormat="1" applyFont="1" applyFill="1" applyBorder="1" applyAlignment="1">
      <alignment vertical="center"/>
    </xf>
    <xf numFmtId="174" fontId="0" fillId="6" borderId="31" xfId="1" applyNumberFormat="1" applyFont="1" applyFill="1" applyBorder="1" applyAlignment="1">
      <alignment vertical="center"/>
    </xf>
    <xf numFmtId="173" fontId="16" fillId="5" borderId="36" xfId="13" applyNumberFormat="1" applyFont="1" applyFill="1" applyBorder="1" applyAlignment="1">
      <alignment vertical="center"/>
    </xf>
    <xf numFmtId="0" fontId="0" fillId="7" borderId="58" xfId="0" applyFill="1" applyBorder="1" applyAlignment="1">
      <alignment vertical="center" wrapText="1"/>
    </xf>
    <xf numFmtId="164" fontId="25" fillId="5" borderId="35" xfId="0" applyNumberFormat="1" applyFont="1" applyFill="1" applyBorder="1" applyAlignment="1">
      <alignment horizontal="center" vertical="center"/>
    </xf>
    <xf numFmtId="164" fontId="26" fillId="6" borderId="32" xfId="0" applyNumberFormat="1" applyFont="1" applyFill="1" applyBorder="1" applyAlignment="1">
      <alignment horizontal="center" vertical="center"/>
    </xf>
    <xf numFmtId="0" fontId="0" fillId="0" borderId="65" xfId="0" applyBorder="1"/>
    <xf numFmtId="164" fontId="26" fillId="6" borderId="66" xfId="0" applyNumberFormat="1" applyFont="1" applyFill="1" applyBorder="1" applyAlignment="1">
      <alignment horizontal="center" vertical="center"/>
    </xf>
    <xf numFmtId="164" fontId="25" fillId="5" borderId="67" xfId="0" applyNumberFormat="1" applyFont="1" applyFill="1" applyBorder="1" applyAlignment="1">
      <alignment horizontal="center" vertical="center"/>
    </xf>
    <xf numFmtId="164" fontId="26" fillId="6" borderId="68" xfId="0" applyNumberFormat="1" applyFont="1" applyFill="1" applyBorder="1" applyAlignment="1">
      <alignment horizontal="center" vertical="center"/>
    </xf>
    <xf numFmtId="164" fontId="27" fillId="5" borderId="1" xfId="0" applyNumberFormat="1" applyFont="1" applyFill="1" applyBorder="1" applyAlignment="1">
      <alignment horizontal="center" vertical="center"/>
    </xf>
    <xf numFmtId="166" fontId="25" fillId="7" borderId="35" xfId="0" applyNumberFormat="1" applyFont="1" applyFill="1" applyBorder="1" applyAlignment="1">
      <alignment horizontal="center" vertical="center"/>
    </xf>
    <xf numFmtId="164" fontId="25" fillId="5" borderId="1" xfId="0" applyNumberFormat="1" applyFont="1" applyFill="1" applyBorder="1" applyAlignment="1">
      <alignment horizontal="center" vertical="center"/>
    </xf>
    <xf numFmtId="164" fontId="25" fillId="5" borderId="69" xfId="0" applyNumberFormat="1" applyFont="1" applyFill="1" applyBorder="1" applyAlignment="1">
      <alignment horizontal="center" vertical="center"/>
    </xf>
    <xf numFmtId="164" fontId="27" fillId="5" borderId="22" xfId="0" applyNumberFormat="1" applyFont="1" applyFill="1" applyBorder="1" applyAlignment="1">
      <alignment vertical="center" wrapText="1"/>
    </xf>
    <xf numFmtId="166" fontId="25" fillId="7" borderId="69" xfId="0" applyNumberFormat="1" applyFont="1" applyFill="1" applyBorder="1" applyAlignment="1">
      <alignment horizontal="center" vertical="center"/>
    </xf>
    <xf numFmtId="164" fontId="27" fillId="5" borderId="17" xfId="0" applyNumberFormat="1" applyFont="1" applyFill="1" applyBorder="1" applyAlignment="1">
      <alignment vertical="center" wrapText="1"/>
    </xf>
    <xf numFmtId="164" fontId="16" fillId="5" borderId="36" xfId="0" applyNumberFormat="1" applyFont="1" applyFill="1" applyBorder="1" applyAlignment="1">
      <alignment horizontal="center" vertical="center"/>
    </xf>
    <xf numFmtId="164" fontId="0" fillId="6" borderId="31" xfId="0" applyNumberFormat="1" applyFill="1" applyBorder="1" applyAlignment="1">
      <alignment horizontal="center" vertical="center"/>
    </xf>
    <xf numFmtId="175" fontId="0" fillId="0" borderId="0" xfId="0" applyNumberFormat="1"/>
    <xf numFmtId="173" fontId="0" fillId="0" borderId="0" xfId="0" applyNumberFormat="1"/>
    <xf numFmtId="0" fontId="30" fillId="12" borderId="0" xfId="0" applyFont="1" applyFill="1" applyAlignment="1">
      <alignment vertical="center"/>
    </xf>
    <xf numFmtId="0" fontId="28" fillId="0" borderId="0" xfId="0" applyFont="1" applyFill="1"/>
    <xf numFmtId="0" fontId="29" fillId="11" borderId="0" xfId="0" applyFont="1" applyFill="1"/>
    <xf numFmtId="0" fontId="29" fillId="0" borderId="0" xfId="0" applyFont="1" applyFill="1"/>
    <xf numFmtId="0" fontId="30" fillId="13" borderId="1" xfId="0" applyFont="1" applyFill="1" applyBorder="1" applyAlignment="1">
      <alignment horizontal="center"/>
    </xf>
    <xf numFmtId="0" fontId="30" fillId="13" borderId="71" xfId="0" applyFont="1" applyFill="1" applyBorder="1" applyAlignment="1">
      <alignment horizontal="center"/>
    </xf>
    <xf numFmtId="0" fontId="30" fillId="13" borderId="16" xfId="0" applyFont="1" applyFill="1" applyBorder="1" applyAlignment="1">
      <alignment horizontal="center"/>
    </xf>
    <xf numFmtId="0" fontId="31" fillId="0" borderId="14" xfId="0" applyFont="1" applyFill="1" applyBorder="1" applyAlignment="1">
      <alignment horizontal="left"/>
    </xf>
    <xf numFmtId="0" fontId="31" fillId="0" borderId="0" xfId="0" applyFont="1" applyFill="1" applyBorder="1"/>
    <xf numFmtId="0" fontId="31" fillId="0" borderId="14" xfId="0" applyFont="1" applyFill="1" applyBorder="1"/>
    <xf numFmtId="164" fontId="31" fillId="0" borderId="14" xfId="0" applyNumberFormat="1" applyFont="1" applyFill="1" applyBorder="1"/>
    <xf numFmtId="0" fontId="31" fillId="0" borderId="14" xfId="0" quotePrefix="1" applyFont="1" applyFill="1" applyBorder="1" applyAlignment="1">
      <alignment horizontal="left"/>
    </xf>
    <xf numFmtId="0" fontId="31" fillId="0" borderId="13" xfId="0" quotePrefix="1" applyFont="1" applyFill="1" applyBorder="1" applyAlignment="1">
      <alignment horizontal="left"/>
    </xf>
    <xf numFmtId="0" fontId="31" fillId="0" borderId="70" xfId="0" applyFont="1" applyFill="1" applyBorder="1"/>
    <xf numFmtId="0" fontId="32" fillId="0" borderId="0" xfId="0" quotePrefix="1" applyFont="1" applyFill="1" applyBorder="1" applyAlignment="1">
      <alignment horizontal="left"/>
    </xf>
    <xf numFmtId="0" fontId="28" fillId="0" borderId="0" xfId="0" applyFont="1" applyFill="1" applyBorder="1"/>
    <xf numFmtId="0" fontId="33" fillId="11" borderId="0" xfId="0" applyFont="1" applyFill="1" applyAlignment="1">
      <alignment horizontal="left"/>
    </xf>
    <xf numFmtId="0" fontId="30" fillId="0" borderId="14" xfId="0" applyFont="1" applyFill="1" applyBorder="1" applyAlignment="1">
      <alignment horizontal="left"/>
    </xf>
    <xf numFmtId="0" fontId="31" fillId="0" borderId="13" xfId="0" applyFont="1" applyFill="1" applyBorder="1" applyAlignment="1">
      <alignment horizontal="left"/>
    </xf>
    <xf numFmtId="0" fontId="32" fillId="0" borderId="0" xfId="0" applyFont="1" applyFill="1" applyBorder="1" applyAlignment="1">
      <alignment horizontal="left"/>
    </xf>
    <xf numFmtId="0" fontId="29" fillId="11" borderId="0" xfId="0" applyFont="1" applyFill="1" applyAlignment="1">
      <alignment vertical="center"/>
    </xf>
    <xf numFmtId="0" fontId="28" fillId="0" borderId="0" xfId="0" applyFont="1" applyFill="1" applyAlignment="1">
      <alignment vertical="center"/>
    </xf>
    <xf numFmtId="0" fontId="30" fillId="13" borderId="17" xfId="0" applyFont="1" applyFill="1" applyBorder="1" applyAlignment="1">
      <alignment horizontal="center"/>
    </xf>
    <xf numFmtId="0" fontId="31" fillId="0" borderId="11" xfId="0" applyFont="1" applyFill="1" applyBorder="1" applyAlignment="1">
      <alignment horizontal="left"/>
    </xf>
    <xf numFmtId="0" fontId="34" fillId="0" borderId="0" xfId="0" applyFont="1"/>
    <xf numFmtId="166" fontId="34" fillId="0" borderId="0" xfId="0" applyNumberFormat="1" applyFont="1" applyFill="1" applyBorder="1"/>
    <xf numFmtId="166" fontId="34" fillId="0" borderId="15" xfId="0" applyNumberFormat="1" applyFont="1" applyFill="1" applyBorder="1"/>
    <xf numFmtId="0" fontId="34" fillId="0" borderId="0" xfId="0" applyFont="1" applyFill="1"/>
    <xf numFmtId="166" fontId="34" fillId="0" borderId="70" xfId="0" applyNumberFormat="1" applyFont="1" applyFill="1" applyBorder="1"/>
    <xf numFmtId="166" fontId="34" fillId="0" borderId="12" xfId="0" applyNumberFormat="1" applyFont="1" applyFill="1" applyBorder="1"/>
    <xf numFmtId="0" fontId="34" fillId="0" borderId="0" xfId="0" applyFont="1" applyFill="1" applyBorder="1"/>
    <xf numFmtId="0" fontId="35" fillId="0" borderId="0" xfId="0" applyFont="1" applyFill="1"/>
    <xf numFmtId="0" fontId="35" fillId="13" borderId="71" xfId="0" applyFont="1" applyFill="1" applyBorder="1" applyAlignment="1">
      <alignment horizontal="center"/>
    </xf>
    <xf numFmtId="0" fontId="35" fillId="13" borderId="16" xfId="0" applyFont="1" applyFill="1" applyBorder="1" applyAlignment="1">
      <alignment horizontal="center"/>
    </xf>
    <xf numFmtId="0" fontId="34" fillId="0" borderId="0" xfId="0" applyFont="1" applyFill="1" applyAlignment="1">
      <alignment vertical="center"/>
    </xf>
    <xf numFmtId="0" fontId="34" fillId="0" borderId="70" xfId="0" applyFont="1" applyFill="1" applyBorder="1"/>
    <xf numFmtId="0" fontId="12" fillId="0" borderId="0" xfId="8" applyFont="1" applyAlignment="1">
      <alignment horizontal="left"/>
    </xf>
    <xf numFmtId="0" fontId="12" fillId="0" borderId="0" xfId="8" applyFont="1" applyAlignment="1">
      <alignment horizontal="left" wrapText="1"/>
    </xf>
  </cellXfs>
  <cellStyles count="15">
    <cellStyle name="Milliers" xfId="14" builtinId="3"/>
    <cellStyle name="Milliers 2" xfId="1"/>
    <cellStyle name="Milliers 3" xfId="13"/>
    <cellStyle name="Normal" xfId="0" builtinId="0"/>
    <cellStyle name="Normal 2" xfId="2"/>
    <cellStyle name="Normal 3" xfId="3"/>
    <cellStyle name="Normal 4" xfId="4"/>
    <cellStyle name="Normal 5" xfId="7"/>
    <cellStyle name="Normal 6" xfId="8"/>
    <cellStyle name="Normal 6 2" xfId="10"/>
    <cellStyle name="Normal 7" xfId="9"/>
    <cellStyle name="Pourcentage" xfId="12" builtinId="5"/>
    <cellStyle name="Pourcentage 2" xfId="5"/>
    <cellStyle name="Pourcentage 3" xfId="6"/>
    <cellStyle name="Pourcentage 4" xfId="11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110837</xdr:colOff>
      <xdr:row>0</xdr:row>
      <xdr:rowOff>0</xdr:rowOff>
    </xdr:from>
    <xdr:to>
      <xdr:col>3</xdr:col>
      <xdr:colOff>274493</xdr:colOff>
      <xdr:row>4</xdr:row>
      <xdr:rowOff>142875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25512" y="0"/>
          <a:ext cx="754206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110837</xdr:colOff>
      <xdr:row>0</xdr:row>
      <xdr:rowOff>0</xdr:rowOff>
    </xdr:from>
    <xdr:to>
      <xdr:col>3</xdr:col>
      <xdr:colOff>274493</xdr:colOff>
      <xdr:row>4</xdr:row>
      <xdr:rowOff>142875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25512" y="0"/>
          <a:ext cx="754206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110837</xdr:colOff>
      <xdr:row>0</xdr:row>
      <xdr:rowOff>0</xdr:rowOff>
    </xdr:from>
    <xdr:to>
      <xdr:col>3</xdr:col>
      <xdr:colOff>274493</xdr:colOff>
      <xdr:row>4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25512" y="0"/>
          <a:ext cx="744681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110837</xdr:colOff>
      <xdr:row>0</xdr:row>
      <xdr:rowOff>0</xdr:rowOff>
    </xdr:from>
    <xdr:to>
      <xdr:col>3</xdr:col>
      <xdr:colOff>274493</xdr:colOff>
      <xdr:row>4</xdr:row>
      <xdr:rowOff>142875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8857" y="0"/>
          <a:ext cx="758016" cy="6457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110837</xdr:colOff>
      <xdr:row>0</xdr:row>
      <xdr:rowOff>0</xdr:rowOff>
    </xdr:from>
    <xdr:to>
      <xdr:col>3</xdr:col>
      <xdr:colOff>274493</xdr:colOff>
      <xdr:row>4</xdr:row>
      <xdr:rowOff>142875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8857" y="0"/>
          <a:ext cx="758016" cy="6457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110837</xdr:colOff>
      <xdr:row>0</xdr:row>
      <xdr:rowOff>0</xdr:rowOff>
    </xdr:from>
    <xdr:to>
      <xdr:col>3</xdr:col>
      <xdr:colOff>274493</xdr:colOff>
      <xdr:row>4</xdr:row>
      <xdr:rowOff>142875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8857" y="0"/>
          <a:ext cx="758016" cy="6457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5</xdr:row>
      <xdr:rowOff>28575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67075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0</xdr:colOff>
      <xdr:row>0</xdr:row>
      <xdr:rowOff>0</xdr:rowOff>
    </xdr:from>
    <xdr:to>
      <xdr:col>73</xdr:col>
      <xdr:colOff>0</xdr:colOff>
      <xdr:row>5</xdr:row>
      <xdr:rowOff>28575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00438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&#233;moire%20Ndjana\docs\Memoire%20NDJANA_ISE\Travaux%20MCS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sep\Documents\Seminaires\S&#233;minaire%20PM%20juillet%202025\ATELIER%20AMELIORATION%20INDICATEURS%202025-07\Comptes%20Nationaux%20-%20CMR%20-%20C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S"/>
      <sheetName val="MCS (2)"/>
      <sheetName val="MCSmacrov"/>
      <sheetName val="MCS (3)"/>
      <sheetName val="pdts"/>
      <sheetName val="branche"/>
      <sheetName val="0D4"/>
      <sheetName val="0D7"/>
      <sheetName val="Feuil1"/>
      <sheetName val="tab 0D7"/>
      <sheetName val="tab 0D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2">
          <cell r="A22" t="str">
            <v>Secteurs</v>
          </cell>
          <cell r="B22" t="str">
            <v>-Total stocké-</v>
          </cell>
          <cell r="C22" t="str">
            <v>0S1001</v>
          </cell>
          <cell r="D22" t="str">
            <v>0S1002</v>
          </cell>
          <cell r="E22" t="str">
            <v>0S1003</v>
          </cell>
          <cell r="F22" t="str">
            <v>0S1004</v>
          </cell>
          <cell r="H22" t="str">
            <v>0S2</v>
          </cell>
        </row>
        <row r="23">
          <cell r="A23" t="str">
            <v>0S1001</v>
          </cell>
          <cell r="B23">
            <v>1009927</v>
          </cell>
          <cell r="D23">
            <v>76189</v>
          </cell>
          <cell r="E23">
            <v>272200</v>
          </cell>
          <cell r="F23">
            <v>602614</v>
          </cell>
          <cell r="H23">
            <v>58924</v>
          </cell>
        </row>
        <row r="24">
          <cell r="A24" t="str">
            <v>0S1002</v>
          </cell>
          <cell r="B24">
            <v>38642</v>
          </cell>
          <cell r="F24">
            <v>38642</v>
          </cell>
        </row>
        <row r="25">
          <cell r="A25" t="str">
            <v>0S1003</v>
          </cell>
          <cell r="B25">
            <v>88406</v>
          </cell>
          <cell r="D25">
            <v>27106</v>
          </cell>
          <cell r="H25">
            <v>61300</v>
          </cell>
        </row>
        <row r="26">
          <cell r="A26" t="str">
            <v>0S1004</v>
          </cell>
          <cell r="B26">
            <v>142</v>
          </cell>
          <cell r="D26">
            <v>142</v>
          </cell>
        </row>
        <row r="27">
          <cell r="A27" t="str">
            <v>0S2</v>
          </cell>
          <cell r="B27">
            <v>41700</v>
          </cell>
          <cell r="C27">
            <v>36800</v>
          </cell>
          <cell r="D27">
            <v>4900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B_Annuel (2016)"/>
      <sheetName val="PIB_Trimestriel_Brut (2016)"/>
      <sheetName val="PIB_Annuel (2005)"/>
      <sheetName val="PIB_Trimestriel_Brut (2005)"/>
      <sheetName val="PIB_Trimestriel_CVS (2005)"/>
      <sheetName val="IPC_niv1_CNA"/>
      <sheetName val="PIB_Cadrage (2016)"/>
    </sheetNames>
    <sheetDataSet>
      <sheetData sheetId="0" refreshError="1">
        <row r="84">
          <cell r="C84">
            <v>135.87635141161846</v>
          </cell>
          <cell r="D84">
            <v>106.94564430907943</v>
          </cell>
          <cell r="E84">
            <v>113.95826293833865</v>
          </cell>
          <cell r="F84">
            <v>121.57719117433156</v>
          </cell>
          <cell r="G84">
            <v>133.50344629328572</v>
          </cell>
          <cell r="H84">
            <v>141.97743467477969</v>
          </cell>
          <cell r="I84">
            <v>191.10832716379451</v>
          </cell>
          <cell r="J84">
            <v>202.55543736573793</v>
          </cell>
          <cell r="K84">
            <v>200.12407761611891</v>
          </cell>
          <cell r="L84">
            <v>223.0519433092326</v>
          </cell>
          <cell r="M84">
            <v>259.95100746060621</v>
          </cell>
          <cell r="N84">
            <v>283.85782018739053</v>
          </cell>
          <cell r="O84">
            <v>287.36175824240945</v>
          </cell>
          <cell r="P84">
            <v>328.92283810741691</v>
          </cell>
          <cell r="Q84">
            <v>361.64997189304916</v>
          </cell>
          <cell r="R84">
            <v>387.00275593233317</v>
          </cell>
          <cell r="S84">
            <v>418.66344839099781</v>
          </cell>
          <cell r="T84">
            <v>451.12145333399718</v>
          </cell>
          <cell r="U84">
            <v>479.51996160801252</v>
          </cell>
          <cell r="V84">
            <v>509.94044387035626</v>
          </cell>
          <cell r="W84">
            <v>550.35364848479298</v>
          </cell>
          <cell r="X84">
            <v>592.9068410326114</v>
          </cell>
          <cell r="Y84">
            <v>630.23732901842095</v>
          </cell>
          <cell r="Z84">
            <v>706.59400000000005</v>
          </cell>
          <cell r="AA84">
            <v>747.35699999999997</v>
          </cell>
          <cell r="AB84">
            <v>786.75400000000002</v>
          </cell>
          <cell r="AC84">
            <v>814.89200000000005</v>
          </cell>
          <cell r="AD84">
            <v>824.58699999999999</v>
          </cell>
          <cell r="AE84">
            <v>842.57</v>
          </cell>
          <cell r="AF84">
            <v>895.49900000000002</v>
          </cell>
          <cell r="AG84">
            <v>997.13499999999999</v>
          </cell>
        </row>
        <row r="85">
          <cell r="C85">
            <v>67.169549070003995</v>
          </cell>
          <cell r="D85">
            <v>62.412558666742001</v>
          </cell>
          <cell r="E85">
            <v>76.578580690649943</v>
          </cell>
          <cell r="F85">
            <v>83.873442142065841</v>
          </cell>
          <cell r="G85">
            <v>95.685495705331689</v>
          </cell>
          <cell r="H85">
            <v>108.33397669782848</v>
          </cell>
          <cell r="I85">
            <v>87.388247863432014</v>
          </cell>
          <cell r="J85">
            <v>73.414967893647116</v>
          </cell>
          <cell r="K85">
            <v>110.13409330520334</v>
          </cell>
          <cell r="L85">
            <v>111.92486949980241</v>
          </cell>
          <cell r="M85">
            <v>118.65446464706554</v>
          </cell>
          <cell r="N85">
            <v>123.64535223710809</v>
          </cell>
          <cell r="O85">
            <v>119.93512567609419</v>
          </cell>
          <cell r="P85">
            <v>125.33890858525777</v>
          </cell>
          <cell r="Q85">
            <v>129.91523057484912</v>
          </cell>
          <cell r="R85">
            <v>139.59312307890806</v>
          </cell>
          <cell r="S85">
            <v>155.18175690274896</v>
          </cell>
          <cell r="T85">
            <v>159.28847947762068</v>
          </cell>
          <cell r="U85">
            <v>173.26624470360508</v>
          </cell>
          <cell r="V85">
            <v>182.34811540421296</v>
          </cell>
          <cell r="W85">
            <v>193.18321490518144</v>
          </cell>
          <cell r="X85">
            <v>205.4894808183856</v>
          </cell>
          <cell r="Y85">
            <v>206.24733957915467</v>
          </cell>
          <cell r="Z85">
            <v>214.74600000000001</v>
          </cell>
          <cell r="AA85">
            <v>215.709</v>
          </cell>
          <cell r="AB85">
            <v>224.358</v>
          </cell>
          <cell r="AC85">
            <v>229.93</v>
          </cell>
          <cell r="AD85">
            <v>242.54300000000001</v>
          </cell>
          <cell r="AE85">
            <v>253.12700000000001</v>
          </cell>
          <cell r="AF85">
            <v>265.62900000000002</v>
          </cell>
          <cell r="AG85">
            <v>288.791</v>
          </cell>
        </row>
        <row r="115">
          <cell r="D115">
            <v>129.73608996095973</v>
          </cell>
        </row>
        <row r="116">
          <cell r="D116">
            <v>65.157522925057279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BQ2172"/>
  <sheetViews>
    <sheetView tabSelected="1" zoomScale="110" zoomScaleNormal="110" workbookViewId="0">
      <pane xSplit="2" ySplit="13" topLeftCell="C1739" activePane="bottomRight" state="frozen"/>
      <selection pane="topRight" activeCell="C1" sqref="C1"/>
      <selection pane="bottomLeft" activeCell="A14" sqref="A14"/>
      <selection pane="bottomRight" activeCell="C1748" sqref="C1748"/>
    </sheetView>
  </sheetViews>
  <sheetFormatPr baseColWidth="10" defaultColWidth="11.44140625" defaultRowHeight="10.199999999999999" x14ac:dyDescent="0.2"/>
  <cols>
    <col min="1" max="1" width="42.33203125" style="2" customWidth="1"/>
    <col min="2" max="2" width="4.44140625" style="2" customWidth="1"/>
    <col min="3" max="34" width="8.6640625" style="2" customWidth="1"/>
    <col min="35" max="16384" width="11.44140625" style="2"/>
  </cols>
  <sheetData>
    <row r="1" spans="1:34" x14ac:dyDescent="0.2">
      <c r="A1" s="191" t="s">
        <v>347</v>
      </c>
    </row>
    <row r="2" spans="1:34" hidden="1" x14ac:dyDescent="0.2">
      <c r="A2" s="191" t="s">
        <v>348</v>
      </c>
    </row>
    <row r="3" spans="1:34" hidden="1" x14ac:dyDescent="0.2">
      <c r="A3" s="191" t="s">
        <v>349</v>
      </c>
    </row>
    <row r="4" spans="1:34" hidden="1" x14ac:dyDescent="0.2">
      <c r="A4" s="191" t="s">
        <v>350</v>
      </c>
    </row>
    <row r="5" spans="1:34" hidden="1" x14ac:dyDescent="0.2"/>
    <row r="6" spans="1:34" hidden="1" x14ac:dyDescent="0.2"/>
    <row r="7" spans="1:34" hidden="1" x14ac:dyDescent="0.2">
      <c r="A7" s="192" t="s">
        <v>558</v>
      </c>
    </row>
    <row r="8" spans="1:34" hidden="1" x14ac:dyDescent="0.2"/>
    <row r="9" spans="1:34" hidden="1" x14ac:dyDescent="0.2">
      <c r="A9" s="192" t="s">
        <v>379</v>
      </c>
    </row>
    <row r="10" spans="1:34" hidden="1" x14ac:dyDescent="0.2"/>
    <row r="11" spans="1:34" x14ac:dyDescent="0.2">
      <c r="A11" s="192" t="str">
        <f>"Tableau "&amp;B11&amp;": "</f>
        <v xml:space="preserve">Tableau 1: </v>
      </c>
      <c r="B11" s="192">
        <v>1</v>
      </c>
    </row>
    <row r="12" spans="1:34" ht="10.8" thickBot="1" x14ac:dyDescent="0.25">
      <c r="A12" s="192" t="s">
        <v>79</v>
      </c>
    </row>
    <row r="13" spans="1:34" ht="10.8" thickBot="1" x14ac:dyDescent="0.25">
      <c r="A13" s="193" t="s">
        <v>0</v>
      </c>
      <c r="B13" s="194"/>
      <c r="C13" s="194">
        <f t="shared" ref="C13:Y13" si="0">IF(ISNUMBER(B13),B13+1,1993)</f>
        <v>1993</v>
      </c>
      <c r="D13" s="194">
        <f t="shared" si="0"/>
        <v>1994</v>
      </c>
      <c r="E13" s="194">
        <f t="shared" si="0"/>
        <v>1995</v>
      </c>
      <c r="F13" s="194">
        <f t="shared" si="0"/>
        <v>1996</v>
      </c>
      <c r="G13" s="194">
        <f t="shared" si="0"/>
        <v>1997</v>
      </c>
      <c r="H13" s="194">
        <f t="shared" si="0"/>
        <v>1998</v>
      </c>
      <c r="I13" s="194">
        <f t="shared" si="0"/>
        <v>1999</v>
      </c>
      <c r="J13" s="194">
        <f t="shared" si="0"/>
        <v>2000</v>
      </c>
      <c r="K13" s="194">
        <f t="shared" si="0"/>
        <v>2001</v>
      </c>
      <c r="L13" s="194">
        <f t="shared" si="0"/>
        <v>2002</v>
      </c>
      <c r="M13" s="194">
        <f t="shared" si="0"/>
        <v>2003</v>
      </c>
      <c r="N13" s="194">
        <f t="shared" si="0"/>
        <v>2004</v>
      </c>
      <c r="O13" s="194">
        <f t="shared" si="0"/>
        <v>2005</v>
      </c>
      <c r="P13" s="194">
        <f t="shared" si="0"/>
        <v>2006</v>
      </c>
      <c r="Q13" s="194">
        <f t="shared" si="0"/>
        <v>2007</v>
      </c>
      <c r="R13" s="194">
        <f t="shared" si="0"/>
        <v>2008</v>
      </c>
      <c r="S13" s="194">
        <f t="shared" si="0"/>
        <v>2009</v>
      </c>
      <c r="T13" s="194">
        <f t="shared" si="0"/>
        <v>2010</v>
      </c>
      <c r="U13" s="194">
        <f t="shared" si="0"/>
        <v>2011</v>
      </c>
      <c r="V13" s="194">
        <f t="shared" si="0"/>
        <v>2012</v>
      </c>
      <c r="W13" s="194">
        <f t="shared" si="0"/>
        <v>2013</v>
      </c>
      <c r="X13" s="194">
        <f t="shared" si="0"/>
        <v>2014</v>
      </c>
      <c r="Y13" s="194">
        <f t="shared" si="0"/>
        <v>2015</v>
      </c>
      <c r="Z13" s="80">
        <v>2016</v>
      </c>
      <c r="AA13" s="80">
        <v>2017</v>
      </c>
      <c r="AB13" s="80">
        <v>2018</v>
      </c>
      <c r="AC13" s="80">
        <v>2019</v>
      </c>
      <c r="AD13" s="80">
        <v>2020</v>
      </c>
      <c r="AE13" s="80">
        <v>2021</v>
      </c>
      <c r="AF13" s="80">
        <v>2022</v>
      </c>
      <c r="AG13" s="80">
        <v>2023</v>
      </c>
      <c r="AH13" s="80"/>
    </row>
    <row r="14" spans="1:34" ht="10.8" thickBot="1" x14ac:dyDescent="0.25">
      <c r="A14" s="195" t="s">
        <v>1</v>
      </c>
      <c r="B14" s="196"/>
      <c r="C14" s="197">
        <v>6451.005832254421</v>
      </c>
      <c r="D14" s="197">
        <v>7196.2654691462576</v>
      </c>
      <c r="E14" s="197">
        <v>8053.996149967239</v>
      </c>
      <c r="F14" s="197">
        <v>8718.644323438637</v>
      </c>
      <c r="G14" s="197">
        <v>9411.0046411152744</v>
      </c>
      <c r="H14" s="197">
        <v>10021.798718695301</v>
      </c>
      <c r="I14" s="197">
        <v>10750.001980066165</v>
      </c>
      <c r="J14" s="197">
        <v>11149.936209755901</v>
      </c>
      <c r="K14" s="197">
        <v>12241.755485197053</v>
      </c>
      <c r="L14" s="197">
        <v>12849.735328384901</v>
      </c>
      <c r="M14" s="197">
        <v>13801.331948951527</v>
      </c>
      <c r="N14" s="197">
        <v>14591.657528798662</v>
      </c>
      <c r="O14" s="197">
        <v>15207.882404968033</v>
      </c>
      <c r="P14" s="197">
        <v>16270.577477747393</v>
      </c>
      <c r="Q14" s="197">
        <v>17203.184033398793</v>
      </c>
      <c r="R14" s="197">
        <v>18985.061044875438</v>
      </c>
      <c r="S14" s="197">
        <v>19575.509521415264</v>
      </c>
      <c r="T14" s="197">
        <v>20668.466563348185</v>
      </c>
      <c r="U14" s="197">
        <v>21794.215685912266</v>
      </c>
      <c r="V14" s="197">
        <v>23299.338604334382</v>
      </c>
      <c r="W14" s="197">
        <v>24785.013649956683</v>
      </c>
      <c r="X14" s="197">
        <v>26524.660583471556</v>
      </c>
      <c r="Y14" s="197">
        <v>27724.473295272546</v>
      </c>
      <c r="Z14" s="301">
        <v>28744.934000000001</v>
      </c>
      <c r="AA14" s="301">
        <v>29715.783000000003</v>
      </c>
      <c r="AB14" s="301">
        <v>31667.666000000001</v>
      </c>
      <c r="AC14" s="301">
        <v>33043.124999999993</v>
      </c>
      <c r="AD14" s="301">
        <v>32915.833000000006</v>
      </c>
      <c r="AE14" s="301">
        <v>35000.255000000005</v>
      </c>
      <c r="AF14" s="301">
        <v>38576.808000000005</v>
      </c>
      <c r="AG14" s="301">
        <v>41131.018000000004</v>
      </c>
      <c r="AH14" s="301"/>
    </row>
    <row r="15" spans="1:34" ht="10.8" thickBot="1" x14ac:dyDescent="0.25">
      <c r="A15" s="198" t="s">
        <v>2</v>
      </c>
      <c r="B15" s="196"/>
      <c r="C15" s="197">
        <v>2107.8861993729879</v>
      </c>
      <c r="D15" s="197">
        <v>2523.2523682298879</v>
      </c>
      <c r="E15" s="197">
        <v>2959.4310183975249</v>
      </c>
      <c r="F15" s="197">
        <v>3426.4008202460964</v>
      </c>
      <c r="G15" s="197">
        <v>3574.085787442601</v>
      </c>
      <c r="H15" s="197">
        <v>3882.0356651437787</v>
      </c>
      <c r="I15" s="197">
        <v>4192.6050656197995</v>
      </c>
      <c r="J15" s="197">
        <v>4273.5991463935243</v>
      </c>
      <c r="K15" s="197">
        <v>4922.1281217330179</v>
      </c>
      <c r="L15" s="197">
        <v>4950.8596808764514</v>
      </c>
      <c r="M15" s="197">
        <v>5299.8612291978443</v>
      </c>
      <c r="N15" s="197">
        <v>5324.25081639573</v>
      </c>
      <c r="O15" s="197">
        <v>5655.3545039973178</v>
      </c>
      <c r="P15" s="197">
        <v>6192.001815923888</v>
      </c>
      <c r="Q15" s="197">
        <v>6656.8954089295949</v>
      </c>
      <c r="R15" s="197">
        <v>7464.5601306202607</v>
      </c>
      <c r="S15" s="197">
        <v>7289.8446928088142</v>
      </c>
      <c r="T15" s="197">
        <v>7908.9871777874141</v>
      </c>
      <c r="U15" s="197">
        <v>8190.2299780197354</v>
      </c>
      <c r="V15" s="197">
        <v>8820.4878351650677</v>
      </c>
      <c r="W15" s="197">
        <v>9162.1188551082996</v>
      </c>
      <c r="X15" s="197">
        <v>9823.0899876377443</v>
      </c>
      <c r="Y15" s="197">
        <v>10231.27896417494</v>
      </c>
      <c r="Z15" s="301">
        <v>10341.261000000002</v>
      </c>
      <c r="AA15" s="301">
        <v>10574.777000000009</v>
      </c>
      <c r="AB15" s="301">
        <v>11323.314999999999</v>
      </c>
      <c r="AC15" s="301">
        <v>11738.905999999992</v>
      </c>
      <c r="AD15" s="301">
        <v>11255.140000000003</v>
      </c>
      <c r="AE15" s="301">
        <v>11938.478000000003</v>
      </c>
      <c r="AF15" s="301">
        <v>12828.713000000003</v>
      </c>
      <c r="AG15" s="301">
        <v>13328.025000000005</v>
      </c>
      <c r="AH15" s="301"/>
    </row>
    <row r="16" spans="1:34" ht="10.8" thickBot="1" x14ac:dyDescent="0.25">
      <c r="A16" s="198" t="s">
        <v>3</v>
      </c>
      <c r="B16" s="196"/>
      <c r="C16" s="197">
        <f>+C14-C15</f>
        <v>4343.1196328814331</v>
      </c>
      <c r="D16" s="197">
        <f t="shared" ref="D16:Y16" si="1">+D14-D15</f>
        <v>4673.0131009163697</v>
      </c>
      <c r="E16" s="197">
        <f t="shared" si="1"/>
        <v>5094.5651315697141</v>
      </c>
      <c r="F16" s="197">
        <f t="shared" si="1"/>
        <v>5292.2435031925406</v>
      </c>
      <c r="G16" s="197">
        <f t="shared" si="1"/>
        <v>5836.9188536726733</v>
      </c>
      <c r="H16" s="197">
        <f t="shared" si="1"/>
        <v>6139.7630535515227</v>
      </c>
      <c r="I16" s="197">
        <f t="shared" si="1"/>
        <v>6557.3969144463654</v>
      </c>
      <c r="J16" s="197">
        <f t="shared" si="1"/>
        <v>6876.3370633623763</v>
      </c>
      <c r="K16" s="197">
        <f t="shared" si="1"/>
        <v>7319.6273634640347</v>
      </c>
      <c r="L16" s="197">
        <f t="shared" si="1"/>
        <v>7898.8756475084492</v>
      </c>
      <c r="M16" s="197">
        <f t="shared" si="1"/>
        <v>8501.4707197536827</v>
      </c>
      <c r="N16" s="197">
        <f t="shared" si="1"/>
        <v>9267.4067124029316</v>
      </c>
      <c r="O16" s="197">
        <f t="shared" si="1"/>
        <v>9552.5279009707156</v>
      </c>
      <c r="P16" s="197">
        <f t="shared" si="1"/>
        <v>10078.575661823505</v>
      </c>
      <c r="Q16" s="197">
        <f t="shared" si="1"/>
        <v>10546.288624469198</v>
      </c>
      <c r="R16" s="197">
        <f t="shared" si="1"/>
        <v>11520.500914255177</v>
      </c>
      <c r="S16" s="197">
        <f t="shared" si="1"/>
        <v>12285.66482860645</v>
      </c>
      <c r="T16" s="197">
        <f t="shared" si="1"/>
        <v>12759.479385560771</v>
      </c>
      <c r="U16" s="197">
        <f t="shared" si="1"/>
        <v>13603.985707892531</v>
      </c>
      <c r="V16" s="197">
        <f t="shared" si="1"/>
        <v>14478.850769169314</v>
      </c>
      <c r="W16" s="197">
        <f t="shared" si="1"/>
        <v>15622.894794848384</v>
      </c>
      <c r="X16" s="197">
        <f t="shared" si="1"/>
        <v>16701.570595833811</v>
      </c>
      <c r="Y16" s="197">
        <f t="shared" si="1"/>
        <v>17493.194331097606</v>
      </c>
      <c r="Z16" s="301">
        <v>18403.672999999999</v>
      </c>
      <c r="AA16" s="301">
        <v>19141.005999999994</v>
      </c>
      <c r="AB16" s="301">
        <v>20344.351000000002</v>
      </c>
      <c r="AC16" s="301">
        <v>21304.219000000001</v>
      </c>
      <c r="AD16" s="301">
        <v>21660.693000000003</v>
      </c>
      <c r="AE16" s="301">
        <v>23061.777000000002</v>
      </c>
      <c r="AF16" s="301">
        <v>25748.095000000001</v>
      </c>
      <c r="AG16" s="301">
        <v>27802.992999999999</v>
      </c>
      <c r="AH16" s="301"/>
    </row>
    <row r="17" spans="1:34" ht="10.8" thickBot="1" x14ac:dyDescent="0.25">
      <c r="A17" s="199" t="s">
        <v>4</v>
      </c>
      <c r="B17" s="200"/>
      <c r="C17" s="197">
        <v>238.96475399943913</v>
      </c>
      <c r="D17" s="197">
        <v>269.66686414963232</v>
      </c>
      <c r="E17" s="197">
        <v>328.56894612045267</v>
      </c>
      <c r="F17" s="197">
        <v>382.6832509607508</v>
      </c>
      <c r="G17" s="197">
        <v>460.55757397576667</v>
      </c>
      <c r="H17" s="197">
        <v>525.5976377299454</v>
      </c>
      <c r="I17" s="197">
        <v>561.06103382046513</v>
      </c>
      <c r="J17" s="197">
        <v>628.1318415813563</v>
      </c>
      <c r="K17" s="197">
        <v>702.68003652846414</v>
      </c>
      <c r="L17" s="197">
        <v>715.13584485684908</v>
      </c>
      <c r="M17" s="197">
        <v>759.6738614537544</v>
      </c>
      <c r="N17" s="197">
        <v>660.37199990909698</v>
      </c>
      <c r="O17" s="197">
        <v>734.20483571667955</v>
      </c>
      <c r="P17" s="197">
        <v>845.6121476877081</v>
      </c>
      <c r="Q17" s="197">
        <v>906.57884589558159</v>
      </c>
      <c r="R17" s="197">
        <v>840.45356854424278</v>
      </c>
      <c r="S17" s="197">
        <v>851.02739648242118</v>
      </c>
      <c r="T17" s="197">
        <v>851.0746777864606</v>
      </c>
      <c r="U17" s="197">
        <v>830.78877594714356</v>
      </c>
      <c r="V17" s="197">
        <v>917.00742603989318</v>
      </c>
      <c r="W17" s="197">
        <v>1035.6585240854733</v>
      </c>
      <c r="X17" s="197">
        <v>1264.5525665638295</v>
      </c>
      <c r="Y17" s="197">
        <v>1549.8722260501513</v>
      </c>
      <c r="Z17" s="302">
        <v>1634.893</v>
      </c>
      <c r="AA17" s="302">
        <v>1819.8589999999999</v>
      </c>
      <c r="AB17" s="302">
        <v>1858.9780000000001</v>
      </c>
      <c r="AC17" s="302">
        <v>1939.443</v>
      </c>
      <c r="AD17" s="302">
        <v>1807.8140000000001</v>
      </c>
      <c r="AE17" s="302">
        <v>1898.7190000000001</v>
      </c>
      <c r="AF17" s="302">
        <v>1913.925</v>
      </c>
      <c r="AG17" s="302">
        <v>2088.41</v>
      </c>
      <c r="AH17" s="302"/>
    </row>
    <row r="18" spans="1:34" ht="10.8" thickBot="1" x14ac:dyDescent="0.25">
      <c r="A18" s="201" t="s">
        <v>5</v>
      </c>
      <c r="B18" s="202"/>
      <c r="C18" s="203">
        <f>+C16+C17</f>
        <v>4582.0843868808724</v>
      </c>
      <c r="D18" s="203">
        <f t="shared" ref="D18:Y18" si="2">+D16+D17</f>
        <v>4942.6799650660023</v>
      </c>
      <c r="E18" s="203">
        <f t="shared" si="2"/>
        <v>5423.134077690167</v>
      </c>
      <c r="F18" s="203">
        <f t="shared" si="2"/>
        <v>5674.9267541532918</v>
      </c>
      <c r="G18" s="203">
        <f t="shared" si="2"/>
        <v>6297.4764276484402</v>
      </c>
      <c r="H18" s="203">
        <f t="shared" si="2"/>
        <v>6665.3606912814685</v>
      </c>
      <c r="I18" s="203">
        <f t="shared" si="2"/>
        <v>7118.4579482668305</v>
      </c>
      <c r="J18" s="203">
        <f t="shared" si="2"/>
        <v>7504.4689049437329</v>
      </c>
      <c r="K18" s="203">
        <f t="shared" si="2"/>
        <v>8022.3073999924991</v>
      </c>
      <c r="L18" s="203">
        <f t="shared" si="2"/>
        <v>8614.0114923652982</v>
      </c>
      <c r="M18" s="203">
        <f t="shared" si="2"/>
        <v>9261.144581207438</v>
      </c>
      <c r="N18" s="203">
        <f t="shared" si="2"/>
        <v>9927.7787123120288</v>
      </c>
      <c r="O18" s="203">
        <f t="shared" si="2"/>
        <v>10286.732736687394</v>
      </c>
      <c r="P18" s="203">
        <f t="shared" si="2"/>
        <v>10924.187809511213</v>
      </c>
      <c r="Q18" s="203">
        <f t="shared" si="2"/>
        <v>11452.867470364779</v>
      </c>
      <c r="R18" s="203">
        <f t="shared" si="2"/>
        <v>12360.95448279942</v>
      </c>
      <c r="S18" s="203">
        <f t="shared" si="2"/>
        <v>13136.692225088871</v>
      </c>
      <c r="T18" s="203">
        <f t="shared" si="2"/>
        <v>13610.554063347232</v>
      </c>
      <c r="U18" s="203">
        <f t="shared" si="2"/>
        <v>14434.774483839674</v>
      </c>
      <c r="V18" s="203">
        <f t="shared" si="2"/>
        <v>15395.858195209206</v>
      </c>
      <c r="W18" s="203">
        <f t="shared" si="2"/>
        <v>16658.553318933857</v>
      </c>
      <c r="X18" s="203">
        <f t="shared" si="2"/>
        <v>17966.123162397642</v>
      </c>
      <c r="Y18" s="203">
        <f t="shared" si="2"/>
        <v>19043.066557147758</v>
      </c>
      <c r="Z18" s="303">
        <v>20038.565999999999</v>
      </c>
      <c r="AA18" s="303">
        <v>20960.864999999994</v>
      </c>
      <c r="AB18" s="303">
        <v>22203.329000000002</v>
      </c>
      <c r="AC18" s="303">
        <v>23243.662</v>
      </c>
      <c r="AD18" s="303">
        <v>23468.507000000001</v>
      </c>
      <c r="AE18" s="303">
        <v>24960.496000000003</v>
      </c>
      <c r="AF18" s="303">
        <v>27662.02</v>
      </c>
      <c r="AG18" s="303">
        <v>29891.402999999998</v>
      </c>
      <c r="AH18" s="303"/>
    </row>
    <row r="19" spans="1:34" x14ac:dyDescent="0.2">
      <c r="A19" s="204"/>
      <c r="B19" s="204"/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304"/>
      <c r="AA19" s="304"/>
      <c r="AB19" s="304"/>
      <c r="AC19" s="304"/>
      <c r="AD19" s="304"/>
      <c r="AE19" s="304"/>
      <c r="AF19" s="304"/>
      <c r="AG19" s="304"/>
      <c r="AH19" s="304"/>
    </row>
    <row r="20" spans="1:34" x14ac:dyDescent="0.2">
      <c r="A20" s="204"/>
      <c r="B20" s="204"/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304"/>
      <c r="AA20" s="304"/>
      <c r="AB20" s="304"/>
      <c r="AC20" s="304"/>
      <c r="AD20" s="304"/>
      <c r="AE20" s="304"/>
      <c r="AF20" s="304"/>
      <c r="AG20" s="304"/>
      <c r="AH20" s="304"/>
    </row>
    <row r="21" spans="1:34" x14ac:dyDescent="0.2">
      <c r="A21" s="192" t="str">
        <f>"Tableau "&amp;B21&amp;": "</f>
        <v xml:space="preserve">Tableau 2: </v>
      </c>
      <c r="B21" s="192">
        <v>2</v>
      </c>
      <c r="Z21" s="76"/>
      <c r="AA21" s="76"/>
      <c r="AB21" s="76"/>
      <c r="AC21" s="76"/>
      <c r="AD21" s="76"/>
      <c r="AE21" s="76"/>
      <c r="AF21" s="76"/>
      <c r="AG21" s="76"/>
      <c r="AH21" s="76"/>
    </row>
    <row r="22" spans="1:34" ht="10.8" thickBot="1" x14ac:dyDescent="0.25">
      <c r="A22" s="192" t="s">
        <v>380</v>
      </c>
      <c r="Z22" s="76"/>
      <c r="AA22" s="76"/>
      <c r="AB22" s="76"/>
      <c r="AC22" s="76"/>
      <c r="AD22" s="76"/>
      <c r="AE22" s="76"/>
      <c r="AF22" s="76"/>
      <c r="AG22" s="76"/>
      <c r="AH22" s="76"/>
    </row>
    <row r="23" spans="1:34" ht="10.8" thickBot="1" x14ac:dyDescent="0.25">
      <c r="A23" s="193" t="s">
        <v>0</v>
      </c>
      <c r="B23" s="194"/>
      <c r="C23" s="194">
        <f t="shared" ref="C23:Y23" si="3">IF(ISNUMBER(B23),B23+1,1993)</f>
        <v>1993</v>
      </c>
      <c r="D23" s="194">
        <f t="shared" si="3"/>
        <v>1994</v>
      </c>
      <c r="E23" s="194">
        <f t="shared" si="3"/>
        <v>1995</v>
      </c>
      <c r="F23" s="194">
        <f t="shared" si="3"/>
        <v>1996</v>
      </c>
      <c r="G23" s="194">
        <f t="shared" si="3"/>
        <v>1997</v>
      </c>
      <c r="H23" s="194">
        <f t="shared" si="3"/>
        <v>1998</v>
      </c>
      <c r="I23" s="194">
        <f t="shared" si="3"/>
        <v>1999</v>
      </c>
      <c r="J23" s="194">
        <f t="shared" si="3"/>
        <v>2000</v>
      </c>
      <c r="K23" s="194">
        <f t="shared" si="3"/>
        <v>2001</v>
      </c>
      <c r="L23" s="194">
        <f t="shared" si="3"/>
        <v>2002</v>
      </c>
      <c r="M23" s="194">
        <f t="shared" si="3"/>
        <v>2003</v>
      </c>
      <c r="N23" s="194">
        <f t="shared" si="3"/>
        <v>2004</v>
      </c>
      <c r="O23" s="194">
        <f t="shared" si="3"/>
        <v>2005</v>
      </c>
      <c r="P23" s="194">
        <f t="shared" si="3"/>
        <v>2006</v>
      </c>
      <c r="Q23" s="194">
        <f t="shared" si="3"/>
        <v>2007</v>
      </c>
      <c r="R23" s="194">
        <f t="shared" si="3"/>
        <v>2008</v>
      </c>
      <c r="S23" s="194">
        <f t="shared" si="3"/>
        <v>2009</v>
      </c>
      <c r="T23" s="194">
        <f t="shared" si="3"/>
        <v>2010</v>
      </c>
      <c r="U23" s="194">
        <f t="shared" si="3"/>
        <v>2011</v>
      </c>
      <c r="V23" s="194">
        <f t="shared" si="3"/>
        <v>2012</v>
      </c>
      <c r="W23" s="194">
        <f t="shared" si="3"/>
        <v>2013</v>
      </c>
      <c r="X23" s="194">
        <f t="shared" si="3"/>
        <v>2014</v>
      </c>
      <c r="Y23" s="194">
        <f t="shared" si="3"/>
        <v>2015</v>
      </c>
      <c r="Z23" s="80">
        <v>2016</v>
      </c>
      <c r="AA23" s="80">
        <v>2017</v>
      </c>
      <c r="AB23" s="80">
        <v>2018</v>
      </c>
      <c r="AC23" s="80">
        <v>2019</v>
      </c>
      <c r="AD23" s="80">
        <v>2020</v>
      </c>
      <c r="AE23" s="80">
        <v>2021</v>
      </c>
      <c r="AF23" s="80">
        <v>2022</v>
      </c>
      <c r="AG23" s="80">
        <v>2023</v>
      </c>
      <c r="AH23" s="80"/>
    </row>
    <row r="24" spans="1:34" ht="10.8" thickBot="1" x14ac:dyDescent="0.25">
      <c r="A24" s="195" t="s">
        <v>1</v>
      </c>
      <c r="B24" s="196"/>
      <c r="C24" s="197"/>
      <c r="D24" s="197">
        <v>6721.9212364034456</v>
      </c>
      <c r="E24" s="197">
        <v>7550.3252682130096</v>
      </c>
      <c r="F24" s="197">
        <v>8379.7953394780106</v>
      </c>
      <c r="G24" s="197">
        <v>9363.6864736470288</v>
      </c>
      <c r="H24" s="197">
        <v>9916.1869531457887</v>
      </c>
      <c r="I24" s="197">
        <v>10575.277227760398</v>
      </c>
      <c r="J24" s="197">
        <v>11225.441714962606</v>
      </c>
      <c r="K24" s="197">
        <v>11937.997365581505</v>
      </c>
      <c r="L24" s="197">
        <v>12502.470034417789</v>
      </c>
      <c r="M24" s="197">
        <v>13453.912604694844</v>
      </c>
      <c r="N24" s="197">
        <v>14534.330340184852</v>
      </c>
      <c r="O24" s="197">
        <v>14865.104151743088</v>
      </c>
      <c r="P24" s="197">
        <v>15780.844921181055</v>
      </c>
      <c r="Q24" s="197">
        <v>16962.231850460757</v>
      </c>
      <c r="R24" s="197">
        <v>17938.633190714532</v>
      </c>
      <c r="S24" s="197">
        <v>19367.800347308923</v>
      </c>
      <c r="T24" s="197">
        <v>20329.016157917795</v>
      </c>
      <c r="U24" s="197">
        <v>20995.398543473242</v>
      </c>
      <c r="V24" s="197">
        <v>22737.895728375326</v>
      </c>
      <c r="W24" s="197">
        <v>24391.358347948822</v>
      </c>
      <c r="X24" s="197">
        <v>26191.539080354705</v>
      </c>
      <c r="Y24" s="197">
        <v>27729.34229215571</v>
      </c>
      <c r="Z24" s="301">
        <v>28730.146563438077</v>
      </c>
      <c r="AA24" s="301">
        <v>29493.133999999991</v>
      </c>
      <c r="AB24" s="301">
        <v>30770.423999999995</v>
      </c>
      <c r="AC24" s="301">
        <v>33043.124999999993</v>
      </c>
      <c r="AD24" s="301">
        <v>32656.278999999995</v>
      </c>
      <c r="AE24" s="301">
        <v>33974.43</v>
      </c>
      <c r="AF24" s="301">
        <v>36023.614999999998</v>
      </c>
      <c r="AG24" s="301">
        <v>39711.32699999999</v>
      </c>
      <c r="AH24" s="301"/>
    </row>
    <row r="25" spans="1:34" ht="10.8" thickBot="1" x14ac:dyDescent="0.25">
      <c r="A25" s="198" t="s">
        <v>2</v>
      </c>
      <c r="B25" s="196"/>
      <c r="C25" s="197"/>
      <c r="D25" s="197">
        <v>2297.400763391217</v>
      </c>
      <c r="E25" s="197">
        <v>2769.7737531402236</v>
      </c>
      <c r="F25" s="197">
        <v>3109.0921610654468</v>
      </c>
      <c r="G25" s="197">
        <v>3894.830819813119</v>
      </c>
      <c r="H25" s="197">
        <v>3807.954379864831</v>
      </c>
      <c r="I25" s="197">
        <v>4190.3324639337079</v>
      </c>
      <c r="J25" s="197">
        <v>4431.3181137089177</v>
      </c>
      <c r="K25" s="197">
        <v>4761.6792416998132</v>
      </c>
      <c r="L25" s="197">
        <v>4794.8968231616973</v>
      </c>
      <c r="M25" s="197">
        <v>5138.838737538541</v>
      </c>
      <c r="N25" s="197">
        <v>5302.0690924875526</v>
      </c>
      <c r="O25" s="197">
        <v>5427.4473236867543</v>
      </c>
      <c r="P25" s="197">
        <v>5921.7411112268037</v>
      </c>
      <c r="Q25" s="197">
        <v>6443.8404110954143</v>
      </c>
      <c r="R25" s="197">
        <v>6960.6849223452828</v>
      </c>
      <c r="S25" s="197">
        <v>7527.4384113339238</v>
      </c>
      <c r="T25" s="197">
        <v>7677.7781617999899</v>
      </c>
      <c r="U25" s="197">
        <v>7784.1612296424901</v>
      </c>
      <c r="V25" s="197">
        <v>8576.58413610762</v>
      </c>
      <c r="W25" s="197">
        <v>9259.9148810374281</v>
      </c>
      <c r="X25" s="197">
        <v>9822.780015913735</v>
      </c>
      <c r="Y25" s="197">
        <v>10280.100434471799</v>
      </c>
      <c r="Z25" s="301">
        <v>10499.39517860327</v>
      </c>
      <c r="AA25" s="301">
        <v>10453.043999999991</v>
      </c>
      <c r="AB25" s="301">
        <v>10807.987999999998</v>
      </c>
      <c r="AC25" s="301">
        <v>11998.559999999998</v>
      </c>
      <c r="AD25" s="301">
        <v>11203.55699999999</v>
      </c>
      <c r="AE25" s="301">
        <v>11612.435999999998</v>
      </c>
      <c r="AF25" s="301">
        <v>12113.462000000007</v>
      </c>
      <c r="AG25" s="301">
        <v>13154.763999999985</v>
      </c>
      <c r="AH25" s="301"/>
    </row>
    <row r="26" spans="1:34" ht="10.8" thickBot="1" x14ac:dyDescent="0.25">
      <c r="A26" s="198" t="s">
        <v>3</v>
      </c>
      <c r="B26" s="196"/>
      <c r="C26" s="197"/>
      <c r="D26" s="197">
        <f>+D24-D25</f>
        <v>4424.5204730122286</v>
      </c>
      <c r="E26" s="197">
        <f t="shared" ref="E26:Y26" si="4">+E24-E25</f>
        <v>4780.5515150727861</v>
      </c>
      <c r="F26" s="197">
        <f t="shared" si="4"/>
        <v>5270.7031784125638</v>
      </c>
      <c r="G26" s="197">
        <f t="shared" si="4"/>
        <v>5468.8556538339099</v>
      </c>
      <c r="H26" s="197">
        <f t="shared" si="4"/>
        <v>6108.2325732809577</v>
      </c>
      <c r="I26" s="197">
        <f t="shared" si="4"/>
        <v>6384.9447638266902</v>
      </c>
      <c r="J26" s="197">
        <f t="shared" si="4"/>
        <v>6794.1236012536883</v>
      </c>
      <c r="K26" s="197">
        <f t="shared" si="4"/>
        <v>7176.3181238816915</v>
      </c>
      <c r="L26" s="197">
        <f t="shared" si="4"/>
        <v>7707.5732112560918</v>
      </c>
      <c r="M26" s="197">
        <f t="shared" si="4"/>
        <v>8315.0738671563031</v>
      </c>
      <c r="N26" s="197">
        <f t="shared" si="4"/>
        <v>9232.261247697299</v>
      </c>
      <c r="O26" s="197">
        <f t="shared" si="4"/>
        <v>9437.6568280563333</v>
      </c>
      <c r="P26" s="197">
        <f t="shared" si="4"/>
        <v>9859.1038099542511</v>
      </c>
      <c r="Q26" s="197">
        <f t="shared" si="4"/>
        <v>10518.391439365343</v>
      </c>
      <c r="R26" s="197">
        <f t="shared" si="4"/>
        <v>10977.948268369249</v>
      </c>
      <c r="S26" s="197">
        <f t="shared" si="4"/>
        <v>11840.361935974999</v>
      </c>
      <c r="T26" s="197">
        <f t="shared" si="4"/>
        <v>12651.237996117805</v>
      </c>
      <c r="U26" s="197">
        <f t="shared" si="4"/>
        <v>13211.237313830752</v>
      </c>
      <c r="V26" s="197">
        <f t="shared" si="4"/>
        <v>14161.311592267706</v>
      </c>
      <c r="W26" s="197">
        <f t="shared" si="4"/>
        <v>15131.443466911394</v>
      </c>
      <c r="X26" s="197">
        <f t="shared" si="4"/>
        <v>16368.75906444097</v>
      </c>
      <c r="Y26" s="197">
        <f t="shared" si="4"/>
        <v>17449.241857683912</v>
      </c>
      <c r="Z26" s="301">
        <v>18230.751384834806</v>
      </c>
      <c r="AA26" s="301">
        <v>19040.09</v>
      </c>
      <c r="AB26" s="301">
        <v>19962.435999999998</v>
      </c>
      <c r="AC26" s="301">
        <v>21044.564999999995</v>
      </c>
      <c r="AD26" s="301">
        <v>21452.722000000005</v>
      </c>
      <c r="AE26" s="301">
        <v>22361.994000000002</v>
      </c>
      <c r="AF26" s="301">
        <v>23910.152999999991</v>
      </c>
      <c r="AG26" s="301">
        <v>26556.563000000006</v>
      </c>
      <c r="AH26" s="301"/>
    </row>
    <row r="27" spans="1:34" ht="10.8" thickBot="1" x14ac:dyDescent="0.25">
      <c r="A27" s="199" t="s">
        <v>4</v>
      </c>
      <c r="B27" s="200"/>
      <c r="C27" s="197"/>
      <c r="D27" s="197">
        <v>243.56089635981988</v>
      </c>
      <c r="E27" s="197">
        <v>305.16967625416709</v>
      </c>
      <c r="F27" s="197">
        <v>381.01991343066197</v>
      </c>
      <c r="G27" s="197">
        <v>462.99284046885253</v>
      </c>
      <c r="H27" s="197">
        <v>486.83329751019306</v>
      </c>
      <c r="I27" s="197">
        <v>581.11062573297988</v>
      </c>
      <c r="J27" s="197">
        <v>597.1433961388484</v>
      </c>
      <c r="K27" s="197">
        <v>652.66361757694392</v>
      </c>
      <c r="L27" s="197">
        <v>673.89504334766741</v>
      </c>
      <c r="M27" s="197">
        <v>768.67291086327157</v>
      </c>
      <c r="N27" s="197">
        <v>681.6887108361143</v>
      </c>
      <c r="O27" s="197">
        <v>711.33961948400622</v>
      </c>
      <c r="P27" s="197">
        <v>819.51057636125893</v>
      </c>
      <c r="Q27" s="197">
        <v>878.55032149397653</v>
      </c>
      <c r="R27" s="197">
        <v>801.05997661059439</v>
      </c>
      <c r="S27" s="197">
        <v>839.41268481280235</v>
      </c>
      <c r="T27" s="197">
        <v>866.2901844855254</v>
      </c>
      <c r="U27" s="197">
        <v>859.24612873803346</v>
      </c>
      <c r="V27" s="197">
        <v>941.21248742915873</v>
      </c>
      <c r="W27" s="197">
        <v>1033.5193137928293</v>
      </c>
      <c r="X27" s="197">
        <v>1242.6332096961469</v>
      </c>
      <c r="Y27" s="197">
        <v>1535.0130586801579</v>
      </c>
      <c r="Z27" s="301">
        <v>1676.0694875115048</v>
      </c>
      <c r="AA27" s="301">
        <v>1708.077</v>
      </c>
      <c r="AB27" s="301">
        <v>1827.539</v>
      </c>
      <c r="AC27" s="301">
        <v>1930.338</v>
      </c>
      <c r="AD27" s="301">
        <v>1851.3630000000001</v>
      </c>
      <c r="AE27" s="301">
        <v>1890.0930000000001</v>
      </c>
      <c r="AF27" s="301">
        <v>1983.0940000000001</v>
      </c>
      <c r="AG27" s="301">
        <v>2003.943</v>
      </c>
      <c r="AH27" s="301"/>
    </row>
    <row r="28" spans="1:34" ht="10.8" thickBot="1" x14ac:dyDescent="0.25">
      <c r="A28" s="201" t="s">
        <v>5</v>
      </c>
      <c r="B28" s="202"/>
      <c r="C28" s="203"/>
      <c r="D28" s="203">
        <f>+D26+D27</f>
        <v>4668.0813693720484</v>
      </c>
      <c r="E28" s="203">
        <f t="shared" ref="E28:Y28" si="5">+E26+E27</f>
        <v>5085.721191326953</v>
      </c>
      <c r="F28" s="203">
        <f t="shared" si="5"/>
        <v>5651.723091843226</v>
      </c>
      <c r="G28" s="203">
        <f t="shared" si="5"/>
        <v>5931.8484943027624</v>
      </c>
      <c r="H28" s="203">
        <f t="shared" si="5"/>
        <v>6595.0658707911507</v>
      </c>
      <c r="I28" s="203">
        <f t="shared" si="5"/>
        <v>6966.0553895596704</v>
      </c>
      <c r="J28" s="203">
        <f t="shared" si="5"/>
        <v>7391.2669973925367</v>
      </c>
      <c r="K28" s="203">
        <f t="shared" si="5"/>
        <v>7828.981741458635</v>
      </c>
      <c r="L28" s="203">
        <f t="shared" si="5"/>
        <v>8381.4682546037584</v>
      </c>
      <c r="M28" s="203">
        <f t="shared" si="5"/>
        <v>9083.7467780195748</v>
      </c>
      <c r="N28" s="203">
        <f t="shared" si="5"/>
        <v>9913.9499585334124</v>
      </c>
      <c r="O28" s="203">
        <f t="shared" si="5"/>
        <v>10148.996447540339</v>
      </c>
      <c r="P28" s="203">
        <f t="shared" si="5"/>
        <v>10678.61438631551</v>
      </c>
      <c r="Q28" s="203">
        <f t="shared" si="5"/>
        <v>11396.941760859319</v>
      </c>
      <c r="R28" s="203">
        <f t="shared" si="5"/>
        <v>11779.008244979845</v>
      </c>
      <c r="S28" s="203">
        <f t="shared" si="5"/>
        <v>12679.774620787801</v>
      </c>
      <c r="T28" s="203">
        <f t="shared" si="5"/>
        <v>13517.528180603331</v>
      </c>
      <c r="U28" s="203">
        <f t="shared" si="5"/>
        <v>14070.483442568786</v>
      </c>
      <c r="V28" s="203">
        <f t="shared" si="5"/>
        <v>15102.524079696865</v>
      </c>
      <c r="W28" s="203">
        <f t="shared" si="5"/>
        <v>16164.962780704223</v>
      </c>
      <c r="X28" s="203">
        <f t="shared" si="5"/>
        <v>17611.392274137117</v>
      </c>
      <c r="Y28" s="203">
        <f t="shared" si="5"/>
        <v>18984.254916364069</v>
      </c>
      <c r="Z28" s="303">
        <v>19906.82087234631</v>
      </c>
      <c r="AA28" s="303">
        <v>20748.167000000001</v>
      </c>
      <c r="AB28" s="303">
        <v>21789.974999999999</v>
      </c>
      <c r="AC28" s="303">
        <v>22974.902999999995</v>
      </c>
      <c r="AD28" s="303">
        <v>23304.085000000006</v>
      </c>
      <c r="AE28" s="303">
        <v>24252.087000000003</v>
      </c>
      <c r="AF28" s="303">
        <v>25893.246999999992</v>
      </c>
      <c r="AG28" s="303">
        <v>28560.506000000005</v>
      </c>
      <c r="AH28" s="303"/>
    </row>
    <row r="29" spans="1:34" x14ac:dyDescent="0.2">
      <c r="A29" s="204"/>
      <c r="B29" s="204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304"/>
      <c r="AA29" s="304"/>
      <c r="AB29" s="304"/>
      <c r="AC29" s="304"/>
      <c r="AD29" s="304"/>
      <c r="AE29" s="304"/>
      <c r="AF29" s="304"/>
      <c r="AG29" s="304"/>
      <c r="AH29" s="304"/>
    </row>
    <row r="30" spans="1:34" x14ac:dyDescent="0.2">
      <c r="A30" s="204"/>
      <c r="B30" s="204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304"/>
      <c r="AA30" s="304"/>
      <c r="AB30" s="304"/>
      <c r="AC30" s="304"/>
      <c r="AD30" s="304"/>
      <c r="AE30" s="304"/>
      <c r="AF30" s="304"/>
      <c r="AG30" s="304"/>
      <c r="AH30" s="304"/>
    </row>
    <row r="31" spans="1:34" x14ac:dyDescent="0.2">
      <c r="A31" s="192" t="str">
        <f>"Tableau "&amp;C31&amp;": "</f>
        <v xml:space="preserve">Tableau : </v>
      </c>
      <c r="B31" s="192"/>
      <c r="Z31" s="76"/>
      <c r="AA31" s="76"/>
      <c r="AB31" s="76"/>
      <c r="AC31" s="76"/>
      <c r="AD31" s="76"/>
      <c r="AE31" s="76"/>
      <c r="AF31" s="76"/>
      <c r="AG31" s="76"/>
      <c r="AH31" s="76"/>
    </row>
    <row r="32" spans="1:34" ht="10.8" thickBot="1" x14ac:dyDescent="0.25">
      <c r="A32" s="192" t="s">
        <v>381</v>
      </c>
      <c r="B32" s="192"/>
      <c r="Z32" s="76"/>
      <c r="AA32" s="76"/>
      <c r="AB32" s="76"/>
      <c r="AC32" s="76"/>
      <c r="AD32" s="76"/>
      <c r="AE32" s="76"/>
      <c r="AF32" s="76"/>
      <c r="AG32" s="76"/>
      <c r="AH32" s="76"/>
    </row>
    <row r="33" spans="1:34" ht="10.8" thickBot="1" x14ac:dyDescent="0.25">
      <c r="A33" s="193" t="s">
        <v>0</v>
      </c>
      <c r="B33" s="194"/>
      <c r="C33" s="194">
        <f t="shared" ref="C33:Y33" si="6">C$13</f>
        <v>1993</v>
      </c>
      <c r="D33" s="194">
        <f t="shared" si="6"/>
        <v>1994</v>
      </c>
      <c r="E33" s="194">
        <f t="shared" si="6"/>
        <v>1995</v>
      </c>
      <c r="F33" s="194">
        <f t="shared" si="6"/>
        <v>1996</v>
      </c>
      <c r="G33" s="194">
        <f t="shared" si="6"/>
        <v>1997</v>
      </c>
      <c r="H33" s="194">
        <f t="shared" si="6"/>
        <v>1998</v>
      </c>
      <c r="I33" s="194">
        <f t="shared" si="6"/>
        <v>1999</v>
      </c>
      <c r="J33" s="194">
        <f t="shared" si="6"/>
        <v>2000</v>
      </c>
      <c r="K33" s="194">
        <f t="shared" si="6"/>
        <v>2001</v>
      </c>
      <c r="L33" s="194">
        <f t="shared" si="6"/>
        <v>2002</v>
      </c>
      <c r="M33" s="194">
        <f t="shared" si="6"/>
        <v>2003</v>
      </c>
      <c r="N33" s="194">
        <f t="shared" si="6"/>
        <v>2004</v>
      </c>
      <c r="O33" s="194">
        <f t="shared" si="6"/>
        <v>2005</v>
      </c>
      <c r="P33" s="194">
        <f t="shared" si="6"/>
        <v>2006</v>
      </c>
      <c r="Q33" s="194">
        <f t="shared" si="6"/>
        <v>2007</v>
      </c>
      <c r="R33" s="194">
        <f t="shared" si="6"/>
        <v>2008</v>
      </c>
      <c r="S33" s="194">
        <f t="shared" si="6"/>
        <v>2009</v>
      </c>
      <c r="T33" s="194">
        <f t="shared" si="6"/>
        <v>2010</v>
      </c>
      <c r="U33" s="194">
        <f t="shared" si="6"/>
        <v>2011</v>
      </c>
      <c r="V33" s="194">
        <f t="shared" si="6"/>
        <v>2012</v>
      </c>
      <c r="W33" s="194">
        <f t="shared" si="6"/>
        <v>2013</v>
      </c>
      <c r="X33" s="194">
        <f t="shared" si="6"/>
        <v>2014</v>
      </c>
      <c r="Y33" s="194">
        <f t="shared" si="6"/>
        <v>2015</v>
      </c>
      <c r="Z33" s="80">
        <v>2016</v>
      </c>
      <c r="AA33" s="80">
        <v>2017</v>
      </c>
      <c r="AB33" s="80">
        <v>2018</v>
      </c>
      <c r="AC33" s="80">
        <v>2019</v>
      </c>
      <c r="AD33" s="80">
        <v>2020</v>
      </c>
      <c r="AE33" s="80">
        <v>2021</v>
      </c>
      <c r="AF33" s="80">
        <v>2022</v>
      </c>
      <c r="AG33" s="80">
        <v>2023</v>
      </c>
      <c r="AH33" s="80"/>
    </row>
    <row r="34" spans="1:34" ht="10.8" thickBot="1" x14ac:dyDescent="0.25">
      <c r="A34" s="195" t="s">
        <v>1</v>
      </c>
      <c r="B34" s="196"/>
      <c r="C34" s="197">
        <v>10869.69127001064</v>
      </c>
      <c r="D34" s="197">
        <v>11326.173077648527</v>
      </c>
      <c r="E34" s="197">
        <v>11883.426361488713</v>
      </c>
      <c r="F34" s="197">
        <v>12364.133156611741</v>
      </c>
      <c r="G34" s="197">
        <v>13278.883975768706</v>
      </c>
      <c r="H34" s="197">
        <v>13991.693879055376</v>
      </c>
      <c r="I34" s="197">
        <v>14764.419622691443</v>
      </c>
      <c r="J34" s="197">
        <v>15417.404781608504</v>
      </c>
      <c r="K34" s="197">
        <v>16507.08436393605</v>
      </c>
      <c r="L34" s="197">
        <v>16858.638278249753</v>
      </c>
      <c r="M34" s="197">
        <v>17651.308780555559</v>
      </c>
      <c r="N34" s="197">
        <v>18588.782133646873</v>
      </c>
      <c r="O34" s="197">
        <v>18937.134587030821</v>
      </c>
      <c r="P34" s="197">
        <v>19650.598039332723</v>
      </c>
      <c r="Q34" s="197">
        <v>20485.935450000881</v>
      </c>
      <c r="R34" s="197">
        <v>21361.724718677975</v>
      </c>
      <c r="S34" s="197">
        <v>21792.377619834162</v>
      </c>
      <c r="T34" s="197">
        <v>22631.216636706253</v>
      </c>
      <c r="U34" s="197">
        <v>22989.19522428072</v>
      </c>
      <c r="V34" s="197">
        <v>23984.617360047876</v>
      </c>
      <c r="W34" s="197">
        <v>25108.755523151678</v>
      </c>
      <c r="X34" s="197">
        <v>26533.652990134571</v>
      </c>
      <c r="Y34" s="197">
        <v>27738.743110748819</v>
      </c>
      <c r="Z34" s="301">
        <v>28744.934000000001</v>
      </c>
      <c r="AA34" s="301">
        <v>29493.133999999991</v>
      </c>
      <c r="AB34" s="301">
        <v>30539.872978235693</v>
      </c>
      <c r="AC34" s="301">
        <v>31866.347216873008</v>
      </c>
      <c r="AD34" s="301">
        <v>31493.27811534407</v>
      </c>
      <c r="AE34" s="301">
        <v>32506.124721202981</v>
      </c>
      <c r="AF34" s="301">
        <v>33456.559733596179</v>
      </c>
      <c r="AG34" s="301">
        <v>34440.495540114942</v>
      </c>
      <c r="AH34" s="301"/>
    </row>
    <row r="35" spans="1:34" ht="10.8" thickBot="1" x14ac:dyDescent="0.25">
      <c r="A35" s="198" t="s">
        <v>2</v>
      </c>
      <c r="B35" s="196"/>
      <c r="C35" s="197">
        <v>3437.7574445784121</v>
      </c>
      <c r="D35" s="197">
        <v>3746.8372722766512</v>
      </c>
      <c r="E35" s="197">
        <v>4112.9027221798178</v>
      </c>
      <c r="F35" s="197">
        <v>4320.8959875260534</v>
      </c>
      <c r="G35" s="197">
        <v>4911.6141818500337</v>
      </c>
      <c r="H35" s="197">
        <v>5233.003304424019</v>
      </c>
      <c r="I35" s="197">
        <v>5648.5889161938412</v>
      </c>
      <c r="J35" s="197">
        <v>5970.200863058124</v>
      </c>
      <c r="K35" s="197">
        <v>6652.046798163703</v>
      </c>
      <c r="L35" s="197">
        <v>6480.0991098151162</v>
      </c>
      <c r="M35" s="197">
        <v>6726.141816790856</v>
      </c>
      <c r="N35" s="197">
        <v>6728.9438527228258</v>
      </c>
      <c r="O35" s="197">
        <v>6859.3666159067134</v>
      </c>
      <c r="P35" s="197">
        <v>7182.4663259714061</v>
      </c>
      <c r="Q35" s="197">
        <v>7474.58869336925</v>
      </c>
      <c r="R35" s="197">
        <v>7815.6938967190154</v>
      </c>
      <c r="S35" s="197">
        <v>7881.5299789811224</v>
      </c>
      <c r="T35" s="197">
        <v>8300.9503362790256</v>
      </c>
      <c r="U35" s="197">
        <v>8169.9381127240204</v>
      </c>
      <c r="V35" s="197">
        <v>8555.335051472106</v>
      </c>
      <c r="W35" s="197">
        <v>8981.552475992401</v>
      </c>
      <c r="X35" s="197">
        <v>9629.1933741800221</v>
      </c>
      <c r="Y35" s="197">
        <v>10077.182955067878</v>
      </c>
      <c r="Z35" s="301">
        <v>10341.261000000002</v>
      </c>
      <c r="AA35" s="301">
        <v>10453.043999999991</v>
      </c>
      <c r="AB35" s="301">
        <v>10683.570359495219</v>
      </c>
      <c r="AC35" s="301">
        <v>11320.665368103329</v>
      </c>
      <c r="AD35" s="301">
        <v>10804.390096442685</v>
      </c>
      <c r="AE35" s="301">
        <v>11147.376977449811</v>
      </c>
      <c r="AF35" s="301">
        <v>11310.765695259746</v>
      </c>
      <c r="AG35" s="301">
        <v>11598.23696893349</v>
      </c>
      <c r="AH35" s="301"/>
    </row>
    <row r="36" spans="1:34" ht="10.8" thickBot="1" x14ac:dyDescent="0.25">
      <c r="A36" s="198" t="s">
        <v>3</v>
      </c>
      <c r="B36" s="196"/>
      <c r="C36" s="197">
        <v>7509.0621923193103</v>
      </c>
      <c r="D36" s="197">
        <v>7649.8006528538772</v>
      </c>
      <c r="E36" s="197">
        <v>7825.8428365702684</v>
      </c>
      <c r="F36" s="197">
        <v>8096.4113024812887</v>
      </c>
      <c r="G36" s="197">
        <v>8366.6038232422306</v>
      </c>
      <c r="H36" s="197">
        <v>8755.5032512931175</v>
      </c>
      <c r="I36" s="197">
        <v>9105.1404022300885</v>
      </c>
      <c r="J36" s="197">
        <v>9433.8424387938467</v>
      </c>
      <c r="K36" s="197">
        <v>9845.3949897355105</v>
      </c>
      <c r="L36" s="197">
        <v>10367.208453246723</v>
      </c>
      <c r="M36" s="197">
        <v>10913.465147681518</v>
      </c>
      <c r="N36" s="197">
        <v>11851.591881263857</v>
      </c>
      <c r="O36" s="197">
        <v>12069.315668627336</v>
      </c>
      <c r="P36" s="197">
        <v>12456.664594511411</v>
      </c>
      <c r="Q36" s="197">
        <v>13000.257043290198</v>
      </c>
      <c r="R36" s="197">
        <v>13532.357626323332</v>
      </c>
      <c r="S36" s="197">
        <v>13908.076856663209</v>
      </c>
      <c r="T36" s="197">
        <v>14321.926638617455</v>
      </c>
      <c r="U36" s="197">
        <v>14829.004060163217</v>
      </c>
      <c r="V36" s="197">
        <v>15436.516298097924</v>
      </c>
      <c r="W36" s="197">
        <v>16132.273024603177</v>
      </c>
      <c r="X36" s="197">
        <v>16902.45590007972</v>
      </c>
      <c r="Y36" s="197">
        <v>17659.120098734824</v>
      </c>
      <c r="Z36" s="301">
        <v>18403.672999999999</v>
      </c>
      <c r="AA36" s="301">
        <v>19040.09</v>
      </c>
      <c r="AB36" s="301">
        <v>19857.189222930087</v>
      </c>
      <c r="AC36" s="301">
        <v>20540.636037947417</v>
      </c>
      <c r="AD36" s="301">
        <v>20683.816413324868</v>
      </c>
      <c r="AE36" s="301">
        <v>21353.489407373632</v>
      </c>
      <c r="AF36" s="301">
        <v>22139.022453221303</v>
      </c>
      <c r="AG36" s="301">
        <v>22834.168684610886</v>
      </c>
      <c r="AH36" s="301"/>
    </row>
    <row r="37" spans="1:34" ht="10.8" thickBot="1" x14ac:dyDescent="0.25">
      <c r="A37" s="199" t="s">
        <v>4</v>
      </c>
      <c r="B37" s="200"/>
      <c r="C37" s="197">
        <v>370.88371716813663</v>
      </c>
      <c r="D37" s="197">
        <v>378.01713050513422</v>
      </c>
      <c r="E37" s="197">
        <v>427.78472504790432</v>
      </c>
      <c r="F37" s="197">
        <v>496.07396203827068</v>
      </c>
      <c r="G37" s="197">
        <v>600.17963208505626</v>
      </c>
      <c r="H37" s="197">
        <v>634.4210711032548</v>
      </c>
      <c r="I37" s="197">
        <v>701.42785876907533</v>
      </c>
      <c r="J37" s="197">
        <v>746.53734350369382</v>
      </c>
      <c r="K37" s="197">
        <v>775.69346276214037</v>
      </c>
      <c r="L37" s="197">
        <v>743.91750517793434</v>
      </c>
      <c r="M37" s="197">
        <v>799.60924663443552</v>
      </c>
      <c r="N37" s="197">
        <v>717.52448539924819</v>
      </c>
      <c r="O37" s="197">
        <v>772.90314320506889</v>
      </c>
      <c r="P37" s="197">
        <v>862.70516012214978</v>
      </c>
      <c r="Q37" s="197">
        <v>896.3091387137182</v>
      </c>
      <c r="R37" s="197">
        <v>791.98558508673943</v>
      </c>
      <c r="S37" s="197">
        <v>791.00472791401069</v>
      </c>
      <c r="T37" s="197">
        <v>805.19103674672999</v>
      </c>
      <c r="U37" s="197">
        <v>812.92194360502674</v>
      </c>
      <c r="V37" s="197">
        <v>920.97089751115357</v>
      </c>
      <c r="W37" s="197">
        <v>1037.986370655067</v>
      </c>
      <c r="X37" s="197">
        <v>1245.4262726480583</v>
      </c>
      <c r="Y37" s="197">
        <v>1511.7960634352382</v>
      </c>
      <c r="Z37" s="301">
        <v>1634.893</v>
      </c>
      <c r="AA37" s="301">
        <v>1708.077</v>
      </c>
      <c r="AB37" s="301">
        <v>1715.2852679812006</v>
      </c>
      <c r="AC37" s="301">
        <v>1781.1293805651787</v>
      </c>
      <c r="AD37" s="301">
        <v>1700.2392096036292</v>
      </c>
      <c r="AE37" s="301">
        <v>1777.6221604641587</v>
      </c>
      <c r="AF37" s="301">
        <v>1856.6158766428894</v>
      </c>
      <c r="AG37" s="301">
        <v>1943.9384457005274</v>
      </c>
      <c r="AH37" s="301"/>
    </row>
    <row r="38" spans="1:34" s="192" customFormat="1" ht="10.8" thickBot="1" x14ac:dyDescent="0.25">
      <c r="A38" s="201" t="s">
        <v>6</v>
      </c>
      <c r="B38" s="202"/>
      <c r="C38" s="206">
        <v>7873.4898821103961</v>
      </c>
      <c r="D38" s="206">
        <v>8021.2602665832183</v>
      </c>
      <c r="E38" s="206">
        <v>8253.3956491691279</v>
      </c>
      <c r="F38" s="206">
        <v>8601.2822305870595</v>
      </c>
      <c r="G38" s="206">
        <v>8990.6892650623195</v>
      </c>
      <c r="H38" s="206">
        <v>9415.5474193719365</v>
      </c>
      <c r="I38" s="206">
        <v>9840.3114076277343</v>
      </c>
      <c r="J38" s="206">
        <v>10217.43325307874</v>
      </c>
      <c r="K38" s="206">
        <v>10659.261754050205</v>
      </c>
      <c r="L38" s="206">
        <v>11136.479762563984</v>
      </c>
      <c r="M38" s="206">
        <v>11743.769119803354</v>
      </c>
      <c r="N38" s="206">
        <v>12571.571295253554</v>
      </c>
      <c r="O38" s="206">
        <v>12851.699872933099</v>
      </c>
      <c r="P38" s="206">
        <v>13341.296081529874</v>
      </c>
      <c r="Q38" s="206">
        <v>13918.652544877832</v>
      </c>
      <c r="R38" s="206">
        <v>14315.010935851147</v>
      </c>
      <c r="S38" s="206">
        <v>14684.231109602621</v>
      </c>
      <c r="T38" s="206">
        <v>15109.930599991865</v>
      </c>
      <c r="U38" s="206">
        <v>15620.527080384225</v>
      </c>
      <c r="V38" s="206">
        <v>16343.1293390257</v>
      </c>
      <c r="W38" s="206">
        <v>17159.555130729481</v>
      </c>
      <c r="X38" s="206">
        <v>18141.05047846376</v>
      </c>
      <c r="Y38" s="206">
        <v>19169.095281200542</v>
      </c>
      <c r="Z38" s="305">
        <v>20038.565999999999</v>
      </c>
      <c r="AA38" s="305">
        <v>20748.167000000001</v>
      </c>
      <c r="AB38" s="305">
        <v>21568.863700320817</v>
      </c>
      <c r="AC38" s="305">
        <v>22318.389793489601</v>
      </c>
      <c r="AD38" s="305">
        <v>22376.407504575407</v>
      </c>
      <c r="AE38" s="305">
        <v>23123.523858949175</v>
      </c>
      <c r="AF38" s="305">
        <v>23987.628883262732</v>
      </c>
      <c r="AG38" s="305">
        <v>24766.767526239899</v>
      </c>
      <c r="AH38" s="305"/>
    </row>
    <row r="39" spans="1:34" s="192" customFormat="1" x14ac:dyDescent="0.2">
      <c r="A39" s="204"/>
      <c r="B39" s="204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304"/>
      <c r="AA39" s="304"/>
      <c r="AB39" s="304"/>
      <c r="AC39" s="304"/>
      <c r="AD39" s="304"/>
      <c r="AE39" s="304"/>
      <c r="AF39" s="304"/>
      <c r="AG39" s="304"/>
      <c r="AH39" s="304"/>
    </row>
    <row r="40" spans="1:34" x14ac:dyDescent="0.2">
      <c r="A40" s="192"/>
      <c r="B40" s="19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4" x14ac:dyDescent="0.2">
      <c r="A41" s="192" t="str">
        <f>"Tableau "&amp;C41&amp;": "</f>
        <v xml:space="preserve">Tableau : </v>
      </c>
      <c r="B41" s="192"/>
      <c r="Z41" s="76"/>
      <c r="AA41" s="76"/>
      <c r="AB41" s="76"/>
      <c r="AC41" s="76"/>
      <c r="AD41" s="76"/>
      <c r="AE41" s="76"/>
      <c r="AF41" s="76"/>
      <c r="AG41" s="76"/>
      <c r="AH41" s="76"/>
    </row>
    <row r="42" spans="1:34" ht="10.8" thickBot="1" x14ac:dyDescent="0.25">
      <c r="A42" s="192" t="s">
        <v>382</v>
      </c>
      <c r="B42" s="192"/>
      <c r="Z42" s="76"/>
      <c r="AA42" s="76"/>
      <c r="AB42" s="76"/>
      <c r="AC42" s="76"/>
      <c r="AD42" s="76"/>
      <c r="AE42" s="76"/>
      <c r="AF42" s="76"/>
      <c r="AG42" s="76"/>
      <c r="AH42" s="76"/>
    </row>
    <row r="43" spans="1:34" ht="10.8" thickBot="1" x14ac:dyDescent="0.25">
      <c r="A43" s="193" t="s">
        <v>0</v>
      </c>
      <c r="B43" s="194"/>
      <c r="C43" s="194">
        <f t="shared" ref="C43:Y43" si="7">C$13</f>
        <v>1993</v>
      </c>
      <c r="D43" s="194">
        <f t="shared" si="7"/>
        <v>1994</v>
      </c>
      <c r="E43" s="194">
        <f t="shared" si="7"/>
        <v>1995</v>
      </c>
      <c r="F43" s="194">
        <f t="shared" si="7"/>
        <v>1996</v>
      </c>
      <c r="G43" s="194">
        <f t="shared" si="7"/>
        <v>1997</v>
      </c>
      <c r="H43" s="194">
        <f t="shared" si="7"/>
        <v>1998</v>
      </c>
      <c r="I43" s="194">
        <f t="shared" si="7"/>
        <v>1999</v>
      </c>
      <c r="J43" s="194">
        <f t="shared" si="7"/>
        <v>2000</v>
      </c>
      <c r="K43" s="194">
        <f t="shared" si="7"/>
        <v>2001</v>
      </c>
      <c r="L43" s="194">
        <f t="shared" si="7"/>
        <v>2002</v>
      </c>
      <c r="M43" s="194">
        <f t="shared" si="7"/>
        <v>2003</v>
      </c>
      <c r="N43" s="194">
        <f t="shared" si="7"/>
        <v>2004</v>
      </c>
      <c r="O43" s="194">
        <f t="shared" si="7"/>
        <v>2005</v>
      </c>
      <c r="P43" s="194">
        <f t="shared" si="7"/>
        <v>2006</v>
      </c>
      <c r="Q43" s="194">
        <f t="shared" si="7"/>
        <v>2007</v>
      </c>
      <c r="R43" s="194">
        <f t="shared" si="7"/>
        <v>2008</v>
      </c>
      <c r="S43" s="194">
        <f t="shared" si="7"/>
        <v>2009</v>
      </c>
      <c r="T43" s="194">
        <f t="shared" si="7"/>
        <v>2010</v>
      </c>
      <c r="U43" s="194">
        <f t="shared" si="7"/>
        <v>2011</v>
      </c>
      <c r="V43" s="194">
        <f t="shared" si="7"/>
        <v>2012</v>
      </c>
      <c r="W43" s="194">
        <f t="shared" si="7"/>
        <v>2013</v>
      </c>
      <c r="X43" s="194">
        <f t="shared" si="7"/>
        <v>2014</v>
      </c>
      <c r="Y43" s="194">
        <f t="shared" si="7"/>
        <v>2015</v>
      </c>
      <c r="Z43" s="80">
        <v>2016</v>
      </c>
      <c r="AA43" s="80">
        <v>2017</v>
      </c>
      <c r="AB43" s="80">
        <v>2018</v>
      </c>
      <c r="AC43" s="80">
        <v>2019</v>
      </c>
      <c r="AD43" s="80">
        <v>2020</v>
      </c>
      <c r="AE43" s="80">
        <v>2021</v>
      </c>
      <c r="AF43" s="80">
        <v>2022</v>
      </c>
      <c r="AG43" s="80">
        <v>2023</v>
      </c>
      <c r="AH43" s="80"/>
    </row>
    <row r="44" spans="1:34" ht="10.8" thickBot="1" x14ac:dyDescent="0.25">
      <c r="A44" s="195" t="s">
        <v>1</v>
      </c>
      <c r="B44" s="196"/>
      <c r="C44" s="207" t="str">
        <f t="shared" ref="C44:Y48" si="8">IFERROR(100*(C34/B34-1),"")</f>
        <v/>
      </c>
      <c r="D44" s="207">
        <f t="shared" si="8"/>
        <v>4.1995839283615721</v>
      </c>
      <c r="E44" s="207">
        <f t="shared" si="8"/>
        <v>4.9200491641778754</v>
      </c>
      <c r="F44" s="207">
        <f t="shared" si="8"/>
        <v>4.0451868047155282</v>
      </c>
      <c r="G44" s="207">
        <f t="shared" si="8"/>
        <v>7.3984225790046709</v>
      </c>
      <c r="H44" s="207">
        <f t="shared" si="8"/>
        <v>5.3679955679061919</v>
      </c>
      <c r="I44" s="207">
        <f t="shared" si="8"/>
        <v>5.5227462115418735</v>
      </c>
      <c r="J44" s="207">
        <f t="shared" si="8"/>
        <v>4.4226943937131669</v>
      </c>
      <c r="K44" s="207">
        <f t="shared" si="8"/>
        <v>7.0678534926152503</v>
      </c>
      <c r="L44" s="207">
        <f t="shared" si="8"/>
        <v>2.1297153789421541</v>
      </c>
      <c r="M44" s="207">
        <f t="shared" si="8"/>
        <v>4.7018655316216851</v>
      </c>
      <c r="N44" s="207">
        <f t="shared" si="8"/>
        <v>5.3110699311091469</v>
      </c>
      <c r="O44" s="207">
        <f t="shared" si="8"/>
        <v>1.8739928784974547</v>
      </c>
      <c r="P44" s="207">
        <f t="shared" si="8"/>
        <v>3.76753647191439</v>
      </c>
      <c r="Q44" s="207">
        <f t="shared" si="8"/>
        <v>4.2509515944305853</v>
      </c>
      <c r="R44" s="207">
        <f t="shared" si="8"/>
        <v>4.275075799270156</v>
      </c>
      <c r="S44" s="207">
        <f t="shared" si="8"/>
        <v>2.0160024849474656</v>
      </c>
      <c r="T44" s="207">
        <f t="shared" si="8"/>
        <v>3.8492312840092691</v>
      </c>
      <c r="U44" s="207">
        <f t="shared" si="8"/>
        <v>1.5817911750880098</v>
      </c>
      <c r="V44" s="207">
        <f t="shared" si="8"/>
        <v>4.3299564254246414</v>
      </c>
      <c r="W44" s="207">
        <f t="shared" si="8"/>
        <v>4.6869130586019825</v>
      </c>
      <c r="X44" s="207">
        <f t="shared" si="8"/>
        <v>5.6749027870738544</v>
      </c>
      <c r="Y44" s="207">
        <f t="shared" si="8"/>
        <v>4.5417422209535596</v>
      </c>
      <c r="Z44" s="84">
        <v>3.6273845762726076</v>
      </c>
      <c r="AA44" s="84">
        <v>2.6028934350657673</v>
      </c>
      <c r="AB44" s="84">
        <v>3.5490937593668503</v>
      </c>
      <c r="AC44" s="84">
        <v>4.3434176677245251</v>
      </c>
      <c r="AD44" s="84">
        <v>-1.1707306739298984</v>
      </c>
      <c r="AE44" s="84">
        <v>3.2160723381966294</v>
      </c>
      <c r="AF44" s="84">
        <v>2.9238644118449786</v>
      </c>
      <c r="AG44" s="84">
        <v>2.9409353930993642</v>
      </c>
      <c r="AH44" s="84"/>
    </row>
    <row r="45" spans="1:34" ht="10.8" thickBot="1" x14ac:dyDescent="0.25">
      <c r="A45" s="198" t="s">
        <v>2</v>
      </c>
      <c r="B45" s="196"/>
      <c r="C45" s="207" t="str">
        <f t="shared" si="8"/>
        <v/>
      </c>
      <c r="D45" s="207">
        <f t="shared" si="8"/>
        <v>8.9907398262108362</v>
      </c>
      <c r="E45" s="207">
        <f t="shared" si="8"/>
        <v>9.7699852782968009</v>
      </c>
      <c r="F45" s="207">
        <f t="shared" si="8"/>
        <v>5.0570917766807888</v>
      </c>
      <c r="G45" s="207">
        <f t="shared" si="8"/>
        <v>13.67119680800737</v>
      </c>
      <c r="H45" s="207">
        <f t="shared" si="8"/>
        <v>6.5434521254055245</v>
      </c>
      <c r="I45" s="207">
        <f t="shared" si="8"/>
        <v>7.941627161184539</v>
      </c>
      <c r="J45" s="207">
        <f t="shared" si="8"/>
        <v>5.693668837225152</v>
      </c>
      <c r="K45" s="207">
        <f t="shared" si="8"/>
        <v>11.420820685023259</v>
      </c>
      <c r="L45" s="207">
        <f t="shared" si="8"/>
        <v>-2.5848839246899624</v>
      </c>
      <c r="M45" s="207">
        <f t="shared" si="8"/>
        <v>3.7968972820658031</v>
      </c>
      <c r="N45" s="207">
        <f t="shared" si="8"/>
        <v>4.1658888680795592E-2</v>
      </c>
      <c r="O45" s="207">
        <f t="shared" si="8"/>
        <v>1.9382352719604423</v>
      </c>
      <c r="P45" s="207">
        <f t="shared" si="8"/>
        <v>4.7103432161714753</v>
      </c>
      <c r="Q45" s="207">
        <f t="shared" si="8"/>
        <v>4.0671595819606665</v>
      </c>
      <c r="R45" s="207">
        <f t="shared" si="8"/>
        <v>4.5635314174860442</v>
      </c>
      <c r="S45" s="207">
        <f t="shared" si="8"/>
        <v>0.84235748139707134</v>
      </c>
      <c r="T45" s="207">
        <f t="shared" si="8"/>
        <v>5.3215601338373997</v>
      </c>
      <c r="U45" s="207">
        <f t="shared" si="8"/>
        <v>-1.5782798143294641</v>
      </c>
      <c r="V45" s="207">
        <f t="shared" si="8"/>
        <v>4.7172565254547161</v>
      </c>
      <c r="W45" s="207">
        <f t="shared" si="8"/>
        <v>4.9818905040657224</v>
      </c>
      <c r="X45" s="207">
        <f t="shared" si="8"/>
        <v>7.2107901158375398</v>
      </c>
      <c r="Y45" s="207">
        <f t="shared" si="8"/>
        <v>4.6524102640737031</v>
      </c>
      <c r="Z45" s="84">
        <v>2.6205542373259894</v>
      </c>
      <c r="AA45" s="84">
        <v>1.0809416762616042</v>
      </c>
      <c r="AB45" s="84">
        <v>2.205351469822836</v>
      </c>
      <c r="AC45" s="84">
        <v>5.9633155131690652</v>
      </c>
      <c r="AD45" s="84">
        <v>-4.560467559753878</v>
      </c>
      <c r="AE45" s="84">
        <v>3.1745140442499764</v>
      </c>
      <c r="AF45" s="84">
        <v>1.4657144738215777</v>
      </c>
      <c r="AG45" s="84">
        <v>2.5415721748548004</v>
      </c>
      <c r="AH45" s="84"/>
    </row>
    <row r="46" spans="1:34" ht="10.8" thickBot="1" x14ac:dyDescent="0.25">
      <c r="A46" s="198" t="s">
        <v>3</v>
      </c>
      <c r="B46" s="196"/>
      <c r="C46" s="207" t="str">
        <f t="shared" si="8"/>
        <v/>
      </c>
      <c r="D46" s="207">
        <f t="shared" si="8"/>
        <v>1.8742481674811851</v>
      </c>
      <c r="E46" s="207">
        <f t="shared" si="8"/>
        <v>2.3012649833001442</v>
      </c>
      <c r="F46" s="207">
        <f t="shared" si="8"/>
        <v>3.4573715772395763</v>
      </c>
      <c r="G46" s="207">
        <f t="shared" si="8"/>
        <v>3.3371886712096455</v>
      </c>
      <c r="H46" s="207">
        <f t="shared" si="8"/>
        <v>4.6482352489373602</v>
      </c>
      <c r="I46" s="207">
        <f t="shared" si="8"/>
        <v>3.9933415693190755</v>
      </c>
      <c r="J46" s="207">
        <f t="shared" si="8"/>
        <v>3.61007103727089</v>
      </c>
      <c r="K46" s="207">
        <f t="shared" si="8"/>
        <v>4.362512450380529</v>
      </c>
      <c r="L46" s="207">
        <f t="shared" si="8"/>
        <v>5.3000764728610594</v>
      </c>
      <c r="M46" s="207">
        <f t="shared" si="8"/>
        <v>5.2690818063344969</v>
      </c>
      <c r="N46" s="207">
        <f t="shared" si="8"/>
        <v>8.5960482842760264</v>
      </c>
      <c r="O46" s="207">
        <f t="shared" si="8"/>
        <v>1.8370847523671241</v>
      </c>
      <c r="P46" s="207">
        <f t="shared" si="8"/>
        <v>3.2093694167842468</v>
      </c>
      <c r="Q46" s="207">
        <f t="shared" si="8"/>
        <v>4.3638683907271769</v>
      </c>
      <c r="R46" s="207">
        <f t="shared" si="8"/>
        <v>4.0930004788464203</v>
      </c>
      <c r="S46" s="207">
        <f t="shared" si="8"/>
        <v>2.7764506430795421</v>
      </c>
      <c r="T46" s="207">
        <f t="shared" si="8"/>
        <v>2.9756075280528371</v>
      </c>
      <c r="U46" s="207">
        <f t="shared" si="8"/>
        <v>3.5405670922687538</v>
      </c>
      <c r="V46" s="207">
        <f t="shared" si="8"/>
        <v>4.0967838127897949</v>
      </c>
      <c r="W46" s="207">
        <f t="shared" si="8"/>
        <v>4.5072133703572881</v>
      </c>
      <c r="X46" s="207">
        <f t="shared" si="8"/>
        <v>4.7741745648734346</v>
      </c>
      <c r="Y46" s="207">
        <f t="shared" si="8"/>
        <v>4.4766524055923407</v>
      </c>
      <c r="Z46" s="84">
        <v>4.2162514162781939</v>
      </c>
      <c r="AA46" s="84">
        <v>3.4580977395110235</v>
      </c>
      <c r="AB46" s="84">
        <v>4.2914672300923273</v>
      </c>
      <c r="AC46" s="84">
        <v>3.4418104563767704</v>
      </c>
      <c r="AD46" s="84">
        <v>0.69705911303299395</v>
      </c>
      <c r="AE46" s="84">
        <v>3.2376664957118217</v>
      </c>
      <c r="AF46" s="84">
        <v>3.6787104480282995</v>
      </c>
      <c r="AG46" s="84">
        <v>3.139913846053477</v>
      </c>
      <c r="AH46" s="84"/>
    </row>
    <row r="47" spans="1:34" ht="10.8" thickBot="1" x14ac:dyDescent="0.25">
      <c r="A47" s="199" t="s">
        <v>4</v>
      </c>
      <c r="B47" s="200"/>
      <c r="C47" s="207" t="str">
        <f t="shared" si="8"/>
        <v/>
      </c>
      <c r="D47" s="207">
        <f t="shared" si="8"/>
        <v>1.9233557599843909</v>
      </c>
      <c r="E47" s="207">
        <f t="shared" si="8"/>
        <v>13.165433660709237</v>
      </c>
      <c r="F47" s="207">
        <f t="shared" si="8"/>
        <v>15.963458485507909</v>
      </c>
      <c r="G47" s="207">
        <f t="shared" si="8"/>
        <v>20.985917023146271</v>
      </c>
      <c r="H47" s="207">
        <f t="shared" si="8"/>
        <v>5.7051984418801327</v>
      </c>
      <c r="I47" s="207">
        <f t="shared" si="8"/>
        <v>10.561879281420472</v>
      </c>
      <c r="J47" s="207">
        <f t="shared" si="8"/>
        <v>6.4310939707727721</v>
      </c>
      <c r="K47" s="207">
        <f t="shared" si="8"/>
        <v>3.9055138382775745</v>
      </c>
      <c r="L47" s="207">
        <f t="shared" si="8"/>
        <v>-4.0964580868138478</v>
      </c>
      <c r="M47" s="207">
        <f t="shared" si="8"/>
        <v>7.4862792001621825</v>
      </c>
      <c r="N47" s="207">
        <f t="shared" si="8"/>
        <v>-10.265609306130841</v>
      </c>
      <c r="O47" s="207">
        <f t="shared" si="8"/>
        <v>7.7180164485963987</v>
      </c>
      <c r="P47" s="207">
        <f t="shared" si="8"/>
        <v>11.618793079905277</v>
      </c>
      <c r="Q47" s="207">
        <f t="shared" si="8"/>
        <v>3.8951869242106474</v>
      </c>
      <c r="R47" s="207">
        <f t="shared" si="8"/>
        <v>-11.639237972815064</v>
      </c>
      <c r="S47" s="207">
        <f t="shared" si="8"/>
        <v>-0.12384785672852061</v>
      </c>
      <c r="T47" s="207">
        <f t="shared" si="8"/>
        <v>1.7934543665915292</v>
      </c>
      <c r="U47" s="207">
        <f t="shared" si="8"/>
        <v>0.96013324856825122</v>
      </c>
      <c r="V47" s="207">
        <f t="shared" si="8"/>
        <v>13.291430346555444</v>
      </c>
      <c r="W47" s="207">
        <f t="shared" si="8"/>
        <v>12.705664582902454</v>
      </c>
      <c r="X47" s="207">
        <f t="shared" si="8"/>
        <v>19.984838708631326</v>
      </c>
      <c r="Y47" s="207">
        <f t="shared" si="8"/>
        <v>21.38784098562634</v>
      </c>
      <c r="Z47" s="84">
        <v>8.1424300236005323</v>
      </c>
      <c r="AA47" s="84">
        <v>4.476378576457285</v>
      </c>
      <c r="AB47" s="84">
        <v>0.42201071621481567</v>
      </c>
      <c r="AC47" s="84">
        <v>3.8386683435737368</v>
      </c>
      <c r="AD47" s="84">
        <v>-4.541510113986325</v>
      </c>
      <c r="AE47" s="84">
        <v>4.5512978658202696</v>
      </c>
      <c r="AF47" s="84">
        <v>4.4437855206589161</v>
      </c>
      <c r="AG47" s="84">
        <v>4.7033190955758419</v>
      </c>
      <c r="AH47" s="84"/>
    </row>
    <row r="48" spans="1:34" ht="10.8" thickBot="1" x14ac:dyDescent="0.25">
      <c r="A48" s="201" t="s">
        <v>6</v>
      </c>
      <c r="B48" s="202"/>
      <c r="C48" s="208" t="str">
        <f t="shared" si="8"/>
        <v/>
      </c>
      <c r="D48" s="208">
        <f t="shared" si="8"/>
        <v>1.8768092254563662</v>
      </c>
      <c r="E48" s="208">
        <f t="shared" si="8"/>
        <v>2.8940013772273732</v>
      </c>
      <c r="F48" s="208">
        <f t="shared" si="8"/>
        <v>4.2150721497636434</v>
      </c>
      <c r="G48" s="208">
        <f t="shared" si="8"/>
        <v>4.5273137659695317</v>
      </c>
      <c r="H48" s="208">
        <f t="shared" si="8"/>
        <v>4.7255348481524129</v>
      </c>
      <c r="I48" s="208">
        <f t="shared" si="8"/>
        <v>4.5113042220133792</v>
      </c>
      <c r="J48" s="208">
        <f t="shared" si="8"/>
        <v>3.8324177948136695</v>
      </c>
      <c r="K48" s="208">
        <f t="shared" si="8"/>
        <v>4.3242611919029006</v>
      </c>
      <c r="L48" s="208">
        <f t="shared" si="8"/>
        <v>4.4770268291089765</v>
      </c>
      <c r="M48" s="208">
        <f t="shared" si="8"/>
        <v>5.4531536911763823</v>
      </c>
      <c r="N48" s="208">
        <f t="shared" si="8"/>
        <v>7.0488628225353178</v>
      </c>
      <c r="O48" s="208">
        <f t="shared" si="8"/>
        <v>2.2282702066471982</v>
      </c>
      <c r="P48" s="208">
        <f t="shared" si="8"/>
        <v>3.8095832725436596</v>
      </c>
      <c r="Q48" s="208">
        <f t="shared" si="8"/>
        <v>4.3275890124893523</v>
      </c>
      <c r="R48" s="208">
        <f t="shared" si="8"/>
        <v>2.847677889043787</v>
      </c>
      <c r="S48" s="208">
        <f t="shared" si="8"/>
        <v>2.5792517756782374</v>
      </c>
      <c r="T48" s="208">
        <f t="shared" si="8"/>
        <v>2.8990247239493616</v>
      </c>
      <c r="U48" s="208">
        <f t="shared" si="8"/>
        <v>3.3792112876589675</v>
      </c>
      <c r="V48" s="208">
        <f t="shared" si="8"/>
        <v>4.6259787196867075</v>
      </c>
      <c r="W48" s="208">
        <f t="shared" si="8"/>
        <v>4.9955291594874662</v>
      </c>
      <c r="X48" s="208">
        <f t="shared" si="8"/>
        <v>5.719818143633626</v>
      </c>
      <c r="Y48" s="208">
        <f t="shared" si="8"/>
        <v>5.6669529912682259</v>
      </c>
      <c r="Z48" s="93">
        <v>4.5357942356943681</v>
      </c>
      <c r="AA48" s="93">
        <v>3.5411765492600722</v>
      </c>
      <c r="AB48" s="93">
        <v>3.9555142404667176</v>
      </c>
      <c r="AC48" s="93">
        <v>3.4750374594728184</v>
      </c>
      <c r="AD48" s="93">
        <v>0.25995473518760637</v>
      </c>
      <c r="AE48" s="93">
        <v>3.3388574739756649</v>
      </c>
      <c r="AF48" s="93">
        <v>3.7369089139894784</v>
      </c>
      <c r="AG48" s="93">
        <v>3.2480852808290939</v>
      </c>
      <c r="AH48" s="93"/>
    </row>
    <row r="49" spans="1:34" x14ac:dyDescent="0.2">
      <c r="A49" s="204"/>
      <c r="B49" s="204"/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306"/>
      <c r="AA49" s="306"/>
      <c r="AB49" s="306"/>
      <c r="AC49" s="306"/>
      <c r="AD49" s="306"/>
      <c r="AE49" s="306"/>
      <c r="AF49" s="306"/>
      <c r="AG49" s="306"/>
      <c r="AH49" s="306"/>
    </row>
    <row r="50" spans="1:34" x14ac:dyDescent="0.2">
      <c r="A50" s="204"/>
      <c r="B50" s="204"/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306"/>
      <c r="AA50" s="306"/>
      <c r="AB50" s="306"/>
      <c r="AC50" s="306"/>
      <c r="AD50" s="306"/>
      <c r="AE50" s="306"/>
      <c r="AF50" s="306"/>
      <c r="AG50" s="306"/>
      <c r="AH50" s="306"/>
    </row>
    <row r="51" spans="1:34" x14ac:dyDescent="0.2">
      <c r="A51" s="192" t="str">
        <f>"Tableau "&amp;C51&amp;": "</f>
        <v xml:space="preserve">Tableau : </v>
      </c>
      <c r="B51" s="192"/>
      <c r="Z51" s="76"/>
      <c r="AA51" s="76"/>
      <c r="AB51" s="76"/>
      <c r="AC51" s="76"/>
      <c r="AD51" s="76"/>
      <c r="AE51" s="76"/>
      <c r="AF51" s="76"/>
      <c r="AG51" s="76"/>
      <c r="AH51" s="76"/>
    </row>
    <row r="52" spans="1:34" ht="10.8" thickBot="1" x14ac:dyDescent="0.25">
      <c r="A52" s="192" t="s">
        <v>383</v>
      </c>
      <c r="B52" s="192"/>
      <c r="Z52" s="76"/>
      <c r="AA52" s="76"/>
      <c r="AB52" s="76"/>
      <c r="AC52" s="76"/>
      <c r="AD52" s="76"/>
      <c r="AE52" s="76"/>
      <c r="AF52" s="76"/>
      <c r="AG52" s="76"/>
      <c r="AH52" s="76"/>
    </row>
    <row r="53" spans="1:34" ht="10.8" thickBot="1" x14ac:dyDescent="0.25">
      <c r="A53" s="193" t="s">
        <v>0</v>
      </c>
      <c r="B53" s="194"/>
      <c r="C53" s="194">
        <f t="shared" ref="C53:Y53" si="9">C$13</f>
        <v>1993</v>
      </c>
      <c r="D53" s="194">
        <f t="shared" si="9"/>
        <v>1994</v>
      </c>
      <c r="E53" s="194">
        <f t="shared" si="9"/>
        <v>1995</v>
      </c>
      <c r="F53" s="194">
        <f t="shared" si="9"/>
        <v>1996</v>
      </c>
      <c r="G53" s="194">
        <f t="shared" si="9"/>
        <v>1997</v>
      </c>
      <c r="H53" s="194">
        <f t="shared" si="9"/>
        <v>1998</v>
      </c>
      <c r="I53" s="194">
        <f t="shared" si="9"/>
        <v>1999</v>
      </c>
      <c r="J53" s="194">
        <f t="shared" si="9"/>
        <v>2000</v>
      </c>
      <c r="K53" s="194">
        <f t="shared" si="9"/>
        <v>2001</v>
      </c>
      <c r="L53" s="194">
        <f t="shared" si="9"/>
        <v>2002</v>
      </c>
      <c r="M53" s="194">
        <f t="shared" si="9"/>
        <v>2003</v>
      </c>
      <c r="N53" s="194">
        <f t="shared" si="9"/>
        <v>2004</v>
      </c>
      <c r="O53" s="194">
        <f t="shared" si="9"/>
        <v>2005</v>
      </c>
      <c r="P53" s="194">
        <f t="shared" si="9"/>
        <v>2006</v>
      </c>
      <c r="Q53" s="194">
        <f t="shared" si="9"/>
        <v>2007</v>
      </c>
      <c r="R53" s="194">
        <f t="shared" si="9"/>
        <v>2008</v>
      </c>
      <c r="S53" s="194">
        <f t="shared" si="9"/>
        <v>2009</v>
      </c>
      <c r="T53" s="194">
        <f t="shared" si="9"/>
        <v>2010</v>
      </c>
      <c r="U53" s="194">
        <f t="shared" si="9"/>
        <v>2011</v>
      </c>
      <c r="V53" s="194">
        <f t="shared" si="9"/>
        <v>2012</v>
      </c>
      <c r="W53" s="194">
        <f t="shared" si="9"/>
        <v>2013</v>
      </c>
      <c r="X53" s="194">
        <f t="shared" si="9"/>
        <v>2014</v>
      </c>
      <c r="Y53" s="194">
        <f t="shared" si="9"/>
        <v>2015</v>
      </c>
      <c r="Z53" s="80">
        <v>2016</v>
      </c>
      <c r="AA53" s="80">
        <v>2017</v>
      </c>
      <c r="AB53" s="80">
        <v>2018</v>
      </c>
      <c r="AC53" s="80">
        <v>2019</v>
      </c>
      <c r="AD53" s="80">
        <v>2020</v>
      </c>
      <c r="AE53" s="80">
        <v>2021</v>
      </c>
      <c r="AF53" s="80">
        <v>2022</v>
      </c>
      <c r="AG53" s="80">
        <v>2023</v>
      </c>
      <c r="AH53" s="80"/>
    </row>
    <row r="54" spans="1:34" ht="10.8" thickBot="1" x14ac:dyDescent="0.25">
      <c r="A54" s="195" t="s">
        <v>1</v>
      </c>
      <c r="B54" s="196"/>
      <c r="C54" s="207" t="str">
        <f t="shared" ref="C54:Y58" si="10">IFERROR(100*(C14/C24-1),"")</f>
        <v/>
      </c>
      <c r="D54" s="207">
        <f t="shared" si="10"/>
        <v>7.0566764480062494</v>
      </c>
      <c r="E54" s="207">
        <f t="shared" si="10"/>
        <v>6.6708501138976306</v>
      </c>
      <c r="F54" s="207">
        <f t="shared" si="10"/>
        <v>4.0436427171947287</v>
      </c>
      <c r="G54" s="207">
        <f t="shared" si="10"/>
        <v>0.50533694823526876</v>
      </c>
      <c r="H54" s="207">
        <f t="shared" si="10"/>
        <v>1.0650441147240342</v>
      </c>
      <c r="I54" s="207">
        <f t="shared" si="10"/>
        <v>1.6522002075473718</v>
      </c>
      <c r="J54" s="207">
        <f t="shared" si="10"/>
        <v>-0.6726283662055188</v>
      </c>
      <c r="K54" s="207">
        <f t="shared" si="10"/>
        <v>2.5444646226117751</v>
      </c>
      <c r="L54" s="207">
        <f t="shared" si="10"/>
        <v>2.7775734955663323</v>
      </c>
      <c r="M54" s="207">
        <f t="shared" si="10"/>
        <v>2.5822922629618494</v>
      </c>
      <c r="N54" s="207">
        <f t="shared" si="10"/>
        <v>0.39442607448731959</v>
      </c>
      <c r="O54" s="207">
        <f t="shared" si="10"/>
        <v>2.3059256748278578</v>
      </c>
      <c r="P54" s="207">
        <f t="shared" si="10"/>
        <v>3.1033354615190412</v>
      </c>
      <c r="Q54" s="207">
        <f t="shared" si="10"/>
        <v>1.4205216923236952</v>
      </c>
      <c r="R54" s="207">
        <f t="shared" si="10"/>
        <v>5.8333756147183058</v>
      </c>
      <c r="S54" s="207">
        <f t="shared" si="10"/>
        <v>1.0724458657237257</v>
      </c>
      <c r="T54" s="207">
        <f t="shared" si="10"/>
        <v>1.6697827518730168</v>
      </c>
      <c r="U54" s="207">
        <f t="shared" si="10"/>
        <v>3.8047248342773177</v>
      </c>
      <c r="V54" s="207">
        <f t="shared" si="10"/>
        <v>2.4691945229496914</v>
      </c>
      <c r="W54" s="207">
        <f t="shared" si="10"/>
        <v>1.6139129948905317</v>
      </c>
      <c r="X54" s="207">
        <f t="shared" si="10"/>
        <v>1.2718668501871644</v>
      </c>
      <c r="Y54" s="207">
        <f t="shared" si="10"/>
        <v>-1.7559006022804802E-2</v>
      </c>
      <c r="Z54" s="84">
        <v>5.1470104857531673E-2</v>
      </c>
      <c r="AA54" s="84">
        <v>0.75491807686498547</v>
      </c>
      <c r="AB54" s="84">
        <v>2.9159234204897633</v>
      </c>
      <c r="AC54" s="84">
        <v>0</v>
      </c>
      <c r="AD54" s="84">
        <v>0.79480580135908863</v>
      </c>
      <c r="AE54" s="84">
        <v>3.0194031217006589</v>
      </c>
      <c r="AF54" s="84">
        <v>7.087553539532343</v>
      </c>
      <c r="AG54" s="84">
        <v>3.5750278503662525</v>
      </c>
      <c r="AH54" s="84"/>
    </row>
    <row r="55" spans="1:34" ht="10.8" thickBot="1" x14ac:dyDescent="0.25">
      <c r="A55" s="198" t="s">
        <v>2</v>
      </c>
      <c r="B55" s="196"/>
      <c r="C55" s="207" t="str">
        <f t="shared" si="10"/>
        <v/>
      </c>
      <c r="D55" s="207">
        <f t="shared" si="10"/>
        <v>9.8307447458705113</v>
      </c>
      <c r="E55" s="207">
        <f t="shared" si="10"/>
        <v>6.847391959082505</v>
      </c>
      <c r="F55" s="207">
        <f t="shared" si="10"/>
        <v>10.205829957511202</v>
      </c>
      <c r="G55" s="207">
        <f t="shared" si="10"/>
        <v>-8.2351467164858185</v>
      </c>
      <c r="H55" s="207">
        <f t="shared" si="10"/>
        <v>1.9454352097983296</v>
      </c>
      <c r="I55" s="207">
        <f t="shared" si="10"/>
        <v>5.4234400388319948E-2</v>
      </c>
      <c r="J55" s="207">
        <f t="shared" si="10"/>
        <v>-3.5591885589858041</v>
      </c>
      <c r="K55" s="207">
        <f t="shared" si="10"/>
        <v>3.3695860617425355</v>
      </c>
      <c r="L55" s="207">
        <f t="shared" si="10"/>
        <v>3.2526843322546073</v>
      </c>
      <c r="M55" s="207">
        <f t="shared" si="10"/>
        <v>3.1334412283276158</v>
      </c>
      <c r="N55" s="207">
        <f t="shared" si="10"/>
        <v>0.41835976712574219</v>
      </c>
      <c r="O55" s="207">
        <f t="shared" si="10"/>
        <v>4.1991596918116381</v>
      </c>
      <c r="P55" s="207">
        <f t="shared" si="10"/>
        <v>4.5638723412732007</v>
      </c>
      <c r="Q55" s="207">
        <f t="shared" si="10"/>
        <v>3.3063357290371354</v>
      </c>
      <c r="R55" s="207">
        <f t="shared" si="10"/>
        <v>7.2388739599091867</v>
      </c>
      <c r="S55" s="207">
        <f t="shared" si="10"/>
        <v>-3.1563688142219659</v>
      </c>
      <c r="T55" s="207">
        <f t="shared" si="10"/>
        <v>3.0114052674480973</v>
      </c>
      <c r="U55" s="207">
        <f t="shared" si="10"/>
        <v>5.2166024880229145</v>
      </c>
      <c r="V55" s="207">
        <f t="shared" si="10"/>
        <v>2.8438326399738534</v>
      </c>
      <c r="W55" s="207">
        <f t="shared" si="10"/>
        <v>-1.0561222990223884</v>
      </c>
      <c r="X55" s="207">
        <f t="shared" si="10"/>
        <v>3.1556415139855076E-3</v>
      </c>
      <c r="Y55" s="207">
        <f t="shared" si="10"/>
        <v>-0.47491238639213451</v>
      </c>
      <c r="Z55" s="84">
        <v>-1.5061265521801648</v>
      </c>
      <c r="AA55" s="84">
        <v>1.1645698611812749</v>
      </c>
      <c r="AB55" s="84">
        <v>4.7680197276311009</v>
      </c>
      <c r="AC55" s="84">
        <v>-2.1640430184955983</v>
      </c>
      <c r="AD55" s="84">
        <v>0.46041627672366303</v>
      </c>
      <c r="AE55" s="84">
        <v>2.8076968518922829</v>
      </c>
      <c r="AF55" s="84">
        <v>5.9045960601518788</v>
      </c>
      <c r="AG55" s="84">
        <v>1.317096984788324</v>
      </c>
      <c r="AH55" s="84"/>
    </row>
    <row r="56" spans="1:34" ht="10.8" thickBot="1" x14ac:dyDescent="0.25">
      <c r="A56" s="198" t="s">
        <v>3</v>
      </c>
      <c r="B56" s="196"/>
      <c r="C56" s="207" t="str">
        <f t="shared" si="10"/>
        <v/>
      </c>
      <c r="D56" s="207">
        <f t="shared" si="10"/>
        <v>5.6162612292076641</v>
      </c>
      <c r="E56" s="207">
        <f t="shared" si="10"/>
        <v>6.5685646416917098</v>
      </c>
      <c r="F56" s="207">
        <f t="shared" si="10"/>
        <v>0.40868028516953814</v>
      </c>
      <c r="G56" s="207">
        <f t="shared" si="10"/>
        <v>6.7301684874556011</v>
      </c>
      <c r="H56" s="207">
        <f t="shared" si="10"/>
        <v>0.5161964593242141</v>
      </c>
      <c r="I56" s="207">
        <f t="shared" si="10"/>
        <v>2.7009184417175591</v>
      </c>
      <c r="J56" s="207">
        <f t="shared" si="10"/>
        <v>1.2100672129885526</v>
      </c>
      <c r="K56" s="207">
        <f t="shared" si="10"/>
        <v>1.996974452754996</v>
      </c>
      <c r="L56" s="207">
        <f t="shared" si="10"/>
        <v>2.4820060868572913</v>
      </c>
      <c r="M56" s="207">
        <f t="shared" si="10"/>
        <v>2.241674043734343</v>
      </c>
      <c r="N56" s="207">
        <f t="shared" si="10"/>
        <v>0.38068100287347306</v>
      </c>
      <c r="O56" s="207">
        <f t="shared" si="10"/>
        <v>1.2171567053899768</v>
      </c>
      <c r="P56" s="207">
        <f t="shared" si="10"/>
        <v>2.2260831826079741</v>
      </c>
      <c r="Q56" s="207">
        <f t="shared" si="10"/>
        <v>0.26522292181909712</v>
      </c>
      <c r="R56" s="207">
        <f t="shared" si="10"/>
        <v>4.9422044322178449</v>
      </c>
      <c r="S56" s="207">
        <f t="shared" si="10"/>
        <v>3.7608891944296952</v>
      </c>
      <c r="T56" s="207">
        <f t="shared" si="10"/>
        <v>0.8555794261097649</v>
      </c>
      <c r="U56" s="207">
        <f t="shared" si="10"/>
        <v>2.972835811908503</v>
      </c>
      <c r="V56" s="207">
        <f t="shared" si="10"/>
        <v>2.242300614831394</v>
      </c>
      <c r="W56" s="207">
        <f t="shared" si="10"/>
        <v>3.247881334068814</v>
      </c>
      <c r="X56" s="207">
        <f t="shared" si="10"/>
        <v>2.0332117424578078</v>
      </c>
      <c r="Y56" s="207">
        <f t="shared" si="10"/>
        <v>0.25188758212058016</v>
      </c>
      <c r="Z56" s="84">
        <v>0.9485161171636447</v>
      </c>
      <c r="AA56" s="84">
        <v>0.53001850306375609</v>
      </c>
      <c r="AB56" s="84">
        <v>1.9131683127249888</v>
      </c>
      <c r="AC56" s="84">
        <v>1.2338292571027587</v>
      </c>
      <c r="AD56" s="84">
        <v>0.96943875001036517</v>
      </c>
      <c r="AE56" s="84">
        <v>3.1293407913444593</v>
      </c>
      <c r="AF56" s="84">
        <v>7.6868684194534964</v>
      </c>
      <c r="AG56" s="84">
        <v>4.6934913979643778</v>
      </c>
      <c r="AH56" s="84"/>
    </row>
    <row r="57" spans="1:34" ht="10.8" thickBot="1" x14ac:dyDescent="0.25">
      <c r="A57" s="199" t="s">
        <v>4</v>
      </c>
      <c r="B57" s="200"/>
      <c r="C57" s="210" t="str">
        <f t="shared" si="10"/>
        <v/>
      </c>
      <c r="D57" s="210">
        <f t="shared" si="10"/>
        <v>10.718456115075758</v>
      </c>
      <c r="E57" s="210">
        <f t="shared" si="10"/>
        <v>7.667626139497874</v>
      </c>
      <c r="F57" s="210">
        <f t="shared" si="10"/>
        <v>0.43654871345497614</v>
      </c>
      <c r="G57" s="210">
        <f t="shared" si="10"/>
        <v>-0.52598361793667614</v>
      </c>
      <c r="H57" s="210">
        <f t="shared" si="10"/>
        <v>7.9625490733695514</v>
      </c>
      <c r="I57" s="210">
        <f t="shared" si="10"/>
        <v>-3.4502194633294403</v>
      </c>
      <c r="J57" s="210">
        <f t="shared" si="10"/>
        <v>5.1894479019412021</v>
      </c>
      <c r="K57" s="210">
        <f t="shared" si="10"/>
        <v>7.663429920792808</v>
      </c>
      <c r="L57" s="210">
        <f t="shared" si="10"/>
        <v>6.1197662627569205</v>
      </c>
      <c r="M57" s="210">
        <f t="shared" si="10"/>
        <v>-1.1707254519234489</v>
      </c>
      <c r="N57" s="210">
        <f t="shared" si="10"/>
        <v>-3.127044732906259</v>
      </c>
      <c r="O57" s="210">
        <f t="shared" si="10"/>
        <v>3.2143881215641157</v>
      </c>
      <c r="P57" s="210">
        <f t="shared" si="10"/>
        <v>3.185019459095173</v>
      </c>
      <c r="Q57" s="210">
        <f t="shared" si="10"/>
        <v>3.190315194915927</v>
      </c>
      <c r="R57" s="210">
        <f t="shared" si="10"/>
        <v>4.9176832052362229</v>
      </c>
      <c r="S57" s="210">
        <f t="shared" si="10"/>
        <v>1.3836712119985384</v>
      </c>
      <c r="T57" s="210">
        <f t="shared" si="10"/>
        <v>-1.7563983722268528</v>
      </c>
      <c r="U57" s="210">
        <f t="shared" si="10"/>
        <v>-3.3118977018476548</v>
      </c>
      <c r="V57" s="210">
        <f t="shared" si="10"/>
        <v>-2.5716893594749934</v>
      </c>
      <c r="W57" s="210">
        <f t="shared" si="10"/>
        <v>0.20698309785751601</v>
      </c>
      <c r="X57" s="210">
        <f t="shared" si="10"/>
        <v>1.7639442352455958</v>
      </c>
      <c r="Y57" s="210">
        <f t="shared" si="10"/>
        <v>0.96801569771463036</v>
      </c>
      <c r="Z57" s="89">
        <v>-2.4567291403079228</v>
      </c>
      <c r="AA57" s="89">
        <v>6.5443185523837544</v>
      </c>
      <c r="AB57" s="89">
        <v>1.7202916052680761</v>
      </c>
      <c r="AC57" s="89">
        <v>0.47167905309848379</v>
      </c>
      <c r="AD57" s="89">
        <v>-2.3522669514298378</v>
      </c>
      <c r="AE57" s="89">
        <v>0.45637965962521676</v>
      </c>
      <c r="AF57" s="89">
        <v>-3.4879335018914936</v>
      </c>
      <c r="AG57" s="89">
        <v>4.215040048544294</v>
      </c>
      <c r="AH57" s="89"/>
    </row>
    <row r="58" spans="1:34" ht="10.8" thickBot="1" x14ac:dyDescent="0.25">
      <c r="A58" s="201" t="s">
        <v>6</v>
      </c>
      <c r="B58" s="202"/>
      <c r="C58" s="208" t="str">
        <f t="shared" si="10"/>
        <v/>
      </c>
      <c r="D58" s="208">
        <f t="shared" si="10"/>
        <v>5.8824723471110563</v>
      </c>
      <c r="E58" s="208">
        <f t="shared" si="10"/>
        <v>6.6345140378247347</v>
      </c>
      <c r="F58" s="208">
        <f t="shared" si="10"/>
        <v>0.41055907964695493</v>
      </c>
      <c r="G58" s="208">
        <f t="shared" si="10"/>
        <v>6.1638110564834037</v>
      </c>
      <c r="H58" s="208">
        <f t="shared" si="10"/>
        <v>1.0658698770795727</v>
      </c>
      <c r="I58" s="208">
        <f t="shared" si="10"/>
        <v>2.187788499867116</v>
      </c>
      <c r="J58" s="208">
        <f t="shared" si="10"/>
        <v>1.531562959248145</v>
      </c>
      <c r="K58" s="208">
        <f t="shared" si="10"/>
        <v>2.4693589143285566</v>
      </c>
      <c r="L58" s="208">
        <f t="shared" si="10"/>
        <v>2.7744928537289271</v>
      </c>
      <c r="M58" s="208">
        <f t="shared" si="10"/>
        <v>1.9529144473415139</v>
      </c>
      <c r="N58" s="208">
        <f t="shared" si="10"/>
        <v>0.1394878311516301</v>
      </c>
      <c r="O58" s="208">
        <f t="shared" si="10"/>
        <v>1.3571419584094579</v>
      </c>
      <c r="P58" s="208">
        <f t="shared" si="10"/>
        <v>2.2996749794655269</v>
      </c>
      <c r="Q58" s="208">
        <f t="shared" si="10"/>
        <v>0.49070803974384791</v>
      </c>
      <c r="R58" s="208">
        <f t="shared" si="10"/>
        <v>4.9405368068028865</v>
      </c>
      <c r="S58" s="208">
        <f t="shared" si="10"/>
        <v>3.6035151882903182</v>
      </c>
      <c r="T58" s="208">
        <f t="shared" si="10"/>
        <v>0.68818708199467338</v>
      </c>
      <c r="U58" s="208">
        <f t="shared" si="10"/>
        <v>2.5890442411435899</v>
      </c>
      <c r="V58" s="208">
        <f t="shared" si="10"/>
        <v>1.9422853687529384</v>
      </c>
      <c r="W58" s="208">
        <f t="shared" si="10"/>
        <v>3.0534591692275459</v>
      </c>
      <c r="X58" s="208">
        <f t="shared" si="10"/>
        <v>2.0142126342927336</v>
      </c>
      <c r="Y58" s="208">
        <f t="shared" si="10"/>
        <v>0.30979167232418892</v>
      </c>
      <c r="Z58" s="93">
        <v>0.66180897742795786</v>
      </c>
      <c r="AA58" s="93">
        <v>1.0251411606625016</v>
      </c>
      <c r="AB58" s="93">
        <v>1.8969916211468929</v>
      </c>
      <c r="AC58" s="93">
        <v>1.1697938398260277</v>
      </c>
      <c r="AD58" s="93">
        <v>0.70555012136281903</v>
      </c>
      <c r="AE58" s="93">
        <v>2.9210228381582048</v>
      </c>
      <c r="AF58" s="93">
        <v>6.8310204587320067</v>
      </c>
      <c r="AG58" s="93">
        <v>4.6599209411765763</v>
      </c>
      <c r="AH58" s="93"/>
    </row>
    <row r="59" spans="1:34" x14ac:dyDescent="0.2">
      <c r="A59" s="192"/>
      <c r="B59" s="192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95"/>
      <c r="AA59" s="95"/>
      <c r="AB59" s="95"/>
      <c r="AC59" s="95"/>
      <c r="AD59" s="95"/>
      <c r="AE59" s="95"/>
      <c r="AF59" s="95"/>
      <c r="AG59" s="95"/>
      <c r="AH59" s="95"/>
    </row>
    <row r="60" spans="1:34" x14ac:dyDescent="0.2">
      <c r="A60" s="192"/>
      <c r="B60" s="192"/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307"/>
      <c r="AA60" s="307"/>
      <c r="AB60" s="307"/>
      <c r="AC60" s="307"/>
      <c r="AD60" s="307"/>
      <c r="AE60" s="307"/>
      <c r="AF60" s="307"/>
      <c r="AG60" s="307"/>
      <c r="AH60" s="307"/>
    </row>
    <row r="61" spans="1:34" x14ac:dyDescent="0.2">
      <c r="A61" s="192" t="str">
        <f>"Tableau "&amp;C61&amp;": "</f>
        <v xml:space="preserve">Tableau : </v>
      </c>
      <c r="B61" s="192"/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  <c r="AA61" s="213"/>
      <c r="AB61" s="213"/>
      <c r="AC61" s="213"/>
      <c r="AD61" s="213"/>
      <c r="AE61" s="213"/>
      <c r="AF61" s="213"/>
      <c r="AG61" s="213"/>
      <c r="AH61" s="213"/>
    </row>
    <row r="62" spans="1:34" ht="10.8" thickBot="1" x14ac:dyDescent="0.25">
      <c r="A62" s="192" t="s">
        <v>81</v>
      </c>
      <c r="B62" s="192"/>
      <c r="Z62" s="76"/>
      <c r="AA62" s="76"/>
      <c r="AB62" s="76"/>
      <c r="AC62" s="76"/>
      <c r="AD62" s="76"/>
      <c r="AE62" s="76"/>
      <c r="AF62" s="76"/>
      <c r="AG62" s="76"/>
      <c r="AH62" s="76"/>
    </row>
    <row r="63" spans="1:34" ht="10.8" thickBot="1" x14ac:dyDescent="0.25">
      <c r="A63" s="214" t="s">
        <v>0</v>
      </c>
      <c r="B63" s="215"/>
      <c r="C63" s="194">
        <f t="shared" ref="C63:Y63" si="11">C$13</f>
        <v>1993</v>
      </c>
      <c r="D63" s="194">
        <f t="shared" si="11"/>
        <v>1994</v>
      </c>
      <c r="E63" s="194">
        <f t="shared" si="11"/>
        <v>1995</v>
      </c>
      <c r="F63" s="194">
        <f t="shared" si="11"/>
        <v>1996</v>
      </c>
      <c r="G63" s="194">
        <f t="shared" si="11"/>
        <v>1997</v>
      </c>
      <c r="H63" s="194">
        <f t="shared" si="11"/>
        <v>1998</v>
      </c>
      <c r="I63" s="194">
        <f t="shared" si="11"/>
        <v>1999</v>
      </c>
      <c r="J63" s="194">
        <f t="shared" si="11"/>
        <v>2000</v>
      </c>
      <c r="K63" s="194">
        <f t="shared" si="11"/>
        <v>2001</v>
      </c>
      <c r="L63" s="194">
        <f t="shared" si="11"/>
        <v>2002</v>
      </c>
      <c r="M63" s="194">
        <f t="shared" si="11"/>
        <v>2003</v>
      </c>
      <c r="N63" s="194">
        <f t="shared" si="11"/>
        <v>2004</v>
      </c>
      <c r="O63" s="194">
        <f t="shared" si="11"/>
        <v>2005</v>
      </c>
      <c r="P63" s="194">
        <f t="shared" si="11"/>
        <v>2006</v>
      </c>
      <c r="Q63" s="194">
        <f t="shared" si="11"/>
        <v>2007</v>
      </c>
      <c r="R63" s="194">
        <f t="shared" si="11"/>
        <v>2008</v>
      </c>
      <c r="S63" s="194">
        <f t="shared" si="11"/>
        <v>2009</v>
      </c>
      <c r="T63" s="194">
        <f t="shared" si="11"/>
        <v>2010</v>
      </c>
      <c r="U63" s="194">
        <f t="shared" si="11"/>
        <v>2011</v>
      </c>
      <c r="V63" s="194">
        <f t="shared" si="11"/>
        <v>2012</v>
      </c>
      <c r="W63" s="194">
        <f t="shared" si="11"/>
        <v>2013</v>
      </c>
      <c r="X63" s="194">
        <f t="shared" si="11"/>
        <v>2014</v>
      </c>
      <c r="Y63" s="194">
        <f t="shared" si="11"/>
        <v>2015</v>
      </c>
      <c r="Z63" s="80">
        <v>2016</v>
      </c>
      <c r="AA63" s="80">
        <v>2017</v>
      </c>
      <c r="AB63" s="80">
        <v>2018</v>
      </c>
      <c r="AC63" s="80">
        <v>2019</v>
      </c>
      <c r="AD63" s="80">
        <v>2020</v>
      </c>
      <c r="AE63" s="80">
        <v>2021</v>
      </c>
      <c r="AF63" s="80">
        <v>2022</v>
      </c>
      <c r="AG63" s="80">
        <v>2023</v>
      </c>
      <c r="AH63" s="80"/>
    </row>
    <row r="64" spans="1:34" x14ac:dyDescent="0.2">
      <c r="A64" s="216" t="s">
        <v>7</v>
      </c>
      <c r="B64" s="217"/>
      <c r="C64" s="218">
        <f t="shared" ref="C64" si="12">SUM(C65:C68)</f>
        <v>835.62222944828954</v>
      </c>
      <c r="D64" s="218">
        <f t="shared" ref="D64:Y64" si="13">SUM(D65:D68)</f>
        <v>969.2473922419307</v>
      </c>
      <c r="E64" s="218">
        <f t="shared" si="13"/>
        <v>1038.2510863285031</v>
      </c>
      <c r="F64" s="218">
        <f t="shared" si="13"/>
        <v>1039.77819727272</v>
      </c>
      <c r="G64" s="218">
        <f t="shared" si="13"/>
        <v>1194.4982617988423</v>
      </c>
      <c r="H64" s="218">
        <f t="shared" si="13"/>
        <v>1266.4852182431844</v>
      </c>
      <c r="I64" s="218">
        <f t="shared" si="13"/>
        <v>1350.9972091040199</v>
      </c>
      <c r="J64" s="218">
        <f t="shared" si="13"/>
        <v>1359.6403495291001</v>
      </c>
      <c r="K64" s="218">
        <f t="shared" si="13"/>
        <v>1493.8305129954874</v>
      </c>
      <c r="L64" s="218">
        <f t="shared" si="13"/>
        <v>1573.9246491160586</v>
      </c>
      <c r="M64" s="218">
        <f t="shared" si="13"/>
        <v>1618.2724218211717</v>
      </c>
      <c r="N64" s="218">
        <f t="shared" si="13"/>
        <v>1743.4125259656053</v>
      </c>
      <c r="O64" s="218">
        <f t="shared" si="13"/>
        <v>1721.4000485105616</v>
      </c>
      <c r="P64" s="218">
        <f t="shared" si="13"/>
        <v>1706.9132806752946</v>
      </c>
      <c r="Q64" s="218">
        <f t="shared" si="13"/>
        <v>1816.1421132379805</v>
      </c>
      <c r="R64" s="218">
        <f t="shared" si="13"/>
        <v>1977.9000456693648</v>
      </c>
      <c r="S64" s="218">
        <f t="shared" si="13"/>
        <v>2152.7347599772879</v>
      </c>
      <c r="T64" s="218">
        <f t="shared" si="13"/>
        <v>2350.5033353598837</v>
      </c>
      <c r="U64" s="218">
        <f t="shared" si="13"/>
        <v>2410.2306974582157</v>
      </c>
      <c r="V64" s="218">
        <f t="shared" si="13"/>
        <v>2564.5250755112693</v>
      </c>
      <c r="W64" s="218">
        <f t="shared" si="13"/>
        <v>2785.9200165622756</v>
      </c>
      <c r="X64" s="218">
        <f t="shared" si="13"/>
        <v>3022.9508100891326</v>
      </c>
      <c r="Y64" s="218">
        <f t="shared" si="13"/>
        <v>3277.200524730039</v>
      </c>
      <c r="Z64" s="308">
        <v>3445.163</v>
      </c>
      <c r="AA64" s="308">
        <v>3499.3649999999998</v>
      </c>
      <c r="AB64" s="308">
        <v>3663.2830000000004</v>
      </c>
      <c r="AC64" s="308">
        <v>3905.4659999999999</v>
      </c>
      <c r="AD64" s="308">
        <v>4106.2529999999997</v>
      </c>
      <c r="AE64" s="308">
        <v>4233.0920000000006</v>
      </c>
      <c r="AF64" s="308">
        <v>4577.1020000000008</v>
      </c>
      <c r="AG64" s="308">
        <v>5169.7559999999994</v>
      </c>
      <c r="AH64" s="308"/>
    </row>
    <row r="65" spans="1:34" x14ac:dyDescent="0.2">
      <c r="A65" s="219" t="s">
        <v>121</v>
      </c>
      <c r="B65" s="220"/>
      <c r="C65" s="221">
        <f t="shared" ref="C65:R68" si="14">C284</f>
        <v>469.1285272862122</v>
      </c>
      <c r="D65" s="221">
        <f t="shared" si="14"/>
        <v>524.37300579386454</v>
      </c>
      <c r="E65" s="221">
        <f t="shared" si="14"/>
        <v>550.04429967260853</v>
      </c>
      <c r="F65" s="221">
        <f t="shared" si="14"/>
        <v>574.22164795789172</v>
      </c>
      <c r="G65" s="221">
        <f t="shared" si="14"/>
        <v>653.98451330013268</v>
      </c>
      <c r="H65" s="221">
        <f t="shared" si="14"/>
        <v>683.10445265884243</v>
      </c>
      <c r="I65" s="221">
        <f t="shared" si="14"/>
        <v>735.15374369011647</v>
      </c>
      <c r="J65" s="221">
        <f t="shared" si="14"/>
        <v>740.62808653661853</v>
      </c>
      <c r="K65" s="221">
        <f t="shared" si="14"/>
        <v>824.99655882627212</v>
      </c>
      <c r="L65" s="221">
        <f t="shared" si="14"/>
        <v>871.07915025727402</v>
      </c>
      <c r="M65" s="221">
        <f t="shared" si="14"/>
        <v>856.82795153055326</v>
      </c>
      <c r="N65" s="221">
        <f t="shared" si="14"/>
        <v>925.05009044068095</v>
      </c>
      <c r="O65" s="221">
        <f t="shared" si="14"/>
        <v>938.17666521568481</v>
      </c>
      <c r="P65" s="221">
        <f t="shared" si="14"/>
        <v>910.23611046423412</v>
      </c>
      <c r="Q65" s="221">
        <f t="shared" si="14"/>
        <v>937.98882306042231</v>
      </c>
      <c r="R65" s="221">
        <f t="shared" si="14"/>
        <v>999.45722573064086</v>
      </c>
      <c r="S65" s="221">
        <f t="shared" ref="D65:Y68" si="15">S284</f>
        <v>1166.6398519556094</v>
      </c>
      <c r="T65" s="221">
        <f t="shared" si="15"/>
        <v>1284.8223444672406</v>
      </c>
      <c r="U65" s="221">
        <f t="shared" si="15"/>
        <v>1289.6517739596623</v>
      </c>
      <c r="V65" s="221">
        <f t="shared" si="15"/>
        <v>1365.9509902637255</v>
      </c>
      <c r="W65" s="221">
        <f t="shared" si="15"/>
        <v>1507.028578954116</v>
      </c>
      <c r="X65" s="221">
        <f t="shared" si="15"/>
        <v>1629.8637423695127</v>
      </c>
      <c r="Y65" s="221">
        <f t="shared" si="15"/>
        <v>1813.8875044401273</v>
      </c>
      <c r="Z65" s="309">
        <v>1985.241</v>
      </c>
      <c r="AA65" s="309">
        <v>1962.65</v>
      </c>
      <c r="AB65" s="309">
        <v>2072.6370000000002</v>
      </c>
      <c r="AC65" s="309">
        <v>2192.5349999999999</v>
      </c>
      <c r="AD65" s="309">
        <v>2325.1289999999999</v>
      </c>
      <c r="AE65" s="309">
        <v>2377.5140000000001</v>
      </c>
      <c r="AF65" s="309">
        <v>2555.0129999999999</v>
      </c>
      <c r="AG65" s="309">
        <v>2944.9209999999998</v>
      </c>
      <c r="AH65" s="309"/>
    </row>
    <row r="66" spans="1:34" x14ac:dyDescent="0.2">
      <c r="A66" s="219" t="s">
        <v>122</v>
      </c>
      <c r="B66" s="220"/>
      <c r="C66" s="221">
        <f t="shared" si="14"/>
        <v>95.640259481334439</v>
      </c>
      <c r="D66" s="221">
        <f t="shared" si="15"/>
        <v>113.20343124386987</v>
      </c>
      <c r="E66" s="221">
        <f t="shared" si="15"/>
        <v>131.07004756458602</v>
      </c>
      <c r="F66" s="221">
        <f t="shared" si="15"/>
        <v>134.12216716777559</v>
      </c>
      <c r="G66" s="221">
        <f t="shared" si="15"/>
        <v>148.01797415664686</v>
      </c>
      <c r="H66" s="221">
        <f t="shared" si="15"/>
        <v>159.70594243794955</v>
      </c>
      <c r="I66" s="221">
        <f t="shared" si="15"/>
        <v>180.02642100899735</v>
      </c>
      <c r="J66" s="221">
        <f t="shared" si="15"/>
        <v>180.42111973958691</v>
      </c>
      <c r="K66" s="221">
        <f t="shared" si="15"/>
        <v>193.15656899080867</v>
      </c>
      <c r="L66" s="221">
        <f t="shared" si="15"/>
        <v>215.34035041659388</v>
      </c>
      <c r="M66" s="221">
        <f t="shared" si="15"/>
        <v>226.83616566208602</v>
      </c>
      <c r="N66" s="221">
        <f t="shared" si="15"/>
        <v>240.77541511621112</v>
      </c>
      <c r="O66" s="221">
        <f t="shared" si="15"/>
        <v>255.13909600688899</v>
      </c>
      <c r="P66" s="221">
        <f t="shared" si="15"/>
        <v>243.77007613863918</v>
      </c>
      <c r="Q66" s="221">
        <f t="shared" si="15"/>
        <v>252.8666743084778</v>
      </c>
      <c r="R66" s="221">
        <f t="shared" si="15"/>
        <v>288.00531108077172</v>
      </c>
      <c r="S66" s="221">
        <f t="shared" si="15"/>
        <v>294.90774037725464</v>
      </c>
      <c r="T66" s="221">
        <f t="shared" si="15"/>
        <v>313.48577007066723</v>
      </c>
      <c r="U66" s="221">
        <f t="shared" si="15"/>
        <v>344.11894262385846</v>
      </c>
      <c r="V66" s="221">
        <f t="shared" si="15"/>
        <v>371.88597529852677</v>
      </c>
      <c r="W66" s="221">
        <f t="shared" si="15"/>
        <v>392.47704611171736</v>
      </c>
      <c r="X66" s="221">
        <f t="shared" si="15"/>
        <v>409.75324602901202</v>
      </c>
      <c r="Y66" s="221">
        <f t="shared" si="15"/>
        <v>432.41550254816224</v>
      </c>
      <c r="Z66" s="309">
        <v>425.983</v>
      </c>
      <c r="AA66" s="309">
        <v>452.17399999999998</v>
      </c>
      <c r="AB66" s="309">
        <v>476.48</v>
      </c>
      <c r="AC66" s="309">
        <v>495.57499999999999</v>
      </c>
      <c r="AD66" s="309">
        <v>516.904</v>
      </c>
      <c r="AE66" s="309">
        <v>544.37599999999998</v>
      </c>
      <c r="AF66" s="309">
        <v>591.64800000000002</v>
      </c>
      <c r="AG66" s="309">
        <v>653.84100000000001</v>
      </c>
      <c r="AH66" s="309"/>
    </row>
    <row r="67" spans="1:34" x14ac:dyDescent="0.2">
      <c r="A67" s="219" t="s">
        <v>8</v>
      </c>
      <c r="B67" s="220"/>
      <c r="C67" s="221">
        <f t="shared" si="14"/>
        <v>183.63515399321597</v>
      </c>
      <c r="D67" s="221">
        <f t="shared" si="15"/>
        <v>233.3376197461923</v>
      </c>
      <c r="E67" s="221">
        <f t="shared" si="15"/>
        <v>253.18173196618019</v>
      </c>
      <c r="F67" s="221">
        <f t="shared" si="15"/>
        <v>237.44928568576373</v>
      </c>
      <c r="G67" s="221">
        <f t="shared" si="15"/>
        <v>288.89504072844704</v>
      </c>
      <c r="H67" s="221">
        <f t="shared" si="15"/>
        <v>312.74576719096285</v>
      </c>
      <c r="I67" s="221">
        <f t="shared" si="15"/>
        <v>309.36095659003115</v>
      </c>
      <c r="J67" s="221">
        <f t="shared" si="15"/>
        <v>307.64286489914053</v>
      </c>
      <c r="K67" s="221">
        <f t="shared" si="15"/>
        <v>338.87526746670949</v>
      </c>
      <c r="L67" s="221">
        <f t="shared" si="15"/>
        <v>329.7387900134957</v>
      </c>
      <c r="M67" s="221">
        <f t="shared" si="15"/>
        <v>367.72863384127328</v>
      </c>
      <c r="N67" s="221">
        <f t="shared" si="15"/>
        <v>426.09663712876556</v>
      </c>
      <c r="O67" s="221">
        <f t="shared" si="15"/>
        <v>377.30039029713475</v>
      </c>
      <c r="P67" s="221">
        <f t="shared" si="15"/>
        <v>380.78120521607343</v>
      </c>
      <c r="Q67" s="221">
        <f t="shared" si="15"/>
        <v>446.71912192099575</v>
      </c>
      <c r="R67" s="221">
        <f t="shared" si="15"/>
        <v>502.53387490171013</v>
      </c>
      <c r="S67" s="221">
        <f t="shared" si="15"/>
        <v>482.70007362997904</v>
      </c>
      <c r="T67" s="221">
        <f t="shared" si="15"/>
        <v>538.93919625113244</v>
      </c>
      <c r="U67" s="221">
        <f t="shared" si="15"/>
        <v>553.62898050890192</v>
      </c>
      <c r="V67" s="221">
        <f t="shared" si="15"/>
        <v>593.35157193768919</v>
      </c>
      <c r="W67" s="221">
        <f t="shared" si="15"/>
        <v>639.75439708793556</v>
      </c>
      <c r="X67" s="221">
        <f t="shared" si="15"/>
        <v>728.49207201409786</v>
      </c>
      <c r="Y67" s="221">
        <f t="shared" si="15"/>
        <v>773.8886937809408</v>
      </c>
      <c r="Z67" s="309">
        <v>747.06200000000001</v>
      </c>
      <c r="AA67" s="309">
        <v>777.44399999999996</v>
      </c>
      <c r="AB67" s="309">
        <v>792.20600000000002</v>
      </c>
      <c r="AC67" s="309">
        <v>885.73500000000001</v>
      </c>
      <c r="AD67" s="309">
        <v>913.81700000000001</v>
      </c>
      <c r="AE67" s="309">
        <v>940.928</v>
      </c>
      <c r="AF67" s="309">
        <v>1027.5920000000001</v>
      </c>
      <c r="AG67" s="309">
        <v>1125.2349999999999</v>
      </c>
      <c r="AH67" s="309"/>
    </row>
    <row r="68" spans="1:34" x14ac:dyDescent="0.2">
      <c r="A68" s="219" t="s">
        <v>123</v>
      </c>
      <c r="B68" s="220"/>
      <c r="C68" s="221">
        <f t="shared" si="14"/>
        <v>87.218288687526908</v>
      </c>
      <c r="D68" s="221">
        <f t="shared" si="15"/>
        <v>98.333335458003958</v>
      </c>
      <c r="E68" s="221">
        <f t="shared" si="15"/>
        <v>103.95500712512823</v>
      </c>
      <c r="F68" s="221">
        <f t="shared" si="15"/>
        <v>93.985096461288961</v>
      </c>
      <c r="G68" s="221">
        <f t="shared" si="15"/>
        <v>103.60073361361566</v>
      </c>
      <c r="H68" s="221">
        <f t="shared" si="15"/>
        <v>110.92905595542948</v>
      </c>
      <c r="I68" s="221">
        <f t="shared" si="15"/>
        <v>126.45608781487496</v>
      </c>
      <c r="J68" s="221">
        <f t="shared" si="15"/>
        <v>130.94827835375415</v>
      </c>
      <c r="K68" s="221">
        <f t="shared" si="15"/>
        <v>136.80211771169718</v>
      </c>
      <c r="L68" s="221">
        <f t="shared" si="15"/>
        <v>157.76635842869513</v>
      </c>
      <c r="M68" s="221">
        <f t="shared" si="15"/>
        <v>166.8796707872593</v>
      </c>
      <c r="N68" s="221">
        <f t="shared" si="15"/>
        <v>151.49038327994782</v>
      </c>
      <c r="O68" s="221">
        <f t="shared" si="15"/>
        <v>150.78389699085301</v>
      </c>
      <c r="P68" s="221">
        <f t="shared" si="15"/>
        <v>172.12588885634807</v>
      </c>
      <c r="Q68" s="221">
        <f t="shared" si="15"/>
        <v>178.56749394808455</v>
      </c>
      <c r="R68" s="221">
        <f t="shared" si="15"/>
        <v>187.90363395624229</v>
      </c>
      <c r="S68" s="221">
        <f t="shared" si="15"/>
        <v>208.48709401444509</v>
      </c>
      <c r="T68" s="221">
        <f t="shared" si="15"/>
        <v>213.25602457084349</v>
      </c>
      <c r="U68" s="221">
        <f t="shared" si="15"/>
        <v>222.83100036579279</v>
      </c>
      <c r="V68" s="221">
        <f t="shared" si="15"/>
        <v>233.33653801132797</v>
      </c>
      <c r="W68" s="221">
        <f t="shared" si="15"/>
        <v>246.65999440850672</v>
      </c>
      <c r="X68" s="221">
        <f t="shared" si="15"/>
        <v>254.84174967651018</v>
      </c>
      <c r="Y68" s="221">
        <f t="shared" si="15"/>
        <v>257.00882396080902</v>
      </c>
      <c r="Z68" s="309">
        <v>286.87700000000001</v>
      </c>
      <c r="AA68" s="309">
        <v>307.09699999999998</v>
      </c>
      <c r="AB68" s="309">
        <v>321.95999999999998</v>
      </c>
      <c r="AC68" s="309">
        <v>331.62099999999998</v>
      </c>
      <c r="AD68" s="309">
        <v>350.40300000000002</v>
      </c>
      <c r="AE68" s="309">
        <v>370.274</v>
      </c>
      <c r="AF68" s="309">
        <v>402.84899999999999</v>
      </c>
      <c r="AG68" s="309">
        <v>445.75900000000001</v>
      </c>
      <c r="AH68" s="309"/>
    </row>
    <row r="69" spans="1:34" x14ac:dyDescent="0.2">
      <c r="A69" s="222" t="s">
        <v>9</v>
      </c>
      <c r="B69" s="223"/>
      <c r="C69" s="224">
        <f t="shared" ref="C69" si="16">SUM(C70:C76)-C71</f>
        <v>1334.7190551715719</v>
      </c>
      <c r="D69" s="224">
        <f t="shared" ref="D69:Y69" si="17">SUM(D70:D76)-D71</f>
        <v>1487.8824249885033</v>
      </c>
      <c r="E69" s="224">
        <f t="shared" si="17"/>
        <v>1566.4417765187611</v>
      </c>
      <c r="F69" s="224">
        <f t="shared" si="17"/>
        <v>1692.6393597282035</v>
      </c>
      <c r="G69" s="224">
        <f t="shared" si="17"/>
        <v>1788.9545942386842</v>
      </c>
      <c r="H69" s="224">
        <f t="shared" si="17"/>
        <v>1835.9214396085968</v>
      </c>
      <c r="I69" s="224">
        <f t="shared" si="17"/>
        <v>1954.7679484117364</v>
      </c>
      <c r="J69" s="224">
        <f t="shared" si="17"/>
        <v>2137.4754392434666</v>
      </c>
      <c r="K69" s="224">
        <f t="shared" si="17"/>
        <v>2100.587571635629</v>
      </c>
      <c r="L69" s="224">
        <f t="shared" si="17"/>
        <v>2366.7503248007433</v>
      </c>
      <c r="M69" s="224">
        <f t="shared" si="17"/>
        <v>2632.3313611991025</v>
      </c>
      <c r="N69" s="224">
        <f t="shared" si="17"/>
        <v>2747.699943909196</v>
      </c>
      <c r="O69" s="224">
        <f t="shared" si="17"/>
        <v>2876.7610608775631</v>
      </c>
      <c r="P69" s="224">
        <f t="shared" si="17"/>
        <v>3135.7405956856342</v>
      </c>
      <c r="Q69" s="224">
        <f t="shared" si="17"/>
        <v>3106.6105601599857</v>
      </c>
      <c r="R69" s="224">
        <f t="shared" si="17"/>
        <v>3411.6292592622549</v>
      </c>
      <c r="S69" s="224">
        <f t="shared" si="17"/>
        <v>3482.7017354171439</v>
      </c>
      <c r="T69" s="224">
        <f t="shared" si="17"/>
        <v>3517.5812414159573</v>
      </c>
      <c r="U69" s="224">
        <f t="shared" si="17"/>
        <v>3720.8171362509006</v>
      </c>
      <c r="V69" s="224">
        <f t="shared" si="17"/>
        <v>4099.1275656209727</v>
      </c>
      <c r="W69" s="224">
        <f t="shared" si="17"/>
        <v>4454.8213212184637</v>
      </c>
      <c r="X69" s="224">
        <f t="shared" si="17"/>
        <v>4618.6955104083418</v>
      </c>
      <c r="Y69" s="224">
        <f t="shared" si="17"/>
        <v>4778.1887612331502</v>
      </c>
      <c r="Z69" s="310">
        <v>4845.7550000000001</v>
      </c>
      <c r="AA69" s="310">
        <v>5016.299</v>
      </c>
      <c r="AB69" s="310">
        <v>5480.277</v>
      </c>
      <c r="AC69" s="310">
        <v>5538.2389999999996</v>
      </c>
      <c r="AD69" s="310">
        <v>5406.6900000000005</v>
      </c>
      <c r="AE69" s="310">
        <v>6113.4610000000002</v>
      </c>
      <c r="AF69" s="310">
        <v>7504.7259999999987</v>
      </c>
      <c r="AG69" s="310">
        <v>7632.3409999999994</v>
      </c>
      <c r="AH69" s="310"/>
    </row>
    <row r="70" spans="1:34" x14ac:dyDescent="0.2">
      <c r="A70" s="219" t="s">
        <v>10</v>
      </c>
      <c r="B70" s="220"/>
      <c r="C70" s="221">
        <f>SUM(C288:C289)</f>
        <v>184.92523371359263</v>
      </c>
      <c r="D70" s="221">
        <f t="shared" ref="D70:Y70" si="18">SUM(D288:D289)</f>
        <v>273.26688085840141</v>
      </c>
      <c r="E70" s="221">
        <f t="shared" si="18"/>
        <v>237.96160858686565</v>
      </c>
      <c r="F70" s="221">
        <f t="shared" si="18"/>
        <v>354.33730611191129</v>
      </c>
      <c r="G70" s="221">
        <f t="shared" si="18"/>
        <v>349.2455880142752</v>
      </c>
      <c r="H70" s="221">
        <f t="shared" si="18"/>
        <v>324.94618285237726</v>
      </c>
      <c r="I70" s="221">
        <f t="shared" si="18"/>
        <v>297.43081989744957</v>
      </c>
      <c r="J70" s="221">
        <f t="shared" si="18"/>
        <v>471.4036819064309</v>
      </c>
      <c r="K70" s="221">
        <f t="shared" si="18"/>
        <v>366.39806442000969</v>
      </c>
      <c r="L70" s="221">
        <f t="shared" si="18"/>
        <v>396.59840524130573</v>
      </c>
      <c r="M70" s="221">
        <f t="shared" si="18"/>
        <v>492.47437603513583</v>
      </c>
      <c r="N70" s="221">
        <f t="shared" si="18"/>
        <v>362.25823144665583</v>
      </c>
      <c r="O70" s="221">
        <f t="shared" si="18"/>
        <v>457.65436313172</v>
      </c>
      <c r="P70" s="221">
        <f t="shared" si="18"/>
        <v>571.86786967724959</v>
      </c>
      <c r="Q70" s="221">
        <f t="shared" si="18"/>
        <v>511.73439168806703</v>
      </c>
      <c r="R70" s="221">
        <f t="shared" si="18"/>
        <v>769.91608133864577</v>
      </c>
      <c r="S70" s="221">
        <f t="shared" si="18"/>
        <v>642.07313789656428</v>
      </c>
      <c r="T70" s="221">
        <f t="shared" si="18"/>
        <v>592.10117832188973</v>
      </c>
      <c r="U70" s="221">
        <f t="shared" si="18"/>
        <v>500.44435048996269</v>
      </c>
      <c r="V70" s="221">
        <f t="shared" si="18"/>
        <v>669.442494417479</v>
      </c>
      <c r="W70" s="221">
        <f t="shared" si="18"/>
        <v>784.0859425255602</v>
      </c>
      <c r="X70" s="221">
        <f t="shared" si="18"/>
        <v>785.1409215737043</v>
      </c>
      <c r="Y70" s="221">
        <f t="shared" si="18"/>
        <v>741.73885610528077</v>
      </c>
      <c r="Z70" s="309">
        <v>698.7349999999999</v>
      </c>
      <c r="AA70" s="309">
        <v>709.65300000000002</v>
      </c>
      <c r="AB70" s="309">
        <v>871.67700000000002</v>
      </c>
      <c r="AC70" s="309">
        <v>915.26600000000008</v>
      </c>
      <c r="AD70" s="309">
        <v>517.02700000000004</v>
      </c>
      <c r="AE70" s="309">
        <v>923.12199999999996</v>
      </c>
      <c r="AF70" s="309">
        <v>1739.9860000000001</v>
      </c>
      <c r="AG70" s="309">
        <v>1234.8239999999998</v>
      </c>
      <c r="AH70" s="309"/>
    </row>
    <row r="71" spans="1:34" x14ac:dyDescent="0.2">
      <c r="A71" s="219" t="s">
        <v>11</v>
      </c>
      <c r="B71" s="220"/>
      <c r="C71" s="221">
        <f>+C288</f>
        <v>171.08356993422143</v>
      </c>
      <c r="D71" s="221">
        <f t="shared" ref="D71:Y71" si="19">+D288</f>
        <v>258.19292212392418</v>
      </c>
      <c r="E71" s="221">
        <f t="shared" si="19"/>
        <v>220.46568041439087</v>
      </c>
      <c r="F71" s="221">
        <f t="shared" si="19"/>
        <v>336.31847658252207</v>
      </c>
      <c r="G71" s="221">
        <f t="shared" si="19"/>
        <v>326.0162107875019</v>
      </c>
      <c r="H71" s="221">
        <f t="shared" si="19"/>
        <v>299.32119298807913</v>
      </c>
      <c r="I71" s="221">
        <f t="shared" si="19"/>
        <v>268.45969977902934</v>
      </c>
      <c r="J71" s="221">
        <f t="shared" si="19"/>
        <v>439.85556421563172</v>
      </c>
      <c r="K71" s="221">
        <f t="shared" si="19"/>
        <v>334.72453525298272</v>
      </c>
      <c r="L71" s="221">
        <f t="shared" si="19"/>
        <v>360.05606260196004</v>
      </c>
      <c r="M71" s="221">
        <f t="shared" si="19"/>
        <v>446.46826080496862</v>
      </c>
      <c r="N71" s="221">
        <f t="shared" si="19"/>
        <v>319.99049010714828</v>
      </c>
      <c r="O71" s="221">
        <f t="shared" si="19"/>
        <v>411.31343130172166</v>
      </c>
      <c r="P71" s="221">
        <f t="shared" si="19"/>
        <v>521.59145471414558</v>
      </c>
      <c r="Q71" s="221">
        <f t="shared" si="19"/>
        <v>460.69046351147836</v>
      </c>
      <c r="R71" s="221">
        <f t="shared" si="19"/>
        <v>720.95013680790021</v>
      </c>
      <c r="S71" s="221">
        <f t="shared" si="19"/>
        <v>586.59976090594296</v>
      </c>
      <c r="T71" s="221">
        <f t="shared" si="19"/>
        <v>534.17043267798374</v>
      </c>
      <c r="U71" s="221">
        <f t="shared" si="19"/>
        <v>435.93263684904588</v>
      </c>
      <c r="V71" s="221">
        <f t="shared" si="19"/>
        <v>601.38540760922399</v>
      </c>
      <c r="W71" s="221">
        <f t="shared" si="19"/>
        <v>711.70187276306115</v>
      </c>
      <c r="X71" s="221">
        <f t="shared" si="19"/>
        <v>711.97665886349205</v>
      </c>
      <c r="Y71" s="221">
        <f t="shared" si="19"/>
        <v>656.93859933350222</v>
      </c>
      <c r="Z71" s="309">
        <v>652.41999999999996</v>
      </c>
      <c r="AA71" s="309">
        <v>660.14400000000001</v>
      </c>
      <c r="AB71" s="309">
        <v>829.73400000000004</v>
      </c>
      <c r="AC71" s="309">
        <v>871.96500000000003</v>
      </c>
      <c r="AD71" s="309">
        <v>477.07</v>
      </c>
      <c r="AE71" s="309">
        <v>886.61500000000001</v>
      </c>
      <c r="AF71" s="309">
        <v>1698.038</v>
      </c>
      <c r="AG71" s="309">
        <v>1183.8979999999999</v>
      </c>
      <c r="AH71" s="309"/>
    </row>
    <row r="72" spans="1:34" x14ac:dyDescent="0.2">
      <c r="A72" s="225" t="s">
        <v>12</v>
      </c>
      <c r="B72" s="226"/>
      <c r="C72" s="221">
        <f>SUM(C290:C297)</f>
        <v>408.12547073998815</v>
      </c>
      <c r="D72" s="221">
        <f t="shared" ref="D72:Y72" si="20">SUM(D290:D297)</f>
        <v>449.21004253054775</v>
      </c>
      <c r="E72" s="221">
        <f t="shared" si="20"/>
        <v>467.95665555765891</v>
      </c>
      <c r="F72" s="221">
        <f t="shared" si="20"/>
        <v>467.26550058452369</v>
      </c>
      <c r="G72" s="221">
        <f t="shared" si="20"/>
        <v>505.59945599362652</v>
      </c>
      <c r="H72" s="221">
        <f t="shared" si="20"/>
        <v>537.43395308088384</v>
      </c>
      <c r="I72" s="221">
        <f t="shared" si="20"/>
        <v>604.05780048803695</v>
      </c>
      <c r="J72" s="221">
        <f t="shared" si="20"/>
        <v>617.34116279196314</v>
      </c>
      <c r="K72" s="221">
        <f t="shared" si="20"/>
        <v>641.38216693132915</v>
      </c>
      <c r="L72" s="221">
        <f t="shared" si="20"/>
        <v>763.90366397507853</v>
      </c>
      <c r="M72" s="221">
        <f t="shared" si="20"/>
        <v>824.27713674160702</v>
      </c>
      <c r="N72" s="221">
        <f t="shared" si="20"/>
        <v>798.10316536703033</v>
      </c>
      <c r="O72" s="221">
        <f t="shared" si="20"/>
        <v>779.13152795703036</v>
      </c>
      <c r="P72" s="221">
        <f t="shared" si="20"/>
        <v>779.1732880043711</v>
      </c>
      <c r="Q72" s="221">
        <f t="shared" si="20"/>
        <v>827.73358267331935</v>
      </c>
      <c r="R72" s="221">
        <f t="shared" si="20"/>
        <v>912.4035986270419</v>
      </c>
      <c r="S72" s="221">
        <f t="shared" si="20"/>
        <v>1027.4167190927947</v>
      </c>
      <c r="T72" s="221">
        <f t="shared" si="20"/>
        <v>1023.6102098730636</v>
      </c>
      <c r="U72" s="221">
        <f t="shared" si="20"/>
        <v>1066.7676273087907</v>
      </c>
      <c r="V72" s="221">
        <f t="shared" si="20"/>
        <v>1148.8768409349098</v>
      </c>
      <c r="W72" s="221">
        <f t="shared" si="20"/>
        <v>1262.1217737416605</v>
      </c>
      <c r="X72" s="221">
        <f t="shared" si="20"/>
        <v>1276.8571002762781</v>
      </c>
      <c r="Y72" s="221">
        <f t="shared" si="20"/>
        <v>1334.8639594781932</v>
      </c>
      <c r="Z72" s="309">
        <v>1345.4250000000002</v>
      </c>
      <c r="AA72" s="309">
        <v>1386.6630000000002</v>
      </c>
      <c r="AB72" s="309">
        <v>1420.424</v>
      </c>
      <c r="AC72" s="309">
        <v>1392.7739999999999</v>
      </c>
      <c r="AD72" s="309">
        <v>1486.2530000000002</v>
      </c>
      <c r="AE72" s="309">
        <v>1659.5019999999997</v>
      </c>
      <c r="AF72" s="309">
        <v>1879.558</v>
      </c>
      <c r="AG72" s="309">
        <v>2108.5539999999996</v>
      </c>
      <c r="AH72" s="309"/>
    </row>
    <row r="73" spans="1:34" x14ac:dyDescent="0.2">
      <c r="A73" s="225" t="s">
        <v>80</v>
      </c>
      <c r="B73" s="226"/>
      <c r="C73" s="221">
        <f>SUM(C298:C311)</f>
        <v>366.73188863897133</v>
      </c>
      <c r="D73" s="221">
        <f t="shared" ref="D73:Y73" si="21">SUM(D298:D311)</f>
        <v>388.65235214602848</v>
      </c>
      <c r="E73" s="221">
        <f t="shared" si="21"/>
        <v>436.03453921273143</v>
      </c>
      <c r="F73" s="221">
        <f t="shared" si="21"/>
        <v>441.47015730707221</v>
      </c>
      <c r="G73" s="221">
        <f t="shared" si="21"/>
        <v>485.52965682837873</v>
      </c>
      <c r="H73" s="221">
        <f t="shared" si="21"/>
        <v>486.63858621701695</v>
      </c>
      <c r="I73" s="221">
        <f t="shared" si="21"/>
        <v>494.51598807624384</v>
      </c>
      <c r="J73" s="221">
        <f t="shared" si="21"/>
        <v>488.83776624388366</v>
      </c>
      <c r="K73" s="221">
        <f t="shared" si="21"/>
        <v>524.21471846522559</v>
      </c>
      <c r="L73" s="221">
        <f t="shared" si="21"/>
        <v>573.91219021247514</v>
      </c>
      <c r="M73" s="221">
        <f t="shared" si="21"/>
        <v>618.65985542633075</v>
      </c>
      <c r="N73" s="221">
        <f t="shared" si="21"/>
        <v>731.84599235549808</v>
      </c>
      <c r="O73" s="221">
        <f t="shared" si="21"/>
        <v>766.56776162214055</v>
      </c>
      <c r="P73" s="221">
        <f t="shared" si="21"/>
        <v>871.97150647513263</v>
      </c>
      <c r="Q73" s="221">
        <f t="shared" si="21"/>
        <v>914.2438548762716</v>
      </c>
      <c r="R73" s="221">
        <f t="shared" si="21"/>
        <v>855.91682018850395</v>
      </c>
      <c r="S73" s="221">
        <f t="shared" si="21"/>
        <v>927.23102035584839</v>
      </c>
      <c r="T73" s="221">
        <f t="shared" si="21"/>
        <v>952.63867272677726</v>
      </c>
      <c r="U73" s="221">
        <f t="shared" si="21"/>
        <v>1125.7427130007163</v>
      </c>
      <c r="V73" s="221">
        <f t="shared" si="21"/>
        <v>1242.526411929862</v>
      </c>
      <c r="W73" s="221">
        <f t="shared" si="21"/>
        <v>1274.7652906036458</v>
      </c>
      <c r="X73" s="221">
        <f t="shared" si="21"/>
        <v>1330.7498302380832</v>
      </c>
      <c r="Y73" s="221">
        <f t="shared" si="21"/>
        <v>1397.827171713657</v>
      </c>
      <c r="Z73" s="309">
        <v>1428.22</v>
      </c>
      <c r="AA73" s="309">
        <v>1444.3020000000001</v>
      </c>
      <c r="AB73" s="309">
        <v>1618.105</v>
      </c>
      <c r="AC73" s="309">
        <v>1588.4069999999997</v>
      </c>
      <c r="AD73" s="309">
        <v>1607.1280000000004</v>
      </c>
      <c r="AE73" s="309">
        <v>1659.3950000000002</v>
      </c>
      <c r="AF73" s="309">
        <v>1817.1809999999998</v>
      </c>
      <c r="AG73" s="309">
        <v>1923.0049999999994</v>
      </c>
      <c r="AH73" s="309"/>
    </row>
    <row r="74" spans="1:34" x14ac:dyDescent="0.2">
      <c r="A74" s="225" t="s">
        <v>124</v>
      </c>
      <c r="B74" s="226"/>
      <c r="C74" s="221">
        <f>+C312</f>
        <v>45.329326465936468</v>
      </c>
      <c r="D74" s="221">
        <f t="shared" ref="D74:Y74" si="22">+D312</f>
        <v>40.040942438187876</v>
      </c>
      <c r="E74" s="221">
        <f t="shared" si="22"/>
        <v>40.08772178338107</v>
      </c>
      <c r="F74" s="221">
        <f t="shared" si="22"/>
        <v>42.095635972437556</v>
      </c>
      <c r="G74" s="221">
        <f t="shared" si="22"/>
        <v>43.668524684715209</v>
      </c>
      <c r="H74" s="221">
        <f t="shared" si="22"/>
        <v>45.903126867445557</v>
      </c>
      <c r="I74" s="221">
        <f t="shared" si="22"/>
        <v>50.491346493155945</v>
      </c>
      <c r="J74" s="221">
        <f t="shared" si="22"/>
        <v>52.90544948188986</v>
      </c>
      <c r="K74" s="221">
        <f t="shared" si="22"/>
        <v>50.03945464785243</v>
      </c>
      <c r="L74" s="221">
        <f t="shared" si="22"/>
        <v>54.735272296182046</v>
      </c>
      <c r="M74" s="221">
        <f t="shared" si="22"/>
        <v>57.284928416049688</v>
      </c>
      <c r="N74" s="221">
        <f t="shared" si="22"/>
        <v>71.520683021253703</v>
      </c>
      <c r="O74" s="221">
        <f t="shared" si="22"/>
        <v>74.164433822980968</v>
      </c>
      <c r="P74" s="221">
        <f t="shared" si="22"/>
        <v>81.648161930624781</v>
      </c>
      <c r="Q74" s="221">
        <f t="shared" si="22"/>
        <v>86.070085933458557</v>
      </c>
      <c r="R74" s="221">
        <f t="shared" si="22"/>
        <v>88.852331810196659</v>
      </c>
      <c r="S74" s="221">
        <f t="shared" si="22"/>
        <v>91.995434926569047</v>
      </c>
      <c r="T74" s="221">
        <f t="shared" si="22"/>
        <v>99.201943453672897</v>
      </c>
      <c r="U74" s="221">
        <f t="shared" si="22"/>
        <v>123.75292596813962</v>
      </c>
      <c r="V74" s="221">
        <f t="shared" si="22"/>
        <v>135.64311720983116</v>
      </c>
      <c r="W74" s="221">
        <f t="shared" si="22"/>
        <v>154.47742103962631</v>
      </c>
      <c r="X74" s="221">
        <f t="shared" si="22"/>
        <v>195.2228039061321</v>
      </c>
      <c r="Y74" s="221">
        <f t="shared" si="22"/>
        <v>198.44371446187108</v>
      </c>
      <c r="Z74" s="309">
        <v>208.60300000000001</v>
      </c>
      <c r="AA74" s="309">
        <v>214.26400000000001</v>
      </c>
      <c r="AB74" s="309">
        <v>202.01400000000001</v>
      </c>
      <c r="AC74" s="309">
        <v>202.036</v>
      </c>
      <c r="AD74" s="309">
        <v>211.023</v>
      </c>
      <c r="AE74" s="309">
        <v>210.48699999999999</v>
      </c>
      <c r="AF74" s="309">
        <v>209.18700000000001</v>
      </c>
      <c r="AG74" s="309">
        <v>247.626</v>
      </c>
      <c r="AH74" s="309"/>
    </row>
    <row r="75" spans="1:34" x14ac:dyDescent="0.2">
      <c r="A75" s="225" t="s">
        <v>125</v>
      </c>
      <c r="B75" s="220"/>
      <c r="C75" s="221">
        <f>+C313</f>
        <v>36.361229660023625</v>
      </c>
      <c r="D75" s="221">
        <f t="shared" ref="D75:Y75" si="23">+D313</f>
        <v>34.207197341008701</v>
      </c>
      <c r="E75" s="221">
        <f t="shared" si="23"/>
        <v>37.571307983277286</v>
      </c>
      <c r="F75" s="221">
        <f t="shared" si="23"/>
        <v>38.458930762154509</v>
      </c>
      <c r="G75" s="221">
        <f t="shared" si="23"/>
        <v>40.879539700085765</v>
      </c>
      <c r="H75" s="221">
        <f t="shared" si="23"/>
        <v>42.22780384101042</v>
      </c>
      <c r="I75" s="221">
        <f t="shared" si="23"/>
        <v>46.564142998493196</v>
      </c>
      <c r="J75" s="221">
        <f t="shared" si="23"/>
        <v>48.316100183185611</v>
      </c>
      <c r="K75" s="221">
        <f t="shared" si="23"/>
        <v>50.65430666329793</v>
      </c>
      <c r="L75" s="221">
        <f t="shared" si="23"/>
        <v>50.158165408962127</v>
      </c>
      <c r="M75" s="221">
        <f t="shared" si="23"/>
        <v>46.250066566889934</v>
      </c>
      <c r="N75" s="221">
        <f t="shared" si="23"/>
        <v>76.278524230454622</v>
      </c>
      <c r="O75" s="221">
        <f t="shared" si="23"/>
        <v>78.408341983037218</v>
      </c>
      <c r="P75" s="221">
        <f t="shared" si="23"/>
        <v>81.322684149524605</v>
      </c>
      <c r="Q75" s="221">
        <f t="shared" si="23"/>
        <v>83.164328374290164</v>
      </c>
      <c r="R75" s="221">
        <f t="shared" si="23"/>
        <v>86.602782872031199</v>
      </c>
      <c r="S75" s="221">
        <f t="shared" si="23"/>
        <v>88.978598629388159</v>
      </c>
      <c r="T75" s="221">
        <f t="shared" si="23"/>
        <v>90.210436507181555</v>
      </c>
      <c r="U75" s="221">
        <f t="shared" si="23"/>
        <v>95.966140820034056</v>
      </c>
      <c r="V75" s="221">
        <f t="shared" si="23"/>
        <v>102.79679537705132</v>
      </c>
      <c r="W75" s="221">
        <f t="shared" si="23"/>
        <v>108.72097351701237</v>
      </c>
      <c r="X75" s="221">
        <f t="shared" si="23"/>
        <v>114.79791162103753</v>
      </c>
      <c r="Y75" s="221">
        <f t="shared" si="23"/>
        <v>125.50911606008739</v>
      </c>
      <c r="Z75" s="309">
        <v>126.46299999999999</v>
      </c>
      <c r="AA75" s="309">
        <v>129.547</v>
      </c>
      <c r="AB75" s="309">
        <v>130.75</v>
      </c>
      <c r="AC75" s="309">
        <v>135.91499999999999</v>
      </c>
      <c r="AD75" s="309">
        <v>140.16800000000001</v>
      </c>
      <c r="AE75" s="309">
        <v>140.286</v>
      </c>
      <c r="AF75" s="309">
        <v>143.13800000000001</v>
      </c>
      <c r="AG75" s="309">
        <v>149.02199999999999</v>
      </c>
      <c r="AH75" s="309"/>
    </row>
    <row r="76" spans="1:34" x14ac:dyDescent="0.2">
      <c r="A76" s="219" t="s">
        <v>13</v>
      </c>
      <c r="B76" s="220"/>
      <c r="C76" s="221">
        <f>+C314</f>
        <v>293.24590595305995</v>
      </c>
      <c r="D76" s="221">
        <f t="shared" ref="D76:Y76" si="24">+D314</f>
        <v>302.5050096743293</v>
      </c>
      <c r="E76" s="221">
        <f t="shared" si="24"/>
        <v>346.82994339484662</v>
      </c>
      <c r="F76" s="221">
        <f t="shared" si="24"/>
        <v>349.01182899010428</v>
      </c>
      <c r="G76" s="221">
        <f t="shared" si="24"/>
        <v>364.0318290176026</v>
      </c>
      <c r="H76" s="221">
        <f t="shared" si="24"/>
        <v>398.7717867498626</v>
      </c>
      <c r="I76" s="221">
        <f t="shared" si="24"/>
        <v>461.70785045835646</v>
      </c>
      <c r="J76" s="221">
        <f t="shared" si="24"/>
        <v>458.67127863611353</v>
      </c>
      <c r="K76" s="221">
        <f t="shared" si="24"/>
        <v>467.89886050791426</v>
      </c>
      <c r="L76" s="221">
        <f t="shared" si="24"/>
        <v>527.44262766673944</v>
      </c>
      <c r="M76" s="221">
        <f t="shared" si="24"/>
        <v>593.38499801308899</v>
      </c>
      <c r="N76" s="221">
        <f t="shared" si="24"/>
        <v>707.6933474883034</v>
      </c>
      <c r="O76" s="221">
        <f t="shared" si="24"/>
        <v>720.83463236065427</v>
      </c>
      <c r="P76" s="221">
        <f t="shared" si="24"/>
        <v>749.7570854487318</v>
      </c>
      <c r="Q76" s="221">
        <f t="shared" si="24"/>
        <v>683.66431661457921</v>
      </c>
      <c r="R76" s="221">
        <f t="shared" si="24"/>
        <v>697.93764442583506</v>
      </c>
      <c r="S76" s="221">
        <f t="shared" si="24"/>
        <v>705.00682451597982</v>
      </c>
      <c r="T76" s="221">
        <f t="shared" si="24"/>
        <v>759.81880053337204</v>
      </c>
      <c r="U76" s="221">
        <f t="shared" si="24"/>
        <v>808.14337866325718</v>
      </c>
      <c r="V76" s="221">
        <f t="shared" si="24"/>
        <v>799.84190575183959</v>
      </c>
      <c r="W76" s="221">
        <f t="shared" si="24"/>
        <v>870.6499197909576</v>
      </c>
      <c r="X76" s="221">
        <f t="shared" si="24"/>
        <v>915.92694279310774</v>
      </c>
      <c r="Y76" s="221">
        <f t="shared" si="24"/>
        <v>979.80594341405958</v>
      </c>
      <c r="Z76" s="309">
        <v>1038.309</v>
      </c>
      <c r="AA76" s="309">
        <v>1131.8699999999999</v>
      </c>
      <c r="AB76" s="309">
        <v>1237.307</v>
      </c>
      <c r="AC76" s="309">
        <v>1303.8409999999999</v>
      </c>
      <c r="AD76" s="309">
        <v>1445.0909999999999</v>
      </c>
      <c r="AE76" s="309">
        <v>1520.6690000000001</v>
      </c>
      <c r="AF76" s="309">
        <v>1715.6759999999999</v>
      </c>
      <c r="AG76" s="309">
        <v>1969.31</v>
      </c>
      <c r="AH76" s="309"/>
    </row>
    <row r="77" spans="1:34" x14ac:dyDescent="0.2">
      <c r="A77" s="222" t="s">
        <v>14</v>
      </c>
      <c r="B77" s="223"/>
      <c r="C77" s="224">
        <f t="shared" ref="C77" si="25">SUM(C78:C86)</f>
        <v>2172.7783482615723</v>
      </c>
      <c r="D77" s="224">
        <f t="shared" ref="D77:Y77" si="26">SUM(D78:D86)</f>
        <v>2215.8832836859328</v>
      </c>
      <c r="E77" s="224">
        <f t="shared" si="26"/>
        <v>2489.8722687224504</v>
      </c>
      <c r="F77" s="224">
        <f t="shared" si="26"/>
        <v>2559.8259461916164</v>
      </c>
      <c r="G77" s="224">
        <f t="shared" si="26"/>
        <v>2853.4659976351477</v>
      </c>
      <c r="H77" s="224">
        <f t="shared" si="26"/>
        <v>3037.3563956997414</v>
      </c>
      <c r="I77" s="224">
        <f t="shared" si="26"/>
        <v>3251.6317569306098</v>
      </c>
      <c r="J77" s="224">
        <f t="shared" si="26"/>
        <v>3379.2212745898096</v>
      </c>
      <c r="K77" s="224">
        <f t="shared" si="26"/>
        <v>3725.2092788329187</v>
      </c>
      <c r="L77" s="224">
        <f t="shared" si="26"/>
        <v>3958.200673591648</v>
      </c>
      <c r="M77" s="224">
        <f t="shared" si="26"/>
        <v>4250.8669367334105</v>
      </c>
      <c r="N77" s="224">
        <f t="shared" si="26"/>
        <v>4776.2942425281335</v>
      </c>
      <c r="O77" s="224">
        <f t="shared" si="26"/>
        <v>4954.3667915825918</v>
      </c>
      <c r="P77" s="224">
        <f t="shared" si="26"/>
        <v>5235.9217854625749</v>
      </c>
      <c r="Q77" s="224">
        <f t="shared" si="26"/>
        <v>5623.5359510712296</v>
      </c>
      <c r="R77" s="224">
        <f t="shared" si="26"/>
        <v>6130.9716093235593</v>
      </c>
      <c r="S77" s="224">
        <f t="shared" si="26"/>
        <v>6650.2283332120169</v>
      </c>
      <c r="T77" s="224">
        <f t="shared" si="26"/>
        <v>6891.3948087849294</v>
      </c>
      <c r="U77" s="224">
        <f t="shared" si="26"/>
        <v>7472.9378741834189</v>
      </c>
      <c r="V77" s="224">
        <f t="shared" si="26"/>
        <v>7815.1981280370728</v>
      </c>
      <c r="W77" s="224">
        <f t="shared" si="26"/>
        <v>8382.1534570676431</v>
      </c>
      <c r="X77" s="224">
        <f t="shared" si="26"/>
        <v>9059.9242753363342</v>
      </c>
      <c r="Y77" s="224">
        <f t="shared" si="26"/>
        <v>9437.8050451344188</v>
      </c>
      <c r="Z77" s="310">
        <v>10112.754999999999</v>
      </c>
      <c r="AA77" s="310">
        <v>10625.342000000001</v>
      </c>
      <c r="AB77" s="310">
        <v>11200.790999999999</v>
      </c>
      <c r="AC77" s="310">
        <v>11860.513999999999</v>
      </c>
      <c r="AD77" s="310">
        <v>12147.75</v>
      </c>
      <c r="AE77" s="310">
        <v>12715.223999999998</v>
      </c>
      <c r="AF77" s="310">
        <v>13666.266999999998</v>
      </c>
      <c r="AG77" s="310">
        <v>15000.896000000001</v>
      </c>
      <c r="AH77" s="310"/>
    </row>
    <row r="78" spans="1:34" x14ac:dyDescent="0.2">
      <c r="A78" s="219" t="s">
        <v>126</v>
      </c>
      <c r="B78" s="220"/>
      <c r="C78" s="221">
        <f>+C315+C316</f>
        <v>366.89554109308966</v>
      </c>
      <c r="D78" s="221">
        <f t="shared" ref="D78:Y78" si="27">+D315+D316</f>
        <v>457.75060682891632</v>
      </c>
      <c r="E78" s="221">
        <f t="shared" si="27"/>
        <v>507.13627309419542</v>
      </c>
      <c r="F78" s="221">
        <f t="shared" si="27"/>
        <v>506.22929107857618</v>
      </c>
      <c r="G78" s="221">
        <f t="shared" si="27"/>
        <v>562.23327426348044</v>
      </c>
      <c r="H78" s="221">
        <f t="shared" si="27"/>
        <v>629.87656324370528</v>
      </c>
      <c r="I78" s="221">
        <f t="shared" si="27"/>
        <v>618.939226981194</v>
      </c>
      <c r="J78" s="221">
        <f t="shared" si="27"/>
        <v>626.85645350854463</v>
      </c>
      <c r="K78" s="221">
        <f t="shared" si="27"/>
        <v>735.22538363409024</v>
      </c>
      <c r="L78" s="221">
        <f t="shared" si="27"/>
        <v>770.07262924812824</v>
      </c>
      <c r="M78" s="221">
        <f t="shared" si="27"/>
        <v>820.26876684491754</v>
      </c>
      <c r="N78" s="221">
        <f t="shared" si="27"/>
        <v>932.96780334734035</v>
      </c>
      <c r="O78" s="221">
        <f t="shared" si="27"/>
        <v>954.9218097324549</v>
      </c>
      <c r="P78" s="221">
        <f t="shared" si="27"/>
        <v>1063.0630909321401</v>
      </c>
      <c r="Q78" s="221">
        <f t="shared" si="27"/>
        <v>1121.2105546535627</v>
      </c>
      <c r="R78" s="221">
        <f t="shared" si="27"/>
        <v>1371.1643000161494</v>
      </c>
      <c r="S78" s="221">
        <f t="shared" si="27"/>
        <v>1440.9670852555503</v>
      </c>
      <c r="T78" s="221">
        <f t="shared" si="27"/>
        <v>1618.2417838700992</v>
      </c>
      <c r="U78" s="221">
        <f t="shared" si="27"/>
        <v>1668.7738767129686</v>
      </c>
      <c r="V78" s="221">
        <f t="shared" si="27"/>
        <v>1751.419898415751</v>
      </c>
      <c r="W78" s="221">
        <f t="shared" si="27"/>
        <v>1824.4483075911119</v>
      </c>
      <c r="X78" s="221">
        <f t="shared" si="27"/>
        <v>1996.4891775574145</v>
      </c>
      <c r="Y78" s="221">
        <f t="shared" si="27"/>
        <v>2033.7328136296637</v>
      </c>
      <c r="Z78" s="309">
        <v>2237.0769999999998</v>
      </c>
      <c r="AA78" s="309">
        <v>2326.7170000000001</v>
      </c>
      <c r="AB78" s="309">
        <v>2398.393</v>
      </c>
      <c r="AC78" s="309">
        <v>2551.8620000000001</v>
      </c>
      <c r="AD78" s="309">
        <v>2562.94</v>
      </c>
      <c r="AE78" s="309">
        <v>2705.3989999999999</v>
      </c>
      <c r="AF78" s="309">
        <v>3098.152</v>
      </c>
      <c r="AG78" s="309">
        <v>3305.1770000000001</v>
      </c>
      <c r="AH78" s="309"/>
    </row>
    <row r="79" spans="1:34" x14ac:dyDescent="0.2">
      <c r="A79" s="219" t="s">
        <v>105</v>
      </c>
      <c r="B79" s="220"/>
      <c r="C79" s="221">
        <f>+C318</f>
        <v>234.86715699473606</v>
      </c>
      <c r="D79" s="221">
        <f t="shared" ref="D79:Y79" si="28">+D318</f>
        <v>236.45640045391966</v>
      </c>
      <c r="E79" s="221">
        <f t="shared" si="28"/>
        <v>261.02795733191783</v>
      </c>
      <c r="F79" s="221">
        <f t="shared" si="28"/>
        <v>258.00024401442641</v>
      </c>
      <c r="G79" s="221">
        <f t="shared" si="28"/>
        <v>285.87594705785995</v>
      </c>
      <c r="H79" s="221">
        <f t="shared" si="28"/>
        <v>295.25298081829004</v>
      </c>
      <c r="I79" s="221">
        <f t="shared" si="28"/>
        <v>318.48519111100109</v>
      </c>
      <c r="J79" s="221">
        <f t="shared" si="28"/>
        <v>345.85341336755084</v>
      </c>
      <c r="K79" s="221">
        <f t="shared" si="28"/>
        <v>350.18109827395097</v>
      </c>
      <c r="L79" s="221">
        <f t="shared" si="28"/>
        <v>379.35189698652431</v>
      </c>
      <c r="M79" s="221">
        <f t="shared" si="28"/>
        <v>431.53737523242643</v>
      </c>
      <c r="N79" s="221">
        <f t="shared" si="28"/>
        <v>453.6017262403617</v>
      </c>
      <c r="O79" s="221">
        <f t="shared" si="28"/>
        <v>445.02283491139048</v>
      </c>
      <c r="P79" s="221">
        <f t="shared" si="28"/>
        <v>518.87192190892404</v>
      </c>
      <c r="Q79" s="221">
        <f t="shared" si="28"/>
        <v>538.25236107671265</v>
      </c>
      <c r="R79" s="221">
        <f t="shared" si="28"/>
        <v>578.10969277017796</v>
      </c>
      <c r="S79" s="221">
        <f t="shared" si="28"/>
        <v>655.83213433945969</v>
      </c>
      <c r="T79" s="221">
        <f t="shared" si="28"/>
        <v>676.39171688972226</v>
      </c>
      <c r="U79" s="221">
        <f t="shared" si="28"/>
        <v>723.44710778181786</v>
      </c>
      <c r="V79" s="221">
        <f t="shared" si="28"/>
        <v>781.18350930474662</v>
      </c>
      <c r="W79" s="221">
        <f t="shared" si="28"/>
        <v>832.18914814059895</v>
      </c>
      <c r="X79" s="221">
        <f t="shared" si="28"/>
        <v>874.73940176690951</v>
      </c>
      <c r="Y79" s="221">
        <f t="shared" si="28"/>
        <v>933.75623009239632</v>
      </c>
      <c r="Z79" s="309">
        <v>976.64700000000005</v>
      </c>
      <c r="AA79" s="309">
        <v>1039.979</v>
      </c>
      <c r="AB79" s="309">
        <v>1131.2460000000001</v>
      </c>
      <c r="AC79" s="309">
        <v>1256.998</v>
      </c>
      <c r="AD79" s="309">
        <v>1186.7460000000001</v>
      </c>
      <c r="AE79" s="309">
        <v>1320.7339999999999</v>
      </c>
      <c r="AF79" s="309">
        <v>1427.4</v>
      </c>
      <c r="AG79" s="309">
        <v>1591.3779999999999</v>
      </c>
      <c r="AH79" s="309"/>
    </row>
    <row r="80" spans="1:34" x14ac:dyDescent="0.2">
      <c r="A80" s="219" t="s">
        <v>15</v>
      </c>
      <c r="B80" s="220"/>
      <c r="C80" s="221">
        <f>+C317</f>
        <v>293.92065097703608</v>
      </c>
      <c r="D80" s="221">
        <f t="shared" ref="D80:Y80" si="29">+D317</f>
        <v>333.8771076362741</v>
      </c>
      <c r="E80" s="221">
        <f t="shared" si="29"/>
        <v>390.44753630811675</v>
      </c>
      <c r="F80" s="221">
        <f t="shared" si="29"/>
        <v>418.13495242888973</v>
      </c>
      <c r="G80" s="221">
        <f t="shared" si="29"/>
        <v>488.9135769330652</v>
      </c>
      <c r="H80" s="221">
        <f t="shared" si="29"/>
        <v>505.03992852901865</v>
      </c>
      <c r="I80" s="221">
        <f t="shared" si="29"/>
        <v>532.52647876013157</v>
      </c>
      <c r="J80" s="221">
        <f t="shared" si="29"/>
        <v>543.7154734238253</v>
      </c>
      <c r="K80" s="221">
        <f t="shared" si="29"/>
        <v>592.62484860082509</v>
      </c>
      <c r="L80" s="221">
        <f t="shared" si="29"/>
        <v>680.01214253252715</v>
      </c>
      <c r="M80" s="221">
        <f t="shared" si="29"/>
        <v>778.10437290153232</v>
      </c>
      <c r="N80" s="221">
        <f t="shared" si="29"/>
        <v>992.51714495046417</v>
      </c>
      <c r="O80" s="221">
        <f t="shared" si="29"/>
        <v>996.78850569674421</v>
      </c>
      <c r="P80" s="221">
        <f t="shared" si="29"/>
        <v>1047.0378511534418</v>
      </c>
      <c r="Q80" s="221">
        <f t="shared" si="29"/>
        <v>1099.2739889143938</v>
      </c>
      <c r="R80" s="221">
        <f t="shared" si="29"/>
        <v>1140.886558938387</v>
      </c>
      <c r="S80" s="221">
        <f t="shared" si="29"/>
        <v>1290.9838332963759</v>
      </c>
      <c r="T80" s="221">
        <f t="shared" si="29"/>
        <v>1313.8633962556385</v>
      </c>
      <c r="U80" s="221">
        <f t="shared" si="29"/>
        <v>1417.0450461042226</v>
      </c>
      <c r="V80" s="221">
        <f t="shared" si="29"/>
        <v>1468.0863045725964</v>
      </c>
      <c r="W80" s="221">
        <f t="shared" si="29"/>
        <v>1612.8729908787436</v>
      </c>
      <c r="X80" s="221">
        <f t="shared" si="29"/>
        <v>1778.8842201083214</v>
      </c>
      <c r="Y80" s="221">
        <f t="shared" si="29"/>
        <v>1957.6789387361557</v>
      </c>
      <c r="Z80" s="309">
        <v>2043.577</v>
      </c>
      <c r="AA80" s="309">
        <v>2133.636</v>
      </c>
      <c r="AB80" s="309">
        <v>2232.2449999999999</v>
      </c>
      <c r="AC80" s="309">
        <v>2368.174</v>
      </c>
      <c r="AD80" s="309">
        <v>2481.8820000000001</v>
      </c>
      <c r="AE80" s="309">
        <v>2571.2669999999998</v>
      </c>
      <c r="AF80" s="309">
        <v>2773.5239999999999</v>
      </c>
      <c r="AG80" s="309">
        <v>3240.5309999999999</v>
      </c>
      <c r="AH80" s="309"/>
    </row>
    <row r="81" spans="1:34" x14ac:dyDescent="0.2">
      <c r="A81" s="219" t="s">
        <v>127</v>
      </c>
      <c r="B81" s="220"/>
      <c r="C81" s="221">
        <f>+C319</f>
        <v>63.98093726601563</v>
      </c>
      <c r="D81" s="221">
        <f t="shared" ref="D81:Y81" si="30">+D319</f>
        <v>62.649709668721059</v>
      </c>
      <c r="E81" s="221">
        <f t="shared" si="30"/>
        <v>76.616844989506262</v>
      </c>
      <c r="F81" s="221">
        <f t="shared" si="30"/>
        <v>80.91305357981328</v>
      </c>
      <c r="G81" s="221">
        <f t="shared" si="30"/>
        <v>92.667285860811972</v>
      </c>
      <c r="H81" s="221">
        <f t="shared" si="30"/>
        <v>97.413193744243671</v>
      </c>
      <c r="I81" s="221">
        <f t="shared" si="30"/>
        <v>120.97802971586697</v>
      </c>
      <c r="J81" s="221">
        <f t="shared" si="30"/>
        <v>159.89630294038838</v>
      </c>
      <c r="K81" s="221">
        <f t="shared" si="30"/>
        <v>189.37032733887884</v>
      </c>
      <c r="L81" s="221">
        <f t="shared" si="30"/>
        <v>198.84662612296242</v>
      </c>
      <c r="M81" s="221">
        <f t="shared" si="30"/>
        <v>222.43568932115591</v>
      </c>
      <c r="N81" s="221">
        <f t="shared" si="30"/>
        <v>226.12536190813253</v>
      </c>
      <c r="O81" s="221">
        <f t="shared" si="30"/>
        <v>240.56652756576653</v>
      </c>
      <c r="P81" s="221">
        <f t="shared" si="30"/>
        <v>273.84453122173983</v>
      </c>
      <c r="Q81" s="221">
        <f t="shared" si="30"/>
        <v>326.83702662245332</v>
      </c>
      <c r="R81" s="221">
        <f t="shared" si="30"/>
        <v>348.94176959313091</v>
      </c>
      <c r="S81" s="221">
        <f t="shared" si="30"/>
        <v>342.449679532228</v>
      </c>
      <c r="T81" s="221">
        <f t="shared" si="30"/>
        <v>359.41649424040889</v>
      </c>
      <c r="U81" s="221">
        <f t="shared" si="30"/>
        <v>383.19210374088163</v>
      </c>
      <c r="V81" s="221">
        <f t="shared" si="30"/>
        <v>391.04461302856402</v>
      </c>
      <c r="W81" s="221">
        <f t="shared" si="30"/>
        <v>402.88246109691102</v>
      </c>
      <c r="X81" s="221">
        <f t="shared" si="30"/>
        <v>425.62682809324735</v>
      </c>
      <c r="Y81" s="221">
        <f t="shared" si="30"/>
        <v>404.13221915097358</v>
      </c>
      <c r="Z81" s="309">
        <v>448.18599999999998</v>
      </c>
      <c r="AA81" s="309">
        <v>480.00799999999998</v>
      </c>
      <c r="AB81" s="309">
        <v>475.005</v>
      </c>
      <c r="AC81" s="309">
        <v>483.923</v>
      </c>
      <c r="AD81" s="309">
        <v>517.81200000000001</v>
      </c>
      <c r="AE81" s="309">
        <v>513.75400000000002</v>
      </c>
      <c r="AF81" s="309">
        <v>544.75400000000002</v>
      </c>
      <c r="AG81" s="309">
        <v>591.27499999999998</v>
      </c>
      <c r="AH81" s="309"/>
    </row>
    <row r="82" spans="1:34" x14ac:dyDescent="0.2">
      <c r="A82" s="219" t="s">
        <v>384</v>
      </c>
      <c r="B82" s="220"/>
      <c r="C82" s="221">
        <f>C320</f>
        <v>72.432236356483187</v>
      </c>
      <c r="D82" s="221">
        <f t="shared" ref="D82:Y82" si="31">D320</f>
        <v>68.113493542022567</v>
      </c>
      <c r="E82" s="221">
        <f t="shared" si="31"/>
        <v>113.77957248059516</v>
      </c>
      <c r="F82" s="221">
        <f t="shared" si="31"/>
        <v>99.573349579995721</v>
      </c>
      <c r="G82" s="221">
        <f t="shared" si="31"/>
        <v>83.101892440892414</v>
      </c>
      <c r="H82" s="221">
        <f t="shared" si="31"/>
        <v>82.272547162673106</v>
      </c>
      <c r="I82" s="221">
        <f t="shared" si="31"/>
        <v>81.001162034214417</v>
      </c>
      <c r="J82" s="221">
        <f t="shared" si="31"/>
        <v>84.894796595320159</v>
      </c>
      <c r="K82" s="221">
        <f t="shared" si="31"/>
        <v>85.831234447340108</v>
      </c>
      <c r="L82" s="221">
        <f t="shared" si="31"/>
        <v>101.0200960814321</v>
      </c>
      <c r="M82" s="221">
        <f t="shared" si="31"/>
        <v>111.61424484564931</v>
      </c>
      <c r="N82" s="221">
        <f t="shared" si="31"/>
        <v>105.33513581218617</v>
      </c>
      <c r="O82" s="221">
        <f t="shared" si="31"/>
        <v>132.54456930305693</v>
      </c>
      <c r="P82" s="221">
        <f t="shared" si="31"/>
        <v>127.53544570600505</v>
      </c>
      <c r="Q82" s="221">
        <f t="shared" si="31"/>
        <v>151.01723877088213</v>
      </c>
      <c r="R82" s="221">
        <f t="shared" si="31"/>
        <v>188.61734499443975</v>
      </c>
      <c r="S82" s="221">
        <f t="shared" si="31"/>
        <v>199.30137514261969</v>
      </c>
      <c r="T82" s="221">
        <f t="shared" si="31"/>
        <v>221.69476226264428</v>
      </c>
      <c r="U82" s="221">
        <f t="shared" si="31"/>
        <v>339.77875665677692</v>
      </c>
      <c r="V82" s="221">
        <f t="shared" si="31"/>
        <v>277.2921880020391</v>
      </c>
      <c r="W82" s="221">
        <f t="shared" si="31"/>
        <v>308.27760580131792</v>
      </c>
      <c r="X82" s="221">
        <f t="shared" si="31"/>
        <v>316.10040885122959</v>
      </c>
      <c r="Y82" s="221">
        <f t="shared" si="31"/>
        <v>338.59034973410627</v>
      </c>
      <c r="Z82" s="309">
        <v>401.89800000000002</v>
      </c>
      <c r="AA82" s="309">
        <v>420.15300000000002</v>
      </c>
      <c r="AB82" s="309">
        <v>487.45499999999998</v>
      </c>
      <c r="AC82" s="309">
        <v>509.15899999999999</v>
      </c>
      <c r="AD82" s="309">
        <v>518.70100000000002</v>
      </c>
      <c r="AE82" s="309">
        <v>574.03499999999997</v>
      </c>
      <c r="AF82" s="309">
        <v>607.03700000000003</v>
      </c>
      <c r="AG82" s="309">
        <v>646.71699999999998</v>
      </c>
      <c r="AH82" s="309"/>
    </row>
    <row r="83" spans="1:34" x14ac:dyDescent="0.2">
      <c r="A83" s="219" t="s">
        <v>128</v>
      </c>
      <c r="B83" s="220"/>
      <c r="C83" s="221">
        <f t="shared" ref="C83:R85" si="32">C324</f>
        <v>343.50588997705023</v>
      </c>
      <c r="D83" s="221">
        <f t="shared" si="32"/>
        <v>292.95011220973566</v>
      </c>
      <c r="E83" s="221">
        <f t="shared" si="32"/>
        <v>298.61182737287811</v>
      </c>
      <c r="F83" s="221">
        <f t="shared" si="32"/>
        <v>317.22331233113414</v>
      </c>
      <c r="G83" s="221">
        <f t="shared" si="32"/>
        <v>336.57531234071052</v>
      </c>
      <c r="H83" s="221">
        <f t="shared" si="32"/>
        <v>333.21093905847914</v>
      </c>
      <c r="I83" s="221">
        <f t="shared" si="32"/>
        <v>372.30775816319442</v>
      </c>
      <c r="J83" s="221">
        <f t="shared" si="32"/>
        <v>388.92909122832481</v>
      </c>
      <c r="K83" s="221">
        <f t="shared" si="32"/>
        <v>434.91109571334397</v>
      </c>
      <c r="L83" s="221">
        <f t="shared" si="32"/>
        <v>416.65172554718174</v>
      </c>
      <c r="M83" s="221">
        <f t="shared" si="32"/>
        <v>419.41479221165645</v>
      </c>
      <c r="N83" s="221">
        <f t="shared" si="32"/>
        <v>452.72732618765809</v>
      </c>
      <c r="O83" s="221">
        <f t="shared" si="32"/>
        <v>457.43562120495761</v>
      </c>
      <c r="P83" s="221">
        <f t="shared" si="32"/>
        <v>431.98012427171216</v>
      </c>
      <c r="Q83" s="221">
        <f t="shared" si="32"/>
        <v>462.96811357464196</v>
      </c>
      <c r="R83" s="221">
        <f t="shared" si="32"/>
        <v>540.25905476883133</v>
      </c>
      <c r="S83" s="221">
        <f t="shared" ref="D83:Y85" si="33">S324</f>
        <v>617.24934831834116</v>
      </c>
      <c r="T83" s="221">
        <f t="shared" si="33"/>
        <v>614.02601772039384</v>
      </c>
      <c r="U83" s="221">
        <f t="shared" si="33"/>
        <v>721.98160357113454</v>
      </c>
      <c r="V83" s="221">
        <f t="shared" si="33"/>
        <v>780.21274125826255</v>
      </c>
      <c r="W83" s="221">
        <f t="shared" si="33"/>
        <v>871.20844552791732</v>
      </c>
      <c r="X83" s="221">
        <f t="shared" si="33"/>
        <v>980.81071880530624</v>
      </c>
      <c r="Y83" s="221">
        <f t="shared" si="33"/>
        <v>961.55758551329211</v>
      </c>
      <c r="Z83" s="309">
        <v>1093.0650000000001</v>
      </c>
      <c r="AA83" s="309">
        <v>1139.78</v>
      </c>
      <c r="AB83" s="309">
        <v>1238.472</v>
      </c>
      <c r="AC83" s="309">
        <v>1290.3030000000001</v>
      </c>
      <c r="AD83" s="309">
        <v>1347.116</v>
      </c>
      <c r="AE83" s="309">
        <v>1382.502</v>
      </c>
      <c r="AF83" s="309">
        <v>1462.46</v>
      </c>
      <c r="AG83" s="309">
        <v>1596.0719999999999</v>
      </c>
      <c r="AH83" s="309"/>
    </row>
    <row r="84" spans="1:34" ht="12.75" customHeight="1" x14ac:dyDescent="0.2">
      <c r="A84" s="219" t="s">
        <v>60</v>
      </c>
      <c r="B84" s="220"/>
      <c r="C84" s="221">
        <f t="shared" si="32"/>
        <v>135.87635141161846</v>
      </c>
      <c r="D84" s="221">
        <f t="shared" si="33"/>
        <v>106.94564430907943</v>
      </c>
      <c r="E84" s="221">
        <f t="shared" si="33"/>
        <v>113.95826293833865</v>
      </c>
      <c r="F84" s="221">
        <f t="shared" si="33"/>
        <v>121.57719117433156</v>
      </c>
      <c r="G84" s="221">
        <f t="shared" si="33"/>
        <v>133.50344629328572</v>
      </c>
      <c r="H84" s="221">
        <f t="shared" si="33"/>
        <v>141.97743467477969</v>
      </c>
      <c r="I84" s="221">
        <f t="shared" si="33"/>
        <v>191.10832716379451</v>
      </c>
      <c r="J84" s="221">
        <f t="shared" si="33"/>
        <v>202.55543736573793</v>
      </c>
      <c r="K84" s="221">
        <f t="shared" si="33"/>
        <v>200.12407761611891</v>
      </c>
      <c r="L84" s="221">
        <f t="shared" si="33"/>
        <v>223.0519433092326</v>
      </c>
      <c r="M84" s="221">
        <f t="shared" si="33"/>
        <v>259.95100746060621</v>
      </c>
      <c r="N84" s="221">
        <f t="shared" si="33"/>
        <v>283.85782018739053</v>
      </c>
      <c r="O84" s="221">
        <f t="shared" si="33"/>
        <v>287.36175824240945</v>
      </c>
      <c r="P84" s="221">
        <f t="shared" si="33"/>
        <v>328.92283810741691</v>
      </c>
      <c r="Q84" s="221">
        <f t="shared" si="33"/>
        <v>361.64997189304916</v>
      </c>
      <c r="R84" s="221">
        <f t="shared" si="33"/>
        <v>387.00275593233317</v>
      </c>
      <c r="S84" s="221">
        <f t="shared" si="33"/>
        <v>418.66344839099781</v>
      </c>
      <c r="T84" s="221">
        <f t="shared" si="33"/>
        <v>451.12145333399718</v>
      </c>
      <c r="U84" s="221">
        <f t="shared" si="33"/>
        <v>479.51996160801252</v>
      </c>
      <c r="V84" s="221">
        <f t="shared" si="33"/>
        <v>509.94044387035626</v>
      </c>
      <c r="W84" s="221">
        <f t="shared" si="33"/>
        <v>550.35364848479298</v>
      </c>
      <c r="X84" s="221">
        <f t="shared" si="33"/>
        <v>592.9068410326114</v>
      </c>
      <c r="Y84" s="221">
        <f t="shared" si="33"/>
        <v>630.23732901842095</v>
      </c>
      <c r="Z84" s="309">
        <v>706.59400000000005</v>
      </c>
      <c r="AA84" s="309">
        <v>747.35699999999997</v>
      </c>
      <c r="AB84" s="309">
        <v>786.75400000000002</v>
      </c>
      <c r="AC84" s="309">
        <v>814.89200000000005</v>
      </c>
      <c r="AD84" s="309">
        <v>824.58699999999999</v>
      </c>
      <c r="AE84" s="309">
        <v>842.57</v>
      </c>
      <c r="AF84" s="309">
        <v>895.49900000000002</v>
      </c>
      <c r="AG84" s="309">
        <v>997.13499999999999</v>
      </c>
      <c r="AH84" s="309"/>
    </row>
    <row r="85" spans="1:34" x14ac:dyDescent="0.2">
      <c r="A85" s="219" t="s">
        <v>103</v>
      </c>
      <c r="B85" s="220"/>
      <c r="C85" s="221">
        <f t="shared" si="32"/>
        <v>67.169549070003995</v>
      </c>
      <c r="D85" s="221">
        <f t="shared" si="33"/>
        <v>62.412558666742001</v>
      </c>
      <c r="E85" s="221">
        <f t="shared" si="33"/>
        <v>76.578580690649943</v>
      </c>
      <c r="F85" s="221">
        <f t="shared" si="33"/>
        <v>83.873442142065841</v>
      </c>
      <c r="G85" s="221">
        <f t="shared" si="33"/>
        <v>95.685495705331689</v>
      </c>
      <c r="H85" s="221">
        <f t="shared" si="33"/>
        <v>108.33397669782848</v>
      </c>
      <c r="I85" s="221">
        <f t="shared" si="33"/>
        <v>87.388247863432014</v>
      </c>
      <c r="J85" s="221">
        <f t="shared" si="33"/>
        <v>73.414967893647116</v>
      </c>
      <c r="K85" s="221">
        <f t="shared" si="33"/>
        <v>110.13409330520334</v>
      </c>
      <c r="L85" s="221">
        <f t="shared" si="33"/>
        <v>111.92486949980241</v>
      </c>
      <c r="M85" s="221">
        <f t="shared" si="33"/>
        <v>118.65446464706554</v>
      </c>
      <c r="N85" s="221">
        <f t="shared" si="33"/>
        <v>123.64535223710809</v>
      </c>
      <c r="O85" s="221">
        <f t="shared" si="33"/>
        <v>119.93512567609419</v>
      </c>
      <c r="P85" s="221">
        <f t="shared" si="33"/>
        <v>125.33890858525777</v>
      </c>
      <c r="Q85" s="221">
        <f t="shared" si="33"/>
        <v>129.91523057484912</v>
      </c>
      <c r="R85" s="221">
        <f t="shared" si="33"/>
        <v>139.59312307890806</v>
      </c>
      <c r="S85" s="221">
        <f t="shared" si="33"/>
        <v>155.18175690274896</v>
      </c>
      <c r="T85" s="221">
        <f t="shared" si="33"/>
        <v>159.28847947762068</v>
      </c>
      <c r="U85" s="221">
        <f t="shared" si="33"/>
        <v>173.26624470360508</v>
      </c>
      <c r="V85" s="221">
        <f t="shared" si="33"/>
        <v>182.34811540421296</v>
      </c>
      <c r="W85" s="221">
        <f t="shared" si="33"/>
        <v>193.18321490518144</v>
      </c>
      <c r="X85" s="221">
        <f t="shared" si="33"/>
        <v>205.4894808183856</v>
      </c>
      <c r="Y85" s="221">
        <f t="shared" si="33"/>
        <v>206.24733957915467</v>
      </c>
      <c r="Z85" s="309">
        <v>214.74600000000001</v>
      </c>
      <c r="AA85" s="309">
        <v>215.709</v>
      </c>
      <c r="AB85" s="309">
        <v>224.358</v>
      </c>
      <c r="AC85" s="309">
        <v>229.93</v>
      </c>
      <c r="AD85" s="309">
        <v>242.54300000000001</v>
      </c>
      <c r="AE85" s="309">
        <v>253.12700000000001</v>
      </c>
      <c r="AF85" s="309">
        <v>265.62900000000002</v>
      </c>
      <c r="AG85" s="309">
        <v>288.791</v>
      </c>
      <c r="AH85" s="309"/>
    </row>
    <row r="86" spans="1:34" x14ac:dyDescent="0.2">
      <c r="A86" s="219" t="s">
        <v>129</v>
      </c>
      <c r="B86" s="220"/>
      <c r="C86" s="221">
        <f>SUM(C321:C323,C327:C330)</f>
        <v>594.13003511553916</v>
      </c>
      <c r="D86" s="221">
        <f t="shared" ref="D86:Y86" si="34">SUM(D321:D323,D327:D330)</f>
        <v>594.72765037052238</v>
      </c>
      <c r="E86" s="221">
        <f t="shared" si="34"/>
        <v>651.71541351625228</v>
      </c>
      <c r="F86" s="221">
        <f t="shared" si="34"/>
        <v>674.30110986238344</v>
      </c>
      <c r="G86" s="221">
        <f t="shared" si="34"/>
        <v>774.90976673971022</v>
      </c>
      <c r="H86" s="221">
        <f t="shared" si="34"/>
        <v>843.97883177072322</v>
      </c>
      <c r="I86" s="221">
        <f t="shared" si="34"/>
        <v>928.89733513778094</v>
      </c>
      <c r="J86" s="221">
        <f t="shared" si="34"/>
        <v>953.10533826647065</v>
      </c>
      <c r="K86" s="221">
        <f t="shared" si="34"/>
        <v>1026.8071199031669</v>
      </c>
      <c r="L86" s="221">
        <f t="shared" si="34"/>
        <v>1077.2687442638571</v>
      </c>
      <c r="M86" s="221">
        <f t="shared" si="34"/>
        <v>1088.8862232684003</v>
      </c>
      <c r="N86" s="221">
        <f t="shared" si="34"/>
        <v>1205.5165716574918</v>
      </c>
      <c r="O86" s="221">
        <f t="shared" si="34"/>
        <v>1319.7900392497181</v>
      </c>
      <c r="P86" s="221">
        <f t="shared" si="34"/>
        <v>1319.3270735759372</v>
      </c>
      <c r="Q86" s="221">
        <f t="shared" si="34"/>
        <v>1432.4114649906849</v>
      </c>
      <c r="R86" s="221">
        <f t="shared" si="34"/>
        <v>1436.3970092312013</v>
      </c>
      <c r="S86" s="221">
        <f t="shared" si="34"/>
        <v>1529.599672033695</v>
      </c>
      <c r="T86" s="221">
        <f t="shared" si="34"/>
        <v>1477.3507047344051</v>
      </c>
      <c r="U86" s="221">
        <f t="shared" si="34"/>
        <v>1565.9331733039976</v>
      </c>
      <c r="V86" s="221">
        <f t="shared" si="34"/>
        <v>1673.6703141805447</v>
      </c>
      <c r="W86" s="221">
        <f t="shared" si="34"/>
        <v>1786.737634641067</v>
      </c>
      <c r="X86" s="221">
        <f t="shared" si="34"/>
        <v>1888.8771983029089</v>
      </c>
      <c r="Y86" s="221">
        <f t="shared" si="34"/>
        <v>1971.8722396802555</v>
      </c>
      <c r="Z86" s="309">
        <v>1990.9649999999999</v>
      </c>
      <c r="AA86" s="309">
        <v>2122.0029999999997</v>
      </c>
      <c r="AB86" s="309">
        <v>2226.8629999999998</v>
      </c>
      <c r="AC86" s="309">
        <v>2355.2730000000001</v>
      </c>
      <c r="AD86" s="309">
        <v>2465.4229999999998</v>
      </c>
      <c r="AE86" s="309">
        <v>2551.8360000000002</v>
      </c>
      <c r="AF86" s="309">
        <v>2591.8120000000004</v>
      </c>
      <c r="AG86" s="309">
        <v>2743.82</v>
      </c>
      <c r="AH86" s="309"/>
    </row>
    <row r="87" spans="1:34" x14ac:dyDescent="0.2">
      <c r="A87" s="222" t="s">
        <v>17</v>
      </c>
      <c r="B87" s="223"/>
      <c r="C87" s="224">
        <f t="shared" ref="C87" si="35">C64+C69+C77</f>
        <v>4343.119632881434</v>
      </c>
      <c r="D87" s="224">
        <f t="shared" ref="D87:Y87" si="36">D64+D69+D77</f>
        <v>4673.013100916367</v>
      </c>
      <c r="E87" s="224">
        <f t="shared" si="36"/>
        <v>5094.5651315697141</v>
      </c>
      <c r="F87" s="224">
        <f t="shared" si="36"/>
        <v>5292.2435031925397</v>
      </c>
      <c r="G87" s="224">
        <f t="shared" si="36"/>
        <v>5836.9188536726742</v>
      </c>
      <c r="H87" s="224">
        <f t="shared" si="36"/>
        <v>6139.7630535515227</v>
      </c>
      <c r="I87" s="224">
        <f t="shared" si="36"/>
        <v>6557.3969144463663</v>
      </c>
      <c r="J87" s="224">
        <f t="shared" si="36"/>
        <v>6876.3370633623763</v>
      </c>
      <c r="K87" s="224">
        <f t="shared" si="36"/>
        <v>7319.6273634640347</v>
      </c>
      <c r="L87" s="224">
        <f t="shared" si="36"/>
        <v>7898.8756475084501</v>
      </c>
      <c r="M87" s="224">
        <f t="shared" si="36"/>
        <v>8501.4707197536845</v>
      </c>
      <c r="N87" s="224">
        <f t="shared" si="36"/>
        <v>9267.4067124029352</v>
      </c>
      <c r="O87" s="224">
        <f t="shared" si="36"/>
        <v>9552.5279009707156</v>
      </c>
      <c r="P87" s="224">
        <f t="shared" si="36"/>
        <v>10078.575661823503</v>
      </c>
      <c r="Q87" s="224">
        <f t="shared" si="36"/>
        <v>10546.288624469196</v>
      </c>
      <c r="R87" s="224">
        <f t="shared" si="36"/>
        <v>11520.500914255179</v>
      </c>
      <c r="S87" s="224">
        <f t="shared" si="36"/>
        <v>12285.664828606448</v>
      </c>
      <c r="T87" s="224">
        <f t="shared" si="36"/>
        <v>12759.479385560771</v>
      </c>
      <c r="U87" s="224">
        <f t="shared" si="36"/>
        <v>13603.985707892534</v>
      </c>
      <c r="V87" s="224">
        <f t="shared" si="36"/>
        <v>14478.850769169316</v>
      </c>
      <c r="W87" s="224">
        <f t="shared" si="36"/>
        <v>15622.894794848382</v>
      </c>
      <c r="X87" s="224">
        <f t="shared" si="36"/>
        <v>16701.570595833808</v>
      </c>
      <c r="Y87" s="224">
        <f t="shared" si="36"/>
        <v>17493.194331097606</v>
      </c>
      <c r="Z87" s="310">
        <v>18403.672999999999</v>
      </c>
      <c r="AA87" s="310">
        <v>19141.006000000001</v>
      </c>
      <c r="AB87" s="310">
        <v>20344.351000000002</v>
      </c>
      <c r="AC87" s="310">
        <v>21304.218999999997</v>
      </c>
      <c r="AD87" s="310">
        <v>21660.692999999999</v>
      </c>
      <c r="AE87" s="310">
        <v>23061.776999999998</v>
      </c>
      <c r="AF87" s="310">
        <v>25748.094999999998</v>
      </c>
      <c r="AG87" s="310">
        <v>27802.992999999999</v>
      </c>
      <c r="AH87" s="310"/>
    </row>
    <row r="88" spans="1:34" ht="10.8" thickBot="1" x14ac:dyDescent="0.25">
      <c r="A88" s="227" t="s">
        <v>18</v>
      </c>
      <c r="B88" s="228"/>
      <c r="C88" s="229">
        <f>+C332</f>
        <v>238.96475399943913</v>
      </c>
      <c r="D88" s="229">
        <f t="shared" ref="D88:Y88" si="37">+D332</f>
        <v>269.66686414963232</v>
      </c>
      <c r="E88" s="229">
        <f t="shared" si="37"/>
        <v>328.56894612045267</v>
      </c>
      <c r="F88" s="229">
        <f t="shared" si="37"/>
        <v>382.6832509607508</v>
      </c>
      <c r="G88" s="229">
        <f t="shared" si="37"/>
        <v>460.55757397576667</v>
      </c>
      <c r="H88" s="229">
        <f t="shared" si="37"/>
        <v>525.5976377299454</v>
      </c>
      <c r="I88" s="229">
        <f t="shared" si="37"/>
        <v>561.06103382046513</v>
      </c>
      <c r="J88" s="229">
        <f t="shared" si="37"/>
        <v>628.1318415813563</v>
      </c>
      <c r="K88" s="229">
        <f t="shared" si="37"/>
        <v>702.68003652846414</v>
      </c>
      <c r="L88" s="229">
        <f t="shared" si="37"/>
        <v>715.13584485684908</v>
      </c>
      <c r="M88" s="229">
        <f t="shared" si="37"/>
        <v>759.6738614537544</v>
      </c>
      <c r="N88" s="229">
        <f t="shared" si="37"/>
        <v>660.37199990909698</v>
      </c>
      <c r="O88" s="229">
        <f t="shared" si="37"/>
        <v>734.20483571667955</v>
      </c>
      <c r="P88" s="229">
        <f t="shared" si="37"/>
        <v>845.6121476877081</v>
      </c>
      <c r="Q88" s="229">
        <f t="shared" si="37"/>
        <v>906.57884589558159</v>
      </c>
      <c r="R88" s="229">
        <f t="shared" si="37"/>
        <v>840.45356854424278</v>
      </c>
      <c r="S88" s="229">
        <f t="shared" si="37"/>
        <v>851.02739648242118</v>
      </c>
      <c r="T88" s="229">
        <f t="shared" si="37"/>
        <v>851.0746777864606</v>
      </c>
      <c r="U88" s="229">
        <f t="shared" si="37"/>
        <v>830.78877594714356</v>
      </c>
      <c r="V88" s="229">
        <f t="shared" si="37"/>
        <v>917.00742603989318</v>
      </c>
      <c r="W88" s="229">
        <f t="shared" si="37"/>
        <v>1035.6585240854733</v>
      </c>
      <c r="X88" s="229">
        <f t="shared" si="37"/>
        <v>1264.5525665638295</v>
      </c>
      <c r="Y88" s="229">
        <f t="shared" si="37"/>
        <v>1549.8722260501513</v>
      </c>
      <c r="Z88" s="311">
        <v>1634.893</v>
      </c>
      <c r="AA88" s="311">
        <v>1819.8589999999999</v>
      </c>
      <c r="AB88" s="311">
        <v>1858.9780000000001</v>
      </c>
      <c r="AC88" s="311">
        <v>1939.443</v>
      </c>
      <c r="AD88" s="311">
        <v>1807.8140000000001</v>
      </c>
      <c r="AE88" s="311">
        <v>1898.7190000000001</v>
      </c>
      <c r="AF88" s="311">
        <v>1913.925</v>
      </c>
      <c r="AG88" s="311">
        <v>2088.41</v>
      </c>
      <c r="AH88" s="311"/>
    </row>
    <row r="89" spans="1:34" ht="10.8" thickBot="1" x14ac:dyDescent="0.25">
      <c r="A89" s="230" t="s">
        <v>6</v>
      </c>
      <c r="B89" s="231"/>
      <c r="C89" s="232">
        <f t="shared" ref="C89" si="38">+C87+C88</f>
        <v>4582.0843868808734</v>
      </c>
      <c r="D89" s="232">
        <f t="shared" ref="D89:Y89" si="39">+D87+D88</f>
        <v>4942.6799650659996</v>
      </c>
      <c r="E89" s="232">
        <f t="shared" si="39"/>
        <v>5423.134077690167</v>
      </c>
      <c r="F89" s="232">
        <f t="shared" si="39"/>
        <v>5674.9267541532909</v>
      </c>
      <c r="G89" s="232">
        <f t="shared" si="39"/>
        <v>6297.4764276484411</v>
      </c>
      <c r="H89" s="232">
        <f t="shared" si="39"/>
        <v>6665.3606912814685</v>
      </c>
      <c r="I89" s="232">
        <f t="shared" si="39"/>
        <v>7118.4579482668314</v>
      </c>
      <c r="J89" s="232">
        <f t="shared" si="39"/>
        <v>7504.4689049437329</v>
      </c>
      <c r="K89" s="232">
        <f t="shared" si="39"/>
        <v>8022.3073999924991</v>
      </c>
      <c r="L89" s="232">
        <f t="shared" si="39"/>
        <v>8614.0114923653</v>
      </c>
      <c r="M89" s="232">
        <f t="shared" si="39"/>
        <v>9261.144581207438</v>
      </c>
      <c r="N89" s="232">
        <f t="shared" si="39"/>
        <v>9927.7787123120324</v>
      </c>
      <c r="O89" s="232">
        <f t="shared" si="39"/>
        <v>10286.732736687394</v>
      </c>
      <c r="P89" s="232">
        <f t="shared" si="39"/>
        <v>10924.187809511212</v>
      </c>
      <c r="Q89" s="232">
        <f t="shared" si="39"/>
        <v>11452.867470364778</v>
      </c>
      <c r="R89" s="232">
        <f t="shared" si="39"/>
        <v>12360.954482799421</v>
      </c>
      <c r="S89" s="232">
        <f t="shared" si="39"/>
        <v>13136.692225088869</v>
      </c>
      <c r="T89" s="232">
        <f t="shared" si="39"/>
        <v>13610.554063347232</v>
      </c>
      <c r="U89" s="232">
        <f t="shared" si="39"/>
        <v>14434.774483839677</v>
      </c>
      <c r="V89" s="232">
        <f t="shared" si="39"/>
        <v>15395.858195209208</v>
      </c>
      <c r="W89" s="232">
        <f t="shared" si="39"/>
        <v>16658.553318933857</v>
      </c>
      <c r="X89" s="232">
        <f t="shared" si="39"/>
        <v>17966.123162397638</v>
      </c>
      <c r="Y89" s="232">
        <f t="shared" si="39"/>
        <v>19043.066557147758</v>
      </c>
      <c r="Z89" s="312">
        <v>20038.565999999999</v>
      </c>
      <c r="AA89" s="312">
        <v>20960.865000000002</v>
      </c>
      <c r="AB89" s="312">
        <v>22203.329000000002</v>
      </c>
      <c r="AC89" s="312">
        <v>23243.661999999997</v>
      </c>
      <c r="AD89" s="312">
        <v>23468.506999999998</v>
      </c>
      <c r="AE89" s="312">
        <v>24960.495999999999</v>
      </c>
      <c r="AF89" s="312">
        <v>27662.019999999997</v>
      </c>
      <c r="AG89" s="312">
        <v>29891.402999999998</v>
      </c>
      <c r="AH89" s="312"/>
    </row>
    <row r="90" spans="1:34" x14ac:dyDescent="0.2">
      <c r="A90" s="78" t="s">
        <v>571</v>
      </c>
      <c r="B90" s="204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313">
        <f>Z89-Z71</f>
        <v>19386.146000000001</v>
      </c>
      <c r="AA90" s="313">
        <f t="shared" ref="AA90:AG90" si="40">AA89-AA71</f>
        <v>20300.721000000001</v>
      </c>
      <c r="AB90" s="313">
        <f t="shared" si="40"/>
        <v>21373.595000000001</v>
      </c>
      <c r="AC90" s="313">
        <f t="shared" si="40"/>
        <v>22371.696999999996</v>
      </c>
      <c r="AD90" s="313">
        <f t="shared" si="40"/>
        <v>22991.436999999998</v>
      </c>
      <c r="AE90" s="313">
        <f t="shared" si="40"/>
        <v>24073.880999999998</v>
      </c>
      <c r="AF90" s="313">
        <f t="shared" si="40"/>
        <v>25963.981999999996</v>
      </c>
      <c r="AG90" s="313">
        <f t="shared" si="40"/>
        <v>28707.504999999997</v>
      </c>
      <c r="AH90" s="313"/>
    </row>
    <row r="91" spans="1:34" x14ac:dyDescent="0.2">
      <c r="A91" s="204"/>
      <c r="B91" s="204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120"/>
      <c r="AA91" s="120"/>
      <c r="AB91" s="120"/>
      <c r="AC91" s="120"/>
      <c r="AD91" s="120"/>
      <c r="AE91" s="120"/>
      <c r="AF91" s="120"/>
      <c r="AG91" s="120"/>
      <c r="AH91" s="120"/>
    </row>
    <row r="92" spans="1:34" x14ac:dyDescent="0.2">
      <c r="A92" s="192" t="str">
        <f>"Tableau "&amp;C92&amp;": "</f>
        <v xml:space="preserve">Tableau : </v>
      </c>
      <c r="B92" s="19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spans="1:34" ht="10.8" thickBot="1" x14ac:dyDescent="0.25">
      <c r="A93" s="192" t="s">
        <v>385</v>
      </c>
      <c r="B93" s="192"/>
      <c r="Z93" s="76"/>
      <c r="AA93" s="76"/>
      <c r="AB93" s="76"/>
      <c r="AC93" s="76"/>
      <c r="AD93" s="76"/>
      <c r="AE93" s="76"/>
      <c r="AF93" s="76"/>
      <c r="AG93" s="76"/>
      <c r="AH93" s="76"/>
    </row>
    <row r="94" spans="1:34" ht="10.8" thickBot="1" x14ac:dyDescent="0.25">
      <c r="A94" s="214" t="s">
        <v>0</v>
      </c>
      <c r="B94" s="215"/>
      <c r="C94" s="194">
        <f t="shared" ref="C94:Y94" si="41">C$13</f>
        <v>1993</v>
      </c>
      <c r="D94" s="194">
        <f t="shared" si="41"/>
        <v>1994</v>
      </c>
      <c r="E94" s="194">
        <f t="shared" si="41"/>
        <v>1995</v>
      </c>
      <c r="F94" s="194">
        <f t="shared" si="41"/>
        <v>1996</v>
      </c>
      <c r="G94" s="194">
        <f t="shared" si="41"/>
        <v>1997</v>
      </c>
      <c r="H94" s="194">
        <f t="shared" si="41"/>
        <v>1998</v>
      </c>
      <c r="I94" s="194">
        <f t="shared" si="41"/>
        <v>1999</v>
      </c>
      <c r="J94" s="194">
        <f t="shared" si="41"/>
        <v>2000</v>
      </c>
      <c r="K94" s="194">
        <f t="shared" si="41"/>
        <v>2001</v>
      </c>
      <c r="L94" s="194">
        <f t="shared" si="41"/>
        <v>2002</v>
      </c>
      <c r="M94" s="194">
        <f t="shared" si="41"/>
        <v>2003</v>
      </c>
      <c r="N94" s="194">
        <f t="shared" si="41"/>
        <v>2004</v>
      </c>
      <c r="O94" s="194">
        <f t="shared" si="41"/>
        <v>2005</v>
      </c>
      <c r="P94" s="194">
        <f t="shared" si="41"/>
        <v>2006</v>
      </c>
      <c r="Q94" s="194">
        <f t="shared" si="41"/>
        <v>2007</v>
      </c>
      <c r="R94" s="194">
        <f t="shared" si="41"/>
        <v>2008</v>
      </c>
      <c r="S94" s="194">
        <f t="shared" si="41"/>
        <v>2009</v>
      </c>
      <c r="T94" s="194">
        <f t="shared" si="41"/>
        <v>2010</v>
      </c>
      <c r="U94" s="194">
        <f t="shared" si="41"/>
        <v>2011</v>
      </c>
      <c r="V94" s="194">
        <f t="shared" si="41"/>
        <v>2012</v>
      </c>
      <c r="W94" s="194">
        <f t="shared" si="41"/>
        <v>2013</v>
      </c>
      <c r="X94" s="194">
        <f t="shared" si="41"/>
        <v>2014</v>
      </c>
      <c r="Y94" s="194">
        <f t="shared" si="41"/>
        <v>2015</v>
      </c>
      <c r="Z94" s="80">
        <v>2016</v>
      </c>
      <c r="AA94" s="80">
        <v>2017</v>
      </c>
      <c r="AB94" s="80">
        <v>2018</v>
      </c>
      <c r="AC94" s="80">
        <v>2019</v>
      </c>
      <c r="AD94" s="80">
        <v>2020</v>
      </c>
      <c r="AE94" s="80">
        <v>2021</v>
      </c>
      <c r="AF94" s="80">
        <v>2022</v>
      </c>
      <c r="AG94" s="80">
        <v>2023</v>
      </c>
      <c r="AH94" s="80"/>
    </row>
    <row r="95" spans="1:34" x14ac:dyDescent="0.2">
      <c r="A95" s="216" t="s">
        <v>7</v>
      </c>
      <c r="B95" s="217"/>
      <c r="C95" s="218"/>
      <c r="D95" s="218">
        <f t="shared" ref="D95" si="42">SUM(D96:D99)</f>
        <v>892.7930096303628</v>
      </c>
      <c r="E95" s="218">
        <f t="shared" ref="E95:Y95" si="43">SUM(E96:E99)</f>
        <v>1031.3753238287707</v>
      </c>
      <c r="F95" s="218">
        <f t="shared" si="43"/>
        <v>1060.8282916839601</v>
      </c>
      <c r="G95" s="218">
        <f t="shared" si="43"/>
        <v>1069.5764642941299</v>
      </c>
      <c r="H95" s="218">
        <f t="shared" si="43"/>
        <v>1234.1740240871427</v>
      </c>
      <c r="I95" s="218">
        <f t="shared" si="43"/>
        <v>1356.0688849954647</v>
      </c>
      <c r="J95" s="218">
        <f t="shared" si="43"/>
        <v>1375.1015167516618</v>
      </c>
      <c r="K95" s="218">
        <f t="shared" si="43"/>
        <v>1405.6413052437688</v>
      </c>
      <c r="L95" s="218">
        <f t="shared" si="43"/>
        <v>1531.3641341127179</v>
      </c>
      <c r="M95" s="218">
        <f t="shared" si="43"/>
        <v>1624.2629570393995</v>
      </c>
      <c r="N95" s="218">
        <f t="shared" si="43"/>
        <v>1752.8906672605542</v>
      </c>
      <c r="O95" s="218">
        <f t="shared" si="43"/>
        <v>1656.9659692836931</v>
      </c>
      <c r="P95" s="218">
        <f t="shared" si="43"/>
        <v>1721.5650213144065</v>
      </c>
      <c r="Q95" s="218">
        <f t="shared" si="43"/>
        <v>1798.8537959826754</v>
      </c>
      <c r="R95" s="218">
        <f t="shared" si="43"/>
        <v>1882.1754967556174</v>
      </c>
      <c r="S95" s="218">
        <f t="shared" si="43"/>
        <v>2028.5462568456255</v>
      </c>
      <c r="T95" s="218">
        <f t="shared" si="43"/>
        <v>2260.7906338335097</v>
      </c>
      <c r="U95" s="218">
        <f t="shared" si="43"/>
        <v>2419.1923339608725</v>
      </c>
      <c r="V95" s="218">
        <f t="shared" si="43"/>
        <v>2493.7381392328793</v>
      </c>
      <c r="W95" s="218">
        <f t="shared" si="43"/>
        <v>2672.8538863028994</v>
      </c>
      <c r="X95" s="218">
        <f t="shared" si="43"/>
        <v>2931.5959158652631</v>
      </c>
      <c r="Y95" s="218">
        <f t="shared" si="43"/>
        <v>3181.6653453899889</v>
      </c>
      <c r="Z95" s="308">
        <v>3360.1095517679169</v>
      </c>
      <c r="AA95" s="308">
        <v>3531.9919999999997</v>
      </c>
      <c r="AB95" s="308">
        <v>3633.4809999999998</v>
      </c>
      <c r="AC95" s="308">
        <v>3804.8379999999997</v>
      </c>
      <c r="AD95" s="308">
        <v>3959.085</v>
      </c>
      <c r="AE95" s="308">
        <v>4225.7329999999993</v>
      </c>
      <c r="AF95" s="308">
        <v>4376.723</v>
      </c>
      <c r="AG95" s="308">
        <v>4676.692</v>
      </c>
      <c r="AH95" s="308"/>
    </row>
    <row r="96" spans="1:34" x14ac:dyDescent="0.2">
      <c r="A96" s="219" t="s">
        <v>121</v>
      </c>
      <c r="B96" s="220"/>
      <c r="C96" s="221"/>
      <c r="D96" s="221">
        <f>D339</f>
        <v>493.42674868752619</v>
      </c>
      <c r="E96" s="221">
        <f t="shared" ref="E96:Y96" si="44">E339</f>
        <v>541.24450155592672</v>
      </c>
      <c r="F96" s="221">
        <f t="shared" si="44"/>
        <v>576.65971128320336</v>
      </c>
      <c r="G96" s="221">
        <f t="shared" si="44"/>
        <v>588.61227654304219</v>
      </c>
      <c r="H96" s="221">
        <f t="shared" si="44"/>
        <v>660.67689041160634</v>
      </c>
      <c r="I96" s="221">
        <f t="shared" si="44"/>
        <v>722.11390341125605</v>
      </c>
      <c r="J96" s="221">
        <f t="shared" si="44"/>
        <v>765.62856314749683</v>
      </c>
      <c r="K96" s="221">
        <f t="shared" si="44"/>
        <v>773.87266223967015</v>
      </c>
      <c r="L96" s="221">
        <f t="shared" si="44"/>
        <v>861.55172476854864</v>
      </c>
      <c r="M96" s="221">
        <f t="shared" si="44"/>
        <v>914.36870712769473</v>
      </c>
      <c r="N96" s="221">
        <f t="shared" si="44"/>
        <v>916.75429531156738</v>
      </c>
      <c r="O96" s="221">
        <f t="shared" si="44"/>
        <v>901.10950303491529</v>
      </c>
      <c r="P96" s="221">
        <f t="shared" si="44"/>
        <v>914.32188561161558</v>
      </c>
      <c r="Q96" s="221">
        <f t="shared" si="44"/>
        <v>941.07588121424476</v>
      </c>
      <c r="R96" s="221">
        <f t="shared" si="44"/>
        <v>957.81224074025829</v>
      </c>
      <c r="S96" s="221">
        <f t="shared" si="44"/>
        <v>1041.9789287299611</v>
      </c>
      <c r="T96" s="221">
        <f t="shared" si="44"/>
        <v>1220.0678018032786</v>
      </c>
      <c r="U96" s="221">
        <f t="shared" si="44"/>
        <v>1314.3950315364698</v>
      </c>
      <c r="V96" s="221">
        <f t="shared" si="44"/>
        <v>1328.6370072669072</v>
      </c>
      <c r="W96" s="221">
        <f t="shared" si="44"/>
        <v>1435.2911888074605</v>
      </c>
      <c r="X96" s="221">
        <f t="shared" si="44"/>
        <v>1564.6097888584204</v>
      </c>
      <c r="Y96" s="221">
        <f t="shared" si="44"/>
        <v>1740.6510299925781</v>
      </c>
      <c r="Z96" s="309">
        <v>1873.1225446432843</v>
      </c>
      <c r="AA96" s="309">
        <v>2010.1379999999999</v>
      </c>
      <c r="AB96" s="309">
        <v>2025.8019999999999</v>
      </c>
      <c r="AC96" s="309">
        <v>2141.0050000000001</v>
      </c>
      <c r="AD96" s="309">
        <v>2230.0819999999999</v>
      </c>
      <c r="AE96" s="309">
        <v>2400.7489999999998</v>
      </c>
      <c r="AF96" s="309">
        <v>2429.069</v>
      </c>
      <c r="AG96" s="309">
        <v>2583.8310000000001</v>
      </c>
      <c r="AH96" s="309"/>
    </row>
    <row r="97" spans="1:34" x14ac:dyDescent="0.2">
      <c r="A97" s="219" t="s">
        <v>122</v>
      </c>
      <c r="B97" s="220"/>
      <c r="C97" s="221"/>
      <c r="D97" s="221">
        <f>D340</f>
        <v>101.40090537894153</v>
      </c>
      <c r="E97" s="221">
        <f t="shared" ref="E97:Y97" si="45">E340</f>
        <v>115.06197724548174</v>
      </c>
      <c r="F97" s="221">
        <f t="shared" si="45"/>
        <v>134.67548004111063</v>
      </c>
      <c r="G97" s="221">
        <f t="shared" si="45"/>
        <v>140.68081542229768</v>
      </c>
      <c r="H97" s="221">
        <f t="shared" si="45"/>
        <v>160.59067223145252</v>
      </c>
      <c r="I97" s="221">
        <f t="shared" si="45"/>
        <v>168.91608994540127</v>
      </c>
      <c r="J97" s="221">
        <f t="shared" si="45"/>
        <v>181.41507805534636</v>
      </c>
      <c r="K97" s="221">
        <f t="shared" si="45"/>
        <v>192.18068046002159</v>
      </c>
      <c r="L97" s="221">
        <f t="shared" si="45"/>
        <v>207.76912774791722</v>
      </c>
      <c r="M97" s="221">
        <f t="shared" si="45"/>
        <v>221.60731705125909</v>
      </c>
      <c r="N97" s="221">
        <f t="shared" si="45"/>
        <v>237.76616729907568</v>
      </c>
      <c r="O97" s="221">
        <f t="shared" si="45"/>
        <v>234.01053838132842</v>
      </c>
      <c r="P97" s="221">
        <f t="shared" si="45"/>
        <v>246.28630120105038</v>
      </c>
      <c r="Q97" s="221">
        <f t="shared" si="45"/>
        <v>249.59597699030587</v>
      </c>
      <c r="R97" s="221">
        <f t="shared" si="45"/>
        <v>279.69635589757036</v>
      </c>
      <c r="S97" s="221">
        <f t="shared" si="45"/>
        <v>300.89500719670298</v>
      </c>
      <c r="T97" s="221">
        <f t="shared" si="45"/>
        <v>313.84184505377397</v>
      </c>
      <c r="U97" s="221">
        <f t="shared" si="45"/>
        <v>346.19252287609402</v>
      </c>
      <c r="V97" s="221">
        <f t="shared" si="45"/>
        <v>357.72779781929586</v>
      </c>
      <c r="W97" s="221">
        <f t="shared" si="45"/>
        <v>384.73787706685607</v>
      </c>
      <c r="X97" s="221">
        <f t="shared" si="45"/>
        <v>410.64412855823406</v>
      </c>
      <c r="Y97" s="221">
        <f t="shared" si="45"/>
        <v>422.03644922485927</v>
      </c>
      <c r="Z97" s="309">
        <v>455.63642225879352</v>
      </c>
      <c r="AA97" s="309">
        <v>444.93</v>
      </c>
      <c r="AB97" s="309">
        <v>468.25900000000001</v>
      </c>
      <c r="AC97" s="309">
        <v>494.49299999999999</v>
      </c>
      <c r="AD97" s="309">
        <v>509.048</v>
      </c>
      <c r="AE97" s="309">
        <v>530.03599999999994</v>
      </c>
      <c r="AF97" s="309">
        <v>567.20899999999995</v>
      </c>
      <c r="AG97" s="309">
        <v>618.12199999999996</v>
      </c>
      <c r="AH97" s="309"/>
    </row>
    <row r="98" spans="1:34" x14ac:dyDescent="0.2">
      <c r="A98" s="219" t="s">
        <v>8</v>
      </c>
      <c r="B98" s="220"/>
      <c r="C98" s="221"/>
      <c r="D98" s="221">
        <f>D341</f>
        <v>206.79588297528574</v>
      </c>
      <c r="E98" s="221">
        <f t="shared" ref="E98:Y98" si="46">E341</f>
        <v>275.65582787603205</v>
      </c>
      <c r="F98" s="221">
        <f t="shared" si="46"/>
        <v>247.59584554186961</v>
      </c>
      <c r="G98" s="221">
        <f t="shared" si="46"/>
        <v>239.24544726138373</v>
      </c>
      <c r="H98" s="221">
        <f t="shared" si="46"/>
        <v>293.94290603111125</v>
      </c>
      <c r="I98" s="221">
        <f t="shared" si="46"/>
        <v>344.36005999838585</v>
      </c>
      <c r="J98" s="221">
        <f t="shared" si="46"/>
        <v>297.06217702330144</v>
      </c>
      <c r="K98" s="221">
        <f t="shared" si="46"/>
        <v>305.71190221199328</v>
      </c>
      <c r="L98" s="221">
        <f t="shared" si="46"/>
        <v>305.94943563968775</v>
      </c>
      <c r="M98" s="221">
        <f t="shared" si="46"/>
        <v>326.32260534814344</v>
      </c>
      <c r="N98" s="221">
        <f t="shared" si="46"/>
        <v>424.92637283657223</v>
      </c>
      <c r="O98" s="221">
        <f t="shared" si="46"/>
        <v>366.82815626812192</v>
      </c>
      <c r="P98" s="221">
        <f t="shared" si="46"/>
        <v>391.42808668497042</v>
      </c>
      <c r="Q98" s="221">
        <f t="shared" si="46"/>
        <v>430.61044776849337</v>
      </c>
      <c r="R98" s="221">
        <f t="shared" si="46"/>
        <v>465.94932360912094</v>
      </c>
      <c r="S98" s="221">
        <f t="shared" si="46"/>
        <v>473.88063459211077</v>
      </c>
      <c r="T98" s="221">
        <f t="shared" si="46"/>
        <v>518.42085635552849</v>
      </c>
      <c r="U98" s="221">
        <f t="shared" si="46"/>
        <v>543.55574296414397</v>
      </c>
      <c r="V98" s="221">
        <f t="shared" si="46"/>
        <v>578.88746433801964</v>
      </c>
      <c r="W98" s="221">
        <f t="shared" si="46"/>
        <v>613.46025000800307</v>
      </c>
      <c r="X98" s="221">
        <f t="shared" si="46"/>
        <v>703.43419132582869</v>
      </c>
      <c r="Y98" s="221">
        <f t="shared" si="46"/>
        <v>764.69122276856024</v>
      </c>
      <c r="Z98" s="309">
        <v>754.87063481010512</v>
      </c>
      <c r="AA98" s="309">
        <v>778.43100000000004</v>
      </c>
      <c r="AB98" s="309">
        <v>822.53499999999997</v>
      </c>
      <c r="AC98" s="309">
        <v>840.51499999999999</v>
      </c>
      <c r="AD98" s="309">
        <v>885.02300000000002</v>
      </c>
      <c r="AE98" s="309">
        <v>936.83399999999995</v>
      </c>
      <c r="AF98" s="309">
        <v>990.12099999999998</v>
      </c>
      <c r="AG98" s="309">
        <v>1065.383</v>
      </c>
      <c r="AH98" s="309"/>
    </row>
    <row r="99" spans="1:34" x14ac:dyDescent="0.2">
      <c r="A99" s="219" t="s">
        <v>123</v>
      </c>
      <c r="B99" s="220"/>
      <c r="C99" s="221"/>
      <c r="D99" s="221">
        <f>D342</f>
        <v>91.169472588609366</v>
      </c>
      <c r="E99" s="221">
        <f t="shared" ref="E99:Y99" si="47">E342</f>
        <v>99.413017151330024</v>
      </c>
      <c r="F99" s="221">
        <f t="shared" si="47"/>
        <v>101.89725481777654</v>
      </c>
      <c r="G99" s="221">
        <f t="shared" si="47"/>
        <v>101.03792506740633</v>
      </c>
      <c r="H99" s="221">
        <f t="shared" si="47"/>
        <v>118.96355541297243</v>
      </c>
      <c r="I99" s="221">
        <f t="shared" si="47"/>
        <v>120.67883164042154</v>
      </c>
      <c r="J99" s="221">
        <f t="shared" si="47"/>
        <v>130.99569852551707</v>
      </c>
      <c r="K99" s="221">
        <f t="shared" si="47"/>
        <v>133.87606033208388</v>
      </c>
      <c r="L99" s="221">
        <f t="shared" si="47"/>
        <v>156.09384595656425</v>
      </c>
      <c r="M99" s="221">
        <f t="shared" si="47"/>
        <v>161.96432751230211</v>
      </c>
      <c r="N99" s="221">
        <f t="shared" si="47"/>
        <v>173.44383181333893</v>
      </c>
      <c r="O99" s="221">
        <f t="shared" si="47"/>
        <v>155.01777159932718</v>
      </c>
      <c r="P99" s="221">
        <f t="shared" si="47"/>
        <v>169.52874781677011</v>
      </c>
      <c r="Q99" s="221">
        <f t="shared" si="47"/>
        <v>177.57149000963142</v>
      </c>
      <c r="R99" s="221">
        <f t="shared" si="47"/>
        <v>178.71757650866775</v>
      </c>
      <c r="S99" s="221">
        <f t="shared" si="47"/>
        <v>211.79168632685059</v>
      </c>
      <c r="T99" s="221">
        <f t="shared" si="47"/>
        <v>208.46013062092877</v>
      </c>
      <c r="U99" s="221">
        <f t="shared" si="47"/>
        <v>215.04903658416464</v>
      </c>
      <c r="V99" s="221">
        <f t="shared" si="47"/>
        <v>228.48586980865664</v>
      </c>
      <c r="W99" s="221">
        <f t="shared" si="47"/>
        <v>239.3645704205795</v>
      </c>
      <c r="X99" s="221">
        <f t="shared" si="47"/>
        <v>252.90780712277999</v>
      </c>
      <c r="Y99" s="221">
        <f t="shared" si="47"/>
        <v>254.28664340399177</v>
      </c>
      <c r="Z99" s="309">
        <v>276.47995005573421</v>
      </c>
      <c r="AA99" s="309">
        <v>298.49299999999999</v>
      </c>
      <c r="AB99" s="309">
        <v>316.88499999999999</v>
      </c>
      <c r="AC99" s="309">
        <v>328.82499999999999</v>
      </c>
      <c r="AD99" s="309">
        <v>334.93200000000002</v>
      </c>
      <c r="AE99" s="309">
        <v>358.11399999999998</v>
      </c>
      <c r="AF99" s="309">
        <v>390.32400000000001</v>
      </c>
      <c r="AG99" s="309">
        <v>409.35599999999999</v>
      </c>
      <c r="AH99" s="309"/>
    </row>
    <row r="100" spans="1:34" x14ac:dyDescent="0.2">
      <c r="A100" s="222" t="s">
        <v>9</v>
      </c>
      <c r="B100" s="223"/>
      <c r="C100" s="224"/>
      <c r="D100" s="224">
        <f t="shared" ref="D100" si="48">SUM(D101:D107)-D102</f>
        <v>1310.5935195651639</v>
      </c>
      <c r="E100" s="224">
        <f t="shared" ref="E100:Y100" si="49">SUM(E101:E107)-E102</f>
        <v>1405.3031389507762</v>
      </c>
      <c r="F100" s="224">
        <f t="shared" si="49"/>
        <v>1590.1428078452827</v>
      </c>
      <c r="G100" s="224">
        <f t="shared" si="49"/>
        <v>1682.862875083531</v>
      </c>
      <c r="H100" s="224">
        <f t="shared" si="49"/>
        <v>1900.9395554166445</v>
      </c>
      <c r="I100" s="224">
        <f t="shared" si="49"/>
        <v>1877.5576765639485</v>
      </c>
      <c r="J100" s="224">
        <f t="shared" si="49"/>
        <v>1995.3360042887684</v>
      </c>
      <c r="K100" s="224">
        <f t="shared" si="49"/>
        <v>2177.5072364807002</v>
      </c>
      <c r="L100" s="224">
        <f t="shared" si="49"/>
        <v>2368.8065485783532</v>
      </c>
      <c r="M100" s="224">
        <f t="shared" si="49"/>
        <v>2388.5580389928805</v>
      </c>
      <c r="N100" s="224">
        <f t="shared" si="49"/>
        <v>2820.77005465807</v>
      </c>
      <c r="O100" s="224">
        <f t="shared" si="49"/>
        <v>2669.297043124855</v>
      </c>
      <c r="P100" s="224">
        <f t="shared" si="49"/>
        <v>3011.6165633612277</v>
      </c>
      <c r="Q100" s="224">
        <f t="shared" si="49"/>
        <v>3084.0537129301301</v>
      </c>
      <c r="R100" s="224">
        <f t="shared" si="49"/>
        <v>3101.0439578064525</v>
      </c>
      <c r="S100" s="224">
        <f t="shared" si="49"/>
        <v>3383.7773451319399</v>
      </c>
      <c r="T100" s="224">
        <f t="shared" si="49"/>
        <v>3429.3132411656798</v>
      </c>
      <c r="U100" s="224">
        <f t="shared" si="49"/>
        <v>3464.5892291536193</v>
      </c>
      <c r="V100" s="224">
        <f t="shared" si="49"/>
        <v>3966.2938061903446</v>
      </c>
      <c r="W100" s="224">
        <f t="shared" si="49"/>
        <v>4226.1614874364732</v>
      </c>
      <c r="X100" s="224">
        <f t="shared" si="49"/>
        <v>4527.2363708965067</v>
      </c>
      <c r="Y100" s="224">
        <f t="shared" si="49"/>
        <v>4915.0362291421034</v>
      </c>
      <c r="Z100" s="310">
        <v>5014.8660347472232</v>
      </c>
      <c r="AA100" s="310">
        <v>4914.0859999999993</v>
      </c>
      <c r="AB100" s="310">
        <v>5234.7019999999993</v>
      </c>
      <c r="AC100" s="310">
        <v>5686.4040000000005</v>
      </c>
      <c r="AD100" s="310">
        <v>5617.3830000000007</v>
      </c>
      <c r="AE100" s="310">
        <v>5621.7820000000011</v>
      </c>
      <c r="AF100" s="310">
        <v>6317.8229999999994</v>
      </c>
      <c r="AG100" s="310">
        <v>7676.505000000001</v>
      </c>
      <c r="AH100" s="310"/>
    </row>
    <row r="101" spans="1:34" x14ac:dyDescent="0.2">
      <c r="A101" s="219" t="s">
        <v>10</v>
      </c>
      <c r="B101" s="220"/>
      <c r="C101" s="221"/>
      <c r="D101" s="221">
        <f>SUM(D343:D344)</f>
        <v>184.06656735670623</v>
      </c>
      <c r="E101" s="221">
        <f t="shared" ref="E101:Y101" si="50">SUM(E343:E344)</f>
        <v>226.36520448889061</v>
      </c>
      <c r="F101" s="221">
        <f t="shared" si="50"/>
        <v>200.72193494930093</v>
      </c>
      <c r="G101" s="221">
        <f t="shared" si="50"/>
        <v>361.15539495808815</v>
      </c>
      <c r="H101" s="221">
        <f t="shared" si="50"/>
        <v>338.72432598176715</v>
      </c>
      <c r="I101" s="221">
        <f t="shared" si="50"/>
        <v>320.84261505503974</v>
      </c>
      <c r="J101" s="221">
        <f t="shared" si="50"/>
        <v>239.56368624982935</v>
      </c>
      <c r="K101" s="221">
        <f t="shared" si="50"/>
        <v>356.02829890654135</v>
      </c>
      <c r="L101" s="221">
        <f t="shared" si="50"/>
        <v>345.93306102673097</v>
      </c>
      <c r="M101" s="221">
        <f t="shared" si="50"/>
        <v>315.95668916490223</v>
      </c>
      <c r="N101" s="221">
        <f t="shared" si="50"/>
        <v>472.4912400134242</v>
      </c>
      <c r="O101" s="221">
        <f t="shared" si="50"/>
        <v>244.50686783029664</v>
      </c>
      <c r="P101" s="221">
        <f t="shared" si="50"/>
        <v>432.28291965599084</v>
      </c>
      <c r="Q101" s="221">
        <f t="shared" si="50"/>
        <v>431.40412168095241</v>
      </c>
      <c r="R101" s="221">
        <f t="shared" si="50"/>
        <v>563.45337676738166</v>
      </c>
      <c r="S101" s="221">
        <f t="shared" si="50"/>
        <v>666.76511430308938</v>
      </c>
      <c r="T101" s="221">
        <f t="shared" si="50"/>
        <v>488.59086819506177</v>
      </c>
      <c r="U101" s="221">
        <f t="shared" si="50"/>
        <v>253.93838479907359</v>
      </c>
      <c r="V101" s="221">
        <f t="shared" si="50"/>
        <v>540.61811170342969</v>
      </c>
      <c r="W101" s="221">
        <f t="shared" si="50"/>
        <v>647.72553213664116</v>
      </c>
      <c r="X101" s="221">
        <f t="shared" si="50"/>
        <v>729.77122389920567</v>
      </c>
      <c r="Y101" s="221">
        <f t="shared" si="50"/>
        <v>906.10591988561828</v>
      </c>
      <c r="Z101" s="309">
        <v>719.4262079444552</v>
      </c>
      <c r="AA101" s="309">
        <v>576.36500000000001</v>
      </c>
      <c r="AB101" s="309">
        <v>689.80499999999995</v>
      </c>
      <c r="AC101" s="309">
        <v>942.89499999999998</v>
      </c>
      <c r="AD101" s="309">
        <v>938.649</v>
      </c>
      <c r="AE101" s="309">
        <v>501.553</v>
      </c>
      <c r="AF101" s="309">
        <v>910.81799999999998</v>
      </c>
      <c r="AG101" s="309">
        <v>1706.9870000000001</v>
      </c>
      <c r="AH101" s="309"/>
    </row>
    <row r="102" spans="1:34" x14ac:dyDescent="0.2">
      <c r="A102" s="219" t="s">
        <v>11</v>
      </c>
      <c r="B102" s="220"/>
      <c r="C102" s="221"/>
      <c r="D102" s="221">
        <f>+D343</f>
        <v>169.48283494287469</v>
      </c>
      <c r="E102" s="221">
        <f t="shared" ref="E102:Y102" si="51">+E343</f>
        <v>211.23313842121817</v>
      </c>
      <c r="F102" s="221">
        <f t="shared" si="51"/>
        <v>183.46815278081593</v>
      </c>
      <c r="G102" s="221">
        <f t="shared" si="51"/>
        <v>334.33761002000563</v>
      </c>
      <c r="H102" s="221">
        <f t="shared" si="51"/>
        <v>310.551751321138</v>
      </c>
      <c r="I102" s="221">
        <f t="shared" si="51"/>
        <v>291.55406064921038</v>
      </c>
      <c r="J102" s="221">
        <f t="shared" si="51"/>
        <v>208.92149380812674</v>
      </c>
      <c r="K102" s="221">
        <f t="shared" si="51"/>
        <v>323.90940545088154</v>
      </c>
      <c r="L102" s="221">
        <f t="shared" si="51"/>
        <v>312.74681618632036</v>
      </c>
      <c r="M102" s="221">
        <f t="shared" si="51"/>
        <v>278.59675639299422</v>
      </c>
      <c r="N102" s="221">
        <f t="shared" si="51"/>
        <v>423.24932392090318</v>
      </c>
      <c r="O102" s="221">
        <f t="shared" si="51"/>
        <v>189.54701095167496</v>
      </c>
      <c r="P102" s="221">
        <f t="shared" si="51"/>
        <v>386.22659130690107</v>
      </c>
      <c r="Q102" s="221">
        <f t="shared" si="51"/>
        <v>378.08303871635644</v>
      </c>
      <c r="R102" s="221">
        <f t="shared" si="51"/>
        <v>512.76281186628728</v>
      </c>
      <c r="S102" s="221">
        <f t="shared" si="51"/>
        <v>614.73581829704449</v>
      </c>
      <c r="T102" s="221">
        <f t="shared" si="51"/>
        <v>430.21045026378232</v>
      </c>
      <c r="U102" s="221">
        <f t="shared" si="51"/>
        <v>190.38642255836388</v>
      </c>
      <c r="V102" s="221">
        <f t="shared" si="51"/>
        <v>474.285536306305</v>
      </c>
      <c r="W102" s="221">
        <f t="shared" si="51"/>
        <v>577.438168322553</v>
      </c>
      <c r="X102" s="221">
        <f t="shared" si="51"/>
        <v>657.42446242512074</v>
      </c>
      <c r="Y102" s="221">
        <f t="shared" si="51"/>
        <v>822.40352096534787</v>
      </c>
      <c r="Z102" s="309">
        <v>628.50193003521281</v>
      </c>
      <c r="AA102" s="309">
        <v>527.18299999999999</v>
      </c>
      <c r="AB102" s="309">
        <v>640.26499999999999</v>
      </c>
      <c r="AC102" s="309">
        <v>899.08799999999997</v>
      </c>
      <c r="AD102" s="309">
        <v>898.44299999999998</v>
      </c>
      <c r="AE102" s="309">
        <v>467.33699999999999</v>
      </c>
      <c r="AF102" s="309">
        <v>872.78399999999999</v>
      </c>
      <c r="AG102" s="309">
        <v>1661.857</v>
      </c>
      <c r="AH102" s="309"/>
    </row>
    <row r="103" spans="1:34" x14ac:dyDescent="0.2">
      <c r="A103" s="225" t="s">
        <v>12</v>
      </c>
      <c r="B103" s="226"/>
      <c r="C103" s="221"/>
      <c r="D103" s="221">
        <f>SUM(D345:D352)</f>
        <v>426.9973444203946</v>
      </c>
      <c r="E103" s="221">
        <f t="shared" ref="E103:Y103" si="52">SUM(E345:E352)</f>
        <v>433.28595472323326</v>
      </c>
      <c r="F103" s="221">
        <f t="shared" si="52"/>
        <v>492.25018162984566</v>
      </c>
      <c r="G103" s="221">
        <f t="shared" si="52"/>
        <v>453.87804873528904</v>
      </c>
      <c r="H103" s="221">
        <f t="shared" si="52"/>
        <v>548.63738252180917</v>
      </c>
      <c r="I103" s="221">
        <f t="shared" si="52"/>
        <v>565.79861194687726</v>
      </c>
      <c r="J103" s="221">
        <f t="shared" si="52"/>
        <v>615.32073946038906</v>
      </c>
      <c r="K103" s="221">
        <f t="shared" si="52"/>
        <v>628.59802740509519</v>
      </c>
      <c r="L103" s="221">
        <f t="shared" si="52"/>
        <v>744.06679880611034</v>
      </c>
      <c r="M103" s="221">
        <f t="shared" si="52"/>
        <v>832.12587040103449</v>
      </c>
      <c r="N103" s="221">
        <f t="shared" si="52"/>
        <v>833.62183094304703</v>
      </c>
      <c r="O103" s="221">
        <f t="shared" si="52"/>
        <v>778.37441049499887</v>
      </c>
      <c r="P103" s="221">
        <f t="shared" si="52"/>
        <v>785.79842500218467</v>
      </c>
      <c r="Q103" s="221">
        <f t="shared" si="52"/>
        <v>836.65683914780902</v>
      </c>
      <c r="R103" s="221">
        <f t="shared" si="52"/>
        <v>891.136104884102</v>
      </c>
      <c r="S103" s="221">
        <f t="shared" si="52"/>
        <v>955.51000846889099</v>
      </c>
      <c r="T103" s="221">
        <f t="shared" si="52"/>
        <v>1035.2333032449387</v>
      </c>
      <c r="U103" s="221">
        <f t="shared" si="52"/>
        <v>1105.5234444082989</v>
      </c>
      <c r="V103" s="221">
        <f t="shared" si="52"/>
        <v>1142.5042995590672</v>
      </c>
      <c r="W103" s="221">
        <f t="shared" si="52"/>
        <v>1208.9110066040812</v>
      </c>
      <c r="X103" s="221">
        <f t="shared" si="52"/>
        <v>1261.1325239331052</v>
      </c>
      <c r="Y103" s="221">
        <f t="shared" si="52"/>
        <v>1301.8246458925012</v>
      </c>
      <c r="Z103" s="309">
        <v>1401.5284972859106</v>
      </c>
      <c r="AA103" s="309">
        <v>1404.367</v>
      </c>
      <c r="AB103" s="309">
        <v>1425.8739999999998</v>
      </c>
      <c r="AC103" s="309">
        <v>1453.9360000000001</v>
      </c>
      <c r="AD103" s="309">
        <v>1431.5920000000001</v>
      </c>
      <c r="AE103" s="309">
        <v>1627.933</v>
      </c>
      <c r="AF103" s="309">
        <v>1728.3210000000001</v>
      </c>
      <c r="AG103" s="309">
        <v>1953.1700000000003</v>
      </c>
      <c r="AH103" s="309"/>
    </row>
    <row r="104" spans="1:34" x14ac:dyDescent="0.2">
      <c r="A104" s="225" t="s">
        <v>80</v>
      </c>
      <c r="B104" s="226"/>
      <c r="C104" s="221"/>
      <c r="D104" s="221">
        <f>SUM(D353:D366)</f>
        <v>356.00925543913553</v>
      </c>
      <c r="E104" s="221">
        <f t="shared" ref="E104:Y104" si="53">SUM(E353:E366)</f>
        <v>368.03934571188449</v>
      </c>
      <c r="F104" s="221">
        <f t="shared" si="53"/>
        <v>456.89836836869807</v>
      </c>
      <c r="G104" s="221">
        <f t="shared" si="53"/>
        <v>431.87424810592353</v>
      </c>
      <c r="H104" s="221">
        <f t="shared" si="53"/>
        <v>534.03155784715648</v>
      </c>
      <c r="I104" s="221">
        <f t="shared" si="53"/>
        <v>473.3640574840158</v>
      </c>
      <c r="J104" s="221">
        <f t="shared" si="53"/>
        <v>555.55900702672454</v>
      </c>
      <c r="K104" s="221">
        <f t="shared" si="53"/>
        <v>620.05852648646248</v>
      </c>
      <c r="L104" s="221">
        <f t="shared" si="53"/>
        <v>594.23878295257521</v>
      </c>
      <c r="M104" s="221">
        <f t="shared" si="53"/>
        <v>608.50326981190233</v>
      </c>
      <c r="N104" s="221">
        <f t="shared" si="53"/>
        <v>694.80650956087777</v>
      </c>
      <c r="O104" s="221">
        <f t="shared" si="53"/>
        <v>770.46683977258976</v>
      </c>
      <c r="P104" s="221">
        <f t="shared" si="53"/>
        <v>873.13912972657613</v>
      </c>
      <c r="Q104" s="221">
        <f t="shared" si="53"/>
        <v>914.62143415224909</v>
      </c>
      <c r="R104" s="221">
        <f t="shared" si="53"/>
        <v>808.48224298050195</v>
      </c>
      <c r="S104" s="221">
        <f t="shared" si="53"/>
        <v>906.59170071302015</v>
      </c>
      <c r="T104" s="221">
        <f t="shared" si="53"/>
        <v>950.81189149115028</v>
      </c>
      <c r="U104" s="221">
        <f t="shared" si="53"/>
        <v>1084.5947745716564</v>
      </c>
      <c r="V104" s="221">
        <f t="shared" si="53"/>
        <v>1201.9781865729469</v>
      </c>
      <c r="W104" s="221">
        <f t="shared" si="53"/>
        <v>1277.1518297077814</v>
      </c>
      <c r="X104" s="221">
        <f t="shared" si="53"/>
        <v>1338.2217039971233</v>
      </c>
      <c r="Y104" s="221">
        <f t="shared" si="53"/>
        <v>1417.4732692830676</v>
      </c>
      <c r="Z104" s="309">
        <v>1458.0662553931459</v>
      </c>
      <c r="AA104" s="309">
        <v>1454.3439999999998</v>
      </c>
      <c r="AB104" s="309">
        <v>1550.9569999999999</v>
      </c>
      <c r="AC104" s="309">
        <v>1619.1139999999998</v>
      </c>
      <c r="AD104" s="309">
        <v>1511.3230000000001</v>
      </c>
      <c r="AE104" s="309">
        <v>1657.8469999999998</v>
      </c>
      <c r="AF104" s="309">
        <v>1733.2239999999997</v>
      </c>
      <c r="AG104" s="309">
        <v>1863.1669999999999</v>
      </c>
      <c r="AH104" s="309"/>
    </row>
    <row r="105" spans="1:34" x14ac:dyDescent="0.2">
      <c r="A105" s="225" t="s">
        <v>124</v>
      </c>
      <c r="B105" s="226"/>
      <c r="C105" s="221"/>
      <c r="D105" s="221">
        <f>+D367</f>
        <v>41.110636900333724</v>
      </c>
      <c r="E105" s="221">
        <f t="shared" ref="E105:Y105" si="54">+E367</f>
        <v>40.4834601271805</v>
      </c>
      <c r="F105" s="221">
        <f t="shared" si="54"/>
        <v>45.285250906614422</v>
      </c>
      <c r="G105" s="221">
        <f t="shared" si="54"/>
        <v>42.221600158060689</v>
      </c>
      <c r="H105" s="221">
        <f t="shared" si="54"/>
        <v>45.040743503511969</v>
      </c>
      <c r="I105" s="221">
        <f t="shared" si="54"/>
        <v>46.849091239397112</v>
      </c>
      <c r="J105" s="221">
        <f t="shared" si="54"/>
        <v>53.626217154242326</v>
      </c>
      <c r="K105" s="221">
        <f t="shared" si="54"/>
        <v>52.237843819625247</v>
      </c>
      <c r="L105" s="221">
        <f t="shared" si="54"/>
        <v>53.00031545860498</v>
      </c>
      <c r="M105" s="221">
        <f t="shared" si="54"/>
        <v>58.021725155317441</v>
      </c>
      <c r="N105" s="221">
        <f t="shared" si="54"/>
        <v>64.181859938534728</v>
      </c>
      <c r="O105" s="221">
        <f t="shared" si="54"/>
        <v>73.97654629700142</v>
      </c>
      <c r="P105" s="221">
        <f t="shared" si="54"/>
        <v>80.819751710275426</v>
      </c>
      <c r="Q105" s="221">
        <f t="shared" si="54"/>
        <v>91.283769949623192</v>
      </c>
      <c r="R105" s="221">
        <f t="shared" si="54"/>
        <v>86.203351829728703</v>
      </c>
      <c r="S105" s="221">
        <f t="shared" si="54"/>
        <v>84.402045379174112</v>
      </c>
      <c r="T105" s="221">
        <f t="shared" si="54"/>
        <v>90.630877700357743</v>
      </c>
      <c r="U105" s="221">
        <f t="shared" si="54"/>
        <v>115.04646977821282</v>
      </c>
      <c r="V105" s="221">
        <f t="shared" si="54"/>
        <v>141.87252255571244</v>
      </c>
      <c r="W105" s="221">
        <f t="shared" si="54"/>
        <v>142.09397555824816</v>
      </c>
      <c r="X105" s="221">
        <f t="shared" si="54"/>
        <v>169.46926491670422</v>
      </c>
      <c r="Y105" s="221">
        <f t="shared" si="54"/>
        <v>195.77720245074639</v>
      </c>
      <c r="Z105" s="309">
        <v>215.755573384869</v>
      </c>
      <c r="AA105" s="309">
        <v>223.19499999999999</v>
      </c>
      <c r="AB105" s="309">
        <v>216.46700000000001</v>
      </c>
      <c r="AC105" s="309">
        <v>202.00200000000001</v>
      </c>
      <c r="AD105" s="309">
        <v>204.01900000000001</v>
      </c>
      <c r="AE105" s="309">
        <v>210.47399999999999</v>
      </c>
      <c r="AF105" s="309">
        <v>216.459</v>
      </c>
      <c r="AG105" s="309">
        <v>220.00200000000001</v>
      </c>
      <c r="AH105" s="309"/>
    </row>
    <row r="106" spans="1:34" x14ac:dyDescent="0.2">
      <c r="A106" s="225" t="s">
        <v>125</v>
      </c>
      <c r="B106" s="220"/>
      <c r="C106" s="221"/>
      <c r="D106" s="221">
        <f>+D368</f>
        <v>35.275969620153177</v>
      </c>
      <c r="E106" s="221">
        <f t="shared" ref="E106:Y106" si="55">+E368</f>
        <v>35.838840116863992</v>
      </c>
      <c r="F106" s="221">
        <f t="shared" si="55"/>
        <v>38.916099359429573</v>
      </c>
      <c r="G106" s="221">
        <f t="shared" si="55"/>
        <v>41.107262717828206</v>
      </c>
      <c r="H106" s="221">
        <f t="shared" si="55"/>
        <v>41.757891477795042</v>
      </c>
      <c r="I106" s="221">
        <f t="shared" si="55"/>
        <v>45.497944849183696</v>
      </c>
      <c r="J106" s="221">
        <f t="shared" si="55"/>
        <v>48.561332185878442</v>
      </c>
      <c r="K106" s="221">
        <f t="shared" si="55"/>
        <v>49.166644228623333</v>
      </c>
      <c r="L106" s="221">
        <f t="shared" si="55"/>
        <v>48.806103589735677</v>
      </c>
      <c r="M106" s="221">
        <f t="shared" si="55"/>
        <v>53.826882994923565</v>
      </c>
      <c r="N106" s="221">
        <f t="shared" si="55"/>
        <v>53.817028270945592</v>
      </c>
      <c r="O106" s="221">
        <f t="shared" si="55"/>
        <v>75.537910276661378</v>
      </c>
      <c r="P106" s="221">
        <f t="shared" si="55"/>
        <v>79.406216091628139</v>
      </c>
      <c r="Q106" s="221">
        <f t="shared" si="55"/>
        <v>82.952410652521806</v>
      </c>
      <c r="R106" s="221">
        <f t="shared" si="55"/>
        <v>84.99051950631123</v>
      </c>
      <c r="S106" s="221">
        <f t="shared" si="55"/>
        <v>87.368013037408105</v>
      </c>
      <c r="T106" s="221">
        <f t="shared" si="55"/>
        <v>90.13930061125447</v>
      </c>
      <c r="U106" s="221">
        <f t="shared" si="55"/>
        <v>94.233455558137123</v>
      </c>
      <c r="V106" s="221">
        <f t="shared" si="55"/>
        <v>101.69361522473397</v>
      </c>
      <c r="W106" s="221">
        <f t="shared" si="55"/>
        <v>107.45351675315084</v>
      </c>
      <c r="X106" s="221">
        <f t="shared" si="55"/>
        <v>114.1041026690631</v>
      </c>
      <c r="Y106" s="221">
        <f t="shared" si="55"/>
        <v>125.65519985550053</v>
      </c>
      <c r="Z106" s="309">
        <v>122.75001272909238</v>
      </c>
      <c r="AA106" s="309">
        <v>129.70400000000001</v>
      </c>
      <c r="AB106" s="309">
        <v>132.721</v>
      </c>
      <c r="AC106" s="309">
        <v>133.053</v>
      </c>
      <c r="AD106" s="309">
        <v>139.84100000000001</v>
      </c>
      <c r="AE106" s="309">
        <v>140.273</v>
      </c>
      <c r="AF106" s="309">
        <v>144.02799999999999</v>
      </c>
      <c r="AG106" s="309">
        <v>146.81899999999999</v>
      </c>
      <c r="AH106" s="309"/>
    </row>
    <row r="107" spans="1:34" x14ac:dyDescent="0.2">
      <c r="A107" s="219" t="s">
        <v>13</v>
      </c>
      <c r="B107" s="220"/>
      <c r="C107" s="221"/>
      <c r="D107" s="221">
        <f>+D369</f>
        <v>267.13374582844062</v>
      </c>
      <c r="E107" s="221">
        <f t="shared" ref="E107:Y107" si="56">+E369</f>
        <v>301.29033378272339</v>
      </c>
      <c r="F107" s="221">
        <f t="shared" si="56"/>
        <v>356.07097263139394</v>
      </c>
      <c r="G107" s="221">
        <f t="shared" si="56"/>
        <v>352.62632040834131</v>
      </c>
      <c r="H107" s="221">
        <f t="shared" si="56"/>
        <v>392.74765408460468</v>
      </c>
      <c r="I107" s="221">
        <f t="shared" si="56"/>
        <v>425.20535598943519</v>
      </c>
      <c r="J107" s="221">
        <f t="shared" si="56"/>
        <v>482.70502221170517</v>
      </c>
      <c r="K107" s="221">
        <f t="shared" si="56"/>
        <v>471.41789563435265</v>
      </c>
      <c r="L107" s="221">
        <f t="shared" si="56"/>
        <v>582.76148674459535</v>
      </c>
      <c r="M107" s="221">
        <f t="shared" si="56"/>
        <v>520.12360146480069</v>
      </c>
      <c r="N107" s="221">
        <f t="shared" si="56"/>
        <v>701.85158593124049</v>
      </c>
      <c r="O107" s="221">
        <f t="shared" si="56"/>
        <v>726.43446845330698</v>
      </c>
      <c r="P107" s="221">
        <f t="shared" si="56"/>
        <v>760.17012117457227</v>
      </c>
      <c r="Q107" s="221">
        <f t="shared" si="56"/>
        <v>727.1351373469746</v>
      </c>
      <c r="R107" s="221">
        <f t="shared" si="56"/>
        <v>666.77836183842726</v>
      </c>
      <c r="S107" s="221">
        <f t="shared" si="56"/>
        <v>683.140463230357</v>
      </c>
      <c r="T107" s="221">
        <f t="shared" si="56"/>
        <v>773.90699992291707</v>
      </c>
      <c r="U107" s="221">
        <f t="shared" si="56"/>
        <v>811.25270003824085</v>
      </c>
      <c r="V107" s="221">
        <f t="shared" si="56"/>
        <v>837.62707057445391</v>
      </c>
      <c r="W107" s="221">
        <f t="shared" si="56"/>
        <v>842.82562667657044</v>
      </c>
      <c r="X107" s="221">
        <f t="shared" si="56"/>
        <v>914.53755148130597</v>
      </c>
      <c r="Y107" s="221">
        <f t="shared" si="56"/>
        <v>968.19999177466866</v>
      </c>
      <c r="Z107" s="309">
        <v>1097.3394880097501</v>
      </c>
      <c r="AA107" s="309">
        <v>1126.1110000000001</v>
      </c>
      <c r="AB107" s="309">
        <v>1218.8779999999999</v>
      </c>
      <c r="AC107" s="309">
        <v>1335.404</v>
      </c>
      <c r="AD107" s="309">
        <v>1391.9590000000001</v>
      </c>
      <c r="AE107" s="309">
        <v>1483.702</v>
      </c>
      <c r="AF107" s="309">
        <v>1584.973</v>
      </c>
      <c r="AG107" s="309">
        <v>1786.36</v>
      </c>
      <c r="AH107" s="309"/>
    </row>
    <row r="108" spans="1:34" x14ac:dyDescent="0.2">
      <c r="A108" s="222" t="s">
        <v>14</v>
      </c>
      <c r="B108" s="223"/>
      <c r="C108" s="224"/>
      <c r="D108" s="224">
        <f t="shared" ref="D108" si="57">SUM(D109:D117)</f>
        <v>2221.1339438167024</v>
      </c>
      <c r="E108" s="224">
        <f t="shared" ref="E108:Y108" si="58">SUM(E109:E117)</f>
        <v>2343.8730522932387</v>
      </c>
      <c r="F108" s="224">
        <f t="shared" si="58"/>
        <v>2619.7320788833217</v>
      </c>
      <c r="G108" s="224">
        <f t="shared" si="58"/>
        <v>2716.416314456249</v>
      </c>
      <c r="H108" s="224">
        <f t="shared" si="58"/>
        <v>2973.1189937771696</v>
      </c>
      <c r="I108" s="224">
        <f t="shared" si="58"/>
        <v>3151.3182022672768</v>
      </c>
      <c r="J108" s="224">
        <f t="shared" si="58"/>
        <v>3423.6860802132578</v>
      </c>
      <c r="K108" s="224">
        <f t="shared" si="58"/>
        <v>3593.1695821572212</v>
      </c>
      <c r="L108" s="224">
        <f t="shared" si="58"/>
        <v>3807.4025285650223</v>
      </c>
      <c r="M108" s="224">
        <f t="shared" si="58"/>
        <v>4302.2528711240229</v>
      </c>
      <c r="N108" s="224">
        <f t="shared" si="58"/>
        <v>4658.6005257786737</v>
      </c>
      <c r="O108" s="224">
        <f t="shared" si="58"/>
        <v>5111.3938156477871</v>
      </c>
      <c r="P108" s="224">
        <f t="shared" si="58"/>
        <v>5125.9222252786194</v>
      </c>
      <c r="Q108" s="224">
        <f t="shared" si="58"/>
        <v>5635.4839304525385</v>
      </c>
      <c r="R108" s="224">
        <f t="shared" si="58"/>
        <v>5994.7288138071799</v>
      </c>
      <c r="S108" s="224">
        <f t="shared" si="58"/>
        <v>6428.0383339974314</v>
      </c>
      <c r="T108" s="224">
        <f t="shared" si="58"/>
        <v>6961.1341211186136</v>
      </c>
      <c r="U108" s="224">
        <f t="shared" si="58"/>
        <v>7327.4557507162572</v>
      </c>
      <c r="V108" s="224">
        <f t="shared" si="58"/>
        <v>7701.279646844484</v>
      </c>
      <c r="W108" s="224">
        <f t="shared" si="58"/>
        <v>8232.4280931720186</v>
      </c>
      <c r="X108" s="224">
        <f t="shared" si="58"/>
        <v>8909.9267776792003</v>
      </c>
      <c r="Y108" s="224">
        <f t="shared" si="58"/>
        <v>9352.5402831518204</v>
      </c>
      <c r="Z108" s="310">
        <v>9855.7757983196607</v>
      </c>
      <c r="AA108" s="310">
        <v>10594.012000000001</v>
      </c>
      <c r="AB108" s="310">
        <v>11094.253000000002</v>
      </c>
      <c r="AC108" s="310">
        <v>11553.323</v>
      </c>
      <c r="AD108" s="310">
        <v>11876.254000000001</v>
      </c>
      <c r="AE108" s="310">
        <v>12514.478999999999</v>
      </c>
      <c r="AF108" s="310">
        <v>13215.607000000002</v>
      </c>
      <c r="AG108" s="310">
        <v>14203.366</v>
      </c>
      <c r="AH108" s="310"/>
    </row>
    <row r="109" spans="1:34" x14ac:dyDescent="0.2">
      <c r="A109" s="219" t="s">
        <v>126</v>
      </c>
      <c r="B109" s="220"/>
      <c r="C109" s="221"/>
      <c r="D109" s="221">
        <f>+D370+D371</f>
        <v>419.06012770498143</v>
      </c>
      <c r="E109" s="221">
        <f t="shared" ref="E109:Y109" si="59">+E370+E371</f>
        <v>461.30311433237517</v>
      </c>
      <c r="F109" s="221">
        <f t="shared" si="59"/>
        <v>525.76041620428975</v>
      </c>
      <c r="G109" s="221">
        <f t="shared" si="59"/>
        <v>545.9777367008644</v>
      </c>
      <c r="H109" s="221">
        <f t="shared" si="59"/>
        <v>606.8065851038541</v>
      </c>
      <c r="I109" s="221">
        <f t="shared" si="59"/>
        <v>620.09004213490482</v>
      </c>
      <c r="J109" s="221">
        <f t="shared" si="59"/>
        <v>659.12688817332264</v>
      </c>
      <c r="K109" s="221">
        <f t="shared" si="59"/>
        <v>659.90401450462434</v>
      </c>
      <c r="L109" s="221">
        <f t="shared" si="59"/>
        <v>742.82515749809625</v>
      </c>
      <c r="M109" s="221">
        <f t="shared" si="59"/>
        <v>815.57863185756651</v>
      </c>
      <c r="N109" s="221">
        <f t="shared" si="59"/>
        <v>941.12317884164827</v>
      </c>
      <c r="O109" s="221">
        <f t="shared" si="59"/>
        <v>937.18442579370731</v>
      </c>
      <c r="P109" s="221">
        <f t="shared" si="59"/>
        <v>1029.0001020565985</v>
      </c>
      <c r="Q109" s="221">
        <f t="shared" si="59"/>
        <v>1095.2804406758476</v>
      </c>
      <c r="R109" s="221">
        <f t="shared" si="59"/>
        <v>1359.2001282662586</v>
      </c>
      <c r="S109" s="221">
        <f t="shared" si="59"/>
        <v>1435.5518615908359</v>
      </c>
      <c r="T109" s="221">
        <f t="shared" si="59"/>
        <v>1607.8773043162075</v>
      </c>
      <c r="U109" s="221">
        <f t="shared" si="59"/>
        <v>1649.9115384023889</v>
      </c>
      <c r="V109" s="221">
        <f t="shared" si="59"/>
        <v>1750.8612623707272</v>
      </c>
      <c r="W109" s="221">
        <f t="shared" si="59"/>
        <v>1860.9092646360946</v>
      </c>
      <c r="X109" s="221">
        <f t="shared" si="59"/>
        <v>1949.3283169123501</v>
      </c>
      <c r="Y109" s="221">
        <f t="shared" si="59"/>
        <v>1988.742186031523</v>
      </c>
      <c r="Z109" s="309">
        <v>2157.1003869661836</v>
      </c>
      <c r="AA109" s="309">
        <v>2335.8249999999998</v>
      </c>
      <c r="AB109" s="309">
        <v>2391.2860000000001</v>
      </c>
      <c r="AC109" s="309">
        <v>2466.4780000000001</v>
      </c>
      <c r="AD109" s="309">
        <v>2560.0910000000003</v>
      </c>
      <c r="AE109" s="309">
        <v>2637.2040000000002</v>
      </c>
      <c r="AF109" s="309">
        <v>2770.1320000000001</v>
      </c>
      <c r="AG109" s="309">
        <v>3186.8620000000001</v>
      </c>
      <c r="AH109" s="309"/>
    </row>
    <row r="110" spans="1:34" x14ac:dyDescent="0.2">
      <c r="A110" s="219" t="s">
        <v>105</v>
      </c>
      <c r="B110" s="220"/>
      <c r="C110" s="221"/>
      <c r="D110" s="221">
        <f>+D373</f>
        <v>219.8528619798937</v>
      </c>
      <c r="E110" s="221">
        <f t="shared" ref="E110:Y110" si="60">+E373</f>
        <v>240.44603692959828</v>
      </c>
      <c r="F110" s="221">
        <f t="shared" si="60"/>
        <v>277.80231077320519</v>
      </c>
      <c r="G110" s="221">
        <f t="shared" si="60"/>
        <v>279.31466988331084</v>
      </c>
      <c r="H110" s="221">
        <f t="shared" si="60"/>
        <v>309.11078164752081</v>
      </c>
      <c r="I110" s="221">
        <f t="shared" si="60"/>
        <v>320.61610090949466</v>
      </c>
      <c r="J110" s="221">
        <f t="shared" si="60"/>
        <v>338.75891863344009</v>
      </c>
      <c r="K110" s="221">
        <f t="shared" si="60"/>
        <v>358.93774825487486</v>
      </c>
      <c r="L110" s="221">
        <f t="shared" si="60"/>
        <v>395.10429709553745</v>
      </c>
      <c r="M110" s="221">
        <f t="shared" si="60"/>
        <v>410.16973685097133</v>
      </c>
      <c r="N110" s="221">
        <f t="shared" si="60"/>
        <v>468.29869433310756</v>
      </c>
      <c r="O110" s="221">
        <f t="shared" si="60"/>
        <v>481.9445403248456</v>
      </c>
      <c r="P110" s="221">
        <f t="shared" si="60"/>
        <v>495.9407995381527</v>
      </c>
      <c r="Q110" s="221">
        <f t="shared" si="60"/>
        <v>543.40087798064462</v>
      </c>
      <c r="R110" s="221">
        <f t="shared" si="60"/>
        <v>558.04364623043261</v>
      </c>
      <c r="S110" s="221">
        <f t="shared" si="60"/>
        <v>613.66747391168099</v>
      </c>
      <c r="T110" s="221">
        <f t="shared" si="60"/>
        <v>705.21953347069916</v>
      </c>
      <c r="U110" s="221">
        <f t="shared" si="60"/>
        <v>735.71698510130875</v>
      </c>
      <c r="V110" s="221">
        <f t="shared" si="60"/>
        <v>789.55482166456784</v>
      </c>
      <c r="W110" s="221">
        <f t="shared" si="60"/>
        <v>809.46307154807539</v>
      </c>
      <c r="X110" s="221">
        <f t="shared" si="60"/>
        <v>878.54528957796231</v>
      </c>
      <c r="Y110" s="221">
        <f t="shared" si="60"/>
        <v>907.44062909581748</v>
      </c>
      <c r="Z110" s="309">
        <v>979.7114325062538</v>
      </c>
      <c r="AA110" s="309">
        <v>1037.6469999999999</v>
      </c>
      <c r="AB110" s="309">
        <v>1093.68</v>
      </c>
      <c r="AC110" s="309">
        <v>1178.6030000000001</v>
      </c>
      <c r="AD110" s="309">
        <v>1151.559</v>
      </c>
      <c r="AE110" s="309">
        <v>1301.7059999999999</v>
      </c>
      <c r="AF110" s="309">
        <v>1375.0989999999999</v>
      </c>
      <c r="AG110" s="309">
        <v>1495.8820000000001</v>
      </c>
      <c r="AH110" s="309"/>
    </row>
    <row r="111" spans="1:34" x14ac:dyDescent="0.2">
      <c r="A111" s="219" t="s">
        <v>15</v>
      </c>
      <c r="B111" s="220"/>
      <c r="C111" s="221"/>
      <c r="D111" s="221">
        <f>+D372</f>
        <v>315.56395350547331</v>
      </c>
      <c r="E111" s="221">
        <f t="shared" ref="E111:Y111" si="61">+E372</f>
        <v>361.7195677931773</v>
      </c>
      <c r="F111" s="221">
        <f t="shared" si="61"/>
        <v>402.4280026278488</v>
      </c>
      <c r="G111" s="221">
        <f t="shared" si="61"/>
        <v>426.2040086355438</v>
      </c>
      <c r="H111" s="221">
        <f t="shared" si="61"/>
        <v>440.10569290128001</v>
      </c>
      <c r="I111" s="221">
        <f t="shared" si="61"/>
        <v>498.88673992740445</v>
      </c>
      <c r="J111" s="221">
        <f t="shared" si="61"/>
        <v>582.92757346224073</v>
      </c>
      <c r="K111" s="221">
        <f t="shared" si="61"/>
        <v>551.865988685964</v>
      </c>
      <c r="L111" s="221">
        <f t="shared" si="61"/>
        <v>605.67123587987987</v>
      </c>
      <c r="M111" s="221">
        <f t="shared" si="61"/>
        <v>749.04890439499422</v>
      </c>
      <c r="N111" s="221">
        <f t="shared" si="61"/>
        <v>846.49368087002779</v>
      </c>
      <c r="O111" s="221">
        <f t="shared" si="61"/>
        <v>1096.5121612980854</v>
      </c>
      <c r="P111" s="221">
        <f t="shared" si="61"/>
        <v>996.12921012426511</v>
      </c>
      <c r="Q111" s="221">
        <f t="shared" si="61"/>
        <v>1093.4869718104903</v>
      </c>
      <c r="R111" s="221">
        <f t="shared" si="61"/>
        <v>1115.669733287483</v>
      </c>
      <c r="S111" s="221">
        <f t="shared" si="61"/>
        <v>1195.9823655673033</v>
      </c>
      <c r="T111" s="221">
        <f t="shared" si="61"/>
        <v>1359.710903009777</v>
      </c>
      <c r="U111" s="221">
        <f t="shared" si="61"/>
        <v>1360.1599621651151</v>
      </c>
      <c r="V111" s="221">
        <f t="shared" si="61"/>
        <v>1445.1547430904002</v>
      </c>
      <c r="W111" s="221">
        <f t="shared" si="61"/>
        <v>1556.9686772999084</v>
      </c>
      <c r="X111" s="221">
        <f t="shared" si="61"/>
        <v>1702.7653368309295</v>
      </c>
      <c r="Y111" s="221">
        <f t="shared" si="61"/>
        <v>1936.4547531566457</v>
      </c>
      <c r="Z111" s="309">
        <v>2002.1762226992983</v>
      </c>
      <c r="AA111" s="309">
        <v>2129.797</v>
      </c>
      <c r="AB111" s="309">
        <v>2218.556</v>
      </c>
      <c r="AC111" s="309">
        <v>2324.8029999999999</v>
      </c>
      <c r="AD111" s="309">
        <v>2368.817</v>
      </c>
      <c r="AE111" s="309">
        <v>2521.21</v>
      </c>
      <c r="AF111" s="309">
        <v>2717.7069999999999</v>
      </c>
      <c r="AG111" s="309">
        <v>2890.1759999999999</v>
      </c>
      <c r="AH111" s="309"/>
    </row>
    <row r="112" spans="1:34" x14ac:dyDescent="0.2">
      <c r="A112" s="219" t="s">
        <v>127</v>
      </c>
      <c r="B112" s="220"/>
      <c r="C112" s="221"/>
      <c r="D112" s="221">
        <f>+D374</f>
        <v>63.799553656165038</v>
      </c>
      <c r="E112" s="221">
        <f t="shared" ref="E112:Y112" si="62">+E374</f>
        <v>68.898057163880082</v>
      </c>
      <c r="F112" s="221">
        <f t="shared" si="62"/>
        <v>83.600004453460059</v>
      </c>
      <c r="G112" s="221">
        <f t="shared" si="62"/>
        <v>92.585019722578892</v>
      </c>
      <c r="H112" s="221">
        <f t="shared" si="62"/>
        <v>103.13220288293249</v>
      </c>
      <c r="I112" s="221">
        <f t="shared" si="62"/>
        <v>120.5908725947954</v>
      </c>
      <c r="J112" s="221">
        <f t="shared" si="62"/>
        <v>149.2295510208896</v>
      </c>
      <c r="K112" s="221">
        <f t="shared" si="62"/>
        <v>199.22084581018851</v>
      </c>
      <c r="L112" s="221">
        <f t="shared" si="62"/>
        <v>181.53543993154605</v>
      </c>
      <c r="M112" s="221">
        <f t="shared" si="62"/>
        <v>253.95870456391643</v>
      </c>
      <c r="N112" s="221">
        <f t="shared" si="62"/>
        <v>292.82787600682656</v>
      </c>
      <c r="O112" s="221">
        <f t="shared" si="62"/>
        <v>347.72896826695433</v>
      </c>
      <c r="P112" s="221">
        <f t="shared" si="62"/>
        <v>272.12182643574153</v>
      </c>
      <c r="Q112" s="221">
        <f t="shared" si="62"/>
        <v>334.96110502771933</v>
      </c>
      <c r="R112" s="221">
        <f t="shared" si="62"/>
        <v>343.52568373553225</v>
      </c>
      <c r="S112" s="221">
        <f t="shared" si="62"/>
        <v>345.22189640652527</v>
      </c>
      <c r="T112" s="221">
        <f t="shared" si="62"/>
        <v>353.44130433302377</v>
      </c>
      <c r="U112" s="221">
        <f t="shared" si="62"/>
        <v>385.73040703618432</v>
      </c>
      <c r="V112" s="221">
        <f t="shared" si="62"/>
        <v>389.02914750861271</v>
      </c>
      <c r="W112" s="221">
        <f t="shared" si="62"/>
        <v>412.45685839852115</v>
      </c>
      <c r="X112" s="221">
        <f t="shared" si="62"/>
        <v>429.63779396404823</v>
      </c>
      <c r="Y112" s="221">
        <f t="shared" si="62"/>
        <v>427.53062087694002</v>
      </c>
      <c r="Z112" s="309">
        <v>441.53224892698677</v>
      </c>
      <c r="AA112" s="309">
        <v>479.24299999999999</v>
      </c>
      <c r="AB112" s="309">
        <v>475.976</v>
      </c>
      <c r="AC112" s="309">
        <v>482.65699999999998</v>
      </c>
      <c r="AD112" s="309">
        <v>509.4</v>
      </c>
      <c r="AE112" s="309">
        <v>531.18799999999999</v>
      </c>
      <c r="AF112" s="309">
        <v>550.18799999999999</v>
      </c>
      <c r="AG112" s="309">
        <v>598.23299999999995</v>
      </c>
      <c r="AH112" s="309"/>
    </row>
    <row r="113" spans="1:34" x14ac:dyDescent="0.2">
      <c r="A113" s="219" t="s">
        <v>384</v>
      </c>
      <c r="B113" s="220"/>
      <c r="C113" s="221"/>
      <c r="D113" s="221">
        <f>D375</f>
        <v>70.38837217637591</v>
      </c>
      <c r="E113" s="221">
        <f t="shared" ref="E113:Y113" si="63">E375</f>
        <v>113.65944620075872</v>
      </c>
      <c r="F113" s="221">
        <f t="shared" si="63"/>
        <v>102.40713476283086</v>
      </c>
      <c r="G113" s="221">
        <f t="shared" si="63"/>
        <v>82.882712831627117</v>
      </c>
      <c r="H113" s="221">
        <f t="shared" si="63"/>
        <v>81.591392349486995</v>
      </c>
      <c r="I113" s="221">
        <f t="shared" si="63"/>
        <v>82.140641112423324</v>
      </c>
      <c r="J113" s="221">
        <f t="shared" si="63"/>
        <v>83.804666944670288</v>
      </c>
      <c r="K113" s="221">
        <f t="shared" si="63"/>
        <v>81.545266872096732</v>
      </c>
      <c r="L113" s="221">
        <f t="shared" si="63"/>
        <v>103.34022697906303</v>
      </c>
      <c r="M113" s="221">
        <f t="shared" si="63"/>
        <v>122.23809095107906</v>
      </c>
      <c r="N113" s="221">
        <f t="shared" si="63"/>
        <v>104.2965994170366</v>
      </c>
      <c r="O113" s="221">
        <f t="shared" si="63"/>
        <v>114.96124847451284</v>
      </c>
      <c r="P113" s="221">
        <f t="shared" si="63"/>
        <v>115.40898189621913</v>
      </c>
      <c r="Q113" s="221">
        <f t="shared" si="63"/>
        <v>145.94667779185104</v>
      </c>
      <c r="R113" s="221">
        <f t="shared" si="63"/>
        <v>182.25166066043988</v>
      </c>
      <c r="S113" s="221">
        <f t="shared" si="63"/>
        <v>191.4110446443722</v>
      </c>
      <c r="T113" s="221">
        <f t="shared" si="63"/>
        <v>212.51277171887824</v>
      </c>
      <c r="U113" s="221">
        <f t="shared" si="63"/>
        <v>321.27293222232811</v>
      </c>
      <c r="V113" s="221">
        <f t="shared" si="63"/>
        <v>268.40614918134236</v>
      </c>
      <c r="W113" s="221">
        <f t="shared" si="63"/>
        <v>299.29722604448716</v>
      </c>
      <c r="X113" s="221">
        <f t="shared" si="63"/>
        <v>319.17852544488454</v>
      </c>
      <c r="Y113" s="221">
        <f t="shared" si="63"/>
        <v>340.5681533569886</v>
      </c>
      <c r="Z113" s="309">
        <v>364.04851411472538</v>
      </c>
      <c r="AA113" s="309">
        <v>421.97800000000001</v>
      </c>
      <c r="AB113" s="309">
        <v>477.91699999999997</v>
      </c>
      <c r="AC113" s="309">
        <v>503.13099999999997</v>
      </c>
      <c r="AD113" s="309">
        <v>523.31200000000001</v>
      </c>
      <c r="AE113" s="309">
        <v>566.49300000000005</v>
      </c>
      <c r="AF113" s="309">
        <v>610.78300000000002</v>
      </c>
      <c r="AG113" s="309">
        <v>657.72</v>
      </c>
      <c r="AH113" s="309"/>
    </row>
    <row r="114" spans="1:34" x14ac:dyDescent="0.2">
      <c r="A114" s="219" t="s">
        <v>128</v>
      </c>
      <c r="B114" s="220"/>
      <c r="C114" s="221"/>
      <c r="D114" s="221">
        <f>D379</f>
        <v>318.32468466367033</v>
      </c>
      <c r="E114" s="221">
        <f t="shared" ref="E114:Y116" si="64">E379</f>
        <v>305.15163387831393</v>
      </c>
      <c r="F114" s="221">
        <f t="shared" si="64"/>
        <v>320.96836492102585</v>
      </c>
      <c r="G114" s="221">
        <f t="shared" si="64"/>
        <v>292.15714550750755</v>
      </c>
      <c r="H114" s="221">
        <f t="shared" si="64"/>
        <v>357.22510394132638</v>
      </c>
      <c r="I114" s="221">
        <f t="shared" si="64"/>
        <v>363.79659166151532</v>
      </c>
      <c r="J114" s="221">
        <f t="shared" si="64"/>
        <v>407.12161113416022</v>
      </c>
      <c r="K114" s="221">
        <f t="shared" si="64"/>
        <v>429.72243914620304</v>
      </c>
      <c r="L114" s="221">
        <f t="shared" si="64"/>
        <v>404.13238844065376</v>
      </c>
      <c r="M114" s="221">
        <f t="shared" si="64"/>
        <v>458.82703677258007</v>
      </c>
      <c r="N114" s="221">
        <f t="shared" si="64"/>
        <v>445.70528295179281</v>
      </c>
      <c r="O114" s="221">
        <f t="shared" si="64"/>
        <v>479.23178658378424</v>
      </c>
      <c r="P114" s="221">
        <f t="shared" si="64"/>
        <v>475.77296698527454</v>
      </c>
      <c r="Q114" s="221">
        <f t="shared" si="64"/>
        <v>513.59964768151315</v>
      </c>
      <c r="R114" s="221">
        <f t="shared" si="64"/>
        <v>526.45121809081877</v>
      </c>
      <c r="S114" s="221">
        <f t="shared" si="64"/>
        <v>614.74248102890908</v>
      </c>
      <c r="T114" s="221">
        <f t="shared" si="64"/>
        <v>636.28443518264544</v>
      </c>
      <c r="U114" s="221">
        <f t="shared" si="64"/>
        <v>680.64707691923843</v>
      </c>
      <c r="V114" s="221">
        <f t="shared" si="64"/>
        <v>765.0353799192593</v>
      </c>
      <c r="W114" s="221">
        <f t="shared" si="64"/>
        <v>830.42847825992214</v>
      </c>
      <c r="X114" s="221">
        <f t="shared" si="64"/>
        <v>978.91627443563914</v>
      </c>
      <c r="Y114" s="221">
        <f t="shared" si="64"/>
        <v>959.44962328184522</v>
      </c>
      <c r="Z114" s="309">
        <v>980.1318621377286</v>
      </c>
      <c r="AA114" s="309">
        <v>1131.787</v>
      </c>
      <c r="AB114" s="309">
        <v>1196.4090000000001</v>
      </c>
      <c r="AC114" s="309">
        <v>1276.2750000000001</v>
      </c>
      <c r="AD114" s="309">
        <v>1322.3620000000001</v>
      </c>
      <c r="AE114" s="309">
        <v>1376.9680000000001</v>
      </c>
      <c r="AF114" s="309">
        <v>1443.96</v>
      </c>
      <c r="AG114" s="309">
        <v>1508.079</v>
      </c>
      <c r="AH114" s="309"/>
    </row>
    <row r="115" spans="1:34" ht="12.75" customHeight="1" x14ac:dyDescent="0.2">
      <c r="A115" s="219" t="s">
        <v>60</v>
      </c>
      <c r="B115" s="220"/>
      <c r="C115" s="221"/>
      <c r="D115" s="221">
        <f t="shared" ref="D115:S116" si="65">D380</f>
        <v>129.73608996095973</v>
      </c>
      <c r="E115" s="221">
        <f t="shared" si="65"/>
        <v>109.17286976227871</v>
      </c>
      <c r="F115" s="221">
        <f t="shared" si="65"/>
        <v>117.40324689158211</v>
      </c>
      <c r="G115" s="221">
        <f t="shared" si="65"/>
        <v>129.88182601334751</v>
      </c>
      <c r="H115" s="221">
        <f t="shared" si="65"/>
        <v>149.88294058250591</v>
      </c>
      <c r="I115" s="221">
        <f t="shared" si="65"/>
        <v>145.89579049694748</v>
      </c>
      <c r="J115" s="221">
        <f t="shared" si="65"/>
        <v>185.1855964490093</v>
      </c>
      <c r="K115" s="221">
        <f t="shared" si="65"/>
        <v>218.50570057332479</v>
      </c>
      <c r="L115" s="221">
        <f t="shared" si="65"/>
        <v>213.1628487502858</v>
      </c>
      <c r="M115" s="221">
        <f t="shared" si="65"/>
        <v>234.84220167893122</v>
      </c>
      <c r="N115" s="221">
        <f t="shared" si="65"/>
        <v>278.98636956712892</v>
      </c>
      <c r="O115" s="221">
        <f t="shared" si="65"/>
        <v>284.85431929485003</v>
      </c>
      <c r="P115" s="221">
        <f t="shared" si="65"/>
        <v>323.38433422360254</v>
      </c>
      <c r="Q115" s="221">
        <f t="shared" si="65"/>
        <v>364.57765484840149</v>
      </c>
      <c r="R115" s="221">
        <f t="shared" si="65"/>
        <v>379.55137613781534</v>
      </c>
      <c r="S115" s="221">
        <f t="shared" si="65"/>
        <v>397.01425963001668</v>
      </c>
      <c r="T115" s="221">
        <f t="shared" si="64"/>
        <v>444.63847622544057</v>
      </c>
      <c r="U115" s="221">
        <f t="shared" si="64"/>
        <v>472.51462698266931</v>
      </c>
      <c r="V115" s="221">
        <f t="shared" si="64"/>
        <v>502.05868364610461</v>
      </c>
      <c r="W115" s="221">
        <f t="shared" si="64"/>
        <v>537.66152584248766</v>
      </c>
      <c r="X115" s="221">
        <f t="shared" si="64"/>
        <v>585.45466375436592</v>
      </c>
      <c r="Y115" s="221">
        <f t="shared" si="64"/>
        <v>611.08830303248487</v>
      </c>
      <c r="Z115" s="309">
        <v>668.27360754970971</v>
      </c>
      <c r="AA115" s="309">
        <v>736.09799999999996</v>
      </c>
      <c r="AB115" s="309">
        <v>762.51300000000003</v>
      </c>
      <c r="AC115" s="309">
        <v>802.87300000000005</v>
      </c>
      <c r="AD115" s="309">
        <v>819.50800000000004</v>
      </c>
      <c r="AE115" s="309">
        <v>850.04600000000005</v>
      </c>
      <c r="AF115" s="309">
        <v>865.52200000000005</v>
      </c>
      <c r="AG115" s="309">
        <v>924.279</v>
      </c>
      <c r="AH115" s="309"/>
    </row>
    <row r="116" spans="1:34" x14ac:dyDescent="0.2">
      <c r="A116" s="219" t="s">
        <v>103</v>
      </c>
      <c r="B116" s="220"/>
      <c r="C116" s="221"/>
      <c r="D116" s="221">
        <f t="shared" si="65"/>
        <v>65.157522925057279</v>
      </c>
      <c r="E116" s="221">
        <f t="shared" si="64"/>
        <v>72.68603902405961</v>
      </c>
      <c r="F116" s="221">
        <f t="shared" si="64"/>
        <v>82.024226709322335</v>
      </c>
      <c r="G116" s="221">
        <f t="shared" si="64"/>
        <v>90.465030500497093</v>
      </c>
      <c r="H116" s="221">
        <f t="shared" si="64"/>
        <v>103.86189570669987</v>
      </c>
      <c r="I116" s="221">
        <f t="shared" si="64"/>
        <v>122.80380723068582</v>
      </c>
      <c r="J116" s="221">
        <f t="shared" si="64"/>
        <v>82.595152037833145</v>
      </c>
      <c r="K116" s="221">
        <f t="shared" si="64"/>
        <v>76.989006850551704</v>
      </c>
      <c r="L116" s="221">
        <f t="shared" si="64"/>
        <v>118.53956021042734</v>
      </c>
      <c r="M116" s="221">
        <f t="shared" si="64"/>
        <v>123.07637351482106</v>
      </c>
      <c r="N116" s="221">
        <f t="shared" si="64"/>
        <v>127.76702950736322</v>
      </c>
      <c r="O116" s="221">
        <f t="shared" si="64"/>
        <v>122.8104791487055</v>
      </c>
      <c r="P116" s="221">
        <f t="shared" si="64"/>
        <v>124.12557359144489</v>
      </c>
      <c r="Q116" s="221">
        <f t="shared" si="64"/>
        <v>131.386689742176</v>
      </c>
      <c r="R116" s="221">
        <f t="shared" si="64"/>
        <v>135.84922237769544</v>
      </c>
      <c r="S116" s="221">
        <f t="shared" si="64"/>
        <v>150.18577368696077</v>
      </c>
      <c r="T116" s="221">
        <f t="shared" si="64"/>
        <v>158.55536373215224</v>
      </c>
      <c r="U116" s="221">
        <f t="shared" si="64"/>
        <v>170.15488178834948</v>
      </c>
      <c r="V116" s="221">
        <f t="shared" si="64"/>
        <v>181.4999962192029</v>
      </c>
      <c r="W116" s="221">
        <f t="shared" si="64"/>
        <v>191.25409590123522</v>
      </c>
      <c r="X116" s="221">
        <f t="shared" si="64"/>
        <v>201.1400210491683</v>
      </c>
      <c r="Y116" s="221">
        <f t="shared" si="64"/>
        <v>210.63221702466342</v>
      </c>
      <c r="Z116" s="309">
        <v>211.69453296329633</v>
      </c>
      <c r="AA116" s="309">
        <v>223.02799999999999</v>
      </c>
      <c r="AB116" s="309">
        <v>222.59</v>
      </c>
      <c r="AC116" s="309">
        <v>229.67099999999999</v>
      </c>
      <c r="AD116" s="309">
        <v>240.697</v>
      </c>
      <c r="AE116" s="309">
        <v>253.649</v>
      </c>
      <c r="AF116" s="309">
        <v>255.136</v>
      </c>
      <c r="AG116" s="309">
        <v>273.815</v>
      </c>
      <c r="AH116" s="309"/>
    </row>
    <row r="117" spans="1:34" x14ac:dyDescent="0.2">
      <c r="A117" s="219" t="s">
        <v>129</v>
      </c>
      <c r="B117" s="220"/>
      <c r="C117" s="221"/>
      <c r="D117" s="221">
        <f>SUM(D376:D378,D382:D385)</f>
        <v>619.25077724412574</v>
      </c>
      <c r="E117" s="221">
        <f t="shared" ref="E117:Y117" si="66">SUM(E376:E378,E382:E385)</f>
        <v>610.83628720879653</v>
      </c>
      <c r="F117" s="221">
        <f t="shared" si="66"/>
        <v>707.33837153975685</v>
      </c>
      <c r="G117" s="221">
        <f t="shared" si="66"/>
        <v>776.948164660972</v>
      </c>
      <c r="H117" s="221">
        <f t="shared" si="66"/>
        <v>821.40239866156321</v>
      </c>
      <c r="I117" s="221">
        <f t="shared" si="66"/>
        <v>876.49761619910532</v>
      </c>
      <c r="J117" s="221">
        <f t="shared" si="66"/>
        <v>934.93612235769228</v>
      </c>
      <c r="K117" s="221">
        <f t="shared" si="66"/>
        <v>1016.4785714593932</v>
      </c>
      <c r="L117" s="221">
        <f t="shared" si="66"/>
        <v>1043.0913737795324</v>
      </c>
      <c r="M117" s="221">
        <f t="shared" si="66"/>
        <v>1134.5131905391629</v>
      </c>
      <c r="N117" s="221">
        <f t="shared" si="66"/>
        <v>1153.1018142837422</v>
      </c>
      <c r="O117" s="221">
        <f t="shared" si="66"/>
        <v>1246.1658864623423</v>
      </c>
      <c r="P117" s="221">
        <f t="shared" si="66"/>
        <v>1294.0384304273202</v>
      </c>
      <c r="Q117" s="221">
        <f t="shared" si="66"/>
        <v>1412.8438648938952</v>
      </c>
      <c r="R117" s="221">
        <f t="shared" si="66"/>
        <v>1394.1861450207034</v>
      </c>
      <c r="S117" s="221">
        <f t="shared" si="66"/>
        <v>1484.2611775308276</v>
      </c>
      <c r="T117" s="221">
        <f t="shared" si="66"/>
        <v>1482.8940291297906</v>
      </c>
      <c r="U117" s="221">
        <f t="shared" si="66"/>
        <v>1551.3473400986759</v>
      </c>
      <c r="V117" s="221">
        <f t="shared" si="66"/>
        <v>1609.6794632442673</v>
      </c>
      <c r="W117" s="221">
        <f t="shared" si="66"/>
        <v>1733.9888952412869</v>
      </c>
      <c r="X117" s="221">
        <f t="shared" si="66"/>
        <v>1864.9605557098532</v>
      </c>
      <c r="Y117" s="221">
        <f t="shared" si="66"/>
        <v>1970.6337972949129</v>
      </c>
      <c r="Z117" s="309">
        <v>2051.1069904554797</v>
      </c>
      <c r="AA117" s="309">
        <v>2098.6089999999999</v>
      </c>
      <c r="AB117" s="309">
        <v>2255.3260000000005</v>
      </c>
      <c r="AC117" s="309">
        <v>2288.8319999999999</v>
      </c>
      <c r="AD117" s="309">
        <v>2380.5079999999998</v>
      </c>
      <c r="AE117" s="309">
        <v>2476.0149999999999</v>
      </c>
      <c r="AF117" s="309">
        <v>2627.08</v>
      </c>
      <c r="AG117" s="309">
        <v>2668.32</v>
      </c>
      <c r="AH117" s="309"/>
    </row>
    <row r="118" spans="1:34" x14ac:dyDescent="0.2">
      <c r="A118" s="222" t="s">
        <v>17</v>
      </c>
      <c r="B118" s="223"/>
      <c r="C118" s="224"/>
      <c r="D118" s="224">
        <f t="shared" ref="D118" si="67">D95+D100+D108</f>
        <v>4424.5204730122296</v>
      </c>
      <c r="E118" s="224">
        <f t="shared" ref="E118:Y118" si="68">E95+E100+E108</f>
        <v>4780.5515150727861</v>
      </c>
      <c r="F118" s="224">
        <f t="shared" si="68"/>
        <v>5270.7031784125647</v>
      </c>
      <c r="G118" s="224">
        <f t="shared" si="68"/>
        <v>5468.8556538339099</v>
      </c>
      <c r="H118" s="224">
        <f t="shared" si="68"/>
        <v>6108.2325732809568</v>
      </c>
      <c r="I118" s="224">
        <f t="shared" si="68"/>
        <v>6384.9447638266902</v>
      </c>
      <c r="J118" s="224">
        <f t="shared" si="68"/>
        <v>6794.1236012536883</v>
      </c>
      <c r="K118" s="224">
        <f t="shared" si="68"/>
        <v>7176.3181238816906</v>
      </c>
      <c r="L118" s="224">
        <f t="shared" si="68"/>
        <v>7707.5732112560936</v>
      </c>
      <c r="M118" s="224">
        <f t="shared" si="68"/>
        <v>8315.0738671563031</v>
      </c>
      <c r="N118" s="224">
        <f t="shared" si="68"/>
        <v>9232.2612476972972</v>
      </c>
      <c r="O118" s="224">
        <f t="shared" si="68"/>
        <v>9437.6568280563351</v>
      </c>
      <c r="P118" s="224">
        <f t="shared" si="68"/>
        <v>9859.1038099542529</v>
      </c>
      <c r="Q118" s="224">
        <f t="shared" si="68"/>
        <v>10518.391439365343</v>
      </c>
      <c r="R118" s="224">
        <f t="shared" si="68"/>
        <v>10977.948268369249</v>
      </c>
      <c r="S118" s="224">
        <f t="shared" si="68"/>
        <v>11840.361935974997</v>
      </c>
      <c r="T118" s="224">
        <f t="shared" si="68"/>
        <v>12651.237996117803</v>
      </c>
      <c r="U118" s="224">
        <f t="shared" si="68"/>
        <v>13211.237313830748</v>
      </c>
      <c r="V118" s="224">
        <f t="shared" si="68"/>
        <v>14161.311592267708</v>
      </c>
      <c r="W118" s="224">
        <f t="shared" si="68"/>
        <v>15131.443466911391</v>
      </c>
      <c r="X118" s="224">
        <f t="shared" si="68"/>
        <v>16368.75906444097</v>
      </c>
      <c r="Y118" s="224">
        <f t="shared" si="68"/>
        <v>17449.241857683912</v>
      </c>
      <c r="Z118" s="310">
        <v>18230.751384834803</v>
      </c>
      <c r="AA118" s="310">
        <v>19040.09</v>
      </c>
      <c r="AB118" s="310">
        <v>19962.436000000002</v>
      </c>
      <c r="AC118" s="310">
        <v>21044.565000000002</v>
      </c>
      <c r="AD118" s="310">
        <v>21452.722000000002</v>
      </c>
      <c r="AE118" s="310">
        <v>22361.993999999999</v>
      </c>
      <c r="AF118" s="310">
        <v>23910.152999999998</v>
      </c>
      <c r="AG118" s="310">
        <v>26556.563000000002</v>
      </c>
      <c r="AH118" s="310"/>
    </row>
    <row r="119" spans="1:34" ht="10.8" thickBot="1" x14ac:dyDescent="0.25">
      <c r="A119" s="227" t="s">
        <v>18</v>
      </c>
      <c r="B119" s="228"/>
      <c r="C119" s="229"/>
      <c r="D119" s="229">
        <f>+D387</f>
        <v>243.56089635981988</v>
      </c>
      <c r="E119" s="229">
        <f t="shared" ref="E119:Y119" si="69">+E387</f>
        <v>305.16967625416703</v>
      </c>
      <c r="F119" s="229">
        <f t="shared" si="69"/>
        <v>381.01991343066197</v>
      </c>
      <c r="G119" s="229">
        <f t="shared" si="69"/>
        <v>462.99284046885259</v>
      </c>
      <c r="H119" s="229">
        <f t="shared" si="69"/>
        <v>486.83329751019306</v>
      </c>
      <c r="I119" s="229">
        <f t="shared" si="69"/>
        <v>581.11062573297988</v>
      </c>
      <c r="J119" s="229">
        <f t="shared" si="69"/>
        <v>597.1433961388484</v>
      </c>
      <c r="K119" s="229">
        <f t="shared" si="69"/>
        <v>652.66361757694392</v>
      </c>
      <c r="L119" s="229">
        <f t="shared" si="69"/>
        <v>673.89504334766741</v>
      </c>
      <c r="M119" s="229">
        <f t="shared" si="69"/>
        <v>768.67291086327145</v>
      </c>
      <c r="N119" s="229">
        <f t="shared" si="69"/>
        <v>681.6887108361143</v>
      </c>
      <c r="O119" s="229">
        <f t="shared" si="69"/>
        <v>711.33961948400611</v>
      </c>
      <c r="P119" s="229">
        <f t="shared" si="69"/>
        <v>819.51057636125904</v>
      </c>
      <c r="Q119" s="229">
        <f t="shared" si="69"/>
        <v>878.55032149397653</v>
      </c>
      <c r="R119" s="229">
        <f t="shared" si="69"/>
        <v>801.0599766105945</v>
      </c>
      <c r="S119" s="229">
        <f t="shared" si="69"/>
        <v>839.41268481280235</v>
      </c>
      <c r="T119" s="229">
        <f t="shared" si="69"/>
        <v>866.2901844855254</v>
      </c>
      <c r="U119" s="229">
        <f t="shared" si="69"/>
        <v>859.24612873803346</v>
      </c>
      <c r="V119" s="229">
        <f t="shared" si="69"/>
        <v>941.21248742915873</v>
      </c>
      <c r="W119" s="229">
        <f t="shared" si="69"/>
        <v>1033.5193137928293</v>
      </c>
      <c r="X119" s="229">
        <f t="shared" si="69"/>
        <v>1242.6332096961469</v>
      </c>
      <c r="Y119" s="229">
        <f t="shared" si="69"/>
        <v>1535.0130586801579</v>
      </c>
      <c r="Z119" s="311">
        <v>1676.0694875115048</v>
      </c>
      <c r="AA119" s="311">
        <v>1708.077</v>
      </c>
      <c r="AB119" s="311">
        <v>1827.539</v>
      </c>
      <c r="AC119" s="311">
        <v>1930.338</v>
      </c>
      <c r="AD119" s="311">
        <v>1851.3630000000001</v>
      </c>
      <c r="AE119" s="311">
        <v>1890.0930000000001</v>
      </c>
      <c r="AF119" s="311">
        <v>1983.0940000000001</v>
      </c>
      <c r="AG119" s="311">
        <v>2003.943</v>
      </c>
      <c r="AH119" s="311"/>
    </row>
    <row r="120" spans="1:34" ht="10.8" thickBot="1" x14ac:dyDescent="0.25">
      <c r="A120" s="230" t="s">
        <v>6</v>
      </c>
      <c r="B120" s="231"/>
      <c r="C120" s="232"/>
      <c r="D120" s="232">
        <f t="shared" ref="D120" si="70">+D118+D119</f>
        <v>4668.0813693720493</v>
      </c>
      <c r="E120" s="232">
        <f t="shared" ref="E120:Y120" si="71">+E118+E119</f>
        <v>5085.721191326953</v>
      </c>
      <c r="F120" s="232">
        <f t="shared" si="71"/>
        <v>5651.7230918432269</v>
      </c>
      <c r="G120" s="232">
        <f t="shared" si="71"/>
        <v>5931.8484943027624</v>
      </c>
      <c r="H120" s="232">
        <f t="shared" si="71"/>
        <v>6595.0658707911498</v>
      </c>
      <c r="I120" s="232">
        <f t="shared" si="71"/>
        <v>6966.0553895596704</v>
      </c>
      <c r="J120" s="232">
        <f t="shared" si="71"/>
        <v>7391.2669973925367</v>
      </c>
      <c r="K120" s="232">
        <f t="shared" si="71"/>
        <v>7828.9817414586341</v>
      </c>
      <c r="L120" s="232">
        <f t="shared" si="71"/>
        <v>8381.4682546037602</v>
      </c>
      <c r="M120" s="232">
        <f t="shared" si="71"/>
        <v>9083.7467780195748</v>
      </c>
      <c r="N120" s="232">
        <f t="shared" si="71"/>
        <v>9913.9499585334124</v>
      </c>
      <c r="O120" s="232">
        <f t="shared" si="71"/>
        <v>10148.996447540341</v>
      </c>
      <c r="P120" s="232">
        <f t="shared" si="71"/>
        <v>10678.614386315512</v>
      </c>
      <c r="Q120" s="232">
        <f t="shared" si="71"/>
        <v>11396.941760859319</v>
      </c>
      <c r="R120" s="232">
        <f t="shared" si="71"/>
        <v>11779.008244979845</v>
      </c>
      <c r="S120" s="232">
        <f t="shared" si="71"/>
        <v>12679.774620787799</v>
      </c>
      <c r="T120" s="232">
        <f t="shared" si="71"/>
        <v>13517.528180603329</v>
      </c>
      <c r="U120" s="232">
        <f t="shared" si="71"/>
        <v>14070.483442568782</v>
      </c>
      <c r="V120" s="232">
        <f t="shared" si="71"/>
        <v>15102.524079696866</v>
      </c>
      <c r="W120" s="232">
        <f t="shared" si="71"/>
        <v>16164.96278070422</v>
      </c>
      <c r="X120" s="232">
        <f t="shared" si="71"/>
        <v>17611.392274137117</v>
      </c>
      <c r="Y120" s="232">
        <f t="shared" si="71"/>
        <v>18984.254916364069</v>
      </c>
      <c r="Z120" s="312">
        <v>19906.820872346307</v>
      </c>
      <c r="AA120" s="312">
        <v>20748.167000000001</v>
      </c>
      <c r="AB120" s="312">
        <v>21789.975000000002</v>
      </c>
      <c r="AC120" s="312">
        <v>22974.903000000002</v>
      </c>
      <c r="AD120" s="312">
        <v>23304.085000000003</v>
      </c>
      <c r="AE120" s="312">
        <v>24252.087</v>
      </c>
      <c r="AF120" s="312">
        <v>25893.246999999999</v>
      </c>
      <c r="AG120" s="312">
        <v>28560.506000000001</v>
      </c>
      <c r="AH120" s="312"/>
    </row>
    <row r="121" spans="1:34" x14ac:dyDescent="0.2">
      <c r="A121" s="78" t="s">
        <v>571</v>
      </c>
      <c r="B121" s="204"/>
      <c r="C121" s="233"/>
      <c r="D121" s="313">
        <f t="shared" ref="D121:Y121" si="72">D120-D102</f>
        <v>4498.5985344291748</v>
      </c>
      <c r="E121" s="313">
        <f t="shared" si="72"/>
        <v>4874.4880529057345</v>
      </c>
      <c r="F121" s="313">
        <f t="shared" si="72"/>
        <v>5468.2549390624108</v>
      </c>
      <c r="G121" s="313">
        <f t="shared" si="72"/>
        <v>5597.5108842827567</v>
      </c>
      <c r="H121" s="313">
        <f t="shared" si="72"/>
        <v>6284.5141194700118</v>
      </c>
      <c r="I121" s="313">
        <f t="shared" si="72"/>
        <v>6674.50132891046</v>
      </c>
      <c r="J121" s="313">
        <f t="shared" si="72"/>
        <v>7182.3455035844099</v>
      </c>
      <c r="K121" s="313">
        <f t="shared" si="72"/>
        <v>7505.0723360077527</v>
      </c>
      <c r="L121" s="313">
        <f t="shared" si="72"/>
        <v>8068.7214384174395</v>
      </c>
      <c r="M121" s="313">
        <f t="shared" si="72"/>
        <v>8805.1500216265813</v>
      </c>
      <c r="N121" s="313">
        <f t="shared" si="72"/>
        <v>9490.700634612509</v>
      </c>
      <c r="O121" s="313">
        <f t="shared" si="72"/>
        <v>9959.4494365886658</v>
      </c>
      <c r="P121" s="313">
        <f t="shared" si="72"/>
        <v>10292.387795008612</v>
      </c>
      <c r="Q121" s="313">
        <f t="shared" si="72"/>
        <v>11018.858722142963</v>
      </c>
      <c r="R121" s="313">
        <f t="shared" si="72"/>
        <v>11266.245433113558</v>
      </c>
      <c r="S121" s="313">
        <f t="shared" si="72"/>
        <v>12065.038802490755</v>
      </c>
      <c r="T121" s="313">
        <f t="shared" si="72"/>
        <v>13087.317730339546</v>
      </c>
      <c r="U121" s="313">
        <f t="shared" si="72"/>
        <v>13880.097020010418</v>
      </c>
      <c r="V121" s="313">
        <f t="shared" si="72"/>
        <v>14628.238543390562</v>
      </c>
      <c r="W121" s="313">
        <f t="shared" si="72"/>
        <v>15587.524612381667</v>
      </c>
      <c r="X121" s="313">
        <f t="shared" si="72"/>
        <v>16953.967811711995</v>
      </c>
      <c r="Y121" s="313">
        <f t="shared" si="72"/>
        <v>18161.85139539872</v>
      </c>
      <c r="Z121" s="313">
        <f>Z120-Z102</f>
        <v>19278.318942311093</v>
      </c>
      <c r="AA121" s="313">
        <f t="shared" ref="AA121:AG121" si="73">AA120-AA102</f>
        <v>20220.984</v>
      </c>
      <c r="AB121" s="313">
        <f t="shared" si="73"/>
        <v>21149.710000000003</v>
      </c>
      <c r="AC121" s="313">
        <f t="shared" si="73"/>
        <v>22075.815000000002</v>
      </c>
      <c r="AD121" s="313">
        <f t="shared" si="73"/>
        <v>22405.642000000003</v>
      </c>
      <c r="AE121" s="313">
        <f t="shared" si="73"/>
        <v>23784.75</v>
      </c>
      <c r="AF121" s="313">
        <f t="shared" si="73"/>
        <v>25020.463</v>
      </c>
      <c r="AG121" s="313">
        <f t="shared" si="73"/>
        <v>26898.649000000001</v>
      </c>
      <c r="AH121" s="313"/>
    </row>
    <row r="122" spans="1:34" x14ac:dyDescent="0.2">
      <c r="A122" s="192"/>
      <c r="B122" s="192"/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122"/>
      <c r="AA122" s="122"/>
      <c r="AB122" s="122"/>
      <c r="AC122" s="122"/>
      <c r="AD122" s="122"/>
      <c r="AE122" s="122"/>
      <c r="AF122" s="122"/>
      <c r="AG122" s="122"/>
      <c r="AH122" s="122"/>
    </row>
    <row r="123" spans="1:34" s="235" customFormat="1" x14ac:dyDescent="0.2">
      <c r="A123" s="192" t="str">
        <f>"Tableau "&amp;C123&amp;": "</f>
        <v xml:space="preserve">Tableau : </v>
      </c>
      <c r="B123" s="19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spans="1:34" s="235" customFormat="1" ht="10.8" thickBot="1" x14ac:dyDescent="0.25">
      <c r="A124" s="192" t="s">
        <v>386</v>
      </c>
      <c r="B124" s="19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76"/>
      <c r="AA124" s="76"/>
      <c r="AB124" s="76"/>
      <c r="AC124" s="76"/>
      <c r="AD124" s="76"/>
      <c r="AE124" s="76"/>
      <c r="AF124" s="76"/>
      <c r="AG124" s="76"/>
      <c r="AH124" s="76"/>
    </row>
    <row r="125" spans="1:34" s="235" customFormat="1" ht="10.8" thickBot="1" x14ac:dyDescent="0.25">
      <c r="A125" s="214" t="s">
        <v>0</v>
      </c>
      <c r="B125" s="215"/>
      <c r="C125" s="194">
        <f t="shared" ref="C125:Y125" si="74">C$13</f>
        <v>1993</v>
      </c>
      <c r="D125" s="194">
        <f t="shared" si="74"/>
        <v>1994</v>
      </c>
      <c r="E125" s="194">
        <f t="shared" si="74"/>
        <v>1995</v>
      </c>
      <c r="F125" s="194">
        <f t="shared" si="74"/>
        <v>1996</v>
      </c>
      <c r="G125" s="194">
        <f t="shared" si="74"/>
        <v>1997</v>
      </c>
      <c r="H125" s="194">
        <f t="shared" si="74"/>
        <v>1998</v>
      </c>
      <c r="I125" s="194">
        <f t="shared" si="74"/>
        <v>1999</v>
      </c>
      <c r="J125" s="194">
        <f t="shared" si="74"/>
        <v>2000</v>
      </c>
      <c r="K125" s="194">
        <f t="shared" si="74"/>
        <v>2001</v>
      </c>
      <c r="L125" s="194">
        <f t="shared" si="74"/>
        <v>2002</v>
      </c>
      <c r="M125" s="194">
        <f t="shared" si="74"/>
        <v>2003</v>
      </c>
      <c r="N125" s="194">
        <f t="shared" si="74"/>
        <v>2004</v>
      </c>
      <c r="O125" s="194">
        <f t="shared" si="74"/>
        <v>2005</v>
      </c>
      <c r="P125" s="194">
        <f t="shared" si="74"/>
        <v>2006</v>
      </c>
      <c r="Q125" s="194">
        <f t="shared" si="74"/>
        <v>2007</v>
      </c>
      <c r="R125" s="194">
        <f t="shared" si="74"/>
        <v>2008</v>
      </c>
      <c r="S125" s="194">
        <f t="shared" si="74"/>
        <v>2009</v>
      </c>
      <c r="T125" s="194">
        <f t="shared" si="74"/>
        <v>2010</v>
      </c>
      <c r="U125" s="194">
        <f t="shared" si="74"/>
        <v>2011</v>
      </c>
      <c r="V125" s="194">
        <f t="shared" si="74"/>
        <v>2012</v>
      </c>
      <c r="W125" s="194">
        <f t="shared" si="74"/>
        <v>2013</v>
      </c>
      <c r="X125" s="194">
        <f t="shared" si="74"/>
        <v>2014</v>
      </c>
      <c r="Y125" s="194">
        <f t="shared" si="74"/>
        <v>2015</v>
      </c>
      <c r="Z125" s="80">
        <v>2016</v>
      </c>
      <c r="AA125" s="80">
        <v>2017</v>
      </c>
      <c r="AB125" s="80">
        <v>2018</v>
      </c>
      <c r="AC125" s="80">
        <v>2019</v>
      </c>
      <c r="AD125" s="80">
        <v>2020</v>
      </c>
      <c r="AE125" s="80">
        <v>2021</v>
      </c>
      <c r="AF125" s="80">
        <v>2022</v>
      </c>
      <c r="AG125" s="80">
        <v>2023</v>
      </c>
      <c r="AH125" s="80"/>
    </row>
    <row r="126" spans="1:34" s="235" customFormat="1" x14ac:dyDescent="0.2">
      <c r="A126" s="216" t="s">
        <v>7</v>
      </c>
      <c r="B126" s="217"/>
      <c r="C126" s="218">
        <f t="shared" ref="C126:Y137" si="75">IFERROR(IF(C$13=2016,C64,IF(C$13&gt;2016,B126*C95/B64,D126*C64/D95)),0)</f>
        <v>1533.6898995448421</v>
      </c>
      <c r="D126" s="218">
        <f t="shared" si="75"/>
        <v>1638.6203872991416</v>
      </c>
      <c r="E126" s="218">
        <f t="shared" si="75"/>
        <v>1743.6545572476859</v>
      </c>
      <c r="F126" s="218">
        <f t="shared" si="75"/>
        <v>1781.5710569521743</v>
      </c>
      <c r="G126" s="218">
        <f t="shared" si="75"/>
        <v>1832.6278402276098</v>
      </c>
      <c r="H126" s="218">
        <f t="shared" si="75"/>
        <v>1893.4993449230572</v>
      </c>
      <c r="I126" s="218">
        <f t="shared" si="75"/>
        <v>2027.4342790761359</v>
      </c>
      <c r="J126" s="218">
        <f t="shared" si="75"/>
        <v>2063.6074845194225</v>
      </c>
      <c r="K126" s="218">
        <f t="shared" si="75"/>
        <v>2133.4258865260372</v>
      </c>
      <c r="L126" s="218">
        <f t="shared" si="75"/>
        <v>2187.0298249982739</v>
      </c>
      <c r="M126" s="218">
        <f t="shared" si="75"/>
        <v>2256.9768715929904</v>
      </c>
      <c r="N126" s="218">
        <f t="shared" si="75"/>
        <v>2444.7266363138092</v>
      </c>
      <c r="O126" s="218">
        <f t="shared" si="75"/>
        <v>2323.505642091096</v>
      </c>
      <c r="P126" s="218">
        <f t="shared" si="75"/>
        <v>2323.7283185345277</v>
      </c>
      <c r="Q126" s="218">
        <f t="shared" si="75"/>
        <v>2448.8927199479936</v>
      </c>
      <c r="R126" s="218">
        <f t="shared" si="75"/>
        <v>2537.9323776879742</v>
      </c>
      <c r="S126" s="218">
        <f t="shared" si="75"/>
        <v>2602.918805810511</v>
      </c>
      <c r="T126" s="218">
        <f t="shared" si="75"/>
        <v>2733.5715324574371</v>
      </c>
      <c r="U126" s="218">
        <f t="shared" si="75"/>
        <v>2813.4549720356763</v>
      </c>
      <c r="V126" s="218">
        <f t="shared" si="75"/>
        <v>2910.9329551642936</v>
      </c>
      <c r="W126" s="218">
        <f t="shared" si="75"/>
        <v>3033.8944767100506</v>
      </c>
      <c r="X126" s="218">
        <f t="shared" si="75"/>
        <v>3192.5369731412557</v>
      </c>
      <c r="Y126" s="218">
        <f t="shared" si="75"/>
        <v>3360.1553215549293</v>
      </c>
      <c r="Z126" s="308">
        <v>3445.163</v>
      </c>
      <c r="AA126" s="308">
        <v>3531.9919999999997</v>
      </c>
      <c r="AB126" s="308">
        <v>3667.3584562204856</v>
      </c>
      <c r="AC126" s="308">
        <v>3809.0709382401083</v>
      </c>
      <c r="AD126" s="308">
        <v>3861.3665092775973</v>
      </c>
      <c r="AE126" s="308">
        <v>3973.7210257987385</v>
      </c>
      <c r="AF126" s="308">
        <v>4108.5514345534966</v>
      </c>
      <c r="AG126" s="308">
        <v>4197.9465665315865</v>
      </c>
      <c r="AH126" s="308"/>
    </row>
    <row r="127" spans="1:34" s="235" customFormat="1" x14ac:dyDescent="0.2">
      <c r="A127" s="219" t="s">
        <v>121</v>
      </c>
      <c r="B127" s="220"/>
      <c r="C127" s="221">
        <f t="shared" si="75"/>
        <v>900.97200819174452</v>
      </c>
      <c r="D127" s="221">
        <f t="shared" si="75"/>
        <v>947.63729511869633</v>
      </c>
      <c r="E127" s="221">
        <f t="shared" si="75"/>
        <v>978.12715335303153</v>
      </c>
      <c r="F127" s="221">
        <f t="shared" si="75"/>
        <v>1025.4565353855071</v>
      </c>
      <c r="G127" s="221">
        <f t="shared" si="75"/>
        <v>1051.1556085281311</v>
      </c>
      <c r="H127" s="221">
        <f t="shared" si="75"/>
        <v>1061.9123307318607</v>
      </c>
      <c r="I127" s="221">
        <f t="shared" si="75"/>
        <v>1122.5540329017538</v>
      </c>
      <c r="J127" s="221">
        <f t="shared" si="75"/>
        <v>1169.0880154563679</v>
      </c>
      <c r="K127" s="221">
        <f t="shared" si="75"/>
        <v>1221.5648735986467</v>
      </c>
      <c r="L127" s="221">
        <f t="shared" si="75"/>
        <v>1275.69177411225</v>
      </c>
      <c r="M127" s="221">
        <f t="shared" si="75"/>
        <v>1339.089149182299</v>
      </c>
      <c r="N127" s="221">
        <f t="shared" si="75"/>
        <v>1432.7447267856899</v>
      </c>
      <c r="O127" s="221">
        <f t="shared" si="75"/>
        <v>1395.6648424462135</v>
      </c>
      <c r="P127" s="221">
        <f t="shared" si="75"/>
        <v>1360.1776272424029</v>
      </c>
      <c r="Q127" s="221">
        <f t="shared" si="75"/>
        <v>1406.2618967206322</v>
      </c>
      <c r="R127" s="221">
        <f t="shared" si="75"/>
        <v>1435.9817785151467</v>
      </c>
      <c r="S127" s="221">
        <f t="shared" si="75"/>
        <v>1497.0753292209504</v>
      </c>
      <c r="T127" s="221">
        <f t="shared" si="75"/>
        <v>1565.6360469726385</v>
      </c>
      <c r="U127" s="221">
        <f t="shared" si="75"/>
        <v>1601.6722079880553</v>
      </c>
      <c r="V127" s="221">
        <f t="shared" si="75"/>
        <v>1650.0895916345166</v>
      </c>
      <c r="W127" s="221">
        <f t="shared" si="75"/>
        <v>1733.8536071185547</v>
      </c>
      <c r="X127" s="221">
        <f t="shared" si="75"/>
        <v>1800.1014473314565</v>
      </c>
      <c r="Y127" s="221">
        <f t="shared" si="75"/>
        <v>1922.4603609092721</v>
      </c>
      <c r="Z127" s="309">
        <v>1985.241</v>
      </c>
      <c r="AA127" s="309">
        <v>2010.1379999999999</v>
      </c>
      <c r="AB127" s="309">
        <v>2074.818016801773</v>
      </c>
      <c r="AC127" s="309">
        <v>2143.2579598177008</v>
      </c>
      <c r="AD127" s="309">
        <v>2179.9610941427059</v>
      </c>
      <c r="AE127" s="309">
        <v>2250.8598089835045</v>
      </c>
      <c r="AF127" s="309">
        <v>2299.6683869570284</v>
      </c>
      <c r="AG127" s="309">
        <v>2325.6063542297302</v>
      </c>
      <c r="AH127" s="309"/>
    </row>
    <row r="128" spans="1:34" s="235" customFormat="1" x14ac:dyDescent="0.2">
      <c r="A128" s="219" t="s">
        <v>122</v>
      </c>
      <c r="B128" s="220"/>
      <c r="C128" s="221">
        <f t="shared" si="75"/>
        <v>161.08051492136624</v>
      </c>
      <c r="D128" s="221">
        <f t="shared" si="75"/>
        <v>170.78278687774153</v>
      </c>
      <c r="E128" s="221">
        <f t="shared" si="75"/>
        <v>173.58665653264606</v>
      </c>
      <c r="F128" s="221">
        <f t="shared" si="75"/>
        <v>178.3616221375508</v>
      </c>
      <c r="G128" s="221">
        <f t="shared" si="75"/>
        <v>187.08360424094792</v>
      </c>
      <c r="H128" s="221">
        <f t="shared" si="75"/>
        <v>202.97455048764229</v>
      </c>
      <c r="I128" s="221">
        <f t="shared" si="75"/>
        <v>214.67997310193365</v>
      </c>
      <c r="J128" s="221">
        <f t="shared" si="75"/>
        <v>216.33593479737343</v>
      </c>
      <c r="K128" s="221">
        <f t="shared" si="75"/>
        <v>230.43636586073038</v>
      </c>
      <c r="L128" s="221">
        <f t="shared" si="75"/>
        <v>247.86919226424098</v>
      </c>
      <c r="M128" s="221">
        <f t="shared" si="75"/>
        <v>255.08283315725643</v>
      </c>
      <c r="N128" s="221">
        <f t="shared" si="75"/>
        <v>267.37388813889498</v>
      </c>
      <c r="O128" s="221">
        <f t="shared" si="75"/>
        <v>259.86169510825295</v>
      </c>
      <c r="P128" s="221">
        <f t="shared" si="75"/>
        <v>250.84503595763559</v>
      </c>
      <c r="Q128" s="221">
        <f t="shared" si="75"/>
        <v>256.84002242919416</v>
      </c>
      <c r="R128" s="221">
        <f t="shared" si="75"/>
        <v>284.09128454175021</v>
      </c>
      <c r="S128" s="221">
        <f t="shared" si="75"/>
        <v>296.8058081496178</v>
      </c>
      <c r="T128" s="221">
        <f t="shared" si="75"/>
        <v>315.86177539182995</v>
      </c>
      <c r="U128" s="221">
        <f t="shared" si="75"/>
        <v>348.81642276257026</v>
      </c>
      <c r="V128" s="221">
        <f t="shared" si="75"/>
        <v>362.61104897806177</v>
      </c>
      <c r="W128" s="221">
        <f t="shared" si="75"/>
        <v>375.14242120266891</v>
      </c>
      <c r="X128" s="221">
        <f t="shared" si="75"/>
        <v>392.50711389665861</v>
      </c>
      <c r="Y128" s="221">
        <f t="shared" si="75"/>
        <v>404.27332852102518</v>
      </c>
      <c r="Z128" s="309">
        <v>425.983</v>
      </c>
      <c r="AA128" s="309">
        <v>444.93</v>
      </c>
      <c r="AB128" s="309">
        <v>460.75731216301693</v>
      </c>
      <c r="AC128" s="309">
        <v>478.17592671975052</v>
      </c>
      <c r="AD128" s="309">
        <v>491.17590504935799</v>
      </c>
      <c r="AE128" s="309">
        <v>503.65428011534345</v>
      </c>
      <c r="AF128" s="309">
        <v>524.77927125726296</v>
      </c>
      <c r="AG128" s="309">
        <v>548.26114971753793</v>
      </c>
      <c r="AH128" s="309"/>
    </row>
    <row r="129" spans="1:34" s="235" customFormat="1" x14ac:dyDescent="0.2">
      <c r="A129" s="219" t="s">
        <v>8</v>
      </c>
      <c r="B129" s="220"/>
      <c r="C129" s="221">
        <f t="shared" si="75"/>
        <v>394.25658014159688</v>
      </c>
      <c r="D129" s="221">
        <f t="shared" si="75"/>
        <v>443.98164423468734</v>
      </c>
      <c r="E129" s="221">
        <f t="shared" si="75"/>
        <v>524.50234058441754</v>
      </c>
      <c r="F129" s="221">
        <f t="shared" si="75"/>
        <v>512.93037415130618</v>
      </c>
      <c r="G129" s="221">
        <f t="shared" si="75"/>
        <v>516.8103851033635</v>
      </c>
      <c r="H129" s="221">
        <f t="shared" si="75"/>
        <v>525.84061699810889</v>
      </c>
      <c r="I129" s="221">
        <f t="shared" si="75"/>
        <v>578.99586634050377</v>
      </c>
      <c r="J129" s="221">
        <f t="shared" si="75"/>
        <v>555.9776335012308</v>
      </c>
      <c r="K129" s="221">
        <f t="shared" si="75"/>
        <v>552.48796353754972</v>
      </c>
      <c r="L129" s="221">
        <f t="shared" si="75"/>
        <v>498.80707407671542</v>
      </c>
      <c r="M129" s="221">
        <f t="shared" si="75"/>
        <v>493.63929543180575</v>
      </c>
      <c r="N129" s="221">
        <f t="shared" si="75"/>
        <v>570.42159895543909</v>
      </c>
      <c r="O129" s="221">
        <f t="shared" si="75"/>
        <v>491.07804476078002</v>
      </c>
      <c r="P129" s="221">
        <f t="shared" si="75"/>
        <v>509.46604990874329</v>
      </c>
      <c r="Q129" s="221">
        <f t="shared" si="75"/>
        <v>576.13506357164363</v>
      </c>
      <c r="R129" s="221">
        <f t="shared" si="75"/>
        <v>600.93631547337645</v>
      </c>
      <c r="S129" s="221">
        <f t="shared" si="75"/>
        <v>566.67241105222342</v>
      </c>
      <c r="T129" s="221">
        <f t="shared" si="75"/>
        <v>608.60731675782415</v>
      </c>
      <c r="U129" s="221">
        <f t="shared" si="75"/>
        <v>613.82063975833546</v>
      </c>
      <c r="V129" s="221">
        <f t="shared" si="75"/>
        <v>641.82527688745222</v>
      </c>
      <c r="W129" s="221">
        <f t="shared" si="75"/>
        <v>663.576728270942</v>
      </c>
      <c r="X129" s="221">
        <f t="shared" si="75"/>
        <v>729.62774677068614</v>
      </c>
      <c r="Y129" s="221">
        <f t="shared" si="75"/>
        <v>765.88332979572647</v>
      </c>
      <c r="Z129" s="309">
        <v>747.06200000000001</v>
      </c>
      <c r="AA129" s="309">
        <v>778.43100000000004</v>
      </c>
      <c r="AB129" s="309">
        <v>823.57924504530229</v>
      </c>
      <c r="AC129" s="309">
        <v>873.80139654237951</v>
      </c>
      <c r="AD129" s="309">
        <v>873.09898939539062</v>
      </c>
      <c r="AE129" s="309">
        <v>895.09039406275144</v>
      </c>
      <c r="AF129" s="309">
        <v>941.88694146609043</v>
      </c>
      <c r="AG129" s="309">
        <v>976.5260291632942</v>
      </c>
      <c r="AH129" s="309"/>
    </row>
    <row r="130" spans="1:34" s="235" customFormat="1" x14ac:dyDescent="0.2">
      <c r="A130" s="219" t="s">
        <v>123</v>
      </c>
      <c r="B130" s="220"/>
      <c r="C130" s="221">
        <f t="shared" si="75"/>
        <v>102.33749325613582</v>
      </c>
      <c r="D130" s="221">
        <f t="shared" si="75"/>
        <v>106.97361100065429</v>
      </c>
      <c r="E130" s="221">
        <f t="shared" si="75"/>
        <v>108.1481613088325</v>
      </c>
      <c r="F130" s="221">
        <f t="shared" si="75"/>
        <v>106.00740700922263</v>
      </c>
      <c r="G130" s="221">
        <f t="shared" si="75"/>
        <v>113.96241371523713</v>
      </c>
      <c r="H130" s="221">
        <f t="shared" si="75"/>
        <v>130.86175595601122</v>
      </c>
      <c r="I130" s="221">
        <f t="shared" si="75"/>
        <v>142.36345634754724</v>
      </c>
      <c r="J130" s="221">
        <f t="shared" si="75"/>
        <v>147.47412110403937</v>
      </c>
      <c r="K130" s="221">
        <f t="shared" si="75"/>
        <v>150.77139296943955</v>
      </c>
      <c r="L130" s="221">
        <f t="shared" si="75"/>
        <v>172.03305754685704</v>
      </c>
      <c r="M130" s="221">
        <f t="shared" si="75"/>
        <v>176.61064597656329</v>
      </c>
      <c r="N130" s="221">
        <f t="shared" si="75"/>
        <v>183.55757194807961</v>
      </c>
      <c r="O130" s="221">
        <f t="shared" si="75"/>
        <v>187.83163094248309</v>
      </c>
      <c r="P130" s="221">
        <f t="shared" si="75"/>
        <v>211.1821078347148</v>
      </c>
      <c r="Q130" s="221">
        <f t="shared" si="75"/>
        <v>217.86334293315664</v>
      </c>
      <c r="R130" s="221">
        <f t="shared" si="75"/>
        <v>218.0464529026236</v>
      </c>
      <c r="S130" s="221">
        <f t="shared" si="75"/>
        <v>245.76653993072341</v>
      </c>
      <c r="T130" s="221">
        <f t="shared" si="75"/>
        <v>245.73475522980164</v>
      </c>
      <c r="U130" s="221">
        <f t="shared" si="75"/>
        <v>247.8008416116717</v>
      </c>
      <c r="V130" s="221">
        <f t="shared" si="75"/>
        <v>254.08938048124318</v>
      </c>
      <c r="W130" s="221">
        <f t="shared" si="75"/>
        <v>260.65354327135543</v>
      </c>
      <c r="X130" s="221">
        <f t="shared" si="75"/>
        <v>267.25580775926454</v>
      </c>
      <c r="Y130" s="221">
        <f t="shared" si="75"/>
        <v>266.67366069959928</v>
      </c>
      <c r="Z130" s="309">
        <v>286.87700000000001</v>
      </c>
      <c r="AA130" s="309">
        <v>298.49299999999999</v>
      </c>
      <c r="AB130" s="309">
        <v>308.00676758483473</v>
      </c>
      <c r="AC130" s="309">
        <v>314.57424944428897</v>
      </c>
      <c r="AD130" s="309">
        <v>317.7150497552164</v>
      </c>
      <c r="AE130" s="309">
        <v>324.70671577594811</v>
      </c>
      <c r="AF130" s="309">
        <v>342.28928881998513</v>
      </c>
      <c r="AG130" s="309">
        <v>347.8181008620943</v>
      </c>
      <c r="AH130" s="309"/>
    </row>
    <row r="131" spans="1:34" s="235" customFormat="1" x14ac:dyDescent="0.2">
      <c r="A131" s="222" t="s">
        <v>9</v>
      </c>
      <c r="B131" s="223"/>
      <c r="C131" s="224">
        <f t="shared" si="75"/>
        <v>3135.5707784474953</v>
      </c>
      <c r="D131" s="224">
        <f t="shared" si="75"/>
        <v>3078.8941885923191</v>
      </c>
      <c r="E131" s="224">
        <f t="shared" si="75"/>
        <v>2908.0118126669327</v>
      </c>
      <c r="F131" s="224">
        <f t="shared" si="75"/>
        <v>2952.0114557453285</v>
      </c>
      <c r="G131" s="224">
        <f t="shared" si="75"/>
        <v>2934.9609869008455</v>
      </c>
      <c r="H131" s="224">
        <f t="shared" si="75"/>
        <v>3118.6836443877392</v>
      </c>
      <c r="I131" s="224">
        <f t="shared" si="75"/>
        <v>3189.4112084354638</v>
      </c>
      <c r="J131" s="224">
        <f t="shared" si="75"/>
        <v>3255.60229378847</v>
      </c>
      <c r="K131" s="224">
        <f t="shared" si="75"/>
        <v>3316.5749761020224</v>
      </c>
      <c r="L131" s="224">
        <f t="shared" si="75"/>
        <v>3740.0604613328328</v>
      </c>
      <c r="M131" s="224">
        <f t="shared" si="75"/>
        <v>3774.5221317284736</v>
      </c>
      <c r="N131" s="224">
        <f t="shared" si="75"/>
        <v>4044.7259629858227</v>
      </c>
      <c r="O131" s="224">
        <f t="shared" si="75"/>
        <v>3929.3137073358639</v>
      </c>
      <c r="P131" s="224">
        <f t="shared" si="75"/>
        <v>4113.5102962097017</v>
      </c>
      <c r="Q131" s="224">
        <f t="shared" si="75"/>
        <v>4045.7066887664455</v>
      </c>
      <c r="R131" s="224">
        <f t="shared" si="75"/>
        <v>4038.457360297597</v>
      </c>
      <c r="S131" s="224">
        <f t="shared" si="75"/>
        <v>4005.4881367770231</v>
      </c>
      <c r="T131" s="224">
        <f t="shared" si="75"/>
        <v>3944.0855256404093</v>
      </c>
      <c r="U131" s="224">
        <f t="shared" si="75"/>
        <v>3884.6682686691634</v>
      </c>
      <c r="V131" s="224">
        <f t="shared" si="75"/>
        <v>4140.9548303283518</v>
      </c>
      <c r="W131" s="224">
        <f t="shared" si="75"/>
        <v>4269.2849990621371</v>
      </c>
      <c r="X131" s="224">
        <f t="shared" si="75"/>
        <v>4338.6840754794712</v>
      </c>
      <c r="Y131" s="224">
        <f t="shared" si="75"/>
        <v>4617.0589443983881</v>
      </c>
      <c r="Z131" s="310">
        <v>4845.7550000000001</v>
      </c>
      <c r="AA131" s="310">
        <v>4914.0859999999993</v>
      </c>
      <c r="AB131" s="310">
        <v>5128.0387816539624</v>
      </c>
      <c r="AC131" s="310">
        <v>5320.9172164385527</v>
      </c>
      <c r="AD131" s="310">
        <v>5396.9555875124306</v>
      </c>
      <c r="AE131" s="310">
        <v>5611.6603276083533</v>
      </c>
      <c r="AF131" s="310">
        <v>5799.2480341252822</v>
      </c>
      <c r="AG131" s="310">
        <v>5931.9895929848617</v>
      </c>
      <c r="AH131" s="310"/>
    </row>
    <row r="132" spans="1:34" s="235" customFormat="1" x14ac:dyDescent="0.2">
      <c r="A132" s="219" t="s">
        <v>10</v>
      </c>
      <c r="B132" s="220"/>
      <c r="C132" s="221">
        <f t="shared" si="75"/>
        <v>14386.909027723048</v>
      </c>
      <c r="D132" s="221">
        <f t="shared" si="75"/>
        <v>14320.106058146575</v>
      </c>
      <c r="E132" s="221">
        <f t="shared" si="75"/>
        <v>11862.300056166103</v>
      </c>
      <c r="F132" s="221">
        <f t="shared" si="75"/>
        <v>10005.915804497055</v>
      </c>
      <c r="G132" s="221">
        <f t="shared" si="75"/>
        <v>10198.447671070764</v>
      </c>
      <c r="H132" s="221">
        <f t="shared" si="75"/>
        <v>9891.2124648016124</v>
      </c>
      <c r="I132" s="221">
        <f t="shared" si="75"/>
        <v>9766.3017469993865</v>
      </c>
      <c r="J132" s="221">
        <f t="shared" si="75"/>
        <v>7866.2031337102317</v>
      </c>
      <c r="K132" s="221">
        <f t="shared" si="75"/>
        <v>5940.9610659427326</v>
      </c>
      <c r="L132" s="221">
        <f t="shared" si="75"/>
        <v>5609.1312879489187</v>
      </c>
      <c r="M132" s="221">
        <f t="shared" si="75"/>
        <v>4468.6073554766408</v>
      </c>
      <c r="N132" s="221">
        <f t="shared" si="75"/>
        <v>4287.2846451845217</v>
      </c>
      <c r="O132" s="221">
        <f t="shared" si="75"/>
        <v>2893.7107540794545</v>
      </c>
      <c r="P132" s="221">
        <f t="shared" si="75"/>
        <v>2733.2892116520184</v>
      </c>
      <c r="Q132" s="221">
        <f t="shared" si="75"/>
        <v>2061.9312505146531</v>
      </c>
      <c r="R132" s="221">
        <f t="shared" si="75"/>
        <v>2270.3225435605659</v>
      </c>
      <c r="S132" s="221">
        <f t="shared" si="75"/>
        <v>1966.1517754377339</v>
      </c>
      <c r="T132" s="221">
        <f t="shared" si="75"/>
        <v>1496.159465744759</v>
      </c>
      <c r="U132" s="221">
        <f t="shared" si="75"/>
        <v>641.66789738513683</v>
      </c>
      <c r="V132" s="221">
        <f t="shared" si="75"/>
        <v>693.17854559738987</v>
      </c>
      <c r="W132" s="221">
        <f t="shared" si="75"/>
        <v>670.69157703151825</v>
      </c>
      <c r="X132" s="221">
        <f t="shared" si="75"/>
        <v>624.23184307149336</v>
      </c>
      <c r="Y132" s="221">
        <f t="shared" si="75"/>
        <v>720.40592057599611</v>
      </c>
      <c r="Z132" s="309">
        <v>698.7349999999999</v>
      </c>
      <c r="AA132" s="309">
        <v>576.36500000000001</v>
      </c>
      <c r="AB132" s="309">
        <v>560.24487858854957</v>
      </c>
      <c r="AC132" s="309">
        <v>606.01816360503994</v>
      </c>
      <c r="AD132" s="309">
        <v>621.50057278398526</v>
      </c>
      <c r="AE132" s="309">
        <v>602.89980364956989</v>
      </c>
      <c r="AF132" s="309">
        <v>594.8639436179551</v>
      </c>
      <c r="AG132" s="309">
        <v>583.58229234291673</v>
      </c>
      <c r="AH132" s="309"/>
    </row>
    <row r="133" spans="1:34" s="235" customFormat="1" x14ac:dyDescent="0.2">
      <c r="A133" s="219" t="s">
        <v>11</v>
      </c>
      <c r="B133" s="220"/>
      <c r="C133" s="221">
        <f t="shared" si="75"/>
        <v>25033.035134566646</v>
      </c>
      <c r="D133" s="221">
        <f t="shared" si="75"/>
        <v>24798.814774920658</v>
      </c>
      <c r="E133" s="221">
        <f t="shared" si="75"/>
        <v>20288.439477511074</v>
      </c>
      <c r="F133" s="221">
        <f t="shared" si="75"/>
        <v>16883.727692890232</v>
      </c>
      <c r="G133" s="221">
        <f t="shared" si="75"/>
        <v>16784.285009938874</v>
      </c>
      <c r="H133" s="221">
        <f t="shared" si="75"/>
        <v>15988.128602313853</v>
      </c>
      <c r="I133" s="221">
        <f t="shared" si="75"/>
        <v>15573.250158641571</v>
      </c>
      <c r="J133" s="221">
        <f t="shared" si="75"/>
        <v>12119.460348309593</v>
      </c>
      <c r="K133" s="221">
        <f t="shared" si="75"/>
        <v>8924.7642071023838</v>
      </c>
      <c r="L133" s="221">
        <f t="shared" si="75"/>
        <v>8338.7720260044134</v>
      </c>
      <c r="M133" s="221">
        <f t="shared" si="75"/>
        <v>6452.2030873667063</v>
      </c>
      <c r="N133" s="221">
        <f t="shared" si="75"/>
        <v>6116.651135748396</v>
      </c>
      <c r="O133" s="221">
        <f t="shared" si="75"/>
        <v>3623.2106129999534</v>
      </c>
      <c r="P133" s="221">
        <f t="shared" si="75"/>
        <v>3402.2236526952479</v>
      </c>
      <c r="Q133" s="221">
        <f t="shared" si="75"/>
        <v>2466.1505578319743</v>
      </c>
      <c r="R133" s="221">
        <f t="shared" si="75"/>
        <v>2744.9022601441998</v>
      </c>
      <c r="S133" s="221">
        <f t="shared" si="75"/>
        <v>2340.5082416743653</v>
      </c>
      <c r="T133" s="221">
        <f t="shared" si="75"/>
        <v>1716.5215051260022</v>
      </c>
      <c r="U133" s="221">
        <f t="shared" si="75"/>
        <v>611.79423010566654</v>
      </c>
      <c r="V133" s="221">
        <f t="shared" si="75"/>
        <v>665.61924941455345</v>
      </c>
      <c r="W133" s="221">
        <f t="shared" si="75"/>
        <v>639.11421081890103</v>
      </c>
      <c r="X133" s="221">
        <f t="shared" si="75"/>
        <v>590.37264415876211</v>
      </c>
      <c r="Y133" s="221">
        <f t="shared" si="75"/>
        <v>681.93884615939135</v>
      </c>
      <c r="Z133" s="309">
        <v>652.41999999999996</v>
      </c>
      <c r="AA133" s="309">
        <v>527.18299999999999</v>
      </c>
      <c r="AB133" s="309">
        <v>511.3078714568336</v>
      </c>
      <c r="AC133" s="309">
        <v>554.04596115427546</v>
      </c>
      <c r="AD133" s="309">
        <v>570.87006413942152</v>
      </c>
      <c r="AE133" s="309">
        <v>559.22339104266632</v>
      </c>
      <c r="AF133" s="309">
        <v>550.49962850592703</v>
      </c>
      <c r="AG133" s="309">
        <v>538.76983973855374</v>
      </c>
      <c r="AH133" s="309"/>
    </row>
    <row r="134" spans="1:34" s="235" customFormat="1" x14ac:dyDescent="0.2">
      <c r="A134" s="225" t="s">
        <v>12</v>
      </c>
      <c r="B134" s="226"/>
      <c r="C134" s="221">
        <f t="shared" si="75"/>
        <v>551.57694496524812</v>
      </c>
      <c r="D134" s="221">
        <f t="shared" si="75"/>
        <v>577.08206820966404</v>
      </c>
      <c r="E134" s="221">
        <f t="shared" si="75"/>
        <v>556.62503329025344</v>
      </c>
      <c r="F134" s="221">
        <f t="shared" si="75"/>
        <v>585.52169411999239</v>
      </c>
      <c r="G134" s="221">
        <f t="shared" si="75"/>
        <v>568.74612760179673</v>
      </c>
      <c r="H134" s="221">
        <f t="shared" si="75"/>
        <v>617.15926128448621</v>
      </c>
      <c r="I134" s="221">
        <f t="shared" si="75"/>
        <v>649.73165797057413</v>
      </c>
      <c r="J134" s="221">
        <f t="shared" si="75"/>
        <v>661.8462072839269</v>
      </c>
      <c r="K134" s="221">
        <f t="shared" si="75"/>
        <v>673.91459604390457</v>
      </c>
      <c r="L134" s="221">
        <f t="shared" si="75"/>
        <v>781.80763669531279</v>
      </c>
      <c r="M134" s="221">
        <f t="shared" si="75"/>
        <v>851.62879935144122</v>
      </c>
      <c r="N134" s="221">
        <f t="shared" si="75"/>
        <v>861.28357484908236</v>
      </c>
      <c r="O134" s="221">
        <f t="shared" si="75"/>
        <v>839.99302838734729</v>
      </c>
      <c r="P134" s="221">
        <f t="shared" si="75"/>
        <v>847.18070702434204</v>
      </c>
      <c r="Q134" s="221">
        <f t="shared" si="75"/>
        <v>909.68150915617082</v>
      </c>
      <c r="R134" s="221">
        <f t="shared" si="75"/>
        <v>979.36105737836181</v>
      </c>
      <c r="S134" s="221">
        <f t="shared" si="75"/>
        <v>1025.6308651542461</v>
      </c>
      <c r="T134" s="221">
        <f t="shared" si="75"/>
        <v>1033.4338625335308</v>
      </c>
      <c r="U134" s="221">
        <f t="shared" si="75"/>
        <v>1116.1332236202682</v>
      </c>
      <c r="V134" s="221">
        <f t="shared" si="75"/>
        <v>1195.3746760050094</v>
      </c>
      <c r="W134" s="221">
        <f t="shared" si="75"/>
        <v>1257.8385701136406</v>
      </c>
      <c r="X134" s="221">
        <f t="shared" si="75"/>
        <v>1256.8526774758884</v>
      </c>
      <c r="Y134" s="221">
        <f t="shared" si="75"/>
        <v>1281.4290584592902</v>
      </c>
      <c r="Z134" s="309">
        <v>1345.4250000000002</v>
      </c>
      <c r="AA134" s="309">
        <v>1404.367</v>
      </c>
      <c r="AB134" s="309">
        <v>1444.0786202256779</v>
      </c>
      <c r="AC134" s="309">
        <v>1478.148702624316</v>
      </c>
      <c r="AD134" s="309">
        <v>1519.3461807065253</v>
      </c>
      <c r="AE134" s="309">
        <v>1664.1808534590782</v>
      </c>
      <c r="AF134" s="309">
        <v>1733.193883967147</v>
      </c>
      <c r="AG134" s="309">
        <v>1801.0736025959895</v>
      </c>
      <c r="AH134" s="309"/>
    </row>
    <row r="135" spans="1:34" s="235" customFormat="1" x14ac:dyDescent="0.2">
      <c r="A135" s="225" t="s">
        <v>80</v>
      </c>
      <c r="B135" s="226"/>
      <c r="C135" s="221">
        <f t="shared" si="75"/>
        <v>418.29317262522403</v>
      </c>
      <c r="D135" s="221">
        <f t="shared" si="75"/>
        <v>406.06297285530081</v>
      </c>
      <c r="E135" s="221">
        <f t="shared" si="75"/>
        <v>384.52655701755737</v>
      </c>
      <c r="F135" s="221">
        <f t="shared" si="75"/>
        <v>402.92577925814294</v>
      </c>
      <c r="G135" s="221">
        <f t="shared" si="75"/>
        <v>394.16768059945184</v>
      </c>
      <c r="H135" s="221">
        <f t="shared" si="75"/>
        <v>433.54299281852281</v>
      </c>
      <c r="I135" s="221">
        <f t="shared" si="75"/>
        <v>421.71680583261389</v>
      </c>
      <c r="J135" s="221">
        <f t="shared" si="75"/>
        <v>473.77349882310915</v>
      </c>
      <c r="K135" s="221">
        <f t="shared" si="75"/>
        <v>600.95049493788667</v>
      </c>
      <c r="L135" s="221">
        <f t="shared" si="75"/>
        <v>681.22484575054273</v>
      </c>
      <c r="M135" s="221">
        <f t="shared" si="75"/>
        <v>722.28391936203116</v>
      </c>
      <c r="N135" s="221">
        <f t="shared" si="75"/>
        <v>811.18495813511333</v>
      </c>
      <c r="O135" s="221">
        <f t="shared" si="75"/>
        <v>853.99266743791713</v>
      </c>
      <c r="P135" s="221">
        <f t="shared" si="75"/>
        <v>972.71820153476676</v>
      </c>
      <c r="Q135" s="221">
        <f t="shared" si="75"/>
        <v>1020.2958581870781</v>
      </c>
      <c r="R135" s="221">
        <f t="shared" si="75"/>
        <v>902.26593214831178</v>
      </c>
      <c r="S135" s="221">
        <f t="shared" si="75"/>
        <v>955.68492945565208</v>
      </c>
      <c r="T135" s="221">
        <f t="shared" si="75"/>
        <v>979.98942604032754</v>
      </c>
      <c r="U135" s="221">
        <f t="shared" si="75"/>
        <v>1115.7340564145456</v>
      </c>
      <c r="V135" s="221">
        <f t="shared" si="75"/>
        <v>1191.2917421886793</v>
      </c>
      <c r="W135" s="221">
        <f t="shared" si="75"/>
        <v>1224.4894061357995</v>
      </c>
      <c r="X135" s="221">
        <f t="shared" si="75"/>
        <v>1285.443141324881</v>
      </c>
      <c r="Y135" s="221">
        <f t="shared" si="75"/>
        <v>1369.2139954549448</v>
      </c>
      <c r="Z135" s="309">
        <v>1428.22</v>
      </c>
      <c r="AA135" s="309">
        <v>1454.3439999999998</v>
      </c>
      <c r="AB135" s="309">
        <v>1561.7405550972021</v>
      </c>
      <c r="AC135" s="309">
        <v>1562.7144079807249</v>
      </c>
      <c r="AD135" s="309">
        <v>1486.877246960416</v>
      </c>
      <c r="AE135" s="309">
        <v>1533.8012798243722</v>
      </c>
      <c r="AF135" s="309">
        <v>1602.0424247525857</v>
      </c>
      <c r="AG135" s="309">
        <v>1642.584078525475</v>
      </c>
      <c r="AH135" s="309"/>
    </row>
    <row r="136" spans="1:34" s="235" customFormat="1" x14ac:dyDescent="0.2">
      <c r="A136" s="225" t="s">
        <v>124</v>
      </c>
      <c r="B136" s="226"/>
      <c r="C136" s="221">
        <f t="shared" si="75"/>
        <v>73.48077957523904</v>
      </c>
      <c r="D136" s="221">
        <f t="shared" si="75"/>
        <v>66.642103110470345</v>
      </c>
      <c r="E136" s="221">
        <f t="shared" si="75"/>
        <v>67.37860699030729</v>
      </c>
      <c r="F136" s="221">
        <f t="shared" si="75"/>
        <v>76.114505578093784</v>
      </c>
      <c r="G136" s="221">
        <f t="shared" si="75"/>
        <v>76.342265570020956</v>
      </c>
      <c r="H136" s="221">
        <f t="shared" si="75"/>
        <v>78.741208383892342</v>
      </c>
      <c r="I136" s="221">
        <f t="shared" si="75"/>
        <v>80.363894741418036</v>
      </c>
      <c r="J136" s="221">
        <f t="shared" si="75"/>
        <v>85.353470843724097</v>
      </c>
      <c r="K136" s="221">
        <f t="shared" si="75"/>
        <v>84.27640863203807</v>
      </c>
      <c r="L136" s="221">
        <f t="shared" si="75"/>
        <v>89.263087990268815</v>
      </c>
      <c r="M136" s="221">
        <f t="shared" si="75"/>
        <v>94.622683703129397</v>
      </c>
      <c r="N136" s="221">
        <f t="shared" si="75"/>
        <v>106.014967642711</v>
      </c>
      <c r="O136" s="221">
        <f t="shared" si="75"/>
        <v>109.65528894159941</v>
      </c>
      <c r="P136" s="221">
        <f t="shared" si="75"/>
        <v>119.49546122244452</v>
      </c>
      <c r="Q136" s="221">
        <f t="shared" si="75"/>
        <v>133.59757200072801</v>
      </c>
      <c r="R136" s="221">
        <f t="shared" si="75"/>
        <v>133.80442668176036</v>
      </c>
      <c r="S136" s="221">
        <f t="shared" si="75"/>
        <v>127.10265518808018</v>
      </c>
      <c r="T136" s="221">
        <f t="shared" si="75"/>
        <v>125.21735678445854</v>
      </c>
      <c r="U136" s="221">
        <f t="shared" si="75"/>
        <v>145.217062806218</v>
      </c>
      <c r="V136" s="221">
        <f t="shared" si="75"/>
        <v>166.47938509149731</v>
      </c>
      <c r="W136" s="221">
        <f t="shared" si="75"/>
        <v>174.39674170529074</v>
      </c>
      <c r="X136" s="221">
        <f t="shared" si="75"/>
        <v>191.32173117443864</v>
      </c>
      <c r="Y136" s="221">
        <f t="shared" si="75"/>
        <v>191.86505135627149</v>
      </c>
      <c r="Z136" s="309">
        <v>208.60300000000001</v>
      </c>
      <c r="AA136" s="309">
        <v>223.19499999999999</v>
      </c>
      <c r="AB136" s="309">
        <v>225.48982593902846</v>
      </c>
      <c r="AC136" s="309">
        <v>225.47643143215632</v>
      </c>
      <c r="AD136" s="309">
        <v>227.68950119957384</v>
      </c>
      <c r="AE136" s="309">
        <v>227.09714142761266</v>
      </c>
      <c r="AF136" s="309">
        <v>233.54040931876844</v>
      </c>
      <c r="AG136" s="309">
        <v>245.61448431760911</v>
      </c>
      <c r="AH136" s="309"/>
    </row>
    <row r="137" spans="1:34" s="235" customFormat="1" x14ac:dyDescent="0.2">
      <c r="A137" s="225" t="s">
        <v>125</v>
      </c>
      <c r="B137" s="220"/>
      <c r="C137" s="221">
        <f t="shared" si="75"/>
        <v>57.573878107577052</v>
      </c>
      <c r="D137" s="221">
        <f t="shared" si="75"/>
        <v>55.855492072925969</v>
      </c>
      <c r="E137" s="221">
        <f t="shared" ref="C137:Y148" si="76">IFERROR(IF(E$13=2016,E75,IF(E$13&gt;2016,D137*E106/D75,F137*E75/F106)),0)</f>
        <v>58.519732853136723</v>
      </c>
      <c r="F137" s="221">
        <f t="shared" si="76"/>
        <v>60.61433206460579</v>
      </c>
      <c r="G137" s="221">
        <f t="shared" si="76"/>
        <v>64.788313748373213</v>
      </c>
      <c r="H137" s="221">
        <f t="shared" si="76"/>
        <v>66.180377626126486</v>
      </c>
      <c r="I137" s="221">
        <f t="shared" si="76"/>
        <v>71.305417223885755</v>
      </c>
      <c r="J137" s="221">
        <f t="shared" si="76"/>
        <v>74.363787873725627</v>
      </c>
      <c r="K137" s="221">
        <f t="shared" si="76"/>
        <v>75.672868630086072</v>
      </c>
      <c r="L137" s="221">
        <f t="shared" si="76"/>
        <v>72.911823467291768</v>
      </c>
      <c r="M137" s="221">
        <f t="shared" si="76"/>
        <v>78.244811362641997</v>
      </c>
      <c r="N137" s="221">
        <f t="shared" si="76"/>
        <v>91.046425177962064</v>
      </c>
      <c r="O137" s="221">
        <f t="shared" si="76"/>
        <v>90.162424686210684</v>
      </c>
      <c r="P137" s="221">
        <f t="shared" si="76"/>
        <v>91.30988867902937</v>
      </c>
      <c r="Q137" s="221">
        <f t="shared" si="76"/>
        <v>93.139761206260857</v>
      </c>
      <c r="R137" s="221">
        <f t="shared" si="76"/>
        <v>95.185001146009071</v>
      </c>
      <c r="S137" s="221">
        <f t="shared" si="76"/>
        <v>96.026064582457664</v>
      </c>
      <c r="T137" s="221">
        <f t="shared" si="76"/>
        <v>97.278698869674557</v>
      </c>
      <c r="U137" s="221">
        <f t="shared" si="76"/>
        <v>101.61693371208901</v>
      </c>
      <c r="V137" s="221">
        <f t="shared" si="76"/>
        <v>107.68166010357245</v>
      </c>
      <c r="W137" s="221">
        <f t="shared" si="76"/>
        <v>112.55966711321636</v>
      </c>
      <c r="X137" s="221">
        <f t="shared" si="76"/>
        <v>118.13286247544762</v>
      </c>
      <c r="Y137" s="221">
        <f t="shared" si="76"/>
        <v>129.30556169746959</v>
      </c>
      <c r="Z137" s="309">
        <v>126.46299999999999</v>
      </c>
      <c r="AA137" s="309">
        <v>129.70400000000001</v>
      </c>
      <c r="AB137" s="309">
        <v>132.88184661937368</v>
      </c>
      <c r="AC137" s="309">
        <v>135.22239646843229</v>
      </c>
      <c r="AD137" s="309">
        <v>139.12839013016989</v>
      </c>
      <c r="AE137" s="309">
        <v>139.23261135729496</v>
      </c>
      <c r="AF137" s="309">
        <v>142.94651318426983</v>
      </c>
      <c r="AG137" s="309">
        <v>146.62258882477965</v>
      </c>
      <c r="AH137" s="309"/>
    </row>
    <row r="138" spans="1:34" s="235" customFormat="1" x14ac:dyDescent="0.2">
      <c r="A138" s="219" t="s">
        <v>13</v>
      </c>
      <c r="B138" s="220"/>
      <c r="C138" s="221">
        <f t="shared" si="76"/>
        <v>385.1079610366761</v>
      </c>
      <c r="D138" s="221">
        <f t="shared" si="76"/>
        <v>350.81591964850065</v>
      </c>
      <c r="E138" s="221">
        <f t="shared" si="76"/>
        <v>349.4072565640534</v>
      </c>
      <c r="F138" s="221">
        <f t="shared" si="76"/>
        <v>358.71695641800835</v>
      </c>
      <c r="G138" s="221">
        <f t="shared" si="76"/>
        <v>362.43195760951744</v>
      </c>
      <c r="H138" s="221">
        <f t="shared" si="76"/>
        <v>391.02158044962016</v>
      </c>
      <c r="I138" s="221">
        <f t="shared" si="76"/>
        <v>416.94140819176096</v>
      </c>
      <c r="J138" s="221">
        <f t="shared" si="76"/>
        <v>435.90272832135037</v>
      </c>
      <c r="K138" s="221">
        <f t="shared" si="76"/>
        <v>448.01660024924104</v>
      </c>
      <c r="L138" s="221">
        <f t="shared" si="76"/>
        <v>557.99840966505326</v>
      </c>
      <c r="M138" s="221">
        <f t="shared" si="76"/>
        <v>550.25537797448783</v>
      </c>
      <c r="N138" s="221">
        <f t="shared" si="76"/>
        <v>650.83817587526812</v>
      </c>
      <c r="O138" s="221">
        <f t="shared" si="76"/>
        <v>668.07365933150095</v>
      </c>
      <c r="P138" s="221">
        <f t="shared" si="76"/>
        <v>704.53001530242125</v>
      </c>
      <c r="Q138" s="221">
        <f t="shared" si="76"/>
        <v>683.27267508967395</v>
      </c>
      <c r="R138" s="221">
        <f t="shared" si="76"/>
        <v>666.39639354191399</v>
      </c>
      <c r="S138" s="221">
        <f t="shared" si="76"/>
        <v>652.26792767965935</v>
      </c>
      <c r="T138" s="221">
        <f t="shared" si="76"/>
        <v>716.01394128782874</v>
      </c>
      <c r="U138" s="221">
        <f t="shared" si="76"/>
        <v>764.4825881210362</v>
      </c>
      <c r="V138" s="221">
        <f t="shared" si="76"/>
        <v>792.37339276626858</v>
      </c>
      <c r="W138" s="221">
        <f t="shared" si="76"/>
        <v>834.95575377776402</v>
      </c>
      <c r="X138" s="221">
        <f t="shared" si="76"/>
        <v>877.04411761558981</v>
      </c>
      <c r="Y138" s="221">
        <f t="shared" si="76"/>
        <v>927.09807713697205</v>
      </c>
      <c r="Z138" s="309">
        <v>1038.309</v>
      </c>
      <c r="AA138" s="309">
        <v>1126.1110000000001</v>
      </c>
      <c r="AB138" s="309">
        <v>1212.676299802981</v>
      </c>
      <c r="AC138" s="309">
        <v>1308.8205121785459</v>
      </c>
      <c r="AD138" s="309">
        <v>1397.2750445119741</v>
      </c>
      <c r="AE138" s="309">
        <v>1434.6084627836622</v>
      </c>
      <c r="AF138" s="309">
        <v>1495.2732508413135</v>
      </c>
      <c r="AG138" s="309">
        <v>1556.8768953886915</v>
      </c>
      <c r="AH138" s="309"/>
    </row>
    <row r="139" spans="1:34" s="235" customFormat="1" x14ac:dyDescent="0.2">
      <c r="A139" s="222" t="s">
        <v>14</v>
      </c>
      <c r="B139" s="223"/>
      <c r="C139" s="224">
        <f t="shared" si="76"/>
        <v>3082.7728698619635</v>
      </c>
      <c r="D139" s="224">
        <f t="shared" si="76"/>
        <v>3151.3805666399817</v>
      </c>
      <c r="E139" s="224">
        <f t="shared" si="76"/>
        <v>3333.404806132814</v>
      </c>
      <c r="F139" s="224">
        <f t="shared" si="76"/>
        <v>3507.2592326234758</v>
      </c>
      <c r="G139" s="224">
        <f t="shared" si="76"/>
        <v>3721.8062472957508</v>
      </c>
      <c r="H139" s="224">
        <f t="shared" si="76"/>
        <v>3877.8709310586205</v>
      </c>
      <c r="I139" s="224">
        <f t="shared" si="76"/>
        <v>4023.3688968438837</v>
      </c>
      <c r="J139" s="224">
        <f t="shared" si="76"/>
        <v>4236.258321172907</v>
      </c>
      <c r="K139" s="224">
        <f t="shared" si="76"/>
        <v>4504.4681318321173</v>
      </c>
      <c r="L139" s="224">
        <f t="shared" si="76"/>
        <v>4603.8549974704347</v>
      </c>
      <c r="M139" s="224">
        <f t="shared" si="76"/>
        <v>5004.0283488540645</v>
      </c>
      <c r="N139" s="224">
        <f t="shared" si="76"/>
        <v>5484.0034853918341</v>
      </c>
      <c r="O139" s="224">
        <f t="shared" si="76"/>
        <v>5868.7551639167305</v>
      </c>
      <c r="P139" s="224">
        <f t="shared" si="76"/>
        <v>6071.9732298685904</v>
      </c>
      <c r="Q139" s="224">
        <f t="shared" si="76"/>
        <v>6535.3358902475193</v>
      </c>
      <c r="R139" s="224">
        <f t="shared" si="76"/>
        <v>6966.7139518708073</v>
      </c>
      <c r="S139" s="224">
        <f t="shared" si="76"/>
        <v>7304.2752761272686</v>
      </c>
      <c r="T139" s="224">
        <f t="shared" si="76"/>
        <v>7645.7585073826049</v>
      </c>
      <c r="U139" s="224">
        <f t="shared" si="76"/>
        <v>8129.552680988596</v>
      </c>
      <c r="V139" s="224">
        <f t="shared" si="76"/>
        <v>8377.9578599653178</v>
      </c>
      <c r="W139" s="224">
        <f t="shared" si="76"/>
        <v>8825.2318776610591</v>
      </c>
      <c r="X139" s="224">
        <f t="shared" si="76"/>
        <v>9380.9031567776274</v>
      </c>
      <c r="Y139" s="224">
        <f t="shared" si="76"/>
        <v>9683.8860899697538</v>
      </c>
      <c r="Z139" s="310">
        <v>10112.754999999999</v>
      </c>
      <c r="AA139" s="310">
        <v>10594.012000000001</v>
      </c>
      <c r="AB139" s="310">
        <v>11061.54036388062</v>
      </c>
      <c r="AC139" s="310">
        <v>11409.689610443616</v>
      </c>
      <c r="AD139" s="310">
        <v>11424.831324746083</v>
      </c>
      <c r="AE139" s="310">
        <v>11769.736098625428</v>
      </c>
      <c r="AF139" s="310">
        <v>12232.911254504595</v>
      </c>
      <c r="AG139" s="310">
        <v>12713.677831206425</v>
      </c>
      <c r="AH139" s="310"/>
    </row>
    <row r="140" spans="1:34" s="235" customFormat="1" x14ac:dyDescent="0.2">
      <c r="A140" s="219" t="s">
        <v>126</v>
      </c>
      <c r="B140" s="220"/>
      <c r="C140" s="221">
        <f t="shared" si="76"/>
        <v>586.5388820543053</v>
      </c>
      <c r="D140" s="221">
        <f t="shared" si="76"/>
        <v>669.93198686830181</v>
      </c>
      <c r="E140" s="221">
        <f t="shared" si="76"/>
        <v>675.13119004717646</v>
      </c>
      <c r="F140" s="221">
        <f t="shared" si="76"/>
        <v>699.9248018801668</v>
      </c>
      <c r="G140" s="221">
        <f t="shared" si="76"/>
        <v>754.88195947163922</v>
      </c>
      <c r="H140" s="221">
        <f t="shared" si="76"/>
        <v>814.72827196781395</v>
      </c>
      <c r="I140" s="221">
        <f t="shared" si="76"/>
        <v>802.06967201850205</v>
      </c>
      <c r="J140" s="221">
        <f t="shared" si="76"/>
        <v>854.14797442110716</v>
      </c>
      <c r="K140" s="221">
        <f t="shared" si="76"/>
        <v>899.17823154994244</v>
      </c>
      <c r="L140" s="221">
        <f t="shared" si="76"/>
        <v>908.47273004704186</v>
      </c>
      <c r="M140" s="221">
        <f t="shared" si="76"/>
        <v>962.15722791640269</v>
      </c>
      <c r="N140" s="221">
        <f t="shared" si="76"/>
        <v>1103.9167959120298</v>
      </c>
      <c r="O140" s="221">
        <f t="shared" si="76"/>
        <v>1108.9060359735447</v>
      </c>
      <c r="P140" s="221">
        <f t="shared" si="76"/>
        <v>1194.9296922097249</v>
      </c>
      <c r="Q140" s="221">
        <f t="shared" si="76"/>
        <v>1231.1434109828085</v>
      </c>
      <c r="R140" s="221">
        <f t="shared" si="76"/>
        <v>1492.4674720343128</v>
      </c>
      <c r="S140" s="221">
        <f t="shared" si="76"/>
        <v>1562.5512258577562</v>
      </c>
      <c r="T140" s="221">
        <f t="shared" si="76"/>
        <v>1743.544789187597</v>
      </c>
      <c r="U140" s="221">
        <f t="shared" si="76"/>
        <v>1777.666782600453</v>
      </c>
      <c r="V140" s="221">
        <f t="shared" si="76"/>
        <v>1865.1106363128213</v>
      </c>
      <c r="W140" s="221">
        <f t="shared" si="76"/>
        <v>1981.7073369015438</v>
      </c>
      <c r="X140" s="221">
        <f t="shared" si="76"/>
        <v>2117.3514270489827</v>
      </c>
      <c r="Y140" s="221">
        <f t="shared" si="76"/>
        <v>2109.1354528543461</v>
      </c>
      <c r="Z140" s="309">
        <v>2237.0769999999998</v>
      </c>
      <c r="AA140" s="309">
        <v>2335.8249999999998</v>
      </c>
      <c r="AB140" s="309">
        <v>2400.6467571904959</v>
      </c>
      <c r="AC140" s="309">
        <v>2468.7957363041419</v>
      </c>
      <c r="AD140" s="309">
        <v>2476.7568721782791</v>
      </c>
      <c r="AE140" s="309">
        <v>2548.5236214410197</v>
      </c>
      <c r="AF140" s="309">
        <v>2609.503011019689</v>
      </c>
      <c r="AG140" s="309">
        <v>2684.2214277105281</v>
      </c>
      <c r="AH140" s="309"/>
    </row>
    <row r="141" spans="1:34" s="235" customFormat="1" x14ac:dyDescent="0.2">
      <c r="A141" s="219" t="s">
        <v>387</v>
      </c>
      <c r="B141" s="220"/>
      <c r="C141" s="221">
        <f t="shared" si="76"/>
        <v>250.20306840230526</v>
      </c>
      <c r="D141" s="221">
        <f t="shared" si="76"/>
        <v>234.20839834847911</v>
      </c>
      <c r="E141" s="221">
        <f t="shared" si="76"/>
        <v>238.16010516279076</v>
      </c>
      <c r="F141" s="221">
        <f t="shared" si="76"/>
        <v>253.46490937016111</v>
      </c>
      <c r="G141" s="221">
        <f t="shared" si="76"/>
        <v>274.40465321331703</v>
      </c>
      <c r="H141" s="221">
        <f t="shared" si="76"/>
        <v>296.70714768220029</v>
      </c>
      <c r="I141" s="221">
        <f t="shared" si="76"/>
        <v>322.19518508566972</v>
      </c>
      <c r="J141" s="221">
        <f t="shared" si="76"/>
        <v>342.70507871269257</v>
      </c>
      <c r="K141" s="221">
        <f t="shared" si="76"/>
        <v>355.67030572549709</v>
      </c>
      <c r="L141" s="221">
        <f t="shared" si="76"/>
        <v>401.29769092074622</v>
      </c>
      <c r="M141" s="221">
        <f t="shared" si="76"/>
        <v>433.89836611180039</v>
      </c>
      <c r="N141" s="221">
        <f t="shared" si="76"/>
        <v>470.86081064006174</v>
      </c>
      <c r="O141" s="221">
        <f t="shared" si="76"/>
        <v>500.28203997764348</v>
      </c>
      <c r="P141" s="221">
        <f t="shared" si="76"/>
        <v>557.52257061256728</v>
      </c>
      <c r="Q141" s="221">
        <f t="shared" si="76"/>
        <v>583.87868291333814</v>
      </c>
      <c r="R141" s="221">
        <f t="shared" si="76"/>
        <v>605.34762637621566</v>
      </c>
      <c r="S141" s="221">
        <f t="shared" si="76"/>
        <v>642.5807305472797</v>
      </c>
      <c r="T141" s="221">
        <f t="shared" si="76"/>
        <v>690.97023351901987</v>
      </c>
      <c r="U141" s="221">
        <f t="shared" si="76"/>
        <v>751.57416080871735</v>
      </c>
      <c r="V141" s="221">
        <f t="shared" si="76"/>
        <v>820.25209047347312</v>
      </c>
      <c r="W141" s="221">
        <f t="shared" si="76"/>
        <v>849.9459713240941</v>
      </c>
      <c r="X141" s="221">
        <f t="shared" si="76"/>
        <v>897.29123621832014</v>
      </c>
      <c r="Y141" s="221">
        <f t="shared" si="76"/>
        <v>930.83554054089018</v>
      </c>
      <c r="Z141" s="309">
        <v>976.64700000000005</v>
      </c>
      <c r="AA141" s="309">
        <v>1037.6469999999999</v>
      </c>
      <c r="AB141" s="309">
        <v>1091.2275834031266</v>
      </c>
      <c r="AC141" s="309">
        <v>1136.9093048564814</v>
      </c>
      <c r="AD141" s="309">
        <v>1041.5435364186933</v>
      </c>
      <c r="AE141" s="309">
        <v>1142.437784174062</v>
      </c>
      <c r="AF141" s="309">
        <v>1189.4636274828758</v>
      </c>
      <c r="AG141" s="309">
        <v>1246.530215781378</v>
      </c>
      <c r="AH141" s="309"/>
    </row>
    <row r="142" spans="1:34" s="235" customFormat="1" x14ac:dyDescent="0.2">
      <c r="A142" s="219" t="s">
        <v>15</v>
      </c>
      <c r="B142" s="220"/>
      <c r="C142" s="221">
        <f t="shared" si="76"/>
        <v>812.82652782848663</v>
      </c>
      <c r="D142" s="221">
        <f t="shared" si="76"/>
        <v>872.68026857944062</v>
      </c>
      <c r="E142" s="221">
        <f t="shared" si="76"/>
        <v>945.45424754330668</v>
      </c>
      <c r="F142" s="221">
        <f t="shared" si="76"/>
        <v>974.46450299693981</v>
      </c>
      <c r="G142" s="221">
        <f t="shared" si="76"/>
        <v>993.26945771406247</v>
      </c>
      <c r="H142" s="221">
        <f t="shared" si="76"/>
        <v>894.11209577592342</v>
      </c>
      <c r="I142" s="221">
        <f t="shared" si="76"/>
        <v>883.21861974459671</v>
      </c>
      <c r="J142" s="221">
        <f t="shared" si="76"/>
        <v>966.81105518566096</v>
      </c>
      <c r="K142" s="221">
        <f t="shared" si="76"/>
        <v>981.3039446583</v>
      </c>
      <c r="L142" s="221">
        <f t="shared" si="76"/>
        <v>1002.9069390833611</v>
      </c>
      <c r="M142" s="221">
        <f t="shared" si="76"/>
        <v>1104.7248967243188</v>
      </c>
      <c r="N142" s="221">
        <f t="shared" si="76"/>
        <v>1201.8216022740055</v>
      </c>
      <c r="O142" s="221">
        <f t="shared" si="76"/>
        <v>1327.7473435181503</v>
      </c>
      <c r="P142" s="221">
        <f t="shared" si="76"/>
        <v>1326.8691452444448</v>
      </c>
      <c r="Q142" s="221">
        <f t="shared" si="76"/>
        <v>1385.7322560247082</v>
      </c>
      <c r="R142" s="221">
        <f t="shared" si="76"/>
        <v>1406.4005444300064</v>
      </c>
      <c r="S142" s="221">
        <f t="shared" si="76"/>
        <v>1474.3185787267912</v>
      </c>
      <c r="T142" s="221">
        <f t="shared" si="76"/>
        <v>1552.8056930705825</v>
      </c>
      <c r="U142" s="221">
        <f t="shared" si="76"/>
        <v>1607.5218616758802</v>
      </c>
      <c r="V142" s="221">
        <f t="shared" si="76"/>
        <v>1639.4100169286678</v>
      </c>
      <c r="W142" s="221">
        <f t="shared" si="76"/>
        <v>1738.664843926025</v>
      </c>
      <c r="X142" s="221">
        <f t="shared" si="76"/>
        <v>1835.5681106612117</v>
      </c>
      <c r="Y142" s="221">
        <f t="shared" si="76"/>
        <v>1998.1596061469495</v>
      </c>
      <c r="Z142" s="309">
        <v>2043.577</v>
      </c>
      <c r="AA142" s="309">
        <v>2129.797</v>
      </c>
      <c r="AB142" s="309">
        <v>2214.5642054839718</v>
      </c>
      <c r="AC142" s="309">
        <v>2306.3890874889426</v>
      </c>
      <c r="AD142" s="309">
        <v>2307.0153118218063</v>
      </c>
      <c r="AE142" s="309">
        <v>2343.5723673882385</v>
      </c>
      <c r="AF142" s="309">
        <v>2477.0445962467479</v>
      </c>
      <c r="AG142" s="309">
        <v>2581.2269311540267</v>
      </c>
      <c r="AH142" s="309"/>
    </row>
    <row r="143" spans="1:34" s="235" customFormat="1" x14ac:dyDescent="0.2">
      <c r="A143" s="219" t="s">
        <v>127</v>
      </c>
      <c r="B143" s="220"/>
      <c r="C143" s="221">
        <f t="shared" si="76"/>
        <v>31.230484033355559</v>
      </c>
      <c r="D143" s="221">
        <f t="shared" si="76"/>
        <v>31.141946756888366</v>
      </c>
      <c r="E143" s="221">
        <f t="shared" si="76"/>
        <v>34.247878229543367</v>
      </c>
      <c r="F143" s="221">
        <f t="shared" si="76"/>
        <v>37.36936404655566</v>
      </c>
      <c r="G143" s="221">
        <f t="shared" si="76"/>
        <v>42.760014042206052</v>
      </c>
      <c r="H143" s="221">
        <f t="shared" si="76"/>
        <v>47.588902626344769</v>
      </c>
      <c r="I143" s="221">
        <f t="shared" si="76"/>
        <v>58.911807250737859</v>
      </c>
      <c r="J143" s="221">
        <f t="shared" si="76"/>
        <v>72.669248842161949</v>
      </c>
      <c r="K143" s="221">
        <f t="shared" si="76"/>
        <v>90.541363074066084</v>
      </c>
      <c r="L143" s="221">
        <f t="shared" si="76"/>
        <v>86.795362339102454</v>
      </c>
      <c r="M143" s="221">
        <f t="shared" si="76"/>
        <v>110.85145476978641</v>
      </c>
      <c r="N143" s="221">
        <f t="shared" si="76"/>
        <v>145.9316000573836</v>
      </c>
      <c r="O143" s="221">
        <f t="shared" si="76"/>
        <v>224.40934664425538</v>
      </c>
      <c r="P143" s="221">
        <f t="shared" si="76"/>
        <v>253.84529550309816</v>
      </c>
      <c r="Q143" s="221">
        <f t="shared" si="76"/>
        <v>310.49844343597948</v>
      </c>
      <c r="R143" s="221">
        <f t="shared" si="76"/>
        <v>326.35283456845536</v>
      </c>
      <c r="S143" s="221">
        <f t="shared" si="76"/>
        <v>322.87376939348519</v>
      </c>
      <c r="T143" s="221">
        <f t="shared" si="76"/>
        <v>333.23706520979169</v>
      </c>
      <c r="U143" s="221">
        <f t="shared" si="76"/>
        <v>357.63430689115222</v>
      </c>
      <c r="V143" s="221">
        <f t="shared" si="76"/>
        <v>363.0820368464058</v>
      </c>
      <c r="W143" s="221">
        <f t="shared" si="76"/>
        <v>382.96314862587212</v>
      </c>
      <c r="X143" s="221">
        <f t="shared" si="76"/>
        <v>408.39564446953568</v>
      </c>
      <c r="Y143" s="221">
        <f t="shared" si="76"/>
        <v>410.22236362705615</v>
      </c>
      <c r="Z143" s="309">
        <v>448.18599999999998</v>
      </c>
      <c r="AA143" s="309">
        <v>479.24299999999999</v>
      </c>
      <c r="AB143" s="309">
        <v>475.21742589290182</v>
      </c>
      <c r="AC143" s="309">
        <v>482.87284792621193</v>
      </c>
      <c r="AD143" s="309">
        <v>508.29456077436362</v>
      </c>
      <c r="AE143" s="309">
        <v>521.42470848225355</v>
      </c>
      <c r="AF143" s="309">
        <v>558.4026937219644</v>
      </c>
      <c r="AG143" s="309">
        <v>613.22159850753167</v>
      </c>
      <c r="AH143" s="309"/>
    </row>
    <row r="144" spans="1:34" s="235" customFormat="1" x14ac:dyDescent="0.2">
      <c r="A144" s="219" t="s">
        <v>384</v>
      </c>
      <c r="B144" s="220"/>
      <c r="C144" s="221">
        <f t="shared" si="76"/>
        <v>118.52869060112661</v>
      </c>
      <c r="D144" s="221">
        <f t="shared" si="76"/>
        <v>115.18409491803368</v>
      </c>
      <c r="E144" s="221">
        <f t="shared" si="76"/>
        <v>192.20509415571797</v>
      </c>
      <c r="F144" s="221">
        <f t="shared" si="76"/>
        <v>172.99390874986918</v>
      </c>
      <c r="G144" s="221">
        <f t="shared" si="76"/>
        <v>143.99640587582138</v>
      </c>
      <c r="H144" s="221">
        <f t="shared" si="76"/>
        <v>141.37905772827847</v>
      </c>
      <c r="I144" s="221">
        <f t="shared" si="76"/>
        <v>141.15238730495852</v>
      </c>
      <c r="J144" s="221">
        <f t="shared" si="76"/>
        <v>146.03776673648903</v>
      </c>
      <c r="K144" s="221">
        <f t="shared" si="76"/>
        <v>140.27583714816836</v>
      </c>
      <c r="L144" s="221">
        <f t="shared" si="76"/>
        <v>168.89116117121199</v>
      </c>
      <c r="M144" s="221">
        <f t="shared" si="76"/>
        <v>204.36461576356177</v>
      </c>
      <c r="N144" s="221">
        <f t="shared" si="76"/>
        <v>190.96607690877229</v>
      </c>
      <c r="O144" s="221">
        <f t="shared" si="76"/>
        <v>208.41762293690886</v>
      </c>
      <c r="P144" s="221">
        <f t="shared" si="76"/>
        <v>181.47303807960685</v>
      </c>
      <c r="Q144" s="221">
        <f t="shared" si="76"/>
        <v>207.67079198959999</v>
      </c>
      <c r="R144" s="221">
        <f t="shared" si="76"/>
        <v>250.62269062007888</v>
      </c>
      <c r="S144" s="221">
        <f t="shared" si="76"/>
        <v>254.33478042322548</v>
      </c>
      <c r="T144" s="221">
        <f t="shared" si="76"/>
        <v>271.1942609205496</v>
      </c>
      <c r="U144" s="221">
        <f t="shared" si="76"/>
        <v>393.00601655437993</v>
      </c>
      <c r="V144" s="221">
        <f t="shared" si="76"/>
        <v>310.45269735628153</v>
      </c>
      <c r="W144" s="221">
        <f t="shared" si="76"/>
        <v>335.08924938080287</v>
      </c>
      <c r="X144" s="221">
        <f t="shared" si="76"/>
        <v>346.9382481798832</v>
      </c>
      <c r="Y144" s="221">
        <f t="shared" si="76"/>
        <v>373.79299489340673</v>
      </c>
      <c r="Z144" s="309">
        <v>401.89800000000002</v>
      </c>
      <c r="AA144" s="309">
        <v>421.97800000000007</v>
      </c>
      <c r="AB144" s="309">
        <v>479.99290693152255</v>
      </c>
      <c r="AC144" s="309">
        <v>495.42893448085232</v>
      </c>
      <c r="AD144" s="309">
        <v>509.20028235000029</v>
      </c>
      <c r="AE144" s="309">
        <v>556.11690655946052</v>
      </c>
      <c r="AF144" s="309">
        <v>591.71784392782149</v>
      </c>
      <c r="AG144" s="309">
        <v>641.12181021619233</v>
      </c>
      <c r="AH144" s="309"/>
    </row>
    <row r="145" spans="1:36" s="235" customFormat="1" x14ac:dyDescent="0.2">
      <c r="A145" s="219" t="s">
        <v>128</v>
      </c>
      <c r="B145" s="220"/>
      <c r="C145" s="221">
        <f t="shared" si="76"/>
        <v>307.22844594948998</v>
      </c>
      <c r="D145" s="221">
        <f t="shared" si="76"/>
        <v>284.70661211403052</v>
      </c>
      <c r="E145" s="221">
        <f t="shared" si="76"/>
        <v>296.56478779689144</v>
      </c>
      <c r="F145" s="221">
        <f t="shared" si="76"/>
        <v>318.76806712500911</v>
      </c>
      <c r="G145" s="221">
        <f t="shared" si="76"/>
        <v>293.57983776732624</v>
      </c>
      <c r="H145" s="221">
        <f t="shared" si="76"/>
        <v>311.59174252016521</v>
      </c>
      <c r="I145" s="221">
        <f t="shared" si="76"/>
        <v>340.19295476615304</v>
      </c>
      <c r="J145" s="221">
        <f t="shared" si="76"/>
        <v>372.00380815104523</v>
      </c>
      <c r="K145" s="221">
        <f t="shared" si="76"/>
        <v>411.02192511615658</v>
      </c>
      <c r="L145" s="221">
        <f t="shared" si="76"/>
        <v>381.93385713973953</v>
      </c>
      <c r="M145" s="221">
        <f t="shared" si="76"/>
        <v>420.59487377474983</v>
      </c>
      <c r="N145" s="221">
        <f t="shared" si="76"/>
        <v>446.95933644907456</v>
      </c>
      <c r="O145" s="221">
        <f t="shared" si="76"/>
        <v>473.12611575826719</v>
      </c>
      <c r="P145" s="221">
        <f t="shared" si="76"/>
        <v>492.09245064819982</v>
      </c>
      <c r="Q145" s="221">
        <f t="shared" si="76"/>
        <v>585.06976381320089</v>
      </c>
      <c r="R145" s="221">
        <f t="shared" si="76"/>
        <v>665.29568839930118</v>
      </c>
      <c r="S145" s="221">
        <f t="shared" si="76"/>
        <v>757.01743171971668</v>
      </c>
      <c r="T145" s="221">
        <f t="shared" si="76"/>
        <v>780.36276632369197</v>
      </c>
      <c r="U145" s="221">
        <f t="shared" si="76"/>
        <v>865.0311558568186</v>
      </c>
      <c r="V145" s="221">
        <f t="shared" si="76"/>
        <v>916.61537591755848</v>
      </c>
      <c r="W145" s="221">
        <f t="shared" si="76"/>
        <v>975.6102041416176</v>
      </c>
      <c r="X145" s="221">
        <f t="shared" si="76"/>
        <v>1096.2252618671405</v>
      </c>
      <c r="Y145" s="221">
        <f t="shared" si="76"/>
        <v>1072.3505507888419</v>
      </c>
      <c r="Z145" s="309">
        <v>1093.0650000000001</v>
      </c>
      <c r="AA145" s="309">
        <v>1131.787</v>
      </c>
      <c r="AB145" s="309">
        <v>1188.0188745924654</v>
      </c>
      <c r="AC145" s="309">
        <v>1224.2818482537343</v>
      </c>
      <c r="AD145" s="309">
        <v>1254.7004799806748</v>
      </c>
      <c r="AE145" s="309">
        <v>1282.5045582696887</v>
      </c>
      <c r="AF145" s="309">
        <v>1339.5172534716764</v>
      </c>
      <c r="AG145" s="309">
        <v>1381.301259588852</v>
      </c>
      <c r="AH145" s="309"/>
    </row>
    <row r="146" spans="1:36" s="235" customFormat="1" x14ac:dyDescent="0.2">
      <c r="A146" s="219" t="s">
        <v>60</v>
      </c>
      <c r="B146" s="220"/>
      <c r="C146" s="221">
        <f t="shared" si="76"/>
        <v>235.86585839950791</v>
      </c>
      <c r="D146" s="221">
        <f t="shared" si="76"/>
        <v>225.20706440915657</v>
      </c>
      <c r="E146" s="221">
        <f t="shared" si="76"/>
        <v>229.89717506614366</v>
      </c>
      <c r="F146" s="221">
        <f t="shared" si="76"/>
        <v>236.8470184436915</v>
      </c>
      <c r="G146" s="221">
        <f t="shared" si="76"/>
        <v>253.02544781753781</v>
      </c>
      <c r="H146" s="221">
        <f t="shared" si="76"/>
        <v>284.06905749672239</v>
      </c>
      <c r="I146" s="221">
        <f t="shared" si="76"/>
        <v>291.9089205558746</v>
      </c>
      <c r="J146" s="221">
        <f t="shared" si="76"/>
        <v>282.86222983677118</v>
      </c>
      <c r="K146" s="221">
        <f t="shared" si="76"/>
        <v>305.13626540973371</v>
      </c>
      <c r="L146" s="221">
        <f t="shared" si="76"/>
        <v>325.01694132242295</v>
      </c>
      <c r="M146" s="221">
        <f t="shared" si="76"/>
        <v>342.19694727022107</v>
      </c>
      <c r="N146" s="221">
        <f t="shared" si="76"/>
        <v>367.25491056364069</v>
      </c>
      <c r="O146" s="221">
        <f t="shared" si="76"/>
        <v>368.54417992513015</v>
      </c>
      <c r="P146" s="221">
        <f t="shared" si="76"/>
        <v>414.74347521403337</v>
      </c>
      <c r="Q146" s="221">
        <f t="shared" si="76"/>
        <v>459.70113971784696</v>
      </c>
      <c r="R146" s="221">
        <f t="shared" si="76"/>
        <v>482.45600373952192</v>
      </c>
      <c r="S146" s="221">
        <f t="shared" si="76"/>
        <v>494.93681942201374</v>
      </c>
      <c r="T146" s="221">
        <f t="shared" si="76"/>
        <v>525.64405624955475</v>
      </c>
      <c r="U146" s="221">
        <f t="shared" si="76"/>
        <v>550.57125598619314</v>
      </c>
      <c r="V146" s="221">
        <f t="shared" si="76"/>
        <v>576.44957908920514</v>
      </c>
      <c r="W146" s="221">
        <f t="shared" si="76"/>
        <v>607.78619148544624</v>
      </c>
      <c r="X146" s="221">
        <f t="shared" si="76"/>
        <v>646.55019795056501</v>
      </c>
      <c r="Y146" s="221">
        <f t="shared" si="76"/>
        <v>666.37663111260429</v>
      </c>
      <c r="Z146" s="309">
        <v>706.59400000000005</v>
      </c>
      <c r="AA146" s="309">
        <v>736.09799999999996</v>
      </c>
      <c r="AB146" s="309">
        <v>751.02567350543313</v>
      </c>
      <c r="AC146" s="309">
        <v>766.41267227662991</v>
      </c>
      <c r="AD146" s="309">
        <v>770.75405849128038</v>
      </c>
      <c r="AE146" s="309">
        <v>794.55097449302377</v>
      </c>
      <c r="AF146" s="309">
        <v>816.19491382929721</v>
      </c>
      <c r="AG146" s="309">
        <v>842.42619897870236</v>
      </c>
      <c r="AH146" s="309"/>
    </row>
    <row r="147" spans="1:36" s="235" customFormat="1" x14ac:dyDescent="0.2">
      <c r="A147" s="219" t="s">
        <v>103</v>
      </c>
      <c r="B147" s="220"/>
      <c r="C147" s="221">
        <f t="shared" si="76"/>
        <v>66.477966098492274</v>
      </c>
      <c r="D147" s="221">
        <f t="shared" si="76"/>
        <v>64.48665593332133</v>
      </c>
      <c r="E147" s="221">
        <f t="shared" si="76"/>
        <v>75.101545102944598</v>
      </c>
      <c r="F147" s="221">
        <f t="shared" si="76"/>
        <v>80.4421563600024</v>
      </c>
      <c r="G147" s="221">
        <f t="shared" si="76"/>
        <v>86.764081010377055</v>
      </c>
      <c r="H147" s="221">
        <f t="shared" si="76"/>
        <v>94.178139189859607</v>
      </c>
      <c r="I147" s="221">
        <f t="shared" si="76"/>
        <v>106.75721876872672</v>
      </c>
      <c r="J147" s="221">
        <f t="shared" si="76"/>
        <v>100.90176804001321</v>
      </c>
      <c r="K147" s="221">
        <f t="shared" si="76"/>
        <v>105.81393867962966</v>
      </c>
      <c r="L147" s="221">
        <f t="shared" si="76"/>
        <v>113.88969009312052</v>
      </c>
      <c r="M147" s="221">
        <f t="shared" si="76"/>
        <v>125.23695671955072</v>
      </c>
      <c r="N147" s="221">
        <f t="shared" si="76"/>
        <v>134.85505153298868</v>
      </c>
      <c r="O147" s="221">
        <f t="shared" si="76"/>
        <v>133.9444887716474</v>
      </c>
      <c r="P147" s="221">
        <f t="shared" si="76"/>
        <v>138.62441386099712</v>
      </c>
      <c r="Q147" s="221">
        <f t="shared" si="76"/>
        <v>145.313239601546</v>
      </c>
      <c r="R147" s="221">
        <f t="shared" si="76"/>
        <v>151.95054893644974</v>
      </c>
      <c r="S147" s="221">
        <f t="shared" si="76"/>
        <v>163.4809097385058</v>
      </c>
      <c r="T147" s="221">
        <f t="shared" si="76"/>
        <v>167.0349377671775</v>
      </c>
      <c r="U147" s="221">
        <f t="shared" si="76"/>
        <v>178.42979092716831</v>
      </c>
      <c r="V147" s="221">
        <f t="shared" si="76"/>
        <v>186.90891831858576</v>
      </c>
      <c r="W147" s="221">
        <f t="shared" si="76"/>
        <v>196.03765089459785</v>
      </c>
      <c r="X147" s="221">
        <f t="shared" si="76"/>
        <v>204.11202519184974</v>
      </c>
      <c r="Y147" s="221">
        <f t="shared" si="76"/>
        <v>209.22028814482567</v>
      </c>
      <c r="Z147" s="309">
        <v>214.74600000000001</v>
      </c>
      <c r="AA147" s="309">
        <v>223.02799999999999</v>
      </c>
      <c r="AB147" s="309">
        <v>230.14247212680044</v>
      </c>
      <c r="AC147" s="309">
        <v>235.59245364923194</v>
      </c>
      <c r="AD147" s="309">
        <v>246.62461103818197</v>
      </c>
      <c r="AE147" s="309">
        <v>257.91750726767549</v>
      </c>
      <c r="AF147" s="309">
        <v>259.96452821803143</v>
      </c>
      <c r="AG147" s="309">
        <v>267.97596382179756</v>
      </c>
      <c r="AH147" s="309"/>
    </row>
    <row r="148" spans="1:36" s="235" customFormat="1" x14ac:dyDescent="0.2">
      <c r="A148" s="219" t="s">
        <v>129</v>
      </c>
      <c r="B148" s="220"/>
      <c r="C148" s="221">
        <f t="shared" si="76"/>
        <v>828.64462267749252</v>
      </c>
      <c r="D148" s="221">
        <f t="shared" si="76"/>
        <v>863.68100638509816</v>
      </c>
      <c r="E148" s="221">
        <f t="shared" si="76"/>
        <v>887.07444314107363</v>
      </c>
      <c r="F148" s="221">
        <f t="shared" si="76"/>
        <v>962.78495035210062</v>
      </c>
      <c r="G148" s="221">
        <f t="shared" ref="C148:Y151" si="77">IFERROR(IF(G$13=2016,G86,IF(G$13&gt;2016,F148*G117/F86,H148*G86/H117)),0)</f>
        <v>1109.3471287507359</v>
      </c>
      <c r="H148" s="221">
        <f t="shared" si="77"/>
        <v>1175.9051590457609</v>
      </c>
      <c r="I148" s="221">
        <f t="shared" si="77"/>
        <v>1221.2131750003832</v>
      </c>
      <c r="J148" s="221">
        <f t="shared" si="77"/>
        <v>1229.1523155652399</v>
      </c>
      <c r="K148" s="221">
        <f t="shared" si="77"/>
        <v>1310.8802769945762</v>
      </c>
      <c r="L148" s="221">
        <f t="shared" si="77"/>
        <v>1331.6696802021747</v>
      </c>
      <c r="M148" s="221">
        <f t="shared" si="77"/>
        <v>1402.432610873554</v>
      </c>
      <c r="N148" s="221">
        <f t="shared" si="77"/>
        <v>1485.1391756568939</v>
      </c>
      <c r="O148" s="221">
        <f t="shared" si="77"/>
        <v>1535.2172013760173</v>
      </c>
      <c r="P148" s="221">
        <f t="shared" si="77"/>
        <v>1505.2621997079291</v>
      </c>
      <c r="Q148" s="221">
        <f t="shared" si="77"/>
        <v>1611.9584798254571</v>
      </c>
      <c r="R148" s="221">
        <f t="shared" si="77"/>
        <v>1568.9417697699748</v>
      </c>
      <c r="S148" s="221">
        <f t="shared" si="77"/>
        <v>1621.2226450697481</v>
      </c>
      <c r="T148" s="221">
        <f t="shared" si="77"/>
        <v>1571.7193356007572</v>
      </c>
      <c r="U148" s="221">
        <f t="shared" si="77"/>
        <v>1650.4426490284459</v>
      </c>
      <c r="V148" s="221">
        <f t="shared" si="77"/>
        <v>1696.5498162339577</v>
      </c>
      <c r="W148" s="221">
        <f t="shared" si="77"/>
        <v>1757.6929677537355</v>
      </c>
      <c r="X148" s="221">
        <f t="shared" si="77"/>
        <v>1834.6443206631297</v>
      </c>
      <c r="Y148" s="221">
        <f t="shared" si="77"/>
        <v>1914.0535486172698</v>
      </c>
      <c r="Z148" s="309">
        <v>1990.9649999999999</v>
      </c>
      <c r="AA148" s="309">
        <v>2098.6089999999999</v>
      </c>
      <c r="AB148" s="309">
        <v>2230.4621819733529</v>
      </c>
      <c r="AC148" s="309">
        <v>2292.5313397772711</v>
      </c>
      <c r="AD148" s="309">
        <v>2317.0941095110893</v>
      </c>
      <c r="AE148" s="309">
        <v>2327.0488559411915</v>
      </c>
      <c r="AF148" s="309">
        <v>2395.664732555691</v>
      </c>
      <c r="AG148" s="309">
        <v>2466.3826385451571</v>
      </c>
      <c r="AH148" s="309"/>
    </row>
    <row r="149" spans="1:36" s="235" customFormat="1" x14ac:dyDescent="0.2">
      <c r="A149" s="222" t="s">
        <v>17</v>
      </c>
      <c r="B149" s="223"/>
      <c r="C149" s="224">
        <f t="shared" si="77"/>
        <v>7509.0621923193066</v>
      </c>
      <c r="D149" s="224">
        <f t="shared" si="77"/>
        <v>7649.8006528538726</v>
      </c>
      <c r="E149" s="224">
        <f t="shared" si="77"/>
        <v>7825.8428365702684</v>
      </c>
      <c r="F149" s="224">
        <f t="shared" si="77"/>
        <v>8096.4113024812914</v>
      </c>
      <c r="G149" s="224">
        <f t="shared" si="77"/>
        <v>8366.6038232422343</v>
      </c>
      <c r="H149" s="224">
        <f t="shared" si="77"/>
        <v>8755.5032512931193</v>
      </c>
      <c r="I149" s="224">
        <f t="shared" si="77"/>
        <v>9105.1404022300903</v>
      </c>
      <c r="J149" s="224">
        <f t="shared" si="77"/>
        <v>9433.8424387938485</v>
      </c>
      <c r="K149" s="224">
        <f t="shared" si="77"/>
        <v>9845.3949897355124</v>
      </c>
      <c r="L149" s="224">
        <f t="shared" si="77"/>
        <v>10367.208453246729</v>
      </c>
      <c r="M149" s="224">
        <f t="shared" si="77"/>
        <v>10913.465147681523</v>
      </c>
      <c r="N149" s="224">
        <f t="shared" si="77"/>
        <v>11851.591881263859</v>
      </c>
      <c r="O149" s="224">
        <f t="shared" si="77"/>
        <v>12069.315668627334</v>
      </c>
      <c r="P149" s="224">
        <f t="shared" si="77"/>
        <v>12456.664594511411</v>
      </c>
      <c r="Q149" s="224">
        <f t="shared" si="77"/>
        <v>13000.257043290201</v>
      </c>
      <c r="R149" s="224">
        <f t="shared" si="77"/>
        <v>13532.357626323339</v>
      </c>
      <c r="S149" s="224">
        <f t="shared" si="77"/>
        <v>13908.076856663212</v>
      </c>
      <c r="T149" s="224">
        <f t="shared" si="77"/>
        <v>14321.92663861746</v>
      </c>
      <c r="U149" s="224">
        <f t="shared" si="77"/>
        <v>14829.004060163221</v>
      </c>
      <c r="V149" s="224">
        <f t="shared" si="77"/>
        <v>15436.516298097924</v>
      </c>
      <c r="W149" s="224">
        <f t="shared" si="77"/>
        <v>16132.273024603172</v>
      </c>
      <c r="X149" s="224">
        <f t="shared" si="77"/>
        <v>16902.455900079716</v>
      </c>
      <c r="Y149" s="224">
        <f t="shared" si="77"/>
        <v>17659.120098734827</v>
      </c>
      <c r="Z149" s="310">
        <v>18403.672999999999</v>
      </c>
      <c r="AA149" s="310">
        <v>19040.09</v>
      </c>
      <c r="AB149" s="310">
        <v>19857.189222930079</v>
      </c>
      <c r="AC149" s="310">
        <v>20540.636037947417</v>
      </c>
      <c r="AD149" s="310">
        <v>20683.816413324868</v>
      </c>
      <c r="AE149" s="310">
        <v>21353.489407373636</v>
      </c>
      <c r="AF149" s="310">
        <v>22139.022453221318</v>
      </c>
      <c r="AG149" s="310">
        <v>22834.168684610904</v>
      </c>
      <c r="AH149" s="310"/>
    </row>
    <row r="150" spans="1:36" s="235" customFormat="1" ht="10.8" thickBot="1" x14ac:dyDescent="0.25">
      <c r="A150" s="227" t="s">
        <v>18</v>
      </c>
      <c r="B150" s="228"/>
      <c r="C150" s="229">
        <f t="shared" si="77"/>
        <v>370.88371716813651</v>
      </c>
      <c r="D150" s="229">
        <f t="shared" si="77"/>
        <v>378.01713050513411</v>
      </c>
      <c r="E150" s="229">
        <f t="shared" si="77"/>
        <v>427.78472504790415</v>
      </c>
      <c r="F150" s="229">
        <f t="shared" si="77"/>
        <v>496.07396203827051</v>
      </c>
      <c r="G150" s="229">
        <f t="shared" si="77"/>
        <v>600.17963208505614</v>
      </c>
      <c r="H150" s="229">
        <f t="shared" si="77"/>
        <v>634.42107110325469</v>
      </c>
      <c r="I150" s="229">
        <f t="shared" si="77"/>
        <v>701.4278587690751</v>
      </c>
      <c r="J150" s="229">
        <f t="shared" si="77"/>
        <v>746.53734350369359</v>
      </c>
      <c r="K150" s="229">
        <f t="shared" si="77"/>
        <v>775.69346276214014</v>
      </c>
      <c r="L150" s="229">
        <f t="shared" si="77"/>
        <v>743.91750517793412</v>
      </c>
      <c r="M150" s="229">
        <f t="shared" si="77"/>
        <v>799.60924663443518</v>
      </c>
      <c r="N150" s="229">
        <f t="shared" si="77"/>
        <v>717.52448539924796</v>
      </c>
      <c r="O150" s="229">
        <f t="shared" si="77"/>
        <v>772.90314320506866</v>
      </c>
      <c r="P150" s="229">
        <f t="shared" si="77"/>
        <v>862.70516012214955</v>
      </c>
      <c r="Q150" s="229">
        <f t="shared" si="77"/>
        <v>896.30913871371808</v>
      </c>
      <c r="R150" s="229">
        <f t="shared" si="77"/>
        <v>791.98558508673943</v>
      </c>
      <c r="S150" s="229">
        <f t="shared" si="77"/>
        <v>791.00472791401069</v>
      </c>
      <c r="T150" s="229">
        <f t="shared" si="77"/>
        <v>805.19103674672999</v>
      </c>
      <c r="U150" s="229">
        <f t="shared" si="77"/>
        <v>812.92194360502674</v>
      </c>
      <c r="V150" s="229">
        <f t="shared" si="77"/>
        <v>920.97089751115357</v>
      </c>
      <c r="W150" s="229">
        <f t="shared" si="77"/>
        <v>1037.986370655067</v>
      </c>
      <c r="X150" s="229">
        <f t="shared" si="77"/>
        <v>1245.4262726480583</v>
      </c>
      <c r="Y150" s="229">
        <f t="shared" si="77"/>
        <v>1511.7960634352382</v>
      </c>
      <c r="Z150" s="311">
        <v>1634.893</v>
      </c>
      <c r="AA150" s="311">
        <v>1708.077</v>
      </c>
      <c r="AB150" s="311">
        <v>1715.2852679812006</v>
      </c>
      <c r="AC150" s="311">
        <v>1781.1293805651787</v>
      </c>
      <c r="AD150" s="311">
        <v>1700.2392096036292</v>
      </c>
      <c r="AE150" s="311">
        <v>1777.6221604641587</v>
      </c>
      <c r="AF150" s="311">
        <v>1856.6158766428894</v>
      </c>
      <c r="AG150" s="311">
        <v>1943.9384457005274</v>
      </c>
      <c r="AH150" s="311"/>
    </row>
    <row r="151" spans="1:36" s="235" customFormat="1" ht="10.8" thickBot="1" x14ac:dyDescent="0.25">
      <c r="A151" s="230" t="s">
        <v>6</v>
      </c>
      <c r="B151" s="231"/>
      <c r="C151" s="232">
        <f t="shared" si="77"/>
        <v>7873.4898821104016</v>
      </c>
      <c r="D151" s="232">
        <f t="shared" si="77"/>
        <v>8021.2602665832228</v>
      </c>
      <c r="E151" s="232">
        <f t="shared" si="77"/>
        <v>8253.395649169137</v>
      </c>
      <c r="F151" s="232">
        <f t="shared" si="77"/>
        <v>8601.2822305870704</v>
      </c>
      <c r="G151" s="232">
        <f t="shared" si="77"/>
        <v>8990.6892650623322</v>
      </c>
      <c r="H151" s="232">
        <f t="shared" si="77"/>
        <v>9415.5474193719474</v>
      </c>
      <c r="I151" s="232">
        <f t="shared" si="77"/>
        <v>9840.311407627747</v>
      </c>
      <c r="J151" s="232">
        <f t="shared" si="77"/>
        <v>10217.433253078751</v>
      </c>
      <c r="K151" s="232">
        <f t="shared" si="77"/>
        <v>10659.261754050216</v>
      </c>
      <c r="L151" s="232">
        <f t="shared" si="77"/>
        <v>11136.479762564</v>
      </c>
      <c r="M151" s="232">
        <f t="shared" si="77"/>
        <v>11743.769119803368</v>
      </c>
      <c r="N151" s="232">
        <f t="shared" si="77"/>
        <v>12571.57129525357</v>
      </c>
      <c r="O151" s="232">
        <f t="shared" si="77"/>
        <v>12851.699872933114</v>
      </c>
      <c r="P151" s="232">
        <f t="shared" si="77"/>
        <v>13341.29608152989</v>
      </c>
      <c r="Q151" s="232">
        <f t="shared" si="77"/>
        <v>13918.652544877848</v>
      </c>
      <c r="R151" s="232">
        <f t="shared" si="77"/>
        <v>14315.010935851165</v>
      </c>
      <c r="S151" s="232">
        <f t="shared" si="77"/>
        <v>14684.231109602635</v>
      </c>
      <c r="T151" s="232">
        <f t="shared" si="77"/>
        <v>15109.930599991878</v>
      </c>
      <c r="U151" s="232">
        <f t="shared" si="77"/>
        <v>15620.527080384232</v>
      </c>
      <c r="V151" s="232">
        <f t="shared" si="77"/>
        <v>16343.129339025705</v>
      </c>
      <c r="W151" s="232">
        <f t="shared" si="77"/>
        <v>17159.555130729481</v>
      </c>
      <c r="X151" s="232">
        <f t="shared" si="77"/>
        <v>18141.05047846376</v>
      </c>
      <c r="Y151" s="232">
        <f t="shared" si="77"/>
        <v>19169.095281200545</v>
      </c>
      <c r="Z151" s="312">
        <v>20038.565999999999</v>
      </c>
      <c r="AA151" s="312">
        <v>20748.167000000001</v>
      </c>
      <c r="AB151" s="312">
        <v>21568.863700320813</v>
      </c>
      <c r="AC151" s="312">
        <v>22318.389793489605</v>
      </c>
      <c r="AD151" s="312">
        <v>22376.407504575414</v>
      </c>
      <c r="AE151" s="312">
        <v>23123.523858949178</v>
      </c>
      <c r="AF151" s="312">
        <v>23987.628883262747</v>
      </c>
      <c r="AG151" s="312">
        <v>24766.767526239917</v>
      </c>
      <c r="AH151" s="312"/>
    </row>
    <row r="152" spans="1:36" x14ac:dyDescent="0.2">
      <c r="A152" s="204"/>
      <c r="B152" s="204"/>
      <c r="C152" s="233"/>
      <c r="D152" s="233"/>
      <c r="E152" s="233"/>
      <c r="F152" s="233"/>
      <c r="G152" s="233"/>
      <c r="H152" s="233"/>
      <c r="I152" s="233"/>
      <c r="J152" s="233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120"/>
      <c r="AA152" s="120"/>
      <c r="AB152" s="120"/>
      <c r="AC152" s="120"/>
      <c r="AD152" s="120"/>
      <c r="AE152" s="120"/>
      <c r="AF152" s="120"/>
      <c r="AG152" s="120"/>
      <c r="AH152" s="120"/>
    </row>
    <row r="153" spans="1:36" x14ac:dyDescent="0.2">
      <c r="A153" s="192"/>
      <c r="B153" s="192"/>
      <c r="C153" s="212"/>
      <c r="D153" s="212"/>
      <c r="E153" s="212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212"/>
      <c r="U153" s="212"/>
      <c r="V153" s="212"/>
      <c r="W153" s="212"/>
      <c r="X153" s="212"/>
      <c r="Y153" s="212"/>
      <c r="Z153" s="307"/>
      <c r="AA153" s="307"/>
      <c r="AB153" s="307"/>
      <c r="AC153" s="307"/>
      <c r="AD153" s="307"/>
      <c r="AE153" s="307"/>
      <c r="AF153" s="307"/>
      <c r="AG153" s="307"/>
      <c r="AH153" s="307"/>
    </row>
    <row r="154" spans="1:36" x14ac:dyDescent="0.2">
      <c r="A154" s="192" t="str">
        <f>"Tableau "&amp;C154&amp;": "</f>
        <v xml:space="preserve">Tableau : </v>
      </c>
      <c r="B154" s="192"/>
      <c r="C154" s="236"/>
      <c r="D154" s="236"/>
      <c r="E154" s="236"/>
      <c r="F154" s="236"/>
      <c r="G154" s="236"/>
      <c r="H154" s="236"/>
      <c r="I154" s="236"/>
      <c r="J154" s="236"/>
      <c r="K154" s="236"/>
      <c r="L154" s="236"/>
      <c r="M154" s="236"/>
      <c r="N154" s="236"/>
      <c r="O154" s="236"/>
      <c r="P154" s="236"/>
      <c r="Q154" s="236"/>
      <c r="R154" s="236"/>
      <c r="S154" s="236"/>
      <c r="T154" s="236"/>
      <c r="U154" s="236"/>
      <c r="V154" s="236"/>
      <c r="W154" s="236"/>
      <c r="X154" s="236"/>
      <c r="Y154" s="236"/>
      <c r="Z154" s="139"/>
      <c r="AA154" s="139"/>
      <c r="AB154" s="139"/>
      <c r="AC154" s="139"/>
      <c r="AD154" s="139"/>
      <c r="AE154" s="139"/>
      <c r="AF154" s="139"/>
      <c r="AG154" s="139"/>
      <c r="AH154" s="139"/>
    </row>
    <row r="155" spans="1:36" ht="10.8" thickBot="1" x14ac:dyDescent="0.25">
      <c r="A155" s="192" t="s">
        <v>388</v>
      </c>
      <c r="B155" s="192"/>
      <c r="Z155" s="76"/>
      <c r="AA155" s="76"/>
      <c r="AB155" s="76"/>
      <c r="AC155" s="76"/>
      <c r="AD155" s="76"/>
      <c r="AE155" s="76"/>
      <c r="AF155" s="76"/>
      <c r="AG155" s="76"/>
      <c r="AH155" s="76"/>
    </row>
    <row r="156" spans="1:36" ht="10.8" thickBot="1" x14ac:dyDescent="0.25">
      <c r="A156" s="214" t="s">
        <v>0</v>
      </c>
      <c r="B156" s="215"/>
      <c r="C156" s="194">
        <f t="shared" ref="C156:Y156" si="78">C$13</f>
        <v>1993</v>
      </c>
      <c r="D156" s="194">
        <f t="shared" si="78"/>
        <v>1994</v>
      </c>
      <c r="E156" s="194">
        <f t="shared" si="78"/>
        <v>1995</v>
      </c>
      <c r="F156" s="194">
        <f t="shared" si="78"/>
        <v>1996</v>
      </c>
      <c r="G156" s="194">
        <f t="shared" si="78"/>
        <v>1997</v>
      </c>
      <c r="H156" s="194">
        <f t="shared" si="78"/>
        <v>1998</v>
      </c>
      <c r="I156" s="194">
        <f t="shared" si="78"/>
        <v>1999</v>
      </c>
      <c r="J156" s="194">
        <f t="shared" si="78"/>
        <v>2000</v>
      </c>
      <c r="K156" s="194">
        <f t="shared" si="78"/>
        <v>2001</v>
      </c>
      <c r="L156" s="194">
        <f t="shared" si="78"/>
        <v>2002</v>
      </c>
      <c r="M156" s="194">
        <f t="shared" si="78"/>
        <v>2003</v>
      </c>
      <c r="N156" s="194">
        <f t="shared" si="78"/>
        <v>2004</v>
      </c>
      <c r="O156" s="194">
        <f t="shared" si="78"/>
        <v>2005</v>
      </c>
      <c r="P156" s="194">
        <f t="shared" si="78"/>
        <v>2006</v>
      </c>
      <c r="Q156" s="194">
        <f t="shared" si="78"/>
        <v>2007</v>
      </c>
      <c r="R156" s="194">
        <f t="shared" si="78"/>
        <v>2008</v>
      </c>
      <c r="S156" s="194">
        <f t="shared" si="78"/>
        <v>2009</v>
      </c>
      <c r="T156" s="194">
        <f t="shared" si="78"/>
        <v>2010</v>
      </c>
      <c r="U156" s="194">
        <f t="shared" si="78"/>
        <v>2011</v>
      </c>
      <c r="V156" s="194">
        <f t="shared" si="78"/>
        <v>2012</v>
      </c>
      <c r="W156" s="194">
        <f t="shared" si="78"/>
        <v>2013</v>
      </c>
      <c r="X156" s="194">
        <f t="shared" si="78"/>
        <v>2014</v>
      </c>
      <c r="Y156" s="194">
        <f t="shared" si="78"/>
        <v>2015</v>
      </c>
      <c r="Z156" s="80">
        <v>2016</v>
      </c>
      <c r="AA156" s="80">
        <v>2017</v>
      </c>
      <c r="AB156" s="80">
        <v>2018</v>
      </c>
      <c r="AC156" s="80">
        <v>2019</v>
      </c>
      <c r="AD156" s="80">
        <v>2020</v>
      </c>
      <c r="AE156" s="80">
        <v>2021</v>
      </c>
      <c r="AF156" s="80">
        <v>2022</v>
      </c>
      <c r="AG156" s="80">
        <v>2023</v>
      </c>
      <c r="AH156" s="80"/>
    </row>
    <row r="157" spans="1:36" s="192" customFormat="1" x14ac:dyDescent="0.2">
      <c r="A157" s="216" t="s">
        <v>7</v>
      </c>
      <c r="B157" s="217"/>
      <c r="C157" s="237" t="str">
        <f t="shared" ref="C157:Y168" si="79">IFERROR(100*(C126/B126-1),"")</f>
        <v/>
      </c>
      <c r="D157" s="237">
        <f t="shared" si="79"/>
        <v>6.8417016885512494</v>
      </c>
      <c r="E157" s="237">
        <f t="shared" si="79"/>
        <v>6.409914752840784</v>
      </c>
      <c r="F157" s="237">
        <f t="shared" si="79"/>
        <v>2.1745419439237246</v>
      </c>
      <c r="G157" s="237">
        <f t="shared" si="79"/>
        <v>2.8658291835286676</v>
      </c>
      <c r="H157" s="237">
        <f t="shared" si="79"/>
        <v>3.3215420697683573</v>
      </c>
      <c r="I157" s="237">
        <f t="shared" si="79"/>
        <v>7.073408000493453</v>
      </c>
      <c r="J157" s="237">
        <f t="shared" si="79"/>
        <v>1.7841863391877766</v>
      </c>
      <c r="K157" s="237">
        <f t="shared" si="79"/>
        <v>3.3833179289361803</v>
      </c>
      <c r="L157" s="237">
        <f t="shared" si="79"/>
        <v>2.5125756095292662</v>
      </c>
      <c r="M157" s="237">
        <f t="shared" si="79"/>
        <v>3.1982666992102837</v>
      </c>
      <c r="N157" s="237">
        <f t="shared" si="79"/>
        <v>8.3186392862016234</v>
      </c>
      <c r="O157" s="237">
        <f t="shared" si="79"/>
        <v>-4.9584682566183318</v>
      </c>
      <c r="P157" s="237">
        <f t="shared" si="79"/>
        <v>9.5836411755589879E-3</v>
      </c>
      <c r="Q157" s="237">
        <f t="shared" si="79"/>
        <v>5.3863612374617675</v>
      </c>
      <c r="R157" s="237">
        <f t="shared" si="79"/>
        <v>3.6359150000605744</v>
      </c>
      <c r="S157" s="237">
        <f t="shared" si="79"/>
        <v>2.5606051876661429</v>
      </c>
      <c r="T157" s="237">
        <f t="shared" si="79"/>
        <v>5.0194699256568942</v>
      </c>
      <c r="U157" s="237">
        <f t="shared" si="79"/>
        <v>2.9223101949128472</v>
      </c>
      <c r="V157" s="237">
        <f t="shared" si="79"/>
        <v>3.4647074183699056</v>
      </c>
      <c r="W157" s="237">
        <f t="shared" si="79"/>
        <v>4.2241275714581805</v>
      </c>
      <c r="X157" s="237">
        <f t="shared" si="79"/>
        <v>5.2290050840277269</v>
      </c>
      <c r="Y157" s="237">
        <f t="shared" si="79"/>
        <v>5.2503181583750891</v>
      </c>
      <c r="Z157" s="100">
        <v>2.5298734823285818</v>
      </c>
      <c r="AA157" s="100">
        <v>2.5203161650116268</v>
      </c>
      <c r="AB157" s="100">
        <v>3.8325810539912242</v>
      </c>
      <c r="AC157" s="100">
        <v>3.8641568232647971</v>
      </c>
      <c r="AD157" s="100">
        <v>1.3729219509272417</v>
      </c>
      <c r="AE157" s="100">
        <v>2.909708680882539</v>
      </c>
      <c r="AF157" s="100">
        <v>3.3930516983802672</v>
      </c>
      <c r="AG157" s="100">
        <v>2.1758309078538929</v>
      </c>
      <c r="AH157" s="100"/>
      <c r="AJ157" s="320"/>
    </row>
    <row r="158" spans="1:36" x14ac:dyDescent="0.2">
      <c r="A158" s="219" t="s">
        <v>121</v>
      </c>
      <c r="B158" s="220"/>
      <c r="C158" s="238" t="str">
        <f t="shared" si="79"/>
        <v/>
      </c>
      <c r="D158" s="238">
        <f t="shared" si="79"/>
        <v>5.179438040545703</v>
      </c>
      <c r="E158" s="238">
        <f t="shared" si="79"/>
        <v>3.2174607723217674</v>
      </c>
      <c r="F158" s="238">
        <f t="shared" si="79"/>
        <v>4.8387760088481224</v>
      </c>
      <c r="G158" s="238">
        <f t="shared" si="79"/>
        <v>2.506110425534791</v>
      </c>
      <c r="H158" s="238">
        <f t="shared" si="79"/>
        <v>1.0233234847875305</v>
      </c>
      <c r="I158" s="238">
        <f t="shared" si="79"/>
        <v>5.7106128646325471</v>
      </c>
      <c r="J158" s="238">
        <f t="shared" si="79"/>
        <v>4.1453668323052417</v>
      </c>
      <c r="K158" s="238">
        <f t="shared" si="79"/>
        <v>4.4887003757192678</v>
      </c>
      <c r="L158" s="238">
        <f t="shared" si="79"/>
        <v>4.4309476871374986</v>
      </c>
      <c r="M158" s="238">
        <f t="shared" si="79"/>
        <v>4.9696467717813109</v>
      </c>
      <c r="N158" s="238">
        <f t="shared" si="79"/>
        <v>6.993976290568904</v>
      </c>
      <c r="O158" s="238">
        <f t="shared" si="79"/>
        <v>-2.5880314648000002</v>
      </c>
      <c r="P158" s="238">
        <f t="shared" si="79"/>
        <v>-2.5426745823597163</v>
      </c>
      <c r="Q158" s="238">
        <f t="shared" si="79"/>
        <v>3.3881067115961727</v>
      </c>
      <c r="R158" s="238">
        <f t="shared" si="79"/>
        <v>2.1133959374011857</v>
      </c>
      <c r="S158" s="238">
        <f t="shared" si="79"/>
        <v>4.2544795219460418</v>
      </c>
      <c r="T158" s="238">
        <f t="shared" si="79"/>
        <v>4.5796438170793818</v>
      </c>
      <c r="U158" s="238">
        <f t="shared" si="79"/>
        <v>2.3016946425765683</v>
      </c>
      <c r="V158" s="238">
        <f t="shared" si="79"/>
        <v>3.0229271260991064</v>
      </c>
      <c r="W158" s="238">
        <f t="shared" si="79"/>
        <v>5.0763313645936448</v>
      </c>
      <c r="X158" s="238">
        <f t="shared" si="79"/>
        <v>3.8208439248223147</v>
      </c>
      <c r="Y158" s="238">
        <f t="shared" si="79"/>
        <v>6.7973343257517804</v>
      </c>
      <c r="Z158" s="128">
        <v>3.2656402372340354</v>
      </c>
      <c r="AA158" s="128">
        <v>1.254104665378164</v>
      </c>
      <c r="AB158" s="128">
        <v>3.2176903676152113</v>
      </c>
      <c r="AC158" s="128">
        <v>3.2985998030528263</v>
      </c>
      <c r="AD158" s="128">
        <v>1.7124926169935772</v>
      </c>
      <c r="AE158" s="128">
        <v>3.2522926684928066</v>
      </c>
      <c r="AF158" s="128">
        <v>2.1684414897241489</v>
      </c>
      <c r="AG158" s="128">
        <v>1.1279003277087085</v>
      </c>
      <c r="AH158" s="128"/>
      <c r="AJ158" s="320"/>
    </row>
    <row r="159" spans="1:36" x14ac:dyDescent="0.2">
      <c r="A159" s="219" t="s">
        <v>122</v>
      </c>
      <c r="B159" s="220"/>
      <c r="C159" s="238" t="str">
        <f t="shared" si="79"/>
        <v/>
      </c>
      <c r="D159" s="238">
        <f t="shared" si="79"/>
        <v>6.0232436934483324</v>
      </c>
      <c r="E159" s="238">
        <f t="shared" si="79"/>
        <v>1.6417753253504141</v>
      </c>
      <c r="F159" s="238">
        <f t="shared" si="79"/>
        <v>2.7507676570789341</v>
      </c>
      <c r="G159" s="238">
        <f t="shared" si="79"/>
        <v>4.8900553823573167</v>
      </c>
      <c r="H159" s="238">
        <f t="shared" si="79"/>
        <v>8.4940346916922529</v>
      </c>
      <c r="I159" s="238">
        <f t="shared" si="79"/>
        <v>5.7669410210143601</v>
      </c>
      <c r="J159" s="238">
        <f t="shared" si="79"/>
        <v>0.77136291360233589</v>
      </c>
      <c r="K159" s="238">
        <f t="shared" si="79"/>
        <v>6.5178404487279629</v>
      </c>
      <c r="L159" s="238">
        <f t="shared" si="79"/>
        <v>7.5651368387082307</v>
      </c>
      <c r="M159" s="238">
        <f t="shared" si="79"/>
        <v>2.9102611853938365</v>
      </c>
      <c r="N159" s="238">
        <f t="shared" si="79"/>
        <v>4.8184563537685188</v>
      </c>
      <c r="O159" s="238">
        <f t="shared" si="79"/>
        <v>-2.8096210452456805</v>
      </c>
      <c r="P159" s="238">
        <f t="shared" si="79"/>
        <v>-3.4697915546426317</v>
      </c>
      <c r="Q159" s="238">
        <f t="shared" si="79"/>
        <v>2.3899163276928759</v>
      </c>
      <c r="R159" s="238">
        <f t="shared" si="79"/>
        <v>10.610208586190527</v>
      </c>
      <c r="S159" s="238">
        <f t="shared" si="79"/>
        <v>4.4755063951984919</v>
      </c>
      <c r="T159" s="238">
        <f t="shared" si="79"/>
        <v>6.4203484968886393</v>
      </c>
      <c r="U159" s="238">
        <f t="shared" si="79"/>
        <v>10.433249585157856</v>
      </c>
      <c r="V159" s="238">
        <f t="shared" si="79"/>
        <v>3.9546951678020914</v>
      </c>
      <c r="W159" s="238">
        <f t="shared" si="79"/>
        <v>3.4558715902132553</v>
      </c>
      <c r="X159" s="238">
        <f t="shared" si="79"/>
        <v>4.6288267368750802</v>
      </c>
      <c r="Y159" s="238">
        <f t="shared" si="79"/>
        <v>2.9977073555574885</v>
      </c>
      <c r="Z159" s="128">
        <v>5.3700479223787845</v>
      </c>
      <c r="AA159" s="128">
        <v>4.4478300777261115</v>
      </c>
      <c r="AB159" s="128">
        <v>3.5572589312963698</v>
      </c>
      <c r="AC159" s="128">
        <v>3.7804314976494169</v>
      </c>
      <c r="AD159" s="128">
        <v>2.7186601422590106</v>
      </c>
      <c r="AE159" s="128">
        <v>2.5405104235989517</v>
      </c>
      <c r="AF159" s="128">
        <v>4.194343615442242</v>
      </c>
      <c r="AG159" s="128">
        <v>4.4746200443506856</v>
      </c>
      <c r="AH159" s="128"/>
      <c r="AJ159" s="320"/>
    </row>
    <row r="160" spans="1:36" x14ac:dyDescent="0.2">
      <c r="A160" s="219" t="s">
        <v>8</v>
      </c>
      <c r="B160" s="220"/>
      <c r="C160" s="238" t="str">
        <f t="shared" si="79"/>
        <v/>
      </c>
      <c r="D160" s="238">
        <f t="shared" si="79"/>
        <v>12.612361238265635</v>
      </c>
      <c r="E160" s="238">
        <f t="shared" si="79"/>
        <v>18.136041747520348</v>
      </c>
      <c r="F160" s="238">
        <f t="shared" si="79"/>
        <v>-2.2062754610813529</v>
      </c>
      <c r="G160" s="238">
        <f t="shared" si="79"/>
        <v>0.7564400837983376</v>
      </c>
      <c r="H160" s="238">
        <f t="shared" si="79"/>
        <v>1.7473007809120089</v>
      </c>
      <c r="I160" s="238">
        <f t="shared" si="79"/>
        <v>10.108623720595178</v>
      </c>
      <c r="J160" s="238">
        <f t="shared" si="79"/>
        <v>-3.9755435534899131</v>
      </c>
      <c r="K160" s="238">
        <f t="shared" si="79"/>
        <v>-0.62766373202913783</v>
      </c>
      <c r="L160" s="238">
        <f t="shared" si="79"/>
        <v>-9.7162097644840184</v>
      </c>
      <c r="M160" s="238">
        <f t="shared" si="79"/>
        <v>-1.0360275371946503</v>
      </c>
      <c r="N160" s="238">
        <f t="shared" si="79"/>
        <v>15.554333748181225</v>
      </c>
      <c r="O160" s="238">
        <f t="shared" si="79"/>
        <v>-13.909633565761482</v>
      </c>
      <c r="P160" s="238">
        <f t="shared" si="79"/>
        <v>3.7444160544625182</v>
      </c>
      <c r="Q160" s="238">
        <f t="shared" si="79"/>
        <v>13.086056210191476</v>
      </c>
      <c r="R160" s="238">
        <f t="shared" si="79"/>
        <v>4.3047634955564185</v>
      </c>
      <c r="S160" s="238">
        <f t="shared" si="79"/>
        <v>-5.7017530042534181</v>
      </c>
      <c r="T160" s="238">
        <f t="shared" si="79"/>
        <v>7.4002024604893135</v>
      </c>
      <c r="U160" s="238">
        <f t="shared" si="79"/>
        <v>0.85659880467485738</v>
      </c>
      <c r="V160" s="238">
        <f t="shared" si="79"/>
        <v>4.5623485616486104</v>
      </c>
      <c r="W160" s="238">
        <f t="shared" si="79"/>
        <v>3.3889988703738716</v>
      </c>
      <c r="X160" s="238">
        <f t="shared" si="79"/>
        <v>9.9537876609764311</v>
      </c>
      <c r="Y160" s="238">
        <f t="shared" si="79"/>
        <v>4.9690521208255234</v>
      </c>
      <c r="Z160" s="128">
        <v>-2.4574669618081968</v>
      </c>
      <c r="AA160" s="128">
        <v>4.1989821460601595</v>
      </c>
      <c r="AB160" s="128">
        <v>5.7999032727759081</v>
      </c>
      <c r="AC160" s="128">
        <v>6.0980351070302419</v>
      </c>
      <c r="AD160" s="128">
        <v>-8.0385216797351777E-2</v>
      </c>
      <c r="AE160" s="128">
        <v>2.5187756410747442</v>
      </c>
      <c r="AF160" s="128">
        <v>5.2281364780301987</v>
      </c>
      <c r="AG160" s="128">
        <v>3.6776269180764265</v>
      </c>
      <c r="AH160" s="128"/>
      <c r="AJ160" s="320"/>
    </row>
    <row r="161" spans="1:36" x14ac:dyDescent="0.2">
      <c r="A161" s="219" t="s">
        <v>123</v>
      </c>
      <c r="B161" s="220"/>
      <c r="C161" s="238" t="str">
        <f t="shared" si="79"/>
        <v/>
      </c>
      <c r="D161" s="238">
        <f t="shared" si="79"/>
        <v>4.5302240625681112</v>
      </c>
      <c r="E161" s="238">
        <f t="shared" si="79"/>
        <v>1.0979813593195775</v>
      </c>
      <c r="F161" s="238">
        <f t="shared" si="79"/>
        <v>-1.9794643512215049</v>
      </c>
      <c r="G161" s="238">
        <f t="shared" si="79"/>
        <v>7.5041989333088921</v>
      </c>
      <c r="H161" s="238">
        <f t="shared" si="79"/>
        <v>14.828873564402745</v>
      </c>
      <c r="I161" s="238">
        <f t="shared" si="79"/>
        <v>8.7891991877308229</v>
      </c>
      <c r="J161" s="238">
        <f t="shared" si="79"/>
        <v>3.5898712265145072</v>
      </c>
      <c r="K161" s="238">
        <f t="shared" si="79"/>
        <v>2.2358308296504648</v>
      </c>
      <c r="L161" s="238">
        <f t="shared" si="79"/>
        <v>14.101922227200681</v>
      </c>
      <c r="M161" s="238">
        <f t="shared" si="79"/>
        <v>2.6608772145199078</v>
      </c>
      <c r="N161" s="238">
        <f t="shared" si="79"/>
        <v>3.933469544320789</v>
      </c>
      <c r="O161" s="238">
        <f t="shared" si="79"/>
        <v>2.3284569244642395</v>
      </c>
      <c r="P161" s="238">
        <f t="shared" si="79"/>
        <v>12.431599925457704</v>
      </c>
      <c r="Q161" s="238">
        <f t="shared" si="79"/>
        <v>3.163731609152709</v>
      </c>
      <c r="R161" s="238">
        <f t="shared" si="79"/>
        <v>8.4048085832932884E-2</v>
      </c>
      <c r="S161" s="238">
        <f t="shared" si="79"/>
        <v>12.712927295579179</v>
      </c>
      <c r="T161" s="238">
        <f t="shared" si="79"/>
        <v>-1.293288375656676E-2</v>
      </c>
      <c r="U161" s="238">
        <f t="shared" si="79"/>
        <v>0.84077906681858661</v>
      </c>
      <c r="V161" s="238">
        <f t="shared" si="79"/>
        <v>2.5377391088228229</v>
      </c>
      <c r="W161" s="238">
        <f t="shared" si="79"/>
        <v>2.583406979732783</v>
      </c>
      <c r="X161" s="238">
        <f t="shared" si="79"/>
        <v>2.5329655622735148</v>
      </c>
      <c r="Y161" s="238">
        <f t="shared" si="79"/>
        <v>-0.21782391355537056</v>
      </c>
      <c r="Z161" s="128">
        <v>7.5760535357705328</v>
      </c>
      <c r="AA161" s="128">
        <v>4.0491220976237141</v>
      </c>
      <c r="AB161" s="128">
        <v>3.1872665639846698</v>
      </c>
      <c r="AC161" s="128">
        <v>2.1322524537209508</v>
      </c>
      <c r="AD161" s="128">
        <v>0.99842892941039985</v>
      </c>
      <c r="AE161" s="128">
        <v>2.2006090130506806</v>
      </c>
      <c r="AF161" s="128">
        <v>5.4149089593112265</v>
      </c>
      <c r="AG161" s="128">
        <v>1.6152454145349715</v>
      </c>
      <c r="AH161" s="128"/>
      <c r="AJ161" s="320"/>
    </row>
    <row r="162" spans="1:36" s="192" customFormat="1" x14ac:dyDescent="0.2">
      <c r="A162" s="222" t="s">
        <v>9</v>
      </c>
      <c r="B162" s="223"/>
      <c r="C162" s="237" t="str">
        <f t="shared" si="79"/>
        <v/>
      </c>
      <c r="D162" s="237">
        <f t="shared" si="79"/>
        <v>-1.8075366132617843</v>
      </c>
      <c r="E162" s="237">
        <f t="shared" si="79"/>
        <v>-5.5501217469092197</v>
      </c>
      <c r="F162" s="237">
        <f t="shared" si="79"/>
        <v>1.5130489802943403</v>
      </c>
      <c r="G162" s="237">
        <f t="shared" si="79"/>
        <v>-0.57758816658041168</v>
      </c>
      <c r="H162" s="237">
        <f t="shared" si="79"/>
        <v>6.2597989651949293</v>
      </c>
      <c r="I162" s="237">
        <f t="shared" si="79"/>
        <v>2.2678659368032816</v>
      </c>
      <c r="J162" s="237">
        <f t="shared" si="79"/>
        <v>2.0753387075941099</v>
      </c>
      <c r="K162" s="237">
        <f t="shared" si="79"/>
        <v>1.8728541391522358</v>
      </c>
      <c r="L162" s="237">
        <f t="shared" si="79"/>
        <v>12.768759587293687</v>
      </c>
      <c r="M162" s="237">
        <f t="shared" si="79"/>
        <v>0.92142014151717078</v>
      </c>
      <c r="N162" s="237">
        <f t="shared" si="79"/>
        <v>7.1586235774331985</v>
      </c>
      <c r="O162" s="237">
        <f t="shared" si="79"/>
        <v>-2.8534011131068349</v>
      </c>
      <c r="P162" s="237">
        <f t="shared" si="79"/>
        <v>4.687754722407389</v>
      </c>
      <c r="Q162" s="237">
        <f t="shared" si="79"/>
        <v>-1.6483150049662498</v>
      </c>
      <c r="R162" s="237">
        <f t="shared" si="79"/>
        <v>-0.17918571529116356</v>
      </c>
      <c r="S162" s="237">
        <f t="shared" si="79"/>
        <v>-0.81638161751308447</v>
      </c>
      <c r="T162" s="237">
        <f t="shared" si="79"/>
        <v>-1.5329620021299228</v>
      </c>
      <c r="U162" s="237">
        <f t="shared" si="79"/>
        <v>-1.5064900744412246</v>
      </c>
      <c r="V162" s="237">
        <f t="shared" si="79"/>
        <v>6.5973860297468656</v>
      </c>
      <c r="W162" s="237">
        <f t="shared" si="79"/>
        <v>3.0990477798476634</v>
      </c>
      <c r="X162" s="237">
        <f t="shared" si="79"/>
        <v>1.6255433036815203</v>
      </c>
      <c r="Y162" s="237">
        <f t="shared" si="79"/>
        <v>6.4161129060348543</v>
      </c>
      <c r="Z162" s="100">
        <v>4.9532842953862621</v>
      </c>
      <c r="AA162" s="100">
        <v>1.4101208170862689</v>
      </c>
      <c r="AB162" s="100">
        <v>4.3538672634944264</v>
      </c>
      <c r="AC162" s="100">
        <v>3.7612514841859346</v>
      </c>
      <c r="AD162" s="100">
        <v>1.4290463087635263</v>
      </c>
      <c r="AE162" s="100">
        <v>3.9782565673267767</v>
      </c>
      <c r="AF162" s="100">
        <v>3.3428200490687399</v>
      </c>
      <c r="AG162" s="100">
        <v>2.2889443265483811</v>
      </c>
      <c r="AH162" s="100"/>
      <c r="AJ162" s="320"/>
    </row>
    <row r="163" spans="1:36" x14ac:dyDescent="0.2">
      <c r="A163" s="219" t="s">
        <v>10</v>
      </c>
      <c r="B163" s="223"/>
      <c r="C163" s="238" t="str">
        <f t="shared" si="79"/>
        <v/>
      </c>
      <c r="D163" s="238">
        <f t="shared" si="79"/>
        <v>-0.46433163265122701</v>
      </c>
      <c r="E163" s="238">
        <f t="shared" si="79"/>
        <v>-17.163322617867415</v>
      </c>
      <c r="F163" s="238">
        <f t="shared" si="79"/>
        <v>-15.649446084480779</v>
      </c>
      <c r="G163" s="238">
        <f t="shared" si="79"/>
        <v>1.924180358255434</v>
      </c>
      <c r="H163" s="238">
        <f t="shared" si="79"/>
        <v>-3.0125683454812924</v>
      </c>
      <c r="I163" s="238">
        <f t="shared" si="79"/>
        <v>-1.2628453614430657</v>
      </c>
      <c r="J163" s="238">
        <f t="shared" si="79"/>
        <v>-19.455661544278456</v>
      </c>
      <c r="K163" s="238">
        <f t="shared" si="79"/>
        <v>-24.474858264427056</v>
      </c>
      <c r="L163" s="238">
        <f t="shared" si="79"/>
        <v>-5.585456196575123</v>
      </c>
      <c r="M163" s="238">
        <f t="shared" si="79"/>
        <v>-20.333343505841373</v>
      </c>
      <c r="N163" s="238">
        <f t="shared" si="79"/>
        <v>-4.0577006630464707</v>
      </c>
      <c r="O163" s="238">
        <f t="shared" si="79"/>
        <v>-32.504813802608822</v>
      </c>
      <c r="P163" s="238">
        <f t="shared" si="79"/>
        <v>-5.5438001950015021</v>
      </c>
      <c r="Q163" s="238">
        <f t="shared" si="79"/>
        <v>-24.562273113118238</v>
      </c>
      <c r="R163" s="238">
        <f t="shared" si="79"/>
        <v>10.106607239882459</v>
      </c>
      <c r="S163" s="238">
        <f t="shared" si="79"/>
        <v>-13.39768963601966</v>
      </c>
      <c r="T163" s="238">
        <f t="shared" si="79"/>
        <v>-23.904172382029778</v>
      </c>
      <c r="U163" s="238">
        <f t="shared" si="79"/>
        <v>-57.112332470140338</v>
      </c>
      <c r="V163" s="238">
        <f t="shared" si="79"/>
        <v>8.0276180906297956</v>
      </c>
      <c r="W163" s="238">
        <f t="shared" si="79"/>
        <v>-3.2440370101893601</v>
      </c>
      <c r="X163" s="238">
        <f t="shared" si="79"/>
        <v>-6.9271384271226033</v>
      </c>
      <c r="Y163" s="238">
        <f t="shared" si="79"/>
        <v>15.406788130397885</v>
      </c>
      <c r="Z163" s="128">
        <v>-3.00815414713268</v>
      </c>
      <c r="AA163" s="128">
        <v>-17.513077203804006</v>
      </c>
      <c r="AB163" s="128">
        <v>-2.7968598737692973</v>
      </c>
      <c r="AC163" s="128">
        <v>8.1702281923235134</v>
      </c>
      <c r="AD163" s="128">
        <v>2.5547764256511174</v>
      </c>
      <c r="AE163" s="128">
        <v>-2.9928804491834993</v>
      </c>
      <c r="AF163" s="128">
        <v>-1.3328682449340379</v>
      </c>
      <c r="AG163" s="128">
        <v>-1.8965095121455056</v>
      </c>
      <c r="AH163" s="128"/>
      <c r="AJ163" s="320"/>
    </row>
    <row r="164" spans="1:36" x14ac:dyDescent="0.2">
      <c r="A164" s="219" t="s">
        <v>11</v>
      </c>
      <c r="B164" s="220"/>
      <c r="C164" s="238" t="str">
        <f t="shared" si="79"/>
        <v/>
      </c>
      <c r="D164" s="238">
        <f t="shared" si="79"/>
        <v>-0.93564507214934922</v>
      </c>
      <c r="E164" s="238">
        <f t="shared" si="79"/>
        <v>-18.187866389368658</v>
      </c>
      <c r="F164" s="238">
        <f t="shared" si="79"/>
        <v>-16.781536048619362</v>
      </c>
      <c r="G164" s="238">
        <f t="shared" si="79"/>
        <v>-0.58898535181441947</v>
      </c>
      <c r="H164" s="238">
        <f t="shared" si="79"/>
        <v>-4.7434633477301809</v>
      </c>
      <c r="I164" s="238">
        <f t="shared" si="79"/>
        <v>-2.594915602644321</v>
      </c>
      <c r="J164" s="238">
        <f t="shared" si="79"/>
        <v>-22.177707126957547</v>
      </c>
      <c r="K164" s="238">
        <f t="shared" si="79"/>
        <v>-26.360052753114548</v>
      </c>
      <c r="L164" s="238">
        <f t="shared" si="79"/>
        <v>-6.5659121910653262</v>
      </c>
      <c r="M164" s="238">
        <f t="shared" si="79"/>
        <v>-22.624061825343734</v>
      </c>
      <c r="N164" s="238">
        <f t="shared" si="79"/>
        <v>-5.2005795086536359</v>
      </c>
      <c r="O164" s="238">
        <f t="shared" si="79"/>
        <v>-40.764798701297202</v>
      </c>
      <c r="P164" s="238">
        <f t="shared" si="79"/>
        <v>-6.099202721249819</v>
      </c>
      <c r="Q164" s="238">
        <f t="shared" si="79"/>
        <v>-27.513567314180378</v>
      </c>
      <c r="R164" s="238">
        <f t="shared" si="79"/>
        <v>11.303109675399536</v>
      </c>
      <c r="S164" s="238">
        <f t="shared" si="79"/>
        <v>-14.732547105287097</v>
      </c>
      <c r="T164" s="238">
        <f t="shared" si="79"/>
        <v>-26.660309305382835</v>
      </c>
      <c r="U164" s="238">
        <f t="shared" si="79"/>
        <v>-64.358487308275386</v>
      </c>
      <c r="V164" s="238">
        <f t="shared" si="79"/>
        <v>8.7978958709026287</v>
      </c>
      <c r="W164" s="238">
        <f t="shared" si="79"/>
        <v>-3.9820120314977281</v>
      </c>
      <c r="X164" s="238">
        <f t="shared" si="79"/>
        <v>-7.6264251107303727</v>
      </c>
      <c r="Y164" s="238">
        <f t="shared" si="79"/>
        <v>15.509899197837051</v>
      </c>
      <c r="Z164" s="128">
        <v>-4.3286647073470625</v>
      </c>
      <c r="AA164" s="128">
        <v>-19.195763465252437</v>
      </c>
      <c r="AB164" s="128">
        <v>-3.0113126832933546</v>
      </c>
      <c r="AC164" s="128">
        <v>8.3585823890548028</v>
      </c>
      <c r="AD164" s="128">
        <v>3.0365897713784396</v>
      </c>
      <c r="AE164" s="128">
        <v>-2.0401618211164041</v>
      </c>
      <c r="AF164" s="128">
        <v>-1.5599781190257289</v>
      </c>
      <c r="AG164" s="128">
        <v>-2.1307532575831734</v>
      </c>
      <c r="AH164" s="128"/>
      <c r="AJ164" s="320"/>
    </row>
    <row r="165" spans="1:36" x14ac:dyDescent="0.2">
      <c r="A165" s="225" t="s">
        <v>12</v>
      </c>
      <c r="B165" s="220"/>
      <c r="C165" s="238" t="str">
        <f t="shared" si="79"/>
        <v/>
      </c>
      <c r="D165" s="238">
        <f t="shared" si="79"/>
        <v>4.624037222227062</v>
      </c>
      <c r="E165" s="238">
        <f t="shared" si="79"/>
        <v>-3.5449091292814483</v>
      </c>
      <c r="F165" s="238">
        <f t="shared" si="79"/>
        <v>5.1914051832934183</v>
      </c>
      <c r="G165" s="238">
        <f t="shared" si="79"/>
        <v>-2.8650631883774036</v>
      </c>
      <c r="H165" s="238">
        <f t="shared" si="79"/>
        <v>8.5122572854835497</v>
      </c>
      <c r="I165" s="238">
        <f t="shared" si="79"/>
        <v>5.2777943602912769</v>
      </c>
      <c r="J165" s="238">
        <f t="shared" si="79"/>
        <v>1.8645465654532511</v>
      </c>
      <c r="K165" s="238">
        <f t="shared" si="79"/>
        <v>1.8234430638355947</v>
      </c>
      <c r="L165" s="238">
        <f t="shared" si="79"/>
        <v>16.009898180685656</v>
      </c>
      <c r="M165" s="238">
        <f t="shared" si="79"/>
        <v>8.930734285387798</v>
      </c>
      <c r="N165" s="238">
        <f t="shared" si="79"/>
        <v>1.1336835373573217</v>
      </c>
      <c r="O165" s="238">
        <f t="shared" si="79"/>
        <v>-2.4719554724430548</v>
      </c>
      <c r="P165" s="238">
        <f t="shared" si="79"/>
        <v>0.85568312998907103</v>
      </c>
      <c r="Q165" s="238">
        <f t="shared" si="79"/>
        <v>7.3775053673446056</v>
      </c>
      <c r="R165" s="238">
        <f t="shared" si="79"/>
        <v>7.6597740550785165</v>
      </c>
      <c r="S165" s="238">
        <f t="shared" si="79"/>
        <v>4.7244892399278537</v>
      </c>
      <c r="T165" s="238">
        <f t="shared" si="79"/>
        <v>0.76079978132397308</v>
      </c>
      <c r="U165" s="238">
        <f t="shared" si="79"/>
        <v>8.0023854534817076</v>
      </c>
      <c r="V165" s="238">
        <f t="shared" si="79"/>
        <v>7.0996410381652497</v>
      </c>
      <c r="W165" s="238">
        <f t="shared" si="79"/>
        <v>5.225465735763124</v>
      </c>
      <c r="X165" s="238">
        <f t="shared" si="79"/>
        <v>-7.8379901934721996E-2</v>
      </c>
      <c r="Y165" s="238">
        <f t="shared" si="79"/>
        <v>1.9553907489585853</v>
      </c>
      <c r="Z165" s="128">
        <v>4.9941072522309282</v>
      </c>
      <c r="AA165" s="128">
        <v>4.3809205269710105</v>
      </c>
      <c r="AB165" s="128">
        <v>2.8277238233081592</v>
      </c>
      <c r="AC165" s="128">
        <v>2.3592955342911726</v>
      </c>
      <c r="AD165" s="128">
        <v>2.7870997017463095</v>
      </c>
      <c r="AE165" s="128">
        <v>9.5326973267673587</v>
      </c>
      <c r="AF165" s="128">
        <v>4.1469669816607935</v>
      </c>
      <c r="AG165" s="128">
        <v>3.9164526979215353</v>
      </c>
      <c r="AH165" s="128"/>
      <c r="AJ165" s="320"/>
    </row>
    <row r="166" spans="1:36" x14ac:dyDescent="0.2">
      <c r="A166" s="225" t="s">
        <v>80</v>
      </c>
      <c r="B166" s="226"/>
      <c r="C166" s="238" t="str">
        <f t="shared" si="79"/>
        <v/>
      </c>
      <c r="D166" s="238">
        <f t="shared" si="79"/>
        <v>-2.9238344229158719</v>
      </c>
      <c r="E166" s="238">
        <f t="shared" si="79"/>
        <v>-5.3037132852341795</v>
      </c>
      <c r="F166" s="238">
        <f t="shared" si="79"/>
        <v>4.7849028642631408</v>
      </c>
      <c r="G166" s="238">
        <f t="shared" si="79"/>
        <v>-2.1736257915331958</v>
      </c>
      <c r="H166" s="238">
        <f t="shared" si="79"/>
        <v>9.9894826889888044</v>
      </c>
      <c r="I166" s="238">
        <f t="shared" si="79"/>
        <v>-2.7278002832026527</v>
      </c>
      <c r="J166" s="238">
        <f t="shared" si="79"/>
        <v>12.343992999690268</v>
      </c>
      <c r="K166" s="238">
        <f t="shared" si="79"/>
        <v>26.843417040145813</v>
      </c>
      <c r="L166" s="238">
        <f t="shared" si="79"/>
        <v>13.357897445604582</v>
      </c>
      <c r="M166" s="238">
        <f t="shared" si="79"/>
        <v>6.0272425275756714</v>
      </c>
      <c r="N166" s="238">
        <f t="shared" si="79"/>
        <v>12.308323138580391</v>
      </c>
      <c r="O166" s="238">
        <f t="shared" si="79"/>
        <v>5.2771823335108659</v>
      </c>
      <c r="P166" s="238">
        <f t="shared" si="79"/>
        <v>13.902406732957173</v>
      </c>
      <c r="Q166" s="238">
        <f t="shared" si="79"/>
        <v>4.8912065773255575</v>
      </c>
      <c r="R166" s="238">
        <f t="shared" si="79"/>
        <v>-11.568205936706333</v>
      </c>
      <c r="S166" s="238">
        <f t="shared" si="79"/>
        <v>5.9205379926235979</v>
      </c>
      <c r="T166" s="238">
        <f t="shared" si="79"/>
        <v>2.5431495083342082</v>
      </c>
      <c r="U166" s="238">
        <f t="shared" si="79"/>
        <v>13.851642351152481</v>
      </c>
      <c r="V166" s="238">
        <f t="shared" si="79"/>
        <v>6.7720157272012749</v>
      </c>
      <c r="W166" s="238">
        <f t="shared" si="79"/>
        <v>2.7866947088987848</v>
      </c>
      <c r="X166" s="238">
        <f t="shared" si="79"/>
        <v>4.9778899583490244</v>
      </c>
      <c r="Y166" s="238">
        <f t="shared" si="79"/>
        <v>6.5168852232330376</v>
      </c>
      <c r="Z166" s="128">
        <v>4.3094800915651987</v>
      </c>
      <c r="AA166" s="128">
        <v>1.8291299659716209</v>
      </c>
      <c r="AB166" s="128">
        <v>7.3845359211577311</v>
      </c>
      <c r="AC166" s="128">
        <v>6.2356892785064844E-2</v>
      </c>
      <c r="AD166" s="128">
        <v>-4.8529123832871441</v>
      </c>
      <c r="AE166" s="128">
        <v>3.155878063228279</v>
      </c>
      <c r="AF166" s="128">
        <v>4.4491516486430127</v>
      </c>
      <c r="AG166" s="128">
        <v>2.5306229814201275</v>
      </c>
      <c r="AH166" s="128"/>
      <c r="AJ166" s="320"/>
    </row>
    <row r="167" spans="1:36" x14ac:dyDescent="0.2">
      <c r="A167" s="225" t="s">
        <v>124</v>
      </c>
      <c r="B167" s="220"/>
      <c r="C167" s="238" t="str">
        <f t="shared" si="79"/>
        <v/>
      </c>
      <c r="D167" s="238">
        <f t="shared" si="79"/>
        <v>-9.3067554594550508</v>
      </c>
      <c r="E167" s="238">
        <f t="shared" si="79"/>
        <v>1.1051630207649099</v>
      </c>
      <c r="F167" s="238">
        <f t="shared" si="79"/>
        <v>12.965389131661919</v>
      </c>
      <c r="G167" s="238">
        <f t="shared" si="79"/>
        <v>0.29923335926222983</v>
      </c>
      <c r="H167" s="238">
        <f t="shared" si="79"/>
        <v>3.1423521373898478</v>
      </c>
      <c r="I167" s="238">
        <f t="shared" si="79"/>
        <v>2.0607841698523366</v>
      </c>
      <c r="J167" s="238">
        <f t="shared" si="79"/>
        <v>6.2087285818597016</v>
      </c>
      <c r="K167" s="238">
        <f t="shared" si="79"/>
        <v>-1.2618844916782002</v>
      </c>
      <c r="L167" s="238">
        <f t="shared" si="79"/>
        <v>5.9170525170374244</v>
      </c>
      <c r="M167" s="238">
        <f t="shared" si="79"/>
        <v>6.0042687672253292</v>
      </c>
      <c r="N167" s="238">
        <f t="shared" si="79"/>
        <v>12.03969650165908</v>
      </c>
      <c r="O167" s="238">
        <f t="shared" si="79"/>
        <v>3.433780512160256</v>
      </c>
      <c r="P167" s="238">
        <f t="shared" si="79"/>
        <v>8.9737324809620702</v>
      </c>
      <c r="Q167" s="238">
        <f t="shared" si="79"/>
        <v>11.801377754450403</v>
      </c>
      <c r="R167" s="238">
        <f t="shared" si="79"/>
        <v>0.15483416197954458</v>
      </c>
      <c r="S167" s="238">
        <f t="shared" si="79"/>
        <v>-5.008632120684342</v>
      </c>
      <c r="T167" s="238">
        <f t="shared" si="79"/>
        <v>-1.4832879776050745</v>
      </c>
      <c r="U167" s="238">
        <f t="shared" si="79"/>
        <v>15.971991851086354</v>
      </c>
      <c r="V167" s="238">
        <f t="shared" si="79"/>
        <v>14.641752060260572</v>
      </c>
      <c r="W167" s="238">
        <f t="shared" si="79"/>
        <v>4.755757963331031</v>
      </c>
      <c r="X167" s="238">
        <f t="shared" si="79"/>
        <v>9.7048771116085888</v>
      </c>
      <c r="Y167" s="238">
        <f t="shared" si="79"/>
        <v>0.28398247208911709</v>
      </c>
      <c r="Z167" s="128">
        <v>8.7238131829689323</v>
      </c>
      <c r="AA167" s="128">
        <v>6.9951055353949743</v>
      </c>
      <c r="AB167" s="128">
        <v>1.0281708546465929</v>
      </c>
      <c r="AC167" s="128">
        <v>-5.9401823636062723E-3</v>
      </c>
      <c r="AD167" s="128">
        <v>0.98150824605516274</v>
      </c>
      <c r="AE167" s="128">
        <v>-0.26016121465431974</v>
      </c>
      <c r="AF167" s="128">
        <v>2.837229852675005</v>
      </c>
      <c r="AG167" s="128">
        <v>5.1700153451218256</v>
      </c>
      <c r="AH167" s="128"/>
      <c r="AJ167" s="320"/>
    </row>
    <row r="168" spans="1:36" x14ac:dyDescent="0.2">
      <c r="A168" s="225" t="s">
        <v>125</v>
      </c>
      <c r="B168" s="220"/>
      <c r="C168" s="238" t="str">
        <f t="shared" si="79"/>
        <v/>
      </c>
      <c r="D168" s="238">
        <f t="shared" si="79"/>
        <v>-2.9846626475990901</v>
      </c>
      <c r="E168" s="238">
        <f t="shared" ref="C168:Y179" si="80">IFERROR(100*(E137/D137-1),"")</f>
        <v>4.7698814947906509</v>
      </c>
      <c r="F168" s="238">
        <f t="shared" si="80"/>
        <v>3.5793041241759527</v>
      </c>
      <c r="G168" s="238">
        <f t="shared" si="80"/>
        <v>6.8861299656302055</v>
      </c>
      <c r="H168" s="238">
        <f t="shared" si="80"/>
        <v>2.1486342169049433</v>
      </c>
      <c r="I168" s="238">
        <f t="shared" si="80"/>
        <v>7.7440470749686741</v>
      </c>
      <c r="J168" s="238">
        <f t="shared" si="80"/>
        <v>4.2891140237454328</v>
      </c>
      <c r="K168" s="238">
        <f t="shared" si="80"/>
        <v>1.7603739586038003</v>
      </c>
      <c r="L168" s="238">
        <f t="shared" si="80"/>
        <v>-3.6486593052143967</v>
      </c>
      <c r="M168" s="238">
        <f t="shared" si="80"/>
        <v>7.314297793886082</v>
      </c>
      <c r="N168" s="238">
        <f t="shared" si="80"/>
        <v>16.360974730948353</v>
      </c>
      <c r="O168" s="238">
        <f t="shared" si="80"/>
        <v>-0.97093377364733113</v>
      </c>
      <c r="P168" s="238">
        <f t="shared" si="80"/>
        <v>1.2726631929123045</v>
      </c>
      <c r="Q168" s="238">
        <f t="shared" si="80"/>
        <v>2.0040244859609979</v>
      </c>
      <c r="R168" s="238">
        <f t="shared" si="80"/>
        <v>2.195882739294297</v>
      </c>
      <c r="S168" s="238">
        <f t="shared" si="80"/>
        <v>0.88360920977290647</v>
      </c>
      <c r="T168" s="238">
        <f t="shared" si="80"/>
        <v>1.3044732101264556</v>
      </c>
      <c r="U168" s="238">
        <f t="shared" si="80"/>
        <v>4.4595938194305296</v>
      </c>
      <c r="V168" s="238">
        <f t="shared" si="80"/>
        <v>5.9682241629791966</v>
      </c>
      <c r="W168" s="238">
        <f t="shared" si="80"/>
        <v>4.5300258232943813</v>
      </c>
      <c r="X168" s="238">
        <f t="shared" si="80"/>
        <v>4.951325377166893</v>
      </c>
      <c r="Y168" s="238">
        <f t="shared" si="80"/>
        <v>9.4577401985362464</v>
      </c>
      <c r="Z168" s="128">
        <v>-2.1983290278883794</v>
      </c>
      <c r="AA168" s="128">
        <v>2.5628049310865819</v>
      </c>
      <c r="AB168" s="128">
        <v>2.4500760341806371</v>
      </c>
      <c r="AC168" s="128">
        <v>1.761376673040127</v>
      </c>
      <c r="AD168" s="128">
        <v>2.8885700621712029</v>
      </c>
      <c r="AE168" s="128">
        <v>7.4910107870551634E-2</v>
      </c>
      <c r="AF168" s="128">
        <v>2.6674080093523234</v>
      </c>
      <c r="AG168" s="128">
        <v>2.5716441476058005</v>
      </c>
      <c r="AH168" s="128"/>
      <c r="AJ168" s="320"/>
    </row>
    <row r="169" spans="1:36" x14ac:dyDescent="0.2">
      <c r="A169" s="219" t="s">
        <v>13</v>
      </c>
      <c r="B169" s="220"/>
      <c r="C169" s="238" t="str">
        <f t="shared" si="80"/>
        <v/>
      </c>
      <c r="D169" s="238">
        <f t="shared" si="80"/>
        <v>-8.9045267451403394</v>
      </c>
      <c r="E169" s="238">
        <f t="shared" si="80"/>
        <v>-0.401539099439574</v>
      </c>
      <c r="F169" s="238">
        <f t="shared" si="80"/>
        <v>2.6644265907649567</v>
      </c>
      <c r="G169" s="238">
        <f t="shared" si="80"/>
        <v>1.0356357916853076</v>
      </c>
      <c r="H169" s="238">
        <f t="shared" si="80"/>
        <v>7.8882731613046708</v>
      </c>
      <c r="I169" s="238">
        <f t="shared" si="80"/>
        <v>6.6287460943553533</v>
      </c>
      <c r="J169" s="238">
        <f t="shared" si="80"/>
        <v>4.5477181582474602</v>
      </c>
      <c r="K169" s="238">
        <f t="shared" si="80"/>
        <v>2.7790309949517589</v>
      </c>
      <c r="L169" s="238">
        <f t="shared" si="80"/>
        <v>24.548601403302261</v>
      </c>
      <c r="M169" s="238">
        <f t="shared" si="80"/>
        <v>-1.3876440427873837</v>
      </c>
      <c r="N169" s="238">
        <f t="shared" si="80"/>
        <v>18.279293929126084</v>
      </c>
      <c r="O169" s="238">
        <f t="shared" si="80"/>
        <v>2.6481979845533798</v>
      </c>
      <c r="P169" s="238">
        <f t="shared" si="80"/>
        <v>5.4569365910040357</v>
      </c>
      <c r="Q169" s="238">
        <f t="shared" si="80"/>
        <v>-3.017236987926275</v>
      </c>
      <c r="R169" s="238">
        <f t="shared" si="80"/>
        <v>-2.4699189888641615</v>
      </c>
      <c r="S169" s="238">
        <f t="shared" si="80"/>
        <v>-2.1201294003350579</v>
      </c>
      <c r="T169" s="238">
        <f t="shared" si="80"/>
        <v>9.7729799217533007</v>
      </c>
      <c r="U169" s="238">
        <f t="shared" si="80"/>
        <v>6.769232278638504</v>
      </c>
      <c r="V169" s="238">
        <f t="shared" si="80"/>
        <v>3.6483243802560628</v>
      </c>
      <c r="W169" s="238">
        <f t="shared" si="80"/>
        <v>5.3740271190625633</v>
      </c>
      <c r="X169" s="238">
        <f t="shared" si="80"/>
        <v>5.040789724173611</v>
      </c>
      <c r="Y169" s="238">
        <f t="shared" si="80"/>
        <v>5.7071199174635989</v>
      </c>
      <c r="Z169" s="128">
        <v>11.99559416695859</v>
      </c>
      <c r="AA169" s="128">
        <v>8.4562495365060109</v>
      </c>
      <c r="AB169" s="128">
        <v>7.6871018756570875</v>
      </c>
      <c r="AC169" s="128">
        <v>7.9282667923158856</v>
      </c>
      <c r="AD169" s="128">
        <v>6.7583393987457274</v>
      </c>
      <c r="AE169" s="128">
        <v>2.6718732591926697</v>
      </c>
      <c r="AF169" s="128">
        <v>4.2286651467215997</v>
      </c>
      <c r="AG169" s="128">
        <v>4.1198921008395617</v>
      </c>
      <c r="AH169" s="128"/>
      <c r="AJ169" s="320"/>
    </row>
    <row r="170" spans="1:36" s="192" customFormat="1" x14ac:dyDescent="0.2">
      <c r="A170" s="222" t="s">
        <v>14</v>
      </c>
      <c r="B170" s="223"/>
      <c r="C170" s="237" t="str">
        <f t="shared" si="80"/>
        <v/>
      </c>
      <c r="D170" s="237">
        <f t="shared" si="80"/>
        <v>2.2255190270014991</v>
      </c>
      <c r="E170" s="237">
        <f t="shared" si="80"/>
        <v>5.7760158014462659</v>
      </c>
      <c r="F170" s="237">
        <f t="shared" si="80"/>
        <v>5.2155209643546252</v>
      </c>
      <c r="G170" s="237">
        <f t="shared" si="80"/>
        <v>6.1172271691987579</v>
      </c>
      <c r="H170" s="237">
        <f t="shared" si="80"/>
        <v>4.1932511633636427</v>
      </c>
      <c r="I170" s="237">
        <f t="shared" si="80"/>
        <v>3.752006406916264</v>
      </c>
      <c r="J170" s="237">
        <f t="shared" si="80"/>
        <v>5.2913225157162014</v>
      </c>
      <c r="K170" s="237">
        <f t="shared" si="80"/>
        <v>6.3312902643045232</v>
      </c>
      <c r="L170" s="237">
        <f t="shared" si="80"/>
        <v>2.2064062333124745</v>
      </c>
      <c r="M170" s="237">
        <f t="shared" si="80"/>
        <v>8.6921362988952247</v>
      </c>
      <c r="N170" s="237">
        <f t="shared" si="80"/>
        <v>9.5917749276477551</v>
      </c>
      <c r="O170" s="237">
        <f t="shared" si="80"/>
        <v>7.0158904812841483</v>
      </c>
      <c r="P170" s="237">
        <f t="shared" si="80"/>
        <v>3.4627116019649185</v>
      </c>
      <c r="Q170" s="237">
        <f t="shared" si="80"/>
        <v>7.6311710021975454</v>
      </c>
      <c r="R170" s="237">
        <f t="shared" si="80"/>
        <v>6.6007022265989423</v>
      </c>
      <c r="S170" s="237">
        <f t="shared" si="80"/>
        <v>4.8453449730889941</v>
      </c>
      <c r="T170" s="237">
        <f t="shared" si="80"/>
        <v>4.6751144822185786</v>
      </c>
      <c r="U170" s="237">
        <f t="shared" si="80"/>
        <v>6.3276151494825239</v>
      </c>
      <c r="V170" s="237">
        <f t="shared" si="80"/>
        <v>3.0555823761082346</v>
      </c>
      <c r="W170" s="237">
        <f t="shared" si="80"/>
        <v>5.3386997782964851</v>
      </c>
      <c r="X170" s="237">
        <f t="shared" si="80"/>
        <v>6.2963929653011785</v>
      </c>
      <c r="Y170" s="237">
        <f t="shared" si="80"/>
        <v>3.2297842556153533</v>
      </c>
      <c r="Z170" s="100">
        <v>4.4286860258966998</v>
      </c>
      <c r="AA170" s="100">
        <v>4.7589109001454188</v>
      </c>
      <c r="AB170" s="100">
        <v>4.4131379488773437</v>
      </c>
      <c r="AC170" s="100">
        <v>3.1473848588015052</v>
      </c>
      <c r="AD170" s="100">
        <v>0.13270925695128</v>
      </c>
      <c r="AE170" s="100">
        <v>3.0189047354448384</v>
      </c>
      <c r="AF170" s="100">
        <v>3.9353062124584115</v>
      </c>
      <c r="AG170" s="100">
        <v>3.9301076146105007</v>
      </c>
      <c r="AH170" s="100"/>
      <c r="AJ170" s="320"/>
    </row>
    <row r="171" spans="1:36" x14ac:dyDescent="0.2">
      <c r="A171" s="219" t="s">
        <v>126</v>
      </c>
      <c r="B171" s="220"/>
      <c r="C171" s="238" t="str">
        <f t="shared" si="80"/>
        <v/>
      </c>
      <c r="D171" s="238">
        <f t="shared" si="80"/>
        <v>14.217830627343719</v>
      </c>
      <c r="E171" s="238">
        <f t="shared" si="80"/>
        <v>0.77607925592255711</v>
      </c>
      <c r="F171" s="238">
        <f t="shared" si="80"/>
        <v>3.6724139246563148</v>
      </c>
      <c r="G171" s="238">
        <f t="shared" si="80"/>
        <v>7.8518660067258939</v>
      </c>
      <c r="H171" s="238">
        <f t="shared" si="80"/>
        <v>7.9279033953947753</v>
      </c>
      <c r="I171" s="238">
        <f t="shared" si="80"/>
        <v>-1.5537204715797559</v>
      </c>
      <c r="J171" s="238">
        <f t="shared" si="80"/>
        <v>6.4929898510616813</v>
      </c>
      <c r="K171" s="238">
        <f t="shared" si="80"/>
        <v>5.2719503502135279</v>
      </c>
      <c r="L171" s="238">
        <f t="shared" si="80"/>
        <v>1.0336658707893909</v>
      </c>
      <c r="M171" s="238">
        <f t="shared" si="80"/>
        <v>5.9093130804906968</v>
      </c>
      <c r="N171" s="238">
        <f t="shared" si="80"/>
        <v>14.733513804455246</v>
      </c>
      <c r="O171" s="238">
        <f t="shared" si="80"/>
        <v>0.45195798089048278</v>
      </c>
      <c r="P171" s="238">
        <f t="shared" si="80"/>
        <v>7.7575243930074977</v>
      </c>
      <c r="Q171" s="238">
        <f t="shared" si="80"/>
        <v>3.0306150235597018</v>
      </c>
      <c r="R171" s="238">
        <f t="shared" si="80"/>
        <v>21.226126763160114</v>
      </c>
      <c r="S171" s="238">
        <f t="shared" si="80"/>
        <v>4.6958312416628845</v>
      </c>
      <c r="T171" s="238">
        <f t="shared" si="80"/>
        <v>11.583208302850046</v>
      </c>
      <c r="U171" s="238">
        <f t="shared" si="80"/>
        <v>1.9570471389355637</v>
      </c>
      <c r="V171" s="238">
        <f t="shared" si="80"/>
        <v>4.9190238895307159</v>
      </c>
      <c r="W171" s="238">
        <f t="shared" si="80"/>
        <v>6.2514629598180438</v>
      </c>
      <c r="X171" s="238">
        <f t="shared" si="80"/>
        <v>6.8448094035682638</v>
      </c>
      <c r="Y171" s="238">
        <f t="shared" si="80"/>
        <v>-0.38803072979186615</v>
      </c>
      <c r="Z171" s="128">
        <v>6.0660659310670217</v>
      </c>
      <c r="AA171" s="128">
        <v>4.4141529325991025</v>
      </c>
      <c r="AB171" s="128">
        <v>2.7751118851153667</v>
      </c>
      <c r="AC171" s="128">
        <v>2.8387757969607019</v>
      </c>
      <c r="AD171" s="128">
        <v>0.32247041571997759</v>
      </c>
      <c r="AE171" s="128">
        <v>2.8976097762725805</v>
      </c>
      <c r="AF171" s="128">
        <v>2.3927339368426059</v>
      </c>
      <c r="AG171" s="128">
        <v>2.8633198112939517</v>
      </c>
      <c r="AH171" s="128"/>
      <c r="AJ171" s="320"/>
    </row>
    <row r="172" spans="1:36" x14ac:dyDescent="0.2">
      <c r="A172" s="219" t="s">
        <v>105</v>
      </c>
      <c r="B172" s="220"/>
      <c r="C172" s="238" t="str">
        <f t="shared" si="80"/>
        <v/>
      </c>
      <c r="D172" s="238">
        <f t="shared" si="80"/>
        <v>-6.3926754199944869</v>
      </c>
      <c r="E172" s="238">
        <f t="shared" si="80"/>
        <v>1.6872609360625512</v>
      </c>
      <c r="F172" s="238">
        <f t="shared" si="80"/>
        <v>6.4262669840983611</v>
      </c>
      <c r="G172" s="238">
        <f t="shared" si="80"/>
        <v>8.2613975619699964</v>
      </c>
      <c r="H172" s="238">
        <f t="shared" si="80"/>
        <v>8.1275933945426537</v>
      </c>
      <c r="I172" s="238">
        <f t="shared" si="80"/>
        <v>8.5903011109019101</v>
      </c>
      <c r="J172" s="238">
        <f t="shared" si="80"/>
        <v>6.365673534683447</v>
      </c>
      <c r="K172" s="238">
        <f t="shared" si="80"/>
        <v>3.7832024729560265</v>
      </c>
      <c r="L172" s="238">
        <f t="shared" si="80"/>
        <v>12.828561862137544</v>
      </c>
      <c r="M172" s="238">
        <f t="shared" si="80"/>
        <v>8.1238133008576305</v>
      </c>
      <c r="N172" s="238">
        <f t="shared" si="80"/>
        <v>8.5186871892339422</v>
      </c>
      <c r="O172" s="238">
        <f t="shared" si="80"/>
        <v>6.2483920242986768</v>
      </c>
      <c r="P172" s="238">
        <f t="shared" si="80"/>
        <v>11.441652120368296</v>
      </c>
      <c r="Q172" s="238">
        <f t="shared" si="80"/>
        <v>4.7273623867483128</v>
      </c>
      <c r="R172" s="238">
        <f t="shared" si="80"/>
        <v>3.6769527799431545</v>
      </c>
      <c r="S172" s="238">
        <f t="shared" si="80"/>
        <v>6.1506979706771325</v>
      </c>
      <c r="T172" s="238">
        <f t="shared" si="80"/>
        <v>7.5304939397307091</v>
      </c>
      <c r="U172" s="238">
        <f t="shared" si="80"/>
        <v>8.7708448714280749</v>
      </c>
      <c r="V172" s="238">
        <f t="shared" si="80"/>
        <v>9.1378779694682564</v>
      </c>
      <c r="W172" s="238">
        <f t="shared" si="80"/>
        <v>3.6200920662671887</v>
      </c>
      <c r="X172" s="238">
        <f t="shared" si="80"/>
        <v>5.5703852352484207</v>
      </c>
      <c r="Y172" s="238">
        <f t="shared" si="80"/>
        <v>3.7383965170488365</v>
      </c>
      <c r="Z172" s="128">
        <v>4.9215417185821897</v>
      </c>
      <c r="AA172" s="128">
        <v>6.245859558264133</v>
      </c>
      <c r="AB172" s="128">
        <v>5.1636619585587962</v>
      </c>
      <c r="AC172" s="128">
        <v>4.1862689459233327</v>
      </c>
      <c r="AD172" s="128">
        <v>-8.3881597265866965</v>
      </c>
      <c r="AE172" s="128">
        <v>9.6869928358721999</v>
      </c>
      <c r="AF172" s="128">
        <v>4.1162717095190926</v>
      </c>
      <c r="AG172" s="128">
        <v>4.7976740927560435</v>
      </c>
      <c r="AH172" s="128"/>
      <c r="AJ172" s="320"/>
    </row>
    <row r="173" spans="1:36" x14ac:dyDescent="0.2">
      <c r="A173" s="219" t="s">
        <v>15</v>
      </c>
      <c r="B173" s="220"/>
      <c r="C173" s="238" t="str">
        <f t="shared" si="80"/>
        <v/>
      </c>
      <c r="D173" s="238">
        <f t="shared" si="80"/>
        <v>7.3636549376478566</v>
      </c>
      <c r="E173" s="238">
        <f t="shared" si="80"/>
        <v>8.3391342263677402</v>
      </c>
      <c r="F173" s="238">
        <f t="shared" si="80"/>
        <v>3.0683933705955679</v>
      </c>
      <c r="G173" s="238">
        <f t="shared" si="80"/>
        <v>1.9297731892017111</v>
      </c>
      <c r="H173" s="238">
        <f t="shared" si="80"/>
        <v>-9.9829267041334884</v>
      </c>
      <c r="I173" s="238">
        <f t="shared" si="80"/>
        <v>-1.2183568573550296</v>
      </c>
      <c r="J173" s="238">
        <f t="shared" si="80"/>
        <v>9.4645236833024384</v>
      </c>
      <c r="K173" s="238">
        <f t="shared" si="80"/>
        <v>1.4990405203688884</v>
      </c>
      <c r="L173" s="238">
        <f t="shared" si="80"/>
        <v>2.2014580235467651</v>
      </c>
      <c r="M173" s="238">
        <f t="shared" si="80"/>
        <v>10.152283693840779</v>
      </c>
      <c r="N173" s="238">
        <f t="shared" si="80"/>
        <v>8.7892203604348573</v>
      </c>
      <c r="O173" s="238">
        <f t="shared" si="80"/>
        <v>10.47790628874341</v>
      </c>
      <c r="P173" s="238">
        <f t="shared" si="80"/>
        <v>-6.6141971813593603E-2</v>
      </c>
      <c r="Q173" s="238">
        <f t="shared" si="80"/>
        <v>4.4362408298686651</v>
      </c>
      <c r="R173" s="238">
        <f t="shared" si="80"/>
        <v>1.4915066251391051</v>
      </c>
      <c r="S173" s="238">
        <f t="shared" si="80"/>
        <v>4.8292098979747511</v>
      </c>
      <c r="T173" s="238">
        <f t="shared" si="80"/>
        <v>5.3236197031154564</v>
      </c>
      <c r="U173" s="238">
        <f t="shared" si="80"/>
        <v>3.523697063288056</v>
      </c>
      <c r="V173" s="238">
        <f t="shared" si="80"/>
        <v>1.9836840800126598</v>
      </c>
      <c r="W173" s="238">
        <f t="shared" si="80"/>
        <v>6.0543016068246969</v>
      </c>
      <c r="X173" s="238">
        <f t="shared" si="80"/>
        <v>5.5734299266310794</v>
      </c>
      <c r="Y173" s="238">
        <f t="shared" si="80"/>
        <v>8.85782960280177</v>
      </c>
      <c r="Z173" s="128">
        <v>2.2729612646223307</v>
      </c>
      <c r="AA173" s="128">
        <v>4.2190727337408918</v>
      </c>
      <c r="AB173" s="128">
        <v>3.9800603289408265</v>
      </c>
      <c r="AC173" s="128">
        <v>4.1464086603397066</v>
      </c>
      <c r="AD173" s="128">
        <v>2.7151721115092897E-2</v>
      </c>
      <c r="AE173" s="128">
        <v>1.5846039416861801</v>
      </c>
      <c r="AF173" s="128">
        <v>5.6952467402257234</v>
      </c>
      <c r="AG173" s="128">
        <v>4.2059127665742269</v>
      </c>
      <c r="AH173" s="128"/>
      <c r="AJ173" s="320"/>
    </row>
    <row r="174" spans="1:36" x14ac:dyDescent="0.2">
      <c r="A174" s="219" t="s">
        <v>127</v>
      </c>
      <c r="B174" s="220"/>
      <c r="C174" s="238" t="str">
        <f t="shared" si="80"/>
        <v/>
      </c>
      <c r="D174" s="238">
        <f t="shared" si="80"/>
        <v>-0.28349633125324125</v>
      </c>
      <c r="E174" s="238">
        <f t="shared" si="80"/>
        <v>9.9734660035920584</v>
      </c>
      <c r="F174" s="238">
        <f t="shared" si="80"/>
        <v>9.1143918349942954</v>
      </c>
      <c r="G174" s="238">
        <f t="shared" si="80"/>
        <v>14.425319063323073</v>
      </c>
      <c r="H174" s="238">
        <f t="shared" si="80"/>
        <v>11.293000463873536</v>
      </c>
      <c r="I174" s="238">
        <f t="shared" si="80"/>
        <v>23.793161849722576</v>
      </c>
      <c r="J174" s="238">
        <f t="shared" si="80"/>
        <v>23.352604907994532</v>
      </c>
      <c r="K174" s="238">
        <f t="shared" si="80"/>
        <v>24.593778684464553</v>
      </c>
      <c r="L174" s="238">
        <f t="shared" si="80"/>
        <v>-4.1373363596252322</v>
      </c>
      <c r="M174" s="238">
        <f t="shared" si="80"/>
        <v>27.715873040196271</v>
      </c>
      <c r="N174" s="238">
        <f t="shared" si="80"/>
        <v>31.646084718013647</v>
      </c>
      <c r="O174" s="238">
        <f t="shared" si="80"/>
        <v>53.777075394234394</v>
      </c>
      <c r="P174" s="238">
        <f t="shared" si="80"/>
        <v>13.117077919889898</v>
      </c>
      <c r="Q174" s="238">
        <f t="shared" si="80"/>
        <v>22.31798222637924</v>
      </c>
      <c r="R174" s="238">
        <f t="shared" si="80"/>
        <v>5.1061096980168363</v>
      </c>
      <c r="S174" s="238">
        <f t="shared" si="80"/>
        <v>-1.0660441112977148</v>
      </c>
      <c r="T174" s="238">
        <f t="shared" si="80"/>
        <v>3.2097050917991421</v>
      </c>
      <c r="U174" s="238">
        <f t="shared" si="80"/>
        <v>7.3212869240704359</v>
      </c>
      <c r="V174" s="238">
        <f t="shared" si="80"/>
        <v>1.5232682799951824</v>
      </c>
      <c r="W174" s="238">
        <f t="shared" si="80"/>
        <v>5.4756528172382746</v>
      </c>
      <c r="X174" s="238">
        <f t="shared" si="80"/>
        <v>6.6409773198593758</v>
      </c>
      <c r="Y174" s="238">
        <f t="shared" si="80"/>
        <v>0.44729153757092632</v>
      </c>
      <c r="Z174" s="128">
        <v>9.254404376514568</v>
      </c>
      <c r="AA174" s="128">
        <v>6.9294890960449607</v>
      </c>
      <c r="AB174" s="128">
        <v>-0.83998600023331704</v>
      </c>
      <c r="AC174" s="128">
        <v>1.6109304112588152</v>
      </c>
      <c r="AD174" s="128">
        <v>5.2646805380194728</v>
      </c>
      <c r="AE174" s="128">
        <v>2.5831769059040832</v>
      </c>
      <c r="AF174" s="128">
        <v>7.0917209403722259</v>
      </c>
      <c r="AG174" s="128">
        <v>9.8170917515061795</v>
      </c>
      <c r="AH174" s="128"/>
      <c r="AJ174" s="320"/>
    </row>
    <row r="175" spans="1:36" x14ac:dyDescent="0.2">
      <c r="A175" s="219" t="s">
        <v>16</v>
      </c>
      <c r="B175" s="220"/>
      <c r="C175" s="238" t="str">
        <f t="shared" si="80"/>
        <v/>
      </c>
      <c r="D175" s="238">
        <f t="shared" si="80"/>
        <v>-2.8217604245272421</v>
      </c>
      <c r="E175" s="238">
        <f t="shared" si="80"/>
        <v>66.867738373508345</v>
      </c>
      <c r="F175" s="238">
        <f t="shared" si="80"/>
        <v>-9.9951489268461096</v>
      </c>
      <c r="G175" s="238">
        <f t="shared" si="80"/>
        <v>-16.762152542593334</v>
      </c>
      <c r="H175" s="238">
        <f t="shared" si="80"/>
        <v>-1.8176482472764266</v>
      </c>
      <c r="I175" s="238">
        <f t="shared" si="80"/>
        <v>-0.16032814687136909</v>
      </c>
      <c r="J175" s="238">
        <f t="shared" si="80"/>
        <v>3.4610675205766661</v>
      </c>
      <c r="K175" s="238">
        <f t="shared" si="80"/>
        <v>-3.9455065063529138</v>
      </c>
      <c r="L175" s="238">
        <f t="shared" si="80"/>
        <v>20.399325076077268</v>
      </c>
      <c r="M175" s="238">
        <f t="shared" si="80"/>
        <v>21.003736575882058</v>
      </c>
      <c r="N175" s="238">
        <f t="shared" si="80"/>
        <v>-6.5561931084443863</v>
      </c>
      <c r="O175" s="238">
        <f t="shared" si="80"/>
        <v>9.1385581725457179</v>
      </c>
      <c r="P175" s="238">
        <f t="shared" si="80"/>
        <v>-12.928170121899207</v>
      </c>
      <c r="Q175" s="238">
        <f t="shared" si="80"/>
        <v>14.436168693280461</v>
      </c>
      <c r="R175" s="238">
        <f t="shared" si="80"/>
        <v>20.682686389826976</v>
      </c>
      <c r="S175" s="238">
        <f t="shared" si="80"/>
        <v>1.4811467365394293</v>
      </c>
      <c r="T175" s="238">
        <f t="shared" si="80"/>
        <v>6.6288536979759893</v>
      </c>
      <c r="U175" s="238">
        <f t="shared" si="80"/>
        <v>44.916789618021056</v>
      </c>
      <c r="V175" s="238">
        <f t="shared" si="80"/>
        <v>-21.005612057004107</v>
      </c>
      <c r="W175" s="238">
        <f t="shared" si="80"/>
        <v>7.9356862524688987</v>
      </c>
      <c r="X175" s="238">
        <f t="shared" si="80"/>
        <v>3.5360725003788174</v>
      </c>
      <c r="Y175" s="238">
        <f t="shared" si="80"/>
        <v>7.7404975826129263</v>
      </c>
      <c r="Z175" s="128">
        <v>7.5188688633953449</v>
      </c>
      <c r="AA175" s="128">
        <v>4.996292591652618</v>
      </c>
      <c r="AB175" s="128">
        <v>13.748325014935014</v>
      </c>
      <c r="AC175" s="128">
        <v>3.2158865946600113</v>
      </c>
      <c r="AD175" s="128">
        <v>2.7796817889893077</v>
      </c>
      <c r="AE175" s="128">
        <v>9.2137859768922858</v>
      </c>
      <c r="AF175" s="128">
        <v>6.4017002447586124</v>
      </c>
      <c r="AG175" s="128">
        <v>8.3492439505334914</v>
      </c>
      <c r="AH175" s="128"/>
      <c r="AJ175" s="320"/>
    </row>
    <row r="176" spans="1:36" x14ac:dyDescent="0.2">
      <c r="A176" s="219" t="s">
        <v>128</v>
      </c>
      <c r="B176" s="223"/>
      <c r="C176" s="238" t="str">
        <f t="shared" si="80"/>
        <v/>
      </c>
      <c r="D176" s="238">
        <f t="shared" si="80"/>
        <v>-7.3306473187584213</v>
      </c>
      <c r="E176" s="238">
        <f t="shared" si="80"/>
        <v>4.165051030887712</v>
      </c>
      <c r="F176" s="238">
        <f t="shared" si="80"/>
        <v>7.486822523017822</v>
      </c>
      <c r="G176" s="238">
        <f t="shared" si="80"/>
        <v>-7.9017417223930959</v>
      </c>
      <c r="H176" s="238">
        <f t="shared" si="80"/>
        <v>6.1352662668592739</v>
      </c>
      <c r="I176" s="238">
        <f t="shared" si="80"/>
        <v>9.1790661763563328</v>
      </c>
      <c r="J176" s="238">
        <f t="shared" si="80"/>
        <v>9.3508266233081727</v>
      </c>
      <c r="K176" s="238">
        <f t="shared" si="80"/>
        <v>10.488633747875165</v>
      </c>
      <c r="L176" s="238">
        <f t="shared" si="80"/>
        <v>-7.0770112733515749</v>
      </c>
      <c r="M176" s="238">
        <f t="shared" si="80"/>
        <v>10.122437671417339</v>
      </c>
      <c r="N176" s="238">
        <f t="shared" si="80"/>
        <v>6.2683747040731319</v>
      </c>
      <c r="O176" s="238">
        <f t="shared" si="80"/>
        <v>5.8543981913607546</v>
      </c>
      <c r="P176" s="238">
        <f t="shared" si="80"/>
        <v>4.0087271148699477</v>
      </c>
      <c r="Q176" s="238">
        <f t="shared" si="80"/>
        <v>18.894277496541221</v>
      </c>
      <c r="R176" s="238">
        <f t="shared" si="80"/>
        <v>13.712198022886479</v>
      </c>
      <c r="S176" s="238">
        <f t="shared" si="80"/>
        <v>13.786613218717481</v>
      </c>
      <c r="T176" s="238">
        <f t="shared" si="80"/>
        <v>3.0838569398516702</v>
      </c>
      <c r="U176" s="238">
        <f t="shared" si="80"/>
        <v>10.849875620283811</v>
      </c>
      <c r="V176" s="238">
        <f t="shared" si="80"/>
        <v>5.9632788612851151</v>
      </c>
      <c r="W176" s="238">
        <f t="shared" si="80"/>
        <v>6.4361595685653361</v>
      </c>
      <c r="X176" s="238">
        <f t="shared" si="80"/>
        <v>12.363037739200866</v>
      </c>
      <c r="Y176" s="238">
        <f t="shared" si="80"/>
        <v>-2.1779019247954667</v>
      </c>
      <c r="Z176" s="128">
        <v>1.9316863497594206</v>
      </c>
      <c r="AA176" s="128">
        <v>3.5425157698764531</v>
      </c>
      <c r="AB176" s="128">
        <v>4.9684149572724712</v>
      </c>
      <c r="AC176" s="128">
        <v>3.0523903649012807</v>
      </c>
      <c r="AD176" s="128">
        <v>2.4846102039598472</v>
      </c>
      <c r="AE176" s="128">
        <v>2.2159932774905799</v>
      </c>
      <c r="AF176" s="128">
        <v>4.4454185238068433</v>
      </c>
      <c r="AG176" s="128">
        <v>3.119333178343342</v>
      </c>
      <c r="AH176" s="128"/>
      <c r="AJ176" s="320"/>
    </row>
    <row r="177" spans="1:36" x14ac:dyDescent="0.2">
      <c r="A177" s="219" t="s">
        <v>60</v>
      </c>
      <c r="B177" s="220"/>
      <c r="C177" s="238" t="str">
        <f t="shared" si="80"/>
        <v/>
      </c>
      <c r="D177" s="238">
        <f t="shared" si="80"/>
        <v>-4.5190067196149926</v>
      </c>
      <c r="E177" s="238">
        <f t="shared" si="80"/>
        <v>2.082577058269397</v>
      </c>
      <c r="F177" s="238">
        <f t="shared" si="80"/>
        <v>3.0230225210676531</v>
      </c>
      <c r="G177" s="238">
        <f t="shared" si="80"/>
        <v>6.8307507015092916</v>
      </c>
      <c r="H177" s="238">
        <f t="shared" si="80"/>
        <v>12.26896738922909</v>
      </c>
      <c r="I177" s="238">
        <f t="shared" si="80"/>
        <v>2.7598440774362354</v>
      </c>
      <c r="J177" s="238">
        <f t="shared" si="80"/>
        <v>-3.0991484268024561</v>
      </c>
      <c r="K177" s="238">
        <f t="shared" si="80"/>
        <v>7.874517423487748</v>
      </c>
      <c r="L177" s="238">
        <f t="shared" si="80"/>
        <v>6.5153435256191772</v>
      </c>
      <c r="M177" s="238">
        <f t="shared" si="80"/>
        <v>5.2858801384003007</v>
      </c>
      <c r="N177" s="238">
        <f t="shared" si="80"/>
        <v>7.3226729499817012</v>
      </c>
      <c r="O177" s="238">
        <f t="shared" si="80"/>
        <v>0.35105571754254772</v>
      </c>
      <c r="P177" s="238">
        <f t="shared" si="80"/>
        <v>12.535619284040411</v>
      </c>
      <c r="Q177" s="238">
        <f t="shared" si="80"/>
        <v>10.83987264190538</v>
      </c>
      <c r="R177" s="238">
        <f t="shared" si="80"/>
        <v>4.9499255180531776</v>
      </c>
      <c r="S177" s="238">
        <f t="shared" si="80"/>
        <v>2.5869334376094066</v>
      </c>
      <c r="T177" s="238">
        <f t="shared" si="80"/>
        <v>6.2042740856097289</v>
      </c>
      <c r="U177" s="238">
        <f t="shared" si="80"/>
        <v>4.7422204132760104</v>
      </c>
      <c r="V177" s="238">
        <f t="shared" si="80"/>
        <v>4.7002677349470945</v>
      </c>
      <c r="W177" s="238">
        <f t="shared" si="80"/>
        <v>5.4361410837966417</v>
      </c>
      <c r="X177" s="238">
        <f t="shared" si="80"/>
        <v>6.3779018029972878</v>
      </c>
      <c r="Y177" s="238">
        <f t="shared" si="80"/>
        <v>3.0664955675344441</v>
      </c>
      <c r="Z177" s="128">
        <v>6.0352309804513338</v>
      </c>
      <c r="AA177" s="128">
        <v>4.1755237095135067</v>
      </c>
      <c r="AB177" s="128">
        <v>2.0279464834075389</v>
      </c>
      <c r="AC177" s="128">
        <v>2.0487979724284955</v>
      </c>
      <c r="AD177" s="128">
        <v>0.56645543213089677</v>
      </c>
      <c r="AE177" s="128">
        <v>3.0874850076462623</v>
      </c>
      <c r="AF177" s="128">
        <v>2.7240466667457941</v>
      </c>
      <c r="AG177" s="128">
        <v>3.2138506017315382</v>
      </c>
      <c r="AH177" s="128"/>
      <c r="AJ177" s="320"/>
    </row>
    <row r="178" spans="1:36" x14ac:dyDescent="0.2">
      <c r="A178" s="219" t="s">
        <v>103</v>
      </c>
      <c r="B178" s="220"/>
      <c r="C178" s="238" t="str">
        <f t="shared" si="80"/>
        <v/>
      </c>
      <c r="D178" s="238">
        <f t="shared" si="80"/>
        <v>-2.9954438771797931</v>
      </c>
      <c r="E178" s="238">
        <f t="shared" si="80"/>
        <v>16.46059795781467</v>
      </c>
      <c r="F178" s="238">
        <f t="shared" si="80"/>
        <v>7.1111869266300864</v>
      </c>
      <c r="G178" s="238">
        <f t="shared" si="80"/>
        <v>7.8589696453215119</v>
      </c>
      <c r="H178" s="238">
        <f t="shared" si="80"/>
        <v>8.545077747778862</v>
      </c>
      <c r="I178" s="238">
        <f t="shared" si="80"/>
        <v>13.356687323698502</v>
      </c>
      <c r="J178" s="238">
        <f t="shared" si="80"/>
        <v>-5.4848288445940589</v>
      </c>
      <c r="K178" s="238">
        <f t="shared" si="80"/>
        <v>4.8682701354336055</v>
      </c>
      <c r="L178" s="238">
        <f t="shared" si="80"/>
        <v>7.6320298764623207</v>
      </c>
      <c r="M178" s="238">
        <f t="shared" si="80"/>
        <v>9.9633835311626839</v>
      </c>
      <c r="N178" s="238">
        <f t="shared" si="80"/>
        <v>7.6799173865077508</v>
      </c>
      <c r="O178" s="238">
        <f t="shared" si="80"/>
        <v>-0.67521590848121926</v>
      </c>
      <c r="P178" s="238">
        <f t="shared" si="80"/>
        <v>3.4939288150393377</v>
      </c>
      <c r="Q178" s="238">
        <f t="shared" si="80"/>
        <v>4.8251426673341813</v>
      </c>
      <c r="R178" s="238">
        <f t="shared" si="80"/>
        <v>4.5675874773031477</v>
      </c>
      <c r="S178" s="238">
        <f t="shared" si="80"/>
        <v>7.5882324103208054</v>
      </c>
      <c r="T178" s="238">
        <f t="shared" si="80"/>
        <v>2.1739712816355672</v>
      </c>
      <c r="U178" s="238">
        <f t="shared" si="80"/>
        <v>6.8218381808682338</v>
      </c>
      <c r="V178" s="238">
        <f t="shared" si="80"/>
        <v>4.7520805507632158</v>
      </c>
      <c r="W178" s="238">
        <f t="shared" si="80"/>
        <v>4.8840540398678023</v>
      </c>
      <c r="X178" s="238">
        <f t="shared" si="80"/>
        <v>4.1187875188288148</v>
      </c>
      <c r="Y178" s="238">
        <f t="shared" si="80"/>
        <v>2.5026761398180941</v>
      </c>
      <c r="Z178" s="128">
        <v>2.6410975265215964</v>
      </c>
      <c r="AA178" s="128">
        <v>3.8566492507427386</v>
      </c>
      <c r="AB178" s="128">
        <v>3.1899457139015874</v>
      </c>
      <c r="AC178" s="128">
        <v>2.3680902842778018</v>
      </c>
      <c r="AD178" s="128">
        <v>4.6827295263775826</v>
      </c>
      <c r="AE178" s="128">
        <v>4.578981871255805</v>
      </c>
      <c r="AF178" s="128">
        <v>0.79367274135115906</v>
      </c>
      <c r="AG178" s="128">
        <v>3.0817418278877406</v>
      </c>
      <c r="AH178" s="128"/>
      <c r="AJ178" s="320"/>
    </row>
    <row r="179" spans="1:36" x14ac:dyDescent="0.2">
      <c r="A179" s="219" t="s">
        <v>129</v>
      </c>
      <c r="B179" s="220"/>
      <c r="C179" s="238" t="str">
        <f t="shared" si="80"/>
        <v/>
      </c>
      <c r="D179" s="238">
        <f t="shared" si="80"/>
        <v>4.228155562561553</v>
      </c>
      <c r="E179" s="238">
        <f t="shared" si="80"/>
        <v>2.7085737191197223</v>
      </c>
      <c r="F179" s="238">
        <f t="shared" si="80"/>
        <v>8.534853844164525</v>
      </c>
      <c r="G179" s="238">
        <f t="shared" ref="C179:Y182" si="81">IFERROR(100*(G148/F148-1),"")</f>
        <v>15.222732588937538</v>
      </c>
      <c r="H179" s="238">
        <f t="shared" si="81"/>
        <v>5.9997478309587127</v>
      </c>
      <c r="I179" s="238">
        <f t="shared" si="81"/>
        <v>3.8530331809573326</v>
      </c>
      <c r="J179" s="238">
        <f t="shared" si="81"/>
        <v>0.65010276071204576</v>
      </c>
      <c r="K179" s="238">
        <f t="shared" si="81"/>
        <v>6.6491321209245502</v>
      </c>
      <c r="L179" s="238">
        <f t="shared" si="81"/>
        <v>1.5859116635168258</v>
      </c>
      <c r="M179" s="238">
        <f t="shared" si="81"/>
        <v>5.3138501028750618</v>
      </c>
      <c r="N179" s="238">
        <f t="shared" si="81"/>
        <v>5.8973646321460738</v>
      </c>
      <c r="O179" s="238">
        <f t="shared" si="81"/>
        <v>3.3719416025082882</v>
      </c>
      <c r="P179" s="238">
        <f t="shared" si="81"/>
        <v>-1.9511898147857809</v>
      </c>
      <c r="Q179" s="238">
        <f t="shared" si="81"/>
        <v>7.0882189254623196</v>
      </c>
      <c r="R179" s="238">
        <f t="shared" si="81"/>
        <v>-2.6685991353908922</v>
      </c>
      <c r="S179" s="238">
        <f t="shared" si="81"/>
        <v>3.3322380923951123</v>
      </c>
      <c r="T179" s="238">
        <f t="shared" si="81"/>
        <v>-3.053455342456135</v>
      </c>
      <c r="U179" s="238">
        <f t="shared" si="81"/>
        <v>5.0087386242912313</v>
      </c>
      <c r="V179" s="238">
        <f t="shared" si="81"/>
        <v>2.7936243184610632</v>
      </c>
      <c r="W179" s="238">
        <f t="shared" si="81"/>
        <v>3.6039703010610546</v>
      </c>
      <c r="X179" s="238">
        <f t="shared" si="81"/>
        <v>4.3779746702710565</v>
      </c>
      <c r="Y179" s="238">
        <f t="shared" si="81"/>
        <v>4.3283173234056393</v>
      </c>
      <c r="Z179" s="128">
        <v>4.0182497212939428</v>
      </c>
      <c r="AA179" s="128">
        <v>5.4066244258437424</v>
      </c>
      <c r="AB179" s="128">
        <v>6.2828846142064965</v>
      </c>
      <c r="AC179" s="128">
        <v>2.782793553083418</v>
      </c>
      <c r="AD179" s="128">
        <v>1.07142569035521</v>
      </c>
      <c r="AE179" s="128">
        <v>0.42962201618141904</v>
      </c>
      <c r="AF179" s="128">
        <v>2.9486220901342897</v>
      </c>
      <c r="AG179" s="128">
        <v>2.9519116355661401</v>
      </c>
      <c r="AH179" s="128"/>
      <c r="AJ179" s="320"/>
    </row>
    <row r="180" spans="1:36" s="192" customFormat="1" x14ac:dyDescent="0.2">
      <c r="A180" s="222" t="s">
        <v>17</v>
      </c>
      <c r="B180" s="223"/>
      <c r="C180" s="237" t="str">
        <f t="shared" si="81"/>
        <v/>
      </c>
      <c r="D180" s="237">
        <f t="shared" si="81"/>
        <v>1.8742481674811629</v>
      </c>
      <c r="E180" s="237">
        <f t="shared" si="81"/>
        <v>2.3012649833001886</v>
      </c>
      <c r="F180" s="237">
        <f t="shared" si="81"/>
        <v>3.4573715772396207</v>
      </c>
      <c r="G180" s="237">
        <f t="shared" si="81"/>
        <v>3.3371886712096455</v>
      </c>
      <c r="H180" s="237">
        <f t="shared" si="81"/>
        <v>4.648235248937338</v>
      </c>
      <c r="I180" s="237">
        <f t="shared" si="81"/>
        <v>3.9933415693190755</v>
      </c>
      <c r="J180" s="237">
        <f t="shared" si="81"/>
        <v>3.61007103727089</v>
      </c>
      <c r="K180" s="237">
        <f t="shared" si="81"/>
        <v>4.362512450380529</v>
      </c>
      <c r="L180" s="237">
        <f t="shared" si="81"/>
        <v>5.3000764728610816</v>
      </c>
      <c r="M180" s="237">
        <f t="shared" si="81"/>
        <v>5.2690818063344969</v>
      </c>
      <c r="N180" s="237">
        <f t="shared" si="81"/>
        <v>8.5960482842759802</v>
      </c>
      <c r="O180" s="237">
        <f t="shared" si="81"/>
        <v>1.8370847523671019</v>
      </c>
      <c r="P180" s="237">
        <f t="shared" si="81"/>
        <v>3.209369416784269</v>
      </c>
      <c r="Q180" s="237">
        <f t="shared" si="81"/>
        <v>4.3638683907271991</v>
      </c>
      <c r="R180" s="237">
        <f t="shared" si="81"/>
        <v>4.0930004788464647</v>
      </c>
      <c r="S180" s="237">
        <f t="shared" si="81"/>
        <v>2.7764506430795199</v>
      </c>
      <c r="T180" s="237">
        <f t="shared" si="81"/>
        <v>2.9756075280528593</v>
      </c>
      <c r="U180" s="237">
        <f t="shared" si="81"/>
        <v>3.5405670922687316</v>
      </c>
      <c r="V180" s="237">
        <f t="shared" si="81"/>
        <v>4.0967838127897505</v>
      </c>
      <c r="W180" s="237">
        <f t="shared" si="81"/>
        <v>4.5072133703572659</v>
      </c>
      <c r="X180" s="237">
        <f t="shared" si="81"/>
        <v>4.7741745648734568</v>
      </c>
      <c r="Y180" s="237">
        <f t="shared" si="81"/>
        <v>4.4766524055923851</v>
      </c>
      <c r="Z180" s="100">
        <v>4.2162514162781717</v>
      </c>
      <c r="AA180" s="100">
        <v>3.4580977395110235</v>
      </c>
      <c r="AB180" s="100">
        <v>4.2914672300922829</v>
      </c>
      <c r="AC180" s="100">
        <v>3.4418104563768148</v>
      </c>
      <c r="AD180" s="100">
        <v>0.69705911303299395</v>
      </c>
      <c r="AE180" s="100">
        <v>3.237666495711844</v>
      </c>
      <c r="AF180" s="100">
        <v>3.6787104480283439</v>
      </c>
      <c r="AG180" s="100">
        <v>3.139913846053477</v>
      </c>
      <c r="AH180" s="100"/>
      <c r="AJ180" s="320"/>
    </row>
    <row r="181" spans="1:36" ht="10.8" thickBot="1" x14ac:dyDescent="0.25">
      <c r="A181" s="227" t="s">
        <v>18</v>
      </c>
      <c r="B181" s="228"/>
      <c r="C181" s="238" t="str">
        <f t="shared" si="81"/>
        <v/>
      </c>
      <c r="D181" s="238">
        <f t="shared" si="81"/>
        <v>1.9233557599843909</v>
      </c>
      <c r="E181" s="238">
        <f t="shared" si="81"/>
        <v>13.165433660709214</v>
      </c>
      <c r="F181" s="238">
        <f t="shared" si="81"/>
        <v>15.963458485507909</v>
      </c>
      <c r="G181" s="238">
        <f t="shared" si="81"/>
        <v>20.985917023146271</v>
      </c>
      <c r="H181" s="238">
        <f t="shared" si="81"/>
        <v>5.7051984418801327</v>
      </c>
      <c r="I181" s="238">
        <f t="shared" si="81"/>
        <v>10.561879281420449</v>
      </c>
      <c r="J181" s="238">
        <f t="shared" si="81"/>
        <v>6.4310939707727721</v>
      </c>
      <c r="K181" s="238">
        <f t="shared" si="81"/>
        <v>3.9055138382775745</v>
      </c>
      <c r="L181" s="238">
        <f t="shared" si="81"/>
        <v>-4.0964580868138478</v>
      </c>
      <c r="M181" s="238">
        <f t="shared" si="81"/>
        <v>7.4862792001621825</v>
      </c>
      <c r="N181" s="238">
        <f t="shared" si="81"/>
        <v>-10.26560930613083</v>
      </c>
      <c r="O181" s="238">
        <f t="shared" si="81"/>
        <v>7.7180164485963987</v>
      </c>
      <c r="P181" s="238">
        <f t="shared" si="81"/>
        <v>11.618793079905277</v>
      </c>
      <c r="Q181" s="238">
        <f t="shared" si="81"/>
        <v>3.8951869242106474</v>
      </c>
      <c r="R181" s="238">
        <f t="shared" si="81"/>
        <v>-11.639237972815053</v>
      </c>
      <c r="S181" s="238">
        <f t="shared" si="81"/>
        <v>-0.12384785672852061</v>
      </c>
      <c r="T181" s="238">
        <f t="shared" si="81"/>
        <v>1.7934543665915292</v>
      </c>
      <c r="U181" s="238">
        <f t="shared" si="81"/>
        <v>0.96013324856825122</v>
      </c>
      <c r="V181" s="238">
        <f t="shared" si="81"/>
        <v>13.291430346555444</v>
      </c>
      <c r="W181" s="238">
        <f t="shared" si="81"/>
        <v>12.705664582902454</v>
      </c>
      <c r="X181" s="238">
        <f t="shared" si="81"/>
        <v>19.984838708631326</v>
      </c>
      <c r="Y181" s="238">
        <f t="shared" si="81"/>
        <v>21.38784098562634</v>
      </c>
      <c r="Z181" s="128">
        <v>8.1424300236005323</v>
      </c>
      <c r="AA181" s="128">
        <v>4.476378576457285</v>
      </c>
      <c r="AB181" s="128">
        <v>0.42201071621481567</v>
      </c>
      <c r="AC181" s="128">
        <v>3.8386683435737368</v>
      </c>
      <c r="AD181" s="128">
        <v>-4.541510113986325</v>
      </c>
      <c r="AE181" s="128">
        <v>4.5512978658202696</v>
      </c>
      <c r="AF181" s="128">
        <v>4.4437855206589161</v>
      </c>
      <c r="AG181" s="128">
        <v>4.7033190955758419</v>
      </c>
      <c r="AH181" s="128"/>
      <c r="AJ181" s="320"/>
    </row>
    <row r="182" spans="1:36" ht="10.8" thickBot="1" x14ac:dyDescent="0.25">
      <c r="A182" s="230" t="s">
        <v>6</v>
      </c>
      <c r="B182" s="231"/>
      <c r="C182" s="239" t="str">
        <f t="shared" si="81"/>
        <v/>
      </c>
      <c r="D182" s="239">
        <f t="shared" si="81"/>
        <v>1.8768092254563662</v>
      </c>
      <c r="E182" s="239">
        <f t="shared" si="81"/>
        <v>2.8940013772274176</v>
      </c>
      <c r="F182" s="239">
        <f t="shared" si="81"/>
        <v>4.2150721497636656</v>
      </c>
      <c r="G182" s="239">
        <f t="shared" si="81"/>
        <v>4.5273137659695539</v>
      </c>
      <c r="H182" s="239">
        <f t="shared" si="81"/>
        <v>4.7255348481523685</v>
      </c>
      <c r="I182" s="239">
        <f t="shared" si="81"/>
        <v>4.5113042220134014</v>
      </c>
      <c r="J182" s="239">
        <f t="shared" si="81"/>
        <v>3.8324177948136473</v>
      </c>
      <c r="K182" s="239">
        <f t="shared" si="81"/>
        <v>4.3242611919029006</v>
      </c>
      <c r="L182" s="239">
        <f t="shared" si="81"/>
        <v>4.4770268291090209</v>
      </c>
      <c r="M182" s="239">
        <f t="shared" si="81"/>
        <v>5.4531536911763601</v>
      </c>
      <c r="N182" s="239">
        <f t="shared" si="81"/>
        <v>7.0488628225353178</v>
      </c>
      <c r="O182" s="239">
        <f t="shared" si="81"/>
        <v>2.228270206647176</v>
      </c>
      <c r="P182" s="239">
        <f t="shared" si="81"/>
        <v>3.8095832725436818</v>
      </c>
      <c r="Q182" s="239">
        <f t="shared" si="81"/>
        <v>4.3275890124893301</v>
      </c>
      <c r="R182" s="239">
        <f t="shared" si="81"/>
        <v>2.847677889043787</v>
      </c>
      <c r="S182" s="239">
        <f t="shared" si="81"/>
        <v>2.579251775678193</v>
      </c>
      <c r="T182" s="239">
        <f t="shared" si="81"/>
        <v>2.8990247239493616</v>
      </c>
      <c r="U182" s="239">
        <f t="shared" si="81"/>
        <v>3.3792112876589231</v>
      </c>
      <c r="V182" s="239">
        <f t="shared" si="81"/>
        <v>4.6259787196867075</v>
      </c>
      <c r="W182" s="239">
        <f t="shared" si="81"/>
        <v>4.995529159487444</v>
      </c>
      <c r="X182" s="239">
        <f t="shared" si="81"/>
        <v>5.719818143633626</v>
      </c>
      <c r="Y182" s="239">
        <f t="shared" si="81"/>
        <v>5.6669529912682481</v>
      </c>
      <c r="Z182" s="118">
        <v>4.5357942356943681</v>
      </c>
      <c r="AA182" s="118">
        <v>3.5411765492600722</v>
      </c>
      <c r="AB182" s="118">
        <v>3.9555142404666954</v>
      </c>
      <c r="AC182" s="118">
        <v>3.4750374594728628</v>
      </c>
      <c r="AD182" s="118">
        <v>0.25995473518762857</v>
      </c>
      <c r="AE182" s="118">
        <v>3.3388574739756427</v>
      </c>
      <c r="AF182" s="118">
        <v>3.7369089139895451</v>
      </c>
      <c r="AG182" s="118">
        <v>3.2480852808291161</v>
      </c>
      <c r="AH182" s="118"/>
      <c r="AJ182" s="320"/>
    </row>
    <row r="183" spans="1:36" x14ac:dyDescent="0.2">
      <c r="A183" s="300" t="s">
        <v>572</v>
      </c>
      <c r="B183" s="192"/>
      <c r="Z183" s="314">
        <f>Z164</f>
        <v>-4.3286647073470625</v>
      </c>
      <c r="AA183" s="314">
        <f t="shared" ref="AA183:AG183" si="82">AA164</f>
        <v>-19.195763465252437</v>
      </c>
      <c r="AB183" s="314">
        <f t="shared" si="82"/>
        <v>-3.0113126832933546</v>
      </c>
      <c r="AC183" s="314">
        <f t="shared" si="82"/>
        <v>8.3585823890548028</v>
      </c>
      <c r="AD183" s="314">
        <f t="shared" si="82"/>
        <v>3.0365897713784396</v>
      </c>
      <c r="AE183" s="314">
        <f t="shared" si="82"/>
        <v>-2.0401618211164041</v>
      </c>
      <c r="AF183" s="314">
        <f t="shared" si="82"/>
        <v>-1.5599781190257289</v>
      </c>
      <c r="AG183" s="314">
        <f t="shared" si="82"/>
        <v>-2.1307532575831734</v>
      </c>
      <c r="AH183" s="314"/>
    </row>
    <row r="184" spans="1:36" x14ac:dyDescent="0.2">
      <c r="A184" s="300" t="s">
        <v>571</v>
      </c>
      <c r="B184" s="192"/>
      <c r="Z184" s="299"/>
      <c r="AA184" s="314">
        <f>(AA121/Z90-1)*100</f>
        <v>4.306363936390456</v>
      </c>
      <c r="AB184" s="314">
        <f t="shared" ref="AB184:AG184" si="83">(AB121/AA90-1)*100</f>
        <v>4.182063287308857</v>
      </c>
      <c r="AC184" s="314">
        <f t="shared" si="83"/>
        <v>3.2854557223527481</v>
      </c>
      <c r="AD184" s="314">
        <f t="shared" si="83"/>
        <v>0.15173189588615354</v>
      </c>
      <c r="AE184" s="314">
        <f t="shared" si="83"/>
        <v>3.450471582093817</v>
      </c>
      <c r="AF184" s="314">
        <f t="shared" si="83"/>
        <v>3.9319875345400268</v>
      </c>
      <c r="AG184" s="314">
        <f t="shared" si="83"/>
        <v>3.5998599906593931</v>
      </c>
      <c r="AH184" s="314"/>
    </row>
    <row r="185" spans="1:36" x14ac:dyDescent="0.2">
      <c r="A185" s="192"/>
      <c r="B185" s="192"/>
      <c r="Z185" s="76"/>
      <c r="AA185" s="76"/>
      <c r="AB185" s="76"/>
      <c r="AC185" s="76"/>
      <c r="AD185" s="76"/>
      <c r="AE185" s="76"/>
      <c r="AF185" s="76"/>
      <c r="AG185" s="76"/>
      <c r="AH185" s="76"/>
    </row>
    <row r="186" spans="1:36" x14ac:dyDescent="0.2">
      <c r="A186" s="192"/>
      <c r="B186" s="192"/>
      <c r="Z186" s="76"/>
      <c r="AA186" s="76"/>
      <c r="AB186" s="76"/>
      <c r="AC186" s="76"/>
      <c r="AD186" s="76"/>
      <c r="AE186" s="76"/>
      <c r="AF186" s="76"/>
      <c r="AG186" s="76"/>
      <c r="AH186" s="76"/>
    </row>
    <row r="187" spans="1:36" x14ac:dyDescent="0.2">
      <c r="A187" s="192" t="str">
        <f>"Tableau "&amp;C187&amp;": "</f>
        <v xml:space="preserve">Tableau : </v>
      </c>
      <c r="B187" s="192"/>
      <c r="Z187" s="76"/>
      <c r="AA187" s="76"/>
      <c r="AB187" s="76"/>
      <c r="AC187" s="76"/>
      <c r="AD187" s="76"/>
      <c r="AE187" s="76"/>
      <c r="AF187" s="76"/>
      <c r="AG187" s="76"/>
      <c r="AH187" s="76"/>
    </row>
    <row r="188" spans="1:36" ht="10.8" thickBot="1" x14ac:dyDescent="0.25">
      <c r="A188" s="192" t="s">
        <v>389</v>
      </c>
      <c r="B188" s="192"/>
      <c r="Z188" s="76"/>
      <c r="AA188" s="76"/>
      <c r="AB188" s="76"/>
      <c r="AC188" s="76"/>
      <c r="AD188" s="76"/>
      <c r="AE188" s="76"/>
      <c r="AF188" s="76"/>
      <c r="AG188" s="76"/>
      <c r="AH188" s="76"/>
    </row>
    <row r="189" spans="1:36" ht="10.8" thickBot="1" x14ac:dyDescent="0.25">
      <c r="A189" s="214" t="s">
        <v>0</v>
      </c>
      <c r="B189" s="215"/>
      <c r="C189" s="194">
        <f t="shared" ref="C189:Y189" si="84">C$13</f>
        <v>1993</v>
      </c>
      <c r="D189" s="194">
        <f t="shared" si="84"/>
        <v>1994</v>
      </c>
      <c r="E189" s="194">
        <f t="shared" si="84"/>
        <v>1995</v>
      </c>
      <c r="F189" s="194">
        <f t="shared" si="84"/>
        <v>1996</v>
      </c>
      <c r="G189" s="194">
        <f t="shared" si="84"/>
        <v>1997</v>
      </c>
      <c r="H189" s="194">
        <f t="shared" si="84"/>
        <v>1998</v>
      </c>
      <c r="I189" s="194">
        <f t="shared" si="84"/>
        <v>1999</v>
      </c>
      <c r="J189" s="194">
        <f t="shared" si="84"/>
        <v>2000</v>
      </c>
      <c r="K189" s="194">
        <f t="shared" si="84"/>
        <v>2001</v>
      </c>
      <c r="L189" s="194">
        <f t="shared" si="84"/>
        <v>2002</v>
      </c>
      <c r="M189" s="194">
        <f t="shared" si="84"/>
        <v>2003</v>
      </c>
      <c r="N189" s="194">
        <f t="shared" si="84"/>
        <v>2004</v>
      </c>
      <c r="O189" s="194">
        <f t="shared" si="84"/>
        <v>2005</v>
      </c>
      <c r="P189" s="194">
        <f t="shared" si="84"/>
        <v>2006</v>
      </c>
      <c r="Q189" s="194">
        <f t="shared" si="84"/>
        <v>2007</v>
      </c>
      <c r="R189" s="194">
        <f t="shared" si="84"/>
        <v>2008</v>
      </c>
      <c r="S189" s="194">
        <f t="shared" si="84"/>
        <v>2009</v>
      </c>
      <c r="T189" s="194">
        <f t="shared" si="84"/>
        <v>2010</v>
      </c>
      <c r="U189" s="194">
        <f t="shared" si="84"/>
        <v>2011</v>
      </c>
      <c r="V189" s="194">
        <f t="shared" si="84"/>
        <v>2012</v>
      </c>
      <c r="W189" s="194">
        <f t="shared" si="84"/>
        <v>2013</v>
      </c>
      <c r="X189" s="194">
        <f t="shared" si="84"/>
        <v>2014</v>
      </c>
      <c r="Y189" s="194">
        <f t="shared" si="84"/>
        <v>2015</v>
      </c>
      <c r="Z189" s="80">
        <v>2016</v>
      </c>
      <c r="AA189" s="80">
        <v>2017</v>
      </c>
      <c r="AB189" s="80">
        <v>2018</v>
      </c>
      <c r="AC189" s="80">
        <v>2019</v>
      </c>
      <c r="AD189" s="80">
        <v>2020</v>
      </c>
      <c r="AE189" s="80">
        <v>2021</v>
      </c>
      <c r="AF189" s="80">
        <v>2022</v>
      </c>
      <c r="AG189" s="80">
        <v>2023</v>
      </c>
      <c r="AH189" s="80"/>
    </row>
    <row r="190" spans="1:36" x14ac:dyDescent="0.2">
      <c r="A190" s="216" t="s">
        <v>7</v>
      </c>
      <c r="B190" s="217"/>
      <c r="C190" s="237" t="str">
        <f t="shared" ref="C190:Y201" si="85">IFERROR(100*(C64/C95-1),"")</f>
        <v/>
      </c>
      <c r="D190" s="237">
        <f t="shared" si="85"/>
        <v>8.5635059623979224</v>
      </c>
      <c r="E190" s="237">
        <f t="shared" si="85"/>
        <v>0.66665958947007553</v>
      </c>
      <c r="F190" s="237">
        <f t="shared" si="85"/>
        <v>-1.9843074111291936</v>
      </c>
      <c r="G190" s="237">
        <f t="shared" si="85"/>
        <v>11.679557439322963</v>
      </c>
      <c r="H190" s="237">
        <f t="shared" si="85"/>
        <v>2.6180419880365458</v>
      </c>
      <c r="I190" s="237">
        <f t="shared" si="85"/>
        <v>-0.37399839695176906</v>
      </c>
      <c r="J190" s="237">
        <f t="shared" si="85"/>
        <v>-1.1243655129611785</v>
      </c>
      <c r="K190" s="237">
        <f t="shared" si="85"/>
        <v>6.2739482272416991</v>
      </c>
      <c r="L190" s="237">
        <f t="shared" si="85"/>
        <v>2.7792550481796852</v>
      </c>
      <c r="M190" s="237">
        <f t="shared" si="85"/>
        <v>-0.36881560293333671</v>
      </c>
      <c r="N190" s="237">
        <f t="shared" si="85"/>
        <v>-0.54071491576606068</v>
      </c>
      <c r="O190" s="237">
        <f t="shared" si="85"/>
        <v>3.8886784895602489</v>
      </c>
      <c r="P190" s="237">
        <f t="shared" si="85"/>
        <v>-0.85107099980025191</v>
      </c>
      <c r="Q190" s="237">
        <f t="shared" si="85"/>
        <v>0.96107406248993055</v>
      </c>
      <c r="R190" s="237">
        <f t="shared" si="85"/>
        <v>5.0858460902690306</v>
      </c>
      <c r="S190" s="237">
        <f t="shared" si="85"/>
        <v>6.1220444302204191</v>
      </c>
      <c r="T190" s="237">
        <f t="shared" si="85"/>
        <v>3.9682003359263973</v>
      </c>
      <c r="U190" s="237">
        <f t="shared" si="85"/>
        <v>-0.37043919066923614</v>
      </c>
      <c r="V190" s="237">
        <f t="shared" si="85"/>
        <v>2.8385873867319944</v>
      </c>
      <c r="W190" s="237">
        <f t="shared" si="85"/>
        <v>4.2301650246871381</v>
      </c>
      <c r="X190" s="237">
        <f t="shared" si="85"/>
        <v>3.1162171337964173</v>
      </c>
      <c r="Y190" s="237">
        <f t="shared" si="85"/>
        <v>3.0026784394051376</v>
      </c>
      <c r="Z190" s="100">
        <v>2.5312700946709343</v>
      </c>
      <c r="AA190" s="100">
        <v>-0.92375633919895561</v>
      </c>
      <c r="AB190" s="100">
        <v>0.82020519716494711</v>
      </c>
      <c r="AC190" s="100">
        <v>2.6447380939740528</v>
      </c>
      <c r="AD190" s="100">
        <v>3.7172225400565972</v>
      </c>
      <c r="AE190" s="100">
        <v>0.17414730178175741</v>
      </c>
      <c r="AF190" s="100">
        <v>4.5782883678039621</v>
      </c>
      <c r="AG190" s="100">
        <v>10.543007749922362</v>
      </c>
      <c r="AH190" s="100"/>
    </row>
    <row r="191" spans="1:36" x14ac:dyDescent="0.2">
      <c r="A191" s="219" t="s">
        <v>121</v>
      </c>
      <c r="B191" s="220"/>
      <c r="C191" s="240" t="str">
        <f t="shared" si="85"/>
        <v/>
      </c>
      <c r="D191" s="240">
        <f t="shared" si="85"/>
        <v>6.271702372976895</v>
      </c>
      <c r="E191" s="240">
        <f t="shared" si="85"/>
        <v>1.625845267967585</v>
      </c>
      <c r="F191" s="240">
        <f t="shared" si="85"/>
        <v>-0.42279064717151149</v>
      </c>
      <c r="G191" s="240">
        <f t="shared" si="85"/>
        <v>11.106162640885753</v>
      </c>
      <c r="H191" s="240">
        <f t="shared" si="85"/>
        <v>3.3946339841345985</v>
      </c>
      <c r="I191" s="240">
        <f t="shared" si="85"/>
        <v>1.8057871780698953</v>
      </c>
      <c r="J191" s="240">
        <f t="shared" si="85"/>
        <v>-3.2653531770159394</v>
      </c>
      <c r="K191" s="240">
        <f t="shared" si="85"/>
        <v>6.6062414504530986</v>
      </c>
      <c r="L191" s="240">
        <f t="shared" si="85"/>
        <v>1.1058448628008755</v>
      </c>
      <c r="M191" s="240">
        <f t="shared" si="85"/>
        <v>-6.2929489109370573</v>
      </c>
      <c r="N191" s="240">
        <f t="shared" si="85"/>
        <v>0.90490932756350784</v>
      </c>
      <c r="O191" s="240">
        <f t="shared" si="85"/>
        <v>4.1135025272653447</v>
      </c>
      <c r="P191" s="240">
        <f t="shared" si="85"/>
        <v>-0.4468639777389094</v>
      </c>
      <c r="Q191" s="240">
        <f t="shared" si="85"/>
        <v>-0.32803498797985275</v>
      </c>
      <c r="R191" s="240">
        <f t="shared" si="85"/>
        <v>4.3479278316798986</v>
      </c>
      <c r="S191" s="240">
        <f t="shared" si="85"/>
        <v>11.963862203777387</v>
      </c>
      <c r="T191" s="240">
        <f t="shared" si="85"/>
        <v>5.3074544355857789</v>
      </c>
      <c r="U191" s="240">
        <f t="shared" si="85"/>
        <v>-1.8824825857629568</v>
      </c>
      <c r="V191" s="240">
        <f t="shared" si="85"/>
        <v>2.8084407398508038</v>
      </c>
      <c r="W191" s="240">
        <f t="shared" si="85"/>
        <v>4.9981070535422223</v>
      </c>
      <c r="X191" s="240">
        <f t="shared" si="85"/>
        <v>4.1706215809056868</v>
      </c>
      <c r="Y191" s="240">
        <f t="shared" si="85"/>
        <v>4.2074185569442646</v>
      </c>
      <c r="Z191" s="104">
        <v>5.9856444351358506</v>
      </c>
      <c r="AA191" s="104">
        <v>-2.362424868342361</v>
      </c>
      <c r="AB191" s="104">
        <v>2.3119238701512002</v>
      </c>
      <c r="AC191" s="104">
        <v>2.4068136225744441</v>
      </c>
      <c r="AD191" s="104">
        <v>4.2620405886420354</v>
      </c>
      <c r="AE191" s="104">
        <v>-0.96782295858499623</v>
      </c>
      <c r="AF191" s="104">
        <v>5.1848671239886457</v>
      </c>
      <c r="AG191" s="104">
        <v>13.974985206075763</v>
      </c>
      <c r="AH191" s="104"/>
    </row>
    <row r="192" spans="1:36" x14ac:dyDescent="0.2">
      <c r="A192" s="219" t="s">
        <v>122</v>
      </c>
      <c r="B192" s="220"/>
      <c r="C192" s="240" t="str">
        <f t="shared" si="85"/>
        <v/>
      </c>
      <c r="D192" s="240">
        <f t="shared" si="85"/>
        <v>11.639467932580638</v>
      </c>
      <c r="E192" s="240">
        <f t="shared" si="85"/>
        <v>13.912563213607454</v>
      </c>
      <c r="F192" s="240">
        <f t="shared" si="85"/>
        <v>-0.41084900767841548</v>
      </c>
      <c r="G192" s="240">
        <f t="shared" si="85"/>
        <v>5.2154650314788054</v>
      </c>
      <c r="H192" s="240">
        <f t="shared" si="85"/>
        <v>-0.55092228036000002</v>
      </c>
      <c r="I192" s="240">
        <f t="shared" si="85"/>
        <v>6.5774261452460125</v>
      </c>
      <c r="J192" s="240">
        <f t="shared" si="85"/>
        <v>-0.54789178849632414</v>
      </c>
      <c r="K192" s="240">
        <f t="shared" si="85"/>
        <v>0.50779741670758938</v>
      </c>
      <c r="L192" s="240">
        <f t="shared" si="85"/>
        <v>3.6440556644501632</v>
      </c>
      <c r="M192" s="240">
        <f t="shared" si="85"/>
        <v>2.3595108141747367</v>
      </c>
      <c r="N192" s="240">
        <f t="shared" si="85"/>
        <v>1.2656333116352281</v>
      </c>
      <c r="O192" s="240">
        <f t="shared" si="85"/>
        <v>9.0288915070700035</v>
      </c>
      <c r="P192" s="240">
        <f t="shared" si="85"/>
        <v>-1.0216666741676095</v>
      </c>
      <c r="Q192" s="240">
        <f t="shared" si="85"/>
        <v>1.3103966488606344</v>
      </c>
      <c r="R192" s="240">
        <f t="shared" si="85"/>
        <v>2.9707055555075801</v>
      </c>
      <c r="S192" s="240">
        <f t="shared" si="85"/>
        <v>-1.9898192646095714</v>
      </c>
      <c r="T192" s="240">
        <f t="shared" si="85"/>
        <v>-0.11345682187335893</v>
      </c>
      <c r="U192" s="240">
        <f t="shared" si="85"/>
        <v>-0.598967370816883</v>
      </c>
      <c r="V192" s="240">
        <f t="shared" si="85"/>
        <v>3.9578074629757598</v>
      </c>
      <c r="W192" s="240">
        <f t="shared" si="85"/>
        <v>2.0115433145971418</v>
      </c>
      <c r="X192" s="240">
        <f t="shared" si="85"/>
        <v>-0.21694758728194596</v>
      </c>
      <c r="Y192" s="240">
        <f t="shared" si="85"/>
        <v>2.4592788945992261</v>
      </c>
      <c r="Z192" s="104">
        <v>-6.5081325394901963</v>
      </c>
      <c r="AA192" s="104">
        <v>1.628121277504313</v>
      </c>
      <c r="AB192" s="104">
        <v>1.755652320617429</v>
      </c>
      <c r="AC192" s="104">
        <v>0.21880997304308814</v>
      </c>
      <c r="AD192" s="104">
        <v>1.5432729330043582</v>
      </c>
      <c r="AE192" s="104">
        <v>2.7054766091359816</v>
      </c>
      <c r="AF192" s="104">
        <v>4.3086410829165311</v>
      </c>
      <c r="AG192" s="104">
        <v>5.7786326971051016</v>
      </c>
      <c r="AH192" s="104"/>
    </row>
    <row r="193" spans="1:34" x14ac:dyDescent="0.2">
      <c r="A193" s="219" t="s">
        <v>8</v>
      </c>
      <c r="B193" s="220"/>
      <c r="C193" s="240" t="str">
        <f t="shared" si="85"/>
        <v/>
      </c>
      <c r="D193" s="240">
        <f t="shared" si="85"/>
        <v>12.834751054535531</v>
      </c>
      <c r="E193" s="240">
        <f t="shared" si="85"/>
        <v>-8.1529551118211465</v>
      </c>
      <c r="F193" s="240">
        <f t="shared" si="85"/>
        <v>-4.0980331612187948</v>
      </c>
      <c r="G193" s="240">
        <f t="shared" si="85"/>
        <v>20.752576082594977</v>
      </c>
      <c r="H193" s="240">
        <f t="shared" si="85"/>
        <v>6.3967732420327605</v>
      </c>
      <c r="I193" s="240">
        <f t="shared" si="85"/>
        <v>-10.16351995307434</v>
      </c>
      <c r="J193" s="240">
        <f t="shared" si="85"/>
        <v>3.5617755117337335</v>
      </c>
      <c r="K193" s="240">
        <f t="shared" si="85"/>
        <v>10.847914332010333</v>
      </c>
      <c r="L193" s="240">
        <f t="shared" si="85"/>
        <v>7.7755836758020225</v>
      </c>
      <c r="M193" s="240">
        <f t="shared" si="85"/>
        <v>12.6886791826619</v>
      </c>
      <c r="N193" s="240">
        <f t="shared" si="85"/>
        <v>0.27540401514298818</v>
      </c>
      <c r="O193" s="240">
        <f t="shared" si="85"/>
        <v>2.8548064945588481</v>
      </c>
      <c r="P193" s="240">
        <f t="shared" si="85"/>
        <v>-2.7200095831308668</v>
      </c>
      <c r="Q193" s="240">
        <f t="shared" si="85"/>
        <v>3.7408925482371957</v>
      </c>
      <c r="R193" s="240">
        <f t="shared" si="85"/>
        <v>7.8516159244990114</v>
      </c>
      <c r="S193" s="240">
        <f t="shared" si="85"/>
        <v>1.8611098226158918</v>
      </c>
      <c r="T193" s="240">
        <f t="shared" si="85"/>
        <v>3.9578538641070082</v>
      </c>
      <c r="U193" s="240">
        <f t="shared" si="85"/>
        <v>1.8532115013312422</v>
      </c>
      <c r="V193" s="240">
        <f t="shared" si="85"/>
        <v>2.4986043904422495</v>
      </c>
      <c r="W193" s="240">
        <f t="shared" si="85"/>
        <v>4.2862022567215163</v>
      </c>
      <c r="X193" s="240">
        <f t="shared" si="85"/>
        <v>3.562221028955137</v>
      </c>
      <c r="Y193" s="240">
        <f t="shared" si="85"/>
        <v>1.2027692666696455</v>
      </c>
      <c r="Z193" s="104">
        <v>-1.0344335108583791</v>
      </c>
      <c r="AA193" s="104">
        <v>-0.12679351156366092</v>
      </c>
      <c r="AB193" s="104">
        <v>-3.6872595087139137</v>
      </c>
      <c r="AC193" s="104">
        <v>5.3800348595801406</v>
      </c>
      <c r="AD193" s="104">
        <v>3.2534747684523468</v>
      </c>
      <c r="AE193" s="104">
        <v>0.43700378081923397</v>
      </c>
      <c r="AF193" s="104">
        <v>3.7844869465449182</v>
      </c>
      <c r="AG193" s="104">
        <v>5.617885774411624</v>
      </c>
      <c r="AH193" s="104"/>
    </row>
    <row r="194" spans="1:34" x14ac:dyDescent="0.2">
      <c r="A194" s="219" t="s">
        <v>123</v>
      </c>
      <c r="B194" s="220"/>
      <c r="C194" s="240" t="str">
        <f t="shared" si="85"/>
        <v/>
      </c>
      <c r="D194" s="240">
        <f t="shared" si="85"/>
        <v>7.857743020759389</v>
      </c>
      <c r="E194" s="240">
        <f t="shared" si="85"/>
        <v>4.5688080936968634</v>
      </c>
      <c r="F194" s="240">
        <f t="shared" si="85"/>
        <v>-7.764839563771309</v>
      </c>
      <c r="G194" s="240">
        <f t="shared" si="85"/>
        <v>2.5364817661284844</v>
      </c>
      <c r="H194" s="240">
        <f t="shared" si="85"/>
        <v>-6.7537485994360491</v>
      </c>
      <c r="I194" s="240">
        <f t="shared" si="85"/>
        <v>4.7872987299607983</v>
      </c>
      <c r="J194" s="240">
        <f t="shared" si="85"/>
        <v>-3.6199793044111583E-2</v>
      </c>
      <c r="K194" s="240">
        <f t="shared" si="85"/>
        <v>2.1856464646144547</v>
      </c>
      <c r="L194" s="240">
        <f t="shared" si="85"/>
        <v>1.0714788029480005</v>
      </c>
      <c r="M194" s="240">
        <f t="shared" si="85"/>
        <v>3.0348307867878122</v>
      </c>
      <c r="N194" s="240">
        <f t="shared" si="85"/>
        <v>-12.657382106858384</v>
      </c>
      <c r="O194" s="240">
        <f t="shared" si="85"/>
        <v>-2.731218856259543</v>
      </c>
      <c r="P194" s="240">
        <f t="shared" si="85"/>
        <v>1.5319767726857725</v>
      </c>
      <c r="Q194" s="240">
        <f t="shared" si="85"/>
        <v>0.56090306974341253</v>
      </c>
      <c r="R194" s="240">
        <f t="shared" si="85"/>
        <v>5.1399854603159323</v>
      </c>
      <c r="S194" s="240">
        <f t="shared" si="85"/>
        <v>-1.5603031307402926</v>
      </c>
      <c r="T194" s="240">
        <f t="shared" si="85"/>
        <v>2.3006288711560519</v>
      </c>
      <c r="U194" s="240">
        <f t="shared" si="85"/>
        <v>3.618692696901471</v>
      </c>
      <c r="V194" s="240">
        <f t="shared" si="85"/>
        <v>2.1229620049298736</v>
      </c>
      <c r="W194" s="240">
        <f t="shared" si="85"/>
        <v>3.0478294992064558</v>
      </c>
      <c r="X194" s="240">
        <f t="shared" si="85"/>
        <v>0.76468282087920336</v>
      </c>
      <c r="Y194" s="240">
        <f t="shared" si="85"/>
        <v>1.0705165322004051</v>
      </c>
      <c r="Z194" s="104">
        <v>3.7605077482725013</v>
      </c>
      <c r="AA194" s="104">
        <v>2.8824796561393251</v>
      </c>
      <c r="AB194" s="104">
        <v>1.6015273679726105</v>
      </c>
      <c r="AC194" s="104">
        <v>0.85030031171595688</v>
      </c>
      <c r="AD194" s="104">
        <v>4.6191465730357262</v>
      </c>
      <c r="AE194" s="104">
        <v>3.3955667748259089</v>
      </c>
      <c r="AF194" s="104">
        <v>3.2088726288929115</v>
      </c>
      <c r="AG194" s="104">
        <v>8.8927486100118358</v>
      </c>
      <c r="AH194" s="104"/>
    </row>
    <row r="195" spans="1:34" x14ac:dyDescent="0.2">
      <c r="A195" s="222" t="s">
        <v>9</v>
      </c>
      <c r="B195" s="220"/>
      <c r="C195" s="241" t="str">
        <f t="shared" si="85"/>
        <v/>
      </c>
      <c r="D195" s="241">
        <f t="shared" si="85"/>
        <v>13.52737540485942</v>
      </c>
      <c r="E195" s="241">
        <f t="shared" si="85"/>
        <v>11.466468201892276</v>
      </c>
      <c r="F195" s="241">
        <f t="shared" si="85"/>
        <v>6.4457450851102216</v>
      </c>
      <c r="G195" s="241">
        <f t="shared" si="85"/>
        <v>6.3042402756604332</v>
      </c>
      <c r="H195" s="241">
        <f t="shared" si="85"/>
        <v>-3.4203147397707356</v>
      </c>
      <c r="I195" s="241">
        <f t="shared" si="85"/>
        <v>4.1122716394570435</v>
      </c>
      <c r="J195" s="241">
        <f t="shared" si="85"/>
        <v>7.1235839301843962</v>
      </c>
      <c r="K195" s="241">
        <f t="shared" si="85"/>
        <v>-3.5324642580471521</v>
      </c>
      <c r="L195" s="241">
        <f t="shared" si="85"/>
        <v>-8.6804208593727061E-2</v>
      </c>
      <c r="M195" s="241">
        <f t="shared" si="85"/>
        <v>10.205878116698708</v>
      </c>
      <c r="N195" s="241">
        <f t="shared" si="85"/>
        <v>-2.5904313124783029</v>
      </c>
      <c r="O195" s="241">
        <f t="shared" si="85"/>
        <v>7.7722342025238644</v>
      </c>
      <c r="P195" s="241">
        <f t="shared" si="85"/>
        <v>4.1215084893102549</v>
      </c>
      <c r="Q195" s="241">
        <f t="shared" si="85"/>
        <v>0.73140254124901549</v>
      </c>
      <c r="R195" s="241">
        <f t="shared" si="85"/>
        <v>10.015507863858119</v>
      </c>
      <c r="S195" s="241">
        <f t="shared" si="85"/>
        <v>2.9234899402444725</v>
      </c>
      <c r="T195" s="241">
        <f t="shared" si="85"/>
        <v>2.5739264407433904</v>
      </c>
      <c r="U195" s="241">
        <f t="shared" si="85"/>
        <v>7.3956215340390097</v>
      </c>
      <c r="V195" s="241">
        <f t="shared" si="85"/>
        <v>3.3490650446345915</v>
      </c>
      <c r="W195" s="241">
        <f t="shared" si="85"/>
        <v>5.4105796586749078</v>
      </c>
      <c r="X195" s="241">
        <f t="shared" si="85"/>
        <v>2.0201980196965952</v>
      </c>
      <c r="Y195" s="241">
        <f t="shared" si="85"/>
        <v>-2.7842616316347879</v>
      </c>
      <c r="Z195" s="108">
        <v>-3.3721944629323986</v>
      </c>
      <c r="AA195" s="108">
        <v>2.0800002279162566</v>
      </c>
      <c r="AB195" s="108">
        <v>4.6912890170252464</v>
      </c>
      <c r="AC195" s="108">
        <v>-2.6056010090032444</v>
      </c>
      <c r="AD195" s="108">
        <v>-3.7507323249990288</v>
      </c>
      <c r="AE195" s="108">
        <v>8.7459634685229446</v>
      </c>
      <c r="AF195" s="108">
        <v>18.786582023586273</v>
      </c>
      <c r="AG195" s="108">
        <v>-0.57531389610248063</v>
      </c>
      <c r="AH195" s="108"/>
    </row>
    <row r="196" spans="1:34" x14ac:dyDescent="0.2">
      <c r="A196" s="219" t="s">
        <v>10</v>
      </c>
      <c r="B196" s="223"/>
      <c r="C196" s="240" t="str">
        <f t="shared" si="85"/>
        <v/>
      </c>
      <c r="D196" s="240">
        <f t="shared" si="85"/>
        <v>48.460899109848739</v>
      </c>
      <c r="E196" s="240">
        <f t="shared" si="85"/>
        <v>5.1228739523631939</v>
      </c>
      <c r="F196" s="240">
        <f t="shared" si="85"/>
        <v>76.531432003886906</v>
      </c>
      <c r="G196" s="240">
        <f t="shared" si="85"/>
        <v>-3.2976959807550665</v>
      </c>
      <c r="H196" s="240">
        <f t="shared" si="85"/>
        <v>-4.0676568148611647</v>
      </c>
      <c r="I196" s="240">
        <f t="shared" si="85"/>
        <v>-7.2969718045634124</v>
      </c>
      <c r="J196" s="240">
        <f t="shared" si="85"/>
        <v>96.77593431870423</v>
      </c>
      <c r="K196" s="240">
        <f t="shared" si="85"/>
        <v>2.9126239530162801</v>
      </c>
      <c r="L196" s="240">
        <f t="shared" si="85"/>
        <v>14.645996559045194</v>
      </c>
      <c r="M196" s="240">
        <f t="shared" si="85"/>
        <v>55.867684693362051</v>
      </c>
      <c r="N196" s="240">
        <f t="shared" si="85"/>
        <v>-23.330169796086906</v>
      </c>
      <c r="O196" s="240">
        <f t="shared" si="85"/>
        <v>87.174441026074305</v>
      </c>
      <c r="P196" s="240">
        <f t="shared" si="85"/>
        <v>32.290183968485266</v>
      </c>
      <c r="Q196" s="240">
        <f t="shared" si="85"/>
        <v>18.620654270550375</v>
      </c>
      <c r="R196" s="240">
        <f t="shared" si="85"/>
        <v>36.642375941692329</v>
      </c>
      <c r="S196" s="240">
        <f t="shared" si="85"/>
        <v>-3.7032495967239454</v>
      </c>
      <c r="T196" s="240">
        <f t="shared" si="85"/>
        <v>21.185477843499754</v>
      </c>
      <c r="U196" s="240">
        <f t="shared" si="85"/>
        <v>97.073140748664159</v>
      </c>
      <c r="V196" s="240">
        <f t="shared" si="85"/>
        <v>23.829091169020856</v>
      </c>
      <c r="W196" s="240">
        <f t="shared" si="85"/>
        <v>21.052190105755031</v>
      </c>
      <c r="X196" s="240">
        <f t="shared" si="85"/>
        <v>7.5872678808374339</v>
      </c>
      <c r="Y196" s="240">
        <f t="shared" si="85"/>
        <v>-18.139939291102557</v>
      </c>
      <c r="Z196" s="104">
        <v>-2.8760709181799515</v>
      </c>
      <c r="AA196" s="104">
        <v>23.125623519818173</v>
      </c>
      <c r="AB196" s="104">
        <v>26.365712049057354</v>
      </c>
      <c r="AC196" s="104">
        <v>-2.9302308316408454</v>
      </c>
      <c r="AD196" s="104">
        <v>-44.917961879254122</v>
      </c>
      <c r="AE196" s="104">
        <v>84.052732213744093</v>
      </c>
      <c r="AF196" s="104">
        <v>91.035530698778473</v>
      </c>
      <c r="AG196" s="104">
        <v>-27.660609014597082</v>
      </c>
      <c r="AH196" s="104"/>
    </row>
    <row r="197" spans="1:34" x14ac:dyDescent="0.2">
      <c r="A197" s="219" t="s">
        <v>11</v>
      </c>
      <c r="B197" s="220"/>
      <c r="C197" s="240" t="str">
        <f t="shared" si="85"/>
        <v/>
      </c>
      <c r="D197" s="240">
        <f t="shared" si="85"/>
        <v>52.341635193292468</v>
      </c>
      <c r="E197" s="240">
        <f t="shared" si="85"/>
        <v>4.3707829473054405</v>
      </c>
      <c r="F197" s="240">
        <f t="shared" si="85"/>
        <v>83.311638278885368</v>
      </c>
      <c r="G197" s="240">
        <f t="shared" si="85"/>
        <v>-2.4889210735237977</v>
      </c>
      <c r="H197" s="240">
        <f t="shared" si="85"/>
        <v>-3.6163242632772929</v>
      </c>
      <c r="I197" s="240">
        <f t="shared" si="85"/>
        <v>-7.9211247542758549</v>
      </c>
      <c r="J197" s="240">
        <f t="shared" si="85"/>
        <v>110.53629102403151</v>
      </c>
      <c r="K197" s="240">
        <f t="shared" si="85"/>
        <v>3.3389366347811089</v>
      </c>
      <c r="L197" s="240">
        <f t="shared" si="85"/>
        <v>15.127011360990149</v>
      </c>
      <c r="M197" s="240">
        <f t="shared" si="85"/>
        <v>60.256087179698348</v>
      </c>
      <c r="N197" s="240">
        <f t="shared" si="85"/>
        <v>-24.396691968030627</v>
      </c>
      <c r="O197" s="240">
        <f t="shared" si="85"/>
        <v>116.99810998686021</v>
      </c>
      <c r="P197" s="240">
        <f t="shared" si="85"/>
        <v>35.048043416482869</v>
      </c>
      <c r="Q197" s="240">
        <f t="shared" si="85"/>
        <v>21.849016310169688</v>
      </c>
      <c r="R197" s="240">
        <f t="shared" si="85"/>
        <v>40.6010966715546</v>
      </c>
      <c r="S197" s="240">
        <f t="shared" si="85"/>
        <v>-4.5769347667172999</v>
      </c>
      <c r="T197" s="240">
        <f t="shared" si="85"/>
        <v>24.164913323341786</v>
      </c>
      <c r="U197" s="240">
        <f t="shared" si="85"/>
        <v>128.97254488586688</v>
      </c>
      <c r="V197" s="240">
        <f t="shared" si="85"/>
        <v>26.798175692381832</v>
      </c>
      <c r="W197" s="240">
        <f t="shared" si="85"/>
        <v>23.251615810319869</v>
      </c>
      <c r="X197" s="240">
        <f t="shared" si="85"/>
        <v>8.2978653147675718</v>
      </c>
      <c r="Y197" s="240">
        <f t="shared" si="85"/>
        <v>-20.119675732616127</v>
      </c>
      <c r="Z197" s="104">
        <v>3.8055682602990748</v>
      </c>
      <c r="AA197" s="104">
        <v>25.221033303425955</v>
      </c>
      <c r="AB197" s="104">
        <v>29.592278197308943</v>
      </c>
      <c r="AC197" s="104">
        <v>-3.0167236132614295</v>
      </c>
      <c r="AD197" s="104">
        <v>-46.900359844753645</v>
      </c>
      <c r="AE197" s="104">
        <v>89.716414493181588</v>
      </c>
      <c r="AF197" s="104">
        <v>94.554208143137373</v>
      </c>
      <c r="AG197" s="104">
        <v>-28.760537158130937</v>
      </c>
      <c r="AH197" s="104"/>
    </row>
    <row r="198" spans="1:34" x14ac:dyDescent="0.2">
      <c r="A198" s="225" t="s">
        <v>12</v>
      </c>
      <c r="B198" s="220"/>
      <c r="C198" s="240" t="str">
        <f t="shared" si="85"/>
        <v/>
      </c>
      <c r="D198" s="240">
        <f t="shared" si="85"/>
        <v>5.2020693806198226</v>
      </c>
      <c r="E198" s="240">
        <f t="shared" si="85"/>
        <v>8.0018058412652628</v>
      </c>
      <c r="F198" s="240">
        <f t="shared" si="85"/>
        <v>-5.075606262367927</v>
      </c>
      <c r="G198" s="240">
        <f t="shared" si="85"/>
        <v>11.395441441254285</v>
      </c>
      <c r="H198" s="240">
        <f t="shared" si="85"/>
        <v>-2.0420463128904554</v>
      </c>
      <c r="I198" s="240">
        <f t="shared" si="85"/>
        <v>6.7619799224166055</v>
      </c>
      <c r="J198" s="240">
        <f t="shared" si="85"/>
        <v>0.32835287387613654</v>
      </c>
      <c r="K198" s="240">
        <f t="shared" si="85"/>
        <v>2.0337543181622619</v>
      </c>
      <c r="L198" s="240">
        <f t="shared" si="85"/>
        <v>2.6660059554864279</v>
      </c>
      <c r="M198" s="240">
        <f t="shared" si="85"/>
        <v>-0.94321471529840162</v>
      </c>
      <c r="N198" s="240">
        <f t="shared" si="85"/>
        <v>-4.2607648045679962</v>
      </c>
      <c r="O198" s="240">
        <f t="shared" si="85"/>
        <v>9.7269058671911601E-2</v>
      </c>
      <c r="P198" s="240">
        <f t="shared" si="85"/>
        <v>-0.84310896879121744</v>
      </c>
      <c r="Q198" s="240">
        <f t="shared" si="85"/>
        <v>-1.0665372058129119</v>
      </c>
      <c r="R198" s="240">
        <f t="shared" si="85"/>
        <v>2.3865595419575003</v>
      </c>
      <c r="S198" s="240">
        <f t="shared" si="85"/>
        <v>7.5254795854129197</v>
      </c>
      <c r="T198" s="240">
        <f t="shared" si="85"/>
        <v>-1.1227511069671459</v>
      </c>
      <c r="U198" s="240">
        <f t="shared" si="85"/>
        <v>-3.5056531180350681</v>
      </c>
      <c r="V198" s="240">
        <f t="shared" si="85"/>
        <v>0.55776957498556712</v>
      </c>
      <c r="W198" s="240">
        <f t="shared" si="85"/>
        <v>4.4015454278187205</v>
      </c>
      <c r="X198" s="240">
        <f t="shared" si="85"/>
        <v>1.2468615347523082</v>
      </c>
      <c r="Y198" s="240">
        <f t="shared" si="85"/>
        <v>2.5379234976029341</v>
      </c>
      <c r="Z198" s="104">
        <v>-4.0030222285566079</v>
      </c>
      <c r="AA198" s="104">
        <v>-1.2606391349269663</v>
      </c>
      <c r="AB198" s="104">
        <v>-0.3822217110347581</v>
      </c>
      <c r="AC198" s="104">
        <v>-4.20665008638621</v>
      </c>
      <c r="AD198" s="104">
        <v>3.8181968046761883</v>
      </c>
      <c r="AE198" s="104">
        <v>1.9392075718103641</v>
      </c>
      <c r="AF198" s="104">
        <v>8.750515673882342</v>
      </c>
      <c r="AG198" s="104">
        <v>7.9554775057982363</v>
      </c>
      <c r="AH198" s="104"/>
    </row>
    <row r="199" spans="1:34" x14ac:dyDescent="0.2">
      <c r="A199" s="225" t="s">
        <v>80</v>
      </c>
      <c r="B199" s="226"/>
      <c r="C199" s="240" t="str">
        <f t="shared" si="85"/>
        <v/>
      </c>
      <c r="D199" s="240">
        <f t="shared" si="85"/>
        <v>9.169170803334282</v>
      </c>
      <c r="E199" s="240">
        <f t="shared" si="85"/>
        <v>18.474979453440344</v>
      </c>
      <c r="F199" s="240">
        <f t="shared" si="85"/>
        <v>-3.37672710819924</v>
      </c>
      <c r="G199" s="240">
        <f t="shared" si="85"/>
        <v>12.423849988225143</v>
      </c>
      <c r="H199" s="240">
        <f t="shared" si="85"/>
        <v>-8.8745638593335165</v>
      </c>
      <c r="I199" s="240">
        <f t="shared" si="85"/>
        <v>4.4684276843182769</v>
      </c>
      <c r="J199" s="240">
        <f t="shared" si="85"/>
        <v>-12.009748728568692</v>
      </c>
      <c r="K199" s="240">
        <f t="shared" si="85"/>
        <v>-15.457219589307503</v>
      </c>
      <c r="L199" s="240">
        <f t="shared" si="85"/>
        <v>-3.420610253525358</v>
      </c>
      <c r="M199" s="240">
        <f t="shared" si="85"/>
        <v>1.669109455659612</v>
      </c>
      <c r="N199" s="240">
        <f t="shared" si="85"/>
        <v>5.3309061278123959</v>
      </c>
      <c r="O199" s="240">
        <f t="shared" si="85"/>
        <v>-0.5060669647508842</v>
      </c>
      <c r="P199" s="240">
        <f t="shared" si="85"/>
        <v>-0.13372705582547217</v>
      </c>
      <c r="Q199" s="240">
        <f t="shared" si="85"/>
        <v>-4.1282574612688805E-2</v>
      </c>
      <c r="R199" s="240">
        <f t="shared" si="85"/>
        <v>5.8671142897501971</v>
      </c>
      <c r="S199" s="240">
        <f t="shared" si="85"/>
        <v>2.2765837837028124</v>
      </c>
      <c r="T199" s="240">
        <f t="shared" si="85"/>
        <v>0.19212856422756719</v>
      </c>
      <c r="U199" s="240">
        <f t="shared" si="85"/>
        <v>3.793853648733525</v>
      </c>
      <c r="V199" s="240">
        <f t="shared" si="85"/>
        <v>3.3734576725161114</v>
      </c>
      <c r="W199" s="240">
        <f t="shared" si="85"/>
        <v>-0.18686416513858939</v>
      </c>
      <c r="X199" s="240">
        <f t="shared" si="85"/>
        <v>-0.55834348947729762</v>
      </c>
      <c r="Y199" s="240">
        <f t="shared" si="85"/>
        <v>-1.385994219090092</v>
      </c>
      <c r="Z199" s="104">
        <v>-2.0469752511416694</v>
      </c>
      <c r="AA199" s="104">
        <v>-0.69048313191374389</v>
      </c>
      <c r="AB199" s="104">
        <v>4.3294559423633361</v>
      </c>
      <c r="AC199" s="104">
        <v>-1.8965310657557244</v>
      </c>
      <c r="AD199" s="104">
        <v>6.3391478856604566</v>
      </c>
      <c r="AE199" s="104">
        <v>9.3374117153177671E-2</v>
      </c>
      <c r="AF199" s="104">
        <v>4.8439786201899038</v>
      </c>
      <c r="AG199" s="104">
        <v>3.211628372550579</v>
      </c>
      <c r="AH199" s="104"/>
    </row>
    <row r="200" spans="1:34" x14ac:dyDescent="0.2">
      <c r="A200" s="225" t="s">
        <v>124</v>
      </c>
      <c r="B200" s="220"/>
      <c r="C200" s="240" t="str">
        <f t="shared" si="85"/>
        <v/>
      </c>
      <c r="D200" s="240">
        <f t="shared" si="85"/>
        <v>-2.6019895160932505</v>
      </c>
      <c r="E200" s="240">
        <f t="shared" si="85"/>
        <v>-0.97753092881932568</v>
      </c>
      <c r="F200" s="240">
        <f t="shared" si="85"/>
        <v>-7.04338580513636</v>
      </c>
      <c r="G200" s="240">
        <f t="shared" si="85"/>
        <v>3.4269770004874633</v>
      </c>
      <c r="H200" s="240">
        <f t="shared" si="85"/>
        <v>1.9146739082278819</v>
      </c>
      <c r="I200" s="240">
        <f t="shared" si="85"/>
        <v>7.7744416324898369</v>
      </c>
      <c r="J200" s="240">
        <f t="shared" si="85"/>
        <v>-1.3440583927062377</v>
      </c>
      <c r="K200" s="240">
        <f t="shared" si="85"/>
        <v>-4.2084224979954126</v>
      </c>
      <c r="L200" s="240">
        <f t="shared" si="85"/>
        <v>3.273483983188985</v>
      </c>
      <c r="M200" s="240">
        <f t="shared" si="85"/>
        <v>-1.2698635507569556</v>
      </c>
      <c r="N200" s="240">
        <f t="shared" si="85"/>
        <v>11.434419460182621</v>
      </c>
      <c r="O200" s="240">
        <f t="shared" si="85"/>
        <v>0.25398255985784601</v>
      </c>
      <c r="P200" s="240">
        <f t="shared" si="85"/>
        <v>1.0250096081946047</v>
      </c>
      <c r="Q200" s="240">
        <f t="shared" si="85"/>
        <v>-5.7115125931388562</v>
      </c>
      <c r="R200" s="240">
        <f t="shared" si="85"/>
        <v>3.0729431330005497</v>
      </c>
      <c r="S200" s="240">
        <f t="shared" si="85"/>
        <v>8.9966890177623391</v>
      </c>
      <c r="T200" s="240">
        <f t="shared" si="85"/>
        <v>9.4571143641052124</v>
      </c>
      <c r="U200" s="240">
        <f t="shared" si="85"/>
        <v>7.5677734455573908</v>
      </c>
      <c r="V200" s="240">
        <f t="shared" si="85"/>
        <v>-4.3908469615284602</v>
      </c>
      <c r="W200" s="240">
        <f t="shared" si="85"/>
        <v>8.7149686907745263</v>
      </c>
      <c r="X200" s="240">
        <f t="shared" si="85"/>
        <v>15.196583877369152</v>
      </c>
      <c r="Y200" s="240">
        <f t="shared" si="85"/>
        <v>1.3620135428155988</v>
      </c>
      <c r="Z200" s="104">
        <v>-3.315127981472854</v>
      </c>
      <c r="AA200" s="104">
        <v>-4.0014337238737374</v>
      </c>
      <c r="AB200" s="104">
        <v>-6.6767682833873021</v>
      </c>
      <c r="AC200" s="104">
        <v>1.6831516519633105E-2</v>
      </c>
      <c r="AD200" s="104">
        <v>3.4330135918713367</v>
      </c>
      <c r="AE200" s="104">
        <v>6.1765348689180044E-3</v>
      </c>
      <c r="AF200" s="104">
        <v>-3.3595276703671351</v>
      </c>
      <c r="AG200" s="104">
        <v>12.556249488641003</v>
      </c>
      <c r="AH200" s="104"/>
    </row>
    <row r="201" spans="1:34" x14ac:dyDescent="0.2">
      <c r="A201" s="225" t="s">
        <v>125</v>
      </c>
      <c r="B201" s="220"/>
      <c r="C201" s="240" t="str">
        <f t="shared" si="85"/>
        <v/>
      </c>
      <c r="D201" s="240">
        <f t="shared" si="85"/>
        <v>-3.0297460017481237</v>
      </c>
      <c r="E201" s="240">
        <f t="shared" ref="E201:Y201" si="86">IFERROR(100*(E75/E106-1),"")</f>
        <v>4.8340511600376335</v>
      </c>
      <c r="F201" s="240">
        <f t="shared" si="86"/>
        <v>-1.1747544198935533</v>
      </c>
      <c r="G201" s="240">
        <f t="shared" si="86"/>
        <v>-0.55397271111334856</v>
      </c>
      <c r="H201" s="240">
        <f t="shared" si="86"/>
        <v>1.1253258883180406</v>
      </c>
      <c r="I201" s="240">
        <f t="shared" si="86"/>
        <v>2.3433984828187926</v>
      </c>
      <c r="J201" s="240">
        <f t="shared" si="86"/>
        <v>-0.50499438885687198</v>
      </c>
      <c r="K201" s="240">
        <f t="shared" si="86"/>
        <v>3.0257554852778146</v>
      </c>
      <c r="L201" s="240">
        <f t="shared" si="86"/>
        <v>2.7702719942404919</v>
      </c>
      <c r="M201" s="240">
        <f t="shared" si="86"/>
        <v>-14.07626822594985</v>
      </c>
      <c r="N201" s="240">
        <f t="shared" si="86"/>
        <v>41.736782355252046</v>
      </c>
      <c r="O201" s="240">
        <f t="shared" si="86"/>
        <v>3.7999882388362938</v>
      </c>
      <c r="P201" s="240">
        <f t="shared" si="86"/>
        <v>2.4134987816130549</v>
      </c>
      <c r="Q201" s="240">
        <f t="shared" si="86"/>
        <v>0.25546903351134631</v>
      </c>
      <c r="R201" s="240">
        <f t="shared" si="86"/>
        <v>1.8969920116798988</v>
      </c>
      <c r="S201" s="240">
        <f t="shared" si="86"/>
        <v>1.843449949228515</v>
      </c>
      <c r="T201" s="240">
        <f t="shared" si="86"/>
        <v>7.8917736708294939E-2</v>
      </c>
      <c r="U201" s="240">
        <f t="shared" si="86"/>
        <v>1.8387156149950901</v>
      </c>
      <c r="V201" s="240">
        <f t="shared" si="86"/>
        <v>1.0848076842183474</v>
      </c>
      <c r="W201" s="240">
        <f t="shared" si="86"/>
        <v>1.1795395834025779</v>
      </c>
      <c r="X201" s="240">
        <f t="shared" si="86"/>
        <v>0.60804908477891662</v>
      </c>
      <c r="Y201" s="240">
        <f t="shared" si="86"/>
        <v>-0.11625766031260198</v>
      </c>
      <c r="Z201" s="104">
        <v>3.0248365669029553</v>
      </c>
      <c r="AA201" s="104">
        <v>-0.12104484056004727</v>
      </c>
      <c r="AB201" s="104">
        <v>-1.4850701848238113</v>
      </c>
      <c r="AC201" s="104">
        <v>2.1510225248585035</v>
      </c>
      <c r="AD201" s="104">
        <v>0.23383700059353973</v>
      </c>
      <c r="AE201" s="104">
        <v>9.2676423830706511E-3</v>
      </c>
      <c r="AF201" s="104">
        <v>-0.6179354014497096</v>
      </c>
      <c r="AG201" s="104">
        <v>1.50048699419012</v>
      </c>
      <c r="AH201" s="104"/>
    </row>
    <row r="202" spans="1:34" x14ac:dyDescent="0.2">
      <c r="A202" s="219" t="s">
        <v>13</v>
      </c>
      <c r="B202" s="220"/>
      <c r="C202" s="240" t="str">
        <f t="shared" ref="C202:Y213" si="87">IFERROR(100*(C76/C107-1),"")</f>
        <v/>
      </c>
      <c r="D202" s="240">
        <f t="shared" si="87"/>
        <v>13.241031654834391</v>
      </c>
      <c r="E202" s="240">
        <f t="shared" si="87"/>
        <v>15.114859159392836</v>
      </c>
      <c r="F202" s="240">
        <f t="shared" si="87"/>
        <v>-1.9825102813413875</v>
      </c>
      <c r="G202" s="240">
        <f t="shared" si="87"/>
        <v>3.2344461967710458</v>
      </c>
      <c r="H202" s="240">
        <f t="shared" si="87"/>
        <v>1.5338430675795323</v>
      </c>
      <c r="I202" s="240">
        <f t="shared" si="87"/>
        <v>8.5846741944210603</v>
      </c>
      <c r="J202" s="240">
        <f t="shared" si="87"/>
        <v>-4.9789711044379565</v>
      </c>
      <c r="K202" s="240">
        <f t="shared" si="87"/>
        <v>-0.74647890099782677</v>
      </c>
      <c r="L202" s="240">
        <f t="shared" si="87"/>
        <v>-9.4925386004618204</v>
      </c>
      <c r="M202" s="240">
        <f t="shared" si="87"/>
        <v>14.085382078791575</v>
      </c>
      <c r="N202" s="240">
        <f t="shared" si="87"/>
        <v>0.8323357350987326</v>
      </c>
      <c r="O202" s="240">
        <f t="shared" si="87"/>
        <v>-0.77086596738390467</v>
      </c>
      <c r="P202" s="240">
        <f t="shared" si="87"/>
        <v>-1.3698296520456288</v>
      </c>
      <c r="Q202" s="240">
        <f t="shared" si="87"/>
        <v>-5.9783688752826691</v>
      </c>
      <c r="R202" s="240">
        <f t="shared" si="87"/>
        <v>4.673109442468415</v>
      </c>
      <c r="S202" s="240">
        <f t="shared" si="87"/>
        <v>3.200858749051938</v>
      </c>
      <c r="T202" s="240">
        <f t="shared" si="87"/>
        <v>-1.8203995300402065</v>
      </c>
      <c r="U202" s="240">
        <f t="shared" si="87"/>
        <v>-0.38327408646370298</v>
      </c>
      <c r="V202" s="240">
        <f t="shared" si="87"/>
        <v>-4.510977038588404</v>
      </c>
      <c r="W202" s="240">
        <f t="shared" si="87"/>
        <v>3.3013107615277315</v>
      </c>
      <c r="X202" s="240">
        <f t="shared" si="87"/>
        <v>0.15192282805132074</v>
      </c>
      <c r="Y202" s="240">
        <f t="shared" si="87"/>
        <v>1.1987142881624724</v>
      </c>
      <c r="Z202" s="104">
        <v>-5.3794189177329255</v>
      </c>
      <c r="AA202" s="104">
        <v>0.51140606920629939</v>
      </c>
      <c r="AB202" s="104">
        <v>1.5119642819051649</v>
      </c>
      <c r="AC202" s="104">
        <v>-2.3635544000167763</v>
      </c>
      <c r="AD202" s="104">
        <v>3.8170664509514785</v>
      </c>
      <c r="AE202" s="104">
        <v>2.4915380581814972</v>
      </c>
      <c r="AF202" s="104">
        <v>8.2463865315055784</v>
      </c>
      <c r="AG202" s="104">
        <v>10.241496674802386</v>
      </c>
      <c r="AH202" s="104"/>
    </row>
    <row r="203" spans="1:34" x14ac:dyDescent="0.2">
      <c r="A203" s="222" t="s">
        <v>14</v>
      </c>
      <c r="B203" s="223"/>
      <c r="C203" s="241" t="str">
        <f t="shared" si="87"/>
        <v/>
      </c>
      <c r="D203" s="241">
        <f t="shared" si="87"/>
        <v>-0.23639547472527056</v>
      </c>
      <c r="E203" s="241">
        <f t="shared" si="87"/>
        <v>6.2289728655042342</v>
      </c>
      <c r="F203" s="241">
        <f t="shared" si="87"/>
        <v>-2.2867274548640348</v>
      </c>
      <c r="G203" s="241">
        <f t="shared" si="87"/>
        <v>5.0452385538088063</v>
      </c>
      <c r="H203" s="241">
        <f t="shared" si="87"/>
        <v>2.1606064895829169</v>
      </c>
      <c r="I203" s="241">
        <f t="shared" si="87"/>
        <v>3.1832251846595661</v>
      </c>
      <c r="J203" s="241">
        <f t="shared" si="87"/>
        <v>-1.2987407309457133</v>
      </c>
      <c r="K203" s="241">
        <f t="shared" si="87"/>
        <v>3.6747415800070682</v>
      </c>
      <c r="L203" s="241">
        <f t="shared" si="87"/>
        <v>3.9606567442045604</v>
      </c>
      <c r="M203" s="241">
        <f t="shared" si="87"/>
        <v>-1.1943959578830432</v>
      </c>
      <c r="N203" s="241">
        <f t="shared" si="87"/>
        <v>2.5263749509792488</v>
      </c>
      <c r="O203" s="241">
        <f t="shared" si="87"/>
        <v>-3.072097939009899</v>
      </c>
      <c r="P203" s="241">
        <f t="shared" si="87"/>
        <v>2.1459467262591181</v>
      </c>
      <c r="Q203" s="241">
        <f t="shared" si="87"/>
        <v>-0.21201336972580531</v>
      </c>
      <c r="R203" s="241">
        <f t="shared" si="87"/>
        <v>2.2727099047847199</v>
      </c>
      <c r="S203" s="241">
        <f t="shared" si="87"/>
        <v>3.4565755160394618</v>
      </c>
      <c r="T203" s="241">
        <f t="shared" si="87"/>
        <v>-1.0018383659942676</v>
      </c>
      <c r="U203" s="241">
        <f t="shared" si="87"/>
        <v>1.9854384443459994</v>
      </c>
      <c r="V203" s="241">
        <f t="shared" si="87"/>
        <v>1.4792149670771471</v>
      </c>
      <c r="W203" s="241">
        <f t="shared" si="87"/>
        <v>1.8187266527090129</v>
      </c>
      <c r="X203" s="241">
        <f t="shared" si="87"/>
        <v>1.6834874337340322</v>
      </c>
      <c r="Y203" s="241">
        <f t="shared" si="87"/>
        <v>0.91167489688548375</v>
      </c>
      <c r="Z203" s="108">
        <v>2.6073969917634665</v>
      </c>
      <c r="AA203" s="108">
        <v>0.29573309903745404</v>
      </c>
      <c r="AB203" s="108">
        <v>0.96029899444332045</v>
      </c>
      <c r="AC203" s="108">
        <v>2.6588973579289688</v>
      </c>
      <c r="AD203" s="108">
        <v>2.2860406993652882</v>
      </c>
      <c r="AE203" s="108">
        <v>1.6041019366447307</v>
      </c>
      <c r="AF203" s="108">
        <v>3.4100590309623868</v>
      </c>
      <c r="AG203" s="108">
        <v>5.6150774400941295</v>
      </c>
      <c r="AH203" s="108"/>
    </row>
    <row r="204" spans="1:34" x14ac:dyDescent="0.2">
      <c r="A204" s="219" t="s">
        <v>126</v>
      </c>
      <c r="B204" s="220"/>
      <c r="C204" s="240" t="str">
        <f t="shared" si="87"/>
        <v/>
      </c>
      <c r="D204" s="240">
        <f t="shared" si="87"/>
        <v>9.2326796481036375</v>
      </c>
      <c r="E204" s="240">
        <f t="shared" si="87"/>
        <v>9.9355840742919597</v>
      </c>
      <c r="F204" s="240">
        <f t="shared" si="87"/>
        <v>-3.7148337006269738</v>
      </c>
      <c r="G204" s="240">
        <f t="shared" si="87"/>
        <v>2.9773260830820769</v>
      </c>
      <c r="H204" s="240">
        <f t="shared" si="87"/>
        <v>3.8018668066864825</v>
      </c>
      <c r="I204" s="240">
        <f t="shared" si="87"/>
        <v>-0.18558839450939502</v>
      </c>
      <c r="J204" s="240">
        <f t="shared" si="87"/>
        <v>-4.8959366161212099</v>
      </c>
      <c r="K204" s="240">
        <f t="shared" si="87"/>
        <v>11.413988621664629</v>
      </c>
      <c r="L204" s="240">
        <f t="shared" si="87"/>
        <v>3.6680868270272393</v>
      </c>
      <c r="M204" s="240">
        <f t="shared" si="87"/>
        <v>0.57506839980208113</v>
      </c>
      <c r="N204" s="240">
        <f t="shared" si="87"/>
        <v>-0.86655771291763717</v>
      </c>
      <c r="O204" s="240">
        <f t="shared" si="87"/>
        <v>1.8926247012401642</v>
      </c>
      <c r="P204" s="240">
        <f t="shared" si="87"/>
        <v>3.3102998539516149</v>
      </c>
      <c r="Q204" s="240">
        <f t="shared" si="87"/>
        <v>2.3674406129004621</v>
      </c>
      <c r="R204" s="240">
        <f t="shared" si="87"/>
        <v>0.88023621401152052</v>
      </c>
      <c r="S204" s="240">
        <f t="shared" si="87"/>
        <v>0.37722243337927619</v>
      </c>
      <c r="T204" s="240">
        <f t="shared" si="87"/>
        <v>0.64460637177159441</v>
      </c>
      <c r="U204" s="240">
        <f t="shared" si="87"/>
        <v>1.1432333110927839</v>
      </c>
      <c r="V204" s="240">
        <f t="shared" si="87"/>
        <v>3.1906357004407582E-2</v>
      </c>
      <c r="W204" s="240">
        <f t="shared" si="87"/>
        <v>-1.9593086959085459</v>
      </c>
      <c r="X204" s="240">
        <f t="shared" si="87"/>
        <v>2.4193390223646416</v>
      </c>
      <c r="Y204" s="240">
        <f t="shared" si="87"/>
        <v>2.2622654617649562</v>
      </c>
      <c r="Z204" s="104">
        <v>3.7075981033176664</v>
      </c>
      <c r="AA204" s="104">
        <v>-0.38992647137520153</v>
      </c>
      <c r="AB204" s="104">
        <v>0.29720409854780971</v>
      </c>
      <c r="AC204" s="104">
        <v>3.4617782927721219</v>
      </c>
      <c r="AD204" s="104">
        <v>0.1112851066622067</v>
      </c>
      <c r="AE204" s="104">
        <v>2.5858826241731636</v>
      </c>
      <c r="AF204" s="104">
        <v>11.841312977143325</v>
      </c>
      <c r="AG204" s="104">
        <v>3.7125862368687423</v>
      </c>
      <c r="AH204" s="104"/>
    </row>
    <row r="205" spans="1:34" x14ac:dyDescent="0.2">
      <c r="A205" s="219" t="s">
        <v>105</v>
      </c>
      <c r="B205" s="220"/>
      <c r="C205" s="240" t="str">
        <f t="shared" si="87"/>
        <v/>
      </c>
      <c r="D205" s="240">
        <f t="shared" si="87"/>
        <v>7.5521138658383169</v>
      </c>
      <c r="E205" s="240">
        <f t="shared" si="87"/>
        <v>8.5598917183841383</v>
      </c>
      <c r="F205" s="240">
        <f t="shared" si="87"/>
        <v>-7.1281144867599622</v>
      </c>
      <c r="G205" s="240">
        <f t="shared" si="87"/>
        <v>2.3490628606403607</v>
      </c>
      <c r="H205" s="240">
        <f t="shared" si="87"/>
        <v>-4.4831179149981359</v>
      </c>
      <c r="I205" s="240">
        <f t="shared" si="87"/>
        <v>-0.66462969028966423</v>
      </c>
      <c r="J205" s="240">
        <f t="shared" si="87"/>
        <v>2.0942606508280504</v>
      </c>
      <c r="K205" s="240">
        <f t="shared" si="87"/>
        <v>-2.4396013023143981</v>
      </c>
      <c r="L205" s="240">
        <f t="shared" si="87"/>
        <v>-3.9868966814107232</v>
      </c>
      <c r="M205" s="240">
        <f t="shared" si="87"/>
        <v>5.2094624399894984</v>
      </c>
      <c r="N205" s="240">
        <f t="shared" si="87"/>
        <v>-3.1383747746030921</v>
      </c>
      <c r="O205" s="240">
        <f t="shared" si="87"/>
        <v>-7.6609863426544411</v>
      </c>
      <c r="P205" s="240">
        <f t="shared" si="87"/>
        <v>4.62376202807393</v>
      </c>
      <c r="Q205" s="240">
        <f t="shared" si="87"/>
        <v>-0.94746201424344978</v>
      </c>
      <c r="R205" s="240">
        <f t="shared" si="87"/>
        <v>3.5957844292809016</v>
      </c>
      <c r="S205" s="240">
        <f t="shared" si="87"/>
        <v>6.8709296516906493</v>
      </c>
      <c r="T205" s="240">
        <f t="shared" si="87"/>
        <v>-4.0877790833589671</v>
      </c>
      <c r="U205" s="240">
        <f t="shared" si="87"/>
        <v>-1.6677441962008377</v>
      </c>
      <c r="V205" s="240">
        <f t="shared" si="87"/>
        <v>-1.060257265248854</v>
      </c>
      <c r="W205" s="240">
        <f t="shared" si="87"/>
        <v>2.8075495215687418</v>
      </c>
      <c r="X205" s="240">
        <f t="shared" si="87"/>
        <v>-0.4332033710955363</v>
      </c>
      <c r="Y205" s="240">
        <f t="shared" si="87"/>
        <v>2.8999804673502494</v>
      </c>
      <c r="Z205" s="104">
        <v>-0.31278929739693151</v>
      </c>
      <c r="AA205" s="104">
        <v>0.22473924176527049</v>
      </c>
      <c r="AB205" s="104">
        <v>3.4348255431204677</v>
      </c>
      <c r="AC205" s="104">
        <v>6.6515187896178718</v>
      </c>
      <c r="AD205" s="104">
        <v>3.0555968039848613</v>
      </c>
      <c r="AE205" s="104">
        <v>1.4617740104140298</v>
      </c>
      <c r="AF205" s="104">
        <v>3.8034352435715624</v>
      </c>
      <c r="AG205" s="104">
        <v>6.3839260048586643</v>
      </c>
      <c r="AH205" s="104"/>
    </row>
    <row r="206" spans="1:34" x14ac:dyDescent="0.2">
      <c r="A206" s="219" t="s">
        <v>15</v>
      </c>
      <c r="B206" s="220"/>
      <c r="C206" s="240" t="str">
        <f t="shared" si="87"/>
        <v/>
      </c>
      <c r="D206" s="240">
        <f t="shared" si="87"/>
        <v>5.8033098924535897</v>
      </c>
      <c r="E206" s="240">
        <f t="shared" si="87"/>
        <v>7.9420554133154964</v>
      </c>
      <c r="F206" s="240">
        <f t="shared" si="87"/>
        <v>3.9030459357884517</v>
      </c>
      <c r="G206" s="240">
        <f t="shared" si="87"/>
        <v>14.713509734054542</v>
      </c>
      <c r="H206" s="240">
        <f t="shared" si="87"/>
        <v>14.75423669248106</v>
      </c>
      <c r="I206" s="240">
        <f t="shared" si="87"/>
        <v>6.7429611052845839</v>
      </c>
      <c r="J206" s="240">
        <f t="shared" si="87"/>
        <v>-6.7267533435618869</v>
      </c>
      <c r="K206" s="240">
        <f t="shared" si="87"/>
        <v>7.3856444771875029</v>
      </c>
      <c r="L206" s="240">
        <f t="shared" si="87"/>
        <v>12.274135248415696</v>
      </c>
      <c r="M206" s="240">
        <f t="shared" si="87"/>
        <v>3.8789815105605419</v>
      </c>
      <c r="N206" s="240">
        <f t="shared" si="87"/>
        <v>17.250390331367061</v>
      </c>
      <c r="O206" s="240">
        <f t="shared" si="87"/>
        <v>-9.0946237644355161</v>
      </c>
      <c r="P206" s="240">
        <f t="shared" si="87"/>
        <v>5.1106463410329983</v>
      </c>
      <c r="Q206" s="240">
        <f t="shared" si="87"/>
        <v>0.52922597644871061</v>
      </c>
      <c r="R206" s="240">
        <f t="shared" si="87"/>
        <v>2.2602410819731578</v>
      </c>
      <c r="S206" s="240">
        <f t="shared" si="87"/>
        <v>7.9433836538224778</v>
      </c>
      <c r="T206" s="240">
        <f t="shared" si="87"/>
        <v>-3.3718569625832306</v>
      </c>
      <c r="U206" s="240">
        <f t="shared" si="87"/>
        <v>4.1822348489480188</v>
      </c>
      <c r="V206" s="240">
        <f t="shared" si="87"/>
        <v>1.586789345005224</v>
      </c>
      <c r="W206" s="240">
        <f t="shared" si="87"/>
        <v>3.5905869137832891</v>
      </c>
      <c r="X206" s="240">
        <f t="shared" si="87"/>
        <v>4.4703096563534217</v>
      </c>
      <c r="Y206" s="240">
        <f t="shared" si="87"/>
        <v>1.0960331267700463</v>
      </c>
      <c r="Z206" s="104">
        <v>2.0677888804855549</v>
      </c>
      <c r="AA206" s="104">
        <v>0.18025192072295138</v>
      </c>
      <c r="AB206" s="104">
        <v>0.61702296448680194</v>
      </c>
      <c r="AC206" s="104">
        <v>1.8655774274207282</v>
      </c>
      <c r="AD206" s="104">
        <v>4.7730576063917063</v>
      </c>
      <c r="AE206" s="104">
        <v>1.9854355646693467</v>
      </c>
      <c r="AF206" s="104">
        <v>2.0538269945950871</v>
      </c>
      <c r="AG206" s="104">
        <v>12.122272138444167</v>
      </c>
      <c r="AH206" s="104"/>
    </row>
    <row r="207" spans="1:34" x14ac:dyDescent="0.2">
      <c r="A207" s="219" t="s">
        <v>127</v>
      </c>
      <c r="B207" s="220"/>
      <c r="C207" s="240" t="str">
        <f t="shared" si="87"/>
        <v/>
      </c>
      <c r="D207" s="240">
        <f t="shared" si="87"/>
        <v>-1.802275911898743</v>
      </c>
      <c r="E207" s="240">
        <f t="shared" si="87"/>
        <v>11.203200994864581</v>
      </c>
      <c r="F207" s="240">
        <f t="shared" si="87"/>
        <v>-3.2140558977393319</v>
      </c>
      <c r="G207" s="240">
        <f t="shared" si="87"/>
        <v>8.8854696450435533E-2</v>
      </c>
      <c r="H207" s="240">
        <f t="shared" si="87"/>
        <v>-5.5453185123763742</v>
      </c>
      <c r="I207" s="240">
        <f t="shared" si="87"/>
        <v>0.32105010332952322</v>
      </c>
      <c r="J207" s="240">
        <f t="shared" si="87"/>
        <v>7.1478818012429723</v>
      </c>
      <c r="K207" s="240">
        <f t="shared" si="87"/>
        <v>-4.9445219606661706</v>
      </c>
      <c r="L207" s="240">
        <f t="shared" si="87"/>
        <v>9.5359816231718408</v>
      </c>
      <c r="M207" s="240">
        <f t="shared" si="87"/>
        <v>-12.412653977303146</v>
      </c>
      <c r="N207" s="240">
        <f t="shared" si="87"/>
        <v>-22.778744636026047</v>
      </c>
      <c r="O207" s="240">
        <f t="shared" si="87"/>
        <v>-30.817806533425863</v>
      </c>
      <c r="P207" s="240">
        <f t="shared" si="87"/>
        <v>0.63306380401835227</v>
      </c>
      <c r="Q207" s="240">
        <f t="shared" si="87"/>
        <v>-2.4253796286567986</v>
      </c>
      <c r="R207" s="240">
        <f t="shared" si="87"/>
        <v>1.5766174449326709</v>
      </c>
      <c r="S207" s="240">
        <f t="shared" si="87"/>
        <v>-0.80302463521397804</v>
      </c>
      <c r="T207" s="240">
        <f t="shared" si="87"/>
        <v>1.6905748802225729</v>
      </c>
      <c r="U207" s="240">
        <f t="shared" si="87"/>
        <v>-0.65805112819756761</v>
      </c>
      <c r="V207" s="240">
        <f t="shared" si="87"/>
        <v>0.5180757104855882</v>
      </c>
      <c r="W207" s="240">
        <f t="shared" si="87"/>
        <v>-2.3213087882173689</v>
      </c>
      <c r="X207" s="240">
        <f t="shared" si="87"/>
        <v>-0.93356914292705984</v>
      </c>
      <c r="Y207" s="240">
        <f t="shared" si="87"/>
        <v>-5.4729183322523749</v>
      </c>
      <c r="Z207" s="104">
        <v>1.5069683107368004</v>
      </c>
      <c r="AA207" s="104">
        <v>0.15962674467857596</v>
      </c>
      <c r="AB207" s="104">
        <v>-0.20400188244785733</v>
      </c>
      <c r="AC207" s="104">
        <v>0.26229807088677948</v>
      </c>
      <c r="AD207" s="104">
        <v>1.6513545347467629</v>
      </c>
      <c r="AE207" s="104">
        <v>-3.2820771553574213</v>
      </c>
      <c r="AF207" s="104">
        <v>-0.9876623990345057</v>
      </c>
      <c r="AG207" s="104">
        <v>-1.1630919725257538</v>
      </c>
      <c r="AH207" s="104"/>
    </row>
    <row r="208" spans="1:34" x14ac:dyDescent="0.2">
      <c r="A208" s="219" t="s">
        <v>16</v>
      </c>
      <c r="B208" s="220"/>
      <c r="C208" s="240" t="str">
        <f t="shared" si="87"/>
        <v/>
      </c>
      <c r="D208" s="240">
        <f t="shared" si="87"/>
        <v>-3.2318955020767648</v>
      </c>
      <c r="E208" s="240">
        <f t="shared" si="87"/>
        <v>0.10568965787873807</v>
      </c>
      <c r="F208" s="240">
        <f t="shared" si="87"/>
        <v>-2.7671755384993779</v>
      </c>
      <c r="G208" s="240">
        <f t="shared" si="87"/>
        <v>0.26444550591695482</v>
      </c>
      <c r="H208" s="240">
        <f t="shared" si="87"/>
        <v>0.83483660907326396</v>
      </c>
      <c r="I208" s="240">
        <f t="shared" si="87"/>
        <v>-1.3872293456406504</v>
      </c>
      <c r="J208" s="240">
        <f t="shared" si="87"/>
        <v>1.3007982614734237</v>
      </c>
      <c r="K208" s="240">
        <f t="shared" si="87"/>
        <v>5.2559366590410272</v>
      </c>
      <c r="L208" s="240">
        <f t="shared" si="87"/>
        <v>-2.2451381862176434</v>
      </c>
      <c r="M208" s="240">
        <f t="shared" si="87"/>
        <v>-8.6911093119750422</v>
      </c>
      <c r="N208" s="240">
        <f t="shared" si="87"/>
        <v>0.99575288260060901</v>
      </c>
      <c r="O208" s="240">
        <f t="shared" si="87"/>
        <v>15.294998151000726</v>
      </c>
      <c r="P208" s="240">
        <f t="shared" si="87"/>
        <v>10.507383056797593</v>
      </c>
      <c r="Q208" s="240">
        <f t="shared" si="87"/>
        <v>3.4742558417552472</v>
      </c>
      <c r="R208" s="240">
        <f t="shared" si="87"/>
        <v>3.4927990839326295</v>
      </c>
      <c r="S208" s="240">
        <f t="shared" si="87"/>
        <v>4.1221918583157713</v>
      </c>
      <c r="T208" s="240">
        <f t="shared" si="87"/>
        <v>4.3206770442542508</v>
      </c>
      <c r="U208" s="240">
        <f t="shared" si="87"/>
        <v>5.7601567322958847</v>
      </c>
      <c r="V208" s="240">
        <f t="shared" si="87"/>
        <v>3.3106688679822582</v>
      </c>
      <c r="W208" s="240">
        <f t="shared" si="87"/>
        <v>3.0004888035600752</v>
      </c>
      <c r="X208" s="240">
        <f t="shared" si="87"/>
        <v>-0.96438712139689242</v>
      </c>
      <c r="Y208" s="240">
        <f t="shared" si="87"/>
        <v>-0.5807365143766563</v>
      </c>
      <c r="Z208" s="104">
        <v>10.396824713682772</v>
      </c>
      <c r="AA208" s="104">
        <v>-0.43248700169202792</v>
      </c>
      <c r="AB208" s="104">
        <v>1.9957440308672858</v>
      </c>
      <c r="AC208" s="104">
        <v>1.1980975133712768</v>
      </c>
      <c r="AD208" s="104">
        <v>-0.88111872076314102</v>
      </c>
      <c r="AE208" s="104">
        <v>1.3313491958417689</v>
      </c>
      <c r="AF208" s="104">
        <v>-0.61331111049259812</v>
      </c>
      <c r="AG208" s="104">
        <v>-1.6729003223256211</v>
      </c>
      <c r="AH208" s="104"/>
    </row>
    <row r="209" spans="1:34" x14ac:dyDescent="0.2">
      <c r="A209" s="219" t="s">
        <v>128</v>
      </c>
      <c r="B209" s="223"/>
      <c r="C209" s="240" t="str">
        <f t="shared" si="87"/>
        <v/>
      </c>
      <c r="D209" s="240">
        <f t="shared" si="87"/>
        <v>-7.9712864494767217</v>
      </c>
      <c r="E209" s="240">
        <f t="shared" si="87"/>
        <v>-2.1431333735029923</v>
      </c>
      <c r="F209" s="240">
        <f t="shared" si="87"/>
        <v>-1.1667980396800726</v>
      </c>
      <c r="G209" s="240">
        <f t="shared" si="87"/>
        <v>15.203518899407364</v>
      </c>
      <c r="H209" s="240">
        <f t="shared" si="87"/>
        <v>-6.7224180545809364</v>
      </c>
      <c r="I209" s="240">
        <f t="shared" si="87"/>
        <v>2.3395399233421266</v>
      </c>
      <c r="J209" s="240">
        <f t="shared" si="87"/>
        <v>-4.4685714067486231</v>
      </c>
      <c r="K209" s="240">
        <f t="shared" si="87"/>
        <v>1.2074437112127745</v>
      </c>
      <c r="L209" s="240">
        <f t="shared" si="87"/>
        <v>3.0978306774257502</v>
      </c>
      <c r="M209" s="240">
        <f t="shared" si="87"/>
        <v>-8.5897825111074475</v>
      </c>
      <c r="N209" s="240">
        <f t="shared" si="87"/>
        <v>1.5754902408515514</v>
      </c>
      <c r="O209" s="240">
        <f t="shared" si="87"/>
        <v>-4.5481468443905104</v>
      </c>
      <c r="P209" s="240">
        <f t="shared" si="87"/>
        <v>-9.2045672521191779</v>
      </c>
      <c r="Q209" s="240">
        <f t="shared" si="87"/>
        <v>-9.8581715029267603</v>
      </c>
      <c r="R209" s="240">
        <f t="shared" si="87"/>
        <v>2.6228140810627965</v>
      </c>
      <c r="S209" s="240">
        <f t="shared" si="87"/>
        <v>0.40779145199731914</v>
      </c>
      <c r="T209" s="240">
        <f t="shared" si="87"/>
        <v>-3.4981866963101682</v>
      </c>
      <c r="U209" s="240">
        <f t="shared" si="87"/>
        <v>6.0728280563527193</v>
      </c>
      <c r="V209" s="240">
        <f t="shared" si="87"/>
        <v>1.9838770516214632</v>
      </c>
      <c r="W209" s="240">
        <f t="shared" si="87"/>
        <v>4.910713967016811</v>
      </c>
      <c r="X209" s="240">
        <f t="shared" si="87"/>
        <v>0.19352465774045147</v>
      </c>
      <c r="Y209" s="240">
        <f t="shared" si="87"/>
        <v>0.21970535818613968</v>
      </c>
      <c r="Z209" s="104">
        <v>11.52223922360378</v>
      </c>
      <c r="AA209" s="104">
        <v>0.70622829207263038</v>
      </c>
      <c r="AB209" s="104">
        <v>3.515770944551555</v>
      </c>
      <c r="AC209" s="104">
        <v>1.0991361579596903</v>
      </c>
      <c r="AD209" s="104">
        <v>1.8719533682909795</v>
      </c>
      <c r="AE209" s="104">
        <v>0.40189750233845523</v>
      </c>
      <c r="AF209" s="104">
        <v>1.2811989251779732</v>
      </c>
      <c r="AG209" s="104">
        <v>5.8347739077329486</v>
      </c>
      <c r="AH209" s="104"/>
    </row>
    <row r="210" spans="1:34" x14ac:dyDescent="0.2">
      <c r="A210" s="219" t="s">
        <v>60</v>
      </c>
      <c r="B210" s="220"/>
      <c r="C210" s="240" t="str">
        <f t="shared" si="87"/>
        <v/>
      </c>
      <c r="D210" s="240">
        <f t="shared" si="87"/>
        <v>-17.566773947587311</v>
      </c>
      <c r="E210" s="240">
        <f t="shared" si="87"/>
        <v>4.3833171982013752</v>
      </c>
      <c r="F210" s="240">
        <f t="shared" si="87"/>
        <v>3.5552204843226631</v>
      </c>
      <c r="G210" s="240">
        <f t="shared" si="87"/>
        <v>2.7883964917201132</v>
      </c>
      <c r="H210" s="240">
        <f t="shared" si="87"/>
        <v>-5.2744534347953227</v>
      </c>
      <c r="I210" s="240">
        <f t="shared" si="87"/>
        <v>30.989610127094778</v>
      </c>
      <c r="J210" s="240">
        <f t="shared" si="87"/>
        <v>9.3796932643794406</v>
      </c>
      <c r="K210" s="240">
        <f t="shared" si="87"/>
        <v>-8.4124226091014442</v>
      </c>
      <c r="L210" s="240">
        <f t="shared" si="87"/>
        <v>4.6392204912459212</v>
      </c>
      <c r="M210" s="240">
        <f t="shared" si="87"/>
        <v>10.691777543459979</v>
      </c>
      <c r="N210" s="240">
        <f t="shared" si="87"/>
        <v>1.7461249550722036</v>
      </c>
      <c r="O210" s="240">
        <f t="shared" si="87"/>
        <v>0.8802530899887806</v>
      </c>
      <c r="P210" s="240">
        <f t="shared" si="87"/>
        <v>1.7126691981265818</v>
      </c>
      <c r="Q210" s="240">
        <f t="shared" si="87"/>
        <v>-0.80303411808650971</v>
      </c>
      <c r="R210" s="240">
        <f t="shared" si="87"/>
        <v>1.9632071606064283</v>
      </c>
      <c r="S210" s="240">
        <f t="shared" si="87"/>
        <v>5.4530002980639258</v>
      </c>
      <c r="T210" s="240">
        <f t="shared" si="87"/>
        <v>1.4580333136239076</v>
      </c>
      <c r="U210" s="240">
        <f t="shared" si="87"/>
        <v>1.4825646075925958</v>
      </c>
      <c r="V210" s="240">
        <f t="shared" si="87"/>
        <v>1.5698882383652579</v>
      </c>
      <c r="W210" s="240">
        <f t="shared" si="87"/>
        <v>2.3606157465735356</v>
      </c>
      <c r="X210" s="240">
        <f t="shared" si="87"/>
        <v>1.2728871660969698</v>
      </c>
      <c r="Y210" s="240">
        <f t="shared" si="87"/>
        <v>3.1335939324824702</v>
      </c>
      <c r="Z210" s="104">
        <v>5.7342369977464447</v>
      </c>
      <c r="AA210" s="104">
        <v>1.5295517716391149</v>
      </c>
      <c r="AB210" s="104">
        <v>3.1790933400479782</v>
      </c>
      <c r="AC210" s="104">
        <v>1.4969989026907049</v>
      </c>
      <c r="AD210" s="104">
        <v>0.6197621011631238</v>
      </c>
      <c r="AE210" s="104">
        <v>-0.87948181627818256</v>
      </c>
      <c r="AF210" s="104">
        <v>3.4634590455239644</v>
      </c>
      <c r="AG210" s="104">
        <v>7.88246838887392</v>
      </c>
      <c r="AH210" s="104"/>
    </row>
    <row r="211" spans="1:34" s="192" customFormat="1" x14ac:dyDescent="0.2">
      <c r="A211" s="219" t="s">
        <v>103</v>
      </c>
      <c r="B211" s="220"/>
      <c r="C211" s="240" t="str">
        <f t="shared" si="87"/>
        <v/>
      </c>
      <c r="D211" s="240">
        <f t="shared" si="87"/>
        <v>-4.2128124813346162</v>
      </c>
      <c r="E211" s="240">
        <f t="shared" si="87"/>
        <v>5.3552810400108175</v>
      </c>
      <c r="F211" s="240">
        <f t="shared" si="87"/>
        <v>2.2544746923329972</v>
      </c>
      <c r="G211" s="240">
        <f t="shared" si="87"/>
        <v>5.7706996570414226</v>
      </c>
      <c r="H211" s="240">
        <f t="shared" si="87"/>
        <v>4.3057956536413533</v>
      </c>
      <c r="I211" s="240">
        <f t="shared" si="87"/>
        <v>-28.83913794360301</v>
      </c>
      <c r="J211" s="240">
        <f t="shared" si="87"/>
        <v>-11.114676730640316</v>
      </c>
      <c r="K211" s="240">
        <f t="shared" si="87"/>
        <v>43.05171323873769</v>
      </c>
      <c r="L211" s="240">
        <f t="shared" si="87"/>
        <v>-5.5801545904867194</v>
      </c>
      <c r="M211" s="240">
        <f t="shared" si="87"/>
        <v>-3.5928169976693569</v>
      </c>
      <c r="N211" s="240">
        <f t="shared" si="87"/>
        <v>-3.2259318277549909</v>
      </c>
      <c r="O211" s="240">
        <f t="shared" si="87"/>
        <v>-2.3412932614078286</v>
      </c>
      <c r="P211" s="240">
        <f t="shared" si="87"/>
        <v>0.97750605190074502</v>
      </c>
      <c r="Q211" s="240">
        <f t="shared" si="87"/>
        <v>-1.1199453842808405</v>
      </c>
      <c r="R211" s="240">
        <f t="shared" si="87"/>
        <v>2.7559235420602013</v>
      </c>
      <c r="S211" s="240">
        <f t="shared" si="87"/>
        <v>3.326535591980595</v>
      </c>
      <c r="T211" s="240">
        <f t="shared" si="87"/>
        <v>0.4623720877124704</v>
      </c>
      <c r="U211" s="240">
        <f t="shared" si="87"/>
        <v>1.8285475459503653</v>
      </c>
      <c r="V211" s="240">
        <f t="shared" si="87"/>
        <v>0.46728330726011347</v>
      </c>
      <c r="W211" s="240">
        <f t="shared" si="87"/>
        <v>1.0086680731493658</v>
      </c>
      <c r="X211" s="240">
        <f t="shared" si="87"/>
        <v>2.1624039544840601</v>
      </c>
      <c r="Y211" s="240">
        <f t="shared" si="87"/>
        <v>-2.0817695922534574</v>
      </c>
      <c r="Z211" s="104">
        <v>1.4414482008530349</v>
      </c>
      <c r="AA211" s="104">
        <v>-3.281650734436925</v>
      </c>
      <c r="AB211" s="104">
        <v>0.79428545756772273</v>
      </c>
      <c r="AC211" s="104">
        <v>0.11277000579090757</v>
      </c>
      <c r="AD211" s="104">
        <v>0.76693934697982247</v>
      </c>
      <c r="AE211" s="104">
        <v>-0.20579619868400512</v>
      </c>
      <c r="AF211" s="104">
        <v>4.1127085162423249</v>
      </c>
      <c r="AG211" s="104">
        <v>5.4693862644486169</v>
      </c>
      <c r="AH211" s="104"/>
    </row>
    <row r="212" spans="1:34" x14ac:dyDescent="0.2">
      <c r="A212" s="219" t="s">
        <v>129</v>
      </c>
      <c r="B212" s="220"/>
      <c r="C212" s="240" t="str">
        <f t="shared" si="87"/>
        <v/>
      </c>
      <c r="D212" s="240">
        <f t="shared" si="87"/>
        <v>-3.9601285577289924</v>
      </c>
      <c r="E212" s="240">
        <f t="shared" si="87"/>
        <v>6.6923211936625426</v>
      </c>
      <c r="F212" s="240">
        <f t="shared" si="87"/>
        <v>-4.6706446315724186</v>
      </c>
      <c r="G212" s="240">
        <f t="shared" si="87"/>
        <v>-0.26235957737943405</v>
      </c>
      <c r="H212" s="240">
        <f t="shared" si="87"/>
        <v>2.7485229098365593</v>
      </c>
      <c r="I212" s="240">
        <f t="shared" si="87"/>
        <v>5.9783070678394834</v>
      </c>
      <c r="J212" s="240">
        <f t="shared" si="87"/>
        <v>1.9433644154169372</v>
      </c>
      <c r="K212" s="240">
        <f t="shared" si="87"/>
        <v>1.0161107901118571</v>
      </c>
      <c r="L212" s="240">
        <f t="shared" si="87"/>
        <v>3.2765461726029343</v>
      </c>
      <c r="M212" s="240">
        <f t="shared" si="87"/>
        <v>-4.0217220611669546</v>
      </c>
      <c r="N212" s="240">
        <f t="shared" si="87"/>
        <v>4.5455446105864716</v>
      </c>
      <c r="O212" s="240">
        <f t="shared" si="87"/>
        <v>5.9080539426723089</v>
      </c>
      <c r="P212" s="240">
        <f t="shared" si="87"/>
        <v>1.9542420498490198</v>
      </c>
      <c r="Q212" s="240">
        <f t="shared" si="87"/>
        <v>1.3849796557851901</v>
      </c>
      <c r="R212" s="240">
        <f t="shared" si="87"/>
        <v>3.027634750298791</v>
      </c>
      <c r="S212" s="240">
        <f t="shared" si="87"/>
        <v>3.0546170168171516</v>
      </c>
      <c r="T212" s="240">
        <f t="shared" si="87"/>
        <v>-0.37381797259231631</v>
      </c>
      <c r="U212" s="240">
        <f t="shared" si="87"/>
        <v>0.94020422302034667</v>
      </c>
      <c r="V212" s="240">
        <f t="shared" si="87"/>
        <v>3.9753784773588041</v>
      </c>
      <c r="W212" s="240">
        <f t="shared" si="87"/>
        <v>3.0420459752967588</v>
      </c>
      <c r="X212" s="240">
        <f t="shared" si="87"/>
        <v>1.2824208276057902</v>
      </c>
      <c r="Y212" s="240">
        <f t="shared" si="87"/>
        <v>6.2844876965084673E-2</v>
      </c>
      <c r="Z212" s="104">
        <v>-2.9321722725992094</v>
      </c>
      <c r="AA212" s="104">
        <v>1.114738381470759</v>
      </c>
      <c r="AB212" s="104">
        <v>-1.262034845516824</v>
      </c>
      <c r="AC212" s="104">
        <v>2.9028342840365928</v>
      </c>
      <c r="AD212" s="104">
        <v>3.5670957627531585</v>
      </c>
      <c r="AE212" s="104">
        <v>3.0622189283990853</v>
      </c>
      <c r="AF212" s="104">
        <v>-1.3424791022732308</v>
      </c>
      <c r="AG212" s="104">
        <v>2.8294957126581588</v>
      </c>
      <c r="AH212" s="104"/>
    </row>
    <row r="213" spans="1:34" x14ac:dyDescent="0.2">
      <c r="A213" s="222" t="s">
        <v>17</v>
      </c>
      <c r="B213" s="223"/>
      <c r="C213" s="241" t="str">
        <f t="shared" si="87"/>
        <v/>
      </c>
      <c r="D213" s="241">
        <f t="shared" si="87"/>
        <v>5.6162612292075753</v>
      </c>
      <c r="E213" s="241">
        <f t="shared" ref="E213:Y213" si="88">IFERROR(100*(E87/E118-1),"")</f>
        <v>6.5685646416917098</v>
      </c>
      <c r="F213" s="241">
        <f t="shared" si="88"/>
        <v>0.40868028516951593</v>
      </c>
      <c r="G213" s="241">
        <f t="shared" si="88"/>
        <v>6.7301684874556011</v>
      </c>
      <c r="H213" s="241">
        <f t="shared" si="88"/>
        <v>0.5161964593242363</v>
      </c>
      <c r="I213" s="241">
        <f t="shared" si="88"/>
        <v>2.7009184417175813</v>
      </c>
      <c r="J213" s="241">
        <f t="shared" si="88"/>
        <v>1.2100672129885526</v>
      </c>
      <c r="K213" s="241">
        <f t="shared" si="88"/>
        <v>1.996974452754996</v>
      </c>
      <c r="L213" s="241">
        <f t="shared" si="88"/>
        <v>2.4820060868572691</v>
      </c>
      <c r="M213" s="241">
        <f t="shared" si="88"/>
        <v>2.2416740437343652</v>
      </c>
      <c r="N213" s="241">
        <f t="shared" si="88"/>
        <v>0.38068100287351747</v>
      </c>
      <c r="O213" s="241">
        <f t="shared" si="88"/>
        <v>1.2171567053899546</v>
      </c>
      <c r="P213" s="241">
        <f t="shared" si="88"/>
        <v>2.2260831826079297</v>
      </c>
      <c r="Q213" s="241">
        <f t="shared" si="88"/>
        <v>0.26522292181907492</v>
      </c>
      <c r="R213" s="241">
        <f t="shared" si="88"/>
        <v>4.9422044322178671</v>
      </c>
      <c r="S213" s="241">
        <f t="shared" si="88"/>
        <v>3.7608891944296952</v>
      </c>
      <c r="T213" s="241">
        <f t="shared" si="88"/>
        <v>0.8555794261097871</v>
      </c>
      <c r="U213" s="241">
        <f t="shared" si="88"/>
        <v>2.9728358119085474</v>
      </c>
      <c r="V213" s="241">
        <f t="shared" si="88"/>
        <v>2.242300614831394</v>
      </c>
      <c r="W213" s="241">
        <f t="shared" si="88"/>
        <v>3.247881334068814</v>
      </c>
      <c r="X213" s="241">
        <f t="shared" si="88"/>
        <v>2.0332117424577856</v>
      </c>
      <c r="Y213" s="241">
        <f t="shared" si="88"/>
        <v>0.25188758212058016</v>
      </c>
      <c r="Z213" s="108">
        <v>0.94851611716366691</v>
      </c>
      <c r="AA213" s="108">
        <v>0.53001850306380049</v>
      </c>
      <c r="AB213" s="108">
        <v>1.9131683127249666</v>
      </c>
      <c r="AC213" s="108">
        <v>1.2338292571026921</v>
      </c>
      <c r="AD213" s="108">
        <v>0.96943875001036517</v>
      </c>
      <c r="AE213" s="108">
        <v>3.1293407913444593</v>
      </c>
      <c r="AF213" s="108">
        <v>7.6868684194534298</v>
      </c>
      <c r="AG213" s="108">
        <v>4.6934913979644</v>
      </c>
      <c r="AH213" s="108"/>
    </row>
    <row r="214" spans="1:34" ht="10.8" thickBot="1" x14ac:dyDescent="0.25">
      <c r="A214" s="227" t="s">
        <v>18</v>
      </c>
      <c r="B214" s="228"/>
      <c r="C214" s="240" t="str">
        <f t="shared" ref="C214:Y215" si="89">IFERROR(100*(C88/C119-1),"")</f>
        <v/>
      </c>
      <c r="D214" s="240">
        <f t="shared" si="89"/>
        <v>10.718456115075758</v>
      </c>
      <c r="E214" s="240">
        <f t="shared" si="89"/>
        <v>7.6676261394978962</v>
      </c>
      <c r="F214" s="240">
        <f t="shared" si="89"/>
        <v>0.43654871345497614</v>
      </c>
      <c r="G214" s="240">
        <f t="shared" si="89"/>
        <v>-0.52598361793668724</v>
      </c>
      <c r="H214" s="240">
        <f t="shared" si="89"/>
        <v>7.9625490733695514</v>
      </c>
      <c r="I214" s="240">
        <f t="shared" si="89"/>
        <v>-3.4502194633294403</v>
      </c>
      <c r="J214" s="240">
        <f t="shared" si="89"/>
        <v>5.1894479019412021</v>
      </c>
      <c r="K214" s="240">
        <f t="shared" si="89"/>
        <v>7.663429920792808</v>
      </c>
      <c r="L214" s="240">
        <f t="shared" si="89"/>
        <v>6.1197662627569205</v>
      </c>
      <c r="M214" s="240">
        <f t="shared" si="89"/>
        <v>-1.1707254519234378</v>
      </c>
      <c r="N214" s="240">
        <f t="shared" si="89"/>
        <v>-3.127044732906259</v>
      </c>
      <c r="O214" s="240">
        <f t="shared" si="89"/>
        <v>3.2143881215641379</v>
      </c>
      <c r="P214" s="240">
        <f t="shared" si="89"/>
        <v>3.185019459095173</v>
      </c>
      <c r="Q214" s="240">
        <f t="shared" si="89"/>
        <v>3.190315194915927</v>
      </c>
      <c r="R214" s="240">
        <f t="shared" si="89"/>
        <v>4.9176832052362007</v>
      </c>
      <c r="S214" s="240">
        <f t="shared" si="89"/>
        <v>1.3836712119985384</v>
      </c>
      <c r="T214" s="240">
        <f t="shared" si="89"/>
        <v>-1.7563983722268528</v>
      </c>
      <c r="U214" s="240">
        <f t="shared" si="89"/>
        <v>-3.3118977018476548</v>
      </c>
      <c r="V214" s="240">
        <f t="shared" si="89"/>
        <v>-2.5716893594749934</v>
      </c>
      <c r="W214" s="240">
        <f t="shared" si="89"/>
        <v>0.20698309785751601</v>
      </c>
      <c r="X214" s="240">
        <f t="shared" si="89"/>
        <v>1.7639442352455958</v>
      </c>
      <c r="Y214" s="240">
        <f t="shared" si="89"/>
        <v>0.96801569771463036</v>
      </c>
      <c r="Z214" s="104">
        <v>-2.4567291403079228</v>
      </c>
      <c r="AA214" s="104">
        <v>6.5443185523837544</v>
      </c>
      <c r="AB214" s="104">
        <v>1.7202916052680761</v>
      </c>
      <c r="AC214" s="104">
        <v>0.47167905309848379</v>
      </c>
      <c r="AD214" s="104">
        <v>-2.3522669514298378</v>
      </c>
      <c r="AE214" s="104">
        <v>0.45637965962521676</v>
      </c>
      <c r="AF214" s="104">
        <v>-3.4879335018914936</v>
      </c>
      <c r="AG214" s="104">
        <v>4.215040048544294</v>
      </c>
      <c r="AH214" s="104"/>
    </row>
    <row r="215" spans="1:34" ht="10.8" thickBot="1" x14ac:dyDescent="0.25">
      <c r="A215" s="230" t="s">
        <v>6</v>
      </c>
      <c r="B215" s="231"/>
      <c r="C215" s="239" t="str">
        <f t="shared" si="89"/>
        <v/>
      </c>
      <c r="D215" s="239">
        <f t="shared" si="89"/>
        <v>5.8824723471109897</v>
      </c>
      <c r="E215" s="239">
        <f t="shared" si="89"/>
        <v>6.6345140378247347</v>
      </c>
      <c r="F215" s="239">
        <f t="shared" si="89"/>
        <v>0.41055907964691052</v>
      </c>
      <c r="G215" s="239">
        <f t="shared" si="89"/>
        <v>6.1638110564834259</v>
      </c>
      <c r="H215" s="239">
        <f t="shared" si="89"/>
        <v>1.0658698770795727</v>
      </c>
      <c r="I215" s="239">
        <f t="shared" si="89"/>
        <v>2.1877884998671382</v>
      </c>
      <c r="J215" s="239">
        <f t="shared" si="89"/>
        <v>1.531562959248145</v>
      </c>
      <c r="K215" s="239">
        <f t="shared" si="89"/>
        <v>2.4693589143285788</v>
      </c>
      <c r="L215" s="239">
        <f t="shared" si="89"/>
        <v>2.7744928537289271</v>
      </c>
      <c r="M215" s="239">
        <f t="shared" si="89"/>
        <v>1.9529144473415139</v>
      </c>
      <c r="N215" s="239">
        <f t="shared" si="89"/>
        <v>0.13948783115167451</v>
      </c>
      <c r="O215" s="239">
        <f t="shared" si="89"/>
        <v>1.3571419584094357</v>
      </c>
      <c r="P215" s="239">
        <f t="shared" si="89"/>
        <v>2.2996749794654825</v>
      </c>
      <c r="Q215" s="239">
        <f t="shared" si="89"/>
        <v>0.49070803974382571</v>
      </c>
      <c r="R215" s="239">
        <f t="shared" si="89"/>
        <v>4.9405368068028865</v>
      </c>
      <c r="S215" s="239">
        <f t="shared" si="89"/>
        <v>3.6035151882903182</v>
      </c>
      <c r="T215" s="239">
        <f t="shared" si="89"/>
        <v>0.68818708199467338</v>
      </c>
      <c r="U215" s="239">
        <f t="shared" si="89"/>
        <v>2.5890442411436343</v>
      </c>
      <c r="V215" s="239">
        <f t="shared" si="89"/>
        <v>1.9422853687529384</v>
      </c>
      <c r="W215" s="239">
        <f t="shared" si="89"/>
        <v>3.0534591692275681</v>
      </c>
      <c r="X215" s="239">
        <f t="shared" si="89"/>
        <v>2.0142126342927114</v>
      </c>
      <c r="Y215" s="239">
        <f t="shared" si="89"/>
        <v>0.30979167232418892</v>
      </c>
      <c r="Z215" s="118">
        <v>0.66180897742795786</v>
      </c>
      <c r="AA215" s="118">
        <v>1.0251411606625238</v>
      </c>
      <c r="AB215" s="118">
        <v>1.8969916211468707</v>
      </c>
      <c r="AC215" s="118">
        <v>1.1697938398259833</v>
      </c>
      <c r="AD215" s="118">
        <v>0.70555012136281903</v>
      </c>
      <c r="AE215" s="118">
        <v>2.9210228381582048</v>
      </c>
      <c r="AF215" s="118">
        <v>6.8310204587319623</v>
      </c>
      <c r="AG215" s="118">
        <v>4.6599209411765985</v>
      </c>
      <c r="AH215" s="118"/>
    </row>
    <row r="216" spans="1:34" x14ac:dyDescent="0.2">
      <c r="A216" s="300" t="s">
        <v>572</v>
      </c>
      <c r="B216" s="192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  <c r="Z216" s="315">
        <f>Z197</f>
        <v>3.8055682602990748</v>
      </c>
      <c r="AA216" s="315">
        <f t="shared" ref="AA216:AG216" si="90">AA197</f>
        <v>25.221033303425955</v>
      </c>
      <c r="AB216" s="315">
        <f t="shared" si="90"/>
        <v>29.592278197308943</v>
      </c>
      <c r="AC216" s="315">
        <f t="shared" si="90"/>
        <v>-3.0167236132614295</v>
      </c>
      <c r="AD216" s="315">
        <f t="shared" si="90"/>
        <v>-46.900359844753645</v>
      </c>
      <c r="AE216" s="315">
        <f t="shared" si="90"/>
        <v>89.716414493181588</v>
      </c>
      <c r="AF216" s="315">
        <f t="shared" si="90"/>
        <v>94.554208143137373</v>
      </c>
      <c r="AG216" s="315">
        <f t="shared" si="90"/>
        <v>-28.760537158130937</v>
      </c>
      <c r="AH216" s="315"/>
    </row>
    <row r="217" spans="1:34" x14ac:dyDescent="0.2">
      <c r="A217" s="300" t="s">
        <v>571</v>
      </c>
      <c r="B217" s="192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  <c r="Z217" s="315">
        <f>(Z90/Z121-1)*100</f>
        <v>0.55931773932971218</v>
      </c>
      <c r="AA217" s="315">
        <f t="shared" ref="AA217:AF217" si="91">(AA90/AA121-1)*100</f>
        <v>0.39432799116008166</v>
      </c>
      <c r="AB217" s="315">
        <f t="shared" si="91"/>
        <v>1.0585724343265213</v>
      </c>
      <c r="AC217" s="315">
        <f t="shared" si="91"/>
        <v>1.3402993275672737</v>
      </c>
      <c r="AD217" s="315">
        <f t="shared" si="91"/>
        <v>2.614497723385889</v>
      </c>
      <c r="AE217" s="315">
        <f t="shared" si="91"/>
        <v>1.2156150474568639</v>
      </c>
      <c r="AF217" s="315">
        <f t="shared" si="91"/>
        <v>3.7709893697810415</v>
      </c>
      <c r="AG217" s="315">
        <f>(AG90/AG121-1)*100</f>
        <v>6.724709482621205</v>
      </c>
      <c r="AH217" s="315"/>
    </row>
    <row r="218" spans="1:34" x14ac:dyDescent="0.2">
      <c r="A218" s="192"/>
      <c r="B218" s="192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  <c r="Z218" s="316"/>
      <c r="AA218" s="316"/>
      <c r="AB218" s="316"/>
      <c r="AC218" s="316"/>
      <c r="AD218" s="316"/>
      <c r="AE218" s="316"/>
      <c r="AF218" s="316"/>
      <c r="AG218" s="316"/>
      <c r="AH218" s="316"/>
    </row>
    <row r="219" spans="1:34" x14ac:dyDescent="0.2">
      <c r="A219" s="192"/>
      <c r="B219" s="192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  <c r="Z219" s="95"/>
      <c r="AA219" s="95"/>
      <c r="AB219" s="95"/>
      <c r="AC219" s="95"/>
      <c r="AD219" s="95"/>
      <c r="AE219" s="95"/>
      <c r="AF219" s="95"/>
      <c r="AG219" s="95"/>
      <c r="AH219" s="95"/>
    </row>
    <row r="220" spans="1:34" x14ac:dyDescent="0.2">
      <c r="A220" s="192" t="str">
        <f>"Tableau "&amp;C220&amp;": "</f>
        <v xml:space="preserve">Tableau : </v>
      </c>
      <c r="B220" s="192"/>
      <c r="Z220" s="76"/>
      <c r="AA220" s="76"/>
      <c r="AB220" s="76"/>
      <c r="AC220" s="76"/>
      <c r="AD220" s="76"/>
      <c r="AE220" s="76"/>
      <c r="AF220" s="76"/>
      <c r="AG220" s="76"/>
      <c r="AH220" s="76"/>
    </row>
    <row r="221" spans="1:34" ht="10.8" thickBot="1" x14ac:dyDescent="0.25">
      <c r="A221" s="192" t="s">
        <v>390</v>
      </c>
      <c r="B221" s="192"/>
      <c r="Z221" s="76"/>
      <c r="AA221" s="76"/>
      <c r="AB221" s="76"/>
      <c r="AC221" s="76"/>
      <c r="AD221" s="76"/>
      <c r="AE221" s="76"/>
      <c r="AF221" s="76"/>
      <c r="AG221" s="76"/>
      <c r="AH221" s="76"/>
    </row>
    <row r="222" spans="1:34" ht="10.8" thickBot="1" x14ac:dyDescent="0.25">
      <c r="A222" s="214" t="s">
        <v>0</v>
      </c>
      <c r="B222" s="215"/>
      <c r="C222" s="194">
        <f t="shared" ref="C222:Y222" si="92">C$13</f>
        <v>1993</v>
      </c>
      <c r="D222" s="194">
        <f t="shared" si="92"/>
        <v>1994</v>
      </c>
      <c r="E222" s="194">
        <f t="shared" si="92"/>
        <v>1995</v>
      </c>
      <c r="F222" s="194">
        <f t="shared" si="92"/>
        <v>1996</v>
      </c>
      <c r="G222" s="194">
        <f t="shared" si="92"/>
        <v>1997</v>
      </c>
      <c r="H222" s="194">
        <f t="shared" si="92"/>
        <v>1998</v>
      </c>
      <c r="I222" s="194">
        <f t="shared" si="92"/>
        <v>1999</v>
      </c>
      <c r="J222" s="194">
        <f t="shared" si="92"/>
        <v>2000</v>
      </c>
      <c r="K222" s="194">
        <f t="shared" si="92"/>
        <v>2001</v>
      </c>
      <c r="L222" s="194">
        <f t="shared" si="92"/>
        <v>2002</v>
      </c>
      <c r="M222" s="194">
        <f t="shared" si="92"/>
        <v>2003</v>
      </c>
      <c r="N222" s="194">
        <f t="shared" si="92"/>
        <v>2004</v>
      </c>
      <c r="O222" s="194">
        <f t="shared" si="92"/>
        <v>2005</v>
      </c>
      <c r="P222" s="194">
        <f t="shared" si="92"/>
        <v>2006</v>
      </c>
      <c r="Q222" s="194">
        <f t="shared" si="92"/>
        <v>2007</v>
      </c>
      <c r="R222" s="194">
        <f t="shared" si="92"/>
        <v>2008</v>
      </c>
      <c r="S222" s="194">
        <f t="shared" si="92"/>
        <v>2009</v>
      </c>
      <c r="T222" s="194">
        <f t="shared" si="92"/>
        <v>2010</v>
      </c>
      <c r="U222" s="194">
        <f t="shared" si="92"/>
        <v>2011</v>
      </c>
      <c r="V222" s="194">
        <f t="shared" si="92"/>
        <v>2012</v>
      </c>
      <c r="W222" s="194">
        <f t="shared" si="92"/>
        <v>2013</v>
      </c>
      <c r="X222" s="194">
        <f t="shared" si="92"/>
        <v>2014</v>
      </c>
      <c r="Y222" s="194">
        <f t="shared" si="92"/>
        <v>2015</v>
      </c>
      <c r="Z222" s="80">
        <v>2016</v>
      </c>
      <c r="AA222" s="80">
        <v>2017</v>
      </c>
      <c r="AB222" s="80">
        <v>2018</v>
      </c>
      <c r="AC222" s="80">
        <v>2019</v>
      </c>
      <c r="AD222" s="80">
        <v>2020</v>
      </c>
      <c r="AE222" s="80">
        <v>2021</v>
      </c>
      <c r="AF222" s="80">
        <v>2022</v>
      </c>
      <c r="AG222" s="80">
        <v>2023</v>
      </c>
      <c r="AH222" s="80"/>
    </row>
    <row r="223" spans="1:34" x14ac:dyDescent="0.2">
      <c r="A223" s="216" t="s">
        <v>7</v>
      </c>
      <c r="B223" s="217"/>
      <c r="C223" s="237">
        <f t="shared" ref="C223:Y234" si="93">C64/C$89*100</f>
        <v>18.236727194304603</v>
      </c>
      <c r="D223" s="237">
        <f t="shared" si="93"/>
        <v>19.609754204043199</v>
      </c>
      <c r="E223" s="237">
        <f t="shared" si="93"/>
        <v>19.144853722125145</v>
      </c>
      <c r="F223" s="237">
        <f t="shared" si="93"/>
        <v>18.322319253050111</v>
      </c>
      <c r="G223" s="237">
        <f t="shared" si="93"/>
        <v>18.967887780484848</v>
      </c>
      <c r="H223" s="237">
        <f t="shared" si="93"/>
        <v>19.001000499489738</v>
      </c>
      <c r="I223" s="237">
        <f t="shared" si="93"/>
        <v>18.978790335243247</v>
      </c>
      <c r="J223" s="237">
        <f t="shared" si="93"/>
        <v>18.117742464538793</v>
      </c>
      <c r="K223" s="237">
        <f t="shared" si="93"/>
        <v>18.620958266905653</v>
      </c>
      <c r="L223" s="237">
        <f t="shared" si="93"/>
        <v>18.271680395493394</v>
      </c>
      <c r="M223" s="237">
        <f t="shared" si="93"/>
        <v>17.473784235103548</v>
      </c>
      <c r="N223" s="237">
        <f t="shared" si="93"/>
        <v>17.560952721513576</v>
      </c>
      <c r="O223" s="237">
        <f t="shared" si="93"/>
        <v>16.734176852590213</v>
      </c>
      <c r="P223" s="237">
        <f t="shared" si="93"/>
        <v>15.625081794997703</v>
      </c>
      <c r="Q223" s="237">
        <f t="shared" si="93"/>
        <v>15.857531905764171</v>
      </c>
      <c r="R223" s="237">
        <f t="shared" si="93"/>
        <v>16.001191885478281</v>
      </c>
      <c r="S223" s="237">
        <f t="shared" si="93"/>
        <v>16.387190345115396</v>
      </c>
      <c r="T223" s="237">
        <f t="shared" si="93"/>
        <v>17.269710875986384</v>
      </c>
      <c r="U223" s="237">
        <f t="shared" si="93"/>
        <v>16.697390736215294</v>
      </c>
      <c r="V223" s="237">
        <f t="shared" si="93"/>
        <v>16.657240168068597</v>
      </c>
      <c r="W223" s="237">
        <f t="shared" si="93"/>
        <v>16.723661192090681</v>
      </c>
      <c r="X223" s="237">
        <f t="shared" si="93"/>
        <v>16.825838177576593</v>
      </c>
      <c r="Y223" s="237">
        <f t="shared" si="93"/>
        <v>17.209415904183516</v>
      </c>
      <c r="Z223" s="100">
        <v>17.192662389115071</v>
      </c>
      <c r="AA223" s="100">
        <v>16.694754725055478</v>
      </c>
      <c r="AB223" s="100">
        <v>16.498800697859316</v>
      </c>
      <c r="AC223" s="100">
        <v>16.802283564440064</v>
      </c>
      <c r="AD223" s="100">
        <v>17.496865054091426</v>
      </c>
      <c r="AE223" s="100">
        <v>16.959166196056362</v>
      </c>
      <c r="AF223" s="100">
        <v>16.546521186811379</v>
      </c>
      <c r="AG223" s="100">
        <v>17.295126628883896</v>
      </c>
      <c r="AH223" s="100"/>
    </row>
    <row r="224" spans="1:34" x14ac:dyDescent="0.2">
      <c r="A224" s="219" t="s">
        <v>121</v>
      </c>
      <c r="B224" s="220"/>
      <c r="C224" s="240">
        <f t="shared" si="93"/>
        <v>10.238321420473847</v>
      </c>
      <c r="D224" s="240">
        <f t="shared" si="93"/>
        <v>10.609082714236843</v>
      </c>
      <c r="E224" s="240">
        <f t="shared" si="93"/>
        <v>10.142553951144144</v>
      </c>
      <c r="F224" s="240">
        <f t="shared" si="93"/>
        <v>10.118573733795557</v>
      </c>
      <c r="G224" s="240">
        <f t="shared" si="93"/>
        <v>10.384866395511684</v>
      </c>
      <c r="H224" s="240">
        <f t="shared" si="93"/>
        <v>10.248574447776962</v>
      </c>
      <c r="I224" s="240">
        <f t="shared" si="93"/>
        <v>10.327429747184336</v>
      </c>
      <c r="J224" s="240">
        <f t="shared" si="93"/>
        <v>9.8691605750903122</v>
      </c>
      <c r="K224" s="240">
        <f t="shared" si="93"/>
        <v>10.283781432098245</v>
      </c>
      <c r="L224" s="240">
        <f t="shared" si="93"/>
        <v>10.112351847096116</v>
      </c>
      <c r="M224" s="240">
        <f t="shared" si="93"/>
        <v>9.2518580615749642</v>
      </c>
      <c r="N224" s="240">
        <f t="shared" si="93"/>
        <v>9.3177952213365813</v>
      </c>
      <c r="O224" s="240">
        <f t="shared" si="93"/>
        <v>9.1202589707585133</v>
      </c>
      <c r="P224" s="240">
        <f t="shared" si="93"/>
        <v>8.3323000879912694</v>
      </c>
      <c r="Q224" s="240">
        <f t="shared" si="93"/>
        <v>8.189991069813253</v>
      </c>
      <c r="R224" s="240">
        <f t="shared" si="93"/>
        <v>8.0855991106626171</v>
      </c>
      <c r="S224" s="240">
        <f t="shared" si="93"/>
        <v>8.8807732720381747</v>
      </c>
      <c r="T224" s="240">
        <f t="shared" si="93"/>
        <v>9.4398974390559474</v>
      </c>
      <c r="U224" s="240">
        <f t="shared" si="93"/>
        <v>8.9343396074769323</v>
      </c>
      <c r="V224" s="240">
        <f t="shared" si="93"/>
        <v>8.8721977881608058</v>
      </c>
      <c r="W224" s="240">
        <f t="shared" si="93"/>
        <v>9.0465753544231866</v>
      </c>
      <c r="X224" s="240">
        <f t="shared" si="93"/>
        <v>9.0718722544480315</v>
      </c>
      <c r="Y224" s="240">
        <f t="shared" si="93"/>
        <v>9.5251859725254704</v>
      </c>
      <c r="Z224" s="104">
        <v>9.9071011368777597</v>
      </c>
      <c r="AA224" s="104">
        <v>9.3634017489259147</v>
      </c>
      <c r="AB224" s="104">
        <v>9.334802902753907</v>
      </c>
      <c r="AC224" s="104">
        <v>9.4328294741164296</v>
      </c>
      <c r="AD224" s="104">
        <v>9.9074431961095772</v>
      </c>
      <c r="AE224" s="104">
        <v>9.5251071933826967</v>
      </c>
      <c r="AF224" s="104">
        <v>9.2365380402443513</v>
      </c>
      <c r="AG224" s="104">
        <v>9.8520668300514362</v>
      </c>
      <c r="AH224" s="104"/>
    </row>
    <row r="225" spans="1:34" x14ac:dyDescent="0.2">
      <c r="A225" s="219" t="s">
        <v>122</v>
      </c>
      <c r="B225" s="220"/>
      <c r="C225" s="240">
        <f t="shared" si="93"/>
        <v>2.0872653448977374</v>
      </c>
      <c r="D225" s="240">
        <f t="shared" si="93"/>
        <v>2.2903249258291449</v>
      </c>
      <c r="E225" s="240">
        <f t="shared" si="93"/>
        <v>2.4168690223571176</v>
      </c>
      <c r="F225" s="240">
        <f t="shared" si="93"/>
        <v>2.3634167096450365</v>
      </c>
      <c r="G225" s="240">
        <f t="shared" si="93"/>
        <v>2.3504331593332961</v>
      </c>
      <c r="H225" s="240">
        <f t="shared" si="93"/>
        <v>2.3960585155856706</v>
      </c>
      <c r="I225" s="240">
        <f t="shared" si="93"/>
        <v>2.5290087026900161</v>
      </c>
      <c r="J225" s="240">
        <f t="shared" si="93"/>
        <v>2.4041823881864652</v>
      </c>
      <c r="K225" s="240">
        <f t="shared" si="93"/>
        <v>2.4077433007739053</v>
      </c>
      <c r="L225" s="240">
        <f t="shared" si="93"/>
        <v>2.4998846426830585</v>
      </c>
      <c r="M225" s="240">
        <f t="shared" si="93"/>
        <v>2.4493318690043799</v>
      </c>
      <c r="N225" s="240">
        <f t="shared" si="93"/>
        <v>2.4252697616800334</v>
      </c>
      <c r="O225" s="240">
        <f t="shared" si="93"/>
        <v>2.4802734020389323</v>
      </c>
      <c r="P225" s="240">
        <f t="shared" si="93"/>
        <v>2.2314709376050756</v>
      </c>
      <c r="Q225" s="240">
        <f t="shared" si="93"/>
        <v>2.2078896395404102</v>
      </c>
      <c r="R225" s="240">
        <f t="shared" si="93"/>
        <v>2.3299601295477492</v>
      </c>
      <c r="S225" s="240">
        <f t="shared" si="93"/>
        <v>2.2449162644918372</v>
      </c>
      <c r="T225" s="240">
        <f t="shared" si="93"/>
        <v>2.3032550226215549</v>
      </c>
      <c r="U225" s="240">
        <f t="shared" si="93"/>
        <v>2.3839578720756167</v>
      </c>
      <c r="V225" s="240">
        <f t="shared" si="93"/>
        <v>2.415493638504985</v>
      </c>
      <c r="W225" s="240">
        <f t="shared" si="93"/>
        <v>2.3560091839765818</v>
      </c>
      <c r="X225" s="240">
        <f t="shared" si="93"/>
        <v>2.280699304603504</v>
      </c>
      <c r="Y225" s="240">
        <f t="shared" si="93"/>
        <v>2.2707241044949056</v>
      </c>
      <c r="Z225" s="104">
        <v>2.1258157894132745</v>
      </c>
      <c r="AA225" s="104">
        <v>2.1572296753974607</v>
      </c>
      <c r="AB225" s="104">
        <v>2.1459845052964805</v>
      </c>
      <c r="AC225" s="104">
        <v>2.1320865877330348</v>
      </c>
      <c r="AD225" s="104">
        <v>2.2025431783964784</v>
      </c>
      <c r="AE225" s="104">
        <v>2.180950250347589</v>
      </c>
      <c r="AF225" s="104">
        <v>2.1388459700340037</v>
      </c>
      <c r="AG225" s="104">
        <v>2.1873881262783152</v>
      </c>
      <c r="AH225" s="104"/>
    </row>
    <row r="226" spans="1:34" x14ac:dyDescent="0.2">
      <c r="A226" s="219" t="s">
        <v>8</v>
      </c>
      <c r="B226" s="220"/>
      <c r="C226" s="240">
        <f t="shared" si="93"/>
        <v>4.0076772596984078</v>
      </c>
      <c r="D226" s="240">
        <f t="shared" si="93"/>
        <v>4.7208725103664797</v>
      </c>
      <c r="E226" s="240">
        <f t="shared" si="93"/>
        <v>4.6685501103084643</v>
      </c>
      <c r="F226" s="240">
        <f t="shared" si="93"/>
        <v>4.1841823863538412</v>
      </c>
      <c r="G226" s="240">
        <f t="shared" si="93"/>
        <v>4.58747315766173</v>
      </c>
      <c r="H226" s="240">
        <f t="shared" si="93"/>
        <v>4.6921056740417004</v>
      </c>
      <c r="I226" s="240">
        <f t="shared" si="93"/>
        <v>4.3458984914752907</v>
      </c>
      <c r="J226" s="240">
        <f t="shared" si="93"/>
        <v>4.0994621844121983</v>
      </c>
      <c r="K226" s="240">
        <f t="shared" si="93"/>
        <v>4.2241620841782543</v>
      </c>
      <c r="L226" s="240">
        <f t="shared" si="93"/>
        <v>3.8279353389039135</v>
      </c>
      <c r="M226" s="240">
        <f t="shared" si="93"/>
        <v>3.9706607603066919</v>
      </c>
      <c r="N226" s="240">
        <f t="shared" si="93"/>
        <v>4.2919634842418235</v>
      </c>
      <c r="O226" s="240">
        <f t="shared" si="93"/>
        <v>3.6678350643980631</v>
      </c>
      <c r="P226" s="240">
        <f t="shared" si="93"/>
        <v>3.4856706224378891</v>
      </c>
      <c r="Q226" s="240">
        <f t="shared" si="93"/>
        <v>3.900500229107843</v>
      </c>
      <c r="R226" s="240">
        <f t="shared" si="93"/>
        <v>4.0654940975714995</v>
      </c>
      <c r="S226" s="240">
        <f t="shared" si="93"/>
        <v>3.6744415211928554</v>
      </c>
      <c r="T226" s="240">
        <f t="shared" si="93"/>
        <v>3.9597153337238322</v>
      </c>
      <c r="U226" s="240">
        <f t="shared" si="93"/>
        <v>3.8353836502864129</v>
      </c>
      <c r="V226" s="240">
        <f t="shared" si="93"/>
        <v>3.853968803910683</v>
      </c>
      <c r="W226" s="240">
        <f t="shared" si="93"/>
        <v>3.8403958905651221</v>
      </c>
      <c r="X226" s="240">
        <f t="shared" si="93"/>
        <v>4.0548095180534105</v>
      </c>
      <c r="Y226" s="240">
        <f t="shared" si="93"/>
        <v>4.0638869346936346</v>
      </c>
      <c r="Z226" s="104">
        <v>3.7281210641519955</v>
      </c>
      <c r="AA226" s="104">
        <v>3.7090263211942824</v>
      </c>
      <c r="AB226" s="104">
        <v>3.5679604621451131</v>
      </c>
      <c r="AC226" s="104">
        <v>3.8106516950728335</v>
      </c>
      <c r="AD226" s="104">
        <v>3.8938011693713621</v>
      </c>
      <c r="AE226" s="104">
        <v>3.7696686796608527</v>
      </c>
      <c r="AF226" s="104">
        <v>3.7148118611728296</v>
      </c>
      <c r="AG226" s="104">
        <v>3.7644101215322676</v>
      </c>
      <c r="AH226" s="104"/>
    </row>
    <row r="227" spans="1:34" x14ac:dyDescent="0.2">
      <c r="A227" s="219" t="s">
        <v>123</v>
      </c>
      <c r="B227" s="220"/>
      <c r="C227" s="240">
        <f t="shared" si="93"/>
        <v>1.9034631692346098</v>
      </c>
      <c r="D227" s="240">
        <f t="shared" si="93"/>
        <v>1.9894740536107303</v>
      </c>
      <c r="E227" s="240">
        <f t="shared" si="93"/>
        <v>1.9168806383154182</v>
      </c>
      <c r="F227" s="240">
        <f t="shared" si="93"/>
        <v>1.6561464232556726</v>
      </c>
      <c r="G227" s="240">
        <f t="shared" si="93"/>
        <v>1.6451150679781348</v>
      </c>
      <c r="H227" s="240">
        <f t="shared" si="93"/>
        <v>1.6642618620854033</v>
      </c>
      <c r="I227" s="240">
        <f t="shared" si="93"/>
        <v>1.7764533938936016</v>
      </c>
      <c r="J227" s="240">
        <f t="shared" si="93"/>
        <v>1.7449373168498188</v>
      </c>
      <c r="K227" s="240">
        <f t="shared" si="93"/>
        <v>1.7052714498552508</v>
      </c>
      <c r="L227" s="240">
        <f t="shared" si="93"/>
        <v>1.8315085668103102</v>
      </c>
      <c r="M227" s="240">
        <f t="shared" si="93"/>
        <v>1.8019335442175128</v>
      </c>
      <c r="N227" s="240">
        <f t="shared" si="93"/>
        <v>1.525924254255139</v>
      </c>
      <c r="O227" s="240">
        <f t="shared" si="93"/>
        <v>1.4658094153947028</v>
      </c>
      <c r="P227" s="240">
        <f t="shared" si="93"/>
        <v>1.5756401469634713</v>
      </c>
      <c r="Q227" s="240">
        <f t="shared" si="93"/>
        <v>1.5591509673026638</v>
      </c>
      <c r="R227" s="240">
        <f t="shared" si="93"/>
        <v>1.5201385476964171</v>
      </c>
      <c r="S227" s="240">
        <f t="shared" si="93"/>
        <v>1.5870592873925287</v>
      </c>
      <c r="T227" s="240">
        <f t="shared" si="93"/>
        <v>1.5668430805850502</v>
      </c>
      <c r="U227" s="240">
        <f t="shared" si="93"/>
        <v>1.5437096063763327</v>
      </c>
      <c r="V227" s="240">
        <f t="shared" si="93"/>
        <v>1.5155799374921253</v>
      </c>
      <c r="W227" s="240">
        <f t="shared" si="93"/>
        <v>1.4806807631257917</v>
      </c>
      <c r="X227" s="240">
        <f t="shared" si="93"/>
        <v>1.4184571004716451</v>
      </c>
      <c r="Y227" s="240">
        <f t="shared" si="93"/>
        <v>1.3496188924695089</v>
      </c>
      <c r="Z227" s="104">
        <v>1.4316243986720407</v>
      </c>
      <c r="AA227" s="104">
        <v>1.4650969795378193</v>
      </c>
      <c r="AB227" s="104">
        <v>1.4500528276638154</v>
      </c>
      <c r="AC227" s="104">
        <v>1.4267158075177655</v>
      </c>
      <c r="AD227" s="104">
        <v>1.4930775102140075</v>
      </c>
      <c r="AE227" s="104">
        <v>1.4834400726652228</v>
      </c>
      <c r="AF227" s="104">
        <v>1.4563253153601943</v>
      </c>
      <c r="AG227" s="104">
        <v>1.4912615510218776</v>
      </c>
      <c r="AH227" s="104"/>
    </row>
    <row r="228" spans="1:34" x14ac:dyDescent="0.2">
      <c r="A228" s="222" t="s">
        <v>9</v>
      </c>
      <c r="B228" s="220"/>
      <c r="C228" s="241">
        <f t="shared" si="93"/>
        <v>29.129080620886267</v>
      </c>
      <c r="D228" s="241">
        <f t="shared" si="93"/>
        <v>30.102746597080877</v>
      </c>
      <c r="E228" s="241">
        <f t="shared" si="93"/>
        <v>28.884437560982139</v>
      </c>
      <c r="F228" s="241">
        <f t="shared" si="93"/>
        <v>29.826629189344462</v>
      </c>
      <c r="G228" s="241">
        <f t="shared" si="93"/>
        <v>28.407483772141774</v>
      </c>
      <c r="H228" s="241">
        <f t="shared" si="93"/>
        <v>27.544217404619197</v>
      </c>
      <c r="I228" s="241">
        <f t="shared" si="93"/>
        <v>27.460553431908295</v>
      </c>
      <c r="J228" s="241">
        <f t="shared" si="93"/>
        <v>28.482700992142934</v>
      </c>
      <c r="K228" s="241">
        <f t="shared" si="93"/>
        <v>26.184331600626436</v>
      </c>
      <c r="L228" s="241">
        <f t="shared" si="93"/>
        <v>27.475588196027161</v>
      </c>
      <c r="M228" s="241">
        <f t="shared" si="93"/>
        <v>28.423391278661018</v>
      </c>
      <c r="N228" s="241">
        <f t="shared" si="93"/>
        <v>27.676885469874634</v>
      </c>
      <c r="O228" s="241">
        <f t="shared" si="93"/>
        <v>27.965741256382227</v>
      </c>
      <c r="P228" s="241">
        <f t="shared" si="93"/>
        <v>28.704565047439797</v>
      </c>
      <c r="Q228" s="241">
        <f t="shared" si="93"/>
        <v>27.125176888657727</v>
      </c>
      <c r="R228" s="241">
        <f t="shared" si="93"/>
        <v>27.600047100000431</v>
      </c>
      <c r="S228" s="241">
        <f t="shared" si="93"/>
        <v>26.511253181114881</v>
      </c>
      <c r="T228" s="241">
        <f t="shared" si="93"/>
        <v>25.844511729972009</v>
      </c>
      <c r="U228" s="241">
        <f t="shared" si="93"/>
        <v>25.776759729890536</v>
      </c>
      <c r="V228" s="241">
        <f t="shared" si="93"/>
        <v>26.624872180860404</v>
      </c>
      <c r="W228" s="241">
        <f t="shared" si="93"/>
        <v>26.741945929693561</v>
      </c>
      <c r="X228" s="241">
        <f t="shared" si="93"/>
        <v>25.707802783380018</v>
      </c>
      <c r="Y228" s="241">
        <f t="shared" si="93"/>
        <v>25.091488006377162</v>
      </c>
      <c r="Z228" s="108">
        <v>24.182144570624466</v>
      </c>
      <c r="AA228" s="108">
        <v>23.931736595794113</v>
      </c>
      <c r="AB228" s="108">
        <v>24.682231209563213</v>
      </c>
      <c r="AC228" s="108">
        <v>23.826878053897016</v>
      </c>
      <c r="AD228" s="108">
        <v>23.038065438078362</v>
      </c>
      <c r="AE228" s="108">
        <v>24.492546141711287</v>
      </c>
      <c r="AF228" s="108">
        <v>27.130072207308071</v>
      </c>
      <c r="AG228" s="108">
        <v>25.533565620857608</v>
      </c>
      <c r="AH228" s="108"/>
    </row>
    <row r="229" spans="1:34" x14ac:dyDescent="0.2">
      <c r="A229" s="219" t="s">
        <v>10</v>
      </c>
      <c r="B229" s="223"/>
      <c r="C229" s="240">
        <f t="shared" si="93"/>
        <v>4.0358321257255438</v>
      </c>
      <c r="D229" s="240">
        <f t="shared" si="93"/>
        <v>5.5287188891411967</v>
      </c>
      <c r="E229" s="240">
        <f t="shared" si="93"/>
        <v>4.3878983107904048</v>
      </c>
      <c r="F229" s="240">
        <f t="shared" si="93"/>
        <v>6.2439097712156997</v>
      </c>
      <c r="G229" s="240">
        <f t="shared" si="93"/>
        <v>5.5458022277137449</v>
      </c>
      <c r="H229" s="240">
        <f t="shared" si="93"/>
        <v>4.8751477662329439</v>
      </c>
      <c r="I229" s="240">
        <f t="shared" si="93"/>
        <v>4.1783040942156102</v>
      </c>
      <c r="J229" s="240">
        <f t="shared" si="93"/>
        <v>6.2816394854522413</v>
      </c>
      <c r="K229" s="240">
        <f t="shared" si="93"/>
        <v>4.5672403979477565</v>
      </c>
      <c r="L229" s="240">
        <f t="shared" si="93"/>
        <v>4.6041081509215021</v>
      </c>
      <c r="M229" s="240">
        <f t="shared" si="93"/>
        <v>5.3176405110277267</v>
      </c>
      <c r="N229" s="240">
        <f t="shared" si="93"/>
        <v>3.6489353957637847</v>
      </c>
      <c r="O229" s="240">
        <f t="shared" si="93"/>
        <v>4.4489768991421963</v>
      </c>
      <c r="P229" s="240">
        <f t="shared" si="93"/>
        <v>5.2348776828914394</v>
      </c>
      <c r="Q229" s="240">
        <f t="shared" si="93"/>
        <v>4.4681770134180034</v>
      </c>
      <c r="R229" s="240">
        <f t="shared" si="93"/>
        <v>6.2286135137056231</v>
      </c>
      <c r="S229" s="240">
        <f t="shared" si="93"/>
        <v>4.8876317332784334</v>
      </c>
      <c r="T229" s="240">
        <f t="shared" si="93"/>
        <v>4.3503091466085015</v>
      </c>
      <c r="U229" s="240">
        <f t="shared" si="93"/>
        <v>3.4669357048163838</v>
      </c>
      <c r="V229" s="240">
        <f t="shared" si="93"/>
        <v>4.3481986254315608</v>
      </c>
      <c r="W229" s="240">
        <f t="shared" si="93"/>
        <v>4.7068069328347981</v>
      </c>
      <c r="X229" s="240">
        <f t="shared" si="93"/>
        <v>4.3701187756353139</v>
      </c>
      <c r="Y229" s="240">
        <f t="shared" si="93"/>
        <v>3.8950599362730856</v>
      </c>
      <c r="Z229" s="104">
        <v>3.4869511121704013</v>
      </c>
      <c r="AA229" s="104">
        <v>3.3856093248060133</v>
      </c>
      <c r="AB229" s="104">
        <v>3.92588426717453</v>
      </c>
      <c r="AC229" s="104">
        <v>3.9377013828543896</v>
      </c>
      <c r="AD229" s="104">
        <v>2.2030672850215827</v>
      </c>
      <c r="AE229" s="104">
        <v>3.6983319562239472</v>
      </c>
      <c r="AF229" s="104">
        <v>6.2901624682506929</v>
      </c>
      <c r="AG229" s="104">
        <v>4.131033929722201</v>
      </c>
      <c r="AH229" s="104"/>
    </row>
    <row r="230" spans="1:34" x14ac:dyDescent="0.2">
      <c r="A230" s="219" t="s">
        <v>11</v>
      </c>
      <c r="B230" s="220"/>
      <c r="C230" s="240">
        <f t="shared" si="93"/>
        <v>3.7337498720900211</v>
      </c>
      <c r="D230" s="240">
        <f t="shared" si="93"/>
        <v>5.2237434741635465</v>
      </c>
      <c r="E230" s="240">
        <f t="shared" si="93"/>
        <v>4.0652817587776129</v>
      </c>
      <c r="F230" s="240">
        <f t="shared" si="93"/>
        <v>5.9263932584923973</v>
      </c>
      <c r="G230" s="240">
        <f t="shared" si="93"/>
        <v>5.1769341978980705</v>
      </c>
      <c r="H230" s="240">
        <f t="shared" si="93"/>
        <v>4.4906976059015387</v>
      </c>
      <c r="I230" s="240">
        <f t="shared" si="93"/>
        <v>3.7713181946153465</v>
      </c>
      <c r="J230" s="240">
        <f t="shared" si="93"/>
        <v>5.8612484079435294</v>
      </c>
      <c r="K230" s="240">
        <f t="shared" si="93"/>
        <v>4.1724222042812231</v>
      </c>
      <c r="L230" s="240">
        <f t="shared" si="93"/>
        <v>4.1798883472709774</v>
      </c>
      <c r="M230" s="240">
        <f t="shared" si="93"/>
        <v>4.8208756152121266</v>
      </c>
      <c r="N230" s="240">
        <f t="shared" si="93"/>
        <v>3.2231831447885613</v>
      </c>
      <c r="O230" s="240">
        <f t="shared" si="93"/>
        <v>3.9984846678749788</v>
      </c>
      <c r="P230" s="240">
        <f t="shared" si="93"/>
        <v>4.7746474503122212</v>
      </c>
      <c r="Q230" s="240">
        <f t="shared" si="93"/>
        <v>4.0224901292497472</v>
      </c>
      <c r="R230" s="240">
        <f t="shared" si="93"/>
        <v>5.8324795048078242</v>
      </c>
      <c r="S230" s="240">
        <f t="shared" si="93"/>
        <v>4.4653536130323292</v>
      </c>
      <c r="T230" s="240">
        <f t="shared" si="93"/>
        <v>3.9246780857840822</v>
      </c>
      <c r="U230" s="240">
        <f t="shared" si="93"/>
        <v>3.0200169551459939</v>
      </c>
      <c r="V230" s="240">
        <f t="shared" si="93"/>
        <v>3.9061506022207939</v>
      </c>
      <c r="W230" s="240">
        <f t="shared" si="93"/>
        <v>4.2722909915241667</v>
      </c>
      <c r="X230" s="240">
        <f t="shared" si="93"/>
        <v>3.9628842150744581</v>
      </c>
      <c r="Y230" s="240">
        <f t="shared" si="93"/>
        <v>3.4497521571016208</v>
      </c>
      <c r="Z230" s="104">
        <v>3.2558217988253251</v>
      </c>
      <c r="AA230" s="104">
        <v>3.1494120113840722</v>
      </c>
      <c r="AB230" s="104">
        <v>3.7369801618487029</v>
      </c>
      <c r="AC230" s="104">
        <v>3.7514097391366303</v>
      </c>
      <c r="AD230" s="104">
        <v>2.0328093303932802</v>
      </c>
      <c r="AE230" s="104">
        <v>3.5520728434242659</v>
      </c>
      <c r="AF230" s="104">
        <v>6.1385177221330922</v>
      </c>
      <c r="AG230" s="104">
        <v>3.96066387382352</v>
      </c>
      <c r="AH230" s="104"/>
    </row>
    <row r="231" spans="1:34" x14ac:dyDescent="0.2">
      <c r="A231" s="225" t="s">
        <v>12</v>
      </c>
      <c r="B231" s="220"/>
      <c r="C231" s="240">
        <f t="shared" si="93"/>
        <v>8.9069828549754888</v>
      </c>
      <c r="D231" s="240">
        <f t="shared" si="93"/>
        <v>9.0883902195870672</v>
      </c>
      <c r="E231" s="240">
        <f t="shared" si="93"/>
        <v>8.6288970335944928</v>
      </c>
      <c r="F231" s="240">
        <f t="shared" si="93"/>
        <v>8.2338595866906577</v>
      </c>
      <c r="G231" s="240">
        <f t="shared" si="93"/>
        <v>8.0286041845880138</v>
      </c>
      <c r="H231" s="240">
        <f t="shared" si="93"/>
        <v>8.0630888255434812</v>
      </c>
      <c r="I231" s="240">
        <f t="shared" si="93"/>
        <v>8.4857957282041685</v>
      </c>
      <c r="J231" s="240">
        <f t="shared" si="93"/>
        <v>8.2263138219584899</v>
      </c>
      <c r="K231" s="240">
        <f t="shared" si="93"/>
        <v>7.9949836742971083</v>
      </c>
      <c r="L231" s="240">
        <f t="shared" si="93"/>
        <v>8.8681523660855959</v>
      </c>
      <c r="M231" s="240">
        <f t="shared" si="93"/>
        <v>8.9003808278105989</v>
      </c>
      <c r="N231" s="240">
        <f t="shared" si="93"/>
        <v>8.0390910040858863</v>
      </c>
      <c r="O231" s="240">
        <f t="shared" si="93"/>
        <v>7.5741398935959117</v>
      </c>
      <c r="P231" s="240">
        <f t="shared" si="93"/>
        <v>7.132551193654681</v>
      </c>
      <c r="Q231" s="240">
        <f t="shared" si="93"/>
        <v>7.227304295759529</v>
      </c>
      <c r="R231" s="240">
        <f t="shared" si="93"/>
        <v>7.3813361249462934</v>
      </c>
      <c r="S231" s="240">
        <f t="shared" si="93"/>
        <v>7.8209697044633639</v>
      </c>
      <c r="T231" s="240">
        <f t="shared" si="93"/>
        <v>7.5207093341601112</v>
      </c>
      <c r="U231" s="240">
        <f t="shared" si="93"/>
        <v>7.3902618187979368</v>
      </c>
      <c r="V231" s="240">
        <f t="shared" si="93"/>
        <v>7.4622461857463103</v>
      </c>
      <c r="W231" s="240">
        <f t="shared" si="93"/>
        <v>7.5764188496917813</v>
      </c>
      <c r="X231" s="240">
        <f t="shared" si="93"/>
        <v>7.1070263113229002</v>
      </c>
      <c r="Y231" s="240">
        <f t="shared" si="93"/>
        <v>7.009711148529048</v>
      </c>
      <c r="Z231" s="104">
        <v>6.7141780504652884</v>
      </c>
      <c r="AA231" s="104">
        <v>6.6154855727566586</v>
      </c>
      <c r="AB231" s="104">
        <v>6.3973469924262254</v>
      </c>
      <c r="AC231" s="104">
        <v>5.9920592546905915</v>
      </c>
      <c r="AD231" s="104">
        <v>6.3329678364286242</v>
      </c>
      <c r="AE231" s="104">
        <v>6.6485137154325775</v>
      </c>
      <c r="AF231" s="104">
        <v>6.7947243187590791</v>
      </c>
      <c r="AG231" s="104">
        <v>7.0540482827119204</v>
      </c>
      <c r="AH231" s="104"/>
    </row>
    <row r="232" spans="1:34" x14ac:dyDescent="0.2">
      <c r="A232" s="225" t="s">
        <v>80</v>
      </c>
      <c r="B232" s="226"/>
      <c r="C232" s="240">
        <f t="shared" si="93"/>
        <v>8.0036039861896526</v>
      </c>
      <c r="D232" s="240">
        <f t="shared" si="93"/>
        <v>7.8631907162299717</v>
      </c>
      <c r="E232" s="240">
        <f t="shared" si="93"/>
        <v>8.0402684677574534</v>
      </c>
      <c r="F232" s="240">
        <f t="shared" si="93"/>
        <v>7.7793102260566602</v>
      </c>
      <c r="G232" s="240">
        <f t="shared" si="93"/>
        <v>7.7099082847965779</v>
      </c>
      <c r="H232" s="240">
        <f t="shared" si="93"/>
        <v>7.3010090339680751</v>
      </c>
      <c r="I232" s="240">
        <f t="shared" si="93"/>
        <v>6.946953844078636</v>
      </c>
      <c r="J232" s="240">
        <f t="shared" si="93"/>
        <v>6.5139555168501149</v>
      </c>
      <c r="K232" s="240">
        <f t="shared" si="93"/>
        <v>6.5344631204946806</v>
      </c>
      <c r="L232" s="240">
        <f t="shared" si="93"/>
        <v>6.6625426576356475</v>
      </c>
      <c r="M232" s="240">
        <f t="shared" si="93"/>
        <v>6.6801662580854764</v>
      </c>
      <c r="N232" s="240">
        <f t="shared" si="93"/>
        <v>7.3716992850363612</v>
      </c>
      <c r="O232" s="240">
        <f t="shared" si="93"/>
        <v>7.4520042587302218</v>
      </c>
      <c r="P232" s="240">
        <f t="shared" si="93"/>
        <v>7.9820259563456535</v>
      </c>
      <c r="Q232" s="240">
        <f t="shared" si="93"/>
        <v>7.9826633569449026</v>
      </c>
      <c r="R232" s="240">
        <f t="shared" si="93"/>
        <v>6.924358643821023</v>
      </c>
      <c r="S232" s="240">
        <f t="shared" si="93"/>
        <v>7.0583294825541651</v>
      </c>
      <c r="T232" s="240">
        <f t="shared" si="93"/>
        <v>6.9992644553112022</v>
      </c>
      <c r="U232" s="240">
        <f t="shared" si="93"/>
        <v>7.7988243894009672</v>
      </c>
      <c r="V232" s="240">
        <f t="shared" si="93"/>
        <v>8.070523878405842</v>
      </c>
      <c r="W232" s="240">
        <f t="shared" si="93"/>
        <v>7.6523168980992304</v>
      </c>
      <c r="X232" s="240">
        <f t="shared" si="93"/>
        <v>7.4069949215492867</v>
      </c>
      <c r="Y232" s="240">
        <f t="shared" si="93"/>
        <v>7.3403470366435632</v>
      </c>
      <c r="Z232" s="104">
        <v>7.1273563188104374</v>
      </c>
      <c r="AA232" s="104">
        <v>6.8904694534314306</v>
      </c>
      <c r="AB232" s="104">
        <v>7.2876684392687245</v>
      </c>
      <c r="AC232" s="104">
        <v>6.8337209515436941</v>
      </c>
      <c r="AD232" s="104">
        <v>6.8480197739038129</v>
      </c>
      <c r="AE232" s="104">
        <v>6.6480850380537317</v>
      </c>
      <c r="AF232" s="104">
        <v>6.5692274100011492</v>
      </c>
      <c r="AG232" s="104">
        <v>6.4333045859372993</v>
      </c>
      <c r="AH232" s="104"/>
    </row>
    <row r="233" spans="1:34" x14ac:dyDescent="0.2">
      <c r="A233" s="225" t="s">
        <v>124</v>
      </c>
      <c r="B233" s="220"/>
      <c r="C233" s="240">
        <f t="shared" si="93"/>
        <v>0.98927306087422695</v>
      </c>
      <c r="D233" s="240">
        <f t="shared" si="93"/>
        <v>0.81010590855953202</v>
      </c>
      <c r="E233" s="240">
        <f t="shared" si="93"/>
        <v>0.73919842676018299</v>
      </c>
      <c r="F233" s="240">
        <f t="shared" si="93"/>
        <v>0.74178289511189111</v>
      </c>
      <c r="G233" s="240">
        <f t="shared" si="93"/>
        <v>0.69342895025367479</v>
      </c>
      <c r="H233" s="240">
        <f t="shared" si="93"/>
        <v>0.68868181323613142</v>
      </c>
      <c r="I233" s="240">
        <f t="shared" si="93"/>
        <v>0.70930174568846527</v>
      </c>
      <c r="J233" s="240">
        <f t="shared" si="93"/>
        <v>0.70498592441414787</v>
      </c>
      <c r="K233" s="240">
        <f t="shared" si="93"/>
        <v>0.62375389215201626</v>
      </c>
      <c r="L233" s="240">
        <f t="shared" si="93"/>
        <v>0.6354213985515873</v>
      </c>
      <c r="M233" s="240">
        <f t="shared" si="93"/>
        <v>0.61855128071633092</v>
      </c>
      <c r="N233" s="240">
        <f t="shared" si="93"/>
        <v>0.72040972199104947</v>
      </c>
      <c r="O233" s="240">
        <f t="shared" si="93"/>
        <v>0.72097171882842093</v>
      </c>
      <c r="P233" s="240">
        <f t="shared" si="93"/>
        <v>0.74740716064527291</v>
      </c>
      <c r="Q233" s="240">
        <f t="shared" si="93"/>
        <v>0.75151560215091884</v>
      </c>
      <c r="R233" s="240">
        <f t="shared" si="93"/>
        <v>0.71881448907393763</v>
      </c>
      <c r="S233" s="240">
        <f t="shared" si="93"/>
        <v>0.70029375241716674</v>
      </c>
      <c r="T233" s="240">
        <f t="shared" si="93"/>
        <v>0.72886043427739966</v>
      </c>
      <c r="U233" s="240">
        <f t="shared" si="93"/>
        <v>0.85732496968820748</v>
      </c>
      <c r="V233" s="240">
        <f t="shared" si="93"/>
        <v>0.88103641570328162</v>
      </c>
      <c r="W233" s="240">
        <f t="shared" si="93"/>
        <v>0.92731594444068333</v>
      </c>
      <c r="X233" s="240">
        <f t="shared" si="93"/>
        <v>1.0866161950549547</v>
      </c>
      <c r="Y233" s="240">
        <f t="shared" si="93"/>
        <v>1.0420785636932295</v>
      </c>
      <c r="Z233" s="104">
        <v>1.0410076249967191</v>
      </c>
      <c r="AA233" s="104">
        <v>1.0222097227380644</v>
      </c>
      <c r="AB233" s="104">
        <v>0.90983653847582935</v>
      </c>
      <c r="AC233" s="104">
        <v>0.86920899125103457</v>
      </c>
      <c r="AD233" s="104">
        <v>0.89917522235223568</v>
      </c>
      <c r="AE233" s="104">
        <v>0.84328051814354965</v>
      </c>
      <c r="AF233" s="104">
        <v>0.75622459964962796</v>
      </c>
      <c r="AG233" s="104">
        <v>0.82841879318946654</v>
      </c>
      <c r="AH233" s="104"/>
    </row>
    <row r="234" spans="1:34" x14ac:dyDescent="0.2">
      <c r="A234" s="225" t="s">
        <v>125</v>
      </c>
      <c r="B234" s="220"/>
      <c r="C234" s="240">
        <f t="shared" si="93"/>
        <v>0.79355216076182999</v>
      </c>
      <c r="D234" s="240">
        <f t="shared" si="93"/>
        <v>0.6920779330804181</v>
      </c>
      <c r="E234" s="240">
        <f t="shared" ref="E234:Y234" si="94">E75/E$89*100</f>
        <v>0.6927969591944837</v>
      </c>
      <c r="F234" s="240">
        <f t="shared" si="94"/>
        <v>0.67769915680422999</v>
      </c>
      <c r="G234" s="240">
        <f t="shared" si="94"/>
        <v>0.64914160727316472</v>
      </c>
      <c r="H234" s="240">
        <f t="shared" si="94"/>
        <v>0.63354116599040033</v>
      </c>
      <c r="I234" s="240">
        <f t="shared" si="94"/>
        <v>0.65413244465158937</v>
      </c>
      <c r="J234" s="240">
        <f t="shared" si="94"/>
        <v>0.64383103981357459</v>
      </c>
      <c r="K234" s="240">
        <f t="shared" si="94"/>
        <v>0.63141817107812759</v>
      </c>
      <c r="L234" s="240">
        <f t="shared" si="94"/>
        <v>0.58228579626829968</v>
      </c>
      <c r="M234" s="240">
        <f t="shared" si="94"/>
        <v>0.49939903390278356</v>
      </c>
      <c r="N234" s="240">
        <f t="shared" si="94"/>
        <v>0.76833425120422016</v>
      </c>
      <c r="O234" s="240">
        <f t="shared" si="94"/>
        <v>0.76222785203114762</v>
      </c>
      <c r="P234" s="240">
        <f t="shared" si="94"/>
        <v>0.74442773749020053</v>
      </c>
      <c r="Q234" s="240">
        <f t="shared" si="94"/>
        <v>0.72614416074825461</v>
      </c>
      <c r="R234" s="240">
        <f t="shared" si="94"/>
        <v>0.70061566032413714</v>
      </c>
      <c r="S234" s="240">
        <f t="shared" si="94"/>
        <v>0.67732879102894739</v>
      </c>
      <c r="T234" s="240">
        <f t="shared" si="94"/>
        <v>0.66279767956041735</v>
      </c>
      <c r="U234" s="240">
        <f t="shared" si="94"/>
        <v>0.66482604856398753</v>
      </c>
      <c r="V234" s="240">
        <f t="shared" si="94"/>
        <v>0.66769123275660602</v>
      </c>
      <c r="W234" s="240">
        <f t="shared" si="94"/>
        <v>0.65264354854536966</v>
      </c>
      <c r="X234" s="240">
        <f t="shared" si="94"/>
        <v>0.63896874458316566</v>
      </c>
      <c r="Y234" s="240">
        <f t="shared" si="94"/>
        <v>0.65908038331661412</v>
      </c>
      <c r="Z234" s="104">
        <v>0.63109805362319837</v>
      </c>
      <c r="AA234" s="104">
        <v>0.61804224205441893</v>
      </c>
      <c r="AB234" s="104">
        <v>0.58887565914102336</v>
      </c>
      <c r="AC234" s="104">
        <v>0.58474004655548695</v>
      </c>
      <c r="AD234" s="104">
        <v>0.59725997908601525</v>
      </c>
      <c r="AE234" s="104">
        <v>0.56203210064415399</v>
      </c>
      <c r="AF234" s="104">
        <v>0.51745317225567766</v>
      </c>
      <c r="AG234" s="104">
        <v>0.49854468189398804</v>
      </c>
      <c r="AH234" s="104"/>
    </row>
    <row r="235" spans="1:34" x14ac:dyDescent="0.2">
      <c r="A235" s="219" t="s">
        <v>13</v>
      </c>
      <c r="B235" s="220"/>
      <c r="C235" s="240">
        <f t="shared" ref="C235:Y246" si="95">C76/C$89*100</f>
        <v>6.3998364323595309</v>
      </c>
      <c r="D235" s="240">
        <f t="shared" si="95"/>
        <v>6.120262930482693</v>
      </c>
      <c r="E235" s="240">
        <f t="shared" si="95"/>
        <v>6.3953783628851237</v>
      </c>
      <c r="F235" s="240">
        <f t="shared" si="95"/>
        <v>6.1500675534653215</v>
      </c>
      <c r="G235" s="240">
        <f t="shared" si="95"/>
        <v>5.7805985175165917</v>
      </c>
      <c r="H235" s="240">
        <f t="shared" si="95"/>
        <v>5.9827487996481636</v>
      </c>
      <c r="I235" s="240">
        <f t="shared" si="95"/>
        <v>6.4860655750698211</v>
      </c>
      <c r="J235" s="240">
        <f t="shared" si="95"/>
        <v>6.1119752036543691</v>
      </c>
      <c r="K235" s="240">
        <f t="shared" si="95"/>
        <v>5.8324723446567468</v>
      </c>
      <c r="L235" s="240">
        <f t="shared" si="95"/>
        <v>6.1230778265645229</v>
      </c>
      <c r="M235" s="240">
        <f t="shared" si="95"/>
        <v>6.4072533671181002</v>
      </c>
      <c r="N235" s="240">
        <f t="shared" si="95"/>
        <v>7.1284158117933334</v>
      </c>
      <c r="O235" s="240">
        <f t="shared" si="95"/>
        <v>7.0074206340543315</v>
      </c>
      <c r="P235" s="240">
        <f t="shared" si="95"/>
        <v>6.8632753164125493</v>
      </c>
      <c r="Q235" s="240">
        <f t="shared" si="95"/>
        <v>5.969372459636122</v>
      </c>
      <c r="R235" s="240">
        <f t="shared" si="95"/>
        <v>5.6463086681294135</v>
      </c>
      <c r="S235" s="240">
        <f t="shared" si="95"/>
        <v>5.366699717372807</v>
      </c>
      <c r="T235" s="240">
        <f t="shared" si="95"/>
        <v>5.582570680054376</v>
      </c>
      <c r="U235" s="240">
        <f t="shared" si="95"/>
        <v>5.598586798623054</v>
      </c>
      <c r="V235" s="240">
        <f t="shared" si="95"/>
        <v>5.195175842816802</v>
      </c>
      <c r="W235" s="240">
        <f t="shared" si="95"/>
        <v>5.2264437560816894</v>
      </c>
      <c r="X235" s="240">
        <f t="shared" si="95"/>
        <v>5.0980778352344007</v>
      </c>
      <c r="Y235" s="240">
        <f t="shared" si="95"/>
        <v>5.1452109379216147</v>
      </c>
      <c r="Z235" s="104">
        <v>5.1815534105584202</v>
      </c>
      <c r="AA235" s="104">
        <v>5.3999202800075272</v>
      </c>
      <c r="AB235" s="104">
        <v>5.5726193130768813</v>
      </c>
      <c r="AC235" s="104">
        <v>5.6094474270018218</v>
      </c>
      <c r="AD235" s="104">
        <v>6.1575753412860905</v>
      </c>
      <c r="AE235" s="104">
        <v>6.0923028132133279</v>
      </c>
      <c r="AF235" s="104">
        <v>6.2022802383918458</v>
      </c>
      <c r="AG235" s="104">
        <v>6.5882153474027305</v>
      </c>
      <c r="AH235" s="104"/>
    </row>
    <row r="236" spans="1:34" x14ac:dyDescent="0.2">
      <c r="A236" s="222" t="s">
        <v>14</v>
      </c>
      <c r="B236" s="223"/>
      <c r="C236" s="241">
        <f t="shared" si="95"/>
        <v>47.418994606090848</v>
      </c>
      <c r="D236" s="241">
        <f t="shared" si="95"/>
        <v>44.831615628513468</v>
      </c>
      <c r="E236" s="241">
        <f t="shared" si="95"/>
        <v>45.912054414537771</v>
      </c>
      <c r="F236" s="241">
        <f t="shared" si="95"/>
        <v>45.107647324578501</v>
      </c>
      <c r="G236" s="241">
        <f t="shared" si="95"/>
        <v>45.311261271376743</v>
      </c>
      <c r="H236" s="241">
        <f t="shared" si="95"/>
        <v>45.569272787783454</v>
      </c>
      <c r="I236" s="241">
        <f t="shared" si="95"/>
        <v>45.678878495339035</v>
      </c>
      <c r="J236" s="241">
        <f t="shared" si="95"/>
        <v>45.029452682036883</v>
      </c>
      <c r="K236" s="241">
        <f t="shared" si="95"/>
        <v>46.435633703545214</v>
      </c>
      <c r="L236" s="241">
        <f t="shared" si="95"/>
        <v>45.950724318162891</v>
      </c>
      <c r="M236" s="241">
        <f t="shared" si="95"/>
        <v>45.900016995298827</v>
      </c>
      <c r="N236" s="241">
        <f t="shared" si="95"/>
        <v>48.110401943233938</v>
      </c>
      <c r="O236" s="241">
        <f t="shared" si="95"/>
        <v>48.162686038424596</v>
      </c>
      <c r="P236" s="241">
        <f t="shared" si="95"/>
        <v>47.929620734860372</v>
      </c>
      <c r="Q236" s="241">
        <f t="shared" si="95"/>
        <v>49.101554397818575</v>
      </c>
      <c r="R236" s="241">
        <f t="shared" si="95"/>
        <v>49.599499924176243</v>
      </c>
      <c r="S236" s="241">
        <f t="shared" si="95"/>
        <v>50.623309271958142</v>
      </c>
      <c r="T236" s="241">
        <f t="shared" si="95"/>
        <v>50.632727930916687</v>
      </c>
      <c r="U236" s="241">
        <f t="shared" si="95"/>
        <v>51.77038188265206</v>
      </c>
      <c r="V236" s="241">
        <f t="shared" si="95"/>
        <v>50.761692066434847</v>
      </c>
      <c r="W236" s="241">
        <f t="shared" si="95"/>
        <v>50.317415303648339</v>
      </c>
      <c r="X236" s="241">
        <f t="shared" si="95"/>
        <v>50.427820144851196</v>
      </c>
      <c r="Y236" s="241">
        <f t="shared" si="95"/>
        <v>49.560321688798417</v>
      </c>
      <c r="Z236" s="108">
        <v>50.466460524171239</v>
      </c>
      <c r="AA236" s="108">
        <v>50.691333587616725</v>
      </c>
      <c r="AB236" s="108">
        <v>50.446448818553279</v>
      </c>
      <c r="AC236" s="108">
        <v>51.02687347630507</v>
      </c>
      <c r="AD236" s="108">
        <v>51.761920773230273</v>
      </c>
      <c r="AE236" s="108">
        <v>50.941391549270485</v>
      </c>
      <c r="AF236" s="108">
        <v>49.404443348678079</v>
      </c>
      <c r="AG236" s="108">
        <v>50.184650081496684</v>
      </c>
      <c r="AH236" s="108"/>
    </row>
    <row r="237" spans="1:34" x14ac:dyDescent="0.2">
      <c r="A237" s="219" t="s">
        <v>126</v>
      </c>
      <c r="B237" s="220"/>
      <c r="C237" s="240">
        <f t="shared" si="95"/>
        <v>8.0071755584327775</v>
      </c>
      <c r="D237" s="240">
        <f t="shared" si="95"/>
        <v>9.261182396275256</v>
      </c>
      <c r="E237" s="240">
        <f t="shared" si="95"/>
        <v>9.3513504521392186</v>
      </c>
      <c r="F237" s="240">
        <f t="shared" si="95"/>
        <v>8.9204550650470278</v>
      </c>
      <c r="G237" s="240">
        <f t="shared" si="95"/>
        <v>8.9279139147715014</v>
      </c>
      <c r="H237" s="240">
        <f t="shared" si="95"/>
        <v>9.4499996686991974</v>
      </c>
      <c r="I237" s="240">
        <f t="shared" si="95"/>
        <v>8.694849804259789</v>
      </c>
      <c r="J237" s="240">
        <f t="shared" si="95"/>
        <v>8.3531088135442779</v>
      </c>
      <c r="K237" s="240">
        <f t="shared" si="95"/>
        <v>9.1647620438326474</v>
      </c>
      <c r="L237" s="240">
        <f t="shared" si="95"/>
        <v>8.9397678413901893</v>
      </c>
      <c r="M237" s="240">
        <f t="shared" si="95"/>
        <v>8.8570992456957587</v>
      </c>
      <c r="N237" s="240">
        <f t="shared" si="95"/>
        <v>9.3975483376791136</v>
      </c>
      <c r="O237" s="240">
        <f t="shared" si="95"/>
        <v>9.2830428686724638</v>
      </c>
      <c r="P237" s="240">
        <f t="shared" si="95"/>
        <v>9.7312780544341955</v>
      </c>
      <c r="Q237" s="240">
        <f t="shared" si="95"/>
        <v>9.7897802236408129</v>
      </c>
      <c r="R237" s="240">
        <f t="shared" si="95"/>
        <v>11.092705680003586</v>
      </c>
      <c r="S237" s="240">
        <f t="shared" si="95"/>
        <v>10.969025235314152</v>
      </c>
      <c r="T237" s="240">
        <f t="shared" si="95"/>
        <v>11.889609903743525</v>
      </c>
      <c r="U237" s="240">
        <f t="shared" si="95"/>
        <v>11.560789388024242</v>
      </c>
      <c r="V237" s="240">
        <f t="shared" si="95"/>
        <v>11.375916017210054</v>
      </c>
      <c r="W237" s="240">
        <f t="shared" si="95"/>
        <v>10.952021298977217</v>
      </c>
      <c r="X237" s="240">
        <f t="shared" si="95"/>
        <v>11.112520823279141</v>
      </c>
      <c r="Y237" s="240">
        <f t="shared" si="95"/>
        <v>10.679649769255825</v>
      </c>
      <c r="Z237" s="104">
        <v>11.163857733133199</v>
      </c>
      <c r="AA237" s="104">
        <v>11.10029094696235</v>
      </c>
      <c r="AB237" s="104">
        <v>10.801952265806628</v>
      </c>
      <c r="AC237" s="104">
        <v>10.97874336668637</v>
      </c>
      <c r="AD237" s="104">
        <v>10.920762875968208</v>
      </c>
      <c r="AE237" s="104">
        <v>10.838722916403585</v>
      </c>
      <c r="AF237" s="104">
        <v>11.200020822774333</v>
      </c>
      <c r="AG237" s="104">
        <v>11.057282925127335</v>
      </c>
      <c r="AH237" s="104"/>
    </row>
    <row r="238" spans="1:34" x14ac:dyDescent="0.2">
      <c r="A238" s="219" t="s">
        <v>105</v>
      </c>
      <c r="B238" s="220"/>
      <c r="C238" s="240">
        <f t="shared" si="95"/>
        <v>5.1257710937666809</v>
      </c>
      <c r="D238" s="240">
        <f t="shared" si="95"/>
        <v>4.7839714916837073</v>
      </c>
      <c r="E238" s="240">
        <f t="shared" si="95"/>
        <v>4.8132307553623201</v>
      </c>
      <c r="F238" s="240">
        <f t="shared" si="95"/>
        <v>4.5463184846501248</v>
      </c>
      <c r="G238" s="240">
        <f t="shared" si="95"/>
        <v>4.5395318321915452</v>
      </c>
      <c r="H238" s="240">
        <f t="shared" si="95"/>
        <v>4.4296624667963069</v>
      </c>
      <c r="I238" s="240">
        <f t="shared" si="95"/>
        <v>4.4740756133643291</v>
      </c>
      <c r="J238" s="240">
        <f t="shared" si="95"/>
        <v>4.6086327726631309</v>
      </c>
      <c r="K238" s="240">
        <f t="shared" si="95"/>
        <v>4.365091996777366</v>
      </c>
      <c r="L238" s="240">
        <f t="shared" si="95"/>
        <v>4.4038935555489847</v>
      </c>
      <c r="M238" s="240">
        <f t="shared" si="95"/>
        <v>4.6596548779520726</v>
      </c>
      <c r="N238" s="240">
        <f t="shared" si="95"/>
        <v>4.5690152790958471</v>
      </c>
      <c r="O238" s="240">
        <f t="shared" si="95"/>
        <v>4.3261825333930064</v>
      </c>
      <c r="P238" s="240">
        <f t="shared" si="95"/>
        <v>4.7497528507992604</v>
      </c>
      <c r="Q238" s="240">
        <f t="shared" si="95"/>
        <v>4.6997170138350439</v>
      </c>
      <c r="R238" s="240">
        <f t="shared" si="95"/>
        <v>4.676901719641732</v>
      </c>
      <c r="S238" s="240">
        <f t="shared" si="95"/>
        <v>4.9923688787267979</v>
      </c>
      <c r="T238" s="240">
        <f t="shared" si="95"/>
        <v>4.969611918380477</v>
      </c>
      <c r="U238" s="240">
        <f t="shared" si="95"/>
        <v>5.0118351941815682</v>
      </c>
      <c r="V238" s="240">
        <f t="shared" si="95"/>
        <v>5.0739848302047283</v>
      </c>
      <c r="W238" s="240">
        <f t="shared" si="95"/>
        <v>4.9955667350462276</v>
      </c>
      <c r="X238" s="240">
        <f t="shared" si="95"/>
        <v>4.8688267015652178</v>
      </c>
      <c r="Y238" s="240">
        <f t="shared" si="95"/>
        <v>4.9033921469014334</v>
      </c>
      <c r="Z238" s="104">
        <v>4.8738367805360925</v>
      </c>
      <c r="AA238" s="104">
        <v>4.9615271125499829</v>
      </c>
      <c r="AB238" s="104">
        <v>5.0949386914007357</v>
      </c>
      <c r="AC238" s="104">
        <v>5.4079172206169588</v>
      </c>
      <c r="AD238" s="104">
        <v>5.056759682241398</v>
      </c>
      <c r="AE238" s="104">
        <v>5.291297096019246</v>
      </c>
      <c r="AF238" s="104">
        <v>5.1601437639044452</v>
      </c>
      <c r="AG238" s="104">
        <v>5.3238651929452763</v>
      </c>
      <c r="AH238" s="104"/>
    </row>
    <row r="239" spans="1:34" x14ac:dyDescent="0.2">
      <c r="A239" s="219" t="s">
        <v>15</v>
      </c>
      <c r="B239" s="220"/>
      <c r="C239" s="240">
        <f t="shared" si="95"/>
        <v>6.4145621546947194</v>
      </c>
      <c r="D239" s="240">
        <f t="shared" si="95"/>
        <v>6.754981305608684</v>
      </c>
      <c r="E239" s="240">
        <f t="shared" si="95"/>
        <v>7.1996659259145046</v>
      </c>
      <c r="F239" s="240">
        <f t="shared" si="95"/>
        <v>7.3681118813184785</v>
      </c>
      <c r="G239" s="240">
        <f t="shared" si="95"/>
        <v>7.7636428266176436</v>
      </c>
      <c r="H239" s="240">
        <f t="shared" si="95"/>
        <v>7.5770832505678047</v>
      </c>
      <c r="I239" s="240">
        <f t="shared" si="95"/>
        <v>7.4809246978805088</v>
      </c>
      <c r="J239" s="240">
        <f t="shared" si="95"/>
        <v>7.2452225508675347</v>
      </c>
      <c r="K239" s="240">
        <f t="shared" si="95"/>
        <v>7.3872119211161023</v>
      </c>
      <c r="L239" s="240">
        <f t="shared" si="95"/>
        <v>7.8942562722981027</v>
      </c>
      <c r="M239" s="240">
        <f t="shared" si="95"/>
        <v>8.4018164934002737</v>
      </c>
      <c r="N239" s="240">
        <f t="shared" si="95"/>
        <v>9.9973737702229837</v>
      </c>
      <c r="O239" s="240">
        <f t="shared" si="95"/>
        <v>9.6900398913031065</v>
      </c>
      <c r="P239" s="240">
        <f t="shared" si="95"/>
        <v>9.5845830318097605</v>
      </c>
      <c r="Q239" s="240">
        <f t="shared" si="95"/>
        <v>9.5982424642462192</v>
      </c>
      <c r="R239" s="240">
        <f t="shared" si="95"/>
        <v>9.2297610231148361</v>
      </c>
      <c r="S239" s="240">
        <f t="shared" si="95"/>
        <v>9.8273127753637564</v>
      </c>
      <c r="T239" s="240">
        <f t="shared" si="95"/>
        <v>9.6532690009573425</v>
      </c>
      <c r="U239" s="240">
        <f t="shared" si="95"/>
        <v>9.816883857040251</v>
      </c>
      <c r="V239" s="240">
        <f t="shared" si="95"/>
        <v>9.5355925337726664</v>
      </c>
      <c r="W239" s="240">
        <f t="shared" si="95"/>
        <v>9.6819511274462045</v>
      </c>
      <c r="X239" s="240">
        <f t="shared" si="95"/>
        <v>9.9013248658533826</v>
      </c>
      <c r="Y239" s="240">
        <f t="shared" si="95"/>
        <v>10.280271472355626</v>
      </c>
      <c r="Z239" s="104">
        <v>10.198219772812086</v>
      </c>
      <c r="AA239" s="104">
        <v>10.179140984878247</v>
      </c>
      <c r="AB239" s="104">
        <v>10.053650063015324</v>
      </c>
      <c r="AC239" s="104">
        <v>10.18847202304009</v>
      </c>
      <c r="AD239" s="104">
        <v>10.57537234899519</v>
      </c>
      <c r="AE239" s="104">
        <v>10.301345774539096</v>
      </c>
      <c r="AF239" s="104">
        <v>10.026469505842307</v>
      </c>
      <c r="AG239" s="104">
        <v>10.84101338435001</v>
      </c>
      <c r="AH239" s="104"/>
    </row>
    <row r="240" spans="1:34" x14ac:dyDescent="0.2">
      <c r="A240" s="219" t="s">
        <v>127</v>
      </c>
      <c r="B240" s="220"/>
      <c r="C240" s="240">
        <f t="shared" si="95"/>
        <v>1.3963282179874665</v>
      </c>
      <c r="D240" s="240">
        <f t="shared" si="95"/>
        <v>1.2675251100924658</v>
      </c>
      <c r="E240" s="240">
        <f t="shared" si="95"/>
        <v>1.4127779968541563</v>
      </c>
      <c r="F240" s="240">
        <f t="shared" si="95"/>
        <v>1.4257990822629683</v>
      </c>
      <c r="G240" s="240">
        <f t="shared" si="95"/>
        <v>1.4714987332698144</v>
      </c>
      <c r="H240" s="240">
        <f t="shared" si="95"/>
        <v>1.4614842055233956</v>
      </c>
      <c r="I240" s="240">
        <f t="shared" si="95"/>
        <v>1.6994977085637224</v>
      </c>
      <c r="J240" s="240">
        <f t="shared" si="95"/>
        <v>2.130681131013191</v>
      </c>
      <c r="K240" s="240">
        <f t="shared" si="95"/>
        <v>2.3605468837937562</v>
      </c>
      <c r="L240" s="240">
        <f t="shared" si="95"/>
        <v>2.3084091111232268</v>
      </c>
      <c r="M240" s="240">
        <f t="shared" si="95"/>
        <v>2.4018163993737742</v>
      </c>
      <c r="N240" s="240">
        <f t="shared" si="95"/>
        <v>2.2777034869612973</v>
      </c>
      <c r="O240" s="240">
        <f t="shared" si="95"/>
        <v>2.3386096802903373</v>
      </c>
      <c r="P240" s="240">
        <f t="shared" si="95"/>
        <v>2.5067724575671924</v>
      </c>
      <c r="Q240" s="240">
        <f t="shared" si="95"/>
        <v>2.8537571701425044</v>
      </c>
      <c r="R240" s="240">
        <f t="shared" si="95"/>
        <v>2.8229354786371244</v>
      </c>
      <c r="S240" s="240">
        <f t="shared" si="95"/>
        <v>2.606818167500391</v>
      </c>
      <c r="T240" s="240">
        <f t="shared" si="95"/>
        <v>2.6407190520502435</v>
      </c>
      <c r="U240" s="240">
        <f t="shared" si="95"/>
        <v>2.6546455863919518</v>
      </c>
      <c r="V240" s="240">
        <f t="shared" si="95"/>
        <v>2.5399338450015536</v>
      </c>
      <c r="W240" s="240">
        <f t="shared" si="95"/>
        <v>2.4184720808799227</v>
      </c>
      <c r="X240" s="240">
        <f t="shared" si="95"/>
        <v>2.3690521558043578</v>
      </c>
      <c r="Y240" s="240">
        <f t="shared" si="95"/>
        <v>2.1222013688718833</v>
      </c>
      <c r="Z240" s="104">
        <v>2.236617131185934</v>
      </c>
      <c r="AA240" s="104">
        <v>2.2900199967892543</v>
      </c>
      <c r="AB240" s="104">
        <v>2.1393413573252911</v>
      </c>
      <c r="AC240" s="104">
        <v>2.0819567932109839</v>
      </c>
      <c r="AD240" s="104">
        <v>2.206412193157409</v>
      </c>
      <c r="AE240" s="104">
        <v>2.0582683933844903</v>
      </c>
      <c r="AF240" s="104">
        <v>1.9693211124856396</v>
      </c>
      <c r="AG240" s="104">
        <v>1.9780771079898791</v>
      </c>
      <c r="AH240" s="104"/>
    </row>
    <row r="241" spans="1:34" s="192" customFormat="1" x14ac:dyDescent="0.2">
      <c r="A241" s="219" t="s">
        <v>16</v>
      </c>
      <c r="B241" s="220"/>
      <c r="C241" s="240">
        <f t="shared" si="95"/>
        <v>1.580770458175464</v>
      </c>
      <c r="D241" s="240">
        <f t="shared" si="95"/>
        <v>1.378068052624019</v>
      </c>
      <c r="E241" s="240">
        <f t="shared" si="95"/>
        <v>2.0980409270842961</v>
      </c>
      <c r="F241" s="240">
        <f t="shared" si="95"/>
        <v>1.7546191148127381</v>
      </c>
      <c r="G241" s="240">
        <f t="shared" si="95"/>
        <v>1.3196062485608022</v>
      </c>
      <c r="H241" s="240">
        <f t="shared" si="95"/>
        <v>1.2343300081312711</v>
      </c>
      <c r="I241" s="240">
        <f t="shared" si="95"/>
        <v>1.1379032175632391</v>
      </c>
      <c r="J241" s="240">
        <f t="shared" si="95"/>
        <v>1.1312565575345892</v>
      </c>
      <c r="K241" s="240">
        <f t="shared" si="95"/>
        <v>1.0699070749572668</v>
      </c>
      <c r="L241" s="240">
        <f t="shared" si="95"/>
        <v>1.1727415986264633</v>
      </c>
      <c r="M241" s="240">
        <f t="shared" si="95"/>
        <v>1.2051884501634398</v>
      </c>
      <c r="N241" s="240">
        <f t="shared" si="95"/>
        <v>1.0610141388582097</v>
      </c>
      <c r="O241" s="240">
        <f t="shared" si="95"/>
        <v>1.2885001748936258</v>
      </c>
      <c r="P241" s="240">
        <f t="shared" si="95"/>
        <v>1.1674592924424598</v>
      </c>
      <c r="Q241" s="240">
        <f t="shared" si="95"/>
        <v>1.3185976277264315</v>
      </c>
      <c r="R241" s="240">
        <f t="shared" si="95"/>
        <v>1.5259124629647778</v>
      </c>
      <c r="S241" s="240">
        <f t="shared" si="95"/>
        <v>1.5171351488465843</v>
      </c>
      <c r="T241" s="240">
        <f t="shared" si="95"/>
        <v>1.6288445072170932</v>
      </c>
      <c r="U241" s="240">
        <f t="shared" si="95"/>
        <v>2.3538903017651798</v>
      </c>
      <c r="V241" s="240">
        <f t="shared" si="95"/>
        <v>1.8010830217202523</v>
      </c>
      <c r="W241" s="240">
        <f t="shared" si="95"/>
        <v>1.8505664921751299</v>
      </c>
      <c r="X241" s="240">
        <f t="shared" si="95"/>
        <v>1.7594247016674964</v>
      </c>
      <c r="Y241" s="240">
        <f t="shared" si="95"/>
        <v>1.778024294133538</v>
      </c>
      <c r="Z241" s="104">
        <v>2.0056225580213676</v>
      </c>
      <c r="AA241" s="104">
        <v>2.0044640333306853</v>
      </c>
      <c r="AB241" s="104">
        <v>2.1954140300312623</v>
      </c>
      <c r="AC241" s="104">
        <v>2.1905283255280517</v>
      </c>
      <c r="AD241" s="104">
        <v>2.210200248358364</v>
      </c>
      <c r="AE241" s="104">
        <v>2.2997740109010656</v>
      </c>
      <c r="AF241" s="104">
        <v>2.1944782051346938</v>
      </c>
      <c r="AG241" s="104">
        <v>2.1635551867538636</v>
      </c>
      <c r="AH241" s="104"/>
    </row>
    <row r="242" spans="1:34" x14ac:dyDescent="0.2">
      <c r="A242" s="219" t="s">
        <v>128</v>
      </c>
      <c r="B242" s="223"/>
      <c r="C242" s="240">
        <f t="shared" si="95"/>
        <v>7.4967167990304588</v>
      </c>
      <c r="D242" s="240">
        <f t="shared" si="95"/>
        <v>5.9269488269573589</v>
      </c>
      <c r="E242" s="240">
        <f t="shared" si="95"/>
        <v>5.5062593528955031</v>
      </c>
      <c r="F242" s="240">
        <f t="shared" si="95"/>
        <v>5.5899102503652394</v>
      </c>
      <c r="G242" s="240">
        <f t="shared" si="95"/>
        <v>5.3446061483137948</v>
      </c>
      <c r="H242" s="240">
        <f t="shared" si="95"/>
        <v>4.9991433996112322</v>
      </c>
      <c r="I242" s="240">
        <f t="shared" si="95"/>
        <v>5.2301742999527328</v>
      </c>
      <c r="J242" s="240">
        <f t="shared" si="95"/>
        <v>5.1826331237392331</v>
      </c>
      <c r="K242" s="240">
        <f t="shared" si="95"/>
        <v>5.4212718863621534</v>
      </c>
      <c r="L242" s="240">
        <f t="shared" si="95"/>
        <v>4.8369070080352818</v>
      </c>
      <c r="M242" s="240">
        <f t="shared" si="95"/>
        <v>4.5287576339400424</v>
      </c>
      <c r="N242" s="240">
        <f t="shared" si="95"/>
        <v>4.560207668873641</v>
      </c>
      <c r="O242" s="240">
        <f t="shared" si="95"/>
        <v>4.4468504520733205</v>
      </c>
      <c r="P242" s="240">
        <f t="shared" si="95"/>
        <v>3.9543454561958922</v>
      </c>
      <c r="Q242" s="240">
        <f t="shared" si="95"/>
        <v>4.0423772891165415</v>
      </c>
      <c r="R242" s="240">
        <f t="shared" si="95"/>
        <v>4.3706904310716084</v>
      </c>
      <c r="S242" s="240">
        <f t="shared" si="95"/>
        <v>4.6986664355239967</v>
      </c>
      <c r="T242" s="240">
        <f t="shared" si="95"/>
        <v>4.5113961919738852</v>
      </c>
      <c r="U242" s="240">
        <f t="shared" si="95"/>
        <v>5.0016825990556528</v>
      </c>
      <c r="V242" s="240">
        <f t="shared" si="95"/>
        <v>5.0676794457683725</v>
      </c>
      <c r="W242" s="240">
        <f t="shared" si="95"/>
        <v>5.2297965426428421</v>
      </c>
      <c r="X242" s="240">
        <f t="shared" si="95"/>
        <v>5.4592229494346505</v>
      </c>
      <c r="Y242" s="240">
        <f t="shared" si="95"/>
        <v>5.0493841557906771</v>
      </c>
      <c r="Z242" s="104">
        <v>5.4548064966325445</v>
      </c>
      <c r="AA242" s="104">
        <v>5.4376572722547465</v>
      </c>
      <c r="AB242" s="104">
        <v>5.577866274016837</v>
      </c>
      <c r="AC242" s="104">
        <v>5.5512035926180658</v>
      </c>
      <c r="AD242" s="104">
        <v>5.740100978728643</v>
      </c>
      <c r="AE242" s="104">
        <v>5.5387601272026004</v>
      </c>
      <c r="AF242" s="104">
        <v>5.2868879423845412</v>
      </c>
      <c r="AG242" s="104">
        <v>5.3395687047543401</v>
      </c>
      <c r="AH242" s="104"/>
    </row>
    <row r="243" spans="1:34" x14ac:dyDescent="0.2">
      <c r="A243" s="219" t="s">
        <v>60</v>
      </c>
      <c r="B243" s="220"/>
      <c r="C243" s="240">
        <f t="shared" si="95"/>
        <v>2.965382999070266</v>
      </c>
      <c r="D243" s="240">
        <f t="shared" si="95"/>
        <v>2.1637177617194032</v>
      </c>
      <c r="E243" s="240">
        <f t="shared" si="95"/>
        <v>2.1013358937066147</v>
      </c>
      <c r="F243" s="240">
        <f t="shared" si="95"/>
        <v>2.1423570107817382</v>
      </c>
      <c r="G243" s="240">
        <f t="shared" si="95"/>
        <v>2.1199515048147251</v>
      </c>
      <c r="H243" s="240">
        <f t="shared" si="95"/>
        <v>2.1300787946928557</v>
      </c>
      <c r="I243" s="240">
        <f t="shared" si="95"/>
        <v>2.6846871689440079</v>
      </c>
      <c r="J243" s="240">
        <f t="shared" si="95"/>
        <v>2.6991308769671907</v>
      </c>
      <c r="K243" s="240">
        <f t="shared" si="95"/>
        <v>2.4945949791989523</v>
      </c>
      <c r="L243" s="240">
        <f t="shared" si="95"/>
        <v>2.5894084713832362</v>
      </c>
      <c r="M243" s="240">
        <f t="shared" si="95"/>
        <v>2.8068993544069545</v>
      </c>
      <c r="N243" s="240">
        <f t="shared" si="95"/>
        <v>2.859227914048502</v>
      </c>
      <c r="O243" s="240">
        <f t="shared" si="95"/>
        <v>2.7935182686096276</v>
      </c>
      <c r="P243" s="240">
        <f t="shared" si="95"/>
        <v>3.0109592021206208</v>
      </c>
      <c r="Q243" s="240">
        <f t="shared" si="95"/>
        <v>3.1577242365621339</v>
      </c>
      <c r="R243" s="240">
        <f t="shared" si="95"/>
        <v>3.1308484831883914</v>
      </c>
      <c r="S243" s="240">
        <f t="shared" si="95"/>
        <v>3.1869776745733693</v>
      </c>
      <c r="T243" s="240">
        <f t="shared" si="95"/>
        <v>3.3144973469438122</v>
      </c>
      <c r="U243" s="240">
        <f t="shared" si="95"/>
        <v>3.3219775074758164</v>
      </c>
      <c r="V243" s="240">
        <f t="shared" si="95"/>
        <v>3.3121923922957182</v>
      </c>
      <c r="W243" s="240">
        <f t="shared" si="95"/>
        <v>3.3037301495999025</v>
      </c>
      <c r="X243" s="240">
        <f t="shared" si="95"/>
        <v>3.3001379077348263</v>
      </c>
      <c r="Y243" s="240">
        <f t="shared" si="95"/>
        <v>3.3095369757128914</v>
      </c>
      <c r="Z243" s="104">
        <v>3.5261704854529015</v>
      </c>
      <c r="AA243" s="104">
        <v>3.5654873975859291</v>
      </c>
      <c r="AB243" s="104">
        <v>3.5434055857119442</v>
      </c>
      <c r="AC243" s="104">
        <v>3.5058675349865274</v>
      </c>
      <c r="AD243" s="104">
        <v>3.5135895095499685</v>
      </c>
      <c r="AE243" s="104">
        <v>3.3756140102344121</v>
      </c>
      <c r="AF243" s="104">
        <v>3.2372870817098685</v>
      </c>
      <c r="AG243" s="104">
        <v>3.3358588086347103</v>
      </c>
      <c r="AH243" s="104"/>
    </row>
    <row r="244" spans="1:34" x14ac:dyDescent="0.2">
      <c r="A244" s="219" t="s">
        <v>103</v>
      </c>
      <c r="B244" s="220"/>
      <c r="C244" s="240">
        <f t="shared" si="95"/>
        <v>1.4659168928079869</v>
      </c>
      <c r="D244" s="240">
        <f t="shared" si="95"/>
        <v>1.262727085465033</v>
      </c>
      <c r="E244" s="240">
        <f t="shared" si="95"/>
        <v>1.4120724214745297</v>
      </c>
      <c r="F244" s="240">
        <f t="shared" si="95"/>
        <v>1.4779651927785966</v>
      </c>
      <c r="G244" s="240">
        <f t="shared" si="95"/>
        <v>1.5194260241330015</v>
      </c>
      <c r="H244" s="240">
        <f t="shared" si="95"/>
        <v>1.6253280462306146</v>
      </c>
      <c r="I244" s="240">
        <f t="shared" si="95"/>
        <v>1.2276289120273427</v>
      </c>
      <c r="J244" s="240">
        <f t="shared" si="95"/>
        <v>0.97828332455723011</v>
      </c>
      <c r="K244" s="240">
        <f t="shared" si="95"/>
        <v>1.3728480824021567</v>
      </c>
      <c r="L244" s="240">
        <f t="shared" si="95"/>
        <v>1.2993350380249984</v>
      </c>
      <c r="M244" s="240">
        <f t="shared" si="95"/>
        <v>1.2812073454488253</v>
      </c>
      <c r="N244" s="240">
        <f t="shared" si="95"/>
        <v>1.2454483104439877</v>
      </c>
      <c r="O244" s="240">
        <f t="shared" si="95"/>
        <v>1.1659204992110697</v>
      </c>
      <c r="P244" s="240">
        <f t="shared" si="95"/>
        <v>1.1473521946970802</v>
      </c>
      <c r="Q244" s="240">
        <f t="shared" si="95"/>
        <v>1.134346755613957</v>
      </c>
      <c r="R244" s="240">
        <f t="shared" si="95"/>
        <v>1.1293069905981403</v>
      </c>
      <c r="S244" s="240">
        <f t="shared" si="95"/>
        <v>1.1812848641332858</v>
      </c>
      <c r="T244" s="240">
        <f t="shared" si="95"/>
        <v>1.1703306032674985</v>
      </c>
      <c r="U244" s="240">
        <f t="shared" si="95"/>
        <v>1.2003391178544824</v>
      </c>
      <c r="V244" s="240">
        <f t="shared" si="95"/>
        <v>1.1843972131475917</v>
      </c>
      <c r="W244" s="240">
        <f t="shared" si="95"/>
        <v>1.1596638147780356</v>
      </c>
      <c r="X244" s="240">
        <f t="shared" si="95"/>
        <v>1.1437608378888702</v>
      </c>
      <c r="Y244" s="240">
        <f t="shared" si="95"/>
        <v>1.0830573897340097</v>
      </c>
      <c r="Z244" s="104">
        <v>1.0716635112512543</v>
      </c>
      <c r="AA244" s="104">
        <v>1.0291035222067411</v>
      </c>
      <c r="AB244" s="104">
        <v>1.0104700966237989</v>
      </c>
      <c r="AC244" s="104">
        <v>0.98921589894053719</v>
      </c>
      <c r="AD244" s="104">
        <v>1.0334828713219806</v>
      </c>
      <c r="AE244" s="104">
        <v>1.0141104567793846</v>
      </c>
      <c r="AF244" s="104">
        <v>0.96026609770363869</v>
      </c>
      <c r="AG244" s="104">
        <v>0.96613397504292464</v>
      </c>
      <c r="AH244" s="104"/>
    </row>
    <row r="245" spans="1:34" x14ac:dyDescent="0.2">
      <c r="A245" s="219" t="s">
        <v>129</v>
      </c>
      <c r="B245" s="220"/>
      <c r="C245" s="240">
        <f t="shared" si="95"/>
        <v>12.966370432125032</v>
      </c>
      <c r="D245" s="240">
        <f t="shared" si="95"/>
        <v>12.03249359808755</v>
      </c>
      <c r="E245" s="240">
        <f t="shared" si="95"/>
        <v>12.017320689106628</v>
      </c>
      <c r="F245" s="240">
        <f t="shared" si="95"/>
        <v>11.882111242561585</v>
      </c>
      <c r="G245" s="240">
        <f t="shared" si="95"/>
        <v>12.305084038703921</v>
      </c>
      <c r="H245" s="240">
        <f t="shared" si="95"/>
        <v>12.662162947530774</v>
      </c>
      <c r="I245" s="240">
        <f t="shared" si="95"/>
        <v>13.049137072783362</v>
      </c>
      <c r="J245" s="240">
        <f t="shared" si="95"/>
        <v>12.70050353115051</v>
      </c>
      <c r="K245" s="240">
        <f t="shared" si="95"/>
        <v>12.79939883510481</v>
      </c>
      <c r="L245" s="240">
        <f t="shared" si="95"/>
        <v>12.506005421732407</v>
      </c>
      <c r="M245" s="240">
        <f t="shared" si="95"/>
        <v>11.75757719491768</v>
      </c>
      <c r="N245" s="240">
        <f t="shared" si="95"/>
        <v>12.142863037050358</v>
      </c>
      <c r="O245" s="240">
        <f t="shared" si="95"/>
        <v>12.830021669978041</v>
      </c>
      <c r="P245" s="240">
        <f t="shared" si="95"/>
        <v>12.077118194793913</v>
      </c>
      <c r="Q245" s="240">
        <f t="shared" si="95"/>
        <v>12.507011616934935</v>
      </c>
      <c r="R245" s="240">
        <f t="shared" si="95"/>
        <v>11.620437654956046</v>
      </c>
      <c r="S245" s="240">
        <f t="shared" si="95"/>
        <v>11.643720091975798</v>
      </c>
      <c r="T245" s="240">
        <f t="shared" si="95"/>
        <v>10.854449406382811</v>
      </c>
      <c r="U245" s="240">
        <f t="shared" si="95"/>
        <v>10.848338330862903</v>
      </c>
      <c r="V245" s="240">
        <f t="shared" si="95"/>
        <v>10.870912767313923</v>
      </c>
      <c r="W245" s="240">
        <f t="shared" si="95"/>
        <v>10.725647062102855</v>
      </c>
      <c r="X245" s="240">
        <f t="shared" si="95"/>
        <v>10.513549201623263</v>
      </c>
      <c r="Y245" s="240">
        <f t="shared" si="95"/>
        <v>10.354804116042535</v>
      </c>
      <c r="Z245" s="104">
        <v>9.9356660551458624</v>
      </c>
      <c r="AA245" s="104">
        <v>10.12364232105879</v>
      </c>
      <c r="AB245" s="104">
        <v>10.029410454621464</v>
      </c>
      <c r="AC245" s="104">
        <v>10.132968720677493</v>
      </c>
      <c r="AD245" s="104">
        <v>10.505240064909115</v>
      </c>
      <c r="AE245" s="104">
        <v>10.223498763806619</v>
      </c>
      <c r="AF245" s="104">
        <v>9.3695688167386209</v>
      </c>
      <c r="AG245" s="104">
        <v>9.1792947958983397</v>
      </c>
      <c r="AH245" s="104"/>
    </row>
    <row r="246" spans="1:34" x14ac:dyDescent="0.2">
      <c r="A246" s="222" t="s">
        <v>17</v>
      </c>
      <c r="B246" s="223"/>
      <c r="C246" s="241">
        <f t="shared" si="95"/>
        <v>94.784802421281725</v>
      </c>
      <c r="D246" s="241">
        <f t="shared" si="95"/>
        <v>94.544116429637555</v>
      </c>
      <c r="E246" s="241">
        <f t="shared" ref="E246:Y246" si="96">E87/E$89*100</f>
        <v>93.941345697645048</v>
      </c>
      <c r="F246" s="241">
        <f t="shared" si="96"/>
        <v>93.256595766973064</v>
      </c>
      <c r="G246" s="241">
        <f t="shared" si="96"/>
        <v>92.686632824003354</v>
      </c>
      <c r="H246" s="241">
        <f t="shared" si="96"/>
        <v>92.114490691892399</v>
      </c>
      <c r="I246" s="241">
        <f t="shared" si="96"/>
        <v>92.118222262490576</v>
      </c>
      <c r="J246" s="241">
        <f t="shared" si="96"/>
        <v>91.629896138718607</v>
      </c>
      <c r="K246" s="241">
        <f t="shared" si="96"/>
        <v>91.240923571077303</v>
      </c>
      <c r="L246" s="241">
        <f t="shared" si="96"/>
        <v>91.69799290968345</v>
      </c>
      <c r="M246" s="241">
        <f t="shared" si="96"/>
        <v>91.797192509063393</v>
      </c>
      <c r="N246" s="241">
        <f t="shared" si="96"/>
        <v>93.348240134622145</v>
      </c>
      <c r="O246" s="241">
        <f t="shared" si="96"/>
        <v>92.862604147397022</v>
      </c>
      <c r="P246" s="241">
        <f t="shared" si="96"/>
        <v>92.259267577297862</v>
      </c>
      <c r="Q246" s="241">
        <f t="shared" si="96"/>
        <v>92.084263192240485</v>
      </c>
      <c r="R246" s="241">
        <f t="shared" si="96"/>
        <v>93.200738909654959</v>
      </c>
      <c r="S246" s="241">
        <f t="shared" si="96"/>
        <v>93.521752798188402</v>
      </c>
      <c r="T246" s="241">
        <f t="shared" si="96"/>
        <v>93.74695053687509</v>
      </c>
      <c r="U246" s="241">
        <f t="shared" si="96"/>
        <v>94.244532348757886</v>
      </c>
      <c r="V246" s="241">
        <f t="shared" si="96"/>
        <v>94.043804415363866</v>
      </c>
      <c r="W246" s="241">
        <f t="shared" si="96"/>
        <v>93.783022425432577</v>
      </c>
      <c r="X246" s="241">
        <f t="shared" si="96"/>
        <v>92.961461105807814</v>
      </c>
      <c r="Y246" s="241">
        <f t="shared" si="96"/>
        <v>91.861225599359088</v>
      </c>
      <c r="Z246" s="108">
        <v>91.841267483910769</v>
      </c>
      <c r="AA246" s="108">
        <v>91.317824908466321</v>
      </c>
      <c r="AB246" s="108">
        <v>91.627480725975829</v>
      </c>
      <c r="AC246" s="108">
        <v>91.656035094642135</v>
      </c>
      <c r="AD246" s="108">
        <v>92.296851265400065</v>
      </c>
      <c r="AE246" s="108">
        <v>92.393103887038137</v>
      </c>
      <c r="AF246" s="108">
        <v>93.081036742797522</v>
      </c>
      <c r="AG246" s="108">
        <v>93.013342331238178</v>
      </c>
      <c r="AH246" s="108"/>
    </row>
    <row r="247" spans="1:34" ht="10.8" thickBot="1" x14ac:dyDescent="0.25">
      <c r="A247" s="227" t="s">
        <v>18</v>
      </c>
      <c r="B247" s="228"/>
      <c r="C247" s="240">
        <f t="shared" ref="C247:Y248" si="97">C88/C$89*100</f>
        <v>5.2151975787182687</v>
      </c>
      <c r="D247" s="240">
        <f t="shared" si="97"/>
        <v>5.4558835703624489</v>
      </c>
      <c r="E247" s="240">
        <f t="shared" si="97"/>
        <v>6.0586543023549488</v>
      </c>
      <c r="F247" s="240">
        <f t="shared" si="97"/>
        <v>6.7434042330269302</v>
      </c>
      <c r="G247" s="240">
        <f t="shared" si="97"/>
        <v>7.3133671759966363</v>
      </c>
      <c r="H247" s="240">
        <f t="shared" si="97"/>
        <v>7.8855093081076024</v>
      </c>
      <c r="I247" s="240">
        <f t="shared" si="97"/>
        <v>7.8817777375094229</v>
      </c>
      <c r="J247" s="240">
        <f t="shared" si="97"/>
        <v>8.3701038612813861</v>
      </c>
      <c r="K247" s="240">
        <f t="shared" si="97"/>
        <v>8.7590764289226968</v>
      </c>
      <c r="L247" s="240">
        <f t="shared" si="97"/>
        <v>8.3020070903165433</v>
      </c>
      <c r="M247" s="240">
        <f t="shared" si="97"/>
        <v>8.2028074909366193</v>
      </c>
      <c r="N247" s="240">
        <f t="shared" si="97"/>
        <v>6.6517598653778434</v>
      </c>
      <c r="O247" s="240">
        <f t="shared" si="97"/>
        <v>7.1373958526029844</v>
      </c>
      <c r="P247" s="240">
        <f t="shared" si="97"/>
        <v>7.7407324227021315</v>
      </c>
      <c r="Q247" s="240">
        <f t="shared" si="97"/>
        <v>7.9157368077595232</v>
      </c>
      <c r="R247" s="240">
        <f t="shared" si="97"/>
        <v>6.7992610903450466</v>
      </c>
      <c r="S247" s="240">
        <f t="shared" si="97"/>
        <v>6.4782472018115964</v>
      </c>
      <c r="T247" s="240">
        <f t="shared" si="97"/>
        <v>6.2530494631249169</v>
      </c>
      <c r="U247" s="240">
        <f t="shared" si="97"/>
        <v>5.7554676512421148</v>
      </c>
      <c r="V247" s="240">
        <f t="shared" si="97"/>
        <v>5.9561955846361467</v>
      </c>
      <c r="W247" s="240">
        <f t="shared" si="97"/>
        <v>6.2169775745674132</v>
      </c>
      <c r="X247" s="240">
        <f t="shared" si="97"/>
        <v>7.0385388941921896</v>
      </c>
      <c r="Y247" s="240">
        <f t="shared" si="97"/>
        <v>8.1387744006409068</v>
      </c>
      <c r="Z247" s="104">
        <v>8.1587325160892252</v>
      </c>
      <c r="AA247" s="104">
        <v>8.6821750915336739</v>
      </c>
      <c r="AB247" s="104">
        <v>8.3725192740241781</v>
      </c>
      <c r="AC247" s="104">
        <v>8.3439649053578577</v>
      </c>
      <c r="AD247" s="104">
        <v>7.7031487345999476</v>
      </c>
      <c r="AE247" s="104">
        <v>7.6068961129618584</v>
      </c>
      <c r="AF247" s="104">
        <v>6.9189632572024751</v>
      </c>
      <c r="AG247" s="104">
        <v>6.9866576687618167</v>
      </c>
      <c r="AH247" s="104"/>
    </row>
    <row r="248" spans="1:34" ht="10.8" thickBot="1" x14ac:dyDescent="0.25">
      <c r="A248" s="230" t="s">
        <v>6</v>
      </c>
      <c r="B248" s="231"/>
      <c r="C248" s="239">
        <f t="shared" si="97"/>
        <v>100</v>
      </c>
      <c r="D248" s="239">
        <f t="shared" si="97"/>
        <v>100</v>
      </c>
      <c r="E248" s="239">
        <f t="shared" si="97"/>
        <v>100</v>
      </c>
      <c r="F248" s="239">
        <f t="shared" si="97"/>
        <v>100</v>
      </c>
      <c r="G248" s="239">
        <f t="shared" si="97"/>
        <v>100</v>
      </c>
      <c r="H248" s="239">
        <f t="shared" si="97"/>
        <v>100</v>
      </c>
      <c r="I248" s="239">
        <f t="shared" si="97"/>
        <v>100</v>
      </c>
      <c r="J248" s="239">
        <f t="shared" si="97"/>
        <v>100</v>
      </c>
      <c r="K248" s="239">
        <f t="shared" si="97"/>
        <v>100</v>
      </c>
      <c r="L248" s="239">
        <f t="shared" si="97"/>
        <v>100</v>
      </c>
      <c r="M248" s="239">
        <f t="shared" si="97"/>
        <v>100</v>
      </c>
      <c r="N248" s="239">
        <f t="shared" si="97"/>
        <v>100</v>
      </c>
      <c r="O248" s="239">
        <f t="shared" si="97"/>
        <v>100</v>
      </c>
      <c r="P248" s="239">
        <f t="shared" si="97"/>
        <v>100</v>
      </c>
      <c r="Q248" s="239">
        <f t="shared" si="97"/>
        <v>100</v>
      </c>
      <c r="R248" s="239">
        <f t="shared" si="97"/>
        <v>100</v>
      </c>
      <c r="S248" s="239">
        <f t="shared" si="97"/>
        <v>100</v>
      </c>
      <c r="T248" s="239">
        <f t="shared" si="97"/>
        <v>100</v>
      </c>
      <c r="U248" s="239">
        <f t="shared" si="97"/>
        <v>100</v>
      </c>
      <c r="V248" s="239">
        <f t="shared" si="97"/>
        <v>100</v>
      </c>
      <c r="W248" s="239">
        <f t="shared" si="97"/>
        <v>100</v>
      </c>
      <c r="X248" s="239">
        <f t="shared" si="97"/>
        <v>100</v>
      </c>
      <c r="Y248" s="239">
        <f t="shared" si="97"/>
        <v>100</v>
      </c>
      <c r="Z248" s="118">
        <v>100</v>
      </c>
      <c r="AA248" s="118">
        <v>100</v>
      </c>
      <c r="AB248" s="118">
        <v>100</v>
      </c>
      <c r="AC248" s="118">
        <v>100</v>
      </c>
      <c r="AD248" s="118">
        <v>100</v>
      </c>
      <c r="AE248" s="118">
        <v>100</v>
      </c>
      <c r="AF248" s="118">
        <v>100</v>
      </c>
      <c r="AG248" s="118">
        <v>100</v>
      </c>
      <c r="AH248" s="118"/>
    </row>
    <row r="249" spans="1:34" x14ac:dyDescent="0.2">
      <c r="A249" s="192"/>
      <c r="B249" s="192"/>
      <c r="C249" s="211"/>
      <c r="D249" s="211"/>
      <c r="E249" s="211"/>
      <c r="F249" s="211"/>
      <c r="G249" s="211"/>
      <c r="H249" s="211"/>
      <c r="I249" s="211"/>
      <c r="J249" s="211"/>
      <c r="K249" s="211"/>
      <c r="L249" s="211"/>
      <c r="M249" s="211"/>
      <c r="N249" s="211"/>
      <c r="O249" s="211"/>
      <c r="P249" s="211"/>
      <c r="Q249" s="211"/>
      <c r="R249" s="211"/>
      <c r="S249" s="211"/>
      <c r="T249" s="211"/>
      <c r="U249" s="211"/>
      <c r="V249" s="211"/>
      <c r="W249" s="211"/>
      <c r="X249" s="211"/>
      <c r="Y249" s="211"/>
      <c r="Z249" s="95"/>
      <c r="AA249" s="95"/>
      <c r="AB249" s="95"/>
      <c r="AC249" s="95"/>
      <c r="AD249" s="95"/>
      <c r="AE249" s="95"/>
      <c r="AF249" s="95"/>
      <c r="AG249" s="95"/>
      <c r="AH249" s="95"/>
    </row>
    <row r="250" spans="1:34" x14ac:dyDescent="0.2">
      <c r="A250" s="192" t="str">
        <f>"Tableau "&amp;C250&amp;": "</f>
        <v xml:space="preserve">Tableau : </v>
      </c>
      <c r="B250" s="192"/>
      <c r="Z250" s="76"/>
      <c r="AA250" s="76"/>
      <c r="AB250" s="76"/>
      <c r="AC250" s="76"/>
      <c r="AD250" s="76"/>
      <c r="AE250" s="76"/>
      <c r="AF250" s="76"/>
      <c r="AG250" s="76"/>
      <c r="AH250" s="76"/>
    </row>
    <row r="251" spans="1:34" ht="10.8" thickBot="1" x14ac:dyDescent="0.25">
      <c r="A251" s="192" t="s">
        <v>391</v>
      </c>
      <c r="B251" s="192"/>
      <c r="Z251" s="76"/>
      <c r="AA251" s="76"/>
      <c r="AB251" s="76"/>
      <c r="AC251" s="76"/>
      <c r="AD251" s="76"/>
      <c r="AE251" s="76"/>
      <c r="AF251" s="76"/>
      <c r="AG251" s="76"/>
      <c r="AH251" s="76"/>
    </row>
    <row r="252" spans="1:34" ht="10.8" thickBot="1" x14ac:dyDescent="0.25">
      <c r="A252" s="214" t="s">
        <v>0</v>
      </c>
      <c r="B252" s="215"/>
      <c r="C252" s="194">
        <f t="shared" ref="C252:Y252" si="98">C$13</f>
        <v>1993</v>
      </c>
      <c r="D252" s="194">
        <f t="shared" si="98"/>
        <v>1994</v>
      </c>
      <c r="E252" s="194">
        <f t="shared" si="98"/>
        <v>1995</v>
      </c>
      <c r="F252" s="194">
        <f t="shared" si="98"/>
        <v>1996</v>
      </c>
      <c r="G252" s="194">
        <f t="shared" si="98"/>
        <v>1997</v>
      </c>
      <c r="H252" s="194">
        <f t="shared" si="98"/>
        <v>1998</v>
      </c>
      <c r="I252" s="194">
        <f t="shared" si="98"/>
        <v>1999</v>
      </c>
      <c r="J252" s="194">
        <f t="shared" si="98"/>
        <v>2000</v>
      </c>
      <c r="K252" s="194">
        <f t="shared" si="98"/>
        <v>2001</v>
      </c>
      <c r="L252" s="194">
        <f t="shared" si="98"/>
        <v>2002</v>
      </c>
      <c r="M252" s="194">
        <f t="shared" si="98"/>
        <v>2003</v>
      </c>
      <c r="N252" s="194">
        <f t="shared" si="98"/>
        <v>2004</v>
      </c>
      <c r="O252" s="194">
        <f t="shared" si="98"/>
        <v>2005</v>
      </c>
      <c r="P252" s="194">
        <f t="shared" si="98"/>
        <v>2006</v>
      </c>
      <c r="Q252" s="194">
        <f t="shared" si="98"/>
        <v>2007</v>
      </c>
      <c r="R252" s="194">
        <f t="shared" si="98"/>
        <v>2008</v>
      </c>
      <c r="S252" s="194">
        <f t="shared" si="98"/>
        <v>2009</v>
      </c>
      <c r="T252" s="194">
        <f t="shared" si="98"/>
        <v>2010</v>
      </c>
      <c r="U252" s="194">
        <f t="shared" si="98"/>
        <v>2011</v>
      </c>
      <c r="V252" s="194">
        <f t="shared" si="98"/>
        <v>2012</v>
      </c>
      <c r="W252" s="194">
        <f t="shared" si="98"/>
        <v>2013</v>
      </c>
      <c r="X252" s="194">
        <f t="shared" si="98"/>
        <v>2014</v>
      </c>
      <c r="Y252" s="194">
        <f t="shared" si="98"/>
        <v>2015</v>
      </c>
      <c r="Z252" s="80">
        <v>2016</v>
      </c>
      <c r="AA252" s="80">
        <v>2017</v>
      </c>
      <c r="AB252" s="80">
        <v>2018</v>
      </c>
      <c r="AC252" s="80">
        <v>2019</v>
      </c>
      <c r="AD252" s="80">
        <v>2020</v>
      </c>
      <c r="AE252" s="80">
        <v>2021</v>
      </c>
      <c r="AF252" s="80">
        <v>2022</v>
      </c>
      <c r="AG252" s="80">
        <v>2023</v>
      </c>
      <c r="AH252" s="80"/>
    </row>
    <row r="253" spans="1:34" x14ac:dyDescent="0.2">
      <c r="A253" s="216" t="s">
        <v>7</v>
      </c>
      <c r="B253" s="217"/>
      <c r="C253" s="237" t="str">
        <f t="shared" ref="C253:Y264" si="99">IFERROR(100*(C95-B64)/B$89,"")</f>
        <v/>
      </c>
      <c r="D253" s="237">
        <f t="shared" si="99"/>
        <v>1.2477024723892236</v>
      </c>
      <c r="E253" s="237">
        <f t="shared" si="99"/>
        <v>1.2569685277207783</v>
      </c>
      <c r="F253" s="237">
        <f t="shared" si="99"/>
        <v>0.41631287429045244</v>
      </c>
      <c r="G253" s="237">
        <f t="shared" si="99"/>
        <v>0.52508637225320121</v>
      </c>
      <c r="H253" s="237">
        <f t="shared" si="99"/>
        <v>0.63002637237525616</v>
      </c>
      <c r="I253" s="237">
        <f t="shared" si="99"/>
        <v>1.3440182895047077</v>
      </c>
      <c r="J253" s="237">
        <f t="shared" si="99"/>
        <v>0.33861698450449823</v>
      </c>
      <c r="K253" s="237">
        <f t="shared" si="99"/>
        <v>0.61298082912122531</v>
      </c>
      <c r="L253" s="237">
        <f t="shared" si="99"/>
        <v>0.46786565567489463</v>
      </c>
      <c r="M253" s="237">
        <f t="shared" si="99"/>
        <v>0.58437706947519485</v>
      </c>
      <c r="N253" s="237">
        <f t="shared" si="99"/>
        <v>1.4535810801674298</v>
      </c>
      <c r="O253" s="237">
        <f t="shared" si="99"/>
        <v>-0.87075426625600172</v>
      </c>
      <c r="P253" s="237">
        <f t="shared" si="99"/>
        <v>1.6037434632330243E-3</v>
      </c>
      <c r="Q253" s="237">
        <f t="shared" si="99"/>
        <v>0.84162334912744918</v>
      </c>
      <c r="R253" s="237">
        <f t="shared" si="99"/>
        <v>0.57656638120107084</v>
      </c>
      <c r="S253" s="237">
        <f t="shared" si="99"/>
        <v>0.40972734950797063</v>
      </c>
      <c r="T253" s="237">
        <f t="shared" si="99"/>
        <v>0.82255009103321486</v>
      </c>
      <c r="U253" s="237">
        <f t="shared" si="99"/>
        <v>0.50467452156092529</v>
      </c>
      <c r="V253" s="237">
        <f t="shared" si="99"/>
        <v>0.57851573551186186</v>
      </c>
      <c r="W253" s="237">
        <f t="shared" si="99"/>
        <v>0.70362307458339146</v>
      </c>
      <c r="X253" s="237">
        <f t="shared" si="99"/>
        <v>0.87448109396999407</v>
      </c>
      <c r="Y253" s="237">
        <f t="shared" si="99"/>
        <v>0.88341003713611077</v>
      </c>
      <c r="Z253" s="100">
        <v>0.43537644942357362</v>
      </c>
      <c r="AA253" s="100">
        <v>0.43330944938874233</v>
      </c>
      <c r="AB253" s="100">
        <v>0.63984000660278084</v>
      </c>
      <c r="AC253" s="100">
        <v>0.63753953292319077</v>
      </c>
      <c r="AD253" s="100">
        <v>0.23068223931323795</v>
      </c>
      <c r="AE253" s="100">
        <v>0.50910780136120115</v>
      </c>
      <c r="AF253" s="100">
        <v>0.5754332766464233</v>
      </c>
      <c r="AG253" s="100">
        <v>0.36002432215723668</v>
      </c>
      <c r="AH253" s="100"/>
    </row>
    <row r="254" spans="1:34" x14ac:dyDescent="0.2">
      <c r="A254" s="219" t="s">
        <v>121</v>
      </c>
      <c r="B254" s="220"/>
      <c r="C254" s="238" t="str">
        <f t="shared" si="99"/>
        <v/>
      </c>
      <c r="D254" s="238">
        <f t="shared" si="99"/>
        <v>0.53028751436536337</v>
      </c>
      <c r="E254" s="238">
        <f t="shared" si="99"/>
        <v>0.34134307463374064</v>
      </c>
      <c r="F254" s="238">
        <f t="shared" si="99"/>
        <v>0.49077546727243976</v>
      </c>
      <c r="G254" s="238">
        <f t="shared" si="99"/>
        <v>0.25358263125807645</v>
      </c>
      <c r="H254" s="238">
        <f t="shared" si="99"/>
        <v>0.10627077668907894</v>
      </c>
      <c r="I254" s="238">
        <f t="shared" si="99"/>
        <v>0.5852564108561954</v>
      </c>
      <c r="J254" s="238">
        <f t="shared" si="99"/>
        <v>0.42810984736940433</v>
      </c>
      <c r="K254" s="238">
        <f t="shared" si="99"/>
        <v>0.44299704781441673</v>
      </c>
      <c r="L254" s="238">
        <f t="shared" si="99"/>
        <v>0.45566897551583097</v>
      </c>
      <c r="M254" s="238">
        <f t="shared" si="99"/>
        <v>0.50254816712038008</v>
      </c>
      <c r="N254" s="238">
        <f t="shared" si="99"/>
        <v>0.64707275926364072</v>
      </c>
      <c r="O254" s="238">
        <f t="shared" si="99"/>
        <v>-0.24114747215382126</v>
      </c>
      <c r="P254" s="238">
        <f t="shared" si="99"/>
        <v>-0.23189850669485854</v>
      </c>
      <c r="Q254" s="238">
        <f t="shared" si="99"/>
        <v>0.28230721851156576</v>
      </c>
      <c r="R254" s="238">
        <f t="shared" si="99"/>
        <v>0.17308693854295165</v>
      </c>
      <c r="S254" s="238">
        <f t="shared" si="99"/>
        <v>0.34400015838979331</v>
      </c>
      <c r="T254" s="238">
        <f t="shared" si="99"/>
        <v>0.40670778406173519</v>
      </c>
      <c r="U254" s="238">
        <f t="shared" si="99"/>
        <v>0.21727761361947412</v>
      </c>
      <c r="V254" s="238">
        <f t="shared" si="99"/>
        <v>0.27007857553223635</v>
      </c>
      <c r="W254" s="238">
        <f t="shared" si="99"/>
        <v>0.45038215904919016</v>
      </c>
      <c r="X254" s="238">
        <f t="shared" si="99"/>
        <v>0.34565552483395101</v>
      </c>
      <c r="Y254" s="238">
        <f t="shared" si="99"/>
        <v>0.61664548673994757</v>
      </c>
      <c r="Z254" s="128">
        <v>0.31105830579016353</v>
      </c>
      <c r="AA254" s="128">
        <v>0.1242454175613162</v>
      </c>
      <c r="AB254" s="128">
        <v>0.30128527615630274</v>
      </c>
      <c r="AC254" s="128">
        <v>0.30791779016560955</v>
      </c>
      <c r="AD254" s="128">
        <v>0.16153650831783747</v>
      </c>
      <c r="AE254" s="128">
        <v>0.32221904870216028</v>
      </c>
      <c r="AF254" s="128">
        <v>0.20654637632200834</v>
      </c>
      <c r="AG254" s="128">
        <v>0.10417894282485594</v>
      </c>
      <c r="AH254" s="128"/>
    </row>
    <row r="255" spans="1:34" x14ac:dyDescent="0.2">
      <c r="A255" s="219" t="s">
        <v>122</v>
      </c>
      <c r="B255" s="220"/>
      <c r="C255" s="238" t="str">
        <f t="shared" si="99"/>
        <v/>
      </c>
      <c r="D255" s="238">
        <f t="shared" si="99"/>
        <v>0.12572107825208542</v>
      </c>
      <c r="E255" s="238">
        <f t="shared" si="99"/>
        <v>3.760198950261294E-2</v>
      </c>
      <c r="F255" s="238">
        <f t="shared" si="99"/>
        <v>6.6482451380959512E-2</v>
      </c>
      <c r="G255" s="238">
        <f t="shared" si="99"/>
        <v>0.11557238601752948</v>
      </c>
      <c r="H255" s="238">
        <f t="shared" si="99"/>
        <v>0.19964660795880843</v>
      </c>
      <c r="I255" s="238">
        <f t="shared" si="99"/>
        <v>0.13817928142281821</v>
      </c>
      <c r="J255" s="238">
        <f t="shared" si="99"/>
        <v>1.9507835214326353E-2</v>
      </c>
      <c r="K255" s="238">
        <f t="shared" si="99"/>
        <v>0.15670077215841099</v>
      </c>
      <c r="L255" s="238">
        <f t="shared" si="99"/>
        <v>0.18214907542837641</v>
      </c>
      <c r="M255" s="238">
        <f t="shared" si="99"/>
        <v>7.2753172435626484E-2</v>
      </c>
      <c r="N255" s="238">
        <f t="shared" si="99"/>
        <v>0.11801998706691869</v>
      </c>
      <c r="O255" s="238">
        <f t="shared" si="99"/>
        <v>-6.8140889628141854E-2</v>
      </c>
      <c r="P255" s="238">
        <f t="shared" si="99"/>
        <v>-8.606031703599458E-2</v>
      </c>
      <c r="Q255" s="238">
        <f t="shared" si="99"/>
        <v>5.3330288285544959E-2</v>
      </c>
      <c r="R255" s="238">
        <f t="shared" si="99"/>
        <v>0.2342616961081278</v>
      </c>
      <c r="S255" s="238">
        <f t="shared" si="99"/>
        <v>0.10427751460348465</v>
      </c>
      <c r="T255" s="238">
        <f t="shared" si="99"/>
        <v>0.1441314476437103</v>
      </c>
      <c r="U255" s="238">
        <f t="shared" si="99"/>
        <v>0.24030434509279075</v>
      </c>
      <c r="V255" s="238">
        <f t="shared" si="99"/>
        <v>9.4278266769412103E-2</v>
      </c>
      <c r="W255" s="238">
        <f t="shared" si="99"/>
        <v>8.3476358416502416E-2</v>
      </c>
      <c r="X255" s="238">
        <f t="shared" si="99"/>
        <v>0.10905558303114037</v>
      </c>
      <c r="Y255" s="238">
        <f t="shared" si="99"/>
        <v>6.836869081224764E-2</v>
      </c>
      <c r="Z255" s="128">
        <v>0.12193897259638246</v>
      </c>
      <c r="AA255" s="128">
        <v>9.4552674078574303E-2</v>
      </c>
      <c r="AB255" s="128">
        <v>7.6738245296651811E-2</v>
      </c>
      <c r="AC255" s="128">
        <v>8.1127474172904321E-2</v>
      </c>
      <c r="AD255" s="128">
        <v>5.796418825914787E-2</v>
      </c>
      <c r="AE255" s="128">
        <v>5.5955839031430289E-2</v>
      </c>
      <c r="AF255" s="128">
        <v>9.1476547581426149E-2</v>
      </c>
      <c r="AG255" s="128">
        <v>9.5705230492928339E-2</v>
      </c>
      <c r="AH255" s="128"/>
    </row>
    <row r="256" spans="1:34" x14ac:dyDescent="0.2">
      <c r="A256" s="219" t="s">
        <v>8</v>
      </c>
      <c r="B256" s="220"/>
      <c r="C256" s="238" t="str">
        <f t="shared" si="99"/>
        <v/>
      </c>
      <c r="D256" s="238">
        <f t="shared" si="99"/>
        <v>0.50546273325698809</v>
      </c>
      <c r="E256" s="238">
        <f t="shared" si="99"/>
        <v>0.85617940932727732</v>
      </c>
      <c r="F256" s="238">
        <f t="shared" si="99"/>
        <v>-0.10300107547202189</v>
      </c>
      <c r="G256" s="238">
        <f t="shared" si="99"/>
        <v>3.1650832749611321E-2</v>
      </c>
      <c r="H256" s="238">
        <f t="shared" si="99"/>
        <v>8.0156954307951958E-2</v>
      </c>
      <c r="I256" s="238">
        <f t="shared" si="99"/>
        <v>0.47430730716157088</v>
      </c>
      <c r="J256" s="238">
        <f t="shared" si="99"/>
        <v>-0.17277308731906121</v>
      </c>
      <c r="K256" s="238">
        <f t="shared" si="99"/>
        <v>-2.5730837339804202E-2</v>
      </c>
      <c r="L256" s="238">
        <f t="shared" si="99"/>
        <v>-0.41042844889055891</v>
      </c>
      <c r="M256" s="238">
        <f t="shared" si="99"/>
        <v>-3.9658464217049938E-2</v>
      </c>
      <c r="N256" s="238">
        <f t="shared" si="99"/>
        <v>0.61760982666617326</v>
      </c>
      <c r="O256" s="238">
        <f t="shared" si="99"/>
        <v>-0.59699639343432642</v>
      </c>
      <c r="P256" s="238">
        <f t="shared" si="99"/>
        <v>0.13733900500252688</v>
      </c>
      <c r="Q256" s="238">
        <f t="shared" si="99"/>
        <v>0.45613681695435343</v>
      </c>
      <c r="R256" s="238">
        <f t="shared" si="99"/>
        <v>0.16790731000672884</v>
      </c>
      <c r="S256" s="238">
        <f t="shared" si="99"/>
        <v>-0.23180443184602834</v>
      </c>
      <c r="T256" s="238">
        <f t="shared" si="99"/>
        <v>0.2719161118605547</v>
      </c>
      <c r="U256" s="238">
        <f t="shared" si="99"/>
        <v>3.3918874217205727E-2</v>
      </c>
      <c r="V256" s="238">
        <f t="shared" si="99"/>
        <v>0.17498357080254792</v>
      </c>
      <c r="W256" s="238">
        <f t="shared" si="99"/>
        <v>0.13061095922909438</v>
      </c>
      <c r="X256" s="238">
        <f t="shared" si="99"/>
        <v>0.38226485228771728</v>
      </c>
      <c r="Y256" s="238">
        <f t="shared" si="99"/>
        <v>0.20148559835226848</v>
      </c>
      <c r="Z256" s="128">
        <v>-9.9868678785336229E-2</v>
      </c>
      <c r="AA256" s="128">
        <v>0.15654313786725074</v>
      </c>
      <c r="AB256" s="128">
        <v>0.21511993899106741</v>
      </c>
      <c r="AC256" s="128">
        <v>0.21757548158656734</v>
      </c>
      <c r="AD256" s="128">
        <v>-3.0632006264761087E-3</v>
      </c>
      <c r="AE256" s="128">
        <v>9.8076115366009187E-2</v>
      </c>
      <c r="AF256" s="128">
        <v>0.19708342334222839</v>
      </c>
      <c r="AG256" s="128">
        <v>0.13661692096238795</v>
      </c>
      <c r="AH256" s="128"/>
    </row>
    <row r="257" spans="1:34" x14ac:dyDescent="0.2">
      <c r="A257" s="219" t="s">
        <v>123</v>
      </c>
      <c r="B257" s="220"/>
      <c r="C257" s="238" t="str">
        <f t="shared" si="99"/>
        <v/>
      </c>
      <c r="D257" s="238">
        <f t="shared" si="99"/>
        <v>8.6231146514787721E-2</v>
      </c>
      <c r="E257" s="238">
        <f t="shared" si="99"/>
        <v>2.1844054257145269E-2</v>
      </c>
      <c r="F257" s="238">
        <f t="shared" si="99"/>
        <v>-3.7943968890920984E-2</v>
      </c>
      <c r="G257" s="238">
        <f t="shared" si="99"/>
        <v>0.12428052222798544</v>
      </c>
      <c r="H257" s="238">
        <f t="shared" si="99"/>
        <v>0.24395203341941593</v>
      </c>
      <c r="I257" s="238">
        <f t="shared" si="99"/>
        <v>0.14627529006412388</v>
      </c>
      <c r="J257" s="238">
        <f t="shared" si="99"/>
        <v>6.3772389239826741E-2</v>
      </c>
      <c r="K257" s="238">
        <f t="shared" si="99"/>
        <v>3.9013846488203753E-2</v>
      </c>
      <c r="L257" s="238">
        <f t="shared" si="99"/>
        <v>0.24047605362124505</v>
      </c>
      <c r="M257" s="238">
        <f t="shared" si="99"/>
        <v>4.8734194136235913E-2</v>
      </c>
      <c r="N257" s="238">
        <f t="shared" si="99"/>
        <v>7.0878507170695923E-2</v>
      </c>
      <c r="O257" s="238">
        <f t="shared" si="99"/>
        <v>3.5530488960283026E-2</v>
      </c>
      <c r="P257" s="238">
        <f t="shared" si="99"/>
        <v>0.1822235621915598</v>
      </c>
      <c r="Q257" s="238">
        <f t="shared" si="99"/>
        <v>4.9849025375983583E-2</v>
      </c>
      <c r="R257" s="238">
        <f t="shared" si="99"/>
        <v>1.3104365432635222E-3</v>
      </c>
      <c r="S257" s="238">
        <f t="shared" si="99"/>
        <v>0.19325410836071868</v>
      </c>
      <c r="T257" s="238">
        <f t="shared" si="99"/>
        <v>-2.0525253278622191E-4</v>
      </c>
      <c r="U257" s="238">
        <f t="shared" si="99"/>
        <v>1.3173688631454523E-2</v>
      </c>
      <c r="V257" s="238">
        <f t="shared" si="99"/>
        <v>3.9175322407667079E-2</v>
      </c>
      <c r="W257" s="238">
        <f t="shared" si="99"/>
        <v>3.9153597888601559E-2</v>
      </c>
      <c r="X257" s="238">
        <f t="shared" si="99"/>
        <v>3.7505133817185059E-2</v>
      </c>
      <c r="Y257" s="238">
        <f t="shared" si="99"/>
        <v>-3.0897387683516265E-3</v>
      </c>
      <c r="Z257" s="128">
        <v>0.10224784982236358</v>
      </c>
      <c r="AA257" s="128">
        <v>5.7968219881602237E-2</v>
      </c>
      <c r="AB257" s="128">
        <v>4.669654615875829E-2</v>
      </c>
      <c r="AC257" s="128">
        <v>3.0918786998111899E-2</v>
      </c>
      <c r="AD257" s="128">
        <v>1.4244743362728454E-2</v>
      </c>
      <c r="AE257" s="128">
        <v>3.2856798261602052E-2</v>
      </c>
      <c r="AF257" s="128">
        <v>8.0326929400761957E-2</v>
      </c>
      <c r="AG257" s="128">
        <v>2.3523227877067565E-2</v>
      </c>
      <c r="AH257" s="128"/>
    </row>
    <row r="258" spans="1:34" x14ac:dyDescent="0.2">
      <c r="A258" s="222" t="s">
        <v>9</v>
      </c>
      <c r="B258" s="220"/>
      <c r="C258" s="237" t="str">
        <f t="shared" si="99"/>
        <v/>
      </c>
      <c r="D258" s="237">
        <f t="shared" si="99"/>
        <v>-0.52651879732906404</v>
      </c>
      <c r="E258" s="237">
        <f t="shared" si="99"/>
        <v>-1.6707390853015591</v>
      </c>
      <c r="F258" s="237">
        <f t="shared" si="99"/>
        <v>0.43703568798019482</v>
      </c>
      <c r="G258" s="237">
        <f t="shared" si="99"/>
        <v>-0.17227508068747283</v>
      </c>
      <c r="H258" s="237">
        <f t="shared" si="99"/>
        <v>1.7782513752064473</v>
      </c>
      <c r="I258" s="237">
        <f t="shared" si="99"/>
        <v>0.62466592407839838</v>
      </c>
      <c r="J258" s="237">
        <f t="shared" si="99"/>
        <v>0.56989949469195622</v>
      </c>
      <c r="K258" s="237">
        <f t="shared" si="99"/>
        <v>0.53343944447370262</v>
      </c>
      <c r="L258" s="237">
        <f t="shared" si="99"/>
        <v>3.3434143516237596</v>
      </c>
      <c r="M258" s="237">
        <f t="shared" si="99"/>
        <v>0.25316560363850904</v>
      </c>
      <c r="N258" s="237">
        <f t="shared" si="99"/>
        <v>2.034723589580322</v>
      </c>
      <c r="O258" s="237">
        <f t="shared" si="99"/>
        <v>-0.78973255807070797</v>
      </c>
      <c r="P258" s="237">
        <f t="shared" si="99"/>
        <v>1.310965356402287</v>
      </c>
      <c r="Q258" s="237">
        <f t="shared" si="99"/>
        <v>-0.47314165278724452</v>
      </c>
      <c r="R258" s="237">
        <f t="shared" si="99"/>
        <v>-4.8604442231932166E-2</v>
      </c>
      <c r="S258" s="237">
        <f t="shared" si="99"/>
        <v>-0.22532171094935766</v>
      </c>
      <c r="T258" s="237">
        <f t="shared" si="99"/>
        <v>-0.40640743755495123</v>
      </c>
      <c r="U258" s="237">
        <f t="shared" si="99"/>
        <v>-0.38934500399982774</v>
      </c>
      <c r="V258" s="237">
        <f t="shared" si="99"/>
        <v>1.7005923453412122</v>
      </c>
      <c r="W258" s="237">
        <f t="shared" si="99"/>
        <v>0.8251175102082331</v>
      </c>
      <c r="X258" s="237">
        <f t="shared" si="99"/>
        <v>0.4347019113342645</v>
      </c>
      <c r="Y258" s="237">
        <f t="shared" si="99"/>
        <v>1.6494416522424304</v>
      </c>
      <c r="Z258" s="100">
        <v>1.2428527348986076</v>
      </c>
      <c r="AA258" s="100">
        <v>0.34099745460827496</v>
      </c>
      <c r="AB258" s="100">
        <v>1.0419560452300003</v>
      </c>
      <c r="AC258" s="100">
        <v>0.92836078769990027</v>
      </c>
      <c r="AD258" s="100">
        <v>0.34049712132279825</v>
      </c>
      <c r="AE258" s="100">
        <v>0.91651335127539457</v>
      </c>
      <c r="AF258" s="100">
        <v>0.81874174295254054</v>
      </c>
      <c r="AG258" s="100">
        <v>0.620992248577661</v>
      </c>
      <c r="AH258" s="100"/>
    </row>
    <row r="259" spans="1:34" x14ac:dyDescent="0.2">
      <c r="A259" s="219" t="s">
        <v>10</v>
      </c>
      <c r="B259" s="223"/>
      <c r="C259" s="238" t="str">
        <f t="shared" si="99"/>
        <v/>
      </c>
      <c r="D259" s="238">
        <f t="shared" si="99"/>
        <v>-1.873964520044372E-2</v>
      </c>
      <c r="E259" s="238">
        <f t="shared" si="99"/>
        <v>-0.94891185957827873</v>
      </c>
      <c r="F259" s="238">
        <f t="shared" si="99"/>
        <v>-0.6866817803889872</v>
      </c>
      <c r="G259" s="238">
        <f t="shared" si="99"/>
        <v>0.12014408540492491</v>
      </c>
      <c r="H259" s="238">
        <f t="shared" si="99"/>
        <v>-0.16707108241510041</v>
      </c>
      <c r="I259" s="238">
        <f t="shared" si="99"/>
        <v>-6.1565577429367517E-2</v>
      </c>
      <c r="J259" s="238">
        <f t="shared" si="99"/>
        <v>-0.81291670286131901</v>
      </c>
      <c r="K259" s="238">
        <f t="shared" si="99"/>
        <v>-1.5374223607467212</v>
      </c>
      <c r="L259" s="238">
        <f t="shared" si="99"/>
        <v>-0.255101211819655</v>
      </c>
      <c r="M259" s="238">
        <f t="shared" si="99"/>
        <v>-0.9361691257073107</v>
      </c>
      <c r="N259" s="238">
        <f t="shared" si="99"/>
        <v>-0.21577393427439931</v>
      </c>
      <c r="O259" s="238">
        <f t="shared" si="99"/>
        <v>-1.1860796561705056</v>
      </c>
      <c r="P259" s="238">
        <f t="shared" si="99"/>
        <v>-0.24664239001021676</v>
      </c>
      <c r="Q259" s="238">
        <f t="shared" si="99"/>
        <v>-1.2858049536094716</v>
      </c>
      <c r="R259" s="238">
        <f t="shared" si="99"/>
        <v>0.45158110152886766</v>
      </c>
      <c r="S259" s="238">
        <f t="shared" si="99"/>
        <v>-0.83449030719345785</v>
      </c>
      <c r="T259" s="238">
        <f t="shared" si="99"/>
        <v>-1.1683479149216667</v>
      </c>
      <c r="U259" s="238">
        <f t="shared" si="99"/>
        <v>-2.4845630232899727</v>
      </c>
      <c r="V259" s="238">
        <f t="shared" si="99"/>
        <v>0.27831235783034353</v>
      </c>
      <c r="W259" s="238">
        <f t="shared" si="99"/>
        <v>-0.14105717268554466</v>
      </c>
      <c r="X259" s="238">
        <f t="shared" si="99"/>
        <v>-0.32604703173487015</v>
      </c>
      <c r="Y259" s="238">
        <f t="shared" si="99"/>
        <v>0.67329494080887065</v>
      </c>
      <c r="Z259" s="128">
        <v>-0.11716940700630271</v>
      </c>
      <c r="AA259" s="128">
        <v>-0.61067244033330481</v>
      </c>
      <c r="AB259" s="128">
        <v>-9.46907486880912E-2</v>
      </c>
      <c r="AC259" s="128">
        <v>0.32075370319468738</v>
      </c>
      <c r="AD259" s="128">
        <v>0.10059946664170184</v>
      </c>
      <c r="AE259" s="128">
        <v>-6.5935170055768988E-2</v>
      </c>
      <c r="AF259" s="128">
        <v>-4.9293892236756731E-2</v>
      </c>
      <c r="AG259" s="128">
        <v>-0.11929352953978063</v>
      </c>
      <c r="AH259" s="128"/>
    </row>
    <row r="260" spans="1:34" x14ac:dyDescent="0.2">
      <c r="A260" s="219" t="s">
        <v>11</v>
      </c>
      <c r="B260" s="220"/>
      <c r="C260" s="238" t="str">
        <f t="shared" si="99"/>
        <v/>
      </c>
      <c r="D260" s="238">
        <f t="shared" si="99"/>
        <v>-3.4934646684593181E-2</v>
      </c>
      <c r="E260" s="238">
        <f t="shared" si="99"/>
        <v>-0.95008748360423034</v>
      </c>
      <c r="F260" s="238">
        <f t="shared" si="99"/>
        <v>-0.68221672382721199</v>
      </c>
      <c r="G260" s="238">
        <f t="shared" si="99"/>
        <v>-3.4905588183437058E-2</v>
      </c>
      <c r="H260" s="238">
        <f t="shared" si="99"/>
        <v>-0.24556597621340417</v>
      </c>
      <c r="I260" s="238">
        <f t="shared" si="99"/>
        <v>-0.11652981284311345</v>
      </c>
      <c r="J260" s="238">
        <f t="shared" si="99"/>
        <v>-0.83639190402745422</v>
      </c>
      <c r="K260" s="238">
        <f t="shared" si="99"/>
        <v>-1.545028172325001</v>
      </c>
      <c r="L260" s="238">
        <f t="shared" si="99"/>
        <v>-0.27395757817361754</v>
      </c>
      <c r="M260" s="238">
        <f t="shared" si="99"/>
        <v>-0.94566052391692479</v>
      </c>
      <c r="N260" s="238">
        <f t="shared" si="99"/>
        <v>-0.25071346938240147</v>
      </c>
      <c r="O260" s="238">
        <f t="shared" si="99"/>
        <v>-1.3139241207471974</v>
      </c>
      <c r="P260" s="238">
        <f t="shared" si="99"/>
        <v>-0.2438756856717873</v>
      </c>
      <c r="Q260" s="238">
        <f t="shared" si="99"/>
        <v>-1.3136758402564506</v>
      </c>
      <c r="R260" s="238">
        <f t="shared" si="99"/>
        <v>0.45466647099121987</v>
      </c>
      <c r="S260" s="238">
        <f t="shared" si="99"/>
        <v>-0.85927279045202865</v>
      </c>
      <c r="T260" s="238">
        <f t="shared" si="99"/>
        <v>-1.1904770848135073</v>
      </c>
      <c r="U260" s="238">
        <f t="shared" si="99"/>
        <v>-2.5258634477300141</v>
      </c>
      <c r="V260" s="238">
        <f t="shared" si="99"/>
        <v>0.26569794699734844</v>
      </c>
      <c r="W260" s="238">
        <f t="shared" si="99"/>
        <v>-0.15554338694885325</v>
      </c>
      <c r="X260" s="238">
        <f t="shared" si="99"/>
        <v>-0.32582307298107055</v>
      </c>
      <c r="Y260" s="238">
        <f t="shared" si="99"/>
        <v>0.61463934708504464</v>
      </c>
      <c r="Z260" s="128">
        <v>-0.14932820411540176</v>
      </c>
      <c r="AA260" s="128">
        <v>-0.62497985135263656</v>
      </c>
      <c r="AB260" s="128">
        <v>-9.4838643347972609E-2</v>
      </c>
      <c r="AC260" s="128">
        <v>0.3123585656907571</v>
      </c>
      <c r="AD260" s="128">
        <v>0.11391492442111727</v>
      </c>
      <c r="AE260" s="128">
        <v>-4.1472599854775617E-2</v>
      </c>
      <c r="AF260" s="128">
        <v>-5.5411559129273785E-2</v>
      </c>
      <c r="AG260" s="128">
        <v>-0.13079666633167081</v>
      </c>
      <c r="AH260" s="128"/>
    </row>
    <row r="261" spans="1:34" x14ac:dyDescent="0.2">
      <c r="A261" s="225" t="s">
        <v>12</v>
      </c>
      <c r="B261" s="220"/>
      <c r="C261" s="238" t="str">
        <f t="shared" si="99"/>
        <v/>
      </c>
      <c r="D261" s="238">
        <f t="shared" si="99"/>
        <v>0.4118622025914489</v>
      </c>
      <c r="E261" s="238">
        <f t="shared" si="99"/>
        <v>-0.3221751745988648</v>
      </c>
      <c r="F261" s="238">
        <f t="shared" si="99"/>
        <v>0.44796100786307502</v>
      </c>
      <c r="G261" s="238">
        <f t="shared" si="99"/>
        <v>-0.23590528000095892</v>
      </c>
      <c r="H261" s="238">
        <f t="shared" si="99"/>
        <v>0.68341544462523007</v>
      </c>
      <c r="I261" s="238">
        <f t="shared" si="99"/>
        <v>0.42555324729981098</v>
      </c>
      <c r="J261" s="238">
        <f t="shared" si="99"/>
        <v>0.15822161280160915</v>
      </c>
      <c r="K261" s="238">
        <f t="shared" si="99"/>
        <v>0.15000214879585078</v>
      </c>
      <c r="L261" s="238">
        <f t="shared" si="99"/>
        <v>1.2799887458174091</v>
      </c>
      <c r="M261" s="238">
        <f t="shared" si="99"/>
        <v>0.79199112383843584</v>
      </c>
      <c r="N261" s="238">
        <f t="shared" si="99"/>
        <v>0.10090215220699725</v>
      </c>
      <c r="O261" s="238">
        <f t="shared" si="99"/>
        <v>-0.1987227500101775</v>
      </c>
      <c r="P261" s="238">
        <f t="shared" si="99"/>
        <v>6.4810637311271638E-2</v>
      </c>
      <c r="Q261" s="238">
        <f t="shared" si="99"/>
        <v>0.52620434714047593</v>
      </c>
      <c r="R261" s="238">
        <f t="shared" si="99"/>
        <v>0.55359517932816216</v>
      </c>
      <c r="S261" s="238">
        <f t="shared" si="99"/>
        <v>0.34873043098599499</v>
      </c>
      <c r="T261" s="238">
        <f t="shared" si="99"/>
        <v>5.9501920408972515E-2</v>
      </c>
      <c r="U261" s="238">
        <f t="shared" si="99"/>
        <v>0.60183614975546773</v>
      </c>
      <c r="V261" s="238">
        <f t="shared" si="99"/>
        <v>0.5246820609152355</v>
      </c>
      <c r="W261" s="238">
        <f t="shared" si="99"/>
        <v>0.38993711755446359</v>
      </c>
      <c r="X261" s="238">
        <f t="shared" si="99"/>
        <v>-5.9383896645511716E-3</v>
      </c>
      <c r="Y261" s="238">
        <f t="shared" si="99"/>
        <v>0.13897013501766012</v>
      </c>
      <c r="Z261" s="128">
        <v>0.350072492829129</v>
      </c>
      <c r="AA261" s="128">
        <v>0.29414280443021612</v>
      </c>
      <c r="AB261" s="128">
        <v>0.18706766156835394</v>
      </c>
      <c r="AC261" s="128">
        <v>0.15093232190542313</v>
      </c>
      <c r="AD261" s="128">
        <v>0.1670046656159439</v>
      </c>
      <c r="AE261" s="128">
        <v>0.60370265564826875</v>
      </c>
      <c r="AF261" s="128">
        <v>0.27571166855017792</v>
      </c>
      <c r="AG261" s="128">
        <v>0.26611216389837156</v>
      </c>
      <c r="AH261" s="128"/>
    </row>
    <row r="262" spans="1:34" x14ac:dyDescent="0.2">
      <c r="A262" s="225" t="s">
        <v>80</v>
      </c>
      <c r="B262" s="226"/>
      <c r="C262" s="238" t="str">
        <f t="shared" si="99"/>
        <v/>
      </c>
      <c r="D262" s="238">
        <f t="shared" si="99"/>
        <v>-0.23401212842208113</v>
      </c>
      <c r="E262" s="238">
        <f t="shared" si="99"/>
        <v>-0.41704109065998846</v>
      </c>
      <c r="F262" s="238">
        <f t="shared" si="99"/>
        <v>0.38471903620817371</v>
      </c>
      <c r="G262" s="238">
        <f t="shared" si="99"/>
        <v>-0.16909309347694679</v>
      </c>
      <c r="H262" s="238">
        <f t="shared" si="99"/>
        <v>0.77017995344666945</v>
      </c>
      <c r="I262" s="238">
        <f t="shared" si="99"/>
        <v>-0.19915694510523202</v>
      </c>
      <c r="J262" s="238">
        <f t="shared" si="99"/>
        <v>0.85753149620478075</v>
      </c>
      <c r="K262" s="238">
        <f t="shared" si="99"/>
        <v>1.7485682451976619</v>
      </c>
      <c r="L262" s="238">
        <f t="shared" si="99"/>
        <v>0.87286688225653253</v>
      </c>
      <c r="M262" s="238">
        <f t="shared" si="99"/>
        <v>0.40156760447888501</v>
      </c>
      <c r="N262" s="238">
        <f t="shared" si="99"/>
        <v>0.82221644923957415</v>
      </c>
      <c r="O262" s="238">
        <f t="shared" si="99"/>
        <v>0.38901801234948619</v>
      </c>
      <c r="P262" s="238">
        <f t="shared" si="99"/>
        <v>1.0360079418059658</v>
      </c>
      <c r="Q262" s="238">
        <f t="shared" si="99"/>
        <v>0.39041737858061215</v>
      </c>
      <c r="R262" s="238">
        <f t="shared" si="99"/>
        <v>-0.92345093636538078</v>
      </c>
      <c r="S262" s="238">
        <f t="shared" si="99"/>
        <v>0.40995928425293987</v>
      </c>
      <c r="T262" s="238">
        <f t="shared" si="99"/>
        <v>0.17950387153218372</v>
      </c>
      <c r="U262" s="238">
        <f t="shared" si="99"/>
        <v>0.96951307956104871</v>
      </c>
      <c r="V262" s="238">
        <f t="shared" si="99"/>
        <v>0.52813761418704075</v>
      </c>
      <c r="W262" s="238">
        <f t="shared" si="99"/>
        <v>0.22490086189994898</v>
      </c>
      <c r="X262" s="238">
        <f t="shared" si="99"/>
        <v>0.38092391445152651</v>
      </c>
      <c r="Y262" s="238">
        <f t="shared" si="99"/>
        <v>0.48270535752806709</v>
      </c>
      <c r="Z262" s="128">
        <v>0.31633079419595017</v>
      </c>
      <c r="AA262" s="128">
        <v>0.13036861020893312</v>
      </c>
      <c r="AB262" s="128">
        <v>0.50882919192504572</v>
      </c>
      <c r="AC262" s="128">
        <v>4.5443635952058681E-3</v>
      </c>
      <c r="AD262" s="128">
        <v>-0.33163449029675107</v>
      </c>
      <c r="AE262" s="128">
        <v>0.21611515381016513</v>
      </c>
      <c r="AF262" s="128">
        <v>0.29578338507375612</v>
      </c>
      <c r="AG262" s="128">
        <v>0.1662423785392394</v>
      </c>
      <c r="AH262" s="128"/>
    </row>
    <row r="263" spans="1:34" x14ac:dyDescent="0.2">
      <c r="A263" s="225" t="s">
        <v>124</v>
      </c>
      <c r="B263" s="220"/>
      <c r="C263" s="238" t="str">
        <f t="shared" si="99"/>
        <v/>
      </c>
      <c r="D263" s="238">
        <f t="shared" si="99"/>
        <v>-9.2069224601830174E-2</v>
      </c>
      <c r="E263" s="238">
        <f t="shared" si="99"/>
        <v>8.9529909304316962E-3</v>
      </c>
      <c r="F263" s="238">
        <f t="shared" si="99"/>
        <v>9.5839952484580548E-2</v>
      </c>
      <c r="G263" s="238">
        <f t="shared" si="99"/>
        <v>2.219661875476077E-3</v>
      </c>
      <c r="H263" s="238">
        <f t="shared" si="99"/>
        <v>2.1789979439576314E-2</v>
      </c>
      <c r="I263" s="238">
        <f t="shared" si="99"/>
        <v>1.4192245787822248E-2</v>
      </c>
      <c r="J263" s="238">
        <f t="shared" si="99"/>
        <v>4.4038620216189449E-2</v>
      </c>
      <c r="K263" s="238">
        <f t="shared" si="99"/>
        <v>-8.8961080486963315E-3</v>
      </c>
      <c r="L263" s="238">
        <f t="shared" si="99"/>
        <v>3.6907845375699744E-2</v>
      </c>
      <c r="M263" s="238">
        <f t="shared" si="99"/>
        <v>3.8152408573499309E-2</v>
      </c>
      <c r="N263" s="238">
        <f t="shared" si="99"/>
        <v>7.4471696905371504E-2</v>
      </c>
      <c r="O263" s="238">
        <f t="shared" si="99"/>
        <v>2.4737288641436518E-2</v>
      </c>
      <c r="P263" s="238">
        <f t="shared" si="99"/>
        <v>6.4698073311056495E-2</v>
      </c>
      <c r="Q263" s="238">
        <f t="shared" si="99"/>
        <v>8.8204342391560775E-2</v>
      </c>
      <c r="R263" s="238">
        <f t="shared" si="99"/>
        <v>1.1636028847359157E-3</v>
      </c>
      <c r="S263" s="238">
        <f t="shared" si="99"/>
        <v>-3.6002773387890333E-2</v>
      </c>
      <c r="T263" s="238">
        <f t="shared" si="99"/>
        <v>-1.038737303752332E-2</v>
      </c>
      <c r="U263" s="238">
        <f t="shared" si="99"/>
        <v>0.11641352916857887</v>
      </c>
      <c r="V263" s="238">
        <f t="shared" si="99"/>
        <v>0.12552739641245139</v>
      </c>
      <c r="W263" s="238">
        <f t="shared" si="99"/>
        <v>4.1899959499655172E-2</v>
      </c>
      <c r="X263" s="238">
        <f t="shared" si="99"/>
        <v>8.9994872844320839E-2</v>
      </c>
      <c r="Y263" s="238">
        <f t="shared" si="99"/>
        <v>3.0857995328375598E-3</v>
      </c>
      <c r="Z263" s="128">
        <v>9.0908987116363138E-2</v>
      </c>
      <c r="AA263" s="128">
        <v>7.2819582000029276E-2</v>
      </c>
      <c r="AB263" s="128">
        <v>1.0510062442556653E-2</v>
      </c>
      <c r="AC263" s="128">
        <v>-5.4045949596118916E-5</v>
      </c>
      <c r="AD263" s="128">
        <v>8.5313579245817825E-3</v>
      </c>
      <c r="AE263" s="128">
        <v>-2.3393051803423486E-3</v>
      </c>
      <c r="AF263" s="128">
        <v>2.3925806602561137E-2</v>
      </c>
      <c r="AG263" s="128">
        <v>3.9096927845471877E-2</v>
      </c>
      <c r="AH263" s="128"/>
    </row>
    <row r="264" spans="1:34" x14ac:dyDescent="0.2">
      <c r="A264" s="225" t="s">
        <v>125</v>
      </c>
      <c r="B264" s="220"/>
      <c r="C264" s="238" t="str">
        <f t="shared" si="99"/>
        <v/>
      </c>
      <c r="D264" s="238">
        <f t="shared" si="99"/>
        <v>-2.3684854931473858E-2</v>
      </c>
      <c r="E264" s="238">
        <f t="shared" ref="E264:Y264" si="100">IFERROR(100*(E106-D75)/D$89,"")</f>
        <v>3.3011297259532425E-2</v>
      </c>
      <c r="F264" s="238">
        <f t="shared" si="100"/>
        <v>2.4797310132613638E-2</v>
      </c>
      <c r="G264" s="238">
        <f t="shared" si="100"/>
        <v>4.6667244713519358E-2</v>
      </c>
      <c r="H264" s="238">
        <f t="shared" si="100"/>
        <v>1.3947678690037824E-2</v>
      </c>
      <c r="I264" s="238">
        <f t="shared" si="100"/>
        <v>4.9061726133602018E-2</v>
      </c>
      <c r="J264" s="238">
        <f t="shared" si="100"/>
        <v>2.8056486417420107E-2</v>
      </c>
      <c r="K264" s="238">
        <f t="shared" si="100"/>
        <v>1.1333833962286228E-2</v>
      </c>
      <c r="L264" s="238">
        <f t="shared" si="100"/>
        <v>-2.3038297853856624E-2</v>
      </c>
      <c r="M264" s="238">
        <f t="shared" si="100"/>
        <v>4.2590117150564127E-2</v>
      </c>
      <c r="N264" s="238">
        <f t="shared" si="100"/>
        <v>8.1706549743434637E-2</v>
      </c>
      <c r="O264" s="238">
        <f t="shared" si="100"/>
        <v>-7.4600167394420621E-3</v>
      </c>
      <c r="P264" s="238">
        <f t="shared" si="100"/>
        <v>9.7005933189264829E-3</v>
      </c>
      <c r="Q264" s="238">
        <f t="shared" si="100"/>
        <v>1.4918514139589119E-2</v>
      </c>
      <c r="R264" s="238">
        <f t="shared" si="100"/>
        <v>1.5945274288264342E-2</v>
      </c>
      <c r="S264" s="238">
        <f t="shared" si="100"/>
        <v>6.1907044997353789E-3</v>
      </c>
      <c r="T264" s="238">
        <f t="shared" si="100"/>
        <v>8.8355726234459944E-3</v>
      </c>
      <c r="U264" s="238">
        <f t="shared" si="100"/>
        <v>2.9558084353005321E-2</v>
      </c>
      <c r="V264" s="238">
        <f t="shared" si="100"/>
        <v>3.9678308872175744E-2</v>
      </c>
      <c r="W264" s="238">
        <f t="shared" si="100"/>
        <v>3.0246585263746861E-2</v>
      </c>
      <c r="X264" s="238">
        <f t="shared" si="100"/>
        <v>3.2314505641569402E-2</v>
      </c>
      <c r="Y264" s="238">
        <f t="shared" si="100"/>
        <v>6.043200381252456E-2</v>
      </c>
      <c r="Z264" s="128">
        <v>-1.448875538356713E-2</v>
      </c>
      <c r="AA264" s="128">
        <v>1.6173812038246718E-2</v>
      </c>
      <c r="AB264" s="128">
        <v>1.5142504853688081E-2</v>
      </c>
      <c r="AC264" s="128">
        <v>1.0372318493321417E-2</v>
      </c>
      <c r="AD264" s="128">
        <v>1.6890625926327861E-2</v>
      </c>
      <c r="AE264" s="128">
        <v>4.4740809460094659E-4</v>
      </c>
      <c r="AF264" s="128">
        <v>1.4991689267713231E-2</v>
      </c>
      <c r="AG264" s="128">
        <v>1.330705422091367E-2</v>
      </c>
      <c r="AH264" s="128"/>
    </row>
    <row r="265" spans="1:34" x14ac:dyDescent="0.2">
      <c r="A265" s="219" t="s">
        <v>13</v>
      </c>
      <c r="B265" s="220"/>
      <c r="C265" s="238" t="str">
        <f t="shared" ref="C265:Y276" si="101">IFERROR(100*(C107-B76)/B$89,"")</f>
        <v/>
      </c>
      <c r="D265" s="238">
        <f t="shared" si="101"/>
        <v>-0.56987514676468998</v>
      </c>
      <c r="E265" s="238">
        <f t="shared" si="101"/>
        <v>-2.457524865439447E-2</v>
      </c>
      <c r="F265" s="238">
        <f t="shared" si="101"/>
        <v>0.1704001616807394</v>
      </c>
      <c r="G265" s="238">
        <f t="shared" si="101"/>
        <v>6.3692300796511794E-2</v>
      </c>
      <c r="H265" s="238">
        <f t="shared" si="101"/>
        <v>0.45598940142003724</v>
      </c>
      <c r="I265" s="238">
        <f t="shared" si="101"/>
        <v>0.39658122739176965</v>
      </c>
      <c r="J265" s="238">
        <f t="shared" si="101"/>
        <v>0.29496798191328788</v>
      </c>
      <c r="K265" s="238">
        <f t="shared" si="101"/>
        <v>0.16985368531332054</v>
      </c>
      <c r="L265" s="238">
        <f t="shared" si="101"/>
        <v>1.4317903878476219</v>
      </c>
      <c r="M265" s="238">
        <f t="shared" si="101"/>
        <v>-8.4966524695557863E-2</v>
      </c>
      <c r="N265" s="238">
        <f t="shared" si="101"/>
        <v>1.1712006757593454</v>
      </c>
      <c r="O265" s="238">
        <f t="shared" si="101"/>
        <v>0.18877456385849525</v>
      </c>
      <c r="P265" s="238">
        <f t="shared" si="101"/>
        <v>0.38239050066527824</v>
      </c>
      <c r="Q265" s="238">
        <f t="shared" si="101"/>
        <v>-0.20708128143001403</v>
      </c>
      <c r="R265" s="238">
        <f t="shared" si="101"/>
        <v>-0.1474386638965807</v>
      </c>
      <c r="S265" s="238">
        <f t="shared" si="101"/>
        <v>-0.11970905010667833</v>
      </c>
      <c r="T265" s="238">
        <f t="shared" si="101"/>
        <v>0.52448648583963564</v>
      </c>
      <c r="U265" s="238">
        <f t="shared" si="101"/>
        <v>0.37789717645204896</v>
      </c>
      <c r="V265" s="238">
        <f t="shared" si="101"/>
        <v>0.20425460712396257</v>
      </c>
      <c r="W265" s="238">
        <f t="shared" si="101"/>
        <v>0.27919015867596303</v>
      </c>
      <c r="X265" s="238">
        <f t="shared" si="101"/>
        <v>0.26345403979627907</v>
      </c>
      <c r="Y265" s="238">
        <f t="shared" si="101"/>
        <v>0.29095341554245979</v>
      </c>
      <c r="Z265" s="128">
        <v>0.61719862314704055</v>
      </c>
      <c r="AA265" s="128">
        <v>0.43816508626415751</v>
      </c>
      <c r="AB265" s="128">
        <v>0.41509737312844686</v>
      </c>
      <c r="AC265" s="128">
        <v>0.44181212646085621</v>
      </c>
      <c r="AD265" s="128">
        <v>0.37910549551099215</v>
      </c>
      <c r="AE265" s="128">
        <v>0.16452260895846552</v>
      </c>
      <c r="AF265" s="128">
        <v>0.2576230856950914</v>
      </c>
      <c r="AG265" s="128">
        <v>0.25552725361343814</v>
      </c>
      <c r="AH265" s="128"/>
    </row>
    <row r="266" spans="1:34" x14ac:dyDescent="0.2">
      <c r="A266" s="222" t="s">
        <v>14</v>
      </c>
      <c r="B266" s="223"/>
      <c r="C266" s="237" t="str">
        <f t="shared" si="101"/>
        <v/>
      </c>
      <c r="D266" s="237">
        <f t="shared" si="101"/>
        <v>1.0553187473713643</v>
      </c>
      <c r="E266" s="237">
        <f t="shared" si="101"/>
        <v>2.5894812027465925</v>
      </c>
      <c r="F266" s="237">
        <f t="shared" si="101"/>
        <v>2.3945528231561171</v>
      </c>
      <c r="G266" s="237">
        <f t="shared" si="101"/>
        <v>2.7593372575254707</v>
      </c>
      <c r="H266" s="237">
        <f t="shared" si="101"/>
        <v>1.9000149903967471</v>
      </c>
      <c r="I266" s="237">
        <f t="shared" si="101"/>
        <v>1.7097620345827877</v>
      </c>
      <c r="J266" s="237">
        <f t="shared" si="101"/>
        <v>2.4170167827505256</v>
      </c>
      <c r="K266" s="237">
        <f t="shared" si="101"/>
        <v>2.8509453537274099</v>
      </c>
      <c r="L266" s="237">
        <f t="shared" si="101"/>
        <v>1.0245587165131624</v>
      </c>
      <c r="M266" s="237">
        <f t="shared" si="101"/>
        <v>3.9940995880643126</v>
      </c>
      <c r="N266" s="237">
        <f t="shared" si="101"/>
        <v>4.4026263219411295</v>
      </c>
      <c r="O266" s="237">
        <f t="shared" si="101"/>
        <v>3.3753731104428875</v>
      </c>
      <c r="P266" s="237">
        <f t="shared" si="101"/>
        <v>1.6677349172704679</v>
      </c>
      <c r="Q266" s="237">
        <f t="shared" si="101"/>
        <v>3.6575913189819231</v>
      </c>
      <c r="R266" s="237">
        <f t="shared" si="101"/>
        <v>3.2410473944314981</v>
      </c>
      <c r="S266" s="237">
        <f t="shared" si="101"/>
        <v>2.4032668762533507</v>
      </c>
      <c r="T266" s="237">
        <f t="shared" si="101"/>
        <v>2.3666976631516041</v>
      </c>
      <c r="U266" s="237">
        <f t="shared" si="101"/>
        <v>3.2038441631529557</v>
      </c>
      <c r="V266" s="237">
        <f t="shared" si="101"/>
        <v>1.5818866648502412</v>
      </c>
      <c r="W266" s="237">
        <f t="shared" si="101"/>
        <v>2.7100143418102989</v>
      </c>
      <c r="X266" s="237">
        <f t="shared" si="101"/>
        <v>3.1681821975002964</v>
      </c>
      <c r="Y266" s="237">
        <f t="shared" si="101"/>
        <v>1.6287097954884311</v>
      </c>
      <c r="Z266" s="100">
        <v>2.1948710410212673</v>
      </c>
      <c r="AA266" s="100">
        <v>2.4016538908023732</v>
      </c>
      <c r="AB266" s="100">
        <v>2.2370784793471157</v>
      </c>
      <c r="AC266" s="100">
        <v>1.5877438919181941</v>
      </c>
      <c r="AD266" s="100">
        <v>6.7717384635870209E-2</v>
      </c>
      <c r="AE266" s="100">
        <v>1.56264307738025</v>
      </c>
      <c r="AF266" s="100">
        <v>2.0046997463512084</v>
      </c>
      <c r="AG266" s="100">
        <v>1.9416477900023283</v>
      </c>
      <c r="AH266" s="100"/>
    </row>
    <row r="267" spans="1:34" x14ac:dyDescent="0.2">
      <c r="A267" s="219" t="s">
        <v>126</v>
      </c>
      <c r="B267" s="220"/>
      <c r="C267" s="238" t="str">
        <f t="shared" si="101"/>
        <v/>
      </c>
      <c r="D267" s="238">
        <f t="shared" si="101"/>
        <v>1.1384466589320359</v>
      </c>
      <c r="E267" s="238">
        <f t="shared" si="101"/>
        <v>7.1874115430644092E-2</v>
      </c>
      <c r="F267" s="238">
        <f t="shared" si="101"/>
        <v>0.34342029614777242</v>
      </c>
      <c r="G267" s="238">
        <f t="shared" si="101"/>
        <v>0.70042217889768621</v>
      </c>
      <c r="H267" s="238">
        <f t="shared" si="101"/>
        <v>0.70779639038709219</v>
      </c>
      <c r="I267" s="238">
        <f t="shared" si="101"/>
        <v>-0.14682657941679852</v>
      </c>
      <c r="J267" s="238">
        <f t="shared" si="101"/>
        <v>0.56455571535564586</v>
      </c>
      <c r="K267" s="238">
        <f t="shared" si="101"/>
        <v>0.44037174934936313</v>
      </c>
      <c r="L267" s="238">
        <f t="shared" si="101"/>
        <v>9.4733017386158955E-2</v>
      </c>
      <c r="M267" s="238">
        <f t="shared" si="101"/>
        <v>0.52827887041677135</v>
      </c>
      <c r="N267" s="238">
        <f t="shared" si="101"/>
        <v>1.3049619400388859</v>
      </c>
      <c r="O267" s="238">
        <f t="shared" si="101"/>
        <v>4.2472969720181906E-2</v>
      </c>
      <c r="P267" s="238">
        <f t="shared" si="101"/>
        <v>0.72013431495060709</v>
      </c>
      <c r="Q267" s="238">
        <f t="shared" si="101"/>
        <v>0.29491757470205004</v>
      </c>
      <c r="R267" s="238">
        <f t="shared" si="101"/>
        <v>2.0779911601047796</v>
      </c>
      <c r="S267" s="238">
        <f t="shared" si="101"/>
        <v>0.52089473886732152</v>
      </c>
      <c r="T267" s="238">
        <f t="shared" si="101"/>
        <v>1.2705650417986261</v>
      </c>
      <c r="U267" s="238">
        <f t="shared" si="101"/>
        <v>0.23268527045181311</v>
      </c>
      <c r="V267" s="238">
        <f t="shared" si="101"/>
        <v>0.56867799181524348</v>
      </c>
      <c r="W267" s="238">
        <f t="shared" si="101"/>
        <v>0.7111611761558948</v>
      </c>
      <c r="X267" s="238">
        <f t="shared" si="101"/>
        <v>0.74964498375319044</v>
      </c>
      <c r="Y267" s="238">
        <f t="shared" si="101"/>
        <v>-4.311999564884178E-2</v>
      </c>
      <c r="Z267" s="128">
        <v>0.64783459621010564</v>
      </c>
      <c r="AA267" s="128">
        <v>0.49278975351829096</v>
      </c>
      <c r="AB267" s="128">
        <v>0.30804549335153847</v>
      </c>
      <c r="AC267" s="128">
        <v>0.30664320652096821</v>
      </c>
      <c r="AD267" s="128">
        <v>3.5403199375383582E-2</v>
      </c>
      <c r="AE267" s="128">
        <v>0.3164410927375999</v>
      </c>
      <c r="AF267" s="128">
        <v>0.25934180154112391</v>
      </c>
      <c r="AG267" s="128">
        <v>0.3206924150875462</v>
      </c>
      <c r="AH267" s="128"/>
    </row>
    <row r="268" spans="1:34" x14ac:dyDescent="0.2">
      <c r="A268" s="219" t="s">
        <v>105</v>
      </c>
      <c r="B268" s="220"/>
      <c r="C268" s="238" t="str">
        <f t="shared" si="101"/>
        <v/>
      </c>
      <c r="D268" s="238">
        <f t="shared" si="101"/>
        <v>-0.32767390879640529</v>
      </c>
      <c r="E268" s="238">
        <f t="shared" si="101"/>
        <v>8.0718082171548189E-2</v>
      </c>
      <c r="F268" s="238">
        <f t="shared" si="101"/>
        <v>0.30931105890031635</v>
      </c>
      <c r="G268" s="238">
        <f t="shared" si="101"/>
        <v>0.37558944445027603</v>
      </c>
      <c r="H268" s="238">
        <f t="shared" si="101"/>
        <v>0.36895468933636089</v>
      </c>
      <c r="I268" s="238">
        <f t="shared" si="101"/>
        <v>0.38052134409440874</v>
      </c>
      <c r="J268" s="238">
        <f t="shared" si="101"/>
        <v>0.28480504724165934</v>
      </c>
      <c r="K268" s="238">
        <f t="shared" si="101"/>
        <v>0.17435390902485354</v>
      </c>
      <c r="L268" s="238">
        <f t="shared" si="101"/>
        <v>0.55997852714579954</v>
      </c>
      <c r="M268" s="238">
        <f t="shared" si="101"/>
        <v>0.3577640904213007</v>
      </c>
      <c r="N268" s="238">
        <f t="shared" si="101"/>
        <v>0.39694142315061787</v>
      </c>
      <c r="O268" s="238">
        <f t="shared" si="101"/>
        <v>0.28548998628801314</v>
      </c>
      <c r="P268" s="238">
        <f t="shared" si="101"/>
        <v>0.49498675556296395</v>
      </c>
      <c r="Q268" s="238">
        <f t="shared" si="101"/>
        <v>0.22453802973219025</v>
      </c>
      <c r="R268" s="238">
        <f t="shared" si="101"/>
        <v>0.17280637538967009</v>
      </c>
      <c r="S268" s="238">
        <f t="shared" si="101"/>
        <v>0.28766209916056706</v>
      </c>
      <c r="T268" s="238">
        <f t="shared" si="101"/>
        <v>0.3759500358615227</v>
      </c>
      <c r="U268" s="238">
        <f t="shared" si="101"/>
        <v>0.43587695207315225</v>
      </c>
      <c r="V268" s="238">
        <f t="shared" si="101"/>
        <v>0.45797538407517396</v>
      </c>
      <c r="W268" s="238">
        <f t="shared" si="101"/>
        <v>0.18368292228184224</v>
      </c>
      <c r="X268" s="238">
        <f t="shared" si="101"/>
        <v>0.27827231182599566</v>
      </c>
      <c r="Y268" s="238">
        <f t="shared" si="101"/>
        <v>0.18201604783245787</v>
      </c>
      <c r="Z268" s="128">
        <v>0.24132249013543636</v>
      </c>
      <c r="AA268" s="128">
        <v>0.30441300041130637</v>
      </c>
      <c r="AB268" s="128">
        <v>0.25619648807432338</v>
      </c>
      <c r="AC268" s="128">
        <v>0.21328783625194209</v>
      </c>
      <c r="AD268" s="128">
        <v>-0.45362473434693767</v>
      </c>
      <c r="AE268" s="128">
        <v>0.48984794814599764</v>
      </c>
      <c r="AF268" s="128">
        <v>0.21780416543004599</v>
      </c>
      <c r="AG268" s="128">
        <v>0.24756688050981085</v>
      </c>
      <c r="AH268" s="128"/>
    </row>
    <row r="269" spans="1:34" x14ac:dyDescent="0.2">
      <c r="A269" s="219" t="s">
        <v>15</v>
      </c>
      <c r="B269" s="220"/>
      <c r="C269" s="238" t="str">
        <f t="shared" si="101"/>
        <v/>
      </c>
      <c r="D269" s="238">
        <f t="shared" si="101"/>
        <v>0.47234622283266831</v>
      </c>
      <c r="E269" s="238">
        <f t="shared" si="101"/>
        <v>0.56330695804075626</v>
      </c>
      <c r="F269" s="238">
        <f t="shared" si="101"/>
        <v>0.22091407197578988</v>
      </c>
      <c r="G269" s="238">
        <f t="shared" si="101"/>
        <v>0.14218784763607026</v>
      </c>
      <c r="H269" s="238">
        <f t="shared" si="101"/>
        <v>-0.77503877295195678</v>
      </c>
      <c r="I269" s="238">
        <f t="shared" si="101"/>
        <v>-9.2315913370791716E-2</v>
      </c>
      <c r="J269" s="238">
        <f t="shared" si="101"/>
        <v>0.70803388976092196</v>
      </c>
      <c r="K269" s="238">
        <f t="shared" si="101"/>
        <v>0.10860882182840903</v>
      </c>
      <c r="L269" s="238">
        <f t="shared" si="101"/>
        <v>0.16262636955381418</v>
      </c>
      <c r="M269" s="238">
        <f t="shared" si="101"/>
        <v>0.80144729228252332</v>
      </c>
      <c r="N269" s="238">
        <f t="shared" si="101"/>
        <v>0.73845416588431112</v>
      </c>
      <c r="O269" s="238">
        <f t="shared" si="101"/>
        <v>1.0475154549793781</v>
      </c>
      <c r="P269" s="238">
        <f t="shared" si="101"/>
        <v>-6.4091834536318124E-3</v>
      </c>
      <c r="Q269" s="238">
        <f t="shared" si="101"/>
        <v>0.42519518582980886</v>
      </c>
      <c r="R269" s="238">
        <f t="shared" si="101"/>
        <v>0.14315842225114817</v>
      </c>
      <c r="S269" s="238">
        <f t="shared" si="101"/>
        <v>0.44572453288767877</v>
      </c>
      <c r="T269" s="238">
        <f t="shared" si="101"/>
        <v>0.52316875919604744</v>
      </c>
      <c r="U269" s="238">
        <f t="shared" si="101"/>
        <v>0.34015195629802991</v>
      </c>
      <c r="V269" s="238">
        <f t="shared" si="101"/>
        <v>0.19473596222544076</v>
      </c>
      <c r="W269" s="238">
        <f t="shared" si="101"/>
        <v>0.5773135319924545</v>
      </c>
      <c r="X269" s="238">
        <f t="shared" si="101"/>
        <v>0.53961676161888339</v>
      </c>
      <c r="Y269" s="238">
        <f t="shared" si="101"/>
        <v>0.87704248503713333</v>
      </c>
      <c r="Z269" s="128">
        <v>0.23366658846466412</v>
      </c>
      <c r="AA269" s="128">
        <v>0.43027030976168673</v>
      </c>
      <c r="AB269" s="128">
        <v>0.40513595216609649</v>
      </c>
      <c r="AC269" s="128">
        <v>0.4168654168931154</v>
      </c>
      <c r="AD269" s="128">
        <v>2.7663455095846309E-3</v>
      </c>
      <c r="AE269" s="128">
        <v>0.16757776709016886</v>
      </c>
      <c r="AF269" s="128">
        <v>0.58668705942381938</v>
      </c>
      <c r="AG269" s="128">
        <v>0.421704560982893</v>
      </c>
      <c r="AH269" s="128"/>
    </row>
    <row r="270" spans="1:34" x14ac:dyDescent="0.2">
      <c r="A270" s="219" t="s">
        <v>127</v>
      </c>
      <c r="B270" s="220"/>
      <c r="C270" s="238" t="str">
        <f t="shared" si="101"/>
        <v/>
      </c>
      <c r="D270" s="238">
        <f t="shared" si="101"/>
        <v>-3.9585392702482175E-3</v>
      </c>
      <c r="E270" s="238">
        <f t="shared" si="101"/>
        <v>0.12641618594206491</v>
      </c>
      <c r="F270" s="238">
        <f t="shared" si="101"/>
        <v>0.12876612239187121</v>
      </c>
      <c r="G270" s="238">
        <f t="shared" si="101"/>
        <v>0.20567606681836531</v>
      </c>
      <c r="H270" s="238">
        <f t="shared" si="101"/>
        <v>0.16617635877405343</v>
      </c>
      <c r="I270" s="238">
        <f t="shared" si="101"/>
        <v>0.34773330242831368</v>
      </c>
      <c r="J270" s="238">
        <f t="shared" si="101"/>
        <v>0.39687698530130644</v>
      </c>
      <c r="K270" s="238">
        <f t="shared" si="101"/>
        <v>0.52401500183303074</v>
      </c>
      <c r="L270" s="238">
        <f t="shared" si="101"/>
        <v>-9.7663764509199835E-2</v>
      </c>
      <c r="M270" s="238">
        <f t="shared" si="101"/>
        <v>0.6397957384872367</v>
      </c>
      <c r="N270" s="238">
        <f t="shared" si="101"/>
        <v>0.76008085251696977</v>
      </c>
      <c r="O270" s="238">
        <f t="shared" si="101"/>
        <v>1.2248823214402824</v>
      </c>
      <c r="P270" s="238">
        <f t="shared" si="101"/>
        <v>0.30675725400577142</v>
      </c>
      <c r="Q270" s="238">
        <f t="shared" si="101"/>
        <v>0.55946103153561655</v>
      </c>
      <c r="R270" s="238">
        <f t="shared" si="101"/>
        <v>0.14571597162249703</v>
      </c>
      <c r="S270" s="238">
        <f t="shared" si="101"/>
        <v>-3.0093737435745241E-2</v>
      </c>
      <c r="T270" s="238">
        <f t="shared" si="101"/>
        <v>8.3671175456205102E-2</v>
      </c>
      <c r="U270" s="238">
        <f t="shared" si="101"/>
        <v>0.19333461865919119</v>
      </c>
      <c r="V270" s="238">
        <f t="shared" si="101"/>
        <v>4.0437374163800652E-2</v>
      </c>
      <c r="W270" s="238">
        <f t="shared" si="101"/>
        <v>0.13907795913981638</v>
      </c>
      <c r="X270" s="238">
        <f t="shared" si="101"/>
        <v>0.16061018237836722</v>
      </c>
      <c r="Y270" s="238">
        <f t="shared" si="101"/>
        <v>1.059656981355458E-2</v>
      </c>
      <c r="Z270" s="128">
        <v>0.19639709635933186</v>
      </c>
      <c r="AA270" s="128">
        <v>0.15498614022580268</v>
      </c>
      <c r="AB270" s="128">
        <v>-1.9235847375573392E-2</v>
      </c>
      <c r="AC270" s="128">
        <v>3.4463300525790462E-2</v>
      </c>
      <c r="AD270" s="128">
        <v>0.109608374102153</v>
      </c>
      <c r="AE270" s="128">
        <v>5.6995530222693665E-2</v>
      </c>
      <c r="AF270" s="128">
        <v>0.14596665066271108</v>
      </c>
      <c r="AG270" s="128">
        <v>0.19333006049449725</v>
      </c>
      <c r="AH270" s="128"/>
    </row>
    <row r="271" spans="1:34" s="192" customFormat="1" x14ac:dyDescent="0.2">
      <c r="A271" s="219" t="s">
        <v>16</v>
      </c>
      <c r="B271" s="220"/>
      <c r="C271" s="238" t="str">
        <f t="shared" si="101"/>
        <v/>
      </c>
      <c r="D271" s="238">
        <f t="shared" si="101"/>
        <v>-4.4605555191413258E-2</v>
      </c>
      <c r="E271" s="238">
        <f t="shared" si="101"/>
        <v>0.9214829400375304</v>
      </c>
      <c r="F271" s="238">
        <f t="shared" si="101"/>
        <v>-0.20970231520825816</v>
      </c>
      <c r="G271" s="238">
        <f t="shared" si="101"/>
        <v>-0.29411193256641205</v>
      </c>
      <c r="H271" s="238">
        <f t="shared" si="101"/>
        <v>-2.398579984791557E-2</v>
      </c>
      <c r="I271" s="238">
        <f t="shared" si="101"/>
        <v>-1.978978428314012E-3</v>
      </c>
      <c r="J271" s="238">
        <f t="shared" si="101"/>
        <v>3.9383598678678085E-2</v>
      </c>
      <c r="K271" s="238">
        <f t="shared" si="101"/>
        <v>-4.4633801081071178E-2</v>
      </c>
      <c r="L271" s="238">
        <f t="shared" si="101"/>
        <v>0.21825382223248257</v>
      </c>
      <c r="M271" s="238">
        <f t="shared" si="101"/>
        <v>0.24631955609129055</v>
      </c>
      <c r="N271" s="238">
        <f t="shared" si="101"/>
        <v>-7.9014482113383175E-2</v>
      </c>
      <c r="O271" s="238">
        <f t="shared" si="101"/>
        <v>9.6961394298492556E-2</v>
      </c>
      <c r="P271" s="238">
        <f t="shared" si="101"/>
        <v>-0.1665794946312168</v>
      </c>
      <c r="Q271" s="238">
        <f t="shared" si="101"/>
        <v>0.16853639288237193</v>
      </c>
      <c r="R271" s="238">
        <f t="shared" si="101"/>
        <v>0.27272141208635609</v>
      </c>
      <c r="S271" s="238">
        <f t="shared" si="101"/>
        <v>2.260100264765114E-2</v>
      </c>
      <c r="T271" s="238">
        <f t="shared" si="101"/>
        <v>0.10056866941761039</v>
      </c>
      <c r="U271" s="238">
        <f t="shared" si="101"/>
        <v>0.7316246605113933</v>
      </c>
      <c r="V271" s="238">
        <f t="shared" si="101"/>
        <v>-0.49444906503623681</v>
      </c>
      <c r="W271" s="238">
        <f t="shared" si="101"/>
        <v>0.14292829775020571</v>
      </c>
      <c r="X271" s="238">
        <f t="shared" si="101"/>
        <v>6.5437372831029725E-2</v>
      </c>
      <c r="Y271" s="238">
        <f t="shared" si="101"/>
        <v>0.1361882265004673</v>
      </c>
      <c r="Z271" s="128">
        <v>0.13368731503521139</v>
      </c>
      <c r="AA271" s="128">
        <v>0.10020677128293504</v>
      </c>
      <c r="AB271" s="128">
        <v>0.27558023010977811</v>
      </c>
      <c r="AC271" s="128">
        <v>7.060202548906061E-2</v>
      </c>
      <c r="AD271" s="128">
        <v>6.0889716947355461E-2</v>
      </c>
      <c r="AE271" s="128">
        <v>0.2036431205444813</v>
      </c>
      <c r="AF271" s="128">
        <v>0.14722463848474826</v>
      </c>
      <c r="AG271" s="128">
        <v>0.18322233878798438</v>
      </c>
      <c r="AH271" s="128"/>
    </row>
    <row r="272" spans="1:34" x14ac:dyDescent="0.2">
      <c r="A272" s="219" t="s">
        <v>128</v>
      </c>
      <c r="B272" s="223"/>
      <c r="C272" s="238" t="str">
        <f t="shared" si="101"/>
        <v/>
      </c>
      <c r="D272" s="238">
        <f t="shared" si="101"/>
        <v>-0.54955786902303894</v>
      </c>
      <c r="E272" s="238">
        <f t="shared" si="101"/>
        <v>0.24686044321737385</v>
      </c>
      <c r="F272" s="238">
        <f t="shared" si="101"/>
        <v>0.41224386540835606</v>
      </c>
      <c r="G272" s="238">
        <f t="shared" si="101"/>
        <v>-0.44170027049743849</v>
      </c>
      <c r="H272" s="238">
        <f t="shared" si="101"/>
        <v>0.32790581811398306</v>
      </c>
      <c r="I272" s="238">
        <f t="shared" si="101"/>
        <v>0.45887468090126482</v>
      </c>
      <c r="J272" s="238">
        <f t="shared" si="101"/>
        <v>0.48906453088540214</v>
      </c>
      <c r="K272" s="238">
        <f t="shared" si="101"/>
        <v>0.54358740684506968</v>
      </c>
      <c r="L272" s="238">
        <f t="shared" si="101"/>
        <v>-0.38366402255688919</v>
      </c>
      <c r="M272" s="238">
        <f t="shared" si="101"/>
        <v>0.48961289711278888</v>
      </c>
      <c r="N272" s="238">
        <f t="shared" si="101"/>
        <v>0.28387949793467859</v>
      </c>
      <c r="O272" s="238">
        <f t="shared" si="101"/>
        <v>0.26697271528883276</v>
      </c>
      <c r="P272" s="238">
        <f t="shared" si="101"/>
        <v>0.17826209982998006</v>
      </c>
      <c r="Q272" s="238">
        <f t="shared" si="101"/>
        <v>0.74714500366552139</v>
      </c>
      <c r="R272" s="238">
        <f t="shared" si="101"/>
        <v>0.55429877871584987</v>
      </c>
      <c r="S272" s="238">
        <f t="shared" si="101"/>
        <v>0.60257018471933788</v>
      </c>
      <c r="T272" s="238">
        <f t="shared" si="101"/>
        <v>0.14490015095238715</v>
      </c>
      <c r="U272" s="238">
        <f t="shared" si="101"/>
        <v>0.48948087556738695</v>
      </c>
      <c r="V272" s="238">
        <f t="shared" si="101"/>
        <v>0.29826428113806158</v>
      </c>
      <c r="W272" s="238">
        <f t="shared" si="101"/>
        <v>0.32616393555304002</v>
      </c>
      <c r="X272" s="238">
        <f t="shared" si="101"/>
        <v>0.64656172025035774</v>
      </c>
      <c r="Y272" s="238">
        <f t="shared" si="101"/>
        <v>-0.11889652169461311</v>
      </c>
      <c r="Z272" s="128">
        <v>9.7538264484323262E-2</v>
      </c>
      <c r="AA272" s="128">
        <v>0.19323738035945279</v>
      </c>
      <c r="AB272" s="128">
        <v>0.2701653772399189</v>
      </c>
      <c r="AC272" s="128">
        <v>0.17025825271516765</v>
      </c>
      <c r="AD272" s="128">
        <v>0.13792577090477384</v>
      </c>
      <c r="AE272" s="128">
        <v>0.1272002518097981</v>
      </c>
      <c r="AF272" s="128">
        <v>0.24622106868389187</v>
      </c>
      <c r="AG272" s="128">
        <v>0.16491564968863417</v>
      </c>
      <c r="AH272" s="128"/>
    </row>
    <row r="273" spans="1:69" x14ac:dyDescent="0.2">
      <c r="A273" s="219" t="s">
        <v>60</v>
      </c>
      <c r="B273" s="220"/>
      <c r="C273" s="238" t="str">
        <f t="shared" si="101"/>
        <v/>
      </c>
      <c r="D273" s="238">
        <f t="shared" si="101"/>
        <v>-0.13400585699030609</v>
      </c>
      <c r="E273" s="238">
        <f t="shared" si="101"/>
        <v>4.5061089711268439E-2</v>
      </c>
      <c r="F273" s="238">
        <f t="shared" si="101"/>
        <v>6.3523857310029117E-2</v>
      </c>
      <c r="G273" s="238">
        <f t="shared" si="101"/>
        <v>0.14633906654280707</v>
      </c>
      <c r="H273" s="238">
        <f t="shared" si="101"/>
        <v>0.26009615879318987</v>
      </c>
      <c r="I273" s="238">
        <f t="shared" si="101"/>
        <v>5.8786853460055771E-2</v>
      </c>
      <c r="J273" s="238">
        <f t="shared" si="101"/>
        <v>-8.3202440160895466E-2</v>
      </c>
      <c r="K273" s="238">
        <f t="shared" si="101"/>
        <v>0.21254353118951927</v>
      </c>
      <c r="L273" s="238">
        <f t="shared" si="101"/>
        <v>0.16253143246765991</v>
      </c>
      <c r="M273" s="238">
        <f t="shared" si="101"/>
        <v>0.13687302809090127</v>
      </c>
      <c r="N273" s="238">
        <f t="shared" si="101"/>
        <v>0.20554005975836889</v>
      </c>
      <c r="O273" s="238">
        <f t="shared" si="101"/>
        <v>1.0037483069839993E-2</v>
      </c>
      <c r="P273" s="238">
        <f t="shared" si="101"/>
        <v>0.35018481478302049</v>
      </c>
      <c r="Q273" s="238">
        <f t="shared" si="101"/>
        <v>0.32638414280960548</v>
      </c>
      <c r="R273" s="238">
        <f t="shared" si="101"/>
        <v>0.15630499777533896</v>
      </c>
      <c r="S273" s="238">
        <f t="shared" si="101"/>
        <v>8.0992966292487908E-2</v>
      </c>
      <c r="T273" s="238">
        <f t="shared" si="101"/>
        <v>0.1977288299777232</v>
      </c>
      <c r="U273" s="238">
        <f t="shared" si="101"/>
        <v>0.15718076978426054</v>
      </c>
      <c r="V273" s="238">
        <f t="shared" si="101"/>
        <v>0.15614183694608541</v>
      </c>
      <c r="W273" s="238">
        <f t="shared" si="101"/>
        <v>0.18005545141197443</v>
      </c>
      <c r="X273" s="238">
        <f t="shared" si="101"/>
        <v>0.210708664777497</v>
      </c>
      <c r="Y273" s="238">
        <f t="shared" si="101"/>
        <v>0.10119858266321213</v>
      </c>
      <c r="Z273" s="128">
        <v>0.19973820086771663</v>
      </c>
      <c r="AA273" s="128">
        <v>0.1472360846579536</v>
      </c>
      <c r="AB273" s="128">
        <v>7.2306176295682742E-2</v>
      </c>
      <c r="AC273" s="128">
        <v>7.259722179498411E-2</v>
      </c>
      <c r="AD273" s="128">
        <v>1.9859177095244228E-2</v>
      </c>
      <c r="AE273" s="128">
        <v>0.10848154933758701</v>
      </c>
      <c r="AF273" s="128">
        <v>9.1953300927994377E-2</v>
      </c>
      <c r="AG273" s="128">
        <v>0.10404157035531018</v>
      </c>
      <c r="AH273" s="128"/>
    </row>
    <row r="274" spans="1:69" x14ac:dyDescent="0.2">
      <c r="A274" s="219" t="s">
        <v>103</v>
      </c>
      <c r="B274" s="220"/>
      <c r="C274" s="238" t="str">
        <f t="shared" si="101"/>
        <v/>
      </c>
      <c r="D274" s="238">
        <f t="shared" si="101"/>
        <v>-4.3910717810161225E-2</v>
      </c>
      <c r="E274" s="238">
        <f t="shared" si="101"/>
        <v>0.20785242884282976</v>
      </c>
      <c r="F274" s="238">
        <f t="shared" si="101"/>
        <v>0.10041510943044604</v>
      </c>
      <c r="G274" s="238">
        <f t="shared" si="101"/>
        <v>0.11615283586888742</v>
      </c>
      <c r="H274" s="238">
        <f t="shared" si="101"/>
        <v>0.12983613508214992</v>
      </c>
      <c r="I274" s="238">
        <f t="shared" si="101"/>
        <v>0.21708998511940103</v>
      </c>
      <c r="J274" s="238">
        <f t="shared" si="101"/>
        <v>-6.7333344671451897E-2</v>
      </c>
      <c r="K274" s="238">
        <f t="shared" si="101"/>
        <v>4.762547492934658E-2</v>
      </c>
      <c r="L274" s="238">
        <f t="shared" si="101"/>
        <v>0.1047761758073726</v>
      </c>
      <c r="M274" s="238">
        <f t="shared" si="101"/>
        <v>0.12945773319320916</v>
      </c>
      <c r="N274" s="238">
        <f t="shared" si="101"/>
        <v>9.8395665680338779E-2</v>
      </c>
      <c r="O274" s="238">
        <f t="shared" si="101"/>
        <v>-8.409465124028322E-3</v>
      </c>
      <c r="P274" s="238">
        <f t="shared" si="101"/>
        <v>4.0736432282386097E-2</v>
      </c>
      <c r="Q274" s="238">
        <f t="shared" si="101"/>
        <v>5.5361380290923738E-2</v>
      </c>
      <c r="R274" s="238">
        <f t="shared" si="101"/>
        <v>5.1812280358617666E-2</v>
      </c>
      <c r="S274" s="238">
        <f t="shared" si="101"/>
        <v>8.5694439072586573E-2</v>
      </c>
      <c r="T274" s="238">
        <f t="shared" si="101"/>
        <v>2.5680793700565394E-2</v>
      </c>
      <c r="U274" s="238">
        <f t="shared" si="101"/>
        <v>7.9838059936087835E-2</v>
      </c>
      <c r="V274" s="238">
        <f t="shared" si="101"/>
        <v>5.7041081762765601E-2</v>
      </c>
      <c r="W274" s="238">
        <f t="shared" si="101"/>
        <v>5.7846599936816553E-2</v>
      </c>
      <c r="X274" s="238">
        <f t="shared" si="101"/>
        <v>4.7764088463451801E-2</v>
      </c>
      <c r="Y274" s="238">
        <f t="shared" si="101"/>
        <v>2.8624629586428273E-2</v>
      </c>
      <c r="Z274" s="128">
        <v>2.8604601931074319E-2</v>
      </c>
      <c r="AA274" s="128">
        <v>4.1330302777154729E-2</v>
      </c>
      <c r="AB274" s="128">
        <v>3.2827843698244319E-2</v>
      </c>
      <c r="AC274" s="128">
        <v>2.392884418368069E-2</v>
      </c>
      <c r="AD274" s="128">
        <v>4.6322304979310051E-2</v>
      </c>
      <c r="AE274" s="128">
        <v>4.7322993320367573E-2</v>
      </c>
      <c r="AF274" s="128">
        <v>8.0487182626498531E-3</v>
      </c>
      <c r="AG274" s="128">
        <v>2.9592921991958576E-2</v>
      </c>
      <c r="AH274" s="128"/>
    </row>
    <row r="275" spans="1:69" x14ac:dyDescent="0.2">
      <c r="A275" s="219" t="s">
        <v>129</v>
      </c>
      <c r="B275" s="220"/>
      <c r="C275" s="238" t="str">
        <f t="shared" si="101"/>
        <v/>
      </c>
      <c r="D275" s="238">
        <f t="shared" si="101"/>
        <v>0.5482383126882312</v>
      </c>
      <c r="E275" s="238">
        <f t="shared" si="101"/>
        <v>0.32590895935256153</v>
      </c>
      <c r="F275" s="238">
        <f t="shared" si="101"/>
        <v>1.0256607567997953</v>
      </c>
      <c r="G275" s="238">
        <f t="shared" si="101"/>
        <v>1.8087820203752336</v>
      </c>
      <c r="H275" s="238">
        <f t="shared" si="101"/>
        <v>0.73827401270978532</v>
      </c>
      <c r="I275" s="238">
        <f t="shared" si="101"/>
        <v>0.48787733979524683</v>
      </c>
      <c r="J275" s="238">
        <f t="shared" si="101"/>
        <v>8.483280035926373E-2</v>
      </c>
      <c r="K275" s="238">
        <f t="shared" si="101"/>
        <v>0.84447325980888532</v>
      </c>
      <c r="L275" s="238">
        <f t="shared" si="101"/>
        <v>0.20298715898596342</v>
      </c>
      <c r="M275" s="238">
        <f t="shared" si="101"/>
        <v>0.66455038196828753</v>
      </c>
      <c r="N275" s="238">
        <f t="shared" si="101"/>
        <v>0.69338719909034963</v>
      </c>
      <c r="O275" s="238">
        <f t="shared" si="101"/>
        <v>0.40945025048190159</v>
      </c>
      <c r="P275" s="238">
        <f t="shared" si="101"/>
        <v>-0.25033807605942132</v>
      </c>
      <c r="Q275" s="238">
        <f t="shared" si="101"/>
        <v>0.85605257753383757</v>
      </c>
      <c r="R275" s="238">
        <f t="shared" si="101"/>
        <v>-0.33376200387276433</v>
      </c>
      <c r="S275" s="238">
        <f t="shared" si="101"/>
        <v>0.38722065004147099</v>
      </c>
      <c r="T275" s="238">
        <f t="shared" si="101"/>
        <v>-0.35553579320907341</v>
      </c>
      <c r="U275" s="238">
        <f t="shared" si="101"/>
        <v>0.54367099987164558</v>
      </c>
      <c r="V275" s="238">
        <f t="shared" si="101"/>
        <v>0.30306181775992019</v>
      </c>
      <c r="W275" s="238">
        <f t="shared" si="101"/>
        <v>0.39178446758824897</v>
      </c>
      <c r="X275" s="238">
        <f t="shared" si="101"/>
        <v>0.46956611160153561</v>
      </c>
      <c r="Y275" s="238">
        <f t="shared" si="101"/>
        <v>0.45505977139863552</v>
      </c>
      <c r="Z275" s="128">
        <v>0.41608188753341163</v>
      </c>
      <c r="AA275" s="128">
        <v>0.53718414780778234</v>
      </c>
      <c r="AB275" s="128">
        <v>0.63605676578710257</v>
      </c>
      <c r="AC275" s="128">
        <v>0.27909778754348075</v>
      </c>
      <c r="AD275" s="128">
        <v>0.10856723006899548</v>
      </c>
      <c r="AE275" s="128">
        <v>4.5132824171559352E-2</v>
      </c>
      <c r="AF275" s="128">
        <v>0.30145234293420969</v>
      </c>
      <c r="AG275" s="128">
        <v>0.27658139210368521</v>
      </c>
      <c r="AH275" s="128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</row>
    <row r="276" spans="1:69" x14ac:dyDescent="0.2">
      <c r="A276" s="222" t="s">
        <v>17</v>
      </c>
      <c r="B276" s="223"/>
      <c r="C276" s="237" t="str">
        <f t="shared" si="101"/>
        <v/>
      </c>
      <c r="D276" s="237">
        <f t="shared" si="101"/>
        <v>1.7765024224315289</v>
      </c>
      <c r="E276" s="237">
        <f t="shared" ref="E276:Y276" si="102">IFERROR(100*(E118-D87)/D$89,"")</f>
        <v>2.1757106451658181</v>
      </c>
      <c r="F276" s="237">
        <f t="shared" si="102"/>
        <v>3.2479013854267769</v>
      </c>
      <c r="G276" s="237">
        <f t="shared" si="102"/>
        <v>3.1121485490912031</v>
      </c>
      <c r="H276" s="237">
        <f t="shared" si="102"/>
        <v>4.3082927379784506</v>
      </c>
      <c r="I276" s="237">
        <f t="shared" si="102"/>
        <v>3.6784462481658937</v>
      </c>
      <c r="J276" s="237">
        <f t="shared" si="102"/>
        <v>3.3255332619469802</v>
      </c>
      <c r="K276" s="237">
        <f t="shared" si="102"/>
        <v>3.9973656273223437</v>
      </c>
      <c r="L276" s="237">
        <f t="shared" si="102"/>
        <v>4.8358387238118254</v>
      </c>
      <c r="M276" s="237">
        <f t="shared" si="102"/>
        <v>4.8316422611780165</v>
      </c>
      <c r="N276" s="237">
        <f t="shared" si="102"/>
        <v>7.8909309916888759</v>
      </c>
      <c r="O276" s="237">
        <f t="shared" si="102"/>
        <v>1.7148862861161738</v>
      </c>
      <c r="P276" s="237">
        <f t="shared" si="102"/>
        <v>2.9803040171359902</v>
      </c>
      <c r="Q276" s="237">
        <f t="shared" si="102"/>
        <v>4.0260730153221278</v>
      </c>
      <c r="R276" s="237">
        <f t="shared" si="102"/>
        <v>3.7690093334006307</v>
      </c>
      <c r="S276" s="237">
        <f t="shared" si="102"/>
        <v>2.5876725148119673</v>
      </c>
      <c r="T276" s="237">
        <f t="shared" si="102"/>
        <v>2.7828403166298714</v>
      </c>
      <c r="U276" s="237">
        <f t="shared" si="102"/>
        <v>3.3191736807140435</v>
      </c>
      <c r="V276" s="237">
        <f t="shared" si="102"/>
        <v>3.8609947457033216</v>
      </c>
      <c r="W276" s="237">
        <f t="shared" si="102"/>
        <v>4.2387549266019144</v>
      </c>
      <c r="X276" s="237">
        <f t="shared" si="102"/>
        <v>4.4773652028045579</v>
      </c>
      <c r="Y276" s="237">
        <f t="shared" si="102"/>
        <v>4.1615614848669722</v>
      </c>
      <c r="Z276" s="100">
        <v>3.8731002253434701</v>
      </c>
      <c r="AA276" s="100">
        <v>3.1759607947993951</v>
      </c>
      <c r="AB276" s="100">
        <v>3.9188745311798927</v>
      </c>
      <c r="AC276" s="100">
        <v>3.1536442125412809</v>
      </c>
      <c r="AD276" s="100">
        <v>0.63889674527191231</v>
      </c>
      <c r="AE276" s="100">
        <v>2.9882642300168456</v>
      </c>
      <c r="AF276" s="100">
        <v>3.3988747659501648</v>
      </c>
      <c r="AG276" s="100">
        <v>2.9226643607372291</v>
      </c>
      <c r="AH276" s="100"/>
      <c r="AI276" s="1"/>
      <c r="AJ276" s="1"/>
      <c r="AK276" s="1"/>
      <c r="AL276" s="1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</row>
    <row r="277" spans="1:69" ht="10.8" thickBot="1" x14ac:dyDescent="0.25">
      <c r="A277" s="227" t="s">
        <v>18</v>
      </c>
      <c r="B277" s="228"/>
      <c r="C277" s="238" t="str">
        <f t="shared" ref="C277:Y278" si="103">IFERROR(100*(C119-B88)/B$89,"")</f>
        <v/>
      </c>
      <c r="D277" s="238">
        <f t="shared" si="103"/>
        <v>0.10030680302484454</v>
      </c>
      <c r="E277" s="238">
        <f t="shared" si="103"/>
        <v>0.71829073206160221</v>
      </c>
      <c r="F277" s="238">
        <f t="shared" si="103"/>
        <v>0.96717076433687099</v>
      </c>
      <c r="G277" s="238">
        <f t="shared" si="103"/>
        <v>1.4151652168783653</v>
      </c>
      <c r="H277" s="238">
        <f t="shared" si="103"/>
        <v>0.41724211017393331</v>
      </c>
      <c r="I277" s="238">
        <f t="shared" si="103"/>
        <v>0.83285797384749882</v>
      </c>
      <c r="J277" s="238">
        <f t="shared" si="103"/>
        <v>0.50688453286667845</v>
      </c>
      <c r="K277" s="238">
        <f t="shared" si="103"/>
        <v>0.32689556458054986</v>
      </c>
      <c r="L277" s="238">
        <f t="shared" si="103"/>
        <v>-0.35881189470280889</v>
      </c>
      <c r="M277" s="238">
        <f t="shared" si="103"/>
        <v>0.62151142999835685</v>
      </c>
      <c r="N277" s="238">
        <f t="shared" si="103"/>
        <v>-0.84206816915358695</v>
      </c>
      <c r="O277" s="238">
        <f t="shared" si="103"/>
        <v>0.5133839205309958</v>
      </c>
      <c r="P277" s="238">
        <f t="shared" si="103"/>
        <v>0.82927925540768199</v>
      </c>
      <c r="Q277" s="238">
        <f t="shared" si="103"/>
        <v>0.30151599716722738</v>
      </c>
      <c r="R277" s="238">
        <f t="shared" si="103"/>
        <v>-0.92133144435684522</v>
      </c>
      <c r="S277" s="238">
        <f t="shared" si="103"/>
        <v>-8.4207391337687287E-3</v>
      </c>
      <c r="T277" s="238">
        <f t="shared" si="103"/>
        <v>0.11618440731948386</v>
      </c>
      <c r="U277" s="238">
        <f t="shared" si="103"/>
        <v>6.0037606944880445E-2</v>
      </c>
      <c r="V277" s="238">
        <f t="shared" si="103"/>
        <v>0.76498397398337636</v>
      </c>
      <c r="W277" s="238">
        <f t="shared" si="103"/>
        <v>0.7567742328855146</v>
      </c>
      <c r="X277" s="238">
        <f t="shared" si="103"/>
        <v>1.2424529408290772</v>
      </c>
      <c r="Y277" s="238">
        <f t="shared" si="103"/>
        <v>1.5053915064012873</v>
      </c>
      <c r="Z277" s="128">
        <v>0.6626940103508997</v>
      </c>
      <c r="AA277" s="128">
        <v>0.36521575446067334</v>
      </c>
      <c r="AB277" s="128">
        <v>3.6639709286806932E-2</v>
      </c>
      <c r="AC277" s="128">
        <v>0.32139324693157451</v>
      </c>
      <c r="AD277" s="128">
        <v>-0.37894201008429712</v>
      </c>
      <c r="AE277" s="128">
        <v>0.35059324395880831</v>
      </c>
      <c r="AF277" s="128">
        <v>0.33803414803936588</v>
      </c>
      <c r="AG277" s="128">
        <v>0.32542092009188062</v>
      </c>
      <c r="AH277" s="128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</row>
    <row r="278" spans="1:69" ht="10.8" thickBot="1" x14ac:dyDescent="0.25">
      <c r="A278" s="230" t="s">
        <v>6</v>
      </c>
      <c r="B278" s="231"/>
      <c r="C278" s="239" t="str">
        <f t="shared" si="103"/>
        <v/>
      </c>
      <c r="D278" s="239">
        <f t="shared" si="103"/>
        <v>1.8768092254563642</v>
      </c>
      <c r="E278" s="239">
        <f t="shared" si="103"/>
        <v>2.8940013772274122</v>
      </c>
      <c r="F278" s="239">
        <f t="shared" si="103"/>
        <v>4.2150721497636479</v>
      </c>
      <c r="G278" s="239">
        <f t="shared" si="103"/>
        <v>4.5273137659695619</v>
      </c>
      <c r="H278" s="239">
        <f t="shared" si="103"/>
        <v>4.72553484815238</v>
      </c>
      <c r="I278" s="239">
        <f t="shared" si="103"/>
        <v>4.5113042220133925</v>
      </c>
      <c r="J278" s="239">
        <f t="shared" si="103"/>
        <v>3.8324177948136589</v>
      </c>
      <c r="K278" s="239">
        <f t="shared" si="103"/>
        <v>4.3242611919028846</v>
      </c>
      <c r="L278" s="239">
        <f t="shared" si="103"/>
        <v>4.4770268291090041</v>
      </c>
      <c r="M278" s="239">
        <f t="shared" si="103"/>
        <v>5.4531536911763663</v>
      </c>
      <c r="N278" s="239">
        <f t="shared" si="103"/>
        <v>7.0488628225353089</v>
      </c>
      <c r="O278" s="239">
        <f t="shared" si="103"/>
        <v>2.2282702066471671</v>
      </c>
      <c r="P278" s="239">
        <f t="shared" si="103"/>
        <v>3.8095832725436818</v>
      </c>
      <c r="Q278" s="239">
        <f t="shared" si="103"/>
        <v>4.327589012489347</v>
      </c>
      <c r="R278" s="239">
        <f t="shared" si="103"/>
        <v>2.8476778890437946</v>
      </c>
      <c r="S278" s="239">
        <f t="shared" si="103"/>
        <v>2.5792517756781956</v>
      </c>
      <c r="T278" s="239">
        <f t="shared" si="103"/>
        <v>2.8990247239493612</v>
      </c>
      <c r="U278" s="239">
        <f t="shared" si="103"/>
        <v>3.3792112876589266</v>
      </c>
      <c r="V278" s="239">
        <f t="shared" si="103"/>
        <v>4.6259787196866986</v>
      </c>
      <c r="W278" s="239">
        <f t="shared" si="103"/>
        <v>4.9955291594874334</v>
      </c>
      <c r="X278" s="239">
        <f t="shared" si="103"/>
        <v>5.7198181436336268</v>
      </c>
      <c r="Y278" s="239">
        <f t="shared" si="103"/>
        <v>5.6669529912682481</v>
      </c>
      <c r="Z278" s="118">
        <v>4.5357942356943592</v>
      </c>
      <c r="AA278" s="118">
        <v>3.541176549260074</v>
      </c>
      <c r="AB278" s="118">
        <v>3.9555142404667007</v>
      </c>
      <c r="AC278" s="118">
        <v>3.4750374594728588</v>
      </c>
      <c r="AD278" s="118">
        <v>0.25995473518762297</v>
      </c>
      <c r="AE278" s="118">
        <v>3.3388574739756636</v>
      </c>
      <c r="AF278" s="118">
        <v>3.7369089139895308</v>
      </c>
      <c r="AG278" s="118">
        <v>3.2480852808291099</v>
      </c>
      <c r="AH278" s="118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</row>
    <row r="279" spans="1:69" x14ac:dyDescent="0.2">
      <c r="A279" s="204"/>
      <c r="B279" s="233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4"/>
      <c r="BJ279" s="4"/>
      <c r="BK279" s="4"/>
      <c r="BL279" s="4"/>
      <c r="BM279" s="4"/>
      <c r="BN279" s="4"/>
      <c r="BO279" s="4"/>
      <c r="BP279" s="4"/>
      <c r="BQ279" s="4"/>
    </row>
    <row r="280" spans="1:69" x14ac:dyDescent="0.2">
      <c r="B280" s="211"/>
      <c r="C280" s="242"/>
      <c r="D280" s="242"/>
      <c r="E280" s="242"/>
      <c r="F280" s="242"/>
      <c r="G280" s="242"/>
      <c r="H280" s="242"/>
      <c r="I280" s="242"/>
      <c r="J280" s="242"/>
      <c r="K280" s="242"/>
      <c r="L280" s="242"/>
      <c r="M280" s="242"/>
      <c r="N280" s="242"/>
      <c r="O280" s="242"/>
      <c r="P280" s="242"/>
      <c r="Q280" s="242"/>
      <c r="R280" s="242"/>
      <c r="S280" s="242"/>
      <c r="T280" s="242"/>
      <c r="U280" s="242"/>
      <c r="V280" s="242"/>
      <c r="W280" s="242"/>
      <c r="X280" s="242"/>
      <c r="Y280" s="242"/>
      <c r="Z280" s="242"/>
      <c r="AA280" s="242"/>
      <c r="AB280" s="242"/>
      <c r="AC280" s="242"/>
      <c r="AD280" s="242"/>
      <c r="AE280" s="242"/>
      <c r="AF280" s="242"/>
      <c r="AG280" s="242"/>
      <c r="AH280" s="242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</row>
    <row r="281" spans="1:69" x14ac:dyDescent="0.2">
      <c r="A281" s="192" t="str">
        <f>"Tableau "&amp;B281&amp;": "</f>
        <v xml:space="preserve">Tableau 1: </v>
      </c>
      <c r="B281" s="192">
        <f>C250+1</f>
        <v>1</v>
      </c>
      <c r="C281" s="243"/>
      <c r="D281" s="243"/>
      <c r="E281" s="243"/>
      <c r="F281" s="243"/>
      <c r="G281" s="243"/>
      <c r="H281" s="243"/>
      <c r="I281" s="243"/>
      <c r="J281" s="243"/>
      <c r="K281" s="243"/>
      <c r="L281" s="243"/>
      <c r="M281" s="243"/>
      <c r="N281" s="243"/>
      <c r="O281" s="243"/>
      <c r="P281" s="243"/>
      <c r="Q281" s="243"/>
      <c r="R281" s="243"/>
      <c r="S281" s="243"/>
      <c r="T281" s="243"/>
      <c r="U281" s="243"/>
      <c r="V281" s="243"/>
      <c r="W281" s="243"/>
      <c r="X281" s="243"/>
      <c r="Y281" s="243"/>
      <c r="Z281" s="243"/>
      <c r="AA281" s="243"/>
      <c r="AB281" s="243"/>
      <c r="AC281" s="243"/>
      <c r="AD281" s="243"/>
      <c r="AE281" s="243"/>
      <c r="AF281" s="243"/>
      <c r="AG281" s="243"/>
      <c r="AH281" s="243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</row>
    <row r="282" spans="1:69" ht="10.8" thickBot="1" x14ac:dyDescent="0.25">
      <c r="A282" s="192" t="s">
        <v>576</v>
      </c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</row>
    <row r="283" spans="1:69" ht="10.8" thickBot="1" x14ac:dyDescent="0.25">
      <c r="A283" s="193" t="s">
        <v>0</v>
      </c>
      <c r="B283" s="194" t="s">
        <v>19</v>
      </c>
      <c r="C283" s="194">
        <f t="shared" ref="C283:AG283" si="104">C$13</f>
        <v>1993</v>
      </c>
      <c r="D283" s="194">
        <f t="shared" si="104"/>
        <v>1994</v>
      </c>
      <c r="E283" s="194">
        <f t="shared" si="104"/>
        <v>1995</v>
      </c>
      <c r="F283" s="194">
        <f t="shared" si="104"/>
        <v>1996</v>
      </c>
      <c r="G283" s="194">
        <f t="shared" si="104"/>
        <v>1997</v>
      </c>
      <c r="H283" s="194">
        <f t="shared" si="104"/>
        <v>1998</v>
      </c>
      <c r="I283" s="194">
        <f t="shared" si="104"/>
        <v>1999</v>
      </c>
      <c r="J283" s="194">
        <f t="shared" si="104"/>
        <v>2000</v>
      </c>
      <c r="K283" s="194">
        <f t="shared" si="104"/>
        <v>2001</v>
      </c>
      <c r="L283" s="194">
        <f t="shared" si="104"/>
        <v>2002</v>
      </c>
      <c r="M283" s="194">
        <f t="shared" si="104"/>
        <v>2003</v>
      </c>
      <c r="N283" s="194">
        <f t="shared" si="104"/>
        <v>2004</v>
      </c>
      <c r="O283" s="194">
        <f t="shared" si="104"/>
        <v>2005</v>
      </c>
      <c r="P283" s="194">
        <f t="shared" si="104"/>
        <v>2006</v>
      </c>
      <c r="Q283" s="194">
        <f t="shared" si="104"/>
        <v>2007</v>
      </c>
      <c r="R283" s="194">
        <f t="shared" si="104"/>
        <v>2008</v>
      </c>
      <c r="S283" s="194">
        <f t="shared" si="104"/>
        <v>2009</v>
      </c>
      <c r="T283" s="194">
        <f t="shared" si="104"/>
        <v>2010</v>
      </c>
      <c r="U283" s="194">
        <f t="shared" si="104"/>
        <v>2011</v>
      </c>
      <c r="V283" s="194">
        <f t="shared" si="104"/>
        <v>2012</v>
      </c>
      <c r="W283" s="194">
        <f t="shared" si="104"/>
        <v>2013</v>
      </c>
      <c r="X283" s="194">
        <f t="shared" si="104"/>
        <v>2014</v>
      </c>
      <c r="Y283" s="194">
        <f t="shared" si="104"/>
        <v>2015</v>
      </c>
      <c r="Z283" s="194">
        <f t="shared" si="104"/>
        <v>2016</v>
      </c>
      <c r="AA283" s="194">
        <f t="shared" si="104"/>
        <v>2017</v>
      </c>
      <c r="AB283" s="194">
        <f t="shared" si="104"/>
        <v>2018</v>
      </c>
      <c r="AC283" s="194">
        <f t="shared" si="104"/>
        <v>2019</v>
      </c>
      <c r="AD283" s="194">
        <f t="shared" si="104"/>
        <v>2020</v>
      </c>
      <c r="AE283" s="194">
        <f t="shared" si="104"/>
        <v>2021</v>
      </c>
      <c r="AF283" s="194">
        <f t="shared" si="104"/>
        <v>2022</v>
      </c>
      <c r="AG283" s="194">
        <f t="shared" si="104"/>
        <v>2023</v>
      </c>
      <c r="AH283" s="194"/>
    </row>
    <row r="284" spans="1:69" x14ac:dyDescent="0.2">
      <c r="A284" s="219" t="s">
        <v>121</v>
      </c>
      <c r="B284" s="219" t="s">
        <v>392</v>
      </c>
      <c r="C284" s="244">
        <v>469.1285272862122</v>
      </c>
      <c r="D284" s="244">
        <v>524.37300579386454</v>
      </c>
      <c r="E284" s="244">
        <v>550.04429967260853</v>
      </c>
      <c r="F284" s="244">
        <v>574.22164795789172</v>
      </c>
      <c r="G284" s="244">
        <v>653.98451330013268</v>
      </c>
      <c r="H284" s="244">
        <v>683.10445265884243</v>
      </c>
      <c r="I284" s="244">
        <v>735.15374369011647</v>
      </c>
      <c r="J284" s="244">
        <v>740.62808653661853</v>
      </c>
      <c r="K284" s="244">
        <v>824.99655882627212</v>
      </c>
      <c r="L284" s="244">
        <v>871.07915025727402</v>
      </c>
      <c r="M284" s="244">
        <v>856.82795153055326</v>
      </c>
      <c r="N284" s="244">
        <v>925.05009044068095</v>
      </c>
      <c r="O284" s="244">
        <v>938.17666521568481</v>
      </c>
      <c r="P284" s="244">
        <v>910.23611046423412</v>
      </c>
      <c r="Q284" s="244">
        <v>937.98882306042231</v>
      </c>
      <c r="R284" s="244">
        <v>999.45722573064086</v>
      </c>
      <c r="S284" s="244">
        <v>1166.6398519556094</v>
      </c>
      <c r="T284" s="244">
        <v>1284.8223444672406</v>
      </c>
      <c r="U284" s="244">
        <v>1289.6517739596623</v>
      </c>
      <c r="V284" s="244">
        <v>1365.9509902637255</v>
      </c>
      <c r="W284" s="244">
        <v>1507.028578954116</v>
      </c>
      <c r="X284" s="244">
        <v>1629.8637423695127</v>
      </c>
      <c r="Y284" s="244">
        <v>1813.8875044401273</v>
      </c>
      <c r="Z284" s="244">
        <v>1985.241</v>
      </c>
      <c r="AA284" s="244">
        <v>1962.5820000000001</v>
      </c>
      <c r="AB284" s="244">
        <v>2072.6370000000002</v>
      </c>
      <c r="AC284" s="244">
        <v>2192.5349999999999</v>
      </c>
      <c r="AD284" s="244">
        <v>2325.1289999999999</v>
      </c>
      <c r="AE284" s="244">
        <v>2377.5140000000001</v>
      </c>
      <c r="AF284" s="244">
        <v>2555.0129999999999</v>
      </c>
      <c r="AG284" s="244">
        <v>2944.9209999999998</v>
      </c>
      <c r="AH284" s="244"/>
    </row>
    <row r="285" spans="1:69" x14ac:dyDescent="0.2">
      <c r="A285" s="219" t="s">
        <v>122</v>
      </c>
      <c r="B285" s="219" t="s">
        <v>393</v>
      </c>
      <c r="C285" s="244">
        <v>95.640259481334439</v>
      </c>
      <c r="D285" s="244">
        <v>113.20343124386987</v>
      </c>
      <c r="E285" s="244">
        <v>131.07004756458602</v>
      </c>
      <c r="F285" s="244">
        <v>134.12216716777559</v>
      </c>
      <c r="G285" s="244">
        <v>148.01797415664686</v>
      </c>
      <c r="H285" s="244">
        <v>159.70594243794955</v>
      </c>
      <c r="I285" s="244">
        <v>180.02642100899735</v>
      </c>
      <c r="J285" s="244">
        <v>180.42111973958691</v>
      </c>
      <c r="K285" s="244">
        <v>193.15656899080867</v>
      </c>
      <c r="L285" s="244">
        <v>215.34035041659388</v>
      </c>
      <c r="M285" s="244">
        <v>226.83616566208602</v>
      </c>
      <c r="N285" s="244">
        <v>240.77541511621112</v>
      </c>
      <c r="O285" s="244">
        <v>255.13909600688899</v>
      </c>
      <c r="P285" s="244">
        <v>243.77007613863918</v>
      </c>
      <c r="Q285" s="244">
        <v>252.8666743084778</v>
      </c>
      <c r="R285" s="244">
        <v>288.00531108077172</v>
      </c>
      <c r="S285" s="244">
        <v>294.90774037725464</v>
      </c>
      <c r="T285" s="244">
        <v>313.48577007066723</v>
      </c>
      <c r="U285" s="244">
        <v>344.11894262385846</v>
      </c>
      <c r="V285" s="244">
        <v>371.88597529852677</v>
      </c>
      <c r="W285" s="244">
        <v>392.47704611171736</v>
      </c>
      <c r="X285" s="244">
        <v>409.75324602901202</v>
      </c>
      <c r="Y285" s="244">
        <v>432.41550254816224</v>
      </c>
      <c r="Z285" s="244">
        <v>425.983</v>
      </c>
      <c r="AA285" s="244">
        <v>452.17200000000003</v>
      </c>
      <c r="AB285" s="244">
        <v>476.48</v>
      </c>
      <c r="AC285" s="244">
        <v>495.57499999999999</v>
      </c>
      <c r="AD285" s="244">
        <v>516.904</v>
      </c>
      <c r="AE285" s="244">
        <v>544.37599999999998</v>
      </c>
      <c r="AF285" s="244">
        <v>591.64800000000002</v>
      </c>
      <c r="AG285" s="244">
        <v>653.84100000000001</v>
      </c>
      <c r="AH285" s="244"/>
    </row>
    <row r="286" spans="1:69" x14ac:dyDescent="0.2">
      <c r="A286" s="219" t="s">
        <v>8</v>
      </c>
      <c r="B286" s="219" t="s">
        <v>394</v>
      </c>
      <c r="C286" s="244">
        <v>183.63515399321597</v>
      </c>
      <c r="D286" s="244">
        <v>233.3376197461923</v>
      </c>
      <c r="E286" s="244">
        <v>253.18173196618019</v>
      </c>
      <c r="F286" s="244">
        <v>237.44928568576373</v>
      </c>
      <c r="G286" s="244">
        <v>288.89504072844704</v>
      </c>
      <c r="H286" s="244">
        <v>312.74576719096285</v>
      </c>
      <c r="I286" s="244">
        <v>309.36095659003115</v>
      </c>
      <c r="J286" s="244">
        <v>307.64286489914053</v>
      </c>
      <c r="K286" s="244">
        <v>338.87526746670949</v>
      </c>
      <c r="L286" s="244">
        <v>329.7387900134957</v>
      </c>
      <c r="M286" s="244">
        <v>367.72863384127328</v>
      </c>
      <c r="N286" s="244">
        <v>426.09663712876556</v>
      </c>
      <c r="O286" s="244">
        <v>377.30039029713475</v>
      </c>
      <c r="P286" s="244">
        <v>380.78120521607343</v>
      </c>
      <c r="Q286" s="244">
        <v>446.71912192099575</v>
      </c>
      <c r="R286" s="244">
        <v>502.53387490171013</v>
      </c>
      <c r="S286" s="244">
        <v>482.70007362997904</v>
      </c>
      <c r="T286" s="244">
        <v>538.93919625113244</v>
      </c>
      <c r="U286" s="244">
        <v>553.62898050890192</v>
      </c>
      <c r="V286" s="244">
        <v>593.35157193768919</v>
      </c>
      <c r="W286" s="244">
        <v>639.75439708793556</v>
      </c>
      <c r="X286" s="244">
        <v>728.49207201409786</v>
      </c>
      <c r="Y286" s="244">
        <v>773.8886937809408</v>
      </c>
      <c r="Z286" s="244">
        <v>747.06200000000001</v>
      </c>
      <c r="AA286" s="244">
        <v>777.13400000000001</v>
      </c>
      <c r="AB286" s="244">
        <v>792.20600000000002</v>
      </c>
      <c r="AC286" s="244">
        <v>885.73500000000001</v>
      </c>
      <c r="AD286" s="244">
        <v>913.81700000000001</v>
      </c>
      <c r="AE286" s="244">
        <v>940.928</v>
      </c>
      <c r="AF286" s="244">
        <v>1027.5920000000001</v>
      </c>
      <c r="AG286" s="244">
        <v>1125.2349999999999</v>
      </c>
      <c r="AH286" s="244"/>
    </row>
    <row r="287" spans="1:69" x14ac:dyDescent="0.2">
      <c r="A287" s="219" t="s">
        <v>395</v>
      </c>
      <c r="B287" s="219" t="s">
        <v>396</v>
      </c>
      <c r="C287" s="244">
        <v>87.218288687526908</v>
      </c>
      <c r="D287" s="244">
        <v>98.333335458003958</v>
      </c>
      <c r="E287" s="244">
        <v>103.95500712512823</v>
      </c>
      <c r="F287" s="244">
        <v>93.985096461288961</v>
      </c>
      <c r="G287" s="244">
        <v>103.60073361361566</v>
      </c>
      <c r="H287" s="244">
        <v>110.92905595542948</v>
      </c>
      <c r="I287" s="244">
        <v>126.45608781487496</v>
      </c>
      <c r="J287" s="244">
        <v>130.94827835375415</v>
      </c>
      <c r="K287" s="244">
        <v>136.80211771169718</v>
      </c>
      <c r="L287" s="244">
        <v>157.76635842869513</v>
      </c>
      <c r="M287" s="244">
        <v>166.8796707872593</v>
      </c>
      <c r="N287" s="244">
        <v>151.49038327994782</v>
      </c>
      <c r="O287" s="244">
        <v>150.78389699085301</v>
      </c>
      <c r="P287" s="244">
        <v>172.12588885634807</v>
      </c>
      <c r="Q287" s="244">
        <v>178.56749394808455</v>
      </c>
      <c r="R287" s="244">
        <v>187.90363395624229</v>
      </c>
      <c r="S287" s="244">
        <v>208.48709401444509</v>
      </c>
      <c r="T287" s="244">
        <v>213.25602457084349</v>
      </c>
      <c r="U287" s="244">
        <v>222.83100036579279</v>
      </c>
      <c r="V287" s="244">
        <v>233.33653801132797</v>
      </c>
      <c r="W287" s="244">
        <v>246.65999440850672</v>
      </c>
      <c r="X287" s="244">
        <v>254.84174967651018</v>
      </c>
      <c r="Y287" s="244">
        <v>257.00882396080902</v>
      </c>
      <c r="Z287" s="244">
        <v>286.87700000000001</v>
      </c>
      <c r="AA287" s="244">
        <v>307.09699999999998</v>
      </c>
      <c r="AB287" s="244">
        <v>321.95999999999998</v>
      </c>
      <c r="AC287" s="244">
        <v>331.62099999999998</v>
      </c>
      <c r="AD287" s="244">
        <v>350.40300000000002</v>
      </c>
      <c r="AE287" s="244">
        <v>370.274</v>
      </c>
      <c r="AF287" s="244">
        <v>402.84899999999999</v>
      </c>
      <c r="AG287" s="244">
        <v>445.75900000000001</v>
      </c>
      <c r="AH287" s="244"/>
    </row>
    <row r="288" spans="1:69" x14ac:dyDescent="0.2">
      <c r="A288" s="219" t="s">
        <v>102</v>
      </c>
      <c r="B288" s="219" t="s">
        <v>397</v>
      </c>
      <c r="C288" s="244">
        <v>171.08356993422143</v>
      </c>
      <c r="D288" s="244">
        <v>258.19292212392418</v>
      </c>
      <c r="E288" s="244">
        <v>220.46568041439087</v>
      </c>
      <c r="F288" s="244">
        <v>336.31847658252207</v>
      </c>
      <c r="G288" s="244">
        <v>326.0162107875019</v>
      </c>
      <c r="H288" s="244">
        <v>299.32119298807913</v>
      </c>
      <c r="I288" s="244">
        <v>268.45969977902934</v>
      </c>
      <c r="J288" s="244">
        <v>439.85556421563172</v>
      </c>
      <c r="K288" s="244">
        <v>334.72453525298272</v>
      </c>
      <c r="L288" s="244">
        <v>360.05606260196004</v>
      </c>
      <c r="M288" s="244">
        <v>446.46826080496862</v>
      </c>
      <c r="N288" s="244">
        <v>319.99049010714828</v>
      </c>
      <c r="O288" s="244">
        <v>411.31343130172166</v>
      </c>
      <c r="P288" s="244">
        <v>521.59145471414558</v>
      </c>
      <c r="Q288" s="244">
        <v>460.69046351147836</v>
      </c>
      <c r="R288" s="244">
        <v>720.95013680790021</v>
      </c>
      <c r="S288" s="244">
        <v>586.59976090594296</v>
      </c>
      <c r="T288" s="244">
        <v>534.17043267798374</v>
      </c>
      <c r="U288" s="244">
        <v>435.93263684904588</v>
      </c>
      <c r="V288" s="244">
        <v>601.38540760922399</v>
      </c>
      <c r="W288" s="244">
        <v>711.70187276306115</v>
      </c>
      <c r="X288" s="244">
        <v>711.97665886349205</v>
      </c>
      <c r="Y288" s="244">
        <v>656.93859933350222</v>
      </c>
      <c r="Z288" s="244">
        <v>652.41999999999996</v>
      </c>
      <c r="AA288" s="244">
        <v>660.024</v>
      </c>
      <c r="AB288" s="244">
        <v>829.73400000000004</v>
      </c>
      <c r="AC288" s="244">
        <v>871.96500000000003</v>
      </c>
      <c r="AD288" s="244">
        <v>477.07</v>
      </c>
      <c r="AE288" s="244">
        <v>886.61500000000001</v>
      </c>
      <c r="AF288" s="244">
        <v>1698.038</v>
      </c>
      <c r="AG288" s="244">
        <v>1183.8979999999999</v>
      </c>
      <c r="AH288" s="244"/>
    </row>
    <row r="289" spans="1:35" x14ac:dyDescent="0.2">
      <c r="A289" s="219" t="s">
        <v>131</v>
      </c>
      <c r="B289" s="219" t="s">
        <v>398</v>
      </c>
      <c r="C289" s="244">
        <v>13.841663779371215</v>
      </c>
      <c r="D289" s="244">
        <v>15.07395873447722</v>
      </c>
      <c r="E289" s="244">
        <v>17.495928172474766</v>
      </c>
      <c r="F289" s="244">
        <v>18.018829529389208</v>
      </c>
      <c r="G289" s="244">
        <v>23.229377226773313</v>
      </c>
      <c r="H289" s="244">
        <v>25.624989864298104</v>
      </c>
      <c r="I289" s="244">
        <v>28.97112011842022</v>
      </c>
      <c r="J289" s="244">
        <v>31.548117690799184</v>
      </c>
      <c r="K289" s="244">
        <v>31.673529167026949</v>
      </c>
      <c r="L289" s="244">
        <v>36.542342639345684</v>
      </c>
      <c r="M289" s="244">
        <v>46.006115230167239</v>
      </c>
      <c r="N289" s="244">
        <v>42.267741339507559</v>
      </c>
      <c r="O289" s="244">
        <v>46.34093182999834</v>
      </c>
      <c r="P289" s="244">
        <v>50.276414963104031</v>
      </c>
      <c r="Q289" s="244">
        <v>51.043928176588693</v>
      </c>
      <c r="R289" s="244">
        <v>48.965944530745524</v>
      </c>
      <c r="S289" s="244">
        <v>55.473376990621347</v>
      </c>
      <c r="T289" s="244">
        <v>57.930745643905965</v>
      </c>
      <c r="U289" s="244">
        <v>64.511713640916824</v>
      </c>
      <c r="V289" s="244">
        <v>68.057086808254965</v>
      </c>
      <c r="W289" s="244">
        <v>72.384069762499095</v>
      </c>
      <c r="X289" s="244">
        <v>73.164262710212242</v>
      </c>
      <c r="Y289" s="244">
        <v>84.800256771778606</v>
      </c>
      <c r="Z289" s="244">
        <v>46.314999999999998</v>
      </c>
      <c r="AA289" s="244">
        <v>49.465000000000003</v>
      </c>
      <c r="AB289" s="244">
        <v>41.942999999999998</v>
      </c>
      <c r="AC289" s="244">
        <v>43.301000000000002</v>
      </c>
      <c r="AD289" s="244">
        <v>39.957000000000001</v>
      </c>
      <c r="AE289" s="244">
        <v>36.506999999999998</v>
      </c>
      <c r="AF289" s="244">
        <v>41.948</v>
      </c>
      <c r="AG289" s="244">
        <v>50.926000000000002</v>
      </c>
      <c r="AH289" s="244"/>
    </row>
    <row r="290" spans="1:35" x14ac:dyDescent="0.2">
      <c r="A290" s="219" t="s">
        <v>132</v>
      </c>
      <c r="B290" s="219" t="s">
        <v>399</v>
      </c>
      <c r="C290" s="244">
        <v>93.39708266112703</v>
      </c>
      <c r="D290" s="244">
        <v>113.77586308778986</v>
      </c>
      <c r="E290" s="244">
        <v>121.90713934069771</v>
      </c>
      <c r="F290" s="244">
        <v>130.2307260960674</v>
      </c>
      <c r="G290" s="244">
        <v>140.55088683749833</v>
      </c>
      <c r="H290" s="244">
        <v>135.69403689212015</v>
      </c>
      <c r="I290" s="244">
        <v>152.53442188395493</v>
      </c>
      <c r="J290" s="244">
        <v>158.83190473422954</v>
      </c>
      <c r="K290" s="244">
        <v>169.43987476692888</v>
      </c>
      <c r="L290" s="244">
        <v>188.71536872354773</v>
      </c>
      <c r="M290" s="244">
        <v>196.20279227382341</v>
      </c>
      <c r="N290" s="244">
        <v>194.16707018603756</v>
      </c>
      <c r="O290" s="244">
        <v>202.63452565710773</v>
      </c>
      <c r="P290" s="244">
        <v>199.53929320778988</v>
      </c>
      <c r="Q290" s="244">
        <v>191.88522357292007</v>
      </c>
      <c r="R290" s="244">
        <v>201.7268735403344</v>
      </c>
      <c r="S290" s="244">
        <v>213.6253606048877</v>
      </c>
      <c r="T290" s="244">
        <v>220.22050481443367</v>
      </c>
      <c r="U290" s="244">
        <v>228.48936466493927</v>
      </c>
      <c r="V290" s="244">
        <v>234.13679337538844</v>
      </c>
      <c r="W290" s="244">
        <v>252.67819861919622</v>
      </c>
      <c r="X290" s="244">
        <v>265.78802583175923</v>
      </c>
      <c r="Y290" s="244">
        <v>263.41028156577073</v>
      </c>
      <c r="Z290" s="244">
        <v>276.71199999999999</v>
      </c>
      <c r="AA290" s="244">
        <v>287.37099999999998</v>
      </c>
      <c r="AB290" s="244">
        <v>294.05900000000003</v>
      </c>
      <c r="AC290" s="244">
        <v>316.81400000000002</v>
      </c>
      <c r="AD290" s="244">
        <v>327.56700000000001</v>
      </c>
      <c r="AE290" s="244">
        <v>342.22399999999999</v>
      </c>
      <c r="AF290" s="244">
        <v>419.34</v>
      </c>
      <c r="AG290" s="244">
        <v>442.05799999999999</v>
      </c>
      <c r="AH290" s="244"/>
    </row>
    <row r="291" spans="1:35" x14ac:dyDescent="0.2">
      <c r="A291" s="219" t="s">
        <v>133</v>
      </c>
      <c r="B291" s="219" t="s">
        <v>400</v>
      </c>
      <c r="C291" s="244">
        <v>37.511447998473699</v>
      </c>
      <c r="D291" s="244">
        <v>45.07365866765948</v>
      </c>
      <c r="E291" s="244">
        <v>53.88312542926672</v>
      </c>
      <c r="F291" s="244">
        <v>57.396744932614119</v>
      </c>
      <c r="G291" s="244">
        <v>64.28888454873875</v>
      </c>
      <c r="H291" s="244">
        <v>67.036383273048642</v>
      </c>
      <c r="I291" s="244">
        <v>73.120162151702914</v>
      </c>
      <c r="J291" s="244">
        <v>72.000515555994767</v>
      </c>
      <c r="K291" s="244">
        <v>79.098840028308175</v>
      </c>
      <c r="L291" s="244">
        <v>97.614893548481689</v>
      </c>
      <c r="M291" s="244">
        <v>135.48044526064231</v>
      </c>
      <c r="N291" s="244">
        <v>110.34769339199097</v>
      </c>
      <c r="O291" s="244">
        <v>115.17215553593196</v>
      </c>
      <c r="P291" s="244">
        <v>118.44507492499777</v>
      </c>
      <c r="Q291" s="244">
        <v>127.10864702790037</v>
      </c>
      <c r="R291" s="244">
        <v>148.72963267059794</v>
      </c>
      <c r="S291" s="244">
        <v>159.64185569281105</v>
      </c>
      <c r="T291" s="244">
        <v>158.50245906272983</v>
      </c>
      <c r="U291" s="244">
        <v>173.79120996105351</v>
      </c>
      <c r="V291" s="244">
        <v>191.32214472339575</v>
      </c>
      <c r="W291" s="244">
        <v>214.26957200545345</v>
      </c>
      <c r="X291" s="244">
        <v>219.37933410423562</v>
      </c>
      <c r="Y291" s="244">
        <v>220.83735769470627</v>
      </c>
      <c r="Z291" s="244">
        <v>236.643</v>
      </c>
      <c r="AA291" s="244">
        <v>213.244</v>
      </c>
      <c r="AB291" s="244">
        <v>216.703</v>
      </c>
      <c r="AC291" s="244">
        <v>236.983</v>
      </c>
      <c r="AD291" s="244">
        <v>256.31900000000002</v>
      </c>
      <c r="AE291" s="244">
        <v>257.59300000000002</v>
      </c>
      <c r="AF291" s="244">
        <v>276.755</v>
      </c>
      <c r="AG291" s="244">
        <v>342.08699999999999</v>
      </c>
      <c r="AH291" s="244"/>
    </row>
    <row r="292" spans="1:35" x14ac:dyDescent="0.2">
      <c r="A292" s="219" t="s">
        <v>134</v>
      </c>
      <c r="B292" s="219" t="s">
        <v>401</v>
      </c>
      <c r="C292" s="244">
        <v>22.91037677387413</v>
      </c>
      <c r="D292" s="244">
        <v>27.889693762806157</v>
      </c>
      <c r="E292" s="244">
        <v>27.119383194895423</v>
      </c>
      <c r="F292" s="244">
        <v>26.414372494066448</v>
      </c>
      <c r="G292" s="244">
        <v>23.71390706716446</v>
      </c>
      <c r="H292" s="244">
        <v>26.370253109480554</v>
      </c>
      <c r="I292" s="244">
        <v>31.13817779260966</v>
      </c>
      <c r="J292" s="244">
        <v>30.111874979502769</v>
      </c>
      <c r="K292" s="244">
        <v>26.001748202560666</v>
      </c>
      <c r="L292" s="244">
        <v>43.108865864030626</v>
      </c>
      <c r="M292" s="244">
        <v>40.213501063844497</v>
      </c>
      <c r="N292" s="244">
        <v>49.579906151399598</v>
      </c>
      <c r="O292" s="244">
        <v>46.244400106776531</v>
      </c>
      <c r="P292" s="244">
        <v>45.357719594945202</v>
      </c>
      <c r="Q292" s="244">
        <v>48.721922496069993</v>
      </c>
      <c r="R292" s="244">
        <v>45.748982384203394</v>
      </c>
      <c r="S292" s="244">
        <v>65.337893790836446</v>
      </c>
      <c r="T292" s="244">
        <v>70.941812269614488</v>
      </c>
      <c r="U292" s="244">
        <v>55.402793497262493</v>
      </c>
      <c r="V292" s="244">
        <v>56.875614795771426</v>
      </c>
      <c r="W292" s="244">
        <v>66.141892150132449</v>
      </c>
      <c r="X292" s="244">
        <v>61.729933314625626</v>
      </c>
      <c r="Y292" s="244">
        <v>76.476717656537289</v>
      </c>
      <c r="Z292" s="244">
        <v>84.989000000000004</v>
      </c>
      <c r="AA292" s="244">
        <v>95.614000000000004</v>
      </c>
      <c r="AB292" s="244">
        <v>97.888999999999996</v>
      </c>
      <c r="AC292" s="244">
        <v>109.9</v>
      </c>
      <c r="AD292" s="244">
        <v>108.152</v>
      </c>
      <c r="AE292" s="244">
        <v>119.703</v>
      </c>
      <c r="AF292" s="244">
        <v>132.42099999999999</v>
      </c>
      <c r="AG292" s="244">
        <v>145.53399999999999</v>
      </c>
      <c r="AH292" s="244"/>
      <c r="AI292" s="321">
        <f>+AE292/AE333</f>
        <v>4.7956979701044402E-3</v>
      </c>
    </row>
    <row r="293" spans="1:35" x14ac:dyDescent="0.2">
      <c r="A293" s="219" t="s">
        <v>135</v>
      </c>
      <c r="B293" s="219" t="s">
        <v>402</v>
      </c>
      <c r="C293" s="244">
        <v>27.883730498915003</v>
      </c>
      <c r="D293" s="244">
        <v>31.533596786078732</v>
      </c>
      <c r="E293" s="244">
        <v>38.947372792792322</v>
      </c>
      <c r="F293" s="244">
        <v>45.664024481745308</v>
      </c>
      <c r="G293" s="244">
        <v>50.811994149610122</v>
      </c>
      <c r="H293" s="244">
        <v>53.752549339791912</v>
      </c>
      <c r="I293" s="244">
        <v>62.142787047499397</v>
      </c>
      <c r="J293" s="244">
        <v>61.45043573815903</v>
      </c>
      <c r="K293" s="244">
        <v>64.558050777887857</v>
      </c>
      <c r="L293" s="244">
        <v>81.732390133443928</v>
      </c>
      <c r="M293" s="244">
        <v>85.41080740086602</v>
      </c>
      <c r="N293" s="244">
        <v>83.332806176141219</v>
      </c>
      <c r="O293" s="244">
        <v>79.968442660557074</v>
      </c>
      <c r="P293" s="244">
        <v>81.033259213399674</v>
      </c>
      <c r="Q293" s="244">
        <v>95.633902110127522</v>
      </c>
      <c r="R293" s="244">
        <v>119.15204107105872</v>
      </c>
      <c r="S293" s="244">
        <v>138.1739631729663</v>
      </c>
      <c r="T293" s="244">
        <v>117.29087452214044</v>
      </c>
      <c r="U293" s="244">
        <v>126.42047233993567</v>
      </c>
      <c r="V293" s="244">
        <v>159.3284742688972</v>
      </c>
      <c r="W293" s="244">
        <v>174.03724578195357</v>
      </c>
      <c r="X293" s="244">
        <v>151.17306729070145</v>
      </c>
      <c r="Y293" s="244">
        <v>157.49070972754828</v>
      </c>
      <c r="Z293" s="244">
        <v>162.667</v>
      </c>
      <c r="AA293" s="244">
        <v>195.684</v>
      </c>
      <c r="AB293" s="244">
        <v>202.89699999999999</v>
      </c>
      <c r="AC293" s="244">
        <v>211.92400000000001</v>
      </c>
      <c r="AD293" s="244">
        <v>218.45500000000001</v>
      </c>
      <c r="AE293" s="244">
        <v>237.32300000000001</v>
      </c>
      <c r="AF293" s="244">
        <v>276.82499999999999</v>
      </c>
      <c r="AG293" s="244">
        <v>303.23099999999999</v>
      </c>
      <c r="AH293" s="244"/>
    </row>
    <row r="294" spans="1:35" x14ac:dyDescent="0.2">
      <c r="A294" s="219" t="s">
        <v>136</v>
      </c>
      <c r="B294" s="219" t="s">
        <v>403</v>
      </c>
      <c r="C294" s="244">
        <v>72.705590148221305</v>
      </c>
      <c r="D294" s="244">
        <v>74.261884690440553</v>
      </c>
      <c r="E294" s="244">
        <v>69.279231997477552</v>
      </c>
      <c r="F294" s="244">
        <v>71.527241041161531</v>
      </c>
      <c r="G294" s="244">
        <v>70.957338079726242</v>
      </c>
      <c r="H294" s="244">
        <v>79.849751182808305</v>
      </c>
      <c r="I294" s="244">
        <v>85.201824690996489</v>
      </c>
      <c r="J294" s="244">
        <v>93.273444048168685</v>
      </c>
      <c r="K294" s="244">
        <v>89.814220672078719</v>
      </c>
      <c r="L294" s="244">
        <v>117.70401308039852</v>
      </c>
      <c r="M294" s="244">
        <v>122.37336587062384</v>
      </c>
      <c r="N294" s="244">
        <v>118.42101181421347</v>
      </c>
      <c r="O294" s="244">
        <v>107.5955186451707</v>
      </c>
      <c r="P294" s="244">
        <v>101.92956125516444</v>
      </c>
      <c r="Q294" s="244">
        <v>111.20368930332471</v>
      </c>
      <c r="R294" s="244">
        <v>121.09928355359763</v>
      </c>
      <c r="S294" s="244">
        <v>123.26932501744697</v>
      </c>
      <c r="T294" s="244">
        <v>121.28923129705456</v>
      </c>
      <c r="U294" s="244">
        <v>131.52934625726618</v>
      </c>
      <c r="V294" s="244">
        <v>140.95559259056981</v>
      </c>
      <c r="W294" s="244">
        <v>147.70198157542976</v>
      </c>
      <c r="X294" s="244">
        <v>155.46804420594395</v>
      </c>
      <c r="Y294" s="244">
        <v>167.469352018514</v>
      </c>
      <c r="Z294" s="244">
        <v>158.12</v>
      </c>
      <c r="AA294" s="244">
        <v>160.73699999999999</v>
      </c>
      <c r="AB294" s="244">
        <v>163.34800000000001</v>
      </c>
      <c r="AC294" s="244">
        <v>161.75800000000001</v>
      </c>
      <c r="AD294" s="244">
        <v>178.06899999999999</v>
      </c>
      <c r="AE294" s="244">
        <v>184.37299999999999</v>
      </c>
      <c r="AF294" s="244">
        <v>205.02600000000001</v>
      </c>
      <c r="AG294" s="244">
        <v>269.17099999999999</v>
      </c>
      <c r="AH294" s="244"/>
    </row>
    <row r="295" spans="1:35" x14ac:dyDescent="0.2">
      <c r="A295" s="219" t="s">
        <v>137</v>
      </c>
      <c r="B295" s="219" t="s">
        <v>404</v>
      </c>
      <c r="C295" s="244">
        <v>30.137162346656435</v>
      </c>
      <c r="D295" s="244">
        <v>33.868714981336105</v>
      </c>
      <c r="E295" s="244">
        <v>36.085159038370037</v>
      </c>
      <c r="F295" s="244">
        <v>40.669647694260149</v>
      </c>
      <c r="G295" s="244">
        <v>48.461956655452816</v>
      </c>
      <c r="H295" s="244">
        <v>57.335580091907936</v>
      </c>
      <c r="I295" s="244">
        <v>63.02046183641847</v>
      </c>
      <c r="J295" s="244">
        <v>60.760120622463056</v>
      </c>
      <c r="K295" s="244">
        <v>61.613494746704475</v>
      </c>
      <c r="L295" s="244">
        <v>66.929212213868084</v>
      </c>
      <c r="M295" s="244">
        <v>73.993017394909131</v>
      </c>
      <c r="N295" s="244">
        <v>70.506561906049697</v>
      </c>
      <c r="O295" s="244">
        <v>67.393052108053908</v>
      </c>
      <c r="P295" s="244">
        <v>74.910014180967025</v>
      </c>
      <c r="Q295" s="244">
        <v>90.917445815561578</v>
      </c>
      <c r="R295" s="244">
        <v>93.774408334255654</v>
      </c>
      <c r="S295" s="244">
        <v>102.39399974966743</v>
      </c>
      <c r="T295" s="244">
        <v>97.00096727231012</v>
      </c>
      <c r="U295" s="244">
        <v>91.014390633811445</v>
      </c>
      <c r="V295" s="244">
        <v>87.548323897602529</v>
      </c>
      <c r="W295" s="244">
        <v>97.674745050913771</v>
      </c>
      <c r="X295" s="244">
        <v>117.59322225865888</v>
      </c>
      <c r="Y295" s="244">
        <v>109.55512249697631</v>
      </c>
      <c r="Z295" s="244">
        <v>100.63800000000001</v>
      </c>
      <c r="AA295" s="244">
        <v>120.569</v>
      </c>
      <c r="AB295" s="244">
        <v>114.63200000000001</v>
      </c>
      <c r="AC295" s="244">
        <v>29.536999999999999</v>
      </c>
      <c r="AD295" s="244">
        <v>31.844000000000001</v>
      </c>
      <c r="AE295" s="244">
        <v>99.876000000000005</v>
      </c>
      <c r="AF295" s="244">
        <v>114.68600000000001</v>
      </c>
      <c r="AG295" s="244">
        <v>129.81899999999999</v>
      </c>
      <c r="AH295" s="244"/>
    </row>
    <row r="296" spans="1:35" x14ac:dyDescent="0.2">
      <c r="A296" s="219" t="s">
        <v>138</v>
      </c>
      <c r="B296" s="219" t="s">
        <v>405</v>
      </c>
      <c r="C296" s="244">
        <v>114.72281384448753</v>
      </c>
      <c r="D296" s="244">
        <v>113.12306883746773</v>
      </c>
      <c r="E296" s="244">
        <v>111.62793772045094</v>
      </c>
      <c r="F296" s="244">
        <v>88.273090072883249</v>
      </c>
      <c r="G296" s="244">
        <v>98.85783178761568</v>
      </c>
      <c r="H296" s="244">
        <v>108.76431811499538</v>
      </c>
      <c r="I296" s="244">
        <v>127.75453920217905</v>
      </c>
      <c r="J296" s="244">
        <v>131.72841825700149</v>
      </c>
      <c r="K296" s="244">
        <v>141.94431363205723</v>
      </c>
      <c r="L296" s="244">
        <v>157.57228090994943</v>
      </c>
      <c r="M296" s="244">
        <v>161.89967784002062</v>
      </c>
      <c r="N296" s="244">
        <v>164.30972672736115</v>
      </c>
      <c r="O296" s="244">
        <v>153.36236364258792</v>
      </c>
      <c r="P296" s="244">
        <v>151.15741886835602</v>
      </c>
      <c r="Q296" s="244">
        <v>157.80012817819571</v>
      </c>
      <c r="R296" s="244">
        <v>179.49617357230096</v>
      </c>
      <c r="S296" s="244">
        <v>221.05565097434632</v>
      </c>
      <c r="T296" s="244">
        <v>237.21469217514019</v>
      </c>
      <c r="U296" s="244">
        <v>258.88433064172921</v>
      </c>
      <c r="V296" s="244">
        <v>277.46082561266979</v>
      </c>
      <c r="W296" s="244">
        <v>308.3654919057322</v>
      </c>
      <c r="X296" s="244">
        <v>304.21052347401729</v>
      </c>
      <c r="Y296" s="244">
        <v>338.01545295037369</v>
      </c>
      <c r="Z296" s="244">
        <v>324.964</v>
      </c>
      <c r="AA296" s="244">
        <v>324.56099999999998</v>
      </c>
      <c r="AB296" s="244">
        <v>330.00900000000001</v>
      </c>
      <c r="AC296" s="244">
        <v>324.95100000000002</v>
      </c>
      <c r="AD296" s="244">
        <v>364.86799999999999</v>
      </c>
      <c r="AE296" s="244">
        <v>416.99400000000003</v>
      </c>
      <c r="AF296" s="244">
        <v>453.00099999999998</v>
      </c>
      <c r="AG296" s="244">
        <v>475.18299999999999</v>
      </c>
      <c r="AH296" s="244"/>
    </row>
    <row r="297" spans="1:35" x14ac:dyDescent="0.2">
      <c r="A297" s="219" t="s">
        <v>139</v>
      </c>
      <c r="B297" s="219" t="s">
        <v>406</v>
      </c>
      <c r="C297" s="244">
        <v>8.8572664682329663</v>
      </c>
      <c r="D297" s="244">
        <v>9.6835617169691783</v>
      </c>
      <c r="E297" s="244">
        <v>9.1073060437082862</v>
      </c>
      <c r="F297" s="244">
        <v>7.0896537717254944</v>
      </c>
      <c r="G297" s="244">
        <v>7.9566568678201097</v>
      </c>
      <c r="H297" s="244">
        <v>8.6310810767308652</v>
      </c>
      <c r="I297" s="244">
        <v>9.1454258826760952</v>
      </c>
      <c r="J297" s="244">
        <v>9.1844488564438436</v>
      </c>
      <c r="K297" s="244">
        <v>8.9116241048030744</v>
      </c>
      <c r="L297" s="244">
        <v>10.52663950135844</v>
      </c>
      <c r="M297" s="244">
        <v>8.7035296368772794</v>
      </c>
      <c r="N297" s="244">
        <v>7.4383890138365931</v>
      </c>
      <c r="O297" s="244">
        <v>6.7610696008445794</v>
      </c>
      <c r="P297" s="244">
        <v>6.8009467587511141</v>
      </c>
      <c r="Q297" s="244">
        <v>4.4626241692194304</v>
      </c>
      <c r="R297" s="244">
        <v>2.6762035006932092</v>
      </c>
      <c r="S297" s="244">
        <v>3.9186700898324922</v>
      </c>
      <c r="T297" s="244">
        <v>1.1496684596401863</v>
      </c>
      <c r="U297" s="244">
        <v>1.2357193127930877</v>
      </c>
      <c r="V297" s="244">
        <v>1.2490716706146772</v>
      </c>
      <c r="W297" s="244">
        <v>1.2526466528490225</v>
      </c>
      <c r="X297" s="244">
        <v>1.5149497963362024</v>
      </c>
      <c r="Y297" s="244">
        <v>1.6089653677666473</v>
      </c>
      <c r="Z297" s="244">
        <v>0.69199999999999995</v>
      </c>
      <c r="AA297" s="244">
        <v>0.86099999999999999</v>
      </c>
      <c r="AB297" s="244">
        <v>0.88700000000000001</v>
      </c>
      <c r="AC297" s="244">
        <v>0.90700000000000003</v>
      </c>
      <c r="AD297" s="244">
        <v>0.97899999999999998</v>
      </c>
      <c r="AE297" s="244">
        <v>1.4159999999999999</v>
      </c>
      <c r="AF297" s="244">
        <v>1.504</v>
      </c>
      <c r="AG297" s="244">
        <v>1.4710000000000001</v>
      </c>
      <c r="AH297" s="244"/>
    </row>
    <row r="298" spans="1:35" x14ac:dyDescent="0.2">
      <c r="A298" s="219" t="s">
        <v>140</v>
      </c>
      <c r="B298" s="219" t="s">
        <v>407</v>
      </c>
      <c r="C298" s="244">
        <v>89.590491768565926</v>
      </c>
      <c r="D298" s="244">
        <v>107.20223428995781</v>
      </c>
      <c r="E298" s="244">
        <v>128.00862266544385</v>
      </c>
      <c r="F298" s="244">
        <v>139.38110074868007</v>
      </c>
      <c r="G298" s="244">
        <v>149.29708630366244</v>
      </c>
      <c r="H298" s="244">
        <v>151.5931831723228</v>
      </c>
      <c r="I298" s="244">
        <v>161.05118802002789</v>
      </c>
      <c r="J298" s="244">
        <v>156.34610907358228</v>
      </c>
      <c r="K298" s="244">
        <v>171.75773099967961</v>
      </c>
      <c r="L298" s="244">
        <v>182.27407068819912</v>
      </c>
      <c r="M298" s="244">
        <v>176.46146791045246</v>
      </c>
      <c r="N298" s="244">
        <v>199.5808381522348</v>
      </c>
      <c r="O298" s="244">
        <v>213.8826418833589</v>
      </c>
      <c r="P298" s="244">
        <v>213.20067099191303</v>
      </c>
      <c r="Q298" s="244">
        <v>215.08335394956705</v>
      </c>
      <c r="R298" s="244">
        <v>183.20783031792129</v>
      </c>
      <c r="S298" s="244">
        <v>215.90084676941831</v>
      </c>
      <c r="T298" s="244">
        <v>224.09909767856692</v>
      </c>
      <c r="U298" s="244">
        <v>238.28165976998261</v>
      </c>
      <c r="V298" s="244">
        <v>315.16353175371677</v>
      </c>
      <c r="W298" s="244">
        <v>333.92067572595101</v>
      </c>
      <c r="X298" s="244">
        <v>349.49226189676716</v>
      </c>
      <c r="Y298" s="244">
        <v>371.36059686128249</v>
      </c>
      <c r="Z298" s="244">
        <v>396.10300000000001</v>
      </c>
      <c r="AA298" s="244">
        <v>401.56900000000002</v>
      </c>
      <c r="AB298" s="244">
        <v>429.88900000000001</v>
      </c>
      <c r="AC298" s="244">
        <v>433.73</v>
      </c>
      <c r="AD298" s="244">
        <v>466.00200000000001</v>
      </c>
      <c r="AE298" s="244">
        <v>480.99400000000003</v>
      </c>
      <c r="AF298" s="244">
        <v>513.36</v>
      </c>
      <c r="AG298" s="244">
        <v>541.09299999999996</v>
      </c>
      <c r="AH298" s="244"/>
    </row>
    <row r="299" spans="1:35" x14ac:dyDescent="0.2">
      <c r="A299" s="219" t="s">
        <v>141</v>
      </c>
      <c r="B299" s="219" t="s">
        <v>408</v>
      </c>
      <c r="C299" s="244">
        <v>26.926701905974458</v>
      </c>
      <c r="D299" s="244">
        <v>25.707850593300115</v>
      </c>
      <c r="E299" s="244">
        <v>23.135203219304309</v>
      </c>
      <c r="F299" s="244">
        <v>22.265598469795112</v>
      </c>
      <c r="G299" s="244">
        <v>24.485777729647221</v>
      </c>
      <c r="H299" s="244">
        <v>23.749410578620605</v>
      </c>
      <c r="I299" s="244">
        <v>24.033307220585026</v>
      </c>
      <c r="J299" s="244">
        <v>23.022001577755972</v>
      </c>
      <c r="K299" s="244">
        <v>24.637439828504117</v>
      </c>
      <c r="L299" s="244">
        <v>24.293268822324613</v>
      </c>
      <c r="M299" s="244">
        <v>26.219169706527147</v>
      </c>
      <c r="N299" s="244">
        <v>20.262705002640484</v>
      </c>
      <c r="O299" s="244">
        <v>19.063098415176942</v>
      </c>
      <c r="P299" s="244">
        <v>19.085466344451081</v>
      </c>
      <c r="Q299" s="244">
        <v>20.767018863153581</v>
      </c>
      <c r="R299" s="244">
        <v>23.165727810335117</v>
      </c>
      <c r="S299" s="244">
        <v>25.936722197548963</v>
      </c>
      <c r="T299" s="244">
        <v>24.267260216919958</v>
      </c>
      <c r="U299" s="244">
        <v>24.415326861354881</v>
      </c>
      <c r="V299" s="244">
        <v>25.930286329787776</v>
      </c>
      <c r="W299" s="244">
        <v>27.889182395178842</v>
      </c>
      <c r="X299" s="244">
        <v>31.557631603803724</v>
      </c>
      <c r="Y299" s="244">
        <v>32.573957763610125</v>
      </c>
      <c r="Z299" s="244">
        <v>35.058999999999997</v>
      </c>
      <c r="AA299" s="244">
        <v>38.314999999999998</v>
      </c>
      <c r="AB299" s="244">
        <v>42.290999999999997</v>
      </c>
      <c r="AC299" s="244">
        <v>46.417999999999999</v>
      </c>
      <c r="AD299" s="244">
        <v>50.389000000000003</v>
      </c>
      <c r="AE299" s="244">
        <v>51.642000000000003</v>
      </c>
      <c r="AF299" s="244">
        <v>58.29</v>
      </c>
      <c r="AG299" s="244">
        <v>63.89</v>
      </c>
      <c r="AH299" s="244"/>
    </row>
    <row r="300" spans="1:35" x14ac:dyDescent="0.2">
      <c r="A300" s="219" t="s">
        <v>142</v>
      </c>
      <c r="B300" s="219" t="s">
        <v>409</v>
      </c>
      <c r="C300" s="244">
        <v>30.020480938800684</v>
      </c>
      <c r="D300" s="244">
        <v>41.678098865074524</v>
      </c>
      <c r="E300" s="244">
        <v>52.067338726606572</v>
      </c>
      <c r="F300" s="244">
        <v>59.741352662132059</v>
      </c>
      <c r="G300" s="244">
        <v>61.380414469693228</v>
      </c>
      <c r="H300" s="244">
        <v>71.949273130973069</v>
      </c>
      <c r="I300" s="244">
        <v>76.368024415085927</v>
      </c>
      <c r="J300" s="244">
        <v>76.133805652899724</v>
      </c>
      <c r="K300" s="244">
        <v>90.311748272016999</v>
      </c>
      <c r="L300" s="244">
        <v>102.74229855396383</v>
      </c>
      <c r="M300" s="244">
        <v>115.34011606823164</v>
      </c>
      <c r="N300" s="244">
        <v>141.58011861279743</v>
      </c>
      <c r="O300" s="244">
        <v>155.44081904965086</v>
      </c>
      <c r="P300" s="244">
        <v>222.45293890705091</v>
      </c>
      <c r="Q300" s="244">
        <v>227.29538425327254</v>
      </c>
      <c r="R300" s="244">
        <v>196.04136084043103</v>
      </c>
      <c r="S300" s="244">
        <v>261.42916570898348</v>
      </c>
      <c r="T300" s="244">
        <v>261.65802075667108</v>
      </c>
      <c r="U300" s="244">
        <v>268.27191162697522</v>
      </c>
      <c r="V300" s="244">
        <v>275.76520863539491</v>
      </c>
      <c r="W300" s="244">
        <v>267.16183621129221</v>
      </c>
      <c r="X300" s="244">
        <v>280.92331549406191</v>
      </c>
      <c r="Y300" s="244">
        <v>322.13601975284854</v>
      </c>
      <c r="Z300" s="244">
        <v>290.61799999999999</v>
      </c>
      <c r="AA300" s="244">
        <v>282.024</v>
      </c>
      <c r="AB300" s="244">
        <v>289.37299999999999</v>
      </c>
      <c r="AC300" s="244">
        <v>288.96800000000002</v>
      </c>
      <c r="AD300" s="244">
        <v>291.11700000000002</v>
      </c>
      <c r="AE300" s="244">
        <v>310.73399999999998</v>
      </c>
      <c r="AF300" s="244">
        <v>353.94400000000002</v>
      </c>
      <c r="AG300" s="244">
        <v>360.76400000000001</v>
      </c>
      <c r="AH300" s="244"/>
    </row>
    <row r="301" spans="1:35" x14ac:dyDescent="0.2">
      <c r="A301" s="219" t="s">
        <v>143</v>
      </c>
      <c r="B301" s="219" t="s">
        <v>410</v>
      </c>
      <c r="C301" s="244">
        <v>4.4055607537157728</v>
      </c>
      <c r="D301" s="244">
        <v>4.8872256060069219</v>
      </c>
      <c r="E301" s="244">
        <v>5.8305721117152833</v>
      </c>
      <c r="F301" s="244">
        <v>6.2195772696802605</v>
      </c>
      <c r="G301" s="244">
        <v>7.376919697166648</v>
      </c>
      <c r="H301" s="244">
        <v>7.9091156093038135</v>
      </c>
      <c r="I301" s="244">
        <v>8.2983651941558492</v>
      </c>
      <c r="J301" s="244">
        <v>8.3162351297310302</v>
      </c>
      <c r="K301" s="244">
        <v>8.2675630570100438</v>
      </c>
      <c r="L301" s="244">
        <v>10.789021222667639</v>
      </c>
      <c r="M301" s="244">
        <v>12.032339532881084</v>
      </c>
      <c r="N301" s="244">
        <v>8.7593553025441366</v>
      </c>
      <c r="O301" s="244">
        <v>15.236425940454744</v>
      </c>
      <c r="P301" s="244">
        <v>16.130843554419329</v>
      </c>
      <c r="Q301" s="244">
        <v>16.612293853679748</v>
      </c>
      <c r="R301" s="244">
        <v>16.601262212099154</v>
      </c>
      <c r="S301" s="244">
        <v>21.613536953329476</v>
      </c>
      <c r="T301" s="244">
        <v>18.54702012817312</v>
      </c>
      <c r="U301" s="244">
        <v>23.924338007112251</v>
      </c>
      <c r="V301" s="244">
        <v>22.271317639266503</v>
      </c>
      <c r="W301" s="244">
        <v>25.369719483716025</v>
      </c>
      <c r="X301" s="244">
        <v>30.106140689667633</v>
      </c>
      <c r="Y301" s="244">
        <v>31.410965290433065</v>
      </c>
      <c r="Z301" s="244">
        <v>36.252000000000002</v>
      </c>
      <c r="AA301" s="244">
        <v>41.252000000000002</v>
      </c>
      <c r="AB301" s="244">
        <v>45.531999999999996</v>
      </c>
      <c r="AC301" s="244">
        <v>45.860999999999997</v>
      </c>
      <c r="AD301" s="244">
        <v>48.682000000000002</v>
      </c>
      <c r="AE301" s="244">
        <v>47.606999999999999</v>
      </c>
      <c r="AF301" s="244">
        <v>49.600999999999999</v>
      </c>
      <c r="AG301" s="244">
        <v>55.356999999999999</v>
      </c>
      <c r="AH301" s="244"/>
    </row>
    <row r="302" spans="1:35" x14ac:dyDescent="0.2">
      <c r="A302" s="219" t="s">
        <v>144</v>
      </c>
      <c r="B302" s="219" t="s">
        <v>411</v>
      </c>
      <c r="C302" s="244">
        <v>35.927226048168272</v>
      </c>
      <c r="D302" s="244">
        <v>37.194336334254125</v>
      </c>
      <c r="E302" s="244">
        <v>44.203609364249772</v>
      </c>
      <c r="F302" s="244">
        <v>40.080639465413171</v>
      </c>
      <c r="G302" s="244">
        <v>54.485268012274055</v>
      </c>
      <c r="H302" s="244">
        <v>38.385220801861259</v>
      </c>
      <c r="I302" s="244">
        <v>42.307666145492725</v>
      </c>
      <c r="J302" s="244">
        <v>42.984718156098417</v>
      </c>
      <c r="K302" s="244">
        <v>35.573500579139044</v>
      </c>
      <c r="L302" s="244">
        <v>46.145948793514108</v>
      </c>
      <c r="M302" s="244">
        <v>64.478115455216411</v>
      </c>
      <c r="N302" s="244">
        <v>98.195310185020375</v>
      </c>
      <c r="O302" s="244">
        <v>104.8855422216985</v>
      </c>
      <c r="P302" s="244">
        <v>150.36084419119328</v>
      </c>
      <c r="Q302" s="244">
        <v>169.13985205604678</v>
      </c>
      <c r="R302" s="244">
        <v>159.82481519813555</v>
      </c>
      <c r="S302" s="244">
        <v>105.1163496473293</v>
      </c>
      <c r="T302" s="244">
        <v>116.29506332778</v>
      </c>
      <c r="U302" s="244">
        <v>202.83721197817846</v>
      </c>
      <c r="V302" s="244">
        <v>189.29095866292866</v>
      </c>
      <c r="W302" s="244">
        <v>175.36467973716347</v>
      </c>
      <c r="X302" s="244">
        <v>168.97177334047586</v>
      </c>
      <c r="Y302" s="244">
        <v>129.94474904231163</v>
      </c>
      <c r="Z302" s="244">
        <v>105.971</v>
      </c>
      <c r="AA302" s="244">
        <v>123.682</v>
      </c>
      <c r="AB302" s="244">
        <v>193.46899999999999</v>
      </c>
      <c r="AC302" s="244">
        <v>144.69900000000001</v>
      </c>
      <c r="AD302" s="244">
        <v>24.798999999999999</v>
      </c>
      <c r="AE302" s="244">
        <v>18.914999999999999</v>
      </c>
      <c r="AF302" s="244">
        <v>12.395</v>
      </c>
      <c r="AG302" s="244">
        <v>15.805</v>
      </c>
      <c r="AH302" s="244"/>
    </row>
    <row r="303" spans="1:35" x14ac:dyDescent="0.2">
      <c r="A303" s="219" t="s">
        <v>145</v>
      </c>
      <c r="B303" s="219" t="s">
        <v>412</v>
      </c>
      <c r="C303" s="244">
        <v>13.550593607298135</v>
      </c>
      <c r="D303" s="244">
        <v>12.030572148557759</v>
      </c>
      <c r="E303" s="244">
        <v>11.901408741328479</v>
      </c>
      <c r="F303" s="244">
        <v>9.4411112478774086</v>
      </c>
      <c r="G303" s="244">
        <v>15.167146045633707</v>
      </c>
      <c r="H303" s="244">
        <v>9.7360035576431976</v>
      </c>
      <c r="I303" s="244">
        <v>9.5944678241171637</v>
      </c>
      <c r="J303" s="244">
        <v>9.9707770631067696</v>
      </c>
      <c r="K303" s="244">
        <v>7.0664623496944694</v>
      </c>
      <c r="L303" s="244">
        <v>11.776231562405533</v>
      </c>
      <c r="M303" s="244">
        <v>12.305223252791606</v>
      </c>
      <c r="N303" s="244">
        <v>17.282619460128874</v>
      </c>
      <c r="O303" s="244">
        <v>21.165002577642387</v>
      </c>
      <c r="P303" s="244">
        <v>19.603394607153533</v>
      </c>
      <c r="Q303" s="244">
        <v>20.274046490706169</v>
      </c>
      <c r="R303" s="244">
        <v>23.41492716663328</v>
      </c>
      <c r="S303" s="244">
        <v>23.981588617888907</v>
      </c>
      <c r="T303" s="244">
        <v>27.134578253917397</v>
      </c>
      <c r="U303" s="244">
        <v>34.825366569597492</v>
      </c>
      <c r="V303" s="244">
        <v>48.94243914508651</v>
      </c>
      <c r="W303" s="244">
        <v>62.343132156054374</v>
      </c>
      <c r="X303" s="244">
        <v>68.19665959858844</v>
      </c>
      <c r="Y303" s="244">
        <v>81.289037677539113</v>
      </c>
      <c r="Z303" s="244">
        <v>93.938999999999993</v>
      </c>
      <c r="AA303" s="244">
        <v>93.783000000000001</v>
      </c>
      <c r="AB303" s="244">
        <v>101.80800000000001</v>
      </c>
      <c r="AC303" s="244">
        <v>113.17400000000001</v>
      </c>
      <c r="AD303" s="244">
        <v>118.229</v>
      </c>
      <c r="AE303" s="244">
        <v>122.825</v>
      </c>
      <c r="AF303" s="244">
        <v>128.20500000000001</v>
      </c>
      <c r="AG303" s="244">
        <v>144.49199999999999</v>
      </c>
      <c r="AH303" s="244"/>
    </row>
    <row r="304" spans="1:35" x14ac:dyDescent="0.2">
      <c r="A304" s="219" t="s">
        <v>146</v>
      </c>
      <c r="B304" s="219" t="s">
        <v>413</v>
      </c>
      <c r="C304" s="244">
        <v>4.40422388607446</v>
      </c>
      <c r="D304" s="244">
        <v>4.4302894680399234</v>
      </c>
      <c r="E304" s="244">
        <v>4.8381681561554126</v>
      </c>
      <c r="F304" s="244">
        <v>4.1717464363400873</v>
      </c>
      <c r="G304" s="244">
        <v>4.7268378949903367</v>
      </c>
      <c r="H304" s="244">
        <v>4.2117867173095807</v>
      </c>
      <c r="I304" s="244">
        <v>4.4933845579394074</v>
      </c>
      <c r="J304" s="244">
        <v>6.012535433144607</v>
      </c>
      <c r="K304" s="244">
        <v>5.8029087849800671</v>
      </c>
      <c r="L304" s="244">
        <v>7.8131797767463089</v>
      </c>
      <c r="M304" s="244">
        <v>7.3254323628164766</v>
      </c>
      <c r="N304" s="244">
        <v>11.399543498871697</v>
      </c>
      <c r="O304" s="244">
        <v>13.242280349742133</v>
      </c>
      <c r="P304" s="244">
        <v>13.577729376962994</v>
      </c>
      <c r="Q304" s="244">
        <v>14.475768826147618</v>
      </c>
      <c r="R304" s="244">
        <v>15.445947442080881</v>
      </c>
      <c r="S304" s="244">
        <v>13.042932684243686</v>
      </c>
      <c r="T304" s="244">
        <v>13.637109163366647</v>
      </c>
      <c r="U304" s="244">
        <v>18.667521439701339</v>
      </c>
      <c r="V304" s="244">
        <v>22.557284495836271</v>
      </c>
      <c r="W304" s="244">
        <v>23.83207930276512</v>
      </c>
      <c r="X304" s="244">
        <v>20.325300652947018</v>
      </c>
      <c r="Y304" s="244">
        <v>19.333154620807104</v>
      </c>
      <c r="Z304" s="244">
        <v>24.143999999999998</v>
      </c>
      <c r="AA304" s="244">
        <v>20.591999999999999</v>
      </c>
      <c r="AB304" s="244">
        <v>19.925999999999998</v>
      </c>
      <c r="AC304" s="244">
        <v>11.552</v>
      </c>
      <c r="AD304" s="244">
        <v>13.553000000000001</v>
      </c>
      <c r="AE304" s="244">
        <v>16.483000000000001</v>
      </c>
      <c r="AF304" s="244">
        <v>18.523</v>
      </c>
      <c r="AG304" s="244">
        <v>19.452999999999999</v>
      </c>
      <c r="AH304" s="244"/>
    </row>
    <row r="305" spans="1:34" x14ac:dyDescent="0.2">
      <c r="A305" s="219" t="s">
        <v>147</v>
      </c>
      <c r="B305" s="219" t="s">
        <v>414</v>
      </c>
      <c r="C305" s="244">
        <v>16.914381074893765</v>
      </c>
      <c r="D305" s="244">
        <v>15.350476880653991</v>
      </c>
      <c r="E305" s="244">
        <v>17.576957479756253</v>
      </c>
      <c r="F305" s="244">
        <v>14.164426582445369</v>
      </c>
      <c r="G305" s="244">
        <v>13.325686678956874</v>
      </c>
      <c r="H305" s="244">
        <v>16.664737866238028</v>
      </c>
      <c r="I305" s="244">
        <v>17.201629080460357</v>
      </c>
      <c r="J305" s="244">
        <v>20.45840475273344</v>
      </c>
      <c r="K305" s="244">
        <v>27.539757953802845</v>
      </c>
      <c r="L305" s="244">
        <v>30.54021813408799</v>
      </c>
      <c r="M305" s="244">
        <v>28.865353765555817</v>
      </c>
      <c r="N305" s="244">
        <v>38.403497449017436</v>
      </c>
      <c r="O305" s="244">
        <v>37.206804746923552</v>
      </c>
      <c r="P305" s="244">
        <v>39.883247623213713</v>
      </c>
      <c r="Q305" s="244">
        <v>48.289040770153136</v>
      </c>
      <c r="R305" s="244">
        <v>44.812872775859333</v>
      </c>
      <c r="S305" s="244">
        <v>55.973029166749036</v>
      </c>
      <c r="T305" s="244">
        <v>66.144391194488406</v>
      </c>
      <c r="U305" s="244">
        <v>80.526417724212578</v>
      </c>
      <c r="V305" s="244">
        <v>88.007245898804229</v>
      </c>
      <c r="W305" s="244">
        <v>81.16595269201639</v>
      </c>
      <c r="X305" s="244">
        <v>87.795647563519452</v>
      </c>
      <c r="Y305" s="244">
        <v>110.14490223652285</v>
      </c>
      <c r="Z305" s="244">
        <v>110.74299999999999</v>
      </c>
      <c r="AA305" s="244">
        <v>129.518</v>
      </c>
      <c r="AB305" s="244">
        <v>139.018</v>
      </c>
      <c r="AC305" s="244">
        <v>148.971</v>
      </c>
      <c r="AD305" s="244">
        <v>203.53200000000001</v>
      </c>
      <c r="AE305" s="244">
        <v>203.44399999999999</v>
      </c>
      <c r="AF305" s="244">
        <v>250.666</v>
      </c>
      <c r="AG305" s="244">
        <v>273.44799999999998</v>
      </c>
      <c r="AH305" s="244"/>
    </row>
    <row r="306" spans="1:34" x14ac:dyDescent="0.2">
      <c r="A306" s="219" t="s">
        <v>148</v>
      </c>
      <c r="B306" s="219" t="s">
        <v>415</v>
      </c>
      <c r="C306" s="244">
        <v>110.34965660577656</v>
      </c>
      <c r="D306" s="244">
        <v>105.2718737665562</v>
      </c>
      <c r="E306" s="244">
        <v>109.89884319981566</v>
      </c>
      <c r="F306" s="244">
        <v>109.02974155942225</v>
      </c>
      <c r="G306" s="244">
        <v>112.14503868183992</v>
      </c>
      <c r="H306" s="244">
        <v>115.68374699350163</v>
      </c>
      <c r="I306" s="244">
        <v>101.13134761436972</v>
      </c>
      <c r="J306" s="244">
        <v>91.169229790834279</v>
      </c>
      <c r="K306" s="244">
        <v>91.541878592583927</v>
      </c>
      <c r="L306" s="244">
        <v>87.60685627160349</v>
      </c>
      <c r="M306" s="244">
        <v>102.92726601987323</v>
      </c>
      <c r="N306" s="244">
        <v>112.7018644611889</v>
      </c>
      <c r="O306" s="244">
        <v>108.62375302819721</v>
      </c>
      <c r="P306" s="244">
        <v>99.333053184233691</v>
      </c>
      <c r="Q306" s="244">
        <v>109.46275405719169</v>
      </c>
      <c r="R306" s="244">
        <v>110.67532860113215</v>
      </c>
      <c r="S306" s="244">
        <v>113.31306161342378</v>
      </c>
      <c r="T306" s="244">
        <v>105.76029779889667</v>
      </c>
      <c r="U306" s="244">
        <v>127.02948607345796</v>
      </c>
      <c r="V306" s="244">
        <v>142.73362947600867</v>
      </c>
      <c r="W306" s="244">
        <v>157.97029559211506</v>
      </c>
      <c r="X306" s="244">
        <v>167.47022316392139</v>
      </c>
      <c r="Y306" s="244">
        <v>177.78045559775882</v>
      </c>
      <c r="Z306" s="244">
        <v>190.59700000000001</v>
      </c>
      <c r="AA306" s="244">
        <v>185.27500000000001</v>
      </c>
      <c r="AB306" s="244">
        <v>186.16</v>
      </c>
      <c r="AC306" s="244">
        <v>185.2</v>
      </c>
      <c r="AD306" s="244">
        <v>207.471</v>
      </c>
      <c r="AE306" s="244">
        <v>215.227</v>
      </c>
      <c r="AF306" s="244">
        <v>234.28</v>
      </c>
      <c r="AG306" s="244">
        <v>256.89</v>
      </c>
      <c r="AH306" s="244"/>
    </row>
    <row r="307" spans="1:34" x14ac:dyDescent="0.2">
      <c r="A307" s="219" t="s">
        <v>149</v>
      </c>
      <c r="B307" s="219" t="s">
        <v>416</v>
      </c>
      <c r="C307" s="244">
        <v>2.5895117755308319</v>
      </c>
      <c r="D307" s="244">
        <v>2.9476034282859316</v>
      </c>
      <c r="E307" s="244">
        <v>3.3267651274478411</v>
      </c>
      <c r="F307" s="244">
        <v>3.3744856406155739</v>
      </c>
      <c r="G307" s="244">
        <v>3.6324492225542482</v>
      </c>
      <c r="H307" s="244">
        <v>3.9931052142889074</v>
      </c>
      <c r="I307" s="244">
        <v>4.6095851480417167</v>
      </c>
      <c r="J307" s="244">
        <v>5.1228532937138809</v>
      </c>
      <c r="K307" s="244">
        <v>5.8563506847012672</v>
      </c>
      <c r="L307" s="244">
        <v>5.5596700047971641</v>
      </c>
      <c r="M307" s="244">
        <v>6.0229136956155847</v>
      </c>
      <c r="N307" s="244">
        <v>6.7503507862214294</v>
      </c>
      <c r="O307" s="244">
        <v>6.1390697928249249</v>
      </c>
      <c r="P307" s="244">
        <v>5.9886626390318121</v>
      </c>
      <c r="Q307" s="244">
        <v>5.271529870665522</v>
      </c>
      <c r="R307" s="244">
        <v>6.2071930218957299</v>
      </c>
      <c r="S307" s="244">
        <v>6.4727847648779777</v>
      </c>
      <c r="T307" s="244">
        <v>7.0983078340661736</v>
      </c>
      <c r="U307" s="244">
        <v>7.4074728082477632</v>
      </c>
      <c r="V307" s="244">
        <v>7.628821744181316</v>
      </c>
      <c r="W307" s="244">
        <v>8.0045685279810588</v>
      </c>
      <c r="X307" s="244">
        <v>8.042660048577094</v>
      </c>
      <c r="Y307" s="244">
        <v>8.3894101342232119</v>
      </c>
      <c r="Z307" s="244">
        <v>10.347</v>
      </c>
      <c r="AA307" s="244">
        <v>10.34</v>
      </c>
      <c r="AB307" s="244">
        <v>10.29</v>
      </c>
      <c r="AC307" s="244">
        <v>10.827999999999999</v>
      </c>
      <c r="AD307" s="244">
        <v>11.458</v>
      </c>
      <c r="AE307" s="244">
        <v>12.343999999999999</v>
      </c>
      <c r="AF307" s="244">
        <v>13.91</v>
      </c>
      <c r="AG307" s="244">
        <v>14.686999999999999</v>
      </c>
      <c r="AH307" s="244"/>
    </row>
    <row r="308" spans="1:34" x14ac:dyDescent="0.2">
      <c r="A308" s="219" t="s">
        <v>150</v>
      </c>
      <c r="B308" s="219" t="s">
        <v>417</v>
      </c>
      <c r="C308" s="244">
        <v>2.7295773242200099</v>
      </c>
      <c r="D308" s="244">
        <v>2.6860160347845827</v>
      </c>
      <c r="E308" s="244">
        <v>2.7363379023481409</v>
      </c>
      <c r="F308" s="244">
        <v>2.7098642232716155</v>
      </c>
      <c r="G308" s="244">
        <v>2.8584494348696547</v>
      </c>
      <c r="H308" s="244">
        <v>2.8561864030211717</v>
      </c>
      <c r="I308" s="244">
        <v>2.9410186647608074</v>
      </c>
      <c r="J308" s="244">
        <v>2.9182456712231062</v>
      </c>
      <c r="K308" s="244">
        <v>3.0666248331690693</v>
      </c>
      <c r="L308" s="244">
        <v>3.3015650722066279</v>
      </c>
      <c r="M308" s="244">
        <v>3.2694235763344119</v>
      </c>
      <c r="N308" s="244">
        <v>3.5036433475428019</v>
      </c>
      <c r="O308" s="244">
        <v>3.0462579690972063</v>
      </c>
      <c r="P308" s="244">
        <v>3.4978983376636976</v>
      </c>
      <c r="Q308" s="244">
        <v>3.8055440913032004</v>
      </c>
      <c r="R308" s="244">
        <v>3.7533879385231312</v>
      </c>
      <c r="S308" s="244">
        <v>2.0050773516718725</v>
      </c>
      <c r="T308" s="244">
        <v>2.0897395150962512</v>
      </c>
      <c r="U308" s="244">
        <v>2.1435999175586526</v>
      </c>
      <c r="V308" s="244">
        <v>2.2349505691120406</v>
      </c>
      <c r="W308" s="244">
        <v>2.4337881348215258</v>
      </c>
      <c r="X308" s="244">
        <v>2.1509568100061132</v>
      </c>
      <c r="Y308" s="244">
        <v>2.27726962718627</v>
      </c>
      <c r="Z308" s="244">
        <v>4.2460000000000004</v>
      </c>
      <c r="AA308" s="244">
        <v>3.956</v>
      </c>
      <c r="AB308" s="244">
        <v>3.8889999999999998</v>
      </c>
      <c r="AC308" s="244">
        <v>3.5619999999999998</v>
      </c>
      <c r="AD308" s="244">
        <v>3.6779999999999999</v>
      </c>
      <c r="AE308" s="244">
        <v>3.2280000000000002</v>
      </c>
      <c r="AF308" s="244">
        <v>3.1840000000000002</v>
      </c>
      <c r="AG308" s="244">
        <v>3.2829999999999999</v>
      </c>
      <c r="AH308" s="244"/>
    </row>
    <row r="309" spans="1:34" x14ac:dyDescent="0.2">
      <c r="A309" s="219" t="s">
        <v>151</v>
      </c>
      <c r="B309" s="219" t="s">
        <v>418</v>
      </c>
      <c r="C309" s="244">
        <v>1.5979152202020399</v>
      </c>
      <c r="D309" s="244">
        <v>1.659816339298704</v>
      </c>
      <c r="E309" s="244">
        <v>1.7681998068982521</v>
      </c>
      <c r="F309" s="244">
        <v>2.0207313825842377</v>
      </c>
      <c r="G309" s="244">
        <v>2.0244619344056742</v>
      </c>
      <c r="H309" s="244">
        <v>2.2193155023083322</v>
      </c>
      <c r="I309" s="244">
        <v>2.2763819417734239</v>
      </c>
      <c r="J309" s="244">
        <v>2.4173846315682304</v>
      </c>
      <c r="K309" s="244">
        <v>2.491622699617781</v>
      </c>
      <c r="L309" s="244">
        <v>2.8964007706270851</v>
      </c>
      <c r="M309" s="244">
        <v>2.441388263263272</v>
      </c>
      <c r="N309" s="244">
        <v>3.1781321797563935</v>
      </c>
      <c r="O309" s="244">
        <v>2.3362785726982627</v>
      </c>
      <c r="P309" s="244">
        <v>2.299749271078475</v>
      </c>
      <c r="Q309" s="244">
        <v>2.4168654778350711</v>
      </c>
      <c r="R309" s="244">
        <v>2.3067708204101671</v>
      </c>
      <c r="S309" s="244">
        <v>2.5581246333086809</v>
      </c>
      <c r="T309" s="244">
        <v>2.5567346187569018</v>
      </c>
      <c r="U309" s="244">
        <v>3.0093805466845862</v>
      </c>
      <c r="V309" s="244">
        <v>2.6079491447070797</v>
      </c>
      <c r="W309" s="244">
        <v>2.7829874743480287</v>
      </c>
      <c r="X309" s="244">
        <v>3.649887770866032</v>
      </c>
      <c r="Y309" s="244">
        <v>3.3426141751679861</v>
      </c>
      <c r="Z309" s="244">
        <v>3.2</v>
      </c>
      <c r="AA309" s="244">
        <v>2.7810000000000001</v>
      </c>
      <c r="AB309" s="244">
        <v>3.0659999999999998</v>
      </c>
      <c r="AC309" s="244">
        <v>3.0870000000000002</v>
      </c>
      <c r="AD309" s="244">
        <v>3.2669999999999999</v>
      </c>
      <c r="AE309" s="244">
        <v>3.1070000000000002</v>
      </c>
      <c r="AF309" s="244">
        <v>3.2629999999999999</v>
      </c>
      <c r="AG309" s="244">
        <v>3.6040000000000001</v>
      </c>
      <c r="AH309" s="244"/>
    </row>
    <row r="310" spans="1:34" x14ac:dyDescent="0.2">
      <c r="A310" s="219" t="s">
        <v>152</v>
      </c>
      <c r="B310" s="219" t="s">
        <v>419</v>
      </c>
      <c r="C310" s="244">
        <v>22.848080471984616</v>
      </c>
      <c r="D310" s="244">
        <v>23.205145494427253</v>
      </c>
      <c r="E310" s="244">
        <v>25.567327870837211</v>
      </c>
      <c r="F310" s="244">
        <v>23.59105725247737</v>
      </c>
      <c r="G310" s="244">
        <v>27.743800207369087</v>
      </c>
      <c r="H310" s="244">
        <v>28.943706649784236</v>
      </c>
      <c r="I310" s="244">
        <v>30.997835845537388</v>
      </c>
      <c r="J310" s="244">
        <v>32.268360620714589</v>
      </c>
      <c r="K310" s="244">
        <v>33.056107621223845</v>
      </c>
      <c r="L310" s="244">
        <v>37.930052132733465</v>
      </c>
      <c r="M310" s="244">
        <v>41.581046410255176</v>
      </c>
      <c r="N310" s="244">
        <v>49.28178212284373</v>
      </c>
      <c r="O310" s="244">
        <v>51.43402586886247</v>
      </c>
      <c r="P310" s="244">
        <v>52.673591090665234</v>
      </c>
      <c r="Q310" s="244">
        <v>45.590244720271158</v>
      </c>
      <c r="R310" s="244">
        <v>53.284908737758087</v>
      </c>
      <c r="S310" s="244">
        <v>58.78814559843785</v>
      </c>
      <c r="T310" s="244">
        <v>63.655863178144322</v>
      </c>
      <c r="U310" s="244">
        <v>68.024267972362168</v>
      </c>
      <c r="V310" s="244">
        <v>70.79324677152978</v>
      </c>
      <c r="W310" s="244">
        <v>76.33806884844455</v>
      </c>
      <c r="X310" s="244">
        <v>77.951645419270321</v>
      </c>
      <c r="Y310" s="244">
        <v>82.67340119454434</v>
      </c>
      <c r="Z310" s="244">
        <v>96.826999999999998</v>
      </c>
      <c r="AA310" s="244">
        <v>106.431</v>
      </c>
      <c r="AB310" s="244">
        <v>113.19</v>
      </c>
      <c r="AC310" s="244">
        <v>109.55</v>
      </c>
      <c r="AD310" s="244">
        <v>116.633</v>
      </c>
      <c r="AE310" s="244">
        <v>124.223</v>
      </c>
      <c r="AF310" s="244">
        <v>128.55600000000001</v>
      </c>
      <c r="AG310" s="244">
        <v>115.751</v>
      </c>
      <c r="AH310" s="244"/>
    </row>
    <row r="311" spans="1:34" x14ac:dyDescent="0.2">
      <c r="A311" s="219" t="s">
        <v>153</v>
      </c>
      <c r="B311" s="219" t="s">
        <v>420</v>
      </c>
      <c r="C311" s="244">
        <v>4.8774872577657904</v>
      </c>
      <c r="D311" s="244">
        <v>4.4008128968306517</v>
      </c>
      <c r="E311" s="244">
        <v>5.1751848408244259</v>
      </c>
      <c r="F311" s="244">
        <v>5.2787243663377144</v>
      </c>
      <c r="G311" s="244">
        <v>6.8803205153155726</v>
      </c>
      <c r="H311" s="244">
        <v>8.7437940198403385</v>
      </c>
      <c r="I311" s="244">
        <v>9.2117864038965074</v>
      </c>
      <c r="J311" s="244">
        <v>11.697105396777312</v>
      </c>
      <c r="K311" s="244">
        <v>17.245022209102565</v>
      </c>
      <c r="L311" s="244">
        <v>20.243408406598228</v>
      </c>
      <c r="M311" s="244">
        <v>19.390599406516507</v>
      </c>
      <c r="N311" s="244">
        <v>20.966231794689463</v>
      </c>
      <c r="O311" s="244">
        <v>14.865761205812449</v>
      </c>
      <c r="P311" s="244">
        <v>13.883416356101941</v>
      </c>
      <c r="Q311" s="244">
        <v>15.760157596278365</v>
      </c>
      <c r="R311" s="244">
        <v>17.174487305289052</v>
      </c>
      <c r="S311" s="244">
        <v>21.099654648637149</v>
      </c>
      <c r="T311" s="244">
        <v>19.695189061933593</v>
      </c>
      <c r="U311" s="244">
        <v>26.378751705290334</v>
      </c>
      <c r="V311" s="244">
        <v>28.599541663501455</v>
      </c>
      <c r="W311" s="244">
        <v>30.188324321798376</v>
      </c>
      <c r="X311" s="244">
        <v>34.115726185610633</v>
      </c>
      <c r="Y311" s="244">
        <v>25.170637739421142</v>
      </c>
      <c r="Z311" s="244">
        <v>30.173999999999999</v>
      </c>
      <c r="AA311" s="244">
        <v>36.192999999999998</v>
      </c>
      <c r="AB311" s="244">
        <v>40.204000000000001</v>
      </c>
      <c r="AC311" s="244">
        <v>42.807000000000002</v>
      </c>
      <c r="AD311" s="244">
        <v>48.317999999999998</v>
      </c>
      <c r="AE311" s="244">
        <v>48.622</v>
      </c>
      <c r="AF311" s="244">
        <v>49.003999999999998</v>
      </c>
      <c r="AG311" s="244">
        <v>54.488</v>
      </c>
      <c r="AH311" s="244"/>
    </row>
    <row r="312" spans="1:34" x14ac:dyDescent="0.2">
      <c r="A312" s="219" t="s">
        <v>154</v>
      </c>
      <c r="B312" s="219" t="s">
        <v>421</v>
      </c>
      <c r="C312" s="244">
        <v>45.329326465936468</v>
      </c>
      <c r="D312" s="244">
        <v>40.040942438187876</v>
      </c>
      <c r="E312" s="244">
        <v>40.08772178338107</v>
      </c>
      <c r="F312" s="244">
        <v>42.095635972437556</v>
      </c>
      <c r="G312" s="244">
        <v>43.668524684715209</v>
      </c>
      <c r="H312" s="244">
        <v>45.903126867445557</v>
      </c>
      <c r="I312" s="244">
        <v>50.491346493155945</v>
      </c>
      <c r="J312" s="244">
        <v>52.90544948188986</v>
      </c>
      <c r="K312" s="244">
        <v>50.03945464785243</v>
      </c>
      <c r="L312" s="244">
        <v>54.735272296182046</v>
      </c>
      <c r="M312" s="244">
        <v>57.284928416049688</v>
      </c>
      <c r="N312" s="244">
        <v>71.520683021253703</v>
      </c>
      <c r="O312" s="244">
        <v>74.164433822980968</v>
      </c>
      <c r="P312" s="244">
        <v>81.648161930624781</v>
      </c>
      <c r="Q312" s="244">
        <v>86.070085933458557</v>
      </c>
      <c r="R312" s="244">
        <v>88.852331810196659</v>
      </c>
      <c r="S312" s="244">
        <v>91.995434926569047</v>
      </c>
      <c r="T312" s="244">
        <v>99.201943453672897</v>
      </c>
      <c r="U312" s="244">
        <v>123.75292596813962</v>
      </c>
      <c r="V312" s="244">
        <v>135.64311720983116</v>
      </c>
      <c r="W312" s="244">
        <v>154.47742103962631</v>
      </c>
      <c r="X312" s="244">
        <v>195.2228039061321</v>
      </c>
      <c r="Y312" s="244">
        <v>198.44371446187108</v>
      </c>
      <c r="Z312" s="244">
        <v>208.60300000000001</v>
      </c>
      <c r="AA312" s="244">
        <v>241.81200000000001</v>
      </c>
      <c r="AB312" s="244">
        <v>202.01400000000001</v>
      </c>
      <c r="AC312" s="244">
        <v>202.036</v>
      </c>
      <c r="AD312" s="244">
        <v>211.023</v>
      </c>
      <c r="AE312" s="244">
        <v>210.48699999999999</v>
      </c>
      <c r="AF312" s="244">
        <v>209.18700000000001</v>
      </c>
      <c r="AG312" s="244">
        <v>247.626</v>
      </c>
      <c r="AH312" s="244"/>
    </row>
    <row r="313" spans="1:34" x14ac:dyDescent="0.2">
      <c r="A313" s="219" t="s">
        <v>155</v>
      </c>
      <c r="B313" s="219" t="s">
        <v>422</v>
      </c>
      <c r="C313" s="244">
        <v>36.361229660023625</v>
      </c>
      <c r="D313" s="244">
        <v>34.207197341008701</v>
      </c>
      <c r="E313" s="244">
        <v>37.571307983277286</v>
      </c>
      <c r="F313" s="244">
        <v>38.458930762154509</v>
      </c>
      <c r="G313" s="244">
        <v>40.879539700085765</v>
      </c>
      <c r="H313" s="244">
        <v>42.22780384101042</v>
      </c>
      <c r="I313" s="244">
        <v>46.564142998493196</v>
      </c>
      <c r="J313" s="244">
        <v>48.316100183185611</v>
      </c>
      <c r="K313" s="244">
        <v>50.65430666329793</v>
      </c>
      <c r="L313" s="244">
        <v>50.158165408962127</v>
      </c>
      <c r="M313" s="244">
        <v>46.250066566889934</v>
      </c>
      <c r="N313" s="244">
        <v>76.278524230454622</v>
      </c>
      <c r="O313" s="244">
        <v>78.408341983037218</v>
      </c>
      <c r="P313" s="244">
        <v>81.322684149524605</v>
      </c>
      <c r="Q313" s="244">
        <v>83.164328374290164</v>
      </c>
      <c r="R313" s="244">
        <v>86.602782872031199</v>
      </c>
      <c r="S313" s="244">
        <v>88.978598629388159</v>
      </c>
      <c r="T313" s="244">
        <v>90.210436507181555</v>
      </c>
      <c r="U313" s="244">
        <v>95.966140820034056</v>
      </c>
      <c r="V313" s="244">
        <v>102.79679537705132</v>
      </c>
      <c r="W313" s="244">
        <v>108.72097351701237</v>
      </c>
      <c r="X313" s="244">
        <v>114.79791162103753</v>
      </c>
      <c r="Y313" s="244">
        <v>125.50911606008739</v>
      </c>
      <c r="Z313" s="244">
        <v>126.46299999999999</v>
      </c>
      <c r="AA313" s="244">
        <v>129.46600000000001</v>
      </c>
      <c r="AB313" s="244">
        <v>130.75</v>
      </c>
      <c r="AC313" s="244">
        <v>135.91499999999999</v>
      </c>
      <c r="AD313" s="244">
        <v>140.16800000000001</v>
      </c>
      <c r="AE313" s="244">
        <v>140.286</v>
      </c>
      <c r="AF313" s="244">
        <v>143.13800000000001</v>
      </c>
      <c r="AG313" s="244">
        <v>149.02199999999999</v>
      </c>
      <c r="AH313" s="244"/>
    </row>
    <row r="314" spans="1:34" x14ac:dyDescent="0.2">
      <c r="A314" s="219" t="s">
        <v>49</v>
      </c>
      <c r="B314" s="219" t="s">
        <v>423</v>
      </c>
      <c r="C314" s="244">
        <v>293.24590595305995</v>
      </c>
      <c r="D314" s="244">
        <v>302.5050096743293</v>
      </c>
      <c r="E314" s="244">
        <v>346.82994339484662</v>
      </c>
      <c r="F314" s="244">
        <v>349.01182899010428</v>
      </c>
      <c r="G314" s="244">
        <v>364.0318290176026</v>
      </c>
      <c r="H314" s="244">
        <v>398.7717867498626</v>
      </c>
      <c r="I314" s="244">
        <v>461.70785045835646</v>
      </c>
      <c r="J314" s="244">
        <v>458.67127863611353</v>
      </c>
      <c r="K314" s="244">
        <v>467.89886050791426</v>
      </c>
      <c r="L314" s="244">
        <v>527.44262766673944</v>
      </c>
      <c r="M314" s="244">
        <v>593.38499801308899</v>
      </c>
      <c r="N314" s="244">
        <v>707.6933474883034</v>
      </c>
      <c r="O314" s="244">
        <v>720.83463236065427</v>
      </c>
      <c r="P314" s="244">
        <v>749.7570854487318</v>
      </c>
      <c r="Q314" s="244">
        <v>683.66431661457921</v>
      </c>
      <c r="R314" s="244">
        <v>697.93764442583506</v>
      </c>
      <c r="S314" s="244">
        <v>705.00682451597982</v>
      </c>
      <c r="T314" s="244">
        <v>759.81880053337204</v>
      </c>
      <c r="U314" s="244">
        <v>808.14337866325718</v>
      </c>
      <c r="V314" s="244">
        <v>799.84190575183959</v>
      </c>
      <c r="W314" s="244">
        <v>870.6499197909576</v>
      </c>
      <c r="X314" s="244">
        <v>915.92694279310774</v>
      </c>
      <c r="Y314" s="244">
        <v>979.80594341405958</v>
      </c>
      <c r="Z314" s="244">
        <v>1038.309</v>
      </c>
      <c r="AA314" s="244">
        <v>1130.4469999999999</v>
      </c>
      <c r="AB314" s="244">
        <v>1237.307</v>
      </c>
      <c r="AC314" s="244">
        <v>1303.8409999999999</v>
      </c>
      <c r="AD314" s="244">
        <v>1445.0909999999999</v>
      </c>
      <c r="AE314" s="244">
        <v>1520.6690000000001</v>
      </c>
      <c r="AF314" s="244">
        <v>1715.6759999999999</v>
      </c>
      <c r="AG314" s="244">
        <v>1969.31</v>
      </c>
      <c r="AH314" s="244"/>
    </row>
    <row r="315" spans="1:34" x14ac:dyDescent="0.2">
      <c r="A315" s="219" t="s">
        <v>156</v>
      </c>
      <c r="B315" s="219" t="s">
        <v>424</v>
      </c>
      <c r="C315" s="244">
        <v>329.45009994702866</v>
      </c>
      <c r="D315" s="244">
        <v>415.4278336290609</v>
      </c>
      <c r="E315" s="244">
        <v>458.54326776883494</v>
      </c>
      <c r="F315" s="244">
        <v>458.61987838008349</v>
      </c>
      <c r="G315" s="244">
        <v>510.8402838794122</v>
      </c>
      <c r="H315" s="244">
        <v>580.7538877361942</v>
      </c>
      <c r="I315" s="244">
        <v>565.90712181497986</v>
      </c>
      <c r="J315" s="244">
        <v>572.19594281035177</v>
      </c>
      <c r="K315" s="244">
        <v>678.64194233719695</v>
      </c>
      <c r="L315" s="244">
        <v>706.58497286166732</v>
      </c>
      <c r="M315" s="244">
        <v>750.73479553635013</v>
      </c>
      <c r="N315" s="244">
        <v>858.6950603797751</v>
      </c>
      <c r="O315" s="244">
        <v>882.80581935978353</v>
      </c>
      <c r="P315" s="244">
        <v>991.22882430461414</v>
      </c>
      <c r="Q315" s="244">
        <v>1049.1311076136033</v>
      </c>
      <c r="R315" s="244">
        <v>1276.9159888185272</v>
      </c>
      <c r="S315" s="244">
        <v>1334.7816798747131</v>
      </c>
      <c r="T315" s="244">
        <v>1510.0843037503957</v>
      </c>
      <c r="U315" s="244">
        <v>1554.8434998733076</v>
      </c>
      <c r="V315" s="244">
        <v>1632.7970848682664</v>
      </c>
      <c r="W315" s="244">
        <v>1700.3721924029285</v>
      </c>
      <c r="X315" s="244">
        <v>1864.7302111645504</v>
      </c>
      <c r="Y315" s="244">
        <v>1897.1701641619325</v>
      </c>
      <c r="Z315" s="244">
        <v>2047.78</v>
      </c>
      <c r="AA315" s="244">
        <v>2115.5100000000002</v>
      </c>
      <c r="AB315" s="244">
        <v>2244.4569999999999</v>
      </c>
      <c r="AC315" s="244">
        <v>2392.819</v>
      </c>
      <c r="AD315" s="244">
        <v>2405.5540000000001</v>
      </c>
      <c r="AE315" s="244">
        <v>2554.058</v>
      </c>
      <c r="AF315" s="244">
        <v>2949.6640000000002</v>
      </c>
      <c r="AG315" s="244">
        <v>3142.3890000000001</v>
      </c>
      <c r="AH315" s="244"/>
    </row>
    <row r="316" spans="1:34" x14ac:dyDescent="0.2">
      <c r="A316" s="219" t="s">
        <v>187</v>
      </c>
      <c r="B316" s="219" t="s">
        <v>425</v>
      </c>
      <c r="C316" s="244">
        <v>37.445441146061</v>
      </c>
      <c r="D316" s="244">
        <v>42.322773199855426</v>
      </c>
      <c r="E316" s="244">
        <v>48.593005325360508</v>
      </c>
      <c r="F316" s="244">
        <v>47.609412698492704</v>
      </c>
      <c r="G316" s="244">
        <v>51.392990384068248</v>
      </c>
      <c r="H316" s="244">
        <v>49.122675507511111</v>
      </c>
      <c r="I316" s="244">
        <v>53.032105166214158</v>
      </c>
      <c r="J316" s="244">
        <v>54.660510698192859</v>
      </c>
      <c r="K316" s="244">
        <v>56.583441296893255</v>
      </c>
      <c r="L316" s="244">
        <v>63.487656386460912</v>
      </c>
      <c r="M316" s="244">
        <v>69.533971308567388</v>
      </c>
      <c r="N316" s="244">
        <v>74.27274296756525</v>
      </c>
      <c r="O316" s="244">
        <v>72.115990372671334</v>
      </c>
      <c r="P316" s="244">
        <v>71.834266627525977</v>
      </c>
      <c r="Q316" s="244">
        <v>72.079447039959376</v>
      </c>
      <c r="R316" s="244">
        <v>94.248311197622002</v>
      </c>
      <c r="S316" s="244">
        <v>106.18540538083721</v>
      </c>
      <c r="T316" s="244">
        <v>108.15748011970349</v>
      </c>
      <c r="U316" s="244">
        <v>113.93037683966089</v>
      </c>
      <c r="V316" s="244">
        <v>118.62281354748467</v>
      </c>
      <c r="W316" s="244">
        <v>124.07611518818331</v>
      </c>
      <c r="X316" s="244">
        <v>131.75896639286401</v>
      </c>
      <c r="Y316" s="244">
        <v>136.56264946773118</v>
      </c>
      <c r="Z316" s="244">
        <v>189.297</v>
      </c>
      <c r="AA316" s="244">
        <v>155.15799999999999</v>
      </c>
      <c r="AB316" s="244">
        <v>153.93600000000001</v>
      </c>
      <c r="AC316" s="244">
        <v>159.04300000000001</v>
      </c>
      <c r="AD316" s="244">
        <v>157.386</v>
      </c>
      <c r="AE316" s="244">
        <v>151.34100000000001</v>
      </c>
      <c r="AF316" s="244">
        <v>148.488</v>
      </c>
      <c r="AG316" s="244">
        <v>162.78800000000001</v>
      </c>
      <c r="AH316" s="244"/>
    </row>
    <row r="317" spans="1:34" x14ac:dyDescent="0.2">
      <c r="A317" s="219" t="s">
        <v>158</v>
      </c>
      <c r="B317" s="219" t="s">
        <v>426</v>
      </c>
      <c r="C317" s="244">
        <v>293.92065097703608</v>
      </c>
      <c r="D317" s="244">
        <v>333.8771076362741</v>
      </c>
      <c r="E317" s="244">
        <v>390.44753630811675</v>
      </c>
      <c r="F317" s="244">
        <v>418.13495242888973</v>
      </c>
      <c r="G317" s="244">
        <v>488.9135769330652</v>
      </c>
      <c r="H317" s="244">
        <v>505.03992852901865</v>
      </c>
      <c r="I317" s="244">
        <v>532.52647876013157</v>
      </c>
      <c r="J317" s="244">
        <v>543.7154734238253</v>
      </c>
      <c r="K317" s="244">
        <v>592.62484860082509</v>
      </c>
      <c r="L317" s="244">
        <v>680.01214253252715</v>
      </c>
      <c r="M317" s="244">
        <v>778.10437290153232</v>
      </c>
      <c r="N317" s="244">
        <v>992.51714495046417</v>
      </c>
      <c r="O317" s="244">
        <v>996.78850569674421</v>
      </c>
      <c r="P317" s="244">
        <v>1047.0378511534418</v>
      </c>
      <c r="Q317" s="244">
        <v>1099.2739889143938</v>
      </c>
      <c r="R317" s="244">
        <v>1140.886558938387</v>
      </c>
      <c r="S317" s="244">
        <v>1290.9838332963759</v>
      </c>
      <c r="T317" s="244">
        <v>1313.8633962556385</v>
      </c>
      <c r="U317" s="244">
        <v>1417.0450461042226</v>
      </c>
      <c r="V317" s="244">
        <v>1468.0863045725964</v>
      </c>
      <c r="W317" s="244">
        <v>1612.8729908787436</v>
      </c>
      <c r="X317" s="244">
        <v>1778.8842201083214</v>
      </c>
      <c r="Y317" s="244">
        <v>1957.6789387361557</v>
      </c>
      <c r="Z317" s="244">
        <v>2043.577</v>
      </c>
      <c r="AA317" s="244">
        <v>2124.029</v>
      </c>
      <c r="AB317" s="244">
        <v>2232.2449999999999</v>
      </c>
      <c r="AC317" s="244">
        <v>2368.174</v>
      </c>
      <c r="AD317" s="244">
        <v>2481.8820000000001</v>
      </c>
      <c r="AE317" s="244">
        <v>2571.2669999999998</v>
      </c>
      <c r="AF317" s="244">
        <v>2773.5239999999999</v>
      </c>
      <c r="AG317" s="244">
        <v>3240.5309999999999</v>
      </c>
      <c r="AH317" s="244"/>
    </row>
    <row r="318" spans="1:34" x14ac:dyDescent="0.2">
      <c r="A318" s="219" t="s">
        <v>387</v>
      </c>
      <c r="B318" s="219" t="s">
        <v>427</v>
      </c>
      <c r="C318" s="244">
        <v>234.86715699473606</v>
      </c>
      <c r="D318" s="244">
        <v>236.45640045391966</v>
      </c>
      <c r="E318" s="244">
        <v>261.02795733191783</v>
      </c>
      <c r="F318" s="244">
        <v>258.00024401442641</v>
      </c>
      <c r="G318" s="244">
        <v>285.87594705785995</v>
      </c>
      <c r="H318" s="244">
        <v>295.25298081829004</v>
      </c>
      <c r="I318" s="244">
        <v>318.48519111100109</v>
      </c>
      <c r="J318" s="244">
        <v>345.85341336755084</v>
      </c>
      <c r="K318" s="244">
        <v>350.18109827395097</v>
      </c>
      <c r="L318" s="244">
        <v>379.35189698652431</v>
      </c>
      <c r="M318" s="244">
        <v>431.53737523242643</v>
      </c>
      <c r="N318" s="244">
        <v>453.6017262403617</v>
      </c>
      <c r="O318" s="244">
        <v>445.02283491139048</v>
      </c>
      <c r="P318" s="244">
        <v>518.87192190892404</v>
      </c>
      <c r="Q318" s="244">
        <v>538.25236107671265</v>
      </c>
      <c r="R318" s="244">
        <v>578.10969277017796</v>
      </c>
      <c r="S318" s="244">
        <v>655.83213433945969</v>
      </c>
      <c r="T318" s="244">
        <v>676.39171688972226</v>
      </c>
      <c r="U318" s="244">
        <v>723.44710778181786</v>
      </c>
      <c r="V318" s="244">
        <v>781.18350930474662</v>
      </c>
      <c r="W318" s="244">
        <v>832.18914814059895</v>
      </c>
      <c r="X318" s="244">
        <v>874.73940176690951</v>
      </c>
      <c r="Y318" s="244">
        <v>933.75623009239632</v>
      </c>
      <c r="Z318" s="244">
        <v>976.64700000000005</v>
      </c>
      <c r="AA318" s="244">
        <v>1039.3009999999999</v>
      </c>
      <c r="AB318" s="244">
        <v>1131.2460000000001</v>
      </c>
      <c r="AC318" s="244">
        <v>1256.998</v>
      </c>
      <c r="AD318" s="244">
        <v>1186.7460000000001</v>
      </c>
      <c r="AE318" s="244">
        <v>1320.7339999999999</v>
      </c>
      <c r="AF318" s="244">
        <v>1427.4</v>
      </c>
      <c r="AG318" s="244">
        <v>1591.3779999999999</v>
      </c>
      <c r="AH318" s="244"/>
    </row>
    <row r="319" spans="1:34" x14ac:dyDescent="0.2">
      <c r="A319" s="219" t="s">
        <v>237</v>
      </c>
      <c r="B319" s="219" t="s">
        <v>428</v>
      </c>
      <c r="C319" s="244">
        <v>63.98093726601563</v>
      </c>
      <c r="D319" s="244">
        <v>62.649709668721059</v>
      </c>
      <c r="E319" s="244">
        <v>76.616844989506262</v>
      </c>
      <c r="F319" s="244">
        <v>80.91305357981328</v>
      </c>
      <c r="G319" s="244">
        <v>92.667285860811972</v>
      </c>
      <c r="H319" s="244">
        <v>97.413193744243671</v>
      </c>
      <c r="I319" s="244">
        <v>120.97802971586697</v>
      </c>
      <c r="J319" s="244">
        <v>159.89630294038838</v>
      </c>
      <c r="K319" s="244">
        <v>189.37032733887884</v>
      </c>
      <c r="L319" s="244">
        <v>198.84662612296242</v>
      </c>
      <c r="M319" s="244">
        <v>222.43568932115591</v>
      </c>
      <c r="N319" s="244">
        <v>226.12536190813253</v>
      </c>
      <c r="O319" s="244">
        <v>240.56652756576653</v>
      </c>
      <c r="P319" s="244">
        <v>273.84453122173983</v>
      </c>
      <c r="Q319" s="244">
        <v>326.83702662245332</v>
      </c>
      <c r="R319" s="244">
        <v>348.94176959313091</v>
      </c>
      <c r="S319" s="244">
        <v>342.449679532228</v>
      </c>
      <c r="T319" s="244">
        <v>359.41649424040889</v>
      </c>
      <c r="U319" s="244">
        <v>383.19210374088163</v>
      </c>
      <c r="V319" s="244">
        <v>391.04461302856402</v>
      </c>
      <c r="W319" s="244">
        <v>402.88246109691102</v>
      </c>
      <c r="X319" s="244">
        <v>425.62682809324735</v>
      </c>
      <c r="Y319" s="244">
        <v>404.13221915097358</v>
      </c>
      <c r="Z319" s="244">
        <v>448.18599999999998</v>
      </c>
      <c r="AA319" s="244">
        <v>478.68400000000003</v>
      </c>
      <c r="AB319" s="244">
        <v>475.005</v>
      </c>
      <c r="AC319" s="244">
        <v>483.923</v>
      </c>
      <c r="AD319" s="244">
        <v>517.81200000000001</v>
      </c>
      <c r="AE319" s="244">
        <v>513.75400000000002</v>
      </c>
      <c r="AF319" s="244">
        <v>544.75400000000002</v>
      </c>
      <c r="AG319" s="244">
        <v>591.27499999999998</v>
      </c>
      <c r="AH319" s="244"/>
    </row>
    <row r="320" spans="1:34" x14ac:dyDescent="0.2">
      <c r="A320" s="219" t="s">
        <v>384</v>
      </c>
      <c r="B320" s="219" t="s">
        <v>429</v>
      </c>
      <c r="C320" s="244">
        <v>72.432236356483187</v>
      </c>
      <c r="D320" s="244">
        <v>68.113493542022567</v>
      </c>
      <c r="E320" s="244">
        <v>113.77957248059516</v>
      </c>
      <c r="F320" s="244">
        <v>99.573349579995721</v>
      </c>
      <c r="G320" s="244">
        <v>83.101892440892414</v>
      </c>
      <c r="H320" s="244">
        <v>82.272547162673106</v>
      </c>
      <c r="I320" s="244">
        <v>81.001162034214417</v>
      </c>
      <c r="J320" s="244">
        <v>84.894796595320159</v>
      </c>
      <c r="K320" s="244">
        <v>85.831234447340108</v>
      </c>
      <c r="L320" s="244">
        <v>101.0200960814321</v>
      </c>
      <c r="M320" s="244">
        <v>111.61424484564931</v>
      </c>
      <c r="N320" s="244">
        <v>105.33513581218617</v>
      </c>
      <c r="O320" s="244">
        <v>132.54456930305693</v>
      </c>
      <c r="P320" s="244">
        <v>127.53544570600505</v>
      </c>
      <c r="Q320" s="244">
        <v>151.01723877088213</v>
      </c>
      <c r="R320" s="244">
        <v>188.61734499443975</v>
      </c>
      <c r="S320" s="244">
        <v>199.30137514261969</v>
      </c>
      <c r="T320" s="244">
        <v>221.69476226264428</v>
      </c>
      <c r="U320" s="244">
        <v>339.77875665677692</v>
      </c>
      <c r="V320" s="244">
        <v>277.2921880020391</v>
      </c>
      <c r="W320" s="244">
        <v>308.27760580131792</v>
      </c>
      <c r="X320" s="244">
        <v>316.10040885122959</v>
      </c>
      <c r="Y320" s="244">
        <v>338.59034973410627</v>
      </c>
      <c r="Z320" s="244">
        <v>401.89800000000002</v>
      </c>
      <c r="AA320" s="244">
        <v>420.077</v>
      </c>
      <c r="AB320" s="244">
        <v>487.45499999999998</v>
      </c>
      <c r="AC320" s="244">
        <v>509.15899999999999</v>
      </c>
      <c r="AD320" s="244">
        <v>518.70100000000002</v>
      </c>
      <c r="AE320" s="244">
        <v>574.03499999999997</v>
      </c>
      <c r="AF320" s="244">
        <v>607.03700000000003</v>
      </c>
      <c r="AG320" s="244">
        <v>646.71699999999998</v>
      </c>
      <c r="AH320" s="244"/>
    </row>
    <row r="321" spans="1:69" x14ac:dyDescent="0.2">
      <c r="A321" s="219" t="s">
        <v>161</v>
      </c>
      <c r="B321" s="219" t="s">
        <v>430</v>
      </c>
      <c r="C321" s="244">
        <v>292.08461803506839</v>
      </c>
      <c r="D321" s="244">
        <v>271.29772882191486</v>
      </c>
      <c r="E321" s="244">
        <v>292.16672243855913</v>
      </c>
      <c r="F321" s="244">
        <v>296.17449030279573</v>
      </c>
      <c r="G321" s="244">
        <v>306.93197820841243</v>
      </c>
      <c r="H321" s="244">
        <v>318.22596888757437</v>
      </c>
      <c r="I321" s="244">
        <v>342.97464711962539</v>
      </c>
      <c r="J321" s="244">
        <v>348.59281614694652</v>
      </c>
      <c r="K321" s="244">
        <v>378.52103409359501</v>
      </c>
      <c r="L321" s="244">
        <v>397.44916336201243</v>
      </c>
      <c r="M321" s="244">
        <v>415.46728122680912</v>
      </c>
      <c r="N321" s="244">
        <v>437.40801953264861</v>
      </c>
      <c r="O321" s="244">
        <v>483.30165552082104</v>
      </c>
      <c r="P321" s="244">
        <v>503.34707350591333</v>
      </c>
      <c r="Q321" s="244">
        <v>527.42140063740771</v>
      </c>
      <c r="R321" s="244">
        <v>579.12284324668678</v>
      </c>
      <c r="S321" s="244">
        <v>594.2761619697493</v>
      </c>
      <c r="T321" s="244">
        <v>602.59334014222247</v>
      </c>
      <c r="U321" s="244">
        <v>618.18022144407985</v>
      </c>
      <c r="V321" s="244">
        <v>670.27419152906839</v>
      </c>
      <c r="W321" s="244">
        <v>732.70004545689767</v>
      </c>
      <c r="X321" s="244">
        <v>760.3613354686471</v>
      </c>
      <c r="Y321" s="244">
        <v>789.26801400352554</v>
      </c>
      <c r="Z321" s="244">
        <v>839.40499999999997</v>
      </c>
      <c r="AA321" s="244">
        <v>884.50199999999995</v>
      </c>
      <c r="AB321" s="244">
        <v>930.39599999999996</v>
      </c>
      <c r="AC321" s="244">
        <v>983.05700000000002</v>
      </c>
      <c r="AD321" s="244">
        <v>1043.479</v>
      </c>
      <c r="AE321" s="244">
        <v>1159.75</v>
      </c>
      <c r="AF321" s="244">
        <v>1215.069</v>
      </c>
      <c r="AG321" s="244">
        <v>1273.5160000000001</v>
      </c>
      <c r="AH321" s="244"/>
    </row>
    <row r="322" spans="1:69" x14ac:dyDescent="0.2">
      <c r="A322" s="219" t="s">
        <v>162</v>
      </c>
      <c r="B322" s="219" t="s">
        <v>431</v>
      </c>
      <c r="C322" s="244">
        <v>87.538206353513559</v>
      </c>
      <c r="D322" s="244">
        <v>92.592120595535349</v>
      </c>
      <c r="E322" s="244">
        <v>103.7001613129793</v>
      </c>
      <c r="F322" s="244">
        <v>113.88628533832551</v>
      </c>
      <c r="G322" s="244">
        <v>153.39256353743212</v>
      </c>
      <c r="H322" s="244">
        <v>180.14302067432703</v>
      </c>
      <c r="I322" s="244">
        <v>194.45399563017895</v>
      </c>
      <c r="J322" s="244">
        <v>194.79372366790636</v>
      </c>
      <c r="K322" s="244">
        <v>214.07775896432844</v>
      </c>
      <c r="L322" s="244">
        <v>218.07597377532284</v>
      </c>
      <c r="M322" s="244">
        <v>201.93261496222607</v>
      </c>
      <c r="N322" s="244">
        <v>234.72879243604629</v>
      </c>
      <c r="O322" s="244">
        <v>342.34934600564151</v>
      </c>
      <c r="P322" s="244">
        <v>355.97995230530063</v>
      </c>
      <c r="Q322" s="244">
        <v>418.82303718283885</v>
      </c>
      <c r="R322" s="244">
        <v>406.05962782975297</v>
      </c>
      <c r="S322" s="244">
        <v>463.46403636206372</v>
      </c>
      <c r="T322" s="244">
        <v>405.93758818052174</v>
      </c>
      <c r="U322" s="244">
        <v>471.64770964598108</v>
      </c>
      <c r="V322" s="244">
        <v>492.40942785129903</v>
      </c>
      <c r="W322" s="244">
        <v>540.82238469359936</v>
      </c>
      <c r="X322" s="244">
        <v>594.54254163148482</v>
      </c>
      <c r="Y322" s="244">
        <v>618.97328878963253</v>
      </c>
      <c r="Z322" s="244">
        <v>546.79499999999996</v>
      </c>
      <c r="AA322" s="244">
        <v>591.36500000000001</v>
      </c>
      <c r="AB322" s="244">
        <v>614.16999999999996</v>
      </c>
      <c r="AC322" s="244">
        <v>654.26300000000003</v>
      </c>
      <c r="AD322" s="244">
        <v>668.61</v>
      </c>
      <c r="AE322" s="244">
        <v>647.48800000000006</v>
      </c>
      <c r="AF322" s="244">
        <v>499.74099999999999</v>
      </c>
      <c r="AG322" s="244">
        <v>542.38400000000001</v>
      </c>
      <c r="AH322" s="244"/>
    </row>
    <row r="323" spans="1:69" x14ac:dyDescent="0.2">
      <c r="A323" s="219" t="s">
        <v>432</v>
      </c>
      <c r="B323" s="219" t="s">
        <v>433</v>
      </c>
      <c r="C323" s="244">
        <v>85.212679395320791</v>
      </c>
      <c r="D323" s="244">
        <v>90.971193139017998</v>
      </c>
      <c r="E323" s="244">
        <v>100.37938751913995</v>
      </c>
      <c r="F323" s="244">
        <v>108.67741351034523</v>
      </c>
      <c r="G323" s="244">
        <v>147.82684306296812</v>
      </c>
      <c r="H323" s="244">
        <v>172.0057179605069</v>
      </c>
      <c r="I323" s="244">
        <v>194.0607417724087</v>
      </c>
      <c r="J323" s="244">
        <v>202.17985760468244</v>
      </c>
      <c r="K323" s="244">
        <v>215.55886430879019</v>
      </c>
      <c r="L323" s="244">
        <v>218.5626409608613</v>
      </c>
      <c r="M323" s="244">
        <v>205.041076837085</v>
      </c>
      <c r="N323" s="244">
        <v>243.70671952836432</v>
      </c>
      <c r="O323" s="244">
        <v>142.84094820539056</v>
      </c>
      <c r="P323" s="244">
        <v>139.86523241119156</v>
      </c>
      <c r="Q323" s="244">
        <v>145.13100011502584</v>
      </c>
      <c r="R323" s="244">
        <v>137.6499574670531</v>
      </c>
      <c r="S323" s="244">
        <v>138.50723717357226</v>
      </c>
      <c r="T323" s="244">
        <v>142.45234576993568</v>
      </c>
      <c r="U323" s="244">
        <v>124.23216890711781</v>
      </c>
      <c r="V323" s="244">
        <v>142.17790741870976</v>
      </c>
      <c r="W323" s="244">
        <v>137.26804774796776</v>
      </c>
      <c r="X323" s="244">
        <v>130.8304015616722</v>
      </c>
      <c r="Y323" s="244">
        <v>131.75244088164888</v>
      </c>
      <c r="Z323" s="244">
        <v>166.62200000000001</v>
      </c>
      <c r="AA323" s="244">
        <v>193.32599999999999</v>
      </c>
      <c r="AB323" s="244">
        <v>205.74799999999999</v>
      </c>
      <c r="AC323" s="244">
        <v>211.07599999999999</v>
      </c>
      <c r="AD323" s="244">
        <v>229.10400000000001</v>
      </c>
      <c r="AE323" s="244">
        <v>213.595</v>
      </c>
      <c r="AF323" s="244">
        <v>317.13600000000002</v>
      </c>
      <c r="AG323" s="244">
        <v>322.69</v>
      </c>
      <c r="AH323" s="244"/>
    </row>
    <row r="324" spans="1:69" x14ac:dyDescent="0.2">
      <c r="A324" s="219" t="s">
        <v>163</v>
      </c>
      <c r="B324" s="219" t="s">
        <v>434</v>
      </c>
      <c r="C324" s="244">
        <v>343.50588997705023</v>
      </c>
      <c r="D324" s="244">
        <v>292.95011220973566</v>
      </c>
      <c r="E324" s="244">
        <v>298.61182737287811</v>
      </c>
      <c r="F324" s="244">
        <v>317.22331233113414</v>
      </c>
      <c r="G324" s="244">
        <v>336.57531234071052</v>
      </c>
      <c r="H324" s="244">
        <v>333.21093905847914</v>
      </c>
      <c r="I324" s="244">
        <v>372.30775816319442</v>
      </c>
      <c r="J324" s="244">
        <v>388.92909122832481</v>
      </c>
      <c r="K324" s="244">
        <v>434.91109571334397</v>
      </c>
      <c r="L324" s="244">
        <v>416.65172554718174</v>
      </c>
      <c r="M324" s="244">
        <v>419.41479221165645</v>
      </c>
      <c r="N324" s="244">
        <v>452.72732618765809</v>
      </c>
      <c r="O324" s="244">
        <v>457.43562120495761</v>
      </c>
      <c r="P324" s="244">
        <v>431.98012427171216</v>
      </c>
      <c r="Q324" s="244">
        <v>462.96811357464196</v>
      </c>
      <c r="R324" s="244">
        <v>540.25905476883133</v>
      </c>
      <c r="S324" s="244">
        <v>617.24934831834116</v>
      </c>
      <c r="T324" s="244">
        <v>614.02601772039384</v>
      </c>
      <c r="U324" s="244">
        <v>721.98160357113454</v>
      </c>
      <c r="V324" s="244">
        <v>780.21274125826255</v>
      </c>
      <c r="W324" s="244">
        <v>871.20844552791732</v>
      </c>
      <c r="X324" s="244">
        <v>980.81071880530624</v>
      </c>
      <c r="Y324" s="244">
        <v>961.55758551329211</v>
      </c>
      <c r="Z324" s="244">
        <v>1093.0650000000001</v>
      </c>
      <c r="AA324" s="244">
        <v>1139.78</v>
      </c>
      <c r="AB324" s="244">
        <v>1238.472</v>
      </c>
      <c r="AC324" s="244">
        <v>1290.3030000000001</v>
      </c>
      <c r="AD324" s="244">
        <v>1347.116</v>
      </c>
      <c r="AE324" s="244">
        <v>1382.502</v>
      </c>
      <c r="AF324" s="244">
        <v>1462.46</v>
      </c>
      <c r="AG324" s="244">
        <v>1596.0719999999999</v>
      </c>
      <c r="AH324" s="244"/>
    </row>
    <row r="325" spans="1:69" x14ac:dyDescent="0.2">
      <c r="A325" s="219" t="s">
        <v>60</v>
      </c>
      <c r="B325" s="219" t="s">
        <v>435</v>
      </c>
      <c r="C325" s="244">
        <v>135.87635141161846</v>
      </c>
      <c r="D325" s="244">
        <v>106.94564430907943</v>
      </c>
      <c r="E325" s="244">
        <v>113.95826293833865</v>
      </c>
      <c r="F325" s="244">
        <v>121.57719117433156</v>
      </c>
      <c r="G325" s="244">
        <v>133.50344629328572</v>
      </c>
      <c r="H325" s="244">
        <v>141.97743467477969</v>
      </c>
      <c r="I325" s="244">
        <v>191.10832716379451</v>
      </c>
      <c r="J325" s="244">
        <v>202.55543736573793</v>
      </c>
      <c r="K325" s="244">
        <v>200.12407761611891</v>
      </c>
      <c r="L325" s="244">
        <v>223.0519433092326</v>
      </c>
      <c r="M325" s="244">
        <v>259.95100746060621</v>
      </c>
      <c r="N325" s="244">
        <v>283.85782018739053</v>
      </c>
      <c r="O325" s="244">
        <v>287.36175824240945</v>
      </c>
      <c r="P325" s="244">
        <v>328.92283810741691</v>
      </c>
      <c r="Q325" s="244">
        <v>361.64997189304916</v>
      </c>
      <c r="R325" s="244">
        <v>387.00275593233317</v>
      </c>
      <c r="S325" s="244">
        <v>418.66344839099781</v>
      </c>
      <c r="T325" s="244">
        <v>451.12145333399718</v>
      </c>
      <c r="U325" s="244">
        <v>479.51996160801252</v>
      </c>
      <c r="V325" s="244">
        <v>509.94044387035626</v>
      </c>
      <c r="W325" s="244">
        <v>550.35364848479298</v>
      </c>
      <c r="X325" s="244">
        <v>592.9068410326114</v>
      </c>
      <c r="Y325" s="244">
        <v>630.23732901842095</v>
      </c>
      <c r="Z325" s="244">
        <v>706.59400000000005</v>
      </c>
      <c r="AA325" s="244">
        <v>747.14300000000003</v>
      </c>
      <c r="AB325" s="244">
        <v>786.75400000000002</v>
      </c>
      <c r="AC325" s="244">
        <v>814.89200000000005</v>
      </c>
      <c r="AD325" s="244">
        <v>824.58699999999999</v>
      </c>
      <c r="AE325" s="244">
        <v>842.57</v>
      </c>
      <c r="AF325" s="244">
        <v>895.49900000000002</v>
      </c>
      <c r="AG325" s="244">
        <v>997.13499999999999</v>
      </c>
      <c r="AH325" s="244"/>
    </row>
    <row r="326" spans="1:69" x14ac:dyDescent="0.2">
      <c r="A326" s="219" t="s">
        <v>164</v>
      </c>
      <c r="B326" s="219" t="s">
        <v>436</v>
      </c>
      <c r="C326" s="244">
        <v>67.169549070003995</v>
      </c>
      <c r="D326" s="244">
        <v>62.412558666742001</v>
      </c>
      <c r="E326" s="244">
        <v>76.578580690649943</v>
      </c>
      <c r="F326" s="244">
        <v>83.873442142065841</v>
      </c>
      <c r="G326" s="244">
        <v>95.685495705331689</v>
      </c>
      <c r="H326" s="244">
        <v>108.33397669782848</v>
      </c>
      <c r="I326" s="244">
        <v>87.388247863432014</v>
      </c>
      <c r="J326" s="244">
        <v>73.414967893647116</v>
      </c>
      <c r="K326" s="244">
        <v>110.13409330520334</v>
      </c>
      <c r="L326" s="244">
        <v>111.92486949980241</v>
      </c>
      <c r="M326" s="244">
        <v>118.65446464706554</v>
      </c>
      <c r="N326" s="244">
        <v>123.64535223710809</v>
      </c>
      <c r="O326" s="244">
        <v>119.93512567609419</v>
      </c>
      <c r="P326" s="244">
        <v>125.33890858525777</v>
      </c>
      <c r="Q326" s="244">
        <v>129.91523057484912</v>
      </c>
      <c r="R326" s="244">
        <v>139.59312307890806</v>
      </c>
      <c r="S326" s="244">
        <v>155.18175690274896</v>
      </c>
      <c r="T326" s="244">
        <v>159.28847947762068</v>
      </c>
      <c r="U326" s="244">
        <v>173.26624470360508</v>
      </c>
      <c r="V326" s="244">
        <v>182.34811540421296</v>
      </c>
      <c r="W326" s="244">
        <v>193.18321490518144</v>
      </c>
      <c r="X326" s="244">
        <v>205.4894808183856</v>
      </c>
      <c r="Y326" s="244">
        <v>206.24733957915467</v>
      </c>
      <c r="Z326" s="244">
        <v>214.74600000000001</v>
      </c>
      <c r="AA326" s="244">
        <v>215.69399999999999</v>
      </c>
      <c r="AB326" s="244">
        <v>224.358</v>
      </c>
      <c r="AC326" s="244">
        <v>229.93</v>
      </c>
      <c r="AD326" s="244">
        <v>242.54300000000001</v>
      </c>
      <c r="AE326" s="244">
        <v>253.12700000000001</v>
      </c>
      <c r="AF326" s="244">
        <v>265.62900000000002</v>
      </c>
      <c r="AG326" s="244">
        <v>288.791</v>
      </c>
      <c r="AH326" s="244"/>
    </row>
    <row r="327" spans="1:69" x14ac:dyDescent="0.2">
      <c r="A327" s="219" t="s">
        <v>437</v>
      </c>
      <c r="B327" s="219" t="s">
        <v>438</v>
      </c>
      <c r="C327" s="244">
        <v>102.73733822082829</v>
      </c>
      <c r="D327" s="244">
        <v>110.7757371956009</v>
      </c>
      <c r="E327" s="244">
        <v>124.24599289185733</v>
      </c>
      <c r="F327" s="244">
        <v>122.19722439037157</v>
      </c>
      <c r="G327" s="244">
        <v>131.31520621728853</v>
      </c>
      <c r="H327" s="244">
        <v>136.31053501233026</v>
      </c>
      <c r="I327" s="244">
        <v>154.87097057907715</v>
      </c>
      <c r="J327" s="244">
        <v>163.08463509989559</v>
      </c>
      <c r="K327" s="244">
        <v>171.16646419110609</v>
      </c>
      <c r="L327" s="244">
        <v>191.13781815599285</v>
      </c>
      <c r="M327" s="244">
        <v>209.15204233023994</v>
      </c>
      <c r="N327" s="244">
        <v>228.56465355014075</v>
      </c>
      <c r="O327" s="244">
        <v>34.977258920489689</v>
      </c>
      <c r="P327" s="244">
        <v>39.509409778552374</v>
      </c>
      <c r="Q327" s="244">
        <v>42.238936180621394</v>
      </c>
      <c r="R327" s="244">
        <v>40.224323313903412</v>
      </c>
      <c r="S327" s="244">
        <v>39.224617953616004</v>
      </c>
      <c r="T327" s="244">
        <v>40.314910995577122</v>
      </c>
      <c r="U327" s="244">
        <v>44.293523332690896</v>
      </c>
      <c r="V327" s="244">
        <v>45.263339059342329</v>
      </c>
      <c r="W327" s="244">
        <v>50.930317104965958</v>
      </c>
      <c r="X327" s="244">
        <v>52.993731768912681</v>
      </c>
      <c r="Y327" s="244">
        <v>53.845649091292515</v>
      </c>
      <c r="Z327" s="244">
        <v>56.622999999999998</v>
      </c>
      <c r="AA327" s="244">
        <v>57.238999999999997</v>
      </c>
      <c r="AB327" s="244">
        <v>58.892000000000003</v>
      </c>
      <c r="AC327" s="244">
        <v>60.783000000000001</v>
      </c>
      <c r="AD327" s="244">
        <v>61.595999999999997</v>
      </c>
      <c r="AE327" s="244">
        <v>59.854999999999997</v>
      </c>
      <c r="AF327" s="244">
        <v>62.223999999999997</v>
      </c>
      <c r="AG327" s="244">
        <v>61.77</v>
      </c>
      <c r="AH327" s="244"/>
    </row>
    <row r="328" spans="1:69" x14ac:dyDescent="0.2">
      <c r="A328" s="219" t="s">
        <v>439</v>
      </c>
      <c r="B328" s="219" t="s">
        <v>440</v>
      </c>
      <c r="C328" s="244">
        <v>22.396560920404568</v>
      </c>
      <c r="D328" s="244">
        <v>24.479943341394318</v>
      </c>
      <c r="E328" s="244">
        <v>25.933253871230303</v>
      </c>
      <c r="F328" s="244">
        <v>27.929919343268587</v>
      </c>
      <c r="G328" s="244">
        <v>29.715417558189415</v>
      </c>
      <c r="H328" s="244">
        <v>31.20850221515559</v>
      </c>
      <c r="I328" s="244">
        <v>35.57807887299191</v>
      </c>
      <c r="J328" s="244">
        <v>37.219620812881971</v>
      </c>
      <c r="K328" s="244">
        <v>39.661643863925796</v>
      </c>
      <c r="L328" s="244">
        <v>43.578304379976764</v>
      </c>
      <c r="M328" s="244">
        <v>47.9765166176553</v>
      </c>
      <c r="N328" s="244">
        <v>51.296120269193956</v>
      </c>
      <c r="O328" s="244">
        <v>216.29102902203013</v>
      </c>
      <c r="P328" s="244">
        <v>224.65172812697432</v>
      </c>
      <c r="Q328" s="244">
        <v>240.8052376493134</v>
      </c>
      <c r="R328" s="244">
        <v>264.89370090214612</v>
      </c>
      <c r="S328" s="244">
        <v>285.07343947706482</v>
      </c>
      <c r="T328" s="244">
        <v>277.05033068960336</v>
      </c>
      <c r="U328" s="244">
        <v>297.75856539828038</v>
      </c>
      <c r="V328" s="244">
        <v>312.66882216039312</v>
      </c>
      <c r="W328" s="244">
        <v>313.13214724916025</v>
      </c>
      <c r="X328" s="244">
        <v>337.73504444171567</v>
      </c>
      <c r="Y328" s="244">
        <v>365.02299299711717</v>
      </c>
      <c r="Z328" s="244">
        <v>366.988</v>
      </c>
      <c r="AA328" s="244">
        <v>379.68599999999998</v>
      </c>
      <c r="AB328" s="244">
        <v>402.18400000000003</v>
      </c>
      <c r="AC328" s="244">
        <v>429.524</v>
      </c>
      <c r="AD328" s="244">
        <v>445.27100000000002</v>
      </c>
      <c r="AE328" s="244">
        <v>452.95100000000002</v>
      </c>
      <c r="AF328" s="244">
        <v>477.92</v>
      </c>
      <c r="AG328" s="244">
        <v>522.31200000000001</v>
      </c>
      <c r="AH328" s="24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</row>
    <row r="329" spans="1:69" x14ac:dyDescent="0.2">
      <c r="A329" s="219" t="s">
        <v>441</v>
      </c>
      <c r="B329" s="219" t="s">
        <v>442</v>
      </c>
      <c r="C329" s="244">
        <v>4.1606321904036285</v>
      </c>
      <c r="D329" s="244">
        <v>4.6109272770589964</v>
      </c>
      <c r="E329" s="244">
        <v>5.2898954824862745</v>
      </c>
      <c r="F329" s="244">
        <v>5.4357769772768032</v>
      </c>
      <c r="G329" s="244">
        <v>5.727758155419532</v>
      </c>
      <c r="H329" s="244">
        <v>6.0850870208290901</v>
      </c>
      <c r="I329" s="244">
        <v>6.9589011634987656</v>
      </c>
      <c r="J329" s="244">
        <v>7.2346849341577855</v>
      </c>
      <c r="K329" s="244">
        <v>7.8213544814212872</v>
      </c>
      <c r="L329" s="244">
        <v>8.4648436296908578</v>
      </c>
      <c r="M329" s="244">
        <v>9.3166912943848352</v>
      </c>
      <c r="N329" s="244">
        <v>9.8122663410976827</v>
      </c>
      <c r="O329" s="244">
        <v>100.02980157534506</v>
      </c>
      <c r="P329" s="244">
        <v>55.973677448005063</v>
      </c>
      <c r="Q329" s="244">
        <v>57.991853225477755</v>
      </c>
      <c r="R329" s="244">
        <v>8.4465564716590524</v>
      </c>
      <c r="S329" s="244">
        <v>9.0541790976289036</v>
      </c>
      <c r="T329" s="244">
        <v>9.0021889565445274</v>
      </c>
      <c r="U329" s="244">
        <v>9.820984575847703</v>
      </c>
      <c r="V329" s="244">
        <v>10.876626161732089</v>
      </c>
      <c r="W329" s="244">
        <v>11.884692388475985</v>
      </c>
      <c r="X329" s="244">
        <v>12.414143430476248</v>
      </c>
      <c r="Y329" s="244">
        <v>13.009853917039072</v>
      </c>
      <c r="Z329" s="244">
        <v>14.532</v>
      </c>
      <c r="AA329" s="244">
        <v>14.961</v>
      </c>
      <c r="AB329" s="244">
        <v>15.473000000000001</v>
      </c>
      <c r="AC329" s="244">
        <v>16.57</v>
      </c>
      <c r="AD329" s="244">
        <v>17.363</v>
      </c>
      <c r="AE329" s="244">
        <v>18.196999999999999</v>
      </c>
      <c r="AF329" s="244">
        <v>19.722000000000001</v>
      </c>
      <c r="AG329" s="244">
        <v>21.148</v>
      </c>
      <c r="AH329" s="244"/>
      <c r="AI329" s="1"/>
      <c r="AJ329" s="1"/>
      <c r="AK329" s="1"/>
      <c r="AL329" s="1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</row>
    <row r="330" spans="1:69" x14ac:dyDescent="0.2">
      <c r="A330" s="219" t="s">
        <v>75</v>
      </c>
      <c r="B330" s="219" t="s">
        <v>443</v>
      </c>
      <c r="C330" s="244">
        <v>0</v>
      </c>
      <c r="D330" s="244">
        <v>0</v>
      </c>
      <c r="E330" s="244">
        <v>0</v>
      </c>
      <c r="F330" s="244">
        <v>0</v>
      </c>
      <c r="G330" s="244">
        <v>0</v>
      </c>
      <c r="H330" s="244">
        <v>0</v>
      </c>
      <c r="I330" s="244">
        <v>0</v>
      </c>
      <c r="J330" s="244">
        <v>0</v>
      </c>
      <c r="K330" s="244">
        <v>0</v>
      </c>
      <c r="L330" s="244">
        <v>0</v>
      </c>
      <c r="M330" s="244">
        <v>0</v>
      </c>
      <c r="N330" s="244">
        <v>0</v>
      </c>
      <c r="O330" s="244">
        <v>0</v>
      </c>
      <c r="P330" s="244">
        <v>0</v>
      </c>
      <c r="Q330" s="244">
        <v>0</v>
      </c>
      <c r="R330" s="244">
        <v>0</v>
      </c>
      <c r="S330" s="244">
        <v>0</v>
      </c>
      <c r="T330" s="244">
        <v>0</v>
      </c>
      <c r="U330" s="244">
        <v>0</v>
      </c>
      <c r="V330" s="244">
        <v>0</v>
      </c>
      <c r="W330" s="244">
        <v>0</v>
      </c>
      <c r="X330" s="244">
        <v>0</v>
      </c>
      <c r="Y330" s="244">
        <v>0</v>
      </c>
      <c r="Z330" s="244">
        <v>0</v>
      </c>
      <c r="AA330" s="244">
        <v>0</v>
      </c>
      <c r="AB330" s="244">
        <v>0</v>
      </c>
      <c r="AC330" s="244">
        <v>0</v>
      </c>
      <c r="AD330" s="244">
        <v>0</v>
      </c>
      <c r="AE330" s="244">
        <v>0</v>
      </c>
      <c r="AF330" s="244">
        <v>0</v>
      </c>
      <c r="AG330" s="244">
        <v>0</v>
      </c>
      <c r="AH330" s="24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</row>
    <row r="331" spans="1:69" s="334" customFormat="1" x14ac:dyDescent="0.2">
      <c r="A331" s="310" t="s">
        <v>66</v>
      </c>
      <c r="B331" s="333"/>
      <c r="C331" s="244">
        <f>+SUM(C284:C330)</f>
        <v>4343.1196328814331</v>
      </c>
      <c r="D331" s="244">
        <f t="shared" ref="D331:AG331" si="105">+SUM(D284:D330)</f>
        <v>4673.0131009163697</v>
      </c>
      <c r="E331" s="244">
        <f t="shared" si="105"/>
        <v>5094.5651315697141</v>
      </c>
      <c r="F331" s="244">
        <f t="shared" si="105"/>
        <v>5292.2435031925406</v>
      </c>
      <c r="G331" s="244">
        <f t="shared" si="105"/>
        <v>5836.9188536726733</v>
      </c>
      <c r="H331" s="244">
        <f t="shared" si="105"/>
        <v>6139.7630535515227</v>
      </c>
      <c r="I331" s="244">
        <f t="shared" si="105"/>
        <v>6557.3969144463654</v>
      </c>
      <c r="J331" s="244">
        <f t="shared" si="105"/>
        <v>6876.3370633623763</v>
      </c>
      <c r="K331" s="244">
        <f t="shared" si="105"/>
        <v>7319.6273634640347</v>
      </c>
      <c r="L331" s="244">
        <f t="shared" si="105"/>
        <v>7898.8756475084492</v>
      </c>
      <c r="M331" s="244">
        <f t="shared" si="105"/>
        <v>8501.4707197536827</v>
      </c>
      <c r="N331" s="244">
        <f t="shared" si="105"/>
        <v>9267.4067124029316</v>
      </c>
      <c r="O331" s="244">
        <f t="shared" si="105"/>
        <v>9552.5279009707156</v>
      </c>
      <c r="P331" s="244">
        <f t="shared" si="105"/>
        <v>10078.575661823505</v>
      </c>
      <c r="Q331" s="244">
        <f t="shared" si="105"/>
        <v>10546.288624469198</v>
      </c>
      <c r="R331" s="244">
        <f t="shared" si="105"/>
        <v>11520.500914255177</v>
      </c>
      <c r="S331" s="244">
        <f t="shared" si="105"/>
        <v>12285.66482860645</v>
      </c>
      <c r="T331" s="244">
        <f t="shared" si="105"/>
        <v>12759.479385560771</v>
      </c>
      <c r="U331" s="244">
        <f t="shared" si="105"/>
        <v>13603.985707892531</v>
      </c>
      <c r="V331" s="244">
        <f t="shared" si="105"/>
        <v>14478.850769169314</v>
      </c>
      <c r="W331" s="244">
        <f t="shared" si="105"/>
        <v>15622.894794848384</v>
      </c>
      <c r="X331" s="244">
        <f t="shared" si="105"/>
        <v>16701.570595833811</v>
      </c>
      <c r="Y331" s="244">
        <f t="shared" si="105"/>
        <v>17493.194331097606</v>
      </c>
      <c r="Z331" s="244">
        <f t="shared" si="105"/>
        <v>18403.672999999999</v>
      </c>
      <c r="AA331" s="244">
        <f t="shared" si="105"/>
        <v>19141.006000000001</v>
      </c>
      <c r="AB331" s="244">
        <f t="shared" si="105"/>
        <v>20344.351000000002</v>
      </c>
      <c r="AC331" s="244">
        <f t="shared" si="105"/>
        <v>21304.219000000001</v>
      </c>
      <c r="AD331" s="244">
        <f t="shared" si="105"/>
        <v>21660.693000000003</v>
      </c>
      <c r="AE331" s="244">
        <f t="shared" si="105"/>
        <v>23061.777000000002</v>
      </c>
      <c r="AF331" s="244">
        <f t="shared" si="105"/>
        <v>25748.095000000001</v>
      </c>
      <c r="AG331" s="244">
        <f t="shared" si="105"/>
        <v>27802.992999999999</v>
      </c>
      <c r="AH331" s="244"/>
    </row>
    <row r="332" spans="1:69" ht="10.8" thickBot="1" x14ac:dyDescent="0.25">
      <c r="A332" s="335" t="s">
        <v>67</v>
      </c>
      <c r="B332" s="330"/>
      <c r="C332" s="331">
        <v>238.96475399943913</v>
      </c>
      <c r="D332" s="331">
        <v>269.66686414963232</v>
      </c>
      <c r="E332" s="331">
        <v>328.56894612045267</v>
      </c>
      <c r="F332" s="331">
        <v>382.6832509607508</v>
      </c>
      <c r="G332" s="331">
        <v>460.55757397576667</v>
      </c>
      <c r="H332" s="331">
        <v>525.5976377299454</v>
      </c>
      <c r="I332" s="331">
        <v>561.06103382046513</v>
      </c>
      <c r="J332" s="331">
        <v>628.1318415813563</v>
      </c>
      <c r="K332" s="331">
        <v>702.68003652846414</v>
      </c>
      <c r="L332" s="331">
        <v>715.13584485684908</v>
      </c>
      <c r="M332" s="331">
        <v>759.6738614537544</v>
      </c>
      <c r="N332" s="331">
        <v>660.37199990909698</v>
      </c>
      <c r="O332" s="331">
        <v>734.20483571667955</v>
      </c>
      <c r="P332" s="331">
        <v>845.6121476877081</v>
      </c>
      <c r="Q332" s="331">
        <v>906.57884589558159</v>
      </c>
      <c r="R332" s="331">
        <v>840.45356854424278</v>
      </c>
      <c r="S332" s="331">
        <v>851.02739648242118</v>
      </c>
      <c r="T332" s="331">
        <v>851.0746777864606</v>
      </c>
      <c r="U332" s="331">
        <v>830.78877594714356</v>
      </c>
      <c r="V332" s="331">
        <v>917.00742603989318</v>
      </c>
      <c r="W332" s="331">
        <v>1035.6585240854733</v>
      </c>
      <c r="X332" s="331">
        <v>1264.5525665638295</v>
      </c>
      <c r="Y332" s="331">
        <v>1549.8722260501513</v>
      </c>
      <c r="Z332" s="331">
        <v>1634.893</v>
      </c>
      <c r="AA332" s="331">
        <v>1819.8589999999999</v>
      </c>
      <c r="AB332" s="331">
        <v>1858.9780000000001</v>
      </c>
      <c r="AC332" s="331">
        <v>1939.443</v>
      </c>
      <c r="AD332" s="331">
        <v>1807.8140000000001</v>
      </c>
      <c r="AE332" s="331">
        <v>1898.7190000000001</v>
      </c>
      <c r="AF332" s="331">
        <v>1913.925</v>
      </c>
      <c r="AG332" s="331">
        <v>2088.41</v>
      </c>
      <c r="AH332" s="331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</row>
    <row r="333" spans="1:69" ht="10.8" thickBot="1" x14ac:dyDescent="0.25">
      <c r="A333" s="312" t="s">
        <v>68</v>
      </c>
      <c r="B333" s="245"/>
      <c r="C333" s="232">
        <f>SUM(C331:C332)</f>
        <v>4582.0843868808724</v>
      </c>
      <c r="D333" s="232">
        <f t="shared" ref="D333:AG333" si="106">SUM(D331:D332)</f>
        <v>4942.6799650660023</v>
      </c>
      <c r="E333" s="232">
        <f t="shared" si="106"/>
        <v>5423.134077690167</v>
      </c>
      <c r="F333" s="232">
        <f t="shared" si="106"/>
        <v>5674.9267541532918</v>
      </c>
      <c r="G333" s="232">
        <f t="shared" si="106"/>
        <v>6297.4764276484402</v>
      </c>
      <c r="H333" s="232">
        <f t="shared" si="106"/>
        <v>6665.3606912814685</v>
      </c>
      <c r="I333" s="232">
        <f t="shared" si="106"/>
        <v>7118.4579482668305</v>
      </c>
      <c r="J333" s="232">
        <f t="shared" si="106"/>
        <v>7504.4689049437329</v>
      </c>
      <c r="K333" s="232">
        <f t="shared" si="106"/>
        <v>8022.3073999924991</v>
      </c>
      <c r="L333" s="232">
        <f t="shared" si="106"/>
        <v>8614.0114923652982</v>
      </c>
      <c r="M333" s="232">
        <f t="shared" si="106"/>
        <v>9261.144581207438</v>
      </c>
      <c r="N333" s="232">
        <f t="shared" si="106"/>
        <v>9927.7787123120288</v>
      </c>
      <c r="O333" s="232">
        <f t="shared" si="106"/>
        <v>10286.732736687394</v>
      </c>
      <c r="P333" s="232">
        <f t="shared" si="106"/>
        <v>10924.187809511213</v>
      </c>
      <c r="Q333" s="232">
        <f t="shared" si="106"/>
        <v>11452.867470364779</v>
      </c>
      <c r="R333" s="232">
        <f t="shared" si="106"/>
        <v>12360.95448279942</v>
      </c>
      <c r="S333" s="232">
        <f t="shared" si="106"/>
        <v>13136.692225088871</v>
      </c>
      <c r="T333" s="232">
        <f t="shared" si="106"/>
        <v>13610.554063347232</v>
      </c>
      <c r="U333" s="232">
        <f t="shared" si="106"/>
        <v>14434.774483839674</v>
      </c>
      <c r="V333" s="232">
        <f t="shared" si="106"/>
        <v>15395.858195209206</v>
      </c>
      <c r="W333" s="232">
        <f t="shared" si="106"/>
        <v>16658.553318933857</v>
      </c>
      <c r="X333" s="232">
        <f t="shared" si="106"/>
        <v>17966.123162397642</v>
      </c>
      <c r="Y333" s="232">
        <f t="shared" si="106"/>
        <v>19043.066557147758</v>
      </c>
      <c r="Z333" s="232">
        <f t="shared" si="106"/>
        <v>20038.565999999999</v>
      </c>
      <c r="AA333" s="232">
        <f t="shared" si="106"/>
        <v>20960.865000000002</v>
      </c>
      <c r="AB333" s="232">
        <f t="shared" si="106"/>
        <v>22203.329000000002</v>
      </c>
      <c r="AC333" s="232">
        <f t="shared" si="106"/>
        <v>23243.662</v>
      </c>
      <c r="AD333" s="232">
        <f t="shared" si="106"/>
        <v>23468.507000000001</v>
      </c>
      <c r="AE333" s="232">
        <f t="shared" si="106"/>
        <v>24960.496000000003</v>
      </c>
      <c r="AF333" s="232">
        <f t="shared" si="106"/>
        <v>27662.02</v>
      </c>
      <c r="AG333" s="232">
        <f t="shared" si="106"/>
        <v>29891.402999999998</v>
      </c>
      <c r="AH333" s="232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</row>
    <row r="334" spans="1:69" x14ac:dyDescent="0.2">
      <c r="A334" s="204"/>
      <c r="B334" s="233"/>
      <c r="C334" s="246"/>
      <c r="D334" s="246"/>
      <c r="E334" s="246"/>
      <c r="F334" s="246"/>
      <c r="G334" s="246"/>
      <c r="H334" s="246"/>
      <c r="I334" s="246"/>
      <c r="J334" s="246"/>
      <c r="K334" s="246"/>
      <c r="L334" s="246"/>
      <c r="M334" s="246"/>
      <c r="N334" s="246"/>
      <c r="O334" s="246"/>
      <c r="P334" s="246"/>
      <c r="Q334" s="246"/>
      <c r="R334" s="246"/>
      <c r="S334" s="246"/>
      <c r="T334" s="246"/>
      <c r="U334" s="246"/>
      <c r="V334" s="246"/>
      <c r="W334" s="246"/>
      <c r="X334" s="246"/>
      <c r="Y334" s="246"/>
      <c r="Z334" s="246"/>
      <c r="AA334" s="246"/>
      <c r="AB334" s="246"/>
      <c r="AC334" s="246"/>
      <c r="AD334" s="246"/>
      <c r="AE334" s="246"/>
      <c r="AF334" s="246"/>
      <c r="AG334" s="246"/>
      <c r="AH334" s="246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4"/>
      <c r="BJ334" s="4"/>
      <c r="BK334" s="4"/>
      <c r="BL334" s="4"/>
      <c r="BM334" s="4"/>
      <c r="BN334" s="4"/>
      <c r="BO334" s="4"/>
      <c r="BP334" s="4"/>
      <c r="BQ334" s="4"/>
    </row>
    <row r="335" spans="1:69" x14ac:dyDescent="0.2">
      <c r="B335" s="211"/>
      <c r="C335" s="242"/>
      <c r="D335" s="242"/>
      <c r="E335" s="242"/>
      <c r="F335" s="242"/>
      <c r="G335" s="242"/>
      <c r="H335" s="242"/>
      <c r="I335" s="242"/>
      <c r="J335" s="242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2"/>
      <c r="V335" s="242"/>
      <c r="W335" s="242"/>
      <c r="X335" s="242"/>
      <c r="Y335" s="242"/>
      <c r="Z335" s="242"/>
      <c r="AA335" s="242"/>
      <c r="AB335" s="242"/>
      <c r="AC335" s="242"/>
      <c r="AD335" s="242"/>
      <c r="AE335" s="242"/>
      <c r="AF335" s="242"/>
      <c r="AG335" s="242"/>
      <c r="AH335" s="242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</row>
    <row r="336" spans="1:69" x14ac:dyDescent="0.2">
      <c r="A336" s="192" t="str">
        <f>"Tableau "&amp;B336&amp;": "</f>
        <v xml:space="preserve">Tableau 2: </v>
      </c>
      <c r="B336" s="192">
        <v>2</v>
      </c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  <c r="N336" s="243"/>
      <c r="O336" s="243"/>
      <c r="P336" s="243"/>
      <c r="Q336" s="243"/>
      <c r="R336" s="243"/>
      <c r="S336" s="243"/>
      <c r="T336" s="243"/>
      <c r="U336" s="243"/>
      <c r="V336" s="243"/>
      <c r="W336" s="243"/>
      <c r="X336" s="243"/>
      <c r="Y336" s="243"/>
      <c r="Z336" s="243"/>
      <c r="AA336" s="243"/>
      <c r="AB336" s="243"/>
      <c r="AC336" s="243"/>
      <c r="AD336" s="243"/>
      <c r="AE336" s="243"/>
      <c r="AF336" s="243"/>
      <c r="AG336" s="243"/>
      <c r="AH336" s="243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</row>
    <row r="337" spans="1:69" ht="10.8" thickBot="1" x14ac:dyDescent="0.25">
      <c r="A337" s="192" t="s">
        <v>577</v>
      </c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</row>
    <row r="338" spans="1:69" ht="10.8" thickBot="1" x14ac:dyDescent="0.25">
      <c r="A338" s="193" t="s">
        <v>0</v>
      </c>
      <c r="B338" s="194" t="s">
        <v>19</v>
      </c>
      <c r="C338" s="194">
        <f t="shared" ref="C338:AE338" si="107">C$13</f>
        <v>1993</v>
      </c>
      <c r="D338" s="194">
        <f t="shared" si="107"/>
        <v>1994</v>
      </c>
      <c r="E338" s="194">
        <f t="shared" si="107"/>
        <v>1995</v>
      </c>
      <c r="F338" s="194">
        <f t="shared" si="107"/>
        <v>1996</v>
      </c>
      <c r="G338" s="194">
        <f t="shared" si="107"/>
        <v>1997</v>
      </c>
      <c r="H338" s="194">
        <f t="shared" si="107"/>
        <v>1998</v>
      </c>
      <c r="I338" s="194">
        <f t="shared" si="107"/>
        <v>1999</v>
      </c>
      <c r="J338" s="194">
        <f t="shared" si="107"/>
        <v>2000</v>
      </c>
      <c r="K338" s="194">
        <f t="shared" si="107"/>
        <v>2001</v>
      </c>
      <c r="L338" s="194">
        <f t="shared" si="107"/>
        <v>2002</v>
      </c>
      <c r="M338" s="194">
        <f t="shared" si="107"/>
        <v>2003</v>
      </c>
      <c r="N338" s="194">
        <f t="shared" si="107"/>
        <v>2004</v>
      </c>
      <c r="O338" s="194">
        <f t="shared" si="107"/>
        <v>2005</v>
      </c>
      <c r="P338" s="194">
        <f t="shared" si="107"/>
        <v>2006</v>
      </c>
      <c r="Q338" s="194">
        <f t="shared" si="107"/>
        <v>2007</v>
      </c>
      <c r="R338" s="194">
        <f t="shared" si="107"/>
        <v>2008</v>
      </c>
      <c r="S338" s="194">
        <f t="shared" si="107"/>
        <v>2009</v>
      </c>
      <c r="T338" s="194">
        <f t="shared" si="107"/>
        <v>2010</v>
      </c>
      <c r="U338" s="194">
        <f t="shared" si="107"/>
        <v>2011</v>
      </c>
      <c r="V338" s="194">
        <f t="shared" si="107"/>
        <v>2012</v>
      </c>
      <c r="W338" s="194">
        <f t="shared" si="107"/>
        <v>2013</v>
      </c>
      <c r="X338" s="194">
        <f t="shared" si="107"/>
        <v>2014</v>
      </c>
      <c r="Y338" s="194">
        <f t="shared" si="107"/>
        <v>2015</v>
      </c>
      <c r="Z338" s="194">
        <f t="shared" si="107"/>
        <v>2016</v>
      </c>
      <c r="AA338" s="194">
        <f t="shared" si="107"/>
        <v>2017</v>
      </c>
      <c r="AB338" s="194">
        <f t="shared" si="107"/>
        <v>2018</v>
      </c>
      <c r="AC338" s="194">
        <f t="shared" si="107"/>
        <v>2019</v>
      </c>
      <c r="AD338" s="194">
        <f t="shared" si="107"/>
        <v>2020</v>
      </c>
      <c r="AE338" s="194">
        <f t="shared" si="107"/>
        <v>2021</v>
      </c>
      <c r="AF338" s="194"/>
      <c r="AG338" s="194"/>
      <c r="AH338" s="194"/>
    </row>
    <row r="339" spans="1:69" x14ac:dyDescent="0.2">
      <c r="A339" s="219" t="s">
        <v>121</v>
      </c>
      <c r="B339" s="219" t="s">
        <v>392</v>
      </c>
      <c r="C339" s="244"/>
      <c r="D339" s="244">
        <f t="shared" ref="D339:AG339" si="108">+C284*(1+(D503/100))</f>
        <v>493.42674868752619</v>
      </c>
      <c r="E339" s="244">
        <f t="shared" si="108"/>
        <v>541.24450155592672</v>
      </c>
      <c r="F339" s="244">
        <f t="shared" si="108"/>
        <v>576.65971128320336</v>
      </c>
      <c r="G339" s="244">
        <f t="shared" si="108"/>
        <v>588.61227654304219</v>
      </c>
      <c r="H339" s="244">
        <f t="shared" si="108"/>
        <v>660.67689041160634</v>
      </c>
      <c r="I339" s="244">
        <f t="shared" si="108"/>
        <v>722.11390341125605</v>
      </c>
      <c r="J339" s="244">
        <f t="shared" si="108"/>
        <v>765.62856314749683</v>
      </c>
      <c r="K339" s="244">
        <f t="shared" si="108"/>
        <v>773.87266223967015</v>
      </c>
      <c r="L339" s="244">
        <f t="shared" si="108"/>
        <v>861.55172476854864</v>
      </c>
      <c r="M339" s="244">
        <f t="shared" si="108"/>
        <v>914.36870712769473</v>
      </c>
      <c r="N339" s="244">
        <f t="shared" si="108"/>
        <v>916.75429531156738</v>
      </c>
      <c r="O339" s="244">
        <f t="shared" si="108"/>
        <v>901.10950303491529</v>
      </c>
      <c r="P339" s="244">
        <f t="shared" si="108"/>
        <v>914.32188561161558</v>
      </c>
      <c r="Q339" s="244">
        <f t="shared" si="108"/>
        <v>941.07588121424476</v>
      </c>
      <c r="R339" s="244">
        <f t="shared" si="108"/>
        <v>957.81224074025829</v>
      </c>
      <c r="S339" s="244">
        <f t="shared" si="108"/>
        <v>1041.9789287299611</v>
      </c>
      <c r="T339" s="244">
        <f t="shared" si="108"/>
        <v>1220.0678018032786</v>
      </c>
      <c r="U339" s="244">
        <f t="shared" si="108"/>
        <v>1314.3950315364698</v>
      </c>
      <c r="V339" s="244">
        <f t="shared" si="108"/>
        <v>1328.6370072669072</v>
      </c>
      <c r="W339" s="244">
        <f t="shared" si="108"/>
        <v>1435.2911888074605</v>
      </c>
      <c r="X339" s="244">
        <f t="shared" si="108"/>
        <v>1564.6097888584204</v>
      </c>
      <c r="Y339" s="244">
        <f t="shared" si="108"/>
        <v>1740.6510299925781</v>
      </c>
      <c r="Z339" s="244">
        <f t="shared" si="108"/>
        <v>1873.1225446432843</v>
      </c>
      <c r="AA339" s="244">
        <f t="shared" si="108"/>
        <v>2010.1380000000001</v>
      </c>
      <c r="AB339" s="244">
        <f t="shared" si="108"/>
        <v>2025.8020000000001</v>
      </c>
      <c r="AC339" s="244">
        <f t="shared" si="108"/>
        <v>2140.9308205283673</v>
      </c>
      <c r="AD339" s="244">
        <f t="shared" si="108"/>
        <v>2230.0819999999999</v>
      </c>
      <c r="AE339" s="244">
        <f t="shared" si="108"/>
        <v>2400.7489999999998</v>
      </c>
      <c r="AF339" s="244">
        <f t="shared" si="108"/>
        <v>2429.0690000000004</v>
      </c>
      <c r="AG339" s="244">
        <f t="shared" si="108"/>
        <v>2583.8310000000001</v>
      </c>
      <c r="AH339" s="244"/>
    </row>
    <row r="340" spans="1:69" x14ac:dyDescent="0.2">
      <c r="A340" s="219" t="s">
        <v>122</v>
      </c>
      <c r="B340" s="219" t="s">
        <v>393</v>
      </c>
      <c r="C340" s="244"/>
      <c r="D340" s="244">
        <f t="shared" ref="D340:AG340" si="109">+C285*(1+(D504/100))</f>
        <v>101.40090537894153</v>
      </c>
      <c r="E340" s="244">
        <f t="shared" si="109"/>
        <v>115.06197724548174</v>
      </c>
      <c r="F340" s="244">
        <f t="shared" si="109"/>
        <v>134.67548004111063</v>
      </c>
      <c r="G340" s="244">
        <f t="shared" si="109"/>
        <v>140.68081542229768</v>
      </c>
      <c r="H340" s="244">
        <f t="shared" si="109"/>
        <v>160.59067223145252</v>
      </c>
      <c r="I340" s="244">
        <f t="shared" si="109"/>
        <v>168.91608994540127</v>
      </c>
      <c r="J340" s="244">
        <f t="shared" si="109"/>
        <v>181.41507805534636</v>
      </c>
      <c r="K340" s="244">
        <f t="shared" si="109"/>
        <v>192.18068046002159</v>
      </c>
      <c r="L340" s="244">
        <f t="shared" si="109"/>
        <v>207.76912774791722</v>
      </c>
      <c r="M340" s="244">
        <f t="shared" si="109"/>
        <v>221.60731705125909</v>
      </c>
      <c r="N340" s="244">
        <f t="shared" si="109"/>
        <v>237.76616729907568</v>
      </c>
      <c r="O340" s="244">
        <f t="shared" si="109"/>
        <v>234.01053838132842</v>
      </c>
      <c r="P340" s="244">
        <f t="shared" si="109"/>
        <v>246.28630120105038</v>
      </c>
      <c r="Q340" s="244">
        <f t="shared" si="109"/>
        <v>249.59597699030587</v>
      </c>
      <c r="R340" s="244">
        <f t="shared" si="109"/>
        <v>279.69635589757036</v>
      </c>
      <c r="S340" s="244">
        <f t="shared" si="109"/>
        <v>300.89500719670298</v>
      </c>
      <c r="T340" s="244">
        <f t="shared" si="109"/>
        <v>313.84184505377397</v>
      </c>
      <c r="U340" s="244">
        <f t="shared" si="109"/>
        <v>346.19252287609402</v>
      </c>
      <c r="V340" s="244">
        <f t="shared" si="109"/>
        <v>357.72779781929586</v>
      </c>
      <c r="W340" s="244">
        <f t="shared" si="109"/>
        <v>384.73787706685607</v>
      </c>
      <c r="X340" s="244">
        <f t="shared" si="109"/>
        <v>410.64412855823406</v>
      </c>
      <c r="Y340" s="244">
        <f t="shared" si="109"/>
        <v>422.03644922485927</v>
      </c>
      <c r="Z340" s="244">
        <f t="shared" si="109"/>
        <v>455.63642225879363</v>
      </c>
      <c r="AA340" s="244">
        <f t="shared" si="109"/>
        <v>444.93</v>
      </c>
      <c r="AB340" s="244">
        <f t="shared" si="109"/>
        <v>468.25900000000007</v>
      </c>
      <c r="AC340" s="244">
        <f t="shared" si="109"/>
        <v>494.49081281984377</v>
      </c>
      <c r="AD340" s="244">
        <f t="shared" si="109"/>
        <v>509.04800000000006</v>
      </c>
      <c r="AE340" s="244">
        <f t="shared" si="109"/>
        <v>530.03599999999994</v>
      </c>
      <c r="AF340" s="244">
        <f t="shared" si="109"/>
        <v>567.20899999999983</v>
      </c>
      <c r="AG340" s="244">
        <f t="shared" si="109"/>
        <v>618.12199999999996</v>
      </c>
      <c r="AH340" s="244"/>
    </row>
    <row r="341" spans="1:69" x14ac:dyDescent="0.2">
      <c r="A341" s="219" t="s">
        <v>8</v>
      </c>
      <c r="B341" s="219" t="s">
        <v>394</v>
      </c>
      <c r="C341" s="244"/>
      <c r="D341" s="244">
        <f t="shared" ref="D341:AG341" si="110">+C286*(1+(D505/100))</f>
        <v>206.79588297528574</v>
      </c>
      <c r="E341" s="244">
        <f t="shared" si="110"/>
        <v>275.65582787603205</v>
      </c>
      <c r="F341" s="244">
        <f t="shared" si="110"/>
        <v>247.59584554186961</v>
      </c>
      <c r="G341" s="244">
        <f t="shared" si="110"/>
        <v>239.24544726138373</v>
      </c>
      <c r="H341" s="244">
        <f t="shared" si="110"/>
        <v>293.94290603111125</v>
      </c>
      <c r="I341" s="244">
        <f t="shared" si="110"/>
        <v>344.36005999838585</v>
      </c>
      <c r="J341" s="244">
        <f t="shared" si="110"/>
        <v>297.06217702330144</v>
      </c>
      <c r="K341" s="244">
        <f t="shared" si="110"/>
        <v>305.71190221199328</v>
      </c>
      <c r="L341" s="244">
        <f t="shared" si="110"/>
        <v>305.94943563968775</v>
      </c>
      <c r="M341" s="244">
        <f t="shared" si="110"/>
        <v>326.32260534814344</v>
      </c>
      <c r="N341" s="244">
        <f t="shared" si="110"/>
        <v>424.92637283657223</v>
      </c>
      <c r="O341" s="244">
        <f t="shared" si="110"/>
        <v>366.82815626812192</v>
      </c>
      <c r="P341" s="244">
        <f t="shared" si="110"/>
        <v>391.42808668497042</v>
      </c>
      <c r="Q341" s="244">
        <f t="shared" si="110"/>
        <v>430.61044776849337</v>
      </c>
      <c r="R341" s="244">
        <f t="shared" si="110"/>
        <v>465.94932360912094</v>
      </c>
      <c r="S341" s="244">
        <f t="shared" si="110"/>
        <v>473.88063459211077</v>
      </c>
      <c r="T341" s="244">
        <f t="shared" si="110"/>
        <v>518.42085635552849</v>
      </c>
      <c r="U341" s="244">
        <f t="shared" si="110"/>
        <v>543.55574296414397</v>
      </c>
      <c r="V341" s="244">
        <f t="shared" si="110"/>
        <v>578.88746433801964</v>
      </c>
      <c r="W341" s="244">
        <f t="shared" si="110"/>
        <v>613.46025000800307</v>
      </c>
      <c r="X341" s="244">
        <f t="shared" si="110"/>
        <v>703.43419132582869</v>
      </c>
      <c r="Y341" s="244">
        <f t="shared" si="110"/>
        <v>764.69122276856024</v>
      </c>
      <c r="Z341" s="244">
        <f t="shared" si="110"/>
        <v>754.87063481010512</v>
      </c>
      <c r="AA341" s="244">
        <f t="shared" si="110"/>
        <v>778.43099999999993</v>
      </c>
      <c r="AB341" s="244">
        <f t="shared" si="110"/>
        <v>822.53499999999997</v>
      </c>
      <c r="AC341" s="244">
        <f t="shared" si="110"/>
        <v>840.17985090887589</v>
      </c>
      <c r="AD341" s="244">
        <f t="shared" si="110"/>
        <v>885.02300000000002</v>
      </c>
      <c r="AE341" s="244">
        <f t="shared" si="110"/>
        <v>936.83399999999995</v>
      </c>
      <c r="AF341" s="244">
        <f t="shared" si="110"/>
        <v>990.12099999999998</v>
      </c>
      <c r="AG341" s="244">
        <f t="shared" si="110"/>
        <v>1065.383</v>
      </c>
      <c r="AH341" s="244"/>
    </row>
    <row r="342" spans="1:69" x14ac:dyDescent="0.2">
      <c r="A342" s="219" t="s">
        <v>395</v>
      </c>
      <c r="B342" s="219" t="s">
        <v>396</v>
      </c>
      <c r="C342" s="244"/>
      <c r="D342" s="244">
        <f t="shared" ref="D342:AG342" si="111">+C287*(1+(D506/100))</f>
        <v>91.169472588609366</v>
      </c>
      <c r="E342" s="244">
        <f t="shared" si="111"/>
        <v>99.413017151330024</v>
      </c>
      <c r="F342" s="244">
        <f t="shared" si="111"/>
        <v>101.89725481777654</v>
      </c>
      <c r="G342" s="244">
        <f t="shared" si="111"/>
        <v>101.03792506740633</v>
      </c>
      <c r="H342" s="244">
        <f t="shared" si="111"/>
        <v>118.96355541297243</v>
      </c>
      <c r="I342" s="244">
        <f t="shared" si="111"/>
        <v>120.67883164042154</v>
      </c>
      <c r="J342" s="244">
        <f t="shared" si="111"/>
        <v>130.99569852551707</v>
      </c>
      <c r="K342" s="244">
        <f t="shared" si="111"/>
        <v>133.87606033208388</v>
      </c>
      <c r="L342" s="244">
        <f t="shared" si="111"/>
        <v>156.09384595656425</v>
      </c>
      <c r="M342" s="244">
        <f t="shared" si="111"/>
        <v>161.96432751230211</v>
      </c>
      <c r="N342" s="244">
        <f t="shared" si="111"/>
        <v>173.44383181333893</v>
      </c>
      <c r="O342" s="244">
        <f t="shared" si="111"/>
        <v>155.01777159932718</v>
      </c>
      <c r="P342" s="244">
        <f t="shared" si="111"/>
        <v>169.52874781677011</v>
      </c>
      <c r="Q342" s="244">
        <f t="shared" si="111"/>
        <v>177.57149000963142</v>
      </c>
      <c r="R342" s="244">
        <f t="shared" si="111"/>
        <v>178.71757650866775</v>
      </c>
      <c r="S342" s="244">
        <f t="shared" si="111"/>
        <v>211.79168632685059</v>
      </c>
      <c r="T342" s="244">
        <f t="shared" si="111"/>
        <v>208.46013062092877</v>
      </c>
      <c r="U342" s="244">
        <f t="shared" si="111"/>
        <v>215.04903658416464</v>
      </c>
      <c r="V342" s="244">
        <f t="shared" si="111"/>
        <v>228.48586980865664</v>
      </c>
      <c r="W342" s="244">
        <f t="shared" si="111"/>
        <v>239.3645704205795</v>
      </c>
      <c r="X342" s="244">
        <f t="shared" si="111"/>
        <v>252.90780712277999</v>
      </c>
      <c r="Y342" s="244">
        <f t="shared" si="111"/>
        <v>254.28664340399177</v>
      </c>
      <c r="Z342" s="244">
        <f t="shared" si="111"/>
        <v>276.47995005573415</v>
      </c>
      <c r="AA342" s="244">
        <f t="shared" si="111"/>
        <v>298.49299999999999</v>
      </c>
      <c r="AB342" s="244">
        <f t="shared" si="111"/>
        <v>316.88499999999999</v>
      </c>
      <c r="AC342" s="244">
        <f t="shared" si="111"/>
        <v>328.82499999999993</v>
      </c>
      <c r="AD342" s="244">
        <f t="shared" si="111"/>
        <v>334.93200000000002</v>
      </c>
      <c r="AE342" s="244">
        <f t="shared" si="111"/>
        <v>358.11399999999998</v>
      </c>
      <c r="AF342" s="244">
        <f t="shared" si="111"/>
        <v>390.32400000000007</v>
      </c>
      <c r="AG342" s="244">
        <f t="shared" si="111"/>
        <v>409.35599999999999</v>
      </c>
      <c r="AH342" s="244"/>
    </row>
    <row r="343" spans="1:69" x14ac:dyDescent="0.2">
      <c r="A343" s="219" t="s">
        <v>102</v>
      </c>
      <c r="B343" s="219" t="s">
        <v>397</v>
      </c>
      <c r="C343" s="244"/>
      <c r="D343" s="244">
        <f t="shared" ref="D343:AG343" si="112">+C288*(1+(D507/100))</f>
        <v>169.48283494287469</v>
      </c>
      <c r="E343" s="244">
        <f t="shared" si="112"/>
        <v>211.23313842121817</v>
      </c>
      <c r="F343" s="244">
        <f t="shared" si="112"/>
        <v>183.46815278081593</v>
      </c>
      <c r="G343" s="244">
        <f t="shared" si="112"/>
        <v>334.33761002000563</v>
      </c>
      <c r="H343" s="244">
        <f t="shared" si="112"/>
        <v>310.551751321138</v>
      </c>
      <c r="I343" s="244">
        <f t="shared" si="112"/>
        <v>291.55406064921038</v>
      </c>
      <c r="J343" s="244">
        <f t="shared" si="112"/>
        <v>208.92149380812674</v>
      </c>
      <c r="K343" s="244">
        <f t="shared" si="112"/>
        <v>323.90940545088154</v>
      </c>
      <c r="L343" s="244">
        <f t="shared" si="112"/>
        <v>312.74681618632036</v>
      </c>
      <c r="M343" s="244">
        <f t="shared" si="112"/>
        <v>278.59675639299422</v>
      </c>
      <c r="N343" s="244">
        <f t="shared" si="112"/>
        <v>423.24932392090318</v>
      </c>
      <c r="O343" s="244">
        <f t="shared" si="112"/>
        <v>189.54701095167496</v>
      </c>
      <c r="P343" s="244">
        <f t="shared" si="112"/>
        <v>386.22659130690107</v>
      </c>
      <c r="Q343" s="244">
        <f t="shared" si="112"/>
        <v>378.08303871635644</v>
      </c>
      <c r="R343" s="244">
        <f t="shared" si="112"/>
        <v>512.76281186628728</v>
      </c>
      <c r="S343" s="244">
        <f t="shared" si="112"/>
        <v>614.73581829704449</v>
      </c>
      <c r="T343" s="244">
        <f t="shared" si="112"/>
        <v>430.21045026378232</v>
      </c>
      <c r="U343" s="244">
        <f t="shared" si="112"/>
        <v>190.38642255836388</v>
      </c>
      <c r="V343" s="244">
        <f t="shared" si="112"/>
        <v>474.285536306305</v>
      </c>
      <c r="W343" s="244">
        <f t="shared" si="112"/>
        <v>577.438168322553</v>
      </c>
      <c r="X343" s="244">
        <f t="shared" si="112"/>
        <v>657.42446242512074</v>
      </c>
      <c r="Y343" s="244">
        <f t="shared" si="112"/>
        <v>822.40352096534787</v>
      </c>
      <c r="Z343" s="244">
        <f t="shared" si="112"/>
        <v>628.50193003521281</v>
      </c>
      <c r="AA343" s="244">
        <f t="shared" si="112"/>
        <v>527.18299999999999</v>
      </c>
      <c r="AB343" s="244">
        <f t="shared" si="112"/>
        <v>640.26499999999999</v>
      </c>
      <c r="AC343" s="244">
        <f t="shared" si="112"/>
        <v>898.92456511306614</v>
      </c>
      <c r="AD343" s="244">
        <f t="shared" si="112"/>
        <v>898.4430000000001</v>
      </c>
      <c r="AE343" s="244">
        <f t="shared" si="112"/>
        <v>467.33699999999999</v>
      </c>
      <c r="AF343" s="244">
        <f t="shared" si="112"/>
        <v>872.78399999999999</v>
      </c>
      <c r="AG343" s="244">
        <f t="shared" si="112"/>
        <v>1661.8569999999997</v>
      </c>
      <c r="AH343" s="244"/>
    </row>
    <row r="344" spans="1:69" x14ac:dyDescent="0.2">
      <c r="A344" s="219" t="s">
        <v>131</v>
      </c>
      <c r="B344" s="219" t="s">
        <v>398</v>
      </c>
      <c r="C344" s="244"/>
      <c r="D344" s="244">
        <f t="shared" ref="D344:AG344" si="113">+C289*(1+(D508/100))</f>
        <v>14.583732413831532</v>
      </c>
      <c r="E344" s="244">
        <f t="shared" si="113"/>
        <v>15.132066067672447</v>
      </c>
      <c r="F344" s="244">
        <f t="shared" si="113"/>
        <v>17.253782168484996</v>
      </c>
      <c r="G344" s="244">
        <f t="shared" si="113"/>
        <v>26.817784938082543</v>
      </c>
      <c r="H344" s="244">
        <f t="shared" si="113"/>
        <v>28.172574660629152</v>
      </c>
      <c r="I344" s="244">
        <f t="shared" si="113"/>
        <v>29.288554405829348</v>
      </c>
      <c r="J344" s="244">
        <f t="shared" si="113"/>
        <v>30.642192441702605</v>
      </c>
      <c r="K344" s="244">
        <f t="shared" si="113"/>
        <v>32.11889345565983</v>
      </c>
      <c r="L344" s="244">
        <f t="shared" si="113"/>
        <v>33.186244840410595</v>
      </c>
      <c r="M344" s="244">
        <f t="shared" si="113"/>
        <v>37.359932771907999</v>
      </c>
      <c r="N344" s="244">
        <f t="shared" si="113"/>
        <v>49.241916092521009</v>
      </c>
      <c r="O344" s="244">
        <f t="shared" si="113"/>
        <v>54.959856878621672</v>
      </c>
      <c r="P344" s="244">
        <f t="shared" si="113"/>
        <v>46.05632834908976</v>
      </c>
      <c r="Q344" s="244">
        <f t="shared" si="113"/>
        <v>53.321082964595959</v>
      </c>
      <c r="R344" s="244">
        <f t="shared" si="113"/>
        <v>50.690564901094397</v>
      </c>
      <c r="S344" s="244">
        <f t="shared" si="113"/>
        <v>52.02929600604493</v>
      </c>
      <c r="T344" s="244">
        <f t="shared" si="113"/>
        <v>58.380417931279439</v>
      </c>
      <c r="U344" s="244">
        <f t="shared" si="113"/>
        <v>63.551962240709706</v>
      </c>
      <c r="V344" s="244">
        <f t="shared" si="113"/>
        <v>66.332575397124714</v>
      </c>
      <c r="W344" s="244">
        <f t="shared" si="113"/>
        <v>70.287363814088195</v>
      </c>
      <c r="X344" s="244">
        <f t="shared" si="113"/>
        <v>72.346761474084957</v>
      </c>
      <c r="Y344" s="244">
        <f t="shared" si="113"/>
        <v>83.702398920270369</v>
      </c>
      <c r="Z344" s="244">
        <f t="shared" si="113"/>
        <v>90.924277909242377</v>
      </c>
      <c r="AA344" s="244">
        <f t="shared" si="113"/>
        <v>49.182000000000009</v>
      </c>
      <c r="AB344" s="244">
        <f t="shared" si="113"/>
        <v>49.539999999999992</v>
      </c>
      <c r="AC344" s="244">
        <f t="shared" si="113"/>
        <v>43.768067523076617</v>
      </c>
      <c r="AD344" s="244">
        <f t="shared" si="113"/>
        <v>40.20600000000001</v>
      </c>
      <c r="AE344" s="244">
        <f t="shared" si="113"/>
        <v>34.216000000000001</v>
      </c>
      <c r="AF344" s="244">
        <f t="shared" si="113"/>
        <v>38.033999999999999</v>
      </c>
      <c r="AG344" s="244">
        <f t="shared" si="113"/>
        <v>45.13000000000001</v>
      </c>
      <c r="AH344" s="244"/>
    </row>
    <row r="345" spans="1:69" x14ac:dyDescent="0.2">
      <c r="A345" s="219" t="s">
        <v>132</v>
      </c>
      <c r="B345" s="219" t="s">
        <v>399</v>
      </c>
      <c r="C345" s="244"/>
      <c r="D345" s="244">
        <f t="shared" ref="D345:AG345" si="114">+C290*(1+(D509/100))</f>
        <v>101.68614994804699</v>
      </c>
      <c r="E345" s="244">
        <f t="shared" si="114"/>
        <v>112.0843560735198</v>
      </c>
      <c r="F345" s="244">
        <f t="shared" si="114"/>
        <v>128.86214842264653</v>
      </c>
      <c r="G345" s="244">
        <f t="shared" si="114"/>
        <v>134.447049568084</v>
      </c>
      <c r="H345" s="244">
        <f t="shared" si="114"/>
        <v>142.6773943628782</v>
      </c>
      <c r="I345" s="244">
        <f t="shared" si="114"/>
        <v>137.73013999093308</v>
      </c>
      <c r="J345" s="244">
        <f t="shared" si="114"/>
        <v>150.30680937451538</v>
      </c>
      <c r="K345" s="244">
        <f t="shared" si="114"/>
        <v>157.85030857671507</v>
      </c>
      <c r="L345" s="244">
        <f t="shared" si="114"/>
        <v>183.14738344141622</v>
      </c>
      <c r="M345" s="244">
        <f t="shared" si="114"/>
        <v>197.00183846687983</v>
      </c>
      <c r="N345" s="244">
        <f t="shared" si="114"/>
        <v>210.51545414477459</v>
      </c>
      <c r="O345" s="244">
        <f t="shared" si="114"/>
        <v>200.8124662734333</v>
      </c>
      <c r="P345" s="244">
        <f t="shared" si="114"/>
        <v>199.07123999448854</v>
      </c>
      <c r="Q345" s="244">
        <f t="shared" si="114"/>
        <v>194.72101477861233</v>
      </c>
      <c r="R345" s="244">
        <f t="shared" si="114"/>
        <v>214.56319311600777</v>
      </c>
      <c r="S345" s="244">
        <f t="shared" si="114"/>
        <v>206.92431771638573</v>
      </c>
      <c r="T345" s="244">
        <f t="shared" si="114"/>
        <v>229.53908293900713</v>
      </c>
      <c r="U345" s="244">
        <f t="shared" si="114"/>
        <v>234.37236627121345</v>
      </c>
      <c r="V345" s="244">
        <f t="shared" si="114"/>
        <v>236.93826989823091</v>
      </c>
      <c r="W345" s="244">
        <f t="shared" si="114"/>
        <v>245.51166564003674</v>
      </c>
      <c r="X345" s="244">
        <f t="shared" si="114"/>
        <v>260.69209578693153</v>
      </c>
      <c r="Y345" s="244">
        <f t="shared" si="114"/>
        <v>259.34342440429299</v>
      </c>
      <c r="Z345" s="244">
        <f t="shared" si="114"/>
        <v>272.36924634818297</v>
      </c>
      <c r="AA345" s="244">
        <f t="shared" si="114"/>
        <v>291.685</v>
      </c>
      <c r="AB345" s="244">
        <f t="shared" si="114"/>
        <v>294.99600000000004</v>
      </c>
      <c r="AC345" s="244">
        <f t="shared" si="114"/>
        <v>311.5</v>
      </c>
      <c r="AD345" s="244">
        <f t="shared" si="114"/>
        <v>331.13499999999999</v>
      </c>
      <c r="AE345" s="244">
        <f t="shared" si="114"/>
        <v>332.40300000000002</v>
      </c>
      <c r="AF345" s="244">
        <f t="shared" si="114"/>
        <v>355.89000000000004</v>
      </c>
      <c r="AG345" s="244">
        <f t="shared" si="114"/>
        <v>426.71300000000014</v>
      </c>
      <c r="AH345" s="244"/>
    </row>
    <row r="346" spans="1:69" x14ac:dyDescent="0.2">
      <c r="A346" s="219" t="s">
        <v>133</v>
      </c>
      <c r="B346" s="219" t="s">
        <v>400</v>
      </c>
      <c r="C346" s="244"/>
      <c r="D346" s="244">
        <f t="shared" ref="D346:AG346" si="115">+C291*(1+(D510/100))</f>
        <v>43.921863272594422</v>
      </c>
      <c r="E346" s="244">
        <f t="shared" si="115"/>
        <v>50.123342153296115</v>
      </c>
      <c r="F346" s="244">
        <f t="shared" si="115"/>
        <v>67.090745249737736</v>
      </c>
      <c r="G346" s="244">
        <f t="shared" si="115"/>
        <v>56.791423539128026</v>
      </c>
      <c r="H346" s="244">
        <f t="shared" si="115"/>
        <v>67.174503512534969</v>
      </c>
      <c r="I346" s="244">
        <f t="shared" si="115"/>
        <v>67.809178171379116</v>
      </c>
      <c r="J346" s="244">
        <f t="shared" si="115"/>
        <v>73.888374343439963</v>
      </c>
      <c r="K346" s="244">
        <f t="shared" si="115"/>
        <v>72.997311097797251</v>
      </c>
      <c r="L346" s="244">
        <f t="shared" si="115"/>
        <v>89.793847092065889</v>
      </c>
      <c r="M346" s="244">
        <f t="shared" si="115"/>
        <v>94.102373221371863</v>
      </c>
      <c r="N346" s="244">
        <f t="shared" si="115"/>
        <v>139.89165110032113</v>
      </c>
      <c r="O346" s="244">
        <f t="shared" si="115"/>
        <v>99.948626136225087</v>
      </c>
      <c r="P346" s="244">
        <f t="shared" si="115"/>
        <v>111.20604647433858</v>
      </c>
      <c r="Q346" s="244">
        <f t="shared" si="115"/>
        <v>128.55450120372063</v>
      </c>
      <c r="R346" s="244">
        <f t="shared" si="115"/>
        <v>135.10250369550187</v>
      </c>
      <c r="S346" s="244">
        <f t="shared" si="115"/>
        <v>151.21514632722551</v>
      </c>
      <c r="T346" s="244">
        <f t="shared" si="115"/>
        <v>164.76212913638187</v>
      </c>
      <c r="U346" s="244">
        <f t="shared" si="115"/>
        <v>174.23046509259987</v>
      </c>
      <c r="V346" s="244">
        <f t="shared" si="115"/>
        <v>192.92129460573099</v>
      </c>
      <c r="W346" s="244">
        <f t="shared" si="115"/>
        <v>206.23009278326836</v>
      </c>
      <c r="X346" s="244">
        <f t="shared" si="115"/>
        <v>223.28186100279112</v>
      </c>
      <c r="Y346" s="244">
        <f t="shared" si="115"/>
        <v>215.49714223745727</v>
      </c>
      <c r="Z346" s="244">
        <f t="shared" si="115"/>
        <v>232.27532001161356</v>
      </c>
      <c r="AA346" s="244">
        <f t="shared" si="115"/>
        <v>219.511</v>
      </c>
      <c r="AB346" s="244">
        <f t="shared" si="115"/>
        <v>213.66800000000003</v>
      </c>
      <c r="AC346" s="244">
        <f t="shared" si="115"/>
        <v>227.61938209201568</v>
      </c>
      <c r="AD346" s="244">
        <f t="shared" si="115"/>
        <v>242.42699999999996</v>
      </c>
      <c r="AE346" s="244">
        <f t="shared" si="115"/>
        <v>261.43200000000002</v>
      </c>
      <c r="AF346" s="244">
        <f t="shared" si="115"/>
        <v>265.08499999999998</v>
      </c>
      <c r="AG346" s="244">
        <f t="shared" si="115"/>
        <v>293.82299999999998</v>
      </c>
      <c r="AH346" s="244"/>
    </row>
    <row r="347" spans="1:69" x14ac:dyDescent="0.2">
      <c r="A347" s="219" t="s">
        <v>134</v>
      </c>
      <c r="B347" s="219" t="s">
        <v>401</v>
      </c>
      <c r="C347" s="244"/>
      <c r="D347" s="244">
        <f t="shared" ref="D347:AG347" si="116">+C292*(1+(D511/100))</f>
        <v>25.3983824317454</v>
      </c>
      <c r="E347" s="244">
        <f t="shared" si="116"/>
        <v>26.622791347781043</v>
      </c>
      <c r="F347" s="244">
        <f t="shared" si="116"/>
        <v>31.371973845739806</v>
      </c>
      <c r="G347" s="244">
        <f t="shared" si="116"/>
        <v>17.507957271849474</v>
      </c>
      <c r="H347" s="244">
        <f t="shared" si="116"/>
        <v>23.780199322993216</v>
      </c>
      <c r="I347" s="244">
        <f t="shared" si="116"/>
        <v>29.38671667883364</v>
      </c>
      <c r="J347" s="244">
        <f t="shared" si="116"/>
        <v>36.723942298098159</v>
      </c>
      <c r="K347" s="244">
        <f t="shared" si="116"/>
        <v>30.174556560968327</v>
      </c>
      <c r="L347" s="244">
        <f t="shared" si="116"/>
        <v>45.532629355231187</v>
      </c>
      <c r="M347" s="244">
        <f t="shared" si="116"/>
        <v>41.890248022099783</v>
      </c>
      <c r="N347" s="244">
        <f t="shared" si="116"/>
        <v>44.414334101045036</v>
      </c>
      <c r="O347" s="244">
        <f t="shared" si="116"/>
        <v>47.065025426673024</v>
      </c>
      <c r="P347" s="244">
        <f t="shared" si="116"/>
        <v>50.242958797042022</v>
      </c>
      <c r="Q347" s="244">
        <f t="shared" si="116"/>
        <v>52.97866158614147</v>
      </c>
      <c r="R347" s="244">
        <f t="shared" si="116"/>
        <v>49.213702438577769</v>
      </c>
      <c r="S347" s="244">
        <f t="shared" si="116"/>
        <v>58.253681283611222</v>
      </c>
      <c r="T347" s="244">
        <f t="shared" si="116"/>
        <v>66.750930804422765</v>
      </c>
      <c r="U347" s="244">
        <f t="shared" si="116"/>
        <v>61.972963709871784</v>
      </c>
      <c r="V347" s="244">
        <f t="shared" si="116"/>
        <v>54.185578057034931</v>
      </c>
      <c r="W347" s="244">
        <f t="shared" si="116"/>
        <v>61.736526741713256</v>
      </c>
      <c r="X347" s="244">
        <f t="shared" si="116"/>
        <v>63.985536586089118</v>
      </c>
      <c r="Y347" s="244">
        <f t="shared" si="116"/>
        <v>73.72876221229923</v>
      </c>
      <c r="Z347" s="244">
        <f t="shared" si="116"/>
        <v>84.149547102349246</v>
      </c>
      <c r="AA347" s="244">
        <f t="shared" si="116"/>
        <v>104.66800000000001</v>
      </c>
      <c r="AB347" s="244">
        <f t="shared" si="116"/>
        <v>96.53400000000002</v>
      </c>
      <c r="AC347" s="244">
        <f t="shared" si="116"/>
        <v>102.68119127671142</v>
      </c>
      <c r="AD347" s="244">
        <f t="shared" si="116"/>
        <v>104.512</v>
      </c>
      <c r="AE347" s="244">
        <f t="shared" si="116"/>
        <v>111.18899999999998</v>
      </c>
      <c r="AF347" s="244">
        <f t="shared" si="116"/>
        <v>124.93700000000001</v>
      </c>
      <c r="AG347" s="244">
        <f t="shared" si="116"/>
        <v>131.672</v>
      </c>
      <c r="AH347" s="244"/>
    </row>
    <row r="348" spans="1:69" x14ac:dyDescent="0.2">
      <c r="A348" s="219" t="s">
        <v>135</v>
      </c>
      <c r="B348" s="219" t="s">
        <v>402</v>
      </c>
      <c r="C348" s="244"/>
      <c r="D348" s="244">
        <f t="shared" ref="D348:AG348" si="117">+C293*(1+(D512/100))</f>
        <v>27.900399610940099</v>
      </c>
      <c r="E348" s="244">
        <f t="shared" si="117"/>
        <v>35.087582912160904</v>
      </c>
      <c r="F348" s="244">
        <f t="shared" si="117"/>
        <v>46.162040188399587</v>
      </c>
      <c r="G348" s="244">
        <f t="shared" si="117"/>
        <v>47.773709328925641</v>
      </c>
      <c r="H348" s="244">
        <f t="shared" si="117"/>
        <v>53.558994430601913</v>
      </c>
      <c r="I348" s="244">
        <f t="shared" si="117"/>
        <v>57.015273474418684</v>
      </c>
      <c r="J348" s="244">
        <f t="shared" si="117"/>
        <v>60.580980130388134</v>
      </c>
      <c r="K348" s="244">
        <f t="shared" si="117"/>
        <v>60.784925158536964</v>
      </c>
      <c r="L348" s="244">
        <f t="shared" si="117"/>
        <v>81.402592491764025</v>
      </c>
      <c r="M348" s="244">
        <f t="shared" si="117"/>
        <v>95.177404728637526</v>
      </c>
      <c r="N348" s="244">
        <f t="shared" si="117"/>
        <v>81.265306525804149</v>
      </c>
      <c r="O348" s="244">
        <f t="shared" si="117"/>
        <v>85.969925124070997</v>
      </c>
      <c r="P348" s="244">
        <f t="shared" si="117"/>
        <v>78.298118910166906</v>
      </c>
      <c r="Q348" s="244">
        <f t="shared" si="117"/>
        <v>93.807113654659304</v>
      </c>
      <c r="R348" s="244">
        <f t="shared" si="117"/>
        <v>117.47240742831316</v>
      </c>
      <c r="S348" s="244">
        <f t="shared" si="117"/>
        <v>128.36356521444688</v>
      </c>
      <c r="T348" s="244">
        <f t="shared" si="117"/>
        <v>121.55534361483375</v>
      </c>
      <c r="U348" s="244">
        <f t="shared" si="117"/>
        <v>133.96954071493167</v>
      </c>
      <c r="V348" s="244">
        <f t="shared" si="117"/>
        <v>159.16445971992337</v>
      </c>
      <c r="W348" s="244">
        <f t="shared" si="117"/>
        <v>163.27187461866416</v>
      </c>
      <c r="X348" s="244">
        <f t="shared" si="117"/>
        <v>146.2263786201168</v>
      </c>
      <c r="Y348" s="244">
        <f t="shared" si="117"/>
        <v>154.37758898126566</v>
      </c>
      <c r="Z348" s="244">
        <f t="shared" si="117"/>
        <v>164.58071820032271</v>
      </c>
      <c r="AA348" s="244">
        <f t="shared" si="117"/>
        <v>193.26400000000001</v>
      </c>
      <c r="AB348" s="244">
        <f t="shared" si="117"/>
        <v>206.35899999999998</v>
      </c>
      <c r="AC348" s="244">
        <f t="shared" si="117"/>
        <v>203.87111726928561</v>
      </c>
      <c r="AD348" s="244">
        <f t="shared" si="117"/>
        <v>212.697</v>
      </c>
      <c r="AE348" s="244">
        <f t="shared" si="117"/>
        <v>225.041</v>
      </c>
      <c r="AF348" s="244">
        <f t="shared" si="117"/>
        <v>247.03099999999998</v>
      </c>
      <c r="AG348" s="244">
        <f t="shared" si="117"/>
        <v>286.11900000000003</v>
      </c>
      <c r="AH348" s="244"/>
    </row>
    <row r="349" spans="1:69" x14ac:dyDescent="0.2">
      <c r="A349" s="219" t="s">
        <v>136</v>
      </c>
      <c r="B349" s="219" t="s">
        <v>403</v>
      </c>
      <c r="C349" s="244"/>
      <c r="D349" s="244">
        <f t="shared" ref="D349:AG349" si="118">+C294*(1+(D513/100))</f>
        <v>73.521907079839323</v>
      </c>
      <c r="E349" s="244">
        <f t="shared" si="118"/>
        <v>69.356660192181181</v>
      </c>
      <c r="F349" s="244">
        <f t="shared" si="118"/>
        <v>75.472295991722049</v>
      </c>
      <c r="G349" s="244">
        <f t="shared" si="118"/>
        <v>57.165975543577645</v>
      </c>
      <c r="H349" s="244">
        <f t="shared" si="118"/>
        <v>79.121217639759791</v>
      </c>
      <c r="I349" s="244">
        <f t="shared" si="118"/>
        <v>76.741043585584379</v>
      </c>
      <c r="J349" s="244">
        <f t="shared" si="118"/>
        <v>90.87959380646258</v>
      </c>
      <c r="K349" s="244">
        <f t="shared" si="118"/>
        <v>96.873385566202998</v>
      </c>
      <c r="L349" s="244">
        <f t="shared" si="118"/>
        <v>107.15335332975208</v>
      </c>
      <c r="M349" s="244">
        <f t="shared" si="118"/>
        <v>134.93950434722103</v>
      </c>
      <c r="N349" s="244">
        <f t="shared" si="118"/>
        <v>121.64431095854239</v>
      </c>
      <c r="O349" s="244">
        <f t="shared" si="118"/>
        <v>113.44969659142208</v>
      </c>
      <c r="P349" s="244">
        <f t="shared" si="118"/>
        <v>104.96795109475232</v>
      </c>
      <c r="Q349" s="244">
        <f t="shared" si="118"/>
        <v>116.75405365824933</v>
      </c>
      <c r="R349" s="244">
        <f t="shared" si="118"/>
        <v>121.02000197320524</v>
      </c>
      <c r="S349" s="244">
        <f t="shared" si="118"/>
        <v>113.6418881123474</v>
      </c>
      <c r="T349" s="244">
        <f t="shared" si="118"/>
        <v>129.10226544821163</v>
      </c>
      <c r="U349" s="244">
        <f t="shared" si="118"/>
        <v>137.3002717686127</v>
      </c>
      <c r="V349" s="244">
        <f t="shared" si="118"/>
        <v>146.99308098436484</v>
      </c>
      <c r="W349" s="244">
        <f t="shared" si="118"/>
        <v>144.78698461250207</v>
      </c>
      <c r="X349" s="244">
        <f t="shared" si="118"/>
        <v>154.39411940254624</v>
      </c>
      <c r="Y349" s="244">
        <f t="shared" si="118"/>
        <v>158.33441168610599</v>
      </c>
      <c r="Z349" s="244">
        <f t="shared" si="118"/>
        <v>170.00921261201455</v>
      </c>
      <c r="AA349" s="244">
        <f t="shared" si="118"/>
        <v>164.011</v>
      </c>
      <c r="AB349" s="244">
        <f t="shared" si="118"/>
        <v>164.34899999999999</v>
      </c>
      <c r="AC349" s="244">
        <f t="shared" si="118"/>
        <v>171.55272353599401</v>
      </c>
      <c r="AD349" s="244">
        <f t="shared" si="118"/>
        <v>170.596</v>
      </c>
      <c r="AE349" s="244">
        <f t="shared" si="118"/>
        <v>184.20399999999998</v>
      </c>
      <c r="AF349" s="244">
        <f t="shared" si="118"/>
        <v>192.29499999999999</v>
      </c>
      <c r="AG349" s="244">
        <f t="shared" si="118"/>
        <v>208.01400000000001</v>
      </c>
      <c r="AH349" s="244"/>
    </row>
    <row r="350" spans="1:69" x14ac:dyDescent="0.2">
      <c r="A350" s="219" t="s">
        <v>137</v>
      </c>
      <c r="B350" s="219" t="s">
        <v>404</v>
      </c>
      <c r="C350" s="244"/>
      <c r="D350" s="244">
        <f t="shared" ref="D350:AG350" si="119">+C295*(1+(D514/100))</f>
        <v>31.923140743618546</v>
      </c>
      <c r="E350" s="244">
        <f t="shared" si="119"/>
        <v>34.715588624306648</v>
      </c>
      <c r="F350" s="244">
        <f t="shared" si="119"/>
        <v>38.004993322416155</v>
      </c>
      <c r="G350" s="244">
        <f t="shared" si="119"/>
        <v>44.766442901771569</v>
      </c>
      <c r="H350" s="244">
        <f t="shared" si="119"/>
        <v>55.655603582011551</v>
      </c>
      <c r="I350" s="244">
        <f t="shared" si="119"/>
        <v>65.517509812950109</v>
      </c>
      <c r="J350" s="244">
        <f t="shared" si="119"/>
        <v>60.192279935731037</v>
      </c>
      <c r="K350" s="244">
        <f t="shared" si="119"/>
        <v>59.84661568663001</v>
      </c>
      <c r="L350" s="244">
        <f t="shared" si="119"/>
        <v>67.163122462800686</v>
      </c>
      <c r="M350" s="244">
        <f t="shared" si="119"/>
        <v>83.24736240123805</v>
      </c>
      <c r="N350" s="244">
        <f t="shared" si="119"/>
        <v>69.408456042209934</v>
      </c>
      <c r="O350" s="244">
        <f t="shared" si="119"/>
        <v>68.029117473595861</v>
      </c>
      <c r="P350" s="244">
        <f t="shared" si="119"/>
        <v>77.330158937639624</v>
      </c>
      <c r="Q350" s="244">
        <f t="shared" si="119"/>
        <v>87.256955708419611</v>
      </c>
      <c r="R350" s="244">
        <f t="shared" si="119"/>
        <v>93.094605713171006</v>
      </c>
      <c r="S350" s="244">
        <f t="shared" si="119"/>
        <v>91.715945089399085</v>
      </c>
      <c r="T350" s="244">
        <f t="shared" si="119"/>
        <v>101.38832313465051</v>
      </c>
      <c r="U350" s="244">
        <f t="shared" si="119"/>
        <v>92.184974844433896</v>
      </c>
      <c r="V350" s="244">
        <f t="shared" si="119"/>
        <v>86.417430288909088</v>
      </c>
      <c r="W350" s="244">
        <f t="shared" si="119"/>
        <v>94.349204760009101</v>
      </c>
      <c r="X350" s="244">
        <f t="shared" si="119"/>
        <v>112.25195879147223</v>
      </c>
      <c r="Y350" s="244">
        <f t="shared" si="119"/>
        <v>103.60249531300994</v>
      </c>
      <c r="Z350" s="244">
        <f t="shared" si="119"/>
        <v>126.54727983459568</v>
      </c>
      <c r="AA350" s="244">
        <f t="shared" si="119"/>
        <v>105.672</v>
      </c>
      <c r="AB350" s="244">
        <f t="shared" si="119"/>
        <v>119.857</v>
      </c>
      <c r="AC350" s="244">
        <f t="shared" si="119"/>
        <v>133.46027386028206</v>
      </c>
      <c r="AD350" s="244">
        <f t="shared" si="119"/>
        <v>28.494</v>
      </c>
      <c r="AE350" s="244">
        <f t="shared" si="119"/>
        <v>100.065</v>
      </c>
      <c r="AF350" s="244">
        <f t="shared" si="119"/>
        <v>104.13399999999999</v>
      </c>
      <c r="AG350" s="244">
        <f t="shared" si="119"/>
        <v>121.535</v>
      </c>
      <c r="AH350" s="244"/>
    </row>
    <row r="351" spans="1:69" x14ac:dyDescent="0.2">
      <c r="A351" s="219" t="s">
        <v>138</v>
      </c>
      <c r="B351" s="219" t="s">
        <v>405</v>
      </c>
      <c r="C351" s="244"/>
      <c r="D351" s="244">
        <f t="shared" ref="D351:AG351" si="120">+C296*(1+(D515/100))</f>
        <v>113.35483348351379</v>
      </c>
      <c r="E351" s="244">
        <f t="shared" si="120"/>
        <v>96.261393903368614</v>
      </c>
      <c r="F351" s="244">
        <f t="shared" si="120"/>
        <v>96.503126404431157</v>
      </c>
      <c r="G351" s="244">
        <f t="shared" si="120"/>
        <v>88.650246208342125</v>
      </c>
      <c r="H351" s="244">
        <f t="shared" si="120"/>
        <v>117.59791880174784</v>
      </c>
      <c r="I351" s="244">
        <f t="shared" si="120"/>
        <v>122.90483376769515</v>
      </c>
      <c r="J351" s="244">
        <f t="shared" si="120"/>
        <v>133.30148004366711</v>
      </c>
      <c r="K351" s="244">
        <f t="shared" si="120"/>
        <v>141.11132545796616</v>
      </c>
      <c r="L351" s="244">
        <f t="shared" si="120"/>
        <v>159.3329627930072</v>
      </c>
      <c r="M351" s="244">
        <f t="shared" si="120"/>
        <v>177.1734322026204</v>
      </c>
      <c r="N351" s="244">
        <f t="shared" si="120"/>
        <v>159.14394474670485</v>
      </c>
      <c r="O351" s="244">
        <f t="shared" si="120"/>
        <v>156.35890054169025</v>
      </c>
      <c r="P351" s="244">
        <f t="shared" si="120"/>
        <v>157.96073633154379</v>
      </c>
      <c r="Q351" s="244">
        <f t="shared" si="120"/>
        <v>157.95999573881991</v>
      </c>
      <c r="R351" s="244">
        <f t="shared" si="120"/>
        <v>157.98339397523435</v>
      </c>
      <c r="S351" s="244">
        <f t="shared" si="120"/>
        <v>201.58503863940896</v>
      </c>
      <c r="T351" s="244">
        <f t="shared" si="120"/>
        <v>220.93854705056273</v>
      </c>
      <c r="U351" s="244">
        <f t="shared" si="120"/>
        <v>270.25443624258673</v>
      </c>
      <c r="V351" s="244">
        <f t="shared" si="120"/>
        <v>264.63479299674344</v>
      </c>
      <c r="W351" s="244">
        <f t="shared" si="120"/>
        <v>291.73219490211534</v>
      </c>
      <c r="X351" s="244">
        <f t="shared" si="120"/>
        <v>298.87992964534249</v>
      </c>
      <c r="Y351" s="244">
        <f t="shared" si="120"/>
        <v>335.30925837716489</v>
      </c>
      <c r="Z351" s="244">
        <f t="shared" si="120"/>
        <v>349.83071033424727</v>
      </c>
      <c r="AA351" s="244">
        <f t="shared" si="120"/>
        <v>324.84100000000001</v>
      </c>
      <c r="AB351" s="244">
        <f t="shared" si="120"/>
        <v>329.24299999999999</v>
      </c>
      <c r="AC351" s="244">
        <f t="shared" si="120"/>
        <v>315.84520187181755</v>
      </c>
      <c r="AD351" s="244">
        <f t="shared" si="120"/>
        <v>340.79899999999998</v>
      </c>
      <c r="AE351" s="244">
        <f t="shared" si="120"/>
        <v>412.23199999999997</v>
      </c>
      <c r="AF351" s="244">
        <f t="shared" si="120"/>
        <v>437.49099999999999</v>
      </c>
      <c r="AG351" s="244">
        <f t="shared" si="120"/>
        <v>483.74200000000002</v>
      </c>
      <c r="AH351" s="244"/>
    </row>
    <row r="352" spans="1:69" x14ac:dyDescent="0.2">
      <c r="A352" s="219" t="s">
        <v>139</v>
      </c>
      <c r="B352" s="219" t="s">
        <v>406</v>
      </c>
      <c r="C352" s="244"/>
      <c r="D352" s="244">
        <f t="shared" ref="D352:AG352" si="121">+C297*(1+(D516/100))</f>
        <v>9.2906678500960354</v>
      </c>
      <c r="E352" s="244">
        <f t="shared" si="121"/>
        <v>9.0342395166189604</v>
      </c>
      <c r="F352" s="244">
        <f t="shared" si="121"/>
        <v>8.7828582047526407</v>
      </c>
      <c r="G352" s="244">
        <f t="shared" si="121"/>
        <v>6.7752443736105974</v>
      </c>
      <c r="H352" s="244">
        <f t="shared" si="121"/>
        <v>9.0715508692817455</v>
      </c>
      <c r="I352" s="244">
        <f t="shared" si="121"/>
        <v>8.6939164650830918</v>
      </c>
      <c r="J352" s="244">
        <f t="shared" si="121"/>
        <v>9.4472795280866979</v>
      </c>
      <c r="K352" s="244">
        <f t="shared" si="121"/>
        <v>8.9595993002784784</v>
      </c>
      <c r="L352" s="244">
        <f t="shared" si="121"/>
        <v>10.540907840073116</v>
      </c>
      <c r="M352" s="244">
        <f t="shared" si="121"/>
        <v>8.5937070109659945</v>
      </c>
      <c r="N352" s="244">
        <f t="shared" si="121"/>
        <v>7.3383733236450404</v>
      </c>
      <c r="O352" s="244">
        <f t="shared" si="121"/>
        <v>6.7406529278882976</v>
      </c>
      <c r="P352" s="244">
        <f t="shared" si="121"/>
        <v>6.7212144622127159</v>
      </c>
      <c r="Q352" s="244">
        <f t="shared" si="121"/>
        <v>4.6245428191864013</v>
      </c>
      <c r="R352" s="244">
        <f t="shared" si="121"/>
        <v>2.6862965440907765</v>
      </c>
      <c r="S352" s="244">
        <f t="shared" si="121"/>
        <v>3.8104260860662613</v>
      </c>
      <c r="T352" s="244">
        <f t="shared" si="121"/>
        <v>1.1966811168683396</v>
      </c>
      <c r="U352" s="244">
        <f t="shared" si="121"/>
        <v>1.2384257640486893</v>
      </c>
      <c r="V352" s="244">
        <f t="shared" si="121"/>
        <v>1.2493930081295175</v>
      </c>
      <c r="W352" s="244">
        <f t="shared" si="121"/>
        <v>1.2924625457722778</v>
      </c>
      <c r="X352" s="244">
        <f t="shared" si="121"/>
        <v>1.4206440978154227</v>
      </c>
      <c r="Y352" s="244">
        <f t="shared" si="121"/>
        <v>1.6315626809051056</v>
      </c>
      <c r="Z352" s="244">
        <f t="shared" si="121"/>
        <v>1.7664628425846398</v>
      </c>
      <c r="AA352" s="244">
        <f t="shared" si="121"/>
        <v>0.71500000000000008</v>
      </c>
      <c r="AB352" s="244">
        <f t="shared" si="121"/>
        <v>0.86799999999999988</v>
      </c>
      <c r="AC352" s="244">
        <f t="shared" si="121"/>
        <v>0.89500000000000013</v>
      </c>
      <c r="AD352" s="244">
        <f t="shared" si="121"/>
        <v>0.93200000000000005</v>
      </c>
      <c r="AE352" s="244">
        <f t="shared" si="121"/>
        <v>1.367</v>
      </c>
      <c r="AF352" s="244">
        <f t="shared" si="121"/>
        <v>1.4580000000000002</v>
      </c>
      <c r="AG352" s="244">
        <f t="shared" si="121"/>
        <v>1.552</v>
      </c>
      <c r="AH352" s="244"/>
    </row>
    <row r="353" spans="1:34" x14ac:dyDescent="0.2">
      <c r="A353" s="219" t="s">
        <v>140</v>
      </c>
      <c r="B353" s="219" t="s">
        <v>407</v>
      </c>
      <c r="C353" s="244"/>
      <c r="D353" s="244">
        <f t="shared" ref="D353:AG353" si="122">+C298*(1+(D517/100))</f>
        <v>95.411026249472897</v>
      </c>
      <c r="E353" s="244">
        <f t="shared" si="122"/>
        <v>105.40388065554941</v>
      </c>
      <c r="F353" s="244">
        <f t="shared" si="122"/>
        <v>135.42159964939785</v>
      </c>
      <c r="G353" s="244">
        <f t="shared" si="122"/>
        <v>134.02129635617257</v>
      </c>
      <c r="H353" s="244">
        <f t="shared" si="122"/>
        <v>153.2622259179787</v>
      </c>
      <c r="I353" s="244">
        <f t="shared" si="122"/>
        <v>145.42543674891937</v>
      </c>
      <c r="J353" s="244">
        <f t="shared" si="122"/>
        <v>164.14647224419559</v>
      </c>
      <c r="K353" s="244">
        <f t="shared" si="122"/>
        <v>171.53844726127429</v>
      </c>
      <c r="L353" s="244">
        <f t="shared" si="122"/>
        <v>187.97537738211727</v>
      </c>
      <c r="M353" s="244">
        <f t="shared" si="122"/>
        <v>176.12562334357017</v>
      </c>
      <c r="N353" s="244">
        <f t="shared" si="122"/>
        <v>198.06702314413795</v>
      </c>
      <c r="O353" s="244">
        <f t="shared" si="122"/>
        <v>213.3007417983581</v>
      </c>
      <c r="P353" s="244">
        <f t="shared" si="122"/>
        <v>217.96313571244414</v>
      </c>
      <c r="Q353" s="244">
        <f t="shared" si="122"/>
        <v>229.3088485496672</v>
      </c>
      <c r="R353" s="244">
        <f t="shared" si="122"/>
        <v>181.44008633866767</v>
      </c>
      <c r="S353" s="244">
        <f t="shared" si="122"/>
        <v>199.67546462020263</v>
      </c>
      <c r="T353" s="244">
        <f t="shared" si="122"/>
        <v>229.55148516492687</v>
      </c>
      <c r="U353" s="244">
        <f t="shared" si="122"/>
        <v>239.00880768700341</v>
      </c>
      <c r="V353" s="244">
        <f t="shared" si="122"/>
        <v>337.01501201237824</v>
      </c>
      <c r="W353" s="244">
        <f t="shared" si="122"/>
        <v>329.47092425753573</v>
      </c>
      <c r="X353" s="244">
        <f t="shared" si="122"/>
        <v>326.64388898520866</v>
      </c>
      <c r="Y353" s="244">
        <f t="shared" si="122"/>
        <v>377.21394824574969</v>
      </c>
      <c r="Z353" s="244">
        <f t="shared" si="122"/>
        <v>378.98177404257819</v>
      </c>
      <c r="AA353" s="244">
        <f t="shared" si="122"/>
        <v>397.63099999999997</v>
      </c>
      <c r="AB353" s="244">
        <f t="shared" si="122"/>
        <v>422.5510000000001</v>
      </c>
      <c r="AC353" s="244">
        <f t="shared" si="122"/>
        <v>450.36741010918411</v>
      </c>
      <c r="AD353" s="244">
        <f t="shared" si="122"/>
        <v>448.30300000000005</v>
      </c>
      <c r="AE353" s="244">
        <f t="shared" si="122"/>
        <v>481.16199999999992</v>
      </c>
      <c r="AF353" s="244">
        <f t="shared" si="122"/>
        <v>490.11599999999999</v>
      </c>
      <c r="AG353" s="244">
        <f t="shared" si="122"/>
        <v>519.53800000000001</v>
      </c>
      <c r="AH353" s="244"/>
    </row>
    <row r="354" spans="1:34" x14ac:dyDescent="0.2">
      <c r="A354" s="219" t="s">
        <v>141</v>
      </c>
      <c r="B354" s="219" t="s">
        <v>408</v>
      </c>
      <c r="C354" s="244"/>
      <c r="D354" s="244">
        <f t="shared" ref="D354:AG354" si="123">+C299*(1+(D518/100))</f>
        <v>27.946088226201599</v>
      </c>
      <c r="E354" s="244">
        <f t="shared" si="123"/>
        <v>23.327650502862326</v>
      </c>
      <c r="F354" s="244">
        <f t="shared" si="123"/>
        <v>24.272253405121052</v>
      </c>
      <c r="G354" s="244">
        <f t="shared" si="123"/>
        <v>22.619610023777991</v>
      </c>
      <c r="H354" s="244">
        <f t="shared" si="123"/>
        <v>24.606812696475657</v>
      </c>
      <c r="I354" s="244">
        <f t="shared" si="123"/>
        <v>22.360279586410577</v>
      </c>
      <c r="J354" s="244">
        <f t="shared" si="123"/>
        <v>22.651993850370886</v>
      </c>
      <c r="K354" s="244">
        <f t="shared" si="123"/>
        <v>23.638884606419175</v>
      </c>
      <c r="L354" s="244">
        <f t="shared" si="123"/>
        <v>23.462859898814269</v>
      </c>
      <c r="M354" s="244">
        <f t="shared" si="123"/>
        <v>29.552091130916367</v>
      </c>
      <c r="N354" s="244">
        <f t="shared" si="123"/>
        <v>23.824091677612937</v>
      </c>
      <c r="O354" s="244">
        <f t="shared" si="123"/>
        <v>19.358086118836574</v>
      </c>
      <c r="P354" s="244">
        <f t="shared" si="123"/>
        <v>19.137540607262057</v>
      </c>
      <c r="Q354" s="244">
        <f t="shared" si="123"/>
        <v>19.775957943688503</v>
      </c>
      <c r="R354" s="244">
        <f t="shared" si="123"/>
        <v>21.799517366770107</v>
      </c>
      <c r="S354" s="244">
        <f t="shared" si="123"/>
        <v>23.957831441213305</v>
      </c>
      <c r="T354" s="244">
        <f t="shared" si="123"/>
        <v>24.655247243503077</v>
      </c>
      <c r="U354" s="244">
        <f t="shared" si="123"/>
        <v>25.597946844624044</v>
      </c>
      <c r="V354" s="244">
        <f t="shared" si="123"/>
        <v>25.887717346897954</v>
      </c>
      <c r="W354" s="244">
        <f t="shared" si="123"/>
        <v>26.296084346046207</v>
      </c>
      <c r="X354" s="244">
        <f t="shared" si="123"/>
        <v>29.939926532398086</v>
      </c>
      <c r="Y354" s="244">
        <f t="shared" si="123"/>
        <v>32.746717438661612</v>
      </c>
      <c r="Z354" s="244">
        <f t="shared" si="123"/>
        <v>34.362833506017132</v>
      </c>
      <c r="AA354" s="244">
        <f t="shared" si="123"/>
        <v>36.366999999999997</v>
      </c>
      <c r="AB354" s="244">
        <f t="shared" si="123"/>
        <v>40.974999999999994</v>
      </c>
      <c r="AC354" s="244">
        <f t="shared" si="123"/>
        <v>47.503999999999998</v>
      </c>
      <c r="AD354" s="244">
        <f t="shared" si="123"/>
        <v>47.679000000000002</v>
      </c>
      <c r="AE354" s="244">
        <f t="shared" si="123"/>
        <v>51.54999999999999</v>
      </c>
      <c r="AF354" s="244">
        <f t="shared" si="123"/>
        <v>52.808999999999997</v>
      </c>
      <c r="AG354" s="244">
        <f t="shared" si="123"/>
        <v>60.106000000000002</v>
      </c>
      <c r="AH354" s="244"/>
    </row>
    <row r="355" spans="1:34" x14ac:dyDescent="0.2">
      <c r="A355" s="219" t="s">
        <v>142</v>
      </c>
      <c r="B355" s="219" t="s">
        <v>409</v>
      </c>
      <c r="C355" s="244"/>
      <c r="D355" s="244">
        <f t="shared" ref="D355:AG355" si="124">+C300*(1+(D519/100))</f>
        <v>34.426281225149822</v>
      </c>
      <c r="E355" s="244">
        <f t="shared" si="124"/>
        <v>44.588645606402842</v>
      </c>
      <c r="F355" s="244">
        <f t="shared" si="124"/>
        <v>47.093445596887626</v>
      </c>
      <c r="G355" s="244">
        <f t="shared" si="124"/>
        <v>61.767936356472433</v>
      </c>
      <c r="H355" s="244">
        <f t="shared" si="124"/>
        <v>72.153686192638588</v>
      </c>
      <c r="I355" s="244">
        <f t="shared" si="124"/>
        <v>76.139073374281992</v>
      </c>
      <c r="J355" s="244">
        <f t="shared" si="124"/>
        <v>86.048093450932896</v>
      </c>
      <c r="K355" s="244">
        <f t="shared" si="124"/>
        <v>89.181153503332567</v>
      </c>
      <c r="L355" s="244">
        <f t="shared" si="124"/>
        <v>98.920980297417884</v>
      </c>
      <c r="M355" s="244">
        <f t="shared" si="124"/>
        <v>111.27668399585137</v>
      </c>
      <c r="N355" s="244">
        <f t="shared" si="124"/>
        <v>134.26490812274255</v>
      </c>
      <c r="O355" s="244">
        <f t="shared" si="124"/>
        <v>160.72487513235245</v>
      </c>
      <c r="P355" s="244">
        <f t="shared" si="124"/>
        <v>211.65141078461596</v>
      </c>
      <c r="Q355" s="244">
        <f t="shared" si="124"/>
        <v>218.61320920320873</v>
      </c>
      <c r="R355" s="244">
        <f t="shared" si="124"/>
        <v>197.54617472141044</v>
      </c>
      <c r="S355" s="244">
        <f t="shared" si="124"/>
        <v>235.90121125728848</v>
      </c>
      <c r="T355" s="244">
        <f t="shared" si="124"/>
        <v>271.59034305343107</v>
      </c>
      <c r="U355" s="244">
        <f t="shared" si="124"/>
        <v>270.21330878534297</v>
      </c>
      <c r="V355" s="244">
        <f t="shared" si="124"/>
        <v>275.51652066118828</v>
      </c>
      <c r="W355" s="244">
        <f t="shared" si="124"/>
        <v>287.78509409641975</v>
      </c>
      <c r="X355" s="244">
        <f t="shared" si="124"/>
        <v>256.04710648285436</v>
      </c>
      <c r="Y355" s="244">
        <f t="shared" si="124"/>
        <v>321.28774011448894</v>
      </c>
      <c r="Z355" s="244">
        <f t="shared" si="124"/>
        <v>324.97026818700982</v>
      </c>
      <c r="AA355" s="244">
        <f t="shared" si="124"/>
        <v>297.99</v>
      </c>
      <c r="AB355" s="244">
        <f t="shared" si="124"/>
        <v>316.07100000000003</v>
      </c>
      <c r="AC355" s="244">
        <f t="shared" si="124"/>
        <v>288.7297716981667</v>
      </c>
      <c r="AD355" s="244">
        <f t="shared" si="124"/>
        <v>288.005</v>
      </c>
      <c r="AE355" s="244">
        <f t="shared" si="124"/>
        <v>311.52100000000002</v>
      </c>
      <c r="AF355" s="244">
        <f t="shared" si="124"/>
        <v>344.40699999999998</v>
      </c>
      <c r="AG355" s="244">
        <f t="shared" si="124"/>
        <v>364.346</v>
      </c>
      <c r="AH355" s="244"/>
    </row>
    <row r="356" spans="1:34" x14ac:dyDescent="0.2">
      <c r="A356" s="219" t="s">
        <v>143</v>
      </c>
      <c r="B356" s="219" t="s">
        <v>410</v>
      </c>
      <c r="C356" s="244"/>
      <c r="D356" s="244">
        <f t="shared" ref="D356:AG356" si="125">+C301*(1+(D520/100))</f>
        <v>5.4920049794950989</v>
      </c>
      <c r="E356" s="244">
        <f t="shared" si="125"/>
        <v>5.4145909016235496</v>
      </c>
      <c r="F356" s="244">
        <f t="shared" si="125"/>
        <v>7.5956948783199048</v>
      </c>
      <c r="G356" s="244">
        <f t="shared" si="125"/>
        <v>6.6357569328964461</v>
      </c>
      <c r="H356" s="244">
        <f t="shared" si="125"/>
        <v>8.1350327910310281</v>
      </c>
      <c r="I356" s="244">
        <f t="shared" si="125"/>
        <v>7.3213386819136019</v>
      </c>
      <c r="J356" s="244">
        <f t="shared" si="125"/>
        <v>7.7269992265265426</v>
      </c>
      <c r="K356" s="244">
        <f t="shared" si="125"/>
        <v>9.3970965975641754</v>
      </c>
      <c r="L356" s="244">
        <f t="shared" si="125"/>
        <v>10.754184853017405</v>
      </c>
      <c r="M356" s="244">
        <f t="shared" si="125"/>
        <v>11.583116853158845</v>
      </c>
      <c r="N356" s="244">
        <f t="shared" si="125"/>
        <v>12.822303001141314</v>
      </c>
      <c r="O356" s="244">
        <f t="shared" si="125"/>
        <v>8.1706597053625423</v>
      </c>
      <c r="P356" s="244">
        <f t="shared" si="125"/>
        <v>15.621676197508599</v>
      </c>
      <c r="Q356" s="244">
        <f t="shared" si="125"/>
        <v>16.427191131441614</v>
      </c>
      <c r="R356" s="244">
        <f t="shared" si="125"/>
        <v>13.971797762924801</v>
      </c>
      <c r="S356" s="244">
        <f t="shared" si="125"/>
        <v>20.564737802638195</v>
      </c>
      <c r="T356" s="244">
        <f t="shared" si="125"/>
        <v>18.476318868184393</v>
      </c>
      <c r="U356" s="244">
        <f t="shared" si="125"/>
        <v>24.016164114076378</v>
      </c>
      <c r="V356" s="244">
        <f t="shared" si="125"/>
        <v>24.517905750307936</v>
      </c>
      <c r="W356" s="244">
        <f t="shared" si="125"/>
        <v>23.01239189733959</v>
      </c>
      <c r="X356" s="244">
        <f t="shared" si="125"/>
        <v>27.366674385195608</v>
      </c>
      <c r="Y356" s="244">
        <f t="shared" si="125"/>
        <v>30.212301390005312</v>
      </c>
      <c r="Z356" s="244">
        <f t="shared" si="125"/>
        <v>33.260342506389705</v>
      </c>
      <c r="AA356" s="244">
        <f t="shared" si="125"/>
        <v>40.933999999999997</v>
      </c>
      <c r="AB356" s="244">
        <f t="shared" si="125"/>
        <v>45.241999999999997</v>
      </c>
      <c r="AC356" s="244">
        <f t="shared" si="125"/>
        <v>45.751128936221704</v>
      </c>
      <c r="AD356" s="244">
        <f t="shared" si="125"/>
        <v>45.66</v>
      </c>
      <c r="AE356" s="244">
        <f t="shared" si="125"/>
        <v>48.648999999999994</v>
      </c>
      <c r="AF356" s="244">
        <f t="shared" si="125"/>
        <v>48.714000000000006</v>
      </c>
      <c r="AG356" s="244">
        <f t="shared" si="125"/>
        <v>55.253</v>
      </c>
      <c r="AH356" s="244"/>
    </row>
    <row r="357" spans="1:34" x14ac:dyDescent="0.2">
      <c r="A357" s="219" t="s">
        <v>144</v>
      </c>
      <c r="B357" s="219" t="s">
        <v>411</v>
      </c>
      <c r="C357" s="244"/>
      <c r="D357" s="244">
        <f t="shared" ref="D357:AG357" si="126">+C302*(1+(D521/100))</f>
        <v>32.710875184061393</v>
      </c>
      <c r="E357" s="244">
        <f t="shared" si="126"/>
        <v>28.203661929488486</v>
      </c>
      <c r="F357" s="244">
        <f t="shared" si="126"/>
        <v>43.733543285047517</v>
      </c>
      <c r="G357" s="244">
        <f t="shared" si="126"/>
        <v>45.924544231651439</v>
      </c>
      <c r="H357" s="244">
        <f t="shared" si="126"/>
        <v>81.258546100324082</v>
      </c>
      <c r="I357" s="244">
        <f t="shared" si="126"/>
        <v>34.545939280675491</v>
      </c>
      <c r="J357" s="244">
        <f t="shared" si="126"/>
        <v>101.65981382072465</v>
      </c>
      <c r="K357" s="244">
        <f t="shared" si="126"/>
        <v>139.8302638851622</v>
      </c>
      <c r="L357" s="244">
        <f t="shared" si="126"/>
        <v>66.879508546209365</v>
      </c>
      <c r="M357" s="244">
        <f t="shared" si="126"/>
        <v>60.091117950808751</v>
      </c>
      <c r="N357" s="244">
        <f t="shared" si="126"/>
        <v>79.057807990926378</v>
      </c>
      <c r="O357" s="244">
        <f t="shared" si="126"/>
        <v>107.78218996468314</v>
      </c>
      <c r="P357" s="244">
        <f t="shared" si="126"/>
        <v>145.42494663597208</v>
      </c>
      <c r="Q357" s="244">
        <f t="shared" si="126"/>
        <v>153.88092090015539</v>
      </c>
      <c r="R357" s="244">
        <f t="shared" si="126"/>
        <v>117.62112758526219</v>
      </c>
      <c r="S357" s="244">
        <f t="shared" si="126"/>
        <v>140.47356467306329</v>
      </c>
      <c r="T357" s="244">
        <f t="shared" si="126"/>
        <v>105.03925352579284</v>
      </c>
      <c r="U357" s="244">
        <f t="shared" si="126"/>
        <v>158.74339195770671</v>
      </c>
      <c r="V357" s="244">
        <f t="shared" si="126"/>
        <v>138.36063320114548</v>
      </c>
      <c r="W357" s="244">
        <f t="shared" si="126"/>
        <v>178.2960622390267</v>
      </c>
      <c r="X357" s="244">
        <f t="shared" si="126"/>
        <v>226.65033987934817</v>
      </c>
      <c r="Y357" s="244">
        <f t="shared" si="126"/>
        <v>133.82901261891936</v>
      </c>
      <c r="Z357" s="244">
        <f t="shared" si="126"/>
        <v>155.3913657400841</v>
      </c>
      <c r="AA357" s="244">
        <f t="shared" si="126"/>
        <v>91.708000000000013</v>
      </c>
      <c r="AB357" s="244">
        <f t="shared" si="126"/>
        <v>115.508</v>
      </c>
      <c r="AC357" s="244">
        <f t="shared" si="126"/>
        <v>219.3664318997802</v>
      </c>
      <c r="AD357" s="244">
        <f t="shared" si="126"/>
        <v>22.405999999999999</v>
      </c>
      <c r="AE357" s="244">
        <f t="shared" si="126"/>
        <v>25.030999999999995</v>
      </c>
      <c r="AF357" s="244">
        <f t="shared" si="126"/>
        <v>22.774000000000001</v>
      </c>
      <c r="AG357" s="244">
        <f t="shared" si="126"/>
        <v>12.459</v>
      </c>
      <c r="AH357" s="244"/>
    </row>
    <row r="358" spans="1:34" x14ac:dyDescent="0.2">
      <c r="A358" s="219" t="s">
        <v>145</v>
      </c>
      <c r="B358" s="219" t="s">
        <v>412</v>
      </c>
      <c r="C358" s="244"/>
      <c r="D358" s="244">
        <f t="shared" ref="D358:AG358" si="127">+C303*(1+(D522/100))</f>
        <v>10.231996023244589</v>
      </c>
      <c r="E358" s="244">
        <f t="shared" si="127"/>
        <v>9.2336872271077368</v>
      </c>
      <c r="F358" s="244">
        <f t="shared" si="127"/>
        <v>12.591787325890909</v>
      </c>
      <c r="G358" s="244">
        <f t="shared" si="127"/>
        <v>5.7133355789517006</v>
      </c>
      <c r="H358" s="244">
        <f t="shared" si="127"/>
        <v>17.999033381955673</v>
      </c>
      <c r="I358" s="244">
        <f t="shared" si="127"/>
        <v>8.9661933620420289</v>
      </c>
      <c r="J358" s="244">
        <f t="shared" si="127"/>
        <v>8.2838954821317028</v>
      </c>
      <c r="K358" s="244">
        <f t="shared" si="127"/>
        <v>6.4875604544926899</v>
      </c>
      <c r="L358" s="244">
        <f t="shared" si="127"/>
        <v>11.806573770167454</v>
      </c>
      <c r="M358" s="244">
        <f t="shared" si="127"/>
        <v>14.526769221889467</v>
      </c>
      <c r="N358" s="244">
        <f t="shared" si="127"/>
        <v>19.012985560515546</v>
      </c>
      <c r="O358" s="244">
        <f t="shared" si="127"/>
        <v>23.796497567546961</v>
      </c>
      <c r="P358" s="244">
        <f t="shared" si="127"/>
        <v>22.045728883457997</v>
      </c>
      <c r="Q358" s="244">
        <f t="shared" si="127"/>
        <v>22.082540799050996</v>
      </c>
      <c r="R358" s="244">
        <f t="shared" si="127"/>
        <v>27.235551190990922</v>
      </c>
      <c r="S358" s="244">
        <f t="shared" si="127"/>
        <v>24.150760960142581</v>
      </c>
      <c r="T358" s="244">
        <f t="shared" si="127"/>
        <v>23.7814684721932</v>
      </c>
      <c r="U358" s="244">
        <f t="shared" si="127"/>
        <v>29.250049878123043</v>
      </c>
      <c r="V358" s="244">
        <f t="shared" si="127"/>
        <v>42.895530898708508</v>
      </c>
      <c r="W358" s="244">
        <f t="shared" si="127"/>
        <v>56.596245709592743</v>
      </c>
      <c r="X358" s="244">
        <f t="shared" si="127"/>
        <v>64.792515118115418</v>
      </c>
      <c r="Y358" s="244">
        <f t="shared" si="127"/>
        <v>72.009349388655124</v>
      </c>
      <c r="Z358" s="244">
        <f t="shared" si="127"/>
        <v>88.328439918500223</v>
      </c>
      <c r="AA358" s="244">
        <f t="shared" si="127"/>
        <v>93.558000000000021</v>
      </c>
      <c r="AB358" s="244">
        <f t="shared" si="127"/>
        <v>99.31</v>
      </c>
      <c r="AC358" s="244">
        <f t="shared" si="127"/>
        <v>111.7294505180574</v>
      </c>
      <c r="AD358" s="244">
        <f t="shared" si="127"/>
        <v>112.163</v>
      </c>
      <c r="AE358" s="244">
        <f t="shared" si="127"/>
        <v>123.27200000000001</v>
      </c>
      <c r="AF358" s="244">
        <f t="shared" si="127"/>
        <v>117.637</v>
      </c>
      <c r="AG358" s="244">
        <f t="shared" si="127"/>
        <v>128.64199999999997</v>
      </c>
      <c r="AH358" s="244"/>
    </row>
    <row r="359" spans="1:34" x14ac:dyDescent="0.2">
      <c r="A359" s="219" t="s">
        <v>146</v>
      </c>
      <c r="B359" s="219" t="s">
        <v>413</v>
      </c>
      <c r="C359" s="244"/>
      <c r="D359" s="244">
        <f t="shared" ref="D359:AG359" si="128">+C304*(1+(D523/100))</f>
        <v>4.1382833515519124</v>
      </c>
      <c r="E359" s="244">
        <f t="shared" si="128"/>
        <v>4.3766581449220281</v>
      </c>
      <c r="F359" s="244">
        <f t="shared" si="128"/>
        <v>4.5881020544701894</v>
      </c>
      <c r="G359" s="244">
        <f t="shared" si="128"/>
        <v>4.1001683253853001</v>
      </c>
      <c r="H359" s="244">
        <f t="shared" si="128"/>
        <v>5.1502582264980648</v>
      </c>
      <c r="I359" s="244">
        <f t="shared" si="128"/>
        <v>4.8774423063922834</v>
      </c>
      <c r="J359" s="244">
        <f t="shared" si="128"/>
        <v>5.2583926270828698</v>
      </c>
      <c r="K359" s="244">
        <f t="shared" si="128"/>
        <v>5.5563708243107186</v>
      </c>
      <c r="L359" s="244">
        <f t="shared" si="128"/>
        <v>7.1679966905310089</v>
      </c>
      <c r="M359" s="244">
        <f t="shared" si="128"/>
        <v>8.3193915001315144</v>
      </c>
      <c r="N359" s="244">
        <f t="shared" si="128"/>
        <v>9.8514818032559077</v>
      </c>
      <c r="O359" s="244">
        <f t="shared" si="128"/>
        <v>12.072175169978903</v>
      </c>
      <c r="P359" s="244">
        <f t="shared" si="128"/>
        <v>14.243993515871901</v>
      </c>
      <c r="Q359" s="244">
        <f t="shared" si="128"/>
        <v>16.502548868222497</v>
      </c>
      <c r="R359" s="244">
        <f t="shared" si="128"/>
        <v>15.426073603585301</v>
      </c>
      <c r="S359" s="244">
        <f t="shared" si="128"/>
        <v>15.044874665033227</v>
      </c>
      <c r="T359" s="244">
        <f t="shared" si="128"/>
        <v>12.397783192299508</v>
      </c>
      <c r="U359" s="244">
        <f t="shared" si="128"/>
        <v>18.610290651985345</v>
      </c>
      <c r="V359" s="244">
        <f t="shared" si="128"/>
        <v>22.07995924842308</v>
      </c>
      <c r="W359" s="244">
        <f t="shared" si="128"/>
        <v>24.293670264666503</v>
      </c>
      <c r="X359" s="244">
        <f t="shared" si="128"/>
        <v>20.962821547445952</v>
      </c>
      <c r="Y359" s="244">
        <f t="shared" si="128"/>
        <v>20.128701023787865</v>
      </c>
      <c r="Z359" s="244">
        <f t="shared" si="128"/>
        <v>19.383442079284436</v>
      </c>
      <c r="AA359" s="244">
        <f t="shared" si="128"/>
        <v>24.269000000000002</v>
      </c>
      <c r="AB359" s="244">
        <f t="shared" si="128"/>
        <v>20.099</v>
      </c>
      <c r="AC359" s="244">
        <f t="shared" si="128"/>
        <v>19.621753881987576</v>
      </c>
      <c r="AD359" s="244">
        <f t="shared" si="128"/>
        <v>11.186</v>
      </c>
      <c r="AE359" s="244">
        <f t="shared" si="128"/>
        <v>13.792</v>
      </c>
      <c r="AF359" s="244">
        <f t="shared" si="128"/>
        <v>20.067999999999998</v>
      </c>
      <c r="AG359" s="244">
        <f t="shared" si="128"/>
        <v>18.442</v>
      </c>
      <c r="AH359" s="244"/>
    </row>
    <row r="360" spans="1:34" x14ac:dyDescent="0.2">
      <c r="A360" s="219" t="s">
        <v>147</v>
      </c>
      <c r="B360" s="219" t="s">
        <v>414</v>
      </c>
      <c r="C360" s="244"/>
      <c r="D360" s="244">
        <f t="shared" ref="D360:AG360" si="129">+C305*(1+(D524/100))</f>
        <v>15.853432230814008</v>
      </c>
      <c r="E360" s="244">
        <f t="shared" si="129"/>
        <v>16.035930455001406</v>
      </c>
      <c r="F360" s="244">
        <f t="shared" si="129"/>
        <v>19.317922284807281</v>
      </c>
      <c r="G360" s="244">
        <f t="shared" si="129"/>
        <v>9.1332251511076095</v>
      </c>
      <c r="H360" s="244">
        <f t="shared" si="129"/>
        <v>15.035569951990656</v>
      </c>
      <c r="I360" s="244">
        <f t="shared" si="129"/>
        <v>18.015077661093397</v>
      </c>
      <c r="J360" s="244">
        <f t="shared" si="129"/>
        <v>17.588096961374109</v>
      </c>
      <c r="K360" s="244">
        <f t="shared" si="129"/>
        <v>24.65787431348372</v>
      </c>
      <c r="L360" s="244">
        <f t="shared" si="129"/>
        <v>29.995801243262047</v>
      </c>
      <c r="M360" s="244">
        <f t="shared" si="129"/>
        <v>31.153562608239017</v>
      </c>
      <c r="N360" s="244">
        <f t="shared" si="129"/>
        <v>26.533985122402736</v>
      </c>
      <c r="O360" s="244">
        <f t="shared" si="129"/>
        <v>33.237770819540771</v>
      </c>
      <c r="P360" s="244">
        <f t="shared" si="129"/>
        <v>42.784193597511084</v>
      </c>
      <c r="Q360" s="244">
        <f t="shared" si="129"/>
        <v>52.343555405708848</v>
      </c>
      <c r="R360" s="244">
        <f t="shared" si="129"/>
        <v>46.056677144635074</v>
      </c>
      <c r="S360" s="244">
        <f t="shared" si="129"/>
        <v>50.732248153270746</v>
      </c>
      <c r="T360" s="244">
        <f t="shared" si="129"/>
        <v>53.021955737266104</v>
      </c>
      <c r="U360" s="244">
        <f t="shared" si="129"/>
        <v>80.13209573044719</v>
      </c>
      <c r="V360" s="244">
        <f t="shared" si="129"/>
        <v>81.722041379673016</v>
      </c>
      <c r="W360" s="244">
        <f t="shared" si="129"/>
        <v>82.136907733869279</v>
      </c>
      <c r="X360" s="244">
        <f t="shared" si="129"/>
        <v>92.677544661350396</v>
      </c>
      <c r="Y360" s="244">
        <f t="shared" si="129"/>
        <v>108.10049765577621</v>
      </c>
      <c r="Z360" s="244">
        <f t="shared" si="129"/>
        <v>111.78243092554527</v>
      </c>
      <c r="AA360" s="244">
        <f t="shared" si="129"/>
        <v>125.681</v>
      </c>
      <c r="AB360" s="244">
        <f t="shared" si="129"/>
        <v>138.64399999999998</v>
      </c>
      <c r="AC360" s="244">
        <f t="shared" si="129"/>
        <v>140.75414203266845</v>
      </c>
      <c r="AD360" s="244">
        <f t="shared" si="129"/>
        <v>166.31</v>
      </c>
      <c r="AE360" s="244">
        <f t="shared" si="129"/>
        <v>201.38499999999996</v>
      </c>
      <c r="AF360" s="244">
        <f t="shared" si="129"/>
        <v>220.45999999999995</v>
      </c>
      <c r="AG360" s="244">
        <f t="shared" si="129"/>
        <v>257.209</v>
      </c>
      <c r="AH360" s="244"/>
    </row>
    <row r="361" spans="1:34" x14ac:dyDescent="0.2">
      <c r="A361" s="219" t="s">
        <v>148</v>
      </c>
      <c r="B361" s="219" t="s">
        <v>415</v>
      </c>
      <c r="C361" s="244"/>
      <c r="D361" s="244">
        <f t="shared" ref="D361:AG361" si="130">+C306*(1+(D525/100))</f>
        <v>97.176415428275732</v>
      </c>
      <c r="E361" s="244">
        <f t="shared" si="130"/>
        <v>99.028498098940176</v>
      </c>
      <c r="F361" s="244">
        <f t="shared" si="130"/>
        <v>123.34977720469612</v>
      </c>
      <c r="G361" s="244">
        <f t="shared" si="130"/>
        <v>103.01226519661552</v>
      </c>
      <c r="H361" s="244">
        <f t="shared" si="130"/>
        <v>106.31388409080677</v>
      </c>
      <c r="I361" s="244">
        <f t="shared" si="130"/>
        <v>103.54177027487442</v>
      </c>
      <c r="J361" s="244">
        <f t="shared" si="130"/>
        <v>88.788405763434255</v>
      </c>
      <c r="K361" s="244">
        <f t="shared" si="130"/>
        <v>91.646554989503372</v>
      </c>
      <c r="L361" s="244">
        <f t="shared" si="130"/>
        <v>91.075607890507641</v>
      </c>
      <c r="M361" s="244">
        <f t="shared" si="130"/>
        <v>95.859298007296601</v>
      </c>
      <c r="N361" s="244">
        <f t="shared" si="130"/>
        <v>111.44719605597983</v>
      </c>
      <c r="O361" s="244">
        <f t="shared" si="130"/>
        <v>109.30842870920368</v>
      </c>
      <c r="P361" s="244">
        <f t="shared" si="130"/>
        <v>105.53740219213998</v>
      </c>
      <c r="Q361" s="244">
        <f t="shared" si="130"/>
        <v>103.20343036940258</v>
      </c>
      <c r="R361" s="244">
        <f t="shared" si="130"/>
        <v>108.56827433020639</v>
      </c>
      <c r="S361" s="244">
        <f t="shared" si="130"/>
        <v>107.91701371704235</v>
      </c>
      <c r="T361" s="244">
        <f t="shared" si="130"/>
        <v>112.86366593025141</v>
      </c>
      <c r="U361" s="244">
        <f t="shared" si="130"/>
        <v>129.60188963556146</v>
      </c>
      <c r="V361" s="244">
        <f t="shared" si="130"/>
        <v>140.88703088990803</v>
      </c>
      <c r="W361" s="244">
        <f t="shared" si="130"/>
        <v>150.28446010345667</v>
      </c>
      <c r="X361" s="244">
        <f t="shared" si="130"/>
        <v>167.08637429287444</v>
      </c>
      <c r="Y361" s="244">
        <f t="shared" si="130"/>
        <v>200.45116280869064</v>
      </c>
      <c r="Z361" s="244">
        <f t="shared" si="130"/>
        <v>181.31580199392712</v>
      </c>
      <c r="AA361" s="244">
        <f t="shared" si="130"/>
        <v>193.20599999999996</v>
      </c>
      <c r="AB361" s="244">
        <f t="shared" si="130"/>
        <v>181.90800000000002</v>
      </c>
      <c r="AC361" s="244">
        <f t="shared" si="130"/>
        <v>178.39223195692753</v>
      </c>
      <c r="AD361" s="244">
        <f t="shared" si="130"/>
        <v>191.25899999999999</v>
      </c>
      <c r="AE361" s="244">
        <f t="shared" si="130"/>
        <v>215.68999999999997</v>
      </c>
      <c r="AF361" s="244">
        <f t="shared" si="130"/>
        <v>224.81899999999999</v>
      </c>
      <c r="AG361" s="244">
        <f t="shared" si="130"/>
        <v>243.31299999999999</v>
      </c>
      <c r="AH361" s="244"/>
    </row>
    <row r="362" spans="1:34" x14ac:dyDescent="0.2">
      <c r="A362" s="219" t="s">
        <v>149</v>
      </c>
      <c r="B362" s="219" t="s">
        <v>416</v>
      </c>
      <c r="C362" s="244"/>
      <c r="D362" s="244">
        <f t="shared" ref="D362:AG362" si="131">+C307*(1+(D526/100))</f>
        <v>2.7305377422584494</v>
      </c>
      <c r="E362" s="244">
        <f t="shared" si="131"/>
        <v>3.035201042294486</v>
      </c>
      <c r="F362" s="244">
        <f t="shared" si="131"/>
        <v>3.6526351610415766</v>
      </c>
      <c r="G362" s="244">
        <f t="shared" si="131"/>
        <v>2.97725229009973</v>
      </c>
      <c r="H362" s="244">
        <f t="shared" si="131"/>
        <v>3.8354589025730834</v>
      </c>
      <c r="I362" s="244">
        <f t="shared" si="131"/>
        <v>4.1344095099914311</v>
      </c>
      <c r="J362" s="244">
        <f t="shared" si="131"/>
        <v>4.0920319357682606</v>
      </c>
      <c r="K362" s="244">
        <f t="shared" si="131"/>
        <v>5.1980881733178697</v>
      </c>
      <c r="L362" s="244">
        <f t="shared" si="131"/>
        <v>6.0571301915630658</v>
      </c>
      <c r="M362" s="244">
        <f t="shared" si="131"/>
        <v>5.8571126521627681</v>
      </c>
      <c r="N362" s="244">
        <f t="shared" si="131"/>
        <v>6.2375713864348139</v>
      </c>
      <c r="O362" s="244">
        <f t="shared" si="131"/>
        <v>6.9186337950579437</v>
      </c>
      <c r="P362" s="244">
        <f t="shared" si="131"/>
        <v>6.4905182850638878</v>
      </c>
      <c r="Q362" s="244">
        <f t="shared" si="131"/>
        <v>5.5844605876028846</v>
      </c>
      <c r="R362" s="244">
        <f t="shared" si="131"/>
        <v>5.852171547017579</v>
      </c>
      <c r="S362" s="244">
        <f t="shared" si="131"/>
        <v>6.628433168060667</v>
      </c>
      <c r="T362" s="244">
        <f t="shared" si="131"/>
        <v>7.2103379275578465</v>
      </c>
      <c r="U362" s="244">
        <f t="shared" si="131"/>
        <v>7.5617713476345561</v>
      </c>
      <c r="V362" s="244">
        <f t="shared" si="131"/>
        <v>7.4468060153655973</v>
      </c>
      <c r="W362" s="244">
        <f t="shared" si="131"/>
        <v>8.0729496338864539</v>
      </c>
      <c r="X362" s="244">
        <f t="shared" si="131"/>
        <v>8.2762068262915314</v>
      </c>
      <c r="Y362" s="244">
        <f t="shared" si="131"/>
        <v>8.7493657234626632</v>
      </c>
      <c r="Z362" s="244">
        <f t="shared" si="131"/>
        <v>9.3988720621125914</v>
      </c>
      <c r="AA362" s="244">
        <f t="shared" si="131"/>
        <v>10.210000000000001</v>
      </c>
      <c r="AB362" s="244">
        <f t="shared" si="131"/>
        <v>10.271999999999998</v>
      </c>
      <c r="AC362" s="244">
        <f t="shared" si="131"/>
        <v>10.517896771699206</v>
      </c>
      <c r="AD362" s="244">
        <f t="shared" si="131"/>
        <v>10.78</v>
      </c>
      <c r="AE362" s="244">
        <f t="shared" si="131"/>
        <v>12.249000000000001</v>
      </c>
      <c r="AF362" s="244">
        <f t="shared" si="131"/>
        <v>13.031000000000001</v>
      </c>
      <c r="AG362" s="244">
        <f t="shared" si="131"/>
        <v>14.074999999999998</v>
      </c>
      <c r="AH362" s="244"/>
    </row>
    <row r="363" spans="1:34" x14ac:dyDescent="0.2">
      <c r="A363" s="219" t="s">
        <v>150</v>
      </c>
      <c r="B363" s="219" t="s">
        <v>417</v>
      </c>
      <c r="C363" s="244"/>
      <c r="D363" s="244">
        <f t="shared" ref="D363:AG363" si="132">+C308*(1+(D527/100))</f>
        <v>2.5167494480970598</v>
      </c>
      <c r="E363" s="244">
        <f t="shared" si="132"/>
        <v>2.5201405568026467</v>
      </c>
      <c r="F363" s="244">
        <f t="shared" si="132"/>
        <v>3.8919990115873704</v>
      </c>
      <c r="G363" s="244">
        <f t="shared" si="132"/>
        <v>2.4976150414744462</v>
      </c>
      <c r="H363" s="244">
        <f t="shared" si="132"/>
        <v>2.8155176855118578</v>
      </c>
      <c r="I363" s="244">
        <f t="shared" si="132"/>
        <v>2.9433821591976397</v>
      </c>
      <c r="J363" s="244">
        <f t="shared" si="132"/>
        <v>2.7936117363401114</v>
      </c>
      <c r="K363" s="244">
        <f t="shared" si="132"/>
        <v>2.9506531477385511</v>
      </c>
      <c r="L363" s="244">
        <f t="shared" si="132"/>
        <v>3.5326931837105207</v>
      </c>
      <c r="M363" s="244">
        <f t="shared" si="132"/>
        <v>3.3782892624096656</v>
      </c>
      <c r="N363" s="244">
        <f t="shared" si="132"/>
        <v>3.4950206486558382</v>
      </c>
      <c r="O363" s="244">
        <f t="shared" si="132"/>
        <v>3.2731674131983914</v>
      </c>
      <c r="P363" s="244">
        <f t="shared" si="132"/>
        <v>3.2743303166059579</v>
      </c>
      <c r="Q363" s="244">
        <f t="shared" si="132"/>
        <v>3.7358507309564732</v>
      </c>
      <c r="R363" s="244">
        <f t="shared" si="132"/>
        <v>3.8486016216707557</v>
      </c>
      <c r="S363" s="244">
        <f t="shared" si="132"/>
        <v>1.9183338732007287</v>
      </c>
      <c r="T363" s="244">
        <f t="shared" si="132"/>
        <v>2.1198098786058091</v>
      </c>
      <c r="U363" s="244">
        <f t="shared" si="132"/>
        <v>2.1494247207870205</v>
      </c>
      <c r="V363" s="244">
        <f t="shared" si="132"/>
        <v>2.2021740534243643</v>
      </c>
      <c r="W363" s="244">
        <f t="shared" si="132"/>
        <v>2.4301523507557663</v>
      </c>
      <c r="X363" s="244">
        <f t="shared" si="132"/>
        <v>2.098182375495659</v>
      </c>
      <c r="Y363" s="244">
        <f t="shared" si="132"/>
        <v>2.2596944173099507</v>
      </c>
      <c r="Z363" s="244">
        <f t="shared" si="132"/>
        <v>2.9385930414322492</v>
      </c>
      <c r="AA363" s="244">
        <f t="shared" si="132"/>
        <v>3.8870000000000005</v>
      </c>
      <c r="AB363" s="244">
        <f t="shared" si="132"/>
        <v>3.903</v>
      </c>
      <c r="AC363" s="244">
        <f t="shared" si="132"/>
        <v>3.5164444444444443</v>
      </c>
      <c r="AD363" s="244">
        <f t="shared" si="132"/>
        <v>3.5670000000000002</v>
      </c>
      <c r="AE363" s="244">
        <f t="shared" si="132"/>
        <v>3.2710000000000004</v>
      </c>
      <c r="AF363" s="244">
        <f t="shared" si="132"/>
        <v>3.1290000000000004</v>
      </c>
      <c r="AG363" s="244">
        <f t="shared" si="132"/>
        <v>3.0519999999999996</v>
      </c>
      <c r="AH363" s="244"/>
    </row>
    <row r="364" spans="1:34" x14ac:dyDescent="0.2">
      <c r="A364" s="219" t="s">
        <v>151</v>
      </c>
      <c r="B364" s="219" t="s">
        <v>418</v>
      </c>
      <c r="C364" s="244"/>
      <c r="D364" s="244">
        <f t="shared" ref="D364:AG364" si="133">+C309*(1+(D528/100))</f>
        <v>1.517912794208149</v>
      </c>
      <c r="E364" s="244">
        <f t="shared" si="133"/>
        <v>1.4993082991140634</v>
      </c>
      <c r="F364" s="244">
        <f t="shared" si="133"/>
        <v>1.930324470974887</v>
      </c>
      <c r="G364" s="244">
        <f t="shared" si="133"/>
        <v>2.0938051029037115</v>
      </c>
      <c r="H364" s="244">
        <f t="shared" si="133"/>
        <v>2.5249610244464926</v>
      </c>
      <c r="I364" s="244">
        <f t="shared" si="133"/>
        <v>2.5654838757145577</v>
      </c>
      <c r="J364" s="244">
        <f t="shared" si="133"/>
        <v>2.2313495635953293</v>
      </c>
      <c r="K364" s="244">
        <f t="shared" si="133"/>
        <v>2.186165128851226</v>
      </c>
      <c r="L364" s="244">
        <f t="shared" si="133"/>
        <v>2.7020954966842399</v>
      </c>
      <c r="M364" s="244">
        <f t="shared" si="133"/>
        <v>3.1490186164785214</v>
      </c>
      <c r="N364" s="244">
        <f t="shared" si="133"/>
        <v>2.839816623233804</v>
      </c>
      <c r="O364" s="244">
        <f t="shared" si="133"/>
        <v>2.6900553551414847</v>
      </c>
      <c r="P364" s="244">
        <f t="shared" si="133"/>
        <v>2.2536616318985896</v>
      </c>
      <c r="Q364" s="244">
        <f t="shared" si="133"/>
        <v>2.4344063206698223</v>
      </c>
      <c r="R364" s="244">
        <f t="shared" si="133"/>
        <v>2.6403769988395287</v>
      </c>
      <c r="S364" s="244">
        <f t="shared" si="133"/>
        <v>2.4091378404756978</v>
      </c>
      <c r="T364" s="244">
        <f t="shared" si="133"/>
        <v>2.8858636567564737</v>
      </c>
      <c r="U364" s="244">
        <f t="shared" si="133"/>
        <v>3.2705537932543454</v>
      </c>
      <c r="V364" s="244">
        <f t="shared" si="133"/>
        <v>2.5926778790220193</v>
      </c>
      <c r="W364" s="244">
        <f t="shared" si="133"/>
        <v>2.7668738798502193</v>
      </c>
      <c r="X364" s="244">
        <f t="shared" si="133"/>
        <v>3.1363512289785112</v>
      </c>
      <c r="Y364" s="244">
        <f t="shared" si="133"/>
        <v>3.5636933869705714</v>
      </c>
      <c r="Z364" s="244">
        <f t="shared" si="133"/>
        <v>4.0035174733263164</v>
      </c>
      <c r="AA364" s="244">
        <f t="shared" si="133"/>
        <v>2.7959999999999998</v>
      </c>
      <c r="AB364" s="244">
        <f t="shared" si="133"/>
        <v>3.0540000000000003</v>
      </c>
      <c r="AC364" s="244">
        <f t="shared" si="133"/>
        <v>2.9590000000000001</v>
      </c>
      <c r="AD364" s="244">
        <f t="shared" si="133"/>
        <v>3.2229999999999994</v>
      </c>
      <c r="AE364" s="244">
        <f t="shared" si="133"/>
        <v>3.2329999999999997</v>
      </c>
      <c r="AF364" s="244">
        <f t="shared" si="133"/>
        <v>3.1930000000000005</v>
      </c>
      <c r="AG364" s="244">
        <f t="shared" si="133"/>
        <v>3.6459999999999999</v>
      </c>
      <c r="AH364" s="244"/>
    </row>
    <row r="365" spans="1:34" x14ac:dyDescent="0.2">
      <c r="A365" s="219" t="s">
        <v>152</v>
      </c>
      <c r="B365" s="219" t="s">
        <v>419</v>
      </c>
      <c r="C365" s="244"/>
      <c r="D365" s="244">
        <f t="shared" ref="D365:AG365" si="134">+C310*(1+(D529/100))</f>
        <v>21.534237104352929</v>
      </c>
      <c r="E365" s="244">
        <f t="shared" si="134"/>
        <v>21.08446753174896</v>
      </c>
      <c r="F365" s="244">
        <f t="shared" si="134"/>
        <v>24.175061246145479</v>
      </c>
      <c r="G365" s="244">
        <f t="shared" si="134"/>
        <v>25.255625073882751</v>
      </c>
      <c r="H365" s="244">
        <f t="shared" si="134"/>
        <v>32.243520916979939</v>
      </c>
      <c r="I365" s="244">
        <f t="shared" si="134"/>
        <v>32.308296885523113</v>
      </c>
      <c r="J365" s="244">
        <f t="shared" si="134"/>
        <v>35.30811850468988</v>
      </c>
      <c r="K365" s="244">
        <f t="shared" si="134"/>
        <v>33.059952187484441</v>
      </c>
      <c r="L365" s="244">
        <f t="shared" si="134"/>
        <v>34.109636937271375</v>
      </c>
      <c r="M365" s="244">
        <f t="shared" si="134"/>
        <v>38.267273813908162</v>
      </c>
      <c r="N365" s="244">
        <f t="shared" si="134"/>
        <v>46.303357562614757</v>
      </c>
      <c r="O365" s="244">
        <f t="shared" si="134"/>
        <v>52.422470862099708</v>
      </c>
      <c r="P365" s="244">
        <f t="shared" si="134"/>
        <v>51.62936657486771</v>
      </c>
      <c r="Q365" s="244">
        <f t="shared" si="134"/>
        <v>53.280073365395651</v>
      </c>
      <c r="R365" s="244">
        <f t="shared" si="134"/>
        <v>49.535807575752173</v>
      </c>
      <c r="S365" s="244">
        <f t="shared" si="134"/>
        <v>56.56001123901936</v>
      </c>
      <c r="T365" s="244">
        <f t="shared" si="134"/>
        <v>65.802742122832541</v>
      </c>
      <c r="U365" s="244">
        <f t="shared" si="134"/>
        <v>68.27823409708418</v>
      </c>
      <c r="V365" s="244">
        <f t="shared" si="134"/>
        <v>72.100933589510859</v>
      </c>
      <c r="W365" s="244">
        <f t="shared" si="134"/>
        <v>75.894880467753481</v>
      </c>
      <c r="X365" s="244">
        <f t="shared" si="134"/>
        <v>78.57805970795539</v>
      </c>
      <c r="Y365" s="244">
        <f t="shared" si="134"/>
        <v>83.473331338272843</v>
      </c>
      <c r="Z365" s="244">
        <f t="shared" si="134"/>
        <v>87.988993519026749</v>
      </c>
      <c r="AA365" s="244">
        <f t="shared" si="134"/>
        <v>100.16200000000001</v>
      </c>
      <c r="AB365" s="244">
        <f t="shared" si="134"/>
        <v>113.218</v>
      </c>
      <c r="AC365" s="244">
        <f t="shared" si="134"/>
        <v>114.4005772757163</v>
      </c>
      <c r="AD365" s="244">
        <f t="shared" si="134"/>
        <v>113.57299999999998</v>
      </c>
      <c r="AE365" s="244">
        <f t="shared" si="134"/>
        <v>119.875</v>
      </c>
      <c r="AF365" s="244">
        <f t="shared" si="134"/>
        <v>126.28</v>
      </c>
      <c r="AG365" s="244">
        <f t="shared" si="134"/>
        <v>132.369</v>
      </c>
      <c r="AH365" s="244"/>
    </row>
    <row r="366" spans="1:34" x14ac:dyDescent="0.2">
      <c r="A366" s="219" t="s">
        <v>153</v>
      </c>
      <c r="B366" s="219" t="s">
        <v>420</v>
      </c>
      <c r="C366" s="244"/>
      <c r="D366" s="244">
        <f t="shared" ref="D366:AG366" si="135">+C311*(1+(D530/100))</f>
        <v>4.3234154519518437</v>
      </c>
      <c r="E366" s="244">
        <f t="shared" si="135"/>
        <v>4.2870247600263811</v>
      </c>
      <c r="F366" s="244">
        <f t="shared" si="135"/>
        <v>5.2842227943102786</v>
      </c>
      <c r="G366" s="244">
        <f t="shared" si="135"/>
        <v>6.1218124445317832</v>
      </c>
      <c r="H366" s="244">
        <f t="shared" si="135"/>
        <v>8.6970499679459667</v>
      </c>
      <c r="I366" s="244">
        <f t="shared" si="135"/>
        <v>10.219933776985838</v>
      </c>
      <c r="J366" s="244">
        <f t="shared" si="135"/>
        <v>8.9817318595574651</v>
      </c>
      <c r="K366" s="244">
        <f t="shared" si="135"/>
        <v>14.729461413527559</v>
      </c>
      <c r="L366" s="244">
        <f t="shared" si="135"/>
        <v>19.798336571301522</v>
      </c>
      <c r="M366" s="244">
        <f t="shared" si="135"/>
        <v>19.363920855081023</v>
      </c>
      <c r="N366" s="244">
        <f t="shared" si="135"/>
        <v>21.048960861223385</v>
      </c>
      <c r="O366" s="244">
        <f t="shared" si="135"/>
        <v>17.411087361229157</v>
      </c>
      <c r="P366" s="244">
        <f t="shared" si="135"/>
        <v>15.081224791356135</v>
      </c>
      <c r="Q366" s="244">
        <f t="shared" si="135"/>
        <v>17.448439977078181</v>
      </c>
      <c r="R366" s="244">
        <f t="shared" si="135"/>
        <v>16.940005192768911</v>
      </c>
      <c r="S366" s="244">
        <f t="shared" si="135"/>
        <v>20.658077302368817</v>
      </c>
      <c r="T366" s="244">
        <f t="shared" si="135"/>
        <v>21.415616717549149</v>
      </c>
      <c r="U366" s="244">
        <f t="shared" si="135"/>
        <v>28.160845328026021</v>
      </c>
      <c r="V366" s="244">
        <f t="shared" si="135"/>
        <v>28.75324364699382</v>
      </c>
      <c r="W366" s="244">
        <f t="shared" si="135"/>
        <v>29.815132727582302</v>
      </c>
      <c r="X366" s="244">
        <f t="shared" si="135"/>
        <v>33.965711973611064</v>
      </c>
      <c r="Y366" s="244">
        <f t="shared" si="135"/>
        <v>23.44775373231689</v>
      </c>
      <c r="Z366" s="244">
        <f t="shared" si="135"/>
        <v>25.95958039791196</v>
      </c>
      <c r="AA366" s="244">
        <f t="shared" si="135"/>
        <v>35.945</v>
      </c>
      <c r="AB366" s="244">
        <f t="shared" si="135"/>
        <v>40.201999999999998</v>
      </c>
      <c r="AC366" s="244">
        <f t="shared" si="135"/>
        <v>42.446026314336194</v>
      </c>
      <c r="AD366" s="244">
        <f t="shared" si="135"/>
        <v>47.208999999999996</v>
      </c>
      <c r="AE366" s="244">
        <f t="shared" si="135"/>
        <v>47.166999999999994</v>
      </c>
      <c r="AF366" s="244">
        <f t="shared" si="135"/>
        <v>45.786999999999999</v>
      </c>
      <c r="AG366" s="244">
        <f t="shared" si="135"/>
        <v>50.716999999999999</v>
      </c>
      <c r="AH366" s="244"/>
    </row>
    <row r="367" spans="1:34" x14ac:dyDescent="0.2">
      <c r="A367" s="219" t="s">
        <v>154</v>
      </c>
      <c r="B367" s="219" t="s">
        <v>421</v>
      </c>
      <c r="C367" s="244"/>
      <c r="D367" s="244">
        <f t="shared" ref="D367:AG367" si="136">+C312*(1+(D531/100))</f>
        <v>41.110636900333724</v>
      </c>
      <c r="E367" s="244">
        <f t="shared" si="136"/>
        <v>40.4834601271805</v>
      </c>
      <c r="F367" s="244">
        <f t="shared" si="136"/>
        <v>45.285250906614422</v>
      </c>
      <c r="G367" s="244">
        <f t="shared" si="136"/>
        <v>42.221600158060689</v>
      </c>
      <c r="H367" s="244">
        <f t="shared" si="136"/>
        <v>45.040743503511969</v>
      </c>
      <c r="I367" s="244">
        <f t="shared" si="136"/>
        <v>46.849091239397112</v>
      </c>
      <c r="J367" s="244">
        <f t="shared" si="136"/>
        <v>53.626217154242326</v>
      </c>
      <c r="K367" s="244">
        <f t="shared" si="136"/>
        <v>52.237843819625247</v>
      </c>
      <c r="L367" s="244">
        <f t="shared" si="136"/>
        <v>53.00031545860498</v>
      </c>
      <c r="M367" s="244">
        <f t="shared" si="136"/>
        <v>58.021725155317441</v>
      </c>
      <c r="N367" s="244">
        <f t="shared" si="136"/>
        <v>64.181859938534728</v>
      </c>
      <c r="O367" s="244">
        <f t="shared" si="136"/>
        <v>73.97654629700142</v>
      </c>
      <c r="P367" s="244">
        <f t="shared" si="136"/>
        <v>80.819751710275426</v>
      </c>
      <c r="Q367" s="244">
        <f t="shared" si="136"/>
        <v>91.283769949623192</v>
      </c>
      <c r="R367" s="244">
        <f t="shared" si="136"/>
        <v>86.203351829728703</v>
      </c>
      <c r="S367" s="244">
        <f t="shared" si="136"/>
        <v>84.402045379174112</v>
      </c>
      <c r="T367" s="244">
        <f t="shared" si="136"/>
        <v>90.630877700357743</v>
      </c>
      <c r="U367" s="244">
        <f t="shared" si="136"/>
        <v>115.04646977821282</v>
      </c>
      <c r="V367" s="244">
        <f t="shared" si="136"/>
        <v>141.87252255571244</v>
      </c>
      <c r="W367" s="244">
        <f t="shared" si="136"/>
        <v>142.09397555824816</v>
      </c>
      <c r="X367" s="244">
        <f t="shared" si="136"/>
        <v>169.46926491670422</v>
      </c>
      <c r="Y367" s="244">
        <f t="shared" si="136"/>
        <v>195.77720245074639</v>
      </c>
      <c r="Z367" s="244">
        <f t="shared" si="136"/>
        <v>215.75557338486902</v>
      </c>
      <c r="AA367" s="244">
        <f t="shared" si="136"/>
        <v>223.19499999999999</v>
      </c>
      <c r="AB367" s="244">
        <f t="shared" si="136"/>
        <v>216.46699999999998</v>
      </c>
      <c r="AC367" s="244">
        <f t="shared" si="136"/>
        <v>227.97347022364931</v>
      </c>
      <c r="AD367" s="244">
        <f t="shared" si="136"/>
        <v>204.01900000000001</v>
      </c>
      <c r="AE367" s="244">
        <f t="shared" si="136"/>
        <v>210.47400000000002</v>
      </c>
      <c r="AF367" s="244">
        <f t="shared" si="136"/>
        <v>216.45900000000003</v>
      </c>
      <c r="AG367" s="244">
        <f t="shared" si="136"/>
        <v>220.00200000000001</v>
      </c>
      <c r="AH367" s="244"/>
    </row>
    <row r="368" spans="1:34" x14ac:dyDescent="0.2">
      <c r="A368" s="219" t="s">
        <v>155</v>
      </c>
      <c r="B368" s="219" t="s">
        <v>422</v>
      </c>
      <c r="C368" s="244"/>
      <c r="D368" s="244">
        <f t="shared" ref="D368:AG368" si="137">+C313*(1+(D532/100))</f>
        <v>35.275969620153177</v>
      </c>
      <c r="E368" s="244">
        <f t="shared" si="137"/>
        <v>35.838840116863992</v>
      </c>
      <c r="F368" s="244">
        <f t="shared" si="137"/>
        <v>38.916099359429573</v>
      </c>
      <c r="G368" s="244">
        <f t="shared" si="137"/>
        <v>41.107262717828206</v>
      </c>
      <c r="H368" s="244">
        <f t="shared" si="137"/>
        <v>41.757891477795042</v>
      </c>
      <c r="I368" s="244">
        <f t="shared" si="137"/>
        <v>45.497944849183696</v>
      </c>
      <c r="J368" s="244">
        <f t="shared" si="137"/>
        <v>48.561332185878442</v>
      </c>
      <c r="K368" s="244">
        <f t="shared" si="137"/>
        <v>49.166644228623333</v>
      </c>
      <c r="L368" s="244">
        <f t="shared" si="137"/>
        <v>48.806103589735677</v>
      </c>
      <c r="M368" s="244">
        <f t="shared" si="137"/>
        <v>53.826882994923565</v>
      </c>
      <c r="N368" s="244">
        <f t="shared" si="137"/>
        <v>53.817028270945592</v>
      </c>
      <c r="O368" s="244">
        <f t="shared" si="137"/>
        <v>75.537910276661378</v>
      </c>
      <c r="P368" s="244">
        <f t="shared" si="137"/>
        <v>79.406216091628139</v>
      </c>
      <c r="Q368" s="244">
        <f t="shared" si="137"/>
        <v>82.952410652521806</v>
      </c>
      <c r="R368" s="244">
        <f t="shared" si="137"/>
        <v>84.99051950631123</v>
      </c>
      <c r="S368" s="244">
        <f t="shared" si="137"/>
        <v>87.368013037408105</v>
      </c>
      <c r="T368" s="244">
        <f t="shared" si="137"/>
        <v>90.13930061125447</v>
      </c>
      <c r="U368" s="244">
        <f t="shared" si="137"/>
        <v>94.233455558137123</v>
      </c>
      <c r="V368" s="244">
        <f t="shared" si="137"/>
        <v>101.69361522473397</v>
      </c>
      <c r="W368" s="244">
        <f t="shared" si="137"/>
        <v>107.45351675315084</v>
      </c>
      <c r="X368" s="244">
        <f t="shared" si="137"/>
        <v>114.1041026690631</v>
      </c>
      <c r="Y368" s="244">
        <f t="shared" si="137"/>
        <v>125.65519985550053</v>
      </c>
      <c r="Z368" s="244">
        <f t="shared" si="137"/>
        <v>122.75001272909238</v>
      </c>
      <c r="AA368" s="244">
        <f t="shared" si="137"/>
        <v>129.70400000000001</v>
      </c>
      <c r="AB368" s="244">
        <f t="shared" si="137"/>
        <v>132.72099999999998</v>
      </c>
      <c r="AC368" s="244">
        <f t="shared" si="137"/>
        <v>132.96980785352034</v>
      </c>
      <c r="AD368" s="244">
        <f t="shared" si="137"/>
        <v>139.84099999999998</v>
      </c>
      <c r="AE368" s="244">
        <f t="shared" si="137"/>
        <v>140.273</v>
      </c>
      <c r="AF368" s="244">
        <f t="shared" si="137"/>
        <v>144.02799999999999</v>
      </c>
      <c r="AG368" s="244">
        <f t="shared" si="137"/>
        <v>146.81899999999999</v>
      </c>
      <c r="AH368" s="244"/>
    </row>
    <row r="369" spans="1:34" x14ac:dyDescent="0.2">
      <c r="A369" s="219" t="s">
        <v>49</v>
      </c>
      <c r="B369" s="219" t="s">
        <v>423</v>
      </c>
      <c r="C369" s="244"/>
      <c r="D369" s="244">
        <f t="shared" ref="D369:AG369" si="138">+C314*(1+(D533/100))</f>
        <v>267.13374582844062</v>
      </c>
      <c r="E369" s="244">
        <f t="shared" si="138"/>
        <v>301.29033378272339</v>
      </c>
      <c r="F369" s="244">
        <f t="shared" si="138"/>
        <v>356.07097263139394</v>
      </c>
      <c r="G369" s="244">
        <f t="shared" si="138"/>
        <v>352.62632040834131</v>
      </c>
      <c r="H369" s="244">
        <f t="shared" si="138"/>
        <v>392.74765408460468</v>
      </c>
      <c r="I369" s="244">
        <f t="shared" si="138"/>
        <v>425.20535598943519</v>
      </c>
      <c r="J369" s="244">
        <f t="shared" si="138"/>
        <v>482.70502221170517</v>
      </c>
      <c r="K369" s="244">
        <f t="shared" si="138"/>
        <v>471.41789563435265</v>
      </c>
      <c r="L369" s="244">
        <f t="shared" si="138"/>
        <v>582.76148674459535</v>
      </c>
      <c r="M369" s="244">
        <f t="shared" si="138"/>
        <v>520.12360146480069</v>
      </c>
      <c r="N369" s="244">
        <f t="shared" si="138"/>
        <v>701.85158593124049</v>
      </c>
      <c r="O369" s="244">
        <f t="shared" si="138"/>
        <v>726.43446845330698</v>
      </c>
      <c r="P369" s="244">
        <f t="shared" si="138"/>
        <v>760.17012117457227</v>
      </c>
      <c r="Q369" s="244">
        <f t="shared" si="138"/>
        <v>727.1351373469746</v>
      </c>
      <c r="R369" s="244">
        <f t="shared" si="138"/>
        <v>666.77836183842726</v>
      </c>
      <c r="S369" s="244">
        <f t="shared" si="138"/>
        <v>683.140463230357</v>
      </c>
      <c r="T369" s="244">
        <f t="shared" si="138"/>
        <v>773.90699992291707</v>
      </c>
      <c r="U369" s="244">
        <f t="shared" si="138"/>
        <v>811.25270003824085</v>
      </c>
      <c r="V369" s="244">
        <f t="shared" si="138"/>
        <v>837.62707057445391</v>
      </c>
      <c r="W369" s="244">
        <f t="shared" si="138"/>
        <v>842.82562667657044</v>
      </c>
      <c r="X369" s="244">
        <f t="shared" si="138"/>
        <v>914.53755148130597</v>
      </c>
      <c r="Y369" s="244">
        <f t="shared" si="138"/>
        <v>968.19999177466866</v>
      </c>
      <c r="Z369" s="244">
        <f t="shared" si="138"/>
        <v>1097.3394880097501</v>
      </c>
      <c r="AA369" s="244">
        <f t="shared" si="138"/>
        <v>1126.1110000000001</v>
      </c>
      <c r="AB369" s="244">
        <f t="shared" si="138"/>
        <v>1218.8779999999997</v>
      </c>
      <c r="AC369" s="244">
        <f t="shared" si="138"/>
        <v>1333.7251147110535</v>
      </c>
      <c r="AD369" s="244">
        <f t="shared" si="138"/>
        <v>1391.9590000000001</v>
      </c>
      <c r="AE369" s="244">
        <f t="shared" si="138"/>
        <v>1483.7019999999998</v>
      </c>
      <c r="AF369" s="244">
        <f t="shared" si="138"/>
        <v>1584.973</v>
      </c>
      <c r="AG369" s="244">
        <f t="shared" si="138"/>
        <v>1786.3600000000001</v>
      </c>
      <c r="AH369" s="244"/>
    </row>
    <row r="370" spans="1:34" x14ac:dyDescent="0.2">
      <c r="A370" s="219" t="s">
        <v>156</v>
      </c>
      <c r="B370" s="219" t="s">
        <v>424</v>
      </c>
      <c r="C370" s="244"/>
      <c r="D370" s="244">
        <f t="shared" ref="D370:AG370" si="139">+C315*(1+(D534/100))</f>
        <v>378.18900522129053</v>
      </c>
      <c r="E370" s="244">
        <f t="shared" si="139"/>
        <v>414.29524560293157</v>
      </c>
      <c r="F370" s="244">
        <f t="shared" si="139"/>
        <v>472.63907364706341</v>
      </c>
      <c r="G370" s="244">
        <f t="shared" si="139"/>
        <v>498.65842381182756</v>
      </c>
      <c r="H370" s="244">
        <f t="shared" si="139"/>
        <v>551.56436246972066</v>
      </c>
      <c r="I370" s="244">
        <f t="shared" si="139"/>
        <v>569.3733267480377</v>
      </c>
      <c r="J370" s="244">
        <f t="shared" si="139"/>
        <v>606.74392514998306</v>
      </c>
      <c r="K370" s="244">
        <f t="shared" si="139"/>
        <v>605.62481041896308</v>
      </c>
      <c r="L370" s="244">
        <f t="shared" si="139"/>
        <v>681.13211642649492</v>
      </c>
      <c r="M370" s="244">
        <f t="shared" si="139"/>
        <v>749.03822939690303</v>
      </c>
      <c r="N370" s="244">
        <f t="shared" si="139"/>
        <v>862.7264996681871</v>
      </c>
      <c r="O370" s="244">
        <f t="shared" si="139"/>
        <v>860.44809222118647</v>
      </c>
      <c r="P370" s="244">
        <f t="shared" si="139"/>
        <v>954.5394849300817</v>
      </c>
      <c r="Q370" s="244">
        <f t="shared" si="139"/>
        <v>1022.7895055215821</v>
      </c>
      <c r="R370" s="244">
        <f t="shared" si="139"/>
        <v>1267.2635809341059</v>
      </c>
      <c r="S370" s="244">
        <f t="shared" si="139"/>
        <v>1338.4835841835668</v>
      </c>
      <c r="T370" s="244">
        <f t="shared" si="139"/>
        <v>1500.1526361450378</v>
      </c>
      <c r="U370" s="244">
        <f t="shared" si="139"/>
        <v>1537.58879410943</v>
      </c>
      <c r="V370" s="244">
        <f t="shared" si="139"/>
        <v>1636.1964083177647</v>
      </c>
      <c r="W370" s="244">
        <f t="shared" si="139"/>
        <v>1739.3257741409643</v>
      </c>
      <c r="X370" s="244">
        <f t="shared" si="139"/>
        <v>1819.8308417806284</v>
      </c>
      <c r="Y370" s="244">
        <f t="shared" si="139"/>
        <v>1853.5000776800809</v>
      </c>
      <c r="Z370" s="244">
        <f t="shared" si="139"/>
        <v>2014.0706845377217</v>
      </c>
      <c r="AA370" s="244">
        <f t="shared" si="139"/>
        <v>2141.3139999999999</v>
      </c>
      <c r="AB370" s="244">
        <f t="shared" si="139"/>
        <v>2207.529</v>
      </c>
      <c r="AC370" s="244">
        <f t="shared" si="139"/>
        <v>2284.7814387992844</v>
      </c>
      <c r="AD370" s="244">
        <f t="shared" si="139"/>
        <v>2399.2710000000006</v>
      </c>
      <c r="AE370" s="244">
        <f t="shared" si="139"/>
        <v>2485.5739999999996</v>
      </c>
      <c r="AF370" s="244">
        <f t="shared" si="139"/>
        <v>2620.7330000000002</v>
      </c>
      <c r="AG370" s="244">
        <f t="shared" si="139"/>
        <v>3031.7510000000002</v>
      </c>
      <c r="AH370" s="244"/>
    </row>
    <row r="371" spans="1:34" x14ac:dyDescent="0.2">
      <c r="A371" s="219" t="s">
        <v>187</v>
      </c>
      <c r="B371" s="219" t="s">
        <v>425</v>
      </c>
      <c r="C371" s="244"/>
      <c r="D371" s="244">
        <f t="shared" ref="D371:AG371" si="140">+C316*(1+(D535/100))</f>
        <v>40.871122483690883</v>
      </c>
      <c r="E371" s="244">
        <f t="shared" si="140"/>
        <v>47.007868729443608</v>
      </c>
      <c r="F371" s="244">
        <f t="shared" si="140"/>
        <v>53.121342557226292</v>
      </c>
      <c r="G371" s="244">
        <f t="shared" si="140"/>
        <v>47.319312889036802</v>
      </c>
      <c r="H371" s="244">
        <f t="shared" si="140"/>
        <v>55.242222634133384</v>
      </c>
      <c r="I371" s="244">
        <f t="shared" si="140"/>
        <v>50.716715386867101</v>
      </c>
      <c r="J371" s="244">
        <f t="shared" si="140"/>
        <v>52.382963023339528</v>
      </c>
      <c r="K371" s="244">
        <f t="shared" si="140"/>
        <v>54.279204085661213</v>
      </c>
      <c r="L371" s="244">
        <f t="shared" si="140"/>
        <v>61.693041071601307</v>
      </c>
      <c r="M371" s="244">
        <f t="shared" si="140"/>
        <v>66.540402460663515</v>
      </c>
      <c r="N371" s="244">
        <f t="shared" si="140"/>
        <v>78.396679173461209</v>
      </c>
      <c r="O371" s="244">
        <f t="shared" si="140"/>
        <v>76.736333572520877</v>
      </c>
      <c r="P371" s="244">
        <f t="shared" si="140"/>
        <v>74.460617126516851</v>
      </c>
      <c r="Q371" s="244">
        <f t="shared" si="140"/>
        <v>72.490935154265472</v>
      </c>
      <c r="R371" s="244">
        <f t="shared" si="140"/>
        <v>91.936547332152799</v>
      </c>
      <c r="S371" s="244">
        <f t="shared" si="140"/>
        <v>97.068277407269093</v>
      </c>
      <c r="T371" s="244">
        <f t="shared" si="140"/>
        <v>107.72466817116971</v>
      </c>
      <c r="U371" s="244">
        <f t="shared" si="140"/>
        <v>112.32274429295892</v>
      </c>
      <c r="V371" s="244">
        <f t="shared" si="140"/>
        <v>114.66485405296237</v>
      </c>
      <c r="W371" s="244">
        <f t="shared" si="140"/>
        <v>121.58349049513021</v>
      </c>
      <c r="X371" s="244">
        <f t="shared" si="140"/>
        <v>129.49747513172173</v>
      </c>
      <c r="Y371" s="244">
        <f t="shared" si="140"/>
        <v>135.24210835144208</v>
      </c>
      <c r="Z371" s="244">
        <f t="shared" si="140"/>
        <v>143.02970242846195</v>
      </c>
      <c r="AA371" s="244">
        <f t="shared" si="140"/>
        <v>194.51099999999994</v>
      </c>
      <c r="AB371" s="244">
        <f t="shared" si="140"/>
        <v>183.75700000000001</v>
      </c>
      <c r="AC371" s="244">
        <f t="shared" si="140"/>
        <v>130.02737284856951</v>
      </c>
      <c r="AD371" s="244">
        <f t="shared" si="140"/>
        <v>160.82000000000002</v>
      </c>
      <c r="AE371" s="244">
        <f t="shared" si="140"/>
        <v>151.63000000000002</v>
      </c>
      <c r="AF371" s="244">
        <f t="shared" si="140"/>
        <v>149.399</v>
      </c>
      <c r="AG371" s="244">
        <f t="shared" si="140"/>
        <v>155.11100000000002</v>
      </c>
      <c r="AH371" s="244"/>
    </row>
    <row r="372" spans="1:34" x14ac:dyDescent="0.2">
      <c r="A372" s="219" t="s">
        <v>158</v>
      </c>
      <c r="B372" s="219" t="s">
        <v>426</v>
      </c>
      <c r="C372" s="244"/>
      <c r="D372" s="244">
        <f t="shared" ref="D372:AG372" si="141">+C317*(1+(D536/100))</f>
        <v>315.56395350547331</v>
      </c>
      <c r="E372" s="244">
        <f t="shared" si="141"/>
        <v>361.7195677931773</v>
      </c>
      <c r="F372" s="244">
        <f t="shared" si="141"/>
        <v>402.4280026278488</v>
      </c>
      <c r="G372" s="244">
        <f t="shared" si="141"/>
        <v>426.2040086355438</v>
      </c>
      <c r="H372" s="244">
        <f t="shared" si="141"/>
        <v>440.10569290128001</v>
      </c>
      <c r="I372" s="244">
        <f t="shared" si="141"/>
        <v>498.88673992740445</v>
      </c>
      <c r="J372" s="244">
        <f t="shared" si="141"/>
        <v>582.92757346224073</v>
      </c>
      <c r="K372" s="244">
        <f t="shared" si="141"/>
        <v>551.865988685964</v>
      </c>
      <c r="L372" s="244">
        <f t="shared" si="141"/>
        <v>605.67123587987987</v>
      </c>
      <c r="M372" s="244">
        <f t="shared" si="141"/>
        <v>749.04890439499422</v>
      </c>
      <c r="N372" s="244">
        <f t="shared" si="141"/>
        <v>846.49368087002779</v>
      </c>
      <c r="O372" s="244">
        <f t="shared" si="141"/>
        <v>1096.5121612980854</v>
      </c>
      <c r="P372" s="244">
        <f t="shared" si="141"/>
        <v>996.12921012426511</v>
      </c>
      <c r="Q372" s="244">
        <f t="shared" si="141"/>
        <v>1093.4869718104903</v>
      </c>
      <c r="R372" s="244">
        <f t="shared" si="141"/>
        <v>1115.669733287483</v>
      </c>
      <c r="S372" s="244">
        <f t="shared" si="141"/>
        <v>1195.9823655673033</v>
      </c>
      <c r="T372" s="244">
        <f t="shared" si="141"/>
        <v>1359.710903009777</v>
      </c>
      <c r="U372" s="244">
        <f t="shared" si="141"/>
        <v>1360.1599621651151</v>
      </c>
      <c r="V372" s="244">
        <f t="shared" si="141"/>
        <v>1445.1547430904002</v>
      </c>
      <c r="W372" s="244">
        <f t="shared" si="141"/>
        <v>1556.9686772999084</v>
      </c>
      <c r="X372" s="244">
        <f t="shared" si="141"/>
        <v>1702.7653368309295</v>
      </c>
      <c r="Y372" s="244">
        <f t="shared" si="141"/>
        <v>1936.4547531566457</v>
      </c>
      <c r="Z372" s="244">
        <f t="shared" si="141"/>
        <v>2002.176222699298</v>
      </c>
      <c r="AA372" s="244">
        <f t="shared" si="141"/>
        <v>2129.797</v>
      </c>
      <c r="AB372" s="244">
        <f t="shared" si="141"/>
        <v>2218.556</v>
      </c>
      <c r="AC372" s="244">
        <f t="shared" si="141"/>
        <v>2314.3352433531309</v>
      </c>
      <c r="AD372" s="244">
        <f t="shared" si="141"/>
        <v>2368.817</v>
      </c>
      <c r="AE372" s="244">
        <f t="shared" si="141"/>
        <v>2521.21</v>
      </c>
      <c r="AF372" s="244">
        <f t="shared" si="141"/>
        <v>2717.7069999999994</v>
      </c>
      <c r="AG372" s="244">
        <f t="shared" si="141"/>
        <v>2890.1759999999999</v>
      </c>
      <c r="AH372" s="244"/>
    </row>
    <row r="373" spans="1:34" x14ac:dyDescent="0.2">
      <c r="A373" s="219" t="s">
        <v>387</v>
      </c>
      <c r="B373" s="219" t="s">
        <v>427</v>
      </c>
      <c r="C373" s="244"/>
      <c r="D373" s="244">
        <f t="shared" ref="D373:AG373" si="142">+C318*(1+(D537/100))</f>
        <v>219.8528619798937</v>
      </c>
      <c r="E373" s="244">
        <f t="shared" si="142"/>
        <v>240.44603692959828</v>
      </c>
      <c r="F373" s="244">
        <f t="shared" si="142"/>
        <v>277.80231077320519</v>
      </c>
      <c r="G373" s="244">
        <f t="shared" si="142"/>
        <v>279.31466988331084</v>
      </c>
      <c r="H373" s="244">
        <f t="shared" si="142"/>
        <v>309.11078164752081</v>
      </c>
      <c r="I373" s="244">
        <f t="shared" si="142"/>
        <v>320.61610090949466</v>
      </c>
      <c r="J373" s="244">
        <f t="shared" si="142"/>
        <v>338.75891863344009</v>
      </c>
      <c r="K373" s="244">
        <f t="shared" si="142"/>
        <v>358.93774825487486</v>
      </c>
      <c r="L373" s="244">
        <f t="shared" si="142"/>
        <v>395.10429709553745</v>
      </c>
      <c r="M373" s="244">
        <f t="shared" si="142"/>
        <v>410.16973685097133</v>
      </c>
      <c r="N373" s="244">
        <f t="shared" si="142"/>
        <v>468.29869433310756</v>
      </c>
      <c r="O373" s="244">
        <f t="shared" si="142"/>
        <v>481.9445403248456</v>
      </c>
      <c r="P373" s="244">
        <f t="shared" si="142"/>
        <v>495.9407995381527</v>
      </c>
      <c r="Q373" s="244">
        <f t="shared" si="142"/>
        <v>543.40087798064462</v>
      </c>
      <c r="R373" s="244">
        <f t="shared" si="142"/>
        <v>558.04364623043261</v>
      </c>
      <c r="S373" s="244">
        <f t="shared" si="142"/>
        <v>613.66747391168099</v>
      </c>
      <c r="T373" s="244">
        <f t="shared" si="142"/>
        <v>705.21953347069916</v>
      </c>
      <c r="U373" s="244">
        <f t="shared" si="142"/>
        <v>735.71698510130875</v>
      </c>
      <c r="V373" s="244">
        <f t="shared" si="142"/>
        <v>789.55482166456784</v>
      </c>
      <c r="W373" s="244">
        <f t="shared" si="142"/>
        <v>809.46307154807539</v>
      </c>
      <c r="X373" s="244">
        <f t="shared" si="142"/>
        <v>878.54528957796231</v>
      </c>
      <c r="Y373" s="244">
        <f t="shared" si="142"/>
        <v>907.44062909581748</v>
      </c>
      <c r="Z373" s="244">
        <f t="shared" si="142"/>
        <v>979.71143250625391</v>
      </c>
      <c r="AA373" s="244">
        <f t="shared" si="142"/>
        <v>1037.6469999999999</v>
      </c>
      <c r="AB373" s="244">
        <f t="shared" si="142"/>
        <v>1093.6800000000003</v>
      </c>
      <c r="AC373" s="244">
        <f t="shared" si="142"/>
        <v>1177.834625990525</v>
      </c>
      <c r="AD373" s="244">
        <f t="shared" si="142"/>
        <v>1151.5589999999997</v>
      </c>
      <c r="AE373" s="244">
        <f t="shared" si="142"/>
        <v>1301.7059999999999</v>
      </c>
      <c r="AF373" s="244">
        <f t="shared" si="142"/>
        <v>1375.0989999999997</v>
      </c>
      <c r="AG373" s="244">
        <f t="shared" si="142"/>
        <v>1495.8819999999998</v>
      </c>
      <c r="AH373" s="244"/>
    </row>
    <row r="374" spans="1:34" x14ac:dyDescent="0.2">
      <c r="A374" s="219" t="s">
        <v>237</v>
      </c>
      <c r="B374" s="219" t="s">
        <v>428</v>
      </c>
      <c r="C374" s="244"/>
      <c r="D374" s="244">
        <f t="shared" ref="D374:AG374" si="143">+C319*(1+(D538/100))</f>
        <v>63.799553656165038</v>
      </c>
      <c r="E374" s="244">
        <f t="shared" si="143"/>
        <v>68.898057163880082</v>
      </c>
      <c r="F374" s="244">
        <f t="shared" si="143"/>
        <v>83.600004453460059</v>
      </c>
      <c r="G374" s="244">
        <f t="shared" si="143"/>
        <v>92.585019722578892</v>
      </c>
      <c r="H374" s="244">
        <f t="shared" si="143"/>
        <v>103.13220288293249</v>
      </c>
      <c r="I374" s="244">
        <f t="shared" si="143"/>
        <v>120.5908725947954</v>
      </c>
      <c r="J374" s="244">
        <f t="shared" si="143"/>
        <v>149.2295510208896</v>
      </c>
      <c r="K374" s="244">
        <f t="shared" si="143"/>
        <v>199.22084581018851</v>
      </c>
      <c r="L374" s="244">
        <f t="shared" si="143"/>
        <v>181.53543993154605</v>
      </c>
      <c r="M374" s="244">
        <f t="shared" si="143"/>
        <v>253.95870456391643</v>
      </c>
      <c r="N374" s="244">
        <f t="shared" si="143"/>
        <v>292.82787600682656</v>
      </c>
      <c r="O374" s="244">
        <f t="shared" si="143"/>
        <v>347.72896826695433</v>
      </c>
      <c r="P374" s="244">
        <f t="shared" si="143"/>
        <v>272.12182643574153</v>
      </c>
      <c r="Q374" s="244">
        <f t="shared" si="143"/>
        <v>334.96110502771933</v>
      </c>
      <c r="R374" s="244">
        <f t="shared" si="143"/>
        <v>343.52568373553225</v>
      </c>
      <c r="S374" s="244">
        <f t="shared" si="143"/>
        <v>345.22189640652527</v>
      </c>
      <c r="T374" s="244">
        <f t="shared" si="143"/>
        <v>353.44130433302377</v>
      </c>
      <c r="U374" s="244">
        <f t="shared" si="143"/>
        <v>385.73040703618432</v>
      </c>
      <c r="V374" s="244">
        <f t="shared" si="143"/>
        <v>389.02914750861271</v>
      </c>
      <c r="W374" s="244">
        <f t="shared" si="143"/>
        <v>412.45685839852115</v>
      </c>
      <c r="X374" s="244">
        <f t="shared" si="143"/>
        <v>429.63779396404823</v>
      </c>
      <c r="Y374" s="244">
        <f t="shared" si="143"/>
        <v>427.53062087694002</v>
      </c>
      <c r="Z374" s="244">
        <f t="shared" si="143"/>
        <v>441.53224892698671</v>
      </c>
      <c r="AA374" s="244">
        <f t="shared" si="143"/>
        <v>479.24300000000005</v>
      </c>
      <c r="AB374" s="244">
        <f t="shared" si="143"/>
        <v>475.976</v>
      </c>
      <c r="AC374" s="244">
        <f t="shared" si="143"/>
        <v>481.32569329677835</v>
      </c>
      <c r="AD374" s="244">
        <f t="shared" si="143"/>
        <v>509.4</v>
      </c>
      <c r="AE374" s="244">
        <f t="shared" si="143"/>
        <v>531.1880000000001</v>
      </c>
      <c r="AF374" s="244">
        <f t="shared" si="143"/>
        <v>550.18799999999999</v>
      </c>
      <c r="AG374" s="244">
        <f t="shared" si="143"/>
        <v>598.23299999999995</v>
      </c>
      <c r="AH374" s="244"/>
    </row>
    <row r="375" spans="1:34" x14ac:dyDescent="0.2">
      <c r="A375" s="219" t="s">
        <v>384</v>
      </c>
      <c r="B375" s="219" t="s">
        <v>429</v>
      </c>
      <c r="C375" s="244"/>
      <c r="D375" s="244">
        <f t="shared" ref="D375:AG375" si="144">+C320*(1+(D539/100))</f>
        <v>70.38837217637591</v>
      </c>
      <c r="E375" s="244">
        <f t="shared" si="144"/>
        <v>113.65944620075872</v>
      </c>
      <c r="F375" s="244">
        <f t="shared" si="144"/>
        <v>102.40713476283086</v>
      </c>
      <c r="G375" s="244">
        <f t="shared" si="144"/>
        <v>82.882712831627117</v>
      </c>
      <c r="H375" s="244">
        <f t="shared" si="144"/>
        <v>81.591392349486995</v>
      </c>
      <c r="I375" s="244">
        <f t="shared" si="144"/>
        <v>82.140641112423324</v>
      </c>
      <c r="J375" s="244">
        <f t="shared" si="144"/>
        <v>83.804666944670288</v>
      </c>
      <c r="K375" s="244">
        <f t="shared" si="144"/>
        <v>81.545266872096732</v>
      </c>
      <c r="L375" s="244">
        <f t="shared" si="144"/>
        <v>103.34022697906303</v>
      </c>
      <c r="M375" s="244">
        <f t="shared" si="144"/>
        <v>122.23809095107906</v>
      </c>
      <c r="N375" s="244">
        <f t="shared" si="144"/>
        <v>104.2965994170366</v>
      </c>
      <c r="O375" s="244">
        <f t="shared" si="144"/>
        <v>114.96124847451284</v>
      </c>
      <c r="P375" s="244">
        <f t="shared" si="144"/>
        <v>115.40898189621913</v>
      </c>
      <c r="Q375" s="244">
        <f t="shared" si="144"/>
        <v>145.94667779185104</v>
      </c>
      <c r="R375" s="244">
        <f t="shared" si="144"/>
        <v>182.25166066043988</v>
      </c>
      <c r="S375" s="244">
        <f t="shared" si="144"/>
        <v>191.4110446443722</v>
      </c>
      <c r="T375" s="244">
        <f t="shared" si="144"/>
        <v>212.51277171887824</v>
      </c>
      <c r="U375" s="244">
        <f t="shared" si="144"/>
        <v>321.27293222232811</v>
      </c>
      <c r="V375" s="244">
        <f t="shared" si="144"/>
        <v>268.40614918134236</v>
      </c>
      <c r="W375" s="244">
        <f t="shared" si="144"/>
        <v>299.29722604448716</v>
      </c>
      <c r="X375" s="244">
        <f t="shared" si="144"/>
        <v>319.17852544488454</v>
      </c>
      <c r="Y375" s="244">
        <f t="shared" si="144"/>
        <v>340.5681533569886</v>
      </c>
      <c r="Z375" s="244">
        <f t="shared" si="144"/>
        <v>364.04851411472538</v>
      </c>
      <c r="AA375" s="244">
        <f t="shared" si="144"/>
        <v>421.97800000000007</v>
      </c>
      <c r="AB375" s="244">
        <f t="shared" si="144"/>
        <v>477.91699999999992</v>
      </c>
      <c r="AC375" s="244">
        <f t="shared" si="144"/>
        <v>503.03999040111574</v>
      </c>
      <c r="AD375" s="244">
        <f t="shared" si="144"/>
        <v>523.31200000000001</v>
      </c>
      <c r="AE375" s="244">
        <f t="shared" si="144"/>
        <v>566.49300000000005</v>
      </c>
      <c r="AF375" s="244">
        <f t="shared" si="144"/>
        <v>610.78300000000002</v>
      </c>
      <c r="AG375" s="244">
        <f t="shared" si="144"/>
        <v>657.72</v>
      </c>
      <c r="AH375" s="244"/>
    </row>
    <row r="376" spans="1:34" x14ac:dyDescent="0.2">
      <c r="A376" s="219" t="s">
        <v>161</v>
      </c>
      <c r="B376" s="219" t="s">
        <v>430</v>
      </c>
      <c r="C376" s="244"/>
      <c r="D376" s="244">
        <f t="shared" ref="D376:AG376" si="145">+C321*(1+(D540/100))</f>
        <v>300.78366649427988</v>
      </c>
      <c r="E376" s="244">
        <f t="shared" si="145"/>
        <v>280.90389863436417</v>
      </c>
      <c r="F376" s="244">
        <f t="shared" si="145"/>
        <v>295.27318497726503</v>
      </c>
      <c r="G376" s="244">
        <f t="shared" si="145"/>
        <v>325.73366429880122</v>
      </c>
      <c r="H376" s="244">
        <f t="shared" si="145"/>
        <v>289.88591039044343</v>
      </c>
      <c r="I376" s="244">
        <f t="shared" si="145"/>
        <v>317.04712704507278</v>
      </c>
      <c r="J376" s="244">
        <f t="shared" si="145"/>
        <v>352.05886367978741</v>
      </c>
      <c r="K376" s="244">
        <f t="shared" si="145"/>
        <v>378.47158336277204</v>
      </c>
      <c r="L376" s="244">
        <f t="shared" si="145"/>
        <v>402.295344782651</v>
      </c>
      <c r="M376" s="244">
        <f t="shared" si="145"/>
        <v>429.23329414411239</v>
      </c>
      <c r="N376" s="244">
        <f t="shared" si="145"/>
        <v>438.36539839598095</v>
      </c>
      <c r="O376" s="244">
        <f t="shared" si="145"/>
        <v>447.45621551322512</v>
      </c>
      <c r="P376" s="244">
        <f t="shared" si="145"/>
        <v>509.95139150094133</v>
      </c>
      <c r="Q376" s="244">
        <f t="shared" si="145"/>
        <v>531.87340017952897</v>
      </c>
      <c r="R376" s="244">
        <f t="shared" si="145"/>
        <v>556.64595898980383</v>
      </c>
      <c r="S376" s="244">
        <f t="shared" si="145"/>
        <v>579.86356727652219</v>
      </c>
      <c r="T376" s="244">
        <f t="shared" si="145"/>
        <v>607.0117569165875</v>
      </c>
      <c r="U376" s="244">
        <f t="shared" si="145"/>
        <v>617.06099915498316</v>
      </c>
      <c r="V376" s="244">
        <f t="shared" si="145"/>
        <v>635.05391187779605</v>
      </c>
      <c r="W376" s="244">
        <f t="shared" si="145"/>
        <v>698.92725622055275</v>
      </c>
      <c r="X376" s="244">
        <f t="shared" si="145"/>
        <v>746.65422482201177</v>
      </c>
      <c r="Y376" s="244">
        <f t="shared" si="145"/>
        <v>775.01902917654843</v>
      </c>
      <c r="Z376" s="244">
        <f t="shared" si="145"/>
        <v>824.04771442774995</v>
      </c>
      <c r="AA376" s="244">
        <f t="shared" si="145"/>
        <v>880.20500000000004</v>
      </c>
      <c r="AB376" s="244">
        <f t="shared" si="145"/>
        <v>918.25800000000004</v>
      </c>
      <c r="AC376" s="244">
        <f t="shared" si="145"/>
        <v>958.16100537193165</v>
      </c>
      <c r="AD376" s="244">
        <f t="shared" si="145"/>
        <v>1006.229</v>
      </c>
      <c r="AE376" s="244">
        <f t="shared" si="145"/>
        <v>1055.991</v>
      </c>
      <c r="AF376" s="244">
        <f t="shared" si="145"/>
        <v>1164.231</v>
      </c>
      <c r="AG376" s="244">
        <f t="shared" si="145"/>
        <v>1248.921</v>
      </c>
      <c r="AH376" s="244"/>
    </row>
    <row r="377" spans="1:34" x14ac:dyDescent="0.2">
      <c r="A377" s="219" t="s">
        <v>162</v>
      </c>
      <c r="B377" s="219" t="s">
        <v>431</v>
      </c>
      <c r="C377" s="244"/>
      <c r="D377" s="244">
        <f t="shared" ref="D377:AG377" si="146">+C322*(1+(D541/100))</f>
        <v>89.411209378061784</v>
      </c>
      <c r="E377" s="244">
        <f t="shared" si="146"/>
        <v>98.166781048445515</v>
      </c>
      <c r="F377" s="244">
        <f t="shared" si="146"/>
        <v>117.28742365616982</v>
      </c>
      <c r="G377" s="244">
        <f t="shared" si="146"/>
        <v>150.30258592933831</v>
      </c>
      <c r="H377" s="244">
        <f t="shared" si="146"/>
        <v>182.13651060960518</v>
      </c>
      <c r="I377" s="244">
        <f t="shared" si="146"/>
        <v>184.88464666950074</v>
      </c>
      <c r="J377" s="244">
        <f t="shared" si="146"/>
        <v>198.0895033257741</v>
      </c>
      <c r="K377" s="244">
        <f t="shared" si="146"/>
        <v>206.88107076765874</v>
      </c>
      <c r="L377" s="244">
        <f t="shared" si="146"/>
        <v>203.49988811115384</v>
      </c>
      <c r="M377" s="244">
        <f t="shared" si="146"/>
        <v>227.61905493053101</v>
      </c>
      <c r="N377" s="244">
        <f t="shared" si="146"/>
        <v>208.15243428857141</v>
      </c>
      <c r="O377" s="244">
        <f t="shared" si="146"/>
        <v>314.24375880795867</v>
      </c>
      <c r="P377" s="244">
        <f t="shared" si="146"/>
        <v>337.72884156879076</v>
      </c>
      <c r="Q377" s="244">
        <f t="shared" si="146"/>
        <v>393.54281377160356</v>
      </c>
      <c r="R377" s="244">
        <f t="shared" si="146"/>
        <v>387.70770092788689</v>
      </c>
      <c r="S377" s="244">
        <f t="shared" si="146"/>
        <v>443.07069225966325</v>
      </c>
      <c r="T377" s="244">
        <f t="shared" si="146"/>
        <v>398.60338413621594</v>
      </c>
      <c r="U377" s="244">
        <f t="shared" si="146"/>
        <v>443.528969601651</v>
      </c>
      <c r="V377" s="244">
        <f t="shared" si="146"/>
        <v>479.22818143434404</v>
      </c>
      <c r="W377" s="244">
        <f t="shared" si="146"/>
        <v>521.97342082638374</v>
      </c>
      <c r="X377" s="244">
        <f t="shared" si="146"/>
        <v>577.71627198127862</v>
      </c>
      <c r="Y377" s="244">
        <f t="shared" si="146"/>
        <v>620.09719361527891</v>
      </c>
      <c r="Z377" s="244">
        <f t="shared" si="146"/>
        <v>641.55843125242416</v>
      </c>
      <c r="AA377" s="244">
        <f t="shared" si="146"/>
        <v>580.149</v>
      </c>
      <c r="AB377" s="244">
        <f t="shared" si="146"/>
        <v>660.76</v>
      </c>
      <c r="AC377" s="244">
        <f t="shared" si="146"/>
        <v>636.54196089259062</v>
      </c>
      <c r="AD377" s="244">
        <f t="shared" si="146"/>
        <v>644.84400000000005</v>
      </c>
      <c r="AE377" s="244">
        <f t="shared" si="146"/>
        <v>649.53499999999997</v>
      </c>
      <c r="AF377" s="244">
        <f t="shared" si="146"/>
        <v>619.40200000000004</v>
      </c>
      <c r="AG377" s="244">
        <f t="shared" si="146"/>
        <v>526.52099999999984</v>
      </c>
      <c r="AH377" s="244"/>
    </row>
    <row r="378" spans="1:34" x14ac:dyDescent="0.2">
      <c r="A378" s="219" t="s">
        <v>432</v>
      </c>
      <c r="B378" s="219" t="s">
        <v>433</v>
      </c>
      <c r="C378" s="244"/>
      <c r="D378" s="244">
        <f t="shared" ref="D378:AG378" si="147">+C323*(1+(D542/100))</f>
        <v>87.959195054188143</v>
      </c>
      <c r="E378" s="244">
        <f t="shared" si="147"/>
        <v>95.865823304286494</v>
      </c>
      <c r="F378" s="244">
        <f t="shared" si="147"/>
        <v>116.79767065092086</v>
      </c>
      <c r="G378" s="244">
        <f t="shared" si="147"/>
        <v>133.14991267157595</v>
      </c>
      <c r="H378" s="244">
        <f t="shared" si="147"/>
        <v>174.40614599324491</v>
      </c>
      <c r="I378" s="244">
        <f t="shared" si="147"/>
        <v>173.72488286143269</v>
      </c>
      <c r="J378" s="244">
        <f t="shared" si="147"/>
        <v>194.31379622504147</v>
      </c>
      <c r="K378" s="244">
        <f t="shared" si="147"/>
        <v>217.80726722517917</v>
      </c>
      <c r="L378" s="244">
        <f t="shared" si="147"/>
        <v>200.39669168959659</v>
      </c>
      <c r="M378" s="244">
        <f t="shared" si="147"/>
        <v>229.98882928196633</v>
      </c>
      <c r="N378" s="244">
        <f t="shared" si="147"/>
        <v>216.84687952297392</v>
      </c>
      <c r="O378" s="244">
        <f t="shared" si="147"/>
        <v>191.33232637019987</v>
      </c>
      <c r="P378" s="244">
        <f t="shared" si="147"/>
        <v>136.03056010625647</v>
      </c>
      <c r="Q378" s="244">
        <f t="shared" si="147"/>
        <v>145.79869547352294</v>
      </c>
      <c r="R378" s="244">
        <f t="shared" si="147"/>
        <v>139.20274003557594</v>
      </c>
      <c r="S378" s="244">
        <f t="shared" si="147"/>
        <v>140.18025207104358</v>
      </c>
      <c r="T378" s="244">
        <f t="shared" si="147"/>
        <v>140.57845997369176</v>
      </c>
      <c r="U378" s="244">
        <f t="shared" si="147"/>
        <v>144.43790884614518</v>
      </c>
      <c r="V378" s="244">
        <f t="shared" si="147"/>
        <v>137.29662611116936</v>
      </c>
      <c r="W378" s="244">
        <f t="shared" si="147"/>
        <v>133.93766796989686</v>
      </c>
      <c r="X378" s="244">
        <f t="shared" si="147"/>
        <v>137.63202584596087</v>
      </c>
      <c r="Y378" s="244">
        <f t="shared" si="147"/>
        <v>139.30319494593314</v>
      </c>
      <c r="Z378" s="244">
        <f t="shared" si="147"/>
        <v>138.78398882175875</v>
      </c>
      <c r="AA378" s="244">
        <f t="shared" si="147"/>
        <v>189.529</v>
      </c>
      <c r="AB378" s="244">
        <f t="shared" si="147"/>
        <v>204.84199999999998</v>
      </c>
      <c r="AC378" s="244">
        <f t="shared" si="147"/>
        <v>204.83499999999998</v>
      </c>
      <c r="AD378" s="244">
        <f t="shared" si="147"/>
        <v>221.82500000000002</v>
      </c>
      <c r="AE378" s="244">
        <f t="shared" si="147"/>
        <v>232.87200000000001</v>
      </c>
      <c r="AF378" s="244">
        <f t="shared" si="147"/>
        <v>303.61700000000002</v>
      </c>
      <c r="AG378" s="244">
        <f t="shared" si="147"/>
        <v>310.58500000000004</v>
      </c>
      <c r="AH378" s="244"/>
    </row>
    <row r="379" spans="1:34" x14ac:dyDescent="0.2">
      <c r="A379" s="219" t="s">
        <v>163</v>
      </c>
      <c r="B379" s="219" t="s">
        <v>434</v>
      </c>
      <c r="C379" s="244"/>
      <c r="D379" s="244">
        <f t="shared" ref="D379:AG379" si="148">+C324*(1+(D543/100))</f>
        <v>318.32468466367033</v>
      </c>
      <c r="E379" s="244">
        <f t="shared" si="148"/>
        <v>305.15163387831393</v>
      </c>
      <c r="F379" s="244">
        <f t="shared" si="148"/>
        <v>320.96836492102585</v>
      </c>
      <c r="G379" s="244">
        <f t="shared" si="148"/>
        <v>292.15714550750755</v>
      </c>
      <c r="H379" s="244">
        <f t="shared" si="148"/>
        <v>357.22510394132638</v>
      </c>
      <c r="I379" s="244">
        <f t="shared" si="148"/>
        <v>363.79659166151532</v>
      </c>
      <c r="J379" s="244">
        <f t="shared" si="148"/>
        <v>407.12161113416022</v>
      </c>
      <c r="K379" s="244">
        <f t="shared" si="148"/>
        <v>429.72243914620304</v>
      </c>
      <c r="L379" s="244">
        <f t="shared" si="148"/>
        <v>404.13238844065376</v>
      </c>
      <c r="M379" s="244">
        <f t="shared" si="148"/>
        <v>458.82703677258007</v>
      </c>
      <c r="N379" s="244">
        <f t="shared" si="148"/>
        <v>445.70528295179281</v>
      </c>
      <c r="O379" s="244">
        <f t="shared" si="148"/>
        <v>479.23178658378424</v>
      </c>
      <c r="P379" s="244">
        <f t="shared" si="148"/>
        <v>475.77296698527454</v>
      </c>
      <c r="Q379" s="244">
        <f t="shared" si="148"/>
        <v>513.59964768151315</v>
      </c>
      <c r="R379" s="244">
        <f t="shared" si="148"/>
        <v>526.45121809081877</v>
      </c>
      <c r="S379" s="244">
        <f t="shared" si="148"/>
        <v>614.74248102890908</v>
      </c>
      <c r="T379" s="244">
        <f t="shared" si="148"/>
        <v>636.28443518264544</v>
      </c>
      <c r="U379" s="244">
        <f t="shared" si="148"/>
        <v>680.64707691923843</v>
      </c>
      <c r="V379" s="244">
        <f t="shared" si="148"/>
        <v>765.0353799192593</v>
      </c>
      <c r="W379" s="244">
        <f t="shared" si="148"/>
        <v>830.42847825992214</v>
      </c>
      <c r="X379" s="244">
        <f t="shared" si="148"/>
        <v>978.91627443563914</v>
      </c>
      <c r="Y379" s="244">
        <f t="shared" si="148"/>
        <v>959.44962328184522</v>
      </c>
      <c r="Z379" s="244">
        <f t="shared" si="148"/>
        <v>980.1318621377286</v>
      </c>
      <c r="AA379" s="244">
        <f t="shared" si="148"/>
        <v>1131.787</v>
      </c>
      <c r="AB379" s="244">
        <f t="shared" si="148"/>
        <v>1196.4090000000001</v>
      </c>
      <c r="AC379" s="244">
        <f t="shared" si="148"/>
        <v>1276.2750000000001</v>
      </c>
      <c r="AD379" s="244">
        <f t="shared" si="148"/>
        <v>1322.3620000000001</v>
      </c>
      <c r="AE379" s="244">
        <f t="shared" si="148"/>
        <v>1376.9680000000001</v>
      </c>
      <c r="AF379" s="244">
        <f t="shared" si="148"/>
        <v>1443.96</v>
      </c>
      <c r="AG379" s="244">
        <f t="shared" si="148"/>
        <v>1508.0790000000002</v>
      </c>
      <c r="AH379" s="244"/>
    </row>
    <row r="380" spans="1:34" x14ac:dyDescent="0.2">
      <c r="A380" s="219" t="s">
        <v>60</v>
      </c>
      <c r="B380" s="219" t="s">
        <v>435</v>
      </c>
      <c r="C380" s="244"/>
      <c r="D380" s="244">
        <f t="shared" ref="D380:AG380" si="149">+C325*(1+(D544/100))</f>
        <v>129.73608996095973</v>
      </c>
      <c r="E380" s="244">
        <f t="shared" si="149"/>
        <v>109.17286976227871</v>
      </c>
      <c r="F380" s="244">
        <f t="shared" si="149"/>
        <v>117.40324689158211</v>
      </c>
      <c r="G380" s="244">
        <f t="shared" si="149"/>
        <v>129.88182601334751</v>
      </c>
      <c r="H380" s="244">
        <f t="shared" si="149"/>
        <v>149.88294058250591</v>
      </c>
      <c r="I380" s="244">
        <f t="shared" si="149"/>
        <v>145.89579049694748</v>
      </c>
      <c r="J380" s="244">
        <f t="shared" si="149"/>
        <v>185.1855964490093</v>
      </c>
      <c r="K380" s="244">
        <f t="shared" si="149"/>
        <v>218.50570057332479</v>
      </c>
      <c r="L380" s="244">
        <f t="shared" si="149"/>
        <v>213.1628487502858</v>
      </c>
      <c r="M380" s="244">
        <f t="shared" si="149"/>
        <v>234.84220167893122</v>
      </c>
      <c r="N380" s="244">
        <f t="shared" si="149"/>
        <v>278.98636956712892</v>
      </c>
      <c r="O380" s="244">
        <f t="shared" si="149"/>
        <v>284.85431929485003</v>
      </c>
      <c r="P380" s="244">
        <f t="shared" si="149"/>
        <v>323.38433422360254</v>
      </c>
      <c r="Q380" s="244">
        <f t="shared" si="149"/>
        <v>364.57765484840149</v>
      </c>
      <c r="R380" s="244">
        <f t="shared" si="149"/>
        <v>379.55137613781534</v>
      </c>
      <c r="S380" s="244">
        <f t="shared" si="149"/>
        <v>397.01425963001668</v>
      </c>
      <c r="T380" s="244">
        <f t="shared" si="149"/>
        <v>444.63847622544057</v>
      </c>
      <c r="U380" s="244">
        <f t="shared" si="149"/>
        <v>472.51462698266931</v>
      </c>
      <c r="V380" s="244">
        <f t="shared" si="149"/>
        <v>502.05868364610461</v>
      </c>
      <c r="W380" s="244">
        <f t="shared" si="149"/>
        <v>537.66152584248766</v>
      </c>
      <c r="X380" s="244">
        <f t="shared" si="149"/>
        <v>585.45466375436592</v>
      </c>
      <c r="Y380" s="244">
        <f t="shared" si="149"/>
        <v>611.08830303248487</v>
      </c>
      <c r="Z380" s="244">
        <f t="shared" si="149"/>
        <v>668.27360754970971</v>
      </c>
      <c r="AA380" s="244">
        <f t="shared" si="149"/>
        <v>736.09799999999996</v>
      </c>
      <c r="AB380" s="244">
        <f t="shared" si="149"/>
        <v>762.51300000000015</v>
      </c>
      <c r="AC380" s="244">
        <f t="shared" si="149"/>
        <v>802.64310341510156</v>
      </c>
      <c r="AD380" s="244">
        <f t="shared" si="149"/>
        <v>819.50800000000015</v>
      </c>
      <c r="AE380" s="244">
        <f t="shared" si="149"/>
        <v>850.04600000000005</v>
      </c>
      <c r="AF380" s="244">
        <f t="shared" si="149"/>
        <v>865.52200000000005</v>
      </c>
      <c r="AG380" s="244">
        <f t="shared" si="149"/>
        <v>924.27899999999988</v>
      </c>
      <c r="AH380" s="244"/>
    </row>
    <row r="381" spans="1:34" x14ac:dyDescent="0.2">
      <c r="A381" s="219" t="s">
        <v>164</v>
      </c>
      <c r="B381" s="219" t="s">
        <v>436</v>
      </c>
      <c r="C381" s="244"/>
      <c r="D381" s="244">
        <f t="shared" ref="D381:AG381" si="150">+C326*(1+(D545/100))</f>
        <v>65.157522925057279</v>
      </c>
      <c r="E381" s="244">
        <f t="shared" si="150"/>
        <v>72.68603902405961</v>
      </c>
      <c r="F381" s="244">
        <f t="shared" si="150"/>
        <v>82.024226709322335</v>
      </c>
      <c r="G381" s="244">
        <f t="shared" si="150"/>
        <v>90.465030500497093</v>
      </c>
      <c r="H381" s="244">
        <f t="shared" si="150"/>
        <v>103.86189570669987</v>
      </c>
      <c r="I381" s="244">
        <f t="shared" si="150"/>
        <v>122.80380723068582</v>
      </c>
      <c r="J381" s="244">
        <f t="shared" si="150"/>
        <v>82.595152037833145</v>
      </c>
      <c r="K381" s="244">
        <f t="shared" si="150"/>
        <v>76.989006850551704</v>
      </c>
      <c r="L381" s="244">
        <f t="shared" si="150"/>
        <v>118.53956021042734</v>
      </c>
      <c r="M381" s="244">
        <f t="shared" si="150"/>
        <v>123.07637351482106</v>
      </c>
      <c r="N381" s="244">
        <f t="shared" si="150"/>
        <v>127.76702950736322</v>
      </c>
      <c r="O381" s="244">
        <f t="shared" si="150"/>
        <v>122.8104791487055</v>
      </c>
      <c r="P381" s="244">
        <f t="shared" si="150"/>
        <v>124.12557359144489</v>
      </c>
      <c r="Q381" s="244">
        <f t="shared" si="150"/>
        <v>131.386689742176</v>
      </c>
      <c r="R381" s="244">
        <f t="shared" si="150"/>
        <v>135.84922237769544</v>
      </c>
      <c r="S381" s="244">
        <f t="shared" si="150"/>
        <v>150.18577368696077</v>
      </c>
      <c r="T381" s="244">
        <f t="shared" si="150"/>
        <v>158.55536373215224</v>
      </c>
      <c r="U381" s="244">
        <f t="shared" si="150"/>
        <v>170.15488178834948</v>
      </c>
      <c r="V381" s="244">
        <f t="shared" si="150"/>
        <v>181.4999962192029</v>
      </c>
      <c r="W381" s="244">
        <f t="shared" si="150"/>
        <v>191.25409590123522</v>
      </c>
      <c r="X381" s="244">
        <f t="shared" si="150"/>
        <v>201.1400210491683</v>
      </c>
      <c r="Y381" s="244">
        <f t="shared" si="150"/>
        <v>210.63221702466342</v>
      </c>
      <c r="Z381" s="244">
        <f t="shared" si="150"/>
        <v>211.69453296329633</v>
      </c>
      <c r="AA381" s="244">
        <f t="shared" si="150"/>
        <v>223.02800000000002</v>
      </c>
      <c r="AB381" s="244">
        <f t="shared" si="150"/>
        <v>222.59</v>
      </c>
      <c r="AC381" s="244">
        <f t="shared" si="150"/>
        <v>229.65502910866022</v>
      </c>
      <c r="AD381" s="244">
        <f t="shared" si="150"/>
        <v>240.69699999999997</v>
      </c>
      <c r="AE381" s="244">
        <f t="shared" si="150"/>
        <v>253.64899999999997</v>
      </c>
      <c r="AF381" s="244">
        <f t="shared" si="150"/>
        <v>255.13599999999997</v>
      </c>
      <c r="AG381" s="244">
        <f t="shared" si="150"/>
        <v>273.81499999999994</v>
      </c>
      <c r="AH381" s="244"/>
    </row>
    <row r="382" spans="1:34" x14ac:dyDescent="0.2">
      <c r="A382" s="219" t="s">
        <v>437</v>
      </c>
      <c r="B382" s="219" t="s">
        <v>438</v>
      </c>
      <c r="C382" s="244"/>
      <c r="D382" s="244">
        <f t="shared" ref="D382:AG382" si="151">+C327*(1+(D546/100))</f>
        <v>111.86812199085512</v>
      </c>
      <c r="E382" s="244">
        <f t="shared" si="151"/>
        <v>107.80696180279286</v>
      </c>
      <c r="F382" s="244">
        <f t="shared" si="151"/>
        <v>141.4213239480909</v>
      </c>
      <c r="G382" s="244">
        <f t="shared" si="151"/>
        <v>129.50553242607981</v>
      </c>
      <c r="H382" s="244">
        <f t="shared" si="151"/>
        <v>137.93542206395233</v>
      </c>
      <c r="I382" s="244">
        <f t="shared" si="151"/>
        <v>157.49568982843121</v>
      </c>
      <c r="J382" s="244">
        <f t="shared" si="151"/>
        <v>150.07332813813471</v>
      </c>
      <c r="K382" s="244">
        <f t="shared" si="151"/>
        <v>166.3773189016654</v>
      </c>
      <c r="L382" s="244">
        <f t="shared" si="151"/>
        <v>186.4481301279875</v>
      </c>
      <c r="M382" s="244">
        <f t="shared" si="151"/>
        <v>196.04742710072409</v>
      </c>
      <c r="N382" s="244">
        <f t="shared" si="151"/>
        <v>226.54089967418585</v>
      </c>
      <c r="O382" s="244">
        <f t="shared" si="151"/>
        <v>230.12722863818331</v>
      </c>
      <c r="P382" s="244">
        <f t="shared" si="151"/>
        <v>40.151018631288821</v>
      </c>
      <c r="Q382" s="244">
        <f t="shared" si="151"/>
        <v>43.045307374847695</v>
      </c>
      <c r="R382" s="244">
        <f t="shared" si="151"/>
        <v>43.092088444270274</v>
      </c>
      <c r="S382" s="244">
        <f t="shared" si="151"/>
        <v>38.923515234998575</v>
      </c>
      <c r="T382" s="244">
        <f t="shared" si="151"/>
        <v>40.0384954497463</v>
      </c>
      <c r="U382" s="244">
        <f t="shared" si="151"/>
        <v>45.538406087902693</v>
      </c>
      <c r="V382" s="244">
        <f t="shared" si="151"/>
        <v>45.026021080672827</v>
      </c>
      <c r="W382" s="244">
        <f t="shared" si="151"/>
        <v>48.046057815267865</v>
      </c>
      <c r="X382" s="244">
        <f t="shared" si="151"/>
        <v>58.022080917130751</v>
      </c>
      <c r="Y382" s="244">
        <f t="shared" si="151"/>
        <v>55.291062547299219</v>
      </c>
      <c r="Z382" s="244">
        <f t="shared" si="151"/>
        <v>57.138020643424582</v>
      </c>
      <c r="AA382" s="244">
        <f t="shared" si="151"/>
        <v>57.57800000000001</v>
      </c>
      <c r="AB382" s="244">
        <f t="shared" si="151"/>
        <v>58.491999999999997</v>
      </c>
      <c r="AC382" s="244">
        <f t="shared" si="151"/>
        <v>60.058719182746877</v>
      </c>
      <c r="AD382" s="244">
        <f t="shared" si="151"/>
        <v>59.612000000000002</v>
      </c>
      <c r="AE382" s="244">
        <f t="shared" si="151"/>
        <v>64.443000000000012</v>
      </c>
      <c r="AF382" s="244">
        <f t="shared" si="151"/>
        <v>63.795000000000016</v>
      </c>
      <c r="AG382" s="244">
        <f t="shared" si="151"/>
        <v>61.088000000000001</v>
      </c>
      <c r="AH382" s="244"/>
    </row>
    <row r="383" spans="1:34" x14ac:dyDescent="0.2">
      <c r="A383" s="219" t="s">
        <v>439</v>
      </c>
      <c r="B383" s="219" t="s">
        <v>440</v>
      </c>
      <c r="C383" s="244"/>
      <c r="D383" s="244">
        <f t="shared" ref="D383:AG383" si="152">+C328*(1+(D547/100))</f>
        <v>24.613499505843272</v>
      </c>
      <c r="E383" s="244">
        <f t="shared" si="152"/>
        <v>23.534334441444631</v>
      </c>
      <c r="F383" s="244">
        <f t="shared" si="152"/>
        <v>30.402939271248673</v>
      </c>
      <c r="G383" s="244">
        <f t="shared" si="152"/>
        <v>32.084143522971324</v>
      </c>
      <c r="H383" s="244">
        <f t="shared" si="152"/>
        <v>30.975876191977548</v>
      </c>
      <c r="I383" s="244">
        <f t="shared" si="152"/>
        <v>36.247330185184815</v>
      </c>
      <c r="J383" s="244">
        <f t="shared" si="152"/>
        <v>33.808284595157687</v>
      </c>
      <c r="K383" s="244">
        <f t="shared" si="152"/>
        <v>39.144449652545255</v>
      </c>
      <c r="L383" s="244">
        <f t="shared" si="152"/>
        <v>42.195270883283989</v>
      </c>
      <c r="M383" s="244">
        <f t="shared" si="152"/>
        <v>42.940678722345048</v>
      </c>
      <c r="N383" s="244">
        <f t="shared" si="152"/>
        <v>53.261457946789541</v>
      </c>
      <c r="O383" s="244">
        <f t="shared" si="152"/>
        <v>52.914476125374534</v>
      </c>
      <c r="P383" s="244">
        <f t="shared" si="152"/>
        <v>215.18819154467636</v>
      </c>
      <c r="Q383" s="244">
        <f t="shared" si="152"/>
        <v>240.88970588799799</v>
      </c>
      <c r="R383" s="244">
        <f t="shared" si="152"/>
        <v>259.4289881907477</v>
      </c>
      <c r="S383" s="244">
        <f t="shared" si="152"/>
        <v>273.46378315386073</v>
      </c>
      <c r="T383" s="244">
        <f t="shared" si="152"/>
        <v>287.58332270928378</v>
      </c>
      <c r="U383" s="244">
        <f t="shared" si="152"/>
        <v>291.23908114414604</v>
      </c>
      <c r="V383" s="244">
        <f t="shared" si="152"/>
        <v>302.748053777976</v>
      </c>
      <c r="W383" s="244">
        <f t="shared" si="152"/>
        <v>319.74096947514226</v>
      </c>
      <c r="X383" s="244">
        <f t="shared" si="152"/>
        <v>332.55753225354977</v>
      </c>
      <c r="Y383" s="244">
        <f t="shared" si="152"/>
        <v>367.87381690699425</v>
      </c>
      <c r="Z383" s="244">
        <f t="shared" si="152"/>
        <v>375.97378146783251</v>
      </c>
      <c r="AA383" s="244">
        <f t="shared" si="152"/>
        <v>376.24500000000006</v>
      </c>
      <c r="AB383" s="244">
        <f t="shared" si="152"/>
        <v>397.60699999999991</v>
      </c>
      <c r="AC383" s="244">
        <f t="shared" si="152"/>
        <v>412.37074174916836</v>
      </c>
      <c r="AD383" s="244">
        <f t="shared" si="152"/>
        <v>431.03699999999992</v>
      </c>
      <c r="AE383" s="244">
        <f t="shared" si="152"/>
        <v>455.4</v>
      </c>
      <c r="AF383" s="244">
        <f t="shared" si="152"/>
        <v>457.43999999999994</v>
      </c>
      <c r="AG383" s="244">
        <f t="shared" si="152"/>
        <v>500.94900000000001</v>
      </c>
      <c r="AH383" s="244"/>
    </row>
    <row r="384" spans="1:34" x14ac:dyDescent="0.2">
      <c r="A384" s="219" t="s">
        <v>441</v>
      </c>
      <c r="B384" s="219" t="s">
        <v>442</v>
      </c>
      <c r="C384" s="244"/>
      <c r="D384" s="244">
        <f t="shared" ref="D384:AG384" si="153">+C329*(1+(D548/100))</f>
        <v>4.6150848208975095</v>
      </c>
      <c r="E384" s="244">
        <f t="shared" si="153"/>
        <v>4.5584879774628932</v>
      </c>
      <c r="F384" s="244">
        <f t="shared" si="153"/>
        <v>6.155829036061621</v>
      </c>
      <c r="G384" s="244">
        <f t="shared" si="153"/>
        <v>6.1723258122053348</v>
      </c>
      <c r="H384" s="244">
        <f t="shared" si="153"/>
        <v>6.0625334123398567</v>
      </c>
      <c r="I384" s="244">
        <f t="shared" si="153"/>
        <v>7.0979396094830962</v>
      </c>
      <c r="J384" s="244">
        <f t="shared" si="153"/>
        <v>6.5923463937969187</v>
      </c>
      <c r="K384" s="244">
        <f t="shared" si="153"/>
        <v>7.7968815495724622</v>
      </c>
      <c r="L384" s="244">
        <f t="shared" si="153"/>
        <v>8.2560481848595568</v>
      </c>
      <c r="M384" s="244">
        <f t="shared" si="153"/>
        <v>8.6839063594840802</v>
      </c>
      <c r="N384" s="244">
        <f t="shared" si="153"/>
        <v>9.9347444552407111</v>
      </c>
      <c r="O384" s="244">
        <f t="shared" si="153"/>
        <v>10.091881007400739</v>
      </c>
      <c r="P384" s="244">
        <f t="shared" si="153"/>
        <v>54.98842707536636</v>
      </c>
      <c r="Q384" s="244">
        <f t="shared" si="153"/>
        <v>57.693942206394318</v>
      </c>
      <c r="R384" s="244">
        <f t="shared" si="153"/>
        <v>8.1086684324186518</v>
      </c>
      <c r="S384" s="244">
        <f t="shared" si="153"/>
        <v>8.7593675347392761</v>
      </c>
      <c r="T384" s="244">
        <f t="shared" si="153"/>
        <v>9.0786099442654073</v>
      </c>
      <c r="U384" s="244">
        <f t="shared" si="153"/>
        <v>9.5419752638480198</v>
      </c>
      <c r="V384" s="244">
        <f t="shared" si="153"/>
        <v>10.326668962308892</v>
      </c>
      <c r="W384" s="244">
        <f t="shared" si="153"/>
        <v>11.363522934043448</v>
      </c>
      <c r="X384" s="244">
        <f t="shared" si="153"/>
        <v>12.378419889921409</v>
      </c>
      <c r="Y384" s="244">
        <f t="shared" si="153"/>
        <v>13.049500102858904</v>
      </c>
      <c r="Z384" s="244">
        <f t="shared" si="153"/>
        <v>13.605053842289417</v>
      </c>
      <c r="AA384" s="244">
        <f t="shared" si="153"/>
        <v>14.903</v>
      </c>
      <c r="AB384" s="244">
        <f t="shared" si="153"/>
        <v>15.367000000000001</v>
      </c>
      <c r="AC384" s="244">
        <f t="shared" si="153"/>
        <v>15.87</v>
      </c>
      <c r="AD384" s="244">
        <f t="shared" si="153"/>
        <v>16.960999999999995</v>
      </c>
      <c r="AE384" s="244">
        <f t="shared" si="153"/>
        <v>17.774000000000001</v>
      </c>
      <c r="AF384" s="244">
        <f t="shared" si="153"/>
        <v>18.594999999999999</v>
      </c>
      <c r="AG384" s="244">
        <f t="shared" si="153"/>
        <v>20.256</v>
      </c>
      <c r="AH384" s="244"/>
    </row>
    <row r="385" spans="1:69" x14ac:dyDescent="0.2">
      <c r="A385" s="219" t="s">
        <v>75</v>
      </c>
      <c r="B385" s="219" t="s">
        <v>443</v>
      </c>
      <c r="C385" s="244"/>
      <c r="D385" s="244"/>
      <c r="E385" s="244"/>
      <c r="F385" s="244"/>
      <c r="G385" s="244"/>
      <c r="H385" s="244"/>
      <c r="I385" s="244"/>
      <c r="J385" s="244"/>
      <c r="K385" s="244"/>
      <c r="L385" s="244"/>
      <c r="M385" s="244"/>
      <c r="N385" s="244"/>
      <c r="O385" s="244"/>
      <c r="P385" s="244"/>
      <c r="Q385" s="244"/>
      <c r="R385" s="244"/>
      <c r="S385" s="244"/>
      <c r="T385" s="244"/>
      <c r="U385" s="244"/>
      <c r="V385" s="244"/>
      <c r="W385" s="244"/>
      <c r="X385" s="244"/>
      <c r="Y385" s="244"/>
      <c r="Z385" s="244"/>
      <c r="AA385" s="244"/>
      <c r="AB385" s="244"/>
      <c r="AC385" s="244"/>
      <c r="AD385" s="244"/>
      <c r="AE385" s="244"/>
      <c r="AF385" s="244"/>
      <c r="AG385" s="244"/>
      <c r="AH385" s="24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</row>
    <row r="386" spans="1:69" s="334" customFormat="1" x14ac:dyDescent="0.2">
      <c r="A386" s="224" t="s">
        <v>66</v>
      </c>
      <c r="B386" s="333"/>
      <c r="C386" s="244"/>
      <c r="D386" s="244">
        <f t="shared" ref="D386:AG386" si="154">+C331*(1+(D550/100))</f>
        <v>4424.5204730122286</v>
      </c>
      <c r="E386" s="244">
        <f t="shared" si="154"/>
        <v>4780.5515150727861</v>
      </c>
      <c r="F386" s="244">
        <f t="shared" si="154"/>
        <v>5270.7031784125638</v>
      </c>
      <c r="G386" s="244">
        <f t="shared" si="154"/>
        <v>5468.8556538339108</v>
      </c>
      <c r="H386" s="244">
        <f t="shared" si="154"/>
        <v>6108.2325732809568</v>
      </c>
      <c r="I386" s="244">
        <f t="shared" si="154"/>
        <v>6384.9447638266902</v>
      </c>
      <c r="J386" s="244">
        <f t="shared" si="154"/>
        <v>6794.1236012536883</v>
      </c>
      <c r="K386" s="244">
        <f t="shared" si="154"/>
        <v>7176.3181238816906</v>
      </c>
      <c r="L386" s="244">
        <f t="shared" si="154"/>
        <v>7707.5732112560927</v>
      </c>
      <c r="M386" s="244">
        <f t="shared" si="154"/>
        <v>8315.0738671563031</v>
      </c>
      <c r="N386" s="244">
        <f t="shared" si="154"/>
        <v>9232.2612476972972</v>
      </c>
      <c r="O386" s="244">
        <f t="shared" si="154"/>
        <v>9437.6568280563333</v>
      </c>
      <c r="P386" s="244">
        <f t="shared" si="154"/>
        <v>9859.1038099542511</v>
      </c>
      <c r="Q386" s="244">
        <f t="shared" si="154"/>
        <v>10518.391439365343</v>
      </c>
      <c r="R386" s="244">
        <f t="shared" si="154"/>
        <v>10977.948268369248</v>
      </c>
      <c r="S386" s="244">
        <f t="shared" si="154"/>
        <v>11840.361935974999</v>
      </c>
      <c r="T386" s="244">
        <f t="shared" si="154"/>
        <v>12651.237996117803</v>
      </c>
      <c r="U386" s="244">
        <f t="shared" si="154"/>
        <v>13211.237313830752</v>
      </c>
      <c r="V386" s="244">
        <f t="shared" si="154"/>
        <v>14161.31159226771</v>
      </c>
      <c r="W386" s="244">
        <f t="shared" si="154"/>
        <v>15131.443466911393</v>
      </c>
      <c r="X386" s="244">
        <f t="shared" si="154"/>
        <v>16368.75906444097</v>
      </c>
      <c r="Y386" s="244">
        <f t="shared" si="154"/>
        <v>17449.241857683908</v>
      </c>
      <c r="Z386" s="244">
        <f t="shared" si="154"/>
        <v>18230.751384834806</v>
      </c>
      <c r="AA386" s="244">
        <f t="shared" si="154"/>
        <v>19040.09</v>
      </c>
      <c r="AB386" s="244">
        <f t="shared" si="154"/>
        <v>19962.435999999998</v>
      </c>
      <c r="AC386" s="244">
        <f t="shared" si="154"/>
        <v>21044.565000000002</v>
      </c>
      <c r="AD386" s="244">
        <f t="shared" si="154"/>
        <v>21452.722000000009</v>
      </c>
      <c r="AE386" s="244">
        <f t="shared" si="154"/>
        <v>22361.993999999999</v>
      </c>
      <c r="AF386" s="244">
        <f t="shared" si="154"/>
        <v>23910.152999999988</v>
      </c>
      <c r="AG386" s="244">
        <f t="shared" si="154"/>
        <v>26556.563000000006</v>
      </c>
      <c r="AH386" s="244"/>
    </row>
    <row r="387" spans="1:69" ht="10.8" thickBot="1" x14ac:dyDescent="0.25">
      <c r="A387" s="351" t="s">
        <v>67</v>
      </c>
      <c r="B387" s="330"/>
      <c r="C387" s="331"/>
      <c r="D387" s="331">
        <f t="shared" ref="D387:AG387" si="155">+C332*(1+(D551/100))</f>
        <v>243.56089635981988</v>
      </c>
      <c r="E387" s="331">
        <f t="shared" si="155"/>
        <v>305.16967625416703</v>
      </c>
      <c r="F387" s="331">
        <f t="shared" si="155"/>
        <v>381.01991343066197</v>
      </c>
      <c r="G387" s="331">
        <f t="shared" si="155"/>
        <v>462.99284046885259</v>
      </c>
      <c r="H387" s="331">
        <f t="shared" si="155"/>
        <v>486.83329751019306</v>
      </c>
      <c r="I387" s="331">
        <f t="shared" si="155"/>
        <v>581.11062573297988</v>
      </c>
      <c r="J387" s="331">
        <f t="shared" si="155"/>
        <v>597.1433961388484</v>
      </c>
      <c r="K387" s="331">
        <f t="shared" si="155"/>
        <v>652.66361757694392</v>
      </c>
      <c r="L387" s="331">
        <f t="shared" si="155"/>
        <v>673.89504334766741</v>
      </c>
      <c r="M387" s="331">
        <f t="shared" si="155"/>
        <v>768.67291086327145</v>
      </c>
      <c r="N387" s="331">
        <f t="shared" si="155"/>
        <v>681.6887108361143</v>
      </c>
      <c r="O387" s="331">
        <f t="shared" si="155"/>
        <v>711.33961948400611</v>
      </c>
      <c r="P387" s="331">
        <f t="shared" si="155"/>
        <v>819.51057636125904</v>
      </c>
      <c r="Q387" s="331">
        <f t="shared" si="155"/>
        <v>878.55032149397653</v>
      </c>
      <c r="R387" s="331">
        <f t="shared" si="155"/>
        <v>801.0599766105945</v>
      </c>
      <c r="S387" s="331">
        <f t="shared" si="155"/>
        <v>839.41268481280235</v>
      </c>
      <c r="T387" s="331">
        <f t="shared" si="155"/>
        <v>866.2901844855254</v>
      </c>
      <c r="U387" s="331">
        <f t="shared" si="155"/>
        <v>859.24612873803346</v>
      </c>
      <c r="V387" s="331">
        <f t="shared" si="155"/>
        <v>941.21248742915873</v>
      </c>
      <c r="W387" s="331">
        <f t="shared" si="155"/>
        <v>1033.5193137928293</v>
      </c>
      <c r="X387" s="331">
        <f t="shared" si="155"/>
        <v>1242.6332096961469</v>
      </c>
      <c r="Y387" s="331">
        <f t="shared" si="155"/>
        <v>1535.0130586801579</v>
      </c>
      <c r="Z387" s="331">
        <f t="shared" si="155"/>
        <v>1676.0694875115048</v>
      </c>
      <c r="AA387" s="331">
        <f t="shared" si="155"/>
        <v>1708.0769999999998</v>
      </c>
      <c r="AB387" s="331">
        <f t="shared" si="155"/>
        <v>1827.5389999999998</v>
      </c>
      <c r="AC387" s="331">
        <f t="shared" si="155"/>
        <v>1930.3380000000002</v>
      </c>
      <c r="AD387" s="331">
        <f t="shared" si="155"/>
        <v>1851.3630000000003</v>
      </c>
      <c r="AE387" s="331">
        <f t="shared" si="155"/>
        <v>1890.0930000000001</v>
      </c>
      <c r="AF387" s="331">
        <f t="shared" si="155"/>
        <v>1983.0939999999998</v>
      </c>
      <c r="AG387" s="331">
        <f t="shared" si="155"/>
        <v>2003.943</v>
      </c>
      <c r="AH387" s="331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</row>
    <row r="388" spans="1:69" ht="10.8" thickBot="1" x14ac:dyDescent="0.25">
      <c r="A388" s="232" t="s">
        <v>68</v>
      </c>
      <c r="B388" s="245"/>
      <c r="C388" s="232"/>
      <c r="D388" s="232">
        <f t="shared" ref="D388:AG388" si="156">+C333*(1+(D552/100))</f>
        <v>4668.0813693720484</v>
      </c>
      <c r="E388" s="232">
        <f t="shared" si="156"/>
        <v>5085.7211913269539</v>
      </c>
      <c r="F388" s="232">
        <f t="shared" si="156"/>
        <v>5651.7230918432269</v>
      </c>
      <c r="G388" s="232">
        <f t="shared" si="156"/>
        <v>5931.8484943027615</v>
      </c>
      <c r="H388" s="232">
        <f t="shared" si="156"/>
        <v>6595.0658707911507</v>
      </c>
      <c r="I388" s="232">
        <f t="shared" si="156"/>
        <v>6966.0553895596695</v>
      </c>
      <c r="J388" s="232">
        <f t="shared" si="156"/>
        <v>7391.2669973925367</v>
      </c>
      <c r="K388" s="232">
        <f t="shared" si="156"/>
        <v>7828.981741458635</v>
      </c>
      <c r="L388" s="232">
        <f t="shared" si="156"/>
        <v>8381.4682546037584</v>
      </c>
      <c r="M388" s="232">
        <f t="shared" si="156"/>
        <v>9083.7467780195748</v>
      </c>
      <c r="N388" s="232">
        <f t="shared" si="156"/>
        <v>9913.9499585334124</v>
      </c>
      <c r="O388" s="232">
        <f t="shared" si="156"/>
        <v>10148.996447540341</v>
      </c>
      <c r="P388" s="232">
        <f t="shared" si="156"/>
        <v>10678.61438631551</v>
      </c>
      <c r="Q388" s="232">
        <f t="shared" si="156"/>
        <v>11396.941760859321</v>
      </c>
      <c r="R388" s="232">
        <f t="shared" si="156"/>
        <v>11779.008244979846</v>
      </c>
      <c r="S388" s="232">
        <f t="shared" si="156"/>
        <v>12679.774620787803</v>
      </c>
      <c r="T388" s="232">
        <f t="shared" si="156"/>
        <v>13517.528180603331</v>
      </c>
      <c r="U388" s="232">
        <f t="shared" si="156"/>
        <v>14070.483442568788</v>
      </c>
      <c r="V388" s="232">
        <f t="shared" si="156"/>
        <v>15102.524079696865</v>
      </c>
      <c r="W388" s="232">
        <f t="shared" si="156"/>
        <v>16164.962780704223</v>
      </c>
      <c r="X388" s="232">
        <f t="shared" si="156"/>
        <v>17611.392274137117</v>
      </c>
      <c r="Y388" s="232">
        <f t="shared" si="156"/>
        <v>18984.254916364069</v>
      </c>
      <c r="Z388" s="232">
        <f t="shared" si="156"/>
        <v>19906.820872346307</v>
      </c>
      <c r="AA388" s="232">
        <f t="shared" si="156"/>
        <v>20748.167000000001</v>
      </c>
      <c r="AB388" s="232">
        <f t="shared" si="156"/>
        <v>21789.974999999995</v>
      </c>
      <c r="AC388" s="232">
        <f t="shared" si="156"/>
        <v>22974.903000000002</v>
      </c>
      <c r="AD388" s="232">
        <f t="shared" si="156"/>
        <v>23304.085000000003</v>
      </c>
      <c r="AE388" s="232">
        <f t="shared" si="156"/>
        <v>24252.087000000003</v>
      </c>
      <c r="AF388" s="232">
        <f t="shared" si="156"/>
        <v>25893.246999999988</v>
      </c>
      <c r="AG388" s="232">
        <f t="shared" si="156"/>
        <v>28560.506000000001</v>
      </c>
      <c r="AH388" s="232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</row>
    <row r="389" spans="1:69" x14ac:dyDescent="0.2">
      <c r="A389" s="204"/>
      <c r="B389" s="233"/>
      <c r="C389" s="246"/>
      <c r="D389" s="246"/>
      <c r="E389" s="246"/>
      <c r="F389" s="246"/>
      <c r="G389" s="246"/>
      <c r="H389" s="246"/>
      <c r="I389" s="246"/>
      <c r="J389" s="246"/>
      <c r="K389" s="246"/>
      <c r="L389" s="246"/>
      <c r="M389" s="246"/>
      <c r="N389" s="246"/>
      <c r="O389" s="246"/>
      <c r="P389" s="246"/>
      <c r="Q389" s="246"/>
      <c r="R389" s="246"/>
      <c r="S389" s="246"/>
      <c r="T389" s="246"/>
      <c r="U389" s="246"/>
      <c r="V389" s="246"/>
      <c r="W389" s="246"/>
      <c r="X389" s="246"/>
      <c r="Y389" s="246"/>
      <c r="Z389" s="246"/>
      <c r="AA389" s="246"/>
      <c r="AB389" s="246"/>
      <c r="AC389" s="246"/>
      <c r="AD389" s="246"/>
      <c r="AE389" s="246"/>
      <c r="AF389" s="246"/>
      <c r="AG389" s="246"/>
      <c r="AH389" s="246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</row>
    <row r="390" spans="1:69" x14ac:dyDescent="0.2">
      <c r="A390" s="204"/>
      <c r="B390" s="233"/>
      <c r="C390" s="246"/>
      <c r="D390" s="246"/>
      <c r="E390" s="246"/>
      <c r="F390" s="246"/>
      <c r="G390" s="246"/>
      <c r="H390" s="246"/>
      <c r="I390" s="246"/>
      <c r="J390" s="246"/>
      <c r="K390" s="246"/>
      <c r="L390" s="246"/>
      <c r="M390" s="246"/>
      <c r="N390" s="246"/>
      <c r="O390" s="246"/>
      <c r="P390" s="246"/>
      <c r="Q390" s="246"/>
      <c r="R390" s="246"/>
      <c r="S390" s="246"/>
      <c r="T390" s="246"/>
      <c r="U390" s="246"/>
      <c r="V390" s="246"/>
      <c r="W390" s="246"/>
      <c r="X390" s="246"/>
      <c r="Y390" s="246"/>
      <c r="Z390" s="246"/>
      <c r="AA390" s="246"/>
      <c r="AB390" s="246"/>
      <c r="AC390" s="246"/>
      <c r="AD390" s="246"/>
      <c r="AE390" s="246"/>
      <c r="AF390" s="246"/>
      <c r="AG390" s="246"/>
      <c r="AH390" s="246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</row>
    <row r="391" spans="1:69" x14ac:dyDescent="0.2">
      <c r="A391" s="192" t="str">
        <f>"Tableau "&amp;B391&amp;": "</f>
        <v xml:space="preserve">Tableau 3: </v>
      </c>
      <c r="B391" s="192">
        <v>3</v>
      </c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</row>
    <row r="392" spans="1:69" ht="10.8" thickBot="1" x14ac:dyDescent="0.25">
      <c r="A392" s="192" t="s">
        <v>445</v>
      </c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</row>
    <row r="393" spans="1:69" ht="10.8" thickBot="1" x14ac:dyDescent="0.25">
      <c r="A393" s="193" t="s">
        <v>0</v>
      </c>
      <c r="B393" s="194" t="s">
        <v>19</v>
      </c>
      <c r="C393" s="80">
        <v>1993</v>
      </c>
      <c r="D393" s="80">
        <v>1994</v>
      </c>
      <c r="E393" s="80">
        <v>1995</v>
      </c>
      <c r="F393" s="80">
        <v>1996</v>
      </c>
      <c r="G393" s="80">
        <v>1997</v>
      </c>
      <c r="H393" s="80">
        <v>1998</v>
      </c>
      <c r="I393" s="80">
        <v>1999</v>
      </c>
      <c r="J393" s="80">
        <v>2000</v>
      </c>
      <c r="K393" s="80">
        <v>2001</v>
      </c>
      <c r="L393" s="80">
        <v>2002</v>
      </c>
      <c r="M393" s="80">
        <v>2003</v>
      </c>
      <c r="N393" s="80">
        <v>2004</v>
      </c>
      <c r="O393" s="80">
        <v>2005</v>
      </c>
      <c r="P393" s="80">
        <v>2006</v>
      </c>
      <c r="Q393" s="80">
        <v>2007</v>
      </c>
      <c r="R393" s="80">
        <v>2008</v>
      </c>
      <c r="S393" s="80">
        <v>2009</v>
      </c>
      <c r="T393" s="80">
        <v>2010</v>
      </c>
      <c r="U393" s="80">
        <v>2011</v>
      </c>
      <c r="V393" s="80">
        <v>2012</v>
      </c>
      <c r="W393" s="80">
        <v>2013</v>
      </c>
      <c r="X393" s="80">
        <v>2014</v>
      </c>
      <c r="Y393" s="80">
        <v>2015</v>
      </c>
      <c r="Z393" s="80">
        <v>2016</v>
      </c>
      <c r="AA393" s="80">
        <v>2017</v>
      </c>
      <c r="AB393" s="80">
        <v>2018</v>
      </c>
      <c r="AC393" s="80">
        <v>2019</v>
      </c>
      <c r="AD393" s="80">
        <v>2020</v>
      </c>
      <c r="AE393" s="80">
        <v>2021</v>
      </c>
      <c r="AF393" s="80">
        <v>2022</v>
      </c>
      <c r="AG393" s="80">
        <v>2023</v>
      </c>
      <c r="AH393" s="80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</row>
    <row r="394" spans="1:69" x14ac:dyDescent="0.2">
      <c r="A394" s="219" t="s">
        <v>121</v>
      </c>
      <c r="B394" s="219" t="s">
        <v>392</v>
      </c>
      <c r="C394" s="309">
        <v>900.97200819174464</v>
      </c>
      <c r="D394" s="309">
        <v>947.63729511869656</v>
      </c>
      <c r="E394" s="309">
        <v>978.12715335303176</v>
      </c>
      <c r="F394" s="309">
        <v>1025.4565353855073</v>
      </c>
      <c r="G394" s="309">
        <v>1051.1556085281313</v>
      </c>
      <c r="H394" s="309">
        <v>1061.9123307318609</v>
      </c>
      <c r="I394" s="309">
        <v>1122.554032901754</v>
      </c>
      <c r="J394" s="309">
        <v>1169.0880154563681</v>
      </c>
      <c r="K394" s="309">
        <v>1221.564873598647</v>
      </c>
      <c r="L394" s="309">
        <v>1275.69177411225</v>
      </c>
      <c r="M394" s="309">
        <v>1339.089149182299</v>
      </c>
      <c r="N394" s="309">
        <v>1432.7447267856899</v>
      </c>
      <c r="O394" s="309">
        <v>1395.6648424462135</v>
      </c>
      <c r="P394" s="309">
        <v>1360.1776272424029</v>
      </c>
      <c r="Q394" s="309">
        <v>1406.2618967206322</v>
      </c>
      <c r="R394" s="309">
        <v>1435.9817785151465</v>
      </c>
      <c r="S394" s="309">
        <v>1497.0753292209502</v>
      </c>
      <c r="T394" s="309">
        <v>1565.636046972638</v>
      </c>
      <c r="U394" s="309">
        <v>1601.6722079880549</v>
      </c>
      <c r="V394" s="309">
        <v>1650.0895916345164</v>
      </c>
      <c r="W394" s="309">
        <v>1733.8536071185547</v>
      </c>
      <c r="X394" s="309">
        <v>1800.1014473314565</v>
      </c>
      <c r="Y394" s="309">
        <v>1922.4603609092721</v>
      </c>
      <c r="Z394" s="309">
        <v>1985.241</v>
      </c>
      <c r="AA394" s="309">
        <v>2010.1379999999999</v>
      </c>
      <c r="AB394" s="309">
        <v>2074.8899055815245</v>
      </c>
      <c r="AC394" s="309">
        <v>2143.2579598177008</v>
      </c>
      <c r="AD394" s="309">
        <v>2179.9610941427059</v>
      </c>
      <c r="AE394" s="309">
        <v>2250.8598089835045</v>
      </c>
      <c r="AF394" s="309">
        <v>2299.6683869570284</v>
      </c>
      <c r="AG394" s="309">
        <v>2325.6063542297302</v>
      </c>
      <c r="AH394" s="309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</row>
    <row r="395" spans="1:69" x14ac:dyDescent="0.2">
      <c r="A395" s="219" t="s">
        <v>122</v>
      </c>
      <c r="B395" s="219" t="s">
        <v>393</v>
      </c>
      <c r="C395" s="309">
        <v>161.0805149213663</v>
      </c>
      <c r="D395" s="309">
        <v>170.78278687774159</v>
      </c>
      <c r="E395" s="309">
        <v>173.58665653264615</v>
      </c>
      <c r="F395" s="309">
        <v>178.36162213755088</v>
      </c>
      <c r="G395" s="309">
        <v>187.08360424094801</v>
      </c>
      <c r="H395" s="309">
        <v>202.97455048764238</v>
      </c>
      <c r="I395" s="309">
        <v>214.67997310193377</v>
      </c>
      <c r="J395" s="309">
        <v>216.33593479737354</v>
      </c>
      <c r="K395" s="309">
        <v>230.43636586073043</v>
      </c>
      <c r="L395" s="309">
        <v>247.86919226424101</v>
      </c>
      <c r="M395" s="309">
        <v>255.08283315725643</v>
      </c>
      <c r="N395" s="309">
        <v>267.37388813889498</v>
      </c>
      <c r="O395" s="309">
        <v>259.86169510825295</v>
      </c>
      <c r="P395" s="309">
        <v>250.84503595763556</v>
      </c>
      <c r="Q395" s="309">
        <v>256.84002242919416</v>
      </c>
      <c r="R395" s="309">
        <v>284.09128454175021</v>
      </c>
      <c r="S395" s="309">
        <v>296.8058081496178</v>
      </c>
      <c r="T395" s="309">
        <v>315.86177539182995</v>
      </c>
      <c r="U395" s="309">
        <v>348.81642276257031</v>
      </c>
      <c r="V395" s="309">
        <v>362.61104897806183</v>
      </c>
      <c r="W395" s="309">
        <v>375.14242120266891</v>
      </c>
      <c r="X395" s="309">
        <v>392.50711389665861</v>
      </c>
      <c r="Y395" s="309">
        <v>404.27332852102518</v>
      </c>
      <c r="Z395" s="309">
        <v>425.983</v>
      </c>
      <c r="AA395" s="309">
        <v>444.93</v>
      </c>
      <c r="AB395" s="309">
        <v>460.75935013667367</v>
      </c>
      <c r="AC395" s="309">
        <v>478.17592671975052</v>
      </c>
      <c r="AD395" s="309">
        <v>491.17590504935799</v>
      </c>
      <c r="AE395" s="309">
        <v>503.65428011534345</v>
      </c>
      <c r="AF395" s="309">
        <v>524.77927125726296</v>
      </c>
      <c r="AG395" s="309">
        <v>548.26114971753793</v>
      </c>
      <c r="AH395" s="309"/>
    </row>
    <row r="396" spans="1:69" x14ac:dyDescent="0.2">
      <c r="A396" s="219" t="s">
        <v>8</v>
      </c>
      <c r="B396" s="219" t="s">
        <v>394</v>
      </c>
      <c r="C396" s="309">
        <v>394.25658014159677</v>
      </c>
      <c r="D396" s="309">
        <v>443.98164423468722</v>
      </c>
      <c r="E396" s="309">
        <v>524.50234058441742</v>
      </c>
      <c r="F396" s="309">
        <v>512.93037415130607</v>
      </c>
      <c r="G396" s="309">
        <v>516.8103851033635</v>
      </c>
      <c r="H396" s="309">
        <v>525.84061699810889</v>
      </c>
      <c r="I396" s="309">
        <v>578.99586634050365</v>
      </c>
      <c r="J396" s="309">
        <v>555.97763350123068</v>
      </c>
      <c r="K396" s="309">
        <v>552.48796353754972</v>
      </c>
      <c r="L396" s="309">
        <v>498.80707407671548</v>
      </c>
      <c r="M396" s="309">
        <v>493.63929543180581</v>
      </c>
      <c r="N396" s="309">
        <v>570.42159895543921</v>
      </c>
      <c r="O396" s="309">
        <v>491.07804476078013</v>
      </c>
      <c r="P396" s="309">
        <v>509.46604990874346</v>
      </c>
      <c r="Q396" s="309">
        <v>576.13506357164374</v>
      </c>
      <c r="R396" s="309">
        <v>600.93631547337657</v>
      </c>
      <c r="S396" s="309">
        <v>566.67241105222354</v>
      </c>
      <c r="T396" s="309">
        <v>608.60731675782426</v>
      </c>
      <c r="U396" s="309">
        <v>613.82063975833546</v>
      </c>
      <c r="V396" s="309">
        <v>641.82527688745222</v>
      </c>
      <c r="W396" s="309">
        <v>663.576728270942</v>
      </c>
      <c r="X396" s="309">
        <v>729.62774677068614</v>
      </c>
      <c r="Y396" s="309">
        <v>765.88332979572647</v>
      </c>
      <c r="Z396" s="309">
        <v>747.06200000000001</v>
      </c>
      <c r="AA396" s="309">
        <v>778.43100000000004</v>
      </c>
      <c r="AB396" s="309">
        <v>823.90777212810144</v>
      </c>
      <c r="AC396" s="309">
        <v>873.80139654237951</v>
      </c>
      <c r="AD396" s="309">
        <v>873.09898939539062</v>
      </c>
      <c r="AE396" s="309">
        <v>895.09039406275144</v>
      </c>
      <c r="AF396" s="309">
        <v>941.88694146609043</v>
      </c>
      <c r="AG396" s="309">
        <v>976.5260291632942</v>
      </c>
      <c r="AH396" s="309"/>
    </row>
    <row r="397" spans="1:69" x14ac:dyDescent="0.2">
      <c r="A397" s="219" t="s">
        <v>395</v>
      </c>
      <c r="B397" s="219" t="s">
        <v>396</v>
      </c>
      <c r="C397" s="309">
        <v>102.33749325613579</v>
      </c>
      <c r="D397" s="309">
        <v>106.97361100065427</v>
      </c>
      <c r="E397" s="309">
        <v>108.1481613088325</v>
      </c>
      <c r="F397" s="309">
        <v>106.00740700922263</v>
      </c>
      <c r="G397" s="309">
        <v>113.96241371523713</v>
      </c>
      <c r="H397" s="309">
        <v>130.86175595601122</v>
      </c>
      <c r="I397" s="309">
        <v>142.36345634754721</v>
      </c>
      <c r="J397" s="309">
        <v>147.47412110403934</v>
      </c>
      <c r="K397" s="309">
        <v>150.77139296943952</v>
      </c>
      <c r="L397" s="309">
        <v>172.03305754685698</v>
      </c>
      <c r="M397" s="309">
        <v>176.61064597656326</v>
      </c>
      <c r="N397" s="309">
        <v>183.55757194807958</v>
      </c>
      <c r="O397" s="309">
        <v>187.83163094248309</v>
      </c>
      <c r="P397" s="309">
        <v>211.1821078347148</v>
      </c>
      <c r="Q397" s="309">
        <v>217.86334293315662</v>
      </c>
      <c r="R397" s="309">
        <v>218.04645290262357</v>
      </c>
      <c r="S397" s="309">
        <v>245.76653993072341</v>
      </c>
      <c r="T397" s="309">
        <v>245.73475522980164</v>
      </c>
      <c r="U397" s="309">
        <v>247.8008416116717</v>
      </c>
      <c r="V397" s="309">
        <v>254.08938048124321</v>
      </c>
      <c r="W397" s="309">
        <v>260.65354327135549</v>
      </c>
      <c r="X397" s="309">
        <v>267.2558077592646</v>
      </c>
      <c r="Y397" s="309">
        <v>266.67366069959928</v>
      </c>
      <c r="Z397" s="309">
        <v>286.87700000000001</v>
      </c>
      <c r="AA397" s="309">
        <v>298.49299999999999</v>
      </c>
      <c r="AB397" s="309">
        <v>308.00676758483473</v>
      </c>
      <c r="AC397" s="309">
        <v>314.57424944428897</v>
      </c>
      <c r="AD397" s="309">
        <v>317.7150497552164</v>
      </c>
      <c r="AE397" s="309">
        <v>324.70671577594811</v>
      </c>
      <c r="AF397" s="309">
        <v>342.28928881998513</v>
      </c>
      <c r="AG397" s="309">
        <v>347.8181008620943</v>
      </c>
      <c r="AH397" s="309"/>
    </row>
    <row r="398" spans="1:69" x14ac:dyDescent="0.2">
      <c r="A398" s="219" t="s">
        <v>102</v>
      </c>
      <c r="B398" s="219" t="s">
        <v>397</v>
      </c>
      <c r="C398" s="309">
        <v>25033.035134566646</v>
      </c>
      <c r="D398" s="309">
        <v>24798.814774920658</v>
      </c>
      <c r="E398" s="309">
        <v>20288.439477511074</v>
      </c>
      <c r="F398" s="309">
        <v>16883.727692890232</v>
      </c>
      <c r="G398" s="309">
        <v>16784.285009938874</v>
      </c>
      <c r="H398" s="309">
        <v>15988.128602313853</v>
      </c>
      <c r="I398" s="309">
        <v>15573.250158641573</v>
      </c>
      <c r="J398" s="309">
        <v>12119.460348309594</v>
      </c>
      <c r="K398" s="309">
        <v>8924.7642071023856</v>
      </c>
      <c r="L398" s="309">
        <v>8338.7720260044152</v>
      </c>
      <c r="M398" s="309">
        <v>6452.2030873667072</v>
      </c>
      <c r="N398" s="309">
        <v>6116.6511357483969</v>
      </c>
      <c r="O398" s="309">
        <v>3623.2106129999543</v>
      </c>
      <c r="P398" s="309">
        <v>3402.2236526952493</v>
      </c>
      <c r="Q398" s="309">
        <v>2466.1505578319752</v>
      </c>
      <c r="R398" s="309">
        <v>2744.9022601442007</v>
      </c>
      <c r="S398" s="309">
        <v>2340.5082416743662</v>
      </c>
      <c r="T398" s="309">
        <v>1716.5215051260027</v>
      </c>
      <c r="U398" s="309">
        <v>611.79423010566654</v>
      </c>
      <c r="V398" s="309">
        <v>665.61924941455345</v>
      </c>
      <c r="W398" s="309">
        <v>639.11421081890103</v>
      </c>
      <c r="X398" s="309">
        <v>590.37264415876211</v>
      </c>
      <c r="Y398" s="309">
        <v>681.93884615939135</v>
      </c>
      <c r="Z398" s="309">
        <v>652.41999999999996</v>
      </c>
      <c r="AA398" s="309">
        <v>527.18299999999999</v>
      </c>
      <c r="AB398" s="309">
        <v>511.40083314394622</v>
      </c>
      <c r="AC398" s="309">
        <v>554.04596115427546</v>
      </c>
      <c r="AD398" s="309">
        <v>570.87006413942152</v>
      </c>
      <c r="AE398" s="309">
        <v>559.22339104266632</v>
      </c>
      <c r="AF398" s="309">
        <v>550.49962850592703</v>
      </c>
      <c r="AG398" s="309">
        <v>538.76983973855374</v>
      </c>
      <c r="AH398" s="309"/>
    </row>
    <row r="399" spans="1:69" x14ac:dyDescent="0.2">
      <c r="A399" s="219" t="s">
        <v>131</v>
      </c>
      <c r="B399" s="219" t="s">
        <v>398</v>
      </c>
      <c r="C399" s="309">
        <v>8.0194792697575519</v>
      </c>
      <c r="D399" s="309">
        <v>8.4494134254810014</v>
      </c>
      <c r="E399" s="309">
        <v>8.481984357236021</v>
      </c>
      <c r="F399" s="309">
        <v>8.3645925505389815</v>
      </c>
      <c r="G399" s="309">
        <v>12.449190650767292</v>
      </c>
      <c r="H399" s="309">
        <v>15.098370896870819</v>
      </c>
      <c r="I399" s="309">
        <v>17.256961262977811</v>
      </c>
      <c r="J399" s="309">
        <v>18.252353578933974</v>
      </c>
      <c r="K399" s="309">
        <v>18.582579336826377</v>
      </c>
      <c r="L399" s="309">
        <v>19.470076238939068</v>
      </c>
      <c r="M399" s="309">
        <v>19.905695333486467</v>
      </c>
      <c r="N399" s="309">
        <v>21.305745431252845</v>
      </c>
      <c r="O399" s="309">
        <v>27.703413584096808</v>
      </c>
      <c r="P399" s="309">
        <v>27.533272682139803</v>
      </c>
      <c r="Q399" s="309">
        <v>29.200648416332111</v>
      </c>
      <c r="R399" s="309">
        <v>28.998500244364322</v>
      </c>
      <c r="S399" s="309">
        <v>30.812671284182947</v>
      </c>
      <c r="T399" s="309">
        <v>32.427386338024064</v>
      </c>
      <c r="U399" s="309">
        <v>35.573925541830135</v>
      </c>
      <c r="V399" s="309">
        <v>36.578009868249602</v>
      </c>
      <c r="W399" s="309">
        <v>37.776696120544536</v>
      </c>
      <c r="X399" s="309">
        <v>37.757225208245423</v>
      </c>
      <c r="Y399" s="309">
        <v>43.195546697717539</v>
      </c>
      <c r="Z399" s="309">
        <v>46.314999999999998</v>
      </c>
      <c r="AA399" s="309">
        <v>49.182000000000002</v>
      </c>
      <c r="AB399" s="309">
        <v>49.256570908723333</v>
      </c>
      <c r="AC399" s="309">
        <v>51.399874150352012</v>
      </c>
      <c r="AD399" s="309">
        <v>47.725995706543806</v>
      </c>
      <c r="AE399" s="309">
        <v>40.868750634309457</v>
      </c>
      <c r="AF399" s="309">
        <v>42.578192172058124</v>
      </c>
      <c r="AG399" s="309">
        <v>45.807995916968231</v>
      </c>
      <c r="AH399" s="309"/>
    </row>
    <row r="400" spans="1:69" x14ac:dyDescent="0.2">
      <c r="A400" s="219" t="s">
        <v>132</v>
      </c>
      <c r="B400" s="219" t="s">
        <v>399</v>
      </c>
      <c r="C400" s="309">
        <v>131.47098814337716</v>
      </c>
      <c r="D400" s="309">
        <v>143.13914560555756</v>
      </c>
      <c r="E400" s="309">
        <v>141.01109434549721</v>
      </c>
      <c r="F400" s="309">
        <v>149.0560164651738</v>
      </c>
      <c r="G400" s="309">
        <v>153.88182370519334</v>
      </c>
      <c r="H400" s="309">
        <v>156.21002570726685</v>
      </c>
      <c r="I400" s="309">
        <v>158.55397334632985</v>
      </c>
      <c r="J400" s="309">
        <v>156.2384513147432</v>
      </c>
      <c r="K400" s="309">
        <v>155.27288294406111</v>
      </c>
      <c r="L400" s="309">
        <v>167.83429679541149</v>
      </c>
      <c r="M400" s="309">
        <v>175.20388111541428</v>
      </c>
      <c r="N400" s="309">
        <v>187.98470793149531</v>
      </c>
      <c r="O400" s="309">
        <v>194.41851177568608</v>
      </c>
      <c r="P400" s="309">
        <v>190.99970299514121</v>
      </c>
      <c r="Q400" s="309">
        <v>186.38763018418629</v>
      </c>
      <c r="R400" s="309">
        <v>208.4158662402001</v>
      </c>
      <c r="S400" s="309">
        <v>213.78565069764986</v>
      </c>
      <c r="T400" s="309">
        <v>229.71131361795207</v>
      </c>
      <c r="U400" s="309">
        <v>244.47307564422402</v>
      </c>
      <c r="V400" s="309">
        <v>253.51301433563015</v>
      </c>
      <c r="W400" s="309">
        <v>265.82922535877498</v>
      </c>
      <c r="X400" s="309">
        <v>274.26021817036496</v>
      </c>
      <c r="Y400" s="309">
        <v>267.61019024684691</v>
      </c>
      <c r="Z400" s="309">
        <v>276.71199999999999</v>
      </c>
      <c r="AA400" s="309">
        <v>291.685</v>
      </c>
      <c r="AB400" s="309">
        <v>299.42446614306942</v>
      </c>
      <c r="AC400" s="309">
        <v>317.18369852160998</v>
      </c>
      <c r="AD400" s="309">
        <v>331.52141007011465</v>
      </c>
      <c r="AE400" s="309">
        <v>336.4157905757794</v>
      </c>
      <c r="AF400" s="309">
        <v>349.84985187483676</v>
      </c>
      <c r="AG400" s="309">
        <v>356.00104889365969</v>
      </c>
      <c r="AH400" s="309"/>
    </row>
    <row r="401" spans="1:34" x14ac:dyDescent="0.2">
      <c r="A401" s="219" t="s">
        <v>133</v>
      </c>
      <c r="B401" s="219" t="s">
        <v>400</v>
      </c>
      <c r="C401" s="309">
        <v>80.419870185181864</v>
      </c>
      <c r="D401" s="309">
        <v>94.163001727287934</v>
      </c>
      <c r="E401" s="309">
        <v>104.7122530824132</v>
      </c>
      <c r="F401" s="309">
        <v>130.37890879771584</v>
      </c>
      <c r="G401" s="309">
        <v>129.0038980223263</v>
      </c>
      <c r="H401" s="309">
        <v>134.79426282877495</v>
      </c>
      <c r="I401" s="309">
        <v>136.34817002889943</v>
      </c>
      <c r="J401" s="309">
        <v>137.78066584749351</v>
      </c>
      <c r="K401" s="309">
        <v>139.68814043156854</v>
      </c>
      <c r="L401" s="309">
        <v>158.57546732668027</v>
      </c>
      <c r="M401" s="309">
        <v>152.86937543723653</v>
      </c>
      <c r="N401" s="309">
        <v>157.84676003572582</v>
      </c>
      <c r="O401" s="309">
        <v>142.9714235129654</v>
      </c>
      <c r="P401" s="309">
        <v>138.04800903222514</v>
      </c>
      <c r="Q401" s="309">
        <v>149.83056876397816</v>
      </c>
      <c r="R401" s="309">
        <v>159.25340599126412</v>
      </c>
      <c r="S401" s="309">
        <v>161.9147889877004</v>
      </c>
      <c r="T401" s="309">
        <v>167.10796336278648</v>
      </c>
      <c r="U401" s="309">
        <v>183.68988310681408</v>
      </c>
      <c r="V401" s="309">
        <v>203.90956517814411</v>
      </c>
      <c r="W401" s="309">
        <v>219.79833336533898</v>
      </c>
      <c r="X401" s="309">
        <v>229.04316492439574</v>
      </c>
      <c r="Y401" s="309">
        <v>224.98995947712157</v>
      </c>
      <c r="Z401" s="309">
        <v>236.643</v>
      </c>
      <c r="AA401" s="309">
        <v>219.511</v>
      </c>
      <c r="AB401" s="309">
        <v>219.94746088049374</v>
      </c>
      <c r="AC401" s="309">
        <v>231.02728221725485</v>
      </c>
      <c r="AD401" s="309">
        <v>236.33446680176399</v>
      </c>
      <c r="AE401" s="309">
        <v>241.04881934198701</v>
      </c>
      <c r="AF401" s="309">
        <v>248.05963778235673</v>
      </c>
      <c r="AG401" s="309">
        <v>263.35794096628933</v>
      </c>
      <c r="AH401" s="309"/>
    </row>
    <row r="402" spans="1:34" x14ac:dyDescent="0.2">
      <c r="A402" s="219" t="s">
        <v>134</v>
      </c>
      <c r="B402" s="219" t="s">
        <v>401</v>
      </c>
      <c r="C402" s="309">
        <v>22.610206019935038</v>
      </c>
      <c r="D402" s="309">
        <v>25.065613936551365</v>
      </c>
      <c r="E402" s="309">
        <v>23.926996671680079</v>
      </c>
      <c r="F402" s="309">
        <v>27.678989171565686</v>
      </c>
      <c r="G402" s="309">
        <v>18.346169679125037</v>
      </c>
      <c r="H402" s="309">
        <v>18.397456418606712</v>
      </c>
      <c r="I402" s="309">
        <v>20.501920749119215</v>
      </c>
      <c r="J402" s="309">
        <v>24.179685773697763</v>
      </c>
      <c r="K402" s="309">
        <v>24.230018771714903</v>
      </c>
      <c r="L402" s="309">
        <v>42.430087985166296</v>
      </c>
      <c r="M402" s="309">
        <v>41.230658094885605</v>
      </c>
      <c r="N402" s="309">
        <v>45.537746661870401</v>
      </c>
      <c r="O402" s="309">
        <v>43.227899584352549</v>
      </c>
      <c r="P402" s="309">
        <v>46.965634167260632</v>
      </c>
      <c r="Q402" s="309">
        <v>54.856735765065096</v>
      </c>
      <c r="R402" s="309">
        <v>55.41043810230115</v>
      </c>
      <c r="S402" s="309">
        <v>70.55593005083459</v>
      </c>
      <c r="T402" s="309">
        <v>72.081815488908191</v>
      </c>
      <c r="U402" s="309">
        <v>62.968841540986702</v>
      </c>
      <c r="V402" s="309">
        <v>61.585397831045995</v>
      </c>
      <c r="W402" s="309">
        <v>66.848834491686162</v>
      </c>
      <c r="X402" s="309">
        <v>64.669431219116333</v>
      </c>
      <c r="Y402" s="309">
        <v>77.239628503359981</v>
      </c>
      <c r="Z402" s="309">
        <v>84.989000000000004</v>
      </c>
      <c r="AA402" s="309">
        <v>104.66800000000001</v>
      </c>
      <c r="AB402" s="309">
        <v>105.67511778609828</v>
      </c>
      <c r="AC402" s="309">
        <v>110.8484812653451</v>
      </c>
      <c r="AD402" s="309">
        <v>105.41398065517512</v>
      </c>
      <c r="AE402" s="309">
        <v>108.37409474691421</v>
      </c>
      <c r="AF402" s="309">
        <v>113.11273965894941</v>
      </c>
      <c r="AG402" s="309">
        <v>112.47295109063658</v>
      </c>
      <c r="AH402" s="309"/>
    </row>
    <row r="403" spans="1:34" x14ac:dyDescent="0.2">
      <c r="A403" s="219" t="s">
        <v>135</v>
      </c>
      <c r="B403" s="219" t="s">
        <v>402</v>
      </c>
      <c r="C403" s="309">
        <v>43.49006126765282</v>
      </c>
      <c r="D403" s="309">
        <v>43.516059966186972</v>
      </c>
      <c r="E403" s="309">
        <v>48.420526603176022</v>
      </c>
      <c r="F403" s="309">
        <v>57.390014645941186</v>
      </c>
      <c r="G403" s="309">
        <v>60.041442014687462</v>
      </c>
      <c r="H403" s="309">
        <v>63.287405115444137</v>
      </c>
      <c r="I403" s="309">
        <v>67.128885131261754</v>
      </c>
      <c r="J403" s="309">
        <v>65.441764837544724</v>
      </c>
      <c r="K403" s="309">
        <v>64.733028010452045</v>
      </c>
      <c r="L403" s="309">
        <v>81.62322493320444</v>
      </c>
      <c r="M403" s="309">
        <v>95.05028180431691</v>
      </c>
      <c r="N403" s="309">
        <v>90.436919182121656</v>
      </c>
      <c r="O403" s="309">
        <v>93.298852244395633</v>
      </c>
      <c r="P403" s="309">
        <v>91.350092413602752</v>
      </c>
      <c r="Q403" s="309">
        <v>105.75026334359072</v>
      </c>
      <c r="R403" s="309">
        <v>129.89889303946057</v>
      </c>
      <c r="S403" s="309">
        <v>139.94124547149983</v>
      </c>
      <c r="T403" s="309">
        <v>123.11006928188102</v>
      </c>
      <c r="U403" s="309">
        <v>140.61622019847516</v>
      </c>
      <c r="V403" s="309">
        <v>177.03702811334918</v>
      </c>
      <c r="W403" s="309">
        <v>181.4187174616427</v>
      </c>
      <c r="X403" s="309">
        <v>152.42830320102058</v>
      </c>
      <c r="Y403" s="309">
        <v>155.65943300884723</v>
      </c>
      <c r="Z403" s="309">
        <v>162.667</v>
      </c>
      <c r="AA403" s="309">
        <v>193.26400000000001</v>
      </c>
      <c r="AB403" s="309">
        <v>203.80698358578115</v>
      </c>
      <c r="AC403" s="309">
        <v>204.7854697256054</v>
      </c>
      <c r="AD403" s="309">
        <v>205.53243169356509</v>
      </c>
      <c r="AE403" s="309">
        <v>211.72884100044209</v>
      </c>
      <c r="AF403" s="309">
        <v>220.38987928342473</v>
      </c>
      <c r="AG403" s="309">
        <v>227.78915152422726</v>
      </c>
      <c r="AH403" s="309"/>
    </row>
    <row r="404" spans="1:34" x14ac:dyDescent="0.2">
      <c r="A404" s="219" t="s">
        <v>136</v>
      </c>
      <c r="B404" s="219" t="s">
        <v>403</v>
      </c>
      <c r="C404" s="309">
        <v>74.084773225720994</v>
      </c>
      <c r="D404" s="309">
        <v>74.916575218331829</v>
      </c>
      <c r="E404" s="309">
        <v>69.968106409352671</v>
      </c>
      <c r="F404" s="309">
        <v>76.22275081079475</v>
      </c>
      <c r="G404" s="309">
        <v>60.918719152142302</v>
      </c>
      <c r="H404" s="309">
        <v>67.927621960063391</v>
      </c>
      <c r="I404" s="309">
        <v>65.283066262386171</v>
      </c>
      <c r="J404" s="309">
        <v>69.633468131498631</v>
      </c>
      <c r="K404" s="309">
        <v>72.32101136022132</v>
      </c>
      <c r="L404" s="309">
        <v>86.282983089513579</v>
      </c>
      <c r="M404" s="309">
        <v>98.917468206846934</v>
      </c>
      <c r="N404" s="309">
        <v>98.328154792332327</v>
      </c>
      <c r="O404" s="309">
        <v>94.200337901905797</v>
      </c>
      <c r="P404" s="309">
        <v>91.89989124551893</v>
      </c>
      <c r="Q404" s="309">
        <v>105.2656825119313</v>
      </c>
      <c r="R404" s="309">
        <v>114.55782793821257</v>
      </c>
      <c r="S404" s="309">
        <v>107.5032608197552</v>
      </c>
      <c r="T404" s="309">
        <v>112.59017207189223</v>
      </c>
      <c r="U404" s="309">
        <v>127.45287490597754</v>
      </c>
      <c r="V404" s="309">
        <v>142.43734418097208</v>
      </c>
      <c r="W404" s="309">
        <v>146.30901251346154</v>
      </c>
      <c r="X404" s="309">
        <v>152.93803716598029</v>
      </c>
      <c r="Y404" s="309">
        <v>155.7577588550991</v>
      </c>
      <c r="Z404" s="309">
        <v>158.12</v>
      </c>
      <c r="AA404" s="309">
        <v>164.011</v>
      </c>
      <c r="AB404" s="309">
        <v>167.69657166053864</v>
      </c>
      <c r="AC404" s="309">
        <v>176.11971738873075</v>
      </c>
      <c r="AD404" s="309">
        <v>185.74240104135751</v>
      </c>
      <c r="AE404" s="309">
        <v>192.1417722423455</v>
      </c>
      <c r="AF404" s="309">
        <v>200.39757498843011</v>
      </c>
      <c r="AG404" s="309">
        <v>203.31812142676199</v>
      </c>
      <c r="AH404" s="309"/>
    </row>
    <row r="405" spans="1:34" x14ac:dyDescent="0.2">
      <c r="A405" s="219" t="s">
        <v>137</v>
      </c>
      <c r="B405" s="219" t="s">
        <v>404</v>
      </c>
      <c r="C405" s="309">
        <v>35.009830653655541</v>
      </c>
      <c r="D405" s="309">
        <v>37.084571483913827</v>
      </c>
      <c r="E405" s="309">
        <v>38.01185632976317</v>
      </c>
      <c r="F405" s="309">
        <v>40.03419645315067</v>
      </c>
      <c r="G405" s="309">
        <v>44.066980444760858</v>
      </c>
      <c r="H405" s="309">
        <v>50.608241266996146</v>
      </c>
      <c r="I405" s="309">
        <v>57.830163024626529</v>
      </c>
      <c r="J405" s="309">
        <v>55.234907204309181</v>
      </c>
      <c r="K405" s="309">
        <v>54.404471717274241</v>
      </c>
      <c r="L405" s="309">
        <v>59.304771000133968</v>
      </c>
      <c r="M405" s="309">
        <v>73.763990345423778</v>
      </c>
      <c r="N405" s="309">
        <v>69.193619366313342</v>
      </c>
      <c r="O405" s="309">
        <v>66.762308826893971</v>
      </c>
      <c r="P405" s="309">
        <v>76.606412547540799</v>
      </c>
      <c r="Q405" s="309">
        <v>89.232960635856571</v>
      </c>
      <c r="R405" s="309">
        <v>91.369782911258582</v>
      </c>
      <c r="S405" s="309">
        <v>89.364104142879256</v>
      </c>
      <c r="T405" s="309">
        <v>88.486402422288705</v>
      </c>
      <c r="U405" s="309">
        <v>84.093148870090374</v>
      </c>
      <c r="V405" s="309">
        <v>79.845767022651344</v>
      </c>
      <c r="W405" s="309">
        <v>86.048302088013045</v>
      </c>
      <c r="X405" s="309">
        <v>98.890357533310322</v>
      </c>
      <c r="Y405" s="309">
        <v>87.124815580876358</v>
      </c>
      <c r="Z405" s="309">
        <v>100.63800000000001</v>
      </c>
      <c r="AA405" s="309">
        <v>105.672</v>
      </c>
      <c r="AB405" s="309">
        <v>105.04797173402781</v>
      </c>
      <c r="AC405" s="309">
        <v>122.3020716387267</v>
      </c>
      <c r="AD405" s="309">
        <v>117.98338454392385</v>
      </c>
      <c r="AE405" s="309">
        <v>370.7451128748819</v>
      </c>
      <c r="AF405" s="309">
        <v>386.55103912965023</v>
      </c>
      <c r="AG405" s="309">
        <v>409.63570567132899</v>
      </c>
      <c r="AH405" s="309"/>
    </row>
    <row r="406" spans="1:34" x14ac:dyDescent="0.2">
      <c r="A406" s="219" t="s">
        <v>138</v>
      </c>
      <c r="B406" s="219" t="s">
        <v>405</v>
      </c>
      <c r="C406" s="309">
        <v>153.24916197295062</v>
      </c>
      <c r="D406" s="309">
        <v>151.42178486381815</v>
      </c>
      <c r="E406" s="309">
        <v>128.85145557065516</v>
      </c>
      <c r="F406" s="309">
        <v>111.39297704728436</v>
      </c>
      <c r="G406" s="309">
        <v>111.86891535085712</v>
      </c>
      <c r="H406" s="309">
        <v>133.07546186257494</v>
      </c>
      <c r="I406" s="309">
        <v>150.37668421261472</v>
      </c>
      <c r="J406" s="309">
        <v>156.90585003698084</v>
      </c>
      <c r="K406" s="309">
        <v>168.08212505542937</v>
      </c>
      <c r="L406" s="309">
        <v>188.67274279860962</v>
      </c>
      <c r="M406" s="309">
        <v>212.14262566787025</v>
      </c>
      <c r="N406" s="309">
        <v>208.53169535685677</v>
      </c>
      <c r="O406" s="309">
        <v>198.44100080694275</v>
      </c>
      <c r="P406" s="309">
        <v>204.39099829528553</v>
      </c>
      <c r="Q406" s="309">
        <v>213.58925986884037</v>
      </c>
      <c r="R406" s="309">
        <v>213.83731800669278</v>
      </c>
      <c r="S406" s="309">
        <v>240.1522169249113</v>
      </c>
      <c r="T406" s="309">
        <v>240.02499662186418</v>
      </c>
      <c r="U406" s="309">
        <v>273.45616559988417</v>
      </c>
      <c r="V406" s="309">
        <v>279.53030451022579</v>
      </c>
      <c r="W406" s="309">
        <v>293.90811872759411</v>
      </c>
      <c r="X406" s="309">
        <v>284.86727650560886</v>
      </c>
      <c r="Y406" s="309">
        <v>313.98859622019864</v>
      </c>
      <c r="Z406" s="309">
        <v>324.964</v>
      </c>
      <c r="AA406" s="309">
        <v>324.84100000000001</v>
      </c>
      <c r="AB406" s="309">
        <v>329.52703917907576</v>
      </c>
      <c r="AC406" s="309">
        <v>315.3839265345415</v>
      </c>
      <c r="AD406" s="309">
        <v>330.76533624775794</v>
      </c>
      <c r="AE406" s="309">
        <v>373.7024241426646</v>
      </c>
      <c r="AF406" s="309">
        <v>392.07146203686017</v>
      </c>
      <c r="AG406" s="309">
        <v>418.67773622714918</v>
      </c>
      <c r="AH406" s="309"/>
    </row>
    <row r="407" spans="1:34" x14ac:dyDescent="0.2">
      <c r="A407" s="219" t="s">
        <v>139</v>
      </c>
      <c r="B407" s="219" t="s">
        <v>406</v>
      </c>
      <c r="C407" s="309">
        <v>3.3609402860138111</v>
      </c>
      <c r="D407" s="309">
        <v>3.5253969126199927</v>
      </c>
      <c r="E407" s="309">
        <v>3.289004710317105</v>
      </c>
      <c r="F407" s="309">
        <v>3.1718338954289278</v>
      </c>
      <c r="G407" s="309">
        <v>3.0311705544404828</v>
      </c>
      <c r="H407" s="309">
        <v>3.4559009311167239</v>
      </c>
      <c r="I407" s="309">
        <v>3.4810603375900309</v>
      </c>
      <c r="J407" s="309">
        <v>3.5959561080304487</v>
      </c>
      <c r="K407" s="309">
        <v>3.5079215239722559</v>
      </c>
      <c r="L407" s="309">
        <v>4.1492635976949659</v>
      </c>
      <c r="M407" s="309">
        <v>3.3873636182996183</v>
      </c>
      <c r="N407" s="309">
        <v>2.8560526419870174</v>
      </c>
      <c r="O407" s="309">
        <v>2.5881490693215601</v>
      </c>
      <c r="P407" s="309">
        <v>2.5728924537196658</v>
      </c>
      <c r="Q407" s="309">
        <v>1.7495286676193775</v>
      </c>
      <c r="R407" s="309">
        <v>1.0531365930453698</v>
      </c>
      <c r="S407" s="309">
        <v>1.4994745897655302</v>
      </c>
      <c r="T407" s="309">
        <v>0.45790864902153922</v>
      </c>
      <c r="U407" s="309">
        <v>0.49326035151602288</v>
      </c>
      <c r="V407" s="309">
        <v>0.49871846137830655</v>
      </c>
      <c r="W407" s="309">
        <v>0.51604319222085915</v>
      </c>
      <c r="X407" s="309">
        <v>0.58525180551035494</v>
      </c>
      <c r="Y407" s="309">
        <v>0.63030141798251338</v>
      </c>
      <c r="Z407" s="309">
        <v>0.69199999999999995</v>
      </c>
      <c r="AA407" s="309">
        <v>0.71499999999999997</v>
      </c>
      <c r="AB407" s="309">
        <v>0.7208130081300812</v>
      </c>
      <c r="AC407" s="309">
        <v>0.72731414010870654</v>
      </c>
      <c r="AD407" s="309">
        <v>0.74736138763099724</v>
      </c>
      <c r="AE407" s="309">
        <v>1.0435577292048757</v>
      </c>
      <c r="AF407" s="309">
        <v>1.0745107126982407</v>
      </c>
      <c r="AG407" s="309">
        <v>1.1088036077843548</v>
      </c>
      <c r="AH407" s="309"/>
    </row>
    <row r="408" spans="1:34" x14ac:dyDescent="0.2">
      <c r="A408" s="219" t="s">
        <v>140</v>
      </c>
      <c r="B408" s="219" t="s">
        <v>407</v>
      </c>
      <c r="C408" s="309">
        <v>146.21951129252042</v>
      </c>
      <c r="D408" s="309">
        <v>155.71913218374198</v>
      </c>
      <c r="E408" s="309">
        <v>153.10689122473252</v>
      </c>
      <c r="F408" s="309">
        <v>161.97330847929516</v>
      </c>
      <c r="G408" s="309">
        <v>155.74473627263953</v>
      </c>
      <c r="H408" s="309">
        <v>159.88111722156052</v>
      </c>
      <c r="I408" s="309">
        <v>153.37616648250207</v>
      </c>
      <c r="J408" s="309">
        <v>156.32394249280739</v>
      </c>
      <c r="K408" s="309">
        <v>171.51412672736558</v>
      </c>
      <c r="L408" s="309">
        <v>187.70877159527083</v>
      </c>
      <c r="M408" s="309">
        <v>181.37700156390551</v>
      </c>
      <c r="N408" s="309">
        <v>203.58440396065899</v>
      </c>
      <c r="O408" s="309">
        <v>217.57952710000137</v>
      </c>
      <c r="P408" s="309">
        <v>221.73055081024253</v>
      </c>
      <c r="Q408" s="309">
        <v>238.48319547037823</v>
      </c>
      <c r="R408" s="309">
        <v>201.17973233118204</v>
      </c>
      <c r="S408" s="309">
        <v>219.26277089624648</v>
      </c>
      <c r="T408" s="309">
        <v>233.12597173074113</v>
      </c>
      <c r="U408" s="309">
        <v>248.63625566292291</v>
      </c>
      <c r="V408" s="309">
        <v>351.66009322681674</v>
      </c>
      <c r="W408" s="309">
        <v>367.62431013265262</v>
      </c>
      <c r="X408" s="309">
        <v>359.61305506516675</v>
      </c>
      <c r="Y408" s="309">
        <v>388.13752157384323</v>
      </c>
      <c r="Z408" s="309">
        <v>396.10300000000001</v>
      </c>
      <c r="AA408" s="309">
        <v>397.63099999999997</v>
      </c>
      <c r="AB408" s="309">
        <v>418.40723930632095</v>
      </c>
      <c r="AC408" s="309">
        <v>438.33869844848641</v>
      </c>
      <c r="AD408" s="309">
        <v>453.06654723111569</v>
      </c>
      <c r="AE408" s="309">
        <v>467.80573044497248</v>
      </c>
      <c r="AF408" s="309">
        <v>476.67761631697721</v>
      </c>
      <c r="AG408" s="309">
        <v>482.41416437994724</v>
      </c>
      <c r="AH408" s="309"/>
    </row>
    <row r="409" spans="1:34" x14ac:dyDescent="0.2">
      <c r="A409" s="219" t="s">
        <v>141</v>
      </c>
      <c r="B409" s="219" t="s">
        <v>408</v>
      </c>
      <c r="C409" s="309">
        <v>26.508438372750621</v>
      </c>
      <c r="D409" s="309">
        <v>27.511990146084234</v>
      </c>
      <c r="E409" s="309">
        <v>24.964751076206511</v>
      </c>
      <c r="F409" s="309">
        <v>26.19171997641412</v>
      </c>
      <c r="G409" s="309">
        <v>26.608154841298312</v>
      </c>
      <c r="H409" s="309">
        <v>26.739680871393858</v>
      </c>
      <c r="I409" s="309">
        <v>25.175645448397006</v>
      </c>
      <c r="J409" s="309">
        <v>23.728676234278375</v>
      </c>
      <c r="K409" s="309">
        <v>24.364494871164986</v>
      </c>
      <c r="L409" s="309">
        <v>23.20292748137507</v>
      </c>
      <c r="M409" s="309">
        <v>28.225720978459329</v>
      </c>
      <c r="N409" s="309">
        <v>25.647347791113834</v>
      </c>
      <c r="O409" s="309">
        <v>24.502334076098752</v>
      </c>
      <c r="P409" s="309">
        <v>24.598016709640344</v>
      </c>
      <c r="Q409" s="309">
        <v>25.487946438857914</v>
      </c>
      <c r="R409" s="309">
        <v>26.755160897119488</v>
      </c>
      <c r="S409" s="309">
        <v>27.669997688126049</v>
      </c>
      <c r="T409" s="309">
        <v>26.302885500789131</v>
      </c>
      <c r="U409" s="309">
        <v>27.745194920685158</v>
      </c>
      <c r="V409" s="309">
        <v>29.41839639993367</v>
      </c>
      <c r="W409" s="309">
        <v>29.8334011132537</v>
      </c>
      <c r="X409" s="309">
        <v>32.027107316591206</v>
      </c>
      <c r="Y409" s="309">
        <v>33.233882911152676</v>
      </c>
      <c r="Z409" s="309">
        <v>35.058999999999997</v>
      </c>
      <c r="AA409" s="309">
        <v>36.366999999999997</v>
      </c>
      <c r="AB409" s="309">
        <v>38.891761059637219</v>
      </c>
      <c r="AC409" s="309">
        <v>43.685753880896797</v>
      </c>
      <c r="AD409" s="309">
        <v>44.872529175907587</v>
      </c>
      <c r="AE409" s="309">
        <v>45.906425589276147</v>
      </c>
      <c r="AF409" s="309">
        <v>46.943813735798066</v>
      </c>
      <c r="AG409" s="309">
        <v>48.406328159270522</v>
      </c>
      <c r="AH409" s="309"/>
    </row>
    <row r="410" spans="1:34" x14ac:dyDescent="0.2">
      <c r="A410" s="219" t="s">
        <v>142</v>
      </c>
      <c r="B410" s="219" t="s">
        <v>409</v>
      </c>
      <c r="C410" s="309">
        <v>55.310576046287458</v>
      </c>
      <c r="D410" s="309">
        <v>63.42794606043369</v>
      </c>
      <c r="E410" s="309">
        <v>67.857370788106266</v>
      </c>
      <c r="F410" s="309">
        <v>61.375086142525149</v>
      </c>
      <c r="G410" s="309">
        <v>63.457090370293812</v>
      </c>
      <c r="H410" s="309">
        <v>74.594852850607865</v>
      </c>
      <c r="I410" s="309">
        <v>78.938712336917646</v>
      </c>
      <c r="J410" s="309">
        <v>88.944630270173477</v>
      </c>
      <c r="K410" s="309">
        <v>104.18741920750662</v>
      </c>
      <c r="L410" s="309">
        <v>114.11939022177012</v>
      </c>
      <c r="M410" s="309">
        <v>123.59882445921041</v>
      </c>
      <c r="N410" s="309">
        <v>143.87869004985041</v>
      </c>
      <c r="O410" s="309">
        <v>163.3342641540801</v>
      </c>
      <c r="P410" s="309">
        <v>222.39928770985097</v>
      </c>
      <c r="Q410" s="309">
        <v>218.56048407197378</v>
      </c>
      <c r="R410" s="309">
        <v>189.95452862152234</v>
      </c>
      <c r="S410" s="309">
        <v>228.57678192765735</v>
      </c>
      <c r="T410" s="309">
        <v>237.46105928703784</v>
      </c>
      <c r="U410" s="309">
        <v>245.22519260853605</v>
      </c>
      <c r="V410" s="309">
        <v>251.84743134763556</v>
      </c>
      <c r="W410" s="309">
        <v>262.82480334257167</v>
      </c>
      <c r="X410" s="309">
        <v>251.89050712530738</v>
      </c>
      <c r="Y410" s="309">
        <v>288.08335701239884</v>
      </c>
      <c r="Z410" s="309">
        <v>290.61799999999999</v>
      </c>
      <c r="AA410" s="309">
        <v>297.99</v>
      </c>
      <c r="AB410" s="309">
        <v>333.96447568292064</v>
      </c>
      <c r="AC410" s="309">
        <v>333.22212790836613</v>
      </c>
      <c r="AD410" s="309">
        <v>332.11164886163516</v>
      </c>
      <c r="AE410" s="309">
        <v>355.38890880651235</v>
      </c>
      <c r="AF410" s="309">
        <v>393.90098256169102</v>
      </c>
      <c r="AG410" s="309">
        <v>405.47727152437074</v>
      </c>
      <c r="AH410" s="309"/>
    </row>
    <row r="411" spans="1:34" x14ac:dyDescent="0.2">
      <c r="A411" s="219" t="s">
        <v>143</v>
      </c>
      <c r="B411" s="219" t="s">
        <v>410</v>
      </c>
      <c r="C411" s="309">
        <v>8.6660706691523259</v>
      </c>
      <c r="D411" s="309">
        <v>10.803188499329808</v>
      </c>
      <c r="E411" s="309">
        <v>11.968926927600586</v>
      </c>
      <c r="F411" s="309">
        <v>15.592349296270974</v>
      </c>
      <c r="G411" s="309">
        <v>16.635702951591796</v>
      </c>
      <c r="H411" s="309">
        <v>18.345324955215343</v>
      </c>
      <c r="I411" s="309">
        <v>16.981966614433599</v>
      </c>
      <c r="J411" s="309">
        <v>15.812710072947844</v>
      </c>
      <c r="K411" s="309">
        <v>17.867888738924204</v>
      </c>
      <c r="L411" s="309">
        <v>23.241985226663811</v>
      </c>
      <c r="M411" s="309">
        <v>24.952646326639986</v>
      </c>
      <c r="N411" s="309">
        <v>26.590871293662968</v>
      </c>
      <c r="O411" s="309">
        <v>24.803761590366062</v>
      </c>
      <c r="P411" s="309">
        <v>25.430920188185219</v>
      </c>
      <c r="Q411" s="309">
        <v>25.898123998933922</v>
      </c>
      <c r="R411" s="309">
        <v>21.781660867508855</v>
      </c>
      <c r="S411" s="309">
        <v>26.981932995422834</v>
      </c>
      <c r="T411" s="309">
        <v>23.065488947037981</v>
      </c>
      <c r="U411" s="309">
        <v>29.86703869922647</v>
      </c>
      <c r="V411" s="309">
        <v>30.608046068014183</v>
      </c>
      <c r="W411" s="309">
        <v>31.626523528500332</v>
      </c>
      <c r="X411" s="309">
        <v>34.115977194613443</v>
      </c>
      <c r="Y411" s="309">
        <v>34.236277437312019</v>
      </c>
      <c r="Z411" s="309">
        <v>36.252000000000002</v>
      </c>
      <c r="AA411" s="309">
        <v>40.933999999999997</v>
      </c>
      <c r="AB411" s="309">
        <v>44.893242218559095</v>
      </c>
      <c r="AC411" s="309">
        <v>45.109297046172564</v>
      </c>
      <c r="AD411" s="309">
        <v>44.911591616585753</v>
      </c>
      <c r="AE411" s="309">
        <v>44.881147458101147</v>
      </c>
      <c r="AF411" s="309">
        <v>45.924763527925293</v>
      </c>
      <c r="AG411" s="309">
        <v>51.157858898176571</v>
      </c>
      <c r="AH411" s="309"/>
    </row>
    <row r="412" spans="1:34" x14ac:dyDescent="0.2">
      <c r="A412" s="219" t="s">
        <v>144</v>
      </c>
      <c r="B412" s="219" t="s">
        <v>411</v>
      </c>
      <c r="C412" s="309">
        <v>4.2099455997143451</v>
      </c>
      <c r="D412" s="309">
        <v>3.8330542096212175</v>
      </c>
      <c r="E412" s="309">
        <v>2.9065222219329971</v>
      </c>
      <c r="F412" s="309">
        <v>2.875613942617615</v>
      </c>
      <c r="G412" s="309">
        <v>3.2948890402523645</v>
      </c>
      <c r="H412" s="309">
        <v>4.9139501876449474</v>
      </c>
      <c r="I412" s="309">
        <v>4.4224579477321893</v>
      </c>
      <c r="J412" s="309">
        <v>10.626590699906414</v>
      </c>
      <c r="K412" s="309">
        <v>34.568540763055132</v>
      </c>
      <c r="L412" s="309">
        <v>64.990146590984892</v>
      </c>
      <c r="M412" s="309">
        <v>84.629976553610817</v>
      </c>
      <c r="N412" s="309">
        <v>103.7663770011857</v>
      </c>
      <c r="O412" s="309">
        <v>113.8971640989313</v>
      </c>
      <c r="P412" s="309">
        <v>157.91965851752082</v>
      </c>
      <c r="Q412" s="309">
        <v>161.61669357225838</v>
      </c>
      <c r="R412" s="309">
        <v>112.38946648878326</v>
      </c>
      <c r="S412" s="309">
        <v>98.781587639009814</v>
      </c>
      <c r="T412" s="309">
        <v>98.70913766037441</v>
      </c>
      <c r="U412" s="309">
        <v>134.73850807633559</v>
      </c>
      <c r="V412" s="309">
        <v>91.908704089390824</v>
      </c>
      <c r="W412" s="309">
        <v>86.57022047107202</v>
      </c>
      <c r="X412" s="309">
        <v>111.88780957834145</v>
      </c>
      <c r="Y412" s="309">
        <v>88.617375458272704</v>
      </c>
      <c r="Z412" s="309">
        <v>105.971</v>
      </c>
      <c r="AA412" s="309">
        <v>91.708000000000013</v>
      </c>
      <c r="AB412" s="309">
        <v>85.647124593716143</v>
      </c>
      <c r="AC412" s="309">
        <v>97.111703294064796</v>
      </c>
      <c r="AD412" s="309">
        <v>15.037317631820644</v>
      </c>
      <c r="AE412" s="309">
        <v>15.177994985366446</v>
      </c>
      <c r="AF412" s="309">
        <v>18.274578789148055</v>
      </c>
      <c r="AG412" s="309">
        <v>18.3689372435656</v>
      </c>
      <c r="AH412" s="309"/>
    </row>
    <row r="413" spans="1:34" x14ac:dyDescent="0.2">
      <c r="A413" s="219" t="s">
        <v>145</v>
      </c>
      <c r="B413" s="219" t="s">
        <v>412</v>
      </c>
      <c r="C413" s="309">
        <v>31.859642303232889</v>
      </c>
      <c r="D413" s="309">
        <v>24.057081394065435</v>
      </c>
      <c r="E413" s="309">
        <v>18.464256100779306</v>
      </c>
      <c r="F413" s="309">
        <v>19.535333253821552</v>
      </c>
      <c r="G413" s="309">
        <v>11.821904391904082</v>
      </c>
      <c r="H413" s="309">
        <v>14.029195152994884</v>
      </c>
      <c r="I413" s="309">
        <v>12.919929179445028</v>
      </c>
      <c r="J413" s="309">
        <v>11.155109894687083</v>
      </c>
      <c r="K413" s="309">
        <v>7.2581554436783904</v>
      </c>
      <c r="L413" s="309">
        <v>12.126852651360482</v>
      </c>
      <c r="M413" s="309">
        <v>14.959283784513751</v>
      </c>
      <c r="N413" s="309">
        <v>23.113814414223622</v>
      </c>
      <c r="O413" s="309">
        <v>31.825489750192233</v>
      </c>
      <c r="P413" s="309">
        <v>33.149824387791959</v>
      </c>
      <c r="Q413" s="309">
        <v>37.342121820965822</v>
      </c>
      <c r="R413" s="309">
        <v>50.164296057097054</v>
      </c>
      <c r="S413" s="309">
        <v>51.740751281737623</v>
      </c>
      <c r="T413" s="309">
        <v>51.308988113338387</v>
      </c>
      <c r="U413" s="309">
        <v>55.30915009871223</v>
      </c>
      <c r="V413" s="309">
        <v>68.126069895035087</v>
      </c>
      <c r="W413" s="309">
        <v>78.779886298236917</v>
      </c>
      <c r="X413" s="309">
        <v>81.875048581212923</v>
      </c>
      <c r="Y413" s="309">
        <v>86.452459903471663</v>
      </c>
      <c r="Z413" s="309">
        <v>93.938999999999993</v>
      </c>
      <c r="AA413" s="309">
        <v>93.558000000000021</v>
      </c>
      <c r="AB413" s="309">
        <v>99.071739867566649</v>
      </c>
      <c r="AC413" s="309">
        <v>108.72653482310959</v>
      </c>
      <c r="AD413" s="309">
        <v>107.75526468415396</v>
      </c>
      <c r="AE413" s="309">
        <v>112.35151264194934</v>
      </c>
      <c r="AF413" s="309">
        <v>107.60590183318538</v>
      </c>
      <c r="AG413" s="309">
        <v>107.97268767695981</v>
      </c>
      <c r="AH413" s="309"/>
    </row>
    <row r="414" spans="1:34" x14ac:dyDescent="0.2">
      <c r="A414" s="219" t="s">
        <v>146</v>
      </c>
      <c r="B414" s="219" t="s">
        <v>413</v>
      </c>
      <c r="C414" s="309">
        <v>5.5749348937856134</v>
      </c>
      <c r="D414" s="309">
        <v>5.2383032410965829</v>
      </c>
      <c r="E414" s="309">
        <v>5.1748904244534613</v>
      </c>
      <c r="F414" s="309">
        <v>4.9074204578618952</v>
      </c>
      <c r="G414" s="309">
        <v>4.8232197780279593</v>
      </c>
      <c r="H414" s="309">
        <v>5.255273798647468</v>
      </c>
      <c r="I414" s="309">
        <v>6.0858482343976634</v>
      </c>
      <c r="J414" s="309">
        <v>7.1219765574610578</v>
      </c>
      <c r="K414" s="309">
        <v>6.5816398415143871</v>
      </c>
      <c r="L414" s="309">
        <v>8.1299180032526071</v>
      </c>
      <c r="M414" s="309">
        <v>8.6566510262985368</v>
      </c>
      <c r="N414" s="309">
        <v>11.641748341790422</v>
      </c>
      <c r="O414" s="309">
        <v>12.328671343796872</v>
      </c>
      <c r="P414" s="309">
        <v>13.261274496712947</v>
      </c>
      <c r="Q414" s="309">
        <v>16.117925491152214</v>
      </c>
      <c r="R414" s="309">
        <v>17.176034513241564</v>
      </c>
      <c r="S414" s="309">
        <v>16.730037925028128</v>
      </c>
      <c r="T414" s="309">
        <v>15.902511192441562</v>
      </c>
      <c r="U414" s="309">
        <v>21.701839579226856</v>
      </c>
      <c r="V414" s="309">
        <v>25.668953164079525</v>
      </c>
      <c r="W414" s="309">
        <v>27.644864980198374</v>
      </c>
      <c r="X414" s="309">
        <v>24.316567762339492</v>
      </c>
      <c r="Y414" s="309">
        <v>24.081361981813625</v>
      </c>
      <c r="Z414" s="309">
        <v>24.143999999999998</v>
      </c>
      <c r="AA414" s="309">
        <v>24.268999999999998</v>
      </c>
      <c r="AB414" s="309">
        <v>23.687967705905205</v>
      </c>
      <c r="AC414" s="309">
        <v>23.326280853645581</v>
      </c>
      <c r="AD414" s="309">
        <v>22.587238368150924</v>
      </c>
      <c r="AE414" s="309">
        <v>22.985552392351327</v>
      </c>
      <c r="AF414" s="309">
        <v>27.984836826409417</v>
      </c>
      <c r="AG414" s="309">
        <v>27.862460765137531</v>
      </c>
      <c r="AH414" s="309"/>
    </row>
    <row r="415" spans="1:34" x14ac:dyDescent="0.2">
      <c r="A415" s="219" t="s">
        <v>147</v>
      </c>
      <c r="B415" s="219" t="s">
        <v>414</v>
      </c>
      <c r="C415" s="309">
        <v>47.530953900231545</v>
      </c>
      <c r="D415" s="309">
        <v>44.549590859209033</v>
      </c>
      <c r="E415" s="309">
        <v>46.538889076298609</v>
      </c>
      <c r="F415" s="309">
        <v>51.148479105820215</v>
      </c>
      <c r="G415" s="309">
        <v>32.980549766069643</v>
      </c>
      <c r="H415" s="309">
        <v>37.212443531778014</v>
      </c>
      <c r="I415" s="309">
        <v>40.227759090180598</v>
      </c>
      <c r="J415" s="309">
        <v>41.131553535274804</v>
      </c>
      <c r="K415" s="309">
        <v>49.574572878446155</v>
      </c>
      <c r="L415" s="309">
        <v>53.995719108204533</v>
      </c>
      <c r="M415" s="309">
        <v>55.080124458468326</v>
      </c>
      <c r="N415" s="309">
        <v>50.631466871715574</v>
      </c>
      <c r="O415" s="309">
        <v>43.820933090100887</v>
      </c>
      <c r="P415" s="309">
        <v>50.389795568389339</v>
      </c>
      <c r="Q415" s="309">
        <v>66.132554729097521</v>
      </c>
      <c r="R415" s="309">
        <v>63.075299764300837</v>
      </c>
      <c r="S415" s="309">
        <v>71.406976651321983</v>
      </c>
      <c r="T415" s="309">
        <v>67.642177164632642</v>
      </c>
      <c r="U415" s="309">
        <v>81.946621899270994</v>
      </c>
      <c r="V415" s="309">
        <v>83.163332171462585</v>
      </c>
      <c r="W415" s="309">
        <v>77.616097079812789</v>
      </c>
      <c r="X415" s="309">
        <v>88.624220685844278</v>
      </c>
      <c r="Y415" s="309">
        <v>109.12069819365266</v>
      </c>
      <c r="Z415" s="309">
        <v>110.74299999999999</v>
      </c>
      <c r="AA415" s="309">
        <v>125.681</v>
      </c>
      <c r="AB415" s="309">
        <v>134.53664018900847</v>
      </c>
      <c r="AC415" s="309">
        <v>136.21681625229616</v>
      </c>
      <c r="AD415" s="309">
        <v>152.07133409132899</v>
      </c>
      <c r="AE415" s="309">
        <v>150.46717772135233</v>
      </c>
      <c r="AF415" s="309">
        <v>163.05221093003152</v>
      </c>
      <c r="AG415" s="309">
        <v>167.30827523917276</v>
      </c>
      <c r="AH415" s="309"/>
    </row>
    <row r="416" spans="1:34" x14ac:dyDescent="0.2">
      <c r="A416" s="219" t="s">
        <v>148</v>
      </c>
      <c r="B416" s="219" t="s">
        <v>415</v>
      </c>
      <c r="C416" s="309">
        <v>141.05713537897978</v>
      </c>
      <c r="D416" s="309">
        <v>124.21811909827652</v>
      </c>
      <c r="E416" s="309">
        <v>116.85109546217221</v>
      </c>
      <c r="F416" s="309">
        <v>131.1529418483251</v>
      </c>
      <c r="G416" s="309">
        <v>123.91446071283846</v>
      </c>
      <c r="H416" s="309">
        <v>117.47133683527656</v>
      </c>
      <c r="I416" s="309">
        <v>105.14173761301014</v>
      </c>
      <c r="J416" s="309">
        <v>92.309333179794606</v>
      </c>
      <c r="K416" s="309">
        <v>92.792627498504388</v>
      </c>
      <c r="L416" s="309">
        <v>92.319986077589348</v>
      </c>
      <c r="M416" s="309">
        <v>101.01639796324507</v>
      </c>
      <c r="N416" s="309">
        <v>109.37815356433306</v>
      </c>
      <c r="O416" s="309">
        <v>106.08479423469078</v>
      </c>
      <c r="P416" s="309">
        <v>103.07058339910857</v>
      </c>
      <c r="Q416" s="309">
        <v>107.0865883608213</v>
      </c>
      <c r="R416" s="309">
        <v>106.21152557671915</v>
      </c>
      <c r="S416" s="309">
        <v>103.56446018678047</v>
      </c>
      <c r="T416" s="309">
        <v>103.15372711968891</v>
      </c>
      <c r="U416" s="309">
        <v>126.40771854750028</v>
      </c>
      <c r="V416" s="309">
        <v>140.19743524291562</v>
      </c>
      <c r="W416" s="309">
        <v>147.61409725738361</v>
      </c>
      <c r="X416" s="309">
        <v>156.13254512694007</v>
      </c>
      <c r="Y416" s="309">
        <v>186.88068620020741</v>
      </c>
      <c r="Z416" s="309">
        <v>190.59700000000001</v>
      </c>
      <c r="AA416" s="309">
        <v>193.20599999999999</v>
      </c>
      <c r="AB416" s="309">
        <v>189.69487004722708</v>
      </c>
      <c r="AC416" s="309">
        <v>181.77960495543704</v>
      </c>
      <c r="AD416" s="309">
        <v>187.7267033702588</v>
      </c>
      <c r="AE416" s="309">
        <v>195.16352960139545</v>
      </c>
      <c r="AF416" s="309">
        <v>203.86136293985476</v>
      </c>
      <c r="AG416" s="309">
        <v>211.72152894393409</v>
      </c>
      <c r="AH416" s="309"/>
    </row>
    <row r="417" spans="1:34" x14ac:dyDescent="0.2">
      <c r="A417" s="219" t="s">
        <v>149</v>
      </c>
      <c r="B417" s="219" t="s">
        <v>416</v>
      </c>
      <c r="C417" s="309">
        <v>4.6453682267042895</v>
      </c>
      <c r="D417" s="309">
        <v>4.8983570530796543</v>
      </c>
      <c r="E417" s="309">
        <v>5.0439276499564771</v>
      </c>
      <c r="F417" s="309">
        <v>5.5380006637603225</v>
      </c>
      <c r="G417" s="309">
        <v>4.8860854407863172</v>
      </c>
      <c r="H417" s="309">
        <v>5.1591581201564152</v>
      </c>
      <c r="I417" s="309">
        <v>5.3417256122370071</v>
      </c>
      <c r="J417" s="309">
        <v>4.7419694170680886</v>
      </c>
      <c r="K417" s="309">
        <v>4.81161058727624</v>
      </c>
      <c r="L417" s="309">
        <v>4.9765721568502812</v>
      </c>
      <c r="M417" s="309">
        <v>5.2428190376655577</v>
      </c>
      <c r="N417" s="309">
        <v>5.4296740193046995</v>
      </c>
      <c r="O417" s="309">
        <v>5.5650331895029508</v>
      </c>
      <c r="P417" s="309">
        <v>5.8836193254671443</v>
      </c>
      <c r="Q417" s="309">
        <v>5.4865071245425678</v>
      </c>
      <c r="R417" s="309">
        <v>6.0908278383147376</v>
      </c>
      <c r="S417" s="309">
        <v>6.504171067666026</v>
      </c>
      <c r="T417" s="309">
        <v>7.2453005993627917</v>
      </c>
      <c r="U417" s="309">
        <v>7.7183615810976791</v>
      </c>
      <c r="V417" s="309">
        <v>7.7593455877269868</v>
      </c>
      <c r="W417" s="309">
        <v>8.211072197278261</v>
      </c>
      <c r="X417" s="309">
        <v>8.4897182818456276</v>
      </c>
      <c r="Y417" s="309">
        <v>9.2357068045137645</v>
      </c>
      <c r="Z417" s="309">
        <v>10.347</v>
      </c>
      <c r="AA417" s="309">
        <v>10.210000000000001</v>
      </c>
      <c r="AB417" s="309">
        <v>10.142854932301741</v>
      </c>
      <c r="AC417" s="309">
        <v>10.367492822961115</v>
      </c>
      <c r="AD417" s="309">
        <v>10.321534228991579</v>
      </c>
      <c r="AE417" s="309">
        <v>11.034078615021633</v>
      </c>
      <c r="AF417" s="309">
        <v>11.648175504888764</v>
      </c>
      <c r="AG417" s="309">
        <v>11.786345811021519</v>
      </c>
      <c r="AH417" s="309"/>
    </row>
    <row r="418" spans="1:34" x14ac:dyDescent="0.2">
      <c r="A418" s="219" t="s">
        <v>150</v>
      </c>
      <c r="B418" s="219" t="s">
        <v>417</v>
      </c>
      <c r="C418" s="309">
        <v>3.8729225143875632</v>
      </c>
      <c r="D418" s="309">
        <v>3.5709468693629622</v>
      </c>
      <c r="E418" s="309">
        <v>3.350422303934899</v>
      </c>
      <c r="F418" s="309">
        <v>4.7654349574754615</v>
      </c>
      <c r="G418" s="309">
        <v>4.3921839060221677</v>
      </c>
      <c r="H418" s="309">
        <v>4.3262166245000824</v>
      </c>
      <c r="I418" s="309">
        <v>4.4582905429101256</v>
      </c>
      <c r="J418" s="309">
        <v>4.2348363626249874</v>
      </c>
      <c r="K418" s="309">
        <v>4.2818647404349344</v>
      </c>
      <c r="L418" s="309">
        <v>4.9326263253640565</v>
      </c>
      <c r="M418" s="309">
        <v>5.0472543130337959</v>
      </c>
      <c r="N418" s="309">
        <v>5.3955254286286536</v>
      </c>
      <c r="O418" s="309">
        <v>5.0405981026739894</v>
      </c>
      <c r="P418" s="309">
        <v>5.4179860500465882</v>
      </c>
      <c r="Q418" s="309">
        <v>5.7865567239148712</v>
      </c>
      <c r="R418" s="309">
        <v>5.852028266455382</v>
      </c>
      <c r="S418" s="309">
        <v>2.9909362512862763</v>
      </c>
      <c r="T418" s="309">
        <v>3.1620806082469981</v>
      </c>
      <c r="U418" s="309">
        <v>3.2523930276421602</v>
      </c>
      <c r="V418" s="309">
        <v>3.3412650739271652</v>
      </c>
      <c r="W418" s="309">
        <v>3.633092957902992</v>
      </c>
      <c r="X418" s="309">
        <v>3.1321097772417441</v>
      </c>
      <c r="Y418" s="309">
        <v>3.2904477417261431</v>
      </c>
      <c r="Z418" s="309">
        <v>4.2460000000000004</v>
      </c>
      <c r="AA418" s="309">
        <v>3.8870000000000005</v>
      </c>
      <c r="AB418" s="309">
        <v>3.8349244186046518</v>
      </c>
      <c r="AC418" s="309">
        <v>3.4675491557384079</v>
      </c>
      <c r="AD418" s="309">
        <v>3.4724165745420836</v>
      </c>
      <c r="AE418" s="309">
        <v>3.0881660183053716</v>
      </c>
      <c r="AF418" s="309">
        <v>2.9934546069632924</v>
      </c>
      <c r="AG418" s="309">
        <v>2.8693541019007434</v>
      </c>
      <c r="AH418" s="309"/>
    </row>
    <row r="419" spans="1:34" x14ac:dyDescent="0.2">
      <c r="A419" s="219" t="s">
        <v>151</v>
      </c>
      <c r="B419" s="219" t="s">
        <v>418</v>
      </c>
      <c r="C419" s="309">
        <v>1.097180634144074</v>
      </c>
      <c r="D419" s="309">
        <v>1.0422483627849319</v>
      </c>
      <c r="E419" s="309">
        <v>0.94146055986033739</v>
      </c>
      <c r="F419" s="309">
        <v>1.0277822393522642</v>
      </c>
      <c r="G419" s="309">
        <v>1.0649489169992963</v>
      </c>
      <c r="H419" s="309">
        <v>1.3282316959143659</v>
      </c>
      <c r="I419" s="309">
        <v>1.5354090013506747</v>
      </c>
      <c r="J419" s="309">
        <v>1.5050348723268747</v>
      </c>
      <c r="K419" s="309">
        <v>1.361080364547359</v>
      </c>
      <c r="L419" s="309">
        <v>1.4760537878519642</v>
      </c>
      <c r="M419" s="309">
        <v>1.6047920246420637</v>
      </c>
      <c r="N419" s="309">
        <v>1.8666900046123953</v>
      </c>
      <c r="O419" s="309">
        <v>1.5800159210752396</v>
      </c>
      <c r="P419" s="309">
        <v>1.5241424120941369</v>
      </c>
      <c r="Q419" s="309">
        <v>1.613385410429077</v>
      </c>
      <c r="R419" s="309">
        <v>1.762591160752601</v>
      </c>
      <c r="S419" s="309">
        <v>1.8408092494867068</v>
      </c>
      <c r="T419" s="309">
        <v>2.0766480424543983</v>
      </c>
      <c r="U419" s="309">
        <v>2.6564310126976136</v>
      </c>
      <c r="V419" s="309">
        <v>2.2886005332083443</v>
      </c>
      <c r="W419" s="309">
        <v>2.4280646152924432</v>
      </c>
      <c r="X419" s="309">
        <v>2.7363628152856565</v>
      </c>
      <c r="Y419" s="309">
        <v>2.6717418949218419</v>
      </c>
      <c r="Z419" s="309">
        <v>3.2</v>
      </c>
      <c r="AA419" s="309">
        <v>2.7959999999999998</v>
      </c>
      <c r="AB419" s="309">
        <v>3.0704724919093849</v>
      </c>
      <c r="AC419" s="309">
        <v>2.9633164069014581</v>
      </c>
      <c r="AD419" s="309">
        <v>3.0938674374614181</v>
      </c>
      <c r="AE419" s="309">
        <v>3.0616692455808892</v>
      </c>
      <c r="AF419" s="309">
        <v>3.1464145159767556</v>
      </c>
      <c r="AG419" s="309">
        <v>3.5157301027432584</v>
      </c>
      <c r="AH419" s="309"/>
    </row>
    <row r="420" spans="1:34" x14ac:dyDescent="0.2">
      <c r="A420" s="219" t="s">
        <v>152</v>
      </c>
      <c r="B420" s="219" t="s">
        <v>419</v>
      </c>
      <c r="C420" s="309">
        <v>31.923550644638038</v>
      </c>
      <c r="D420" s="309">
        <v>30.087836465622424</v>
      </c>
      <c r="E420" s="309">
        <v>27.338161323415839</v>
      </c>
      <c r="F420" s="309">
        <v>25.849464116444722</v>
      </c>
      <c r="G420" s="309">
        <v>27.673383481664711</v>
      </c>
      <c r="H420" s="309">
        <v>32.161683419910908</v>
      </c>
      <c r="I420" s="309">
        <v>35.900350595780864</v>
      </c>
      <c r="J420" s="309">
        <v>40.892333242619948</v>
      </c>
      <c r="K420" s="309">
        <v>41.895483868115953</v>
      </c>
      <c r="L420" s="309">
        <v>43.23073243914606</v>
      </c>
      <c r="M420" s="309">
        <v>43.615080454817821</v>
      </c>
      <c r="N420" s="309">
        <v>48.568394491475871</v>
      </c>
      <c r="O420" s="309">
        <v>51.663619604944607</v>
      </c>
      <c r="P420" s="309">
        <v>51.859832282407325</v>
      </c>
      <c r="Q420" s="309">
        <v>52.456944960668338</v>
      </c>
      <c r="R420" s="309">
        <v>56.996779629658327</v>
      </c>
      <c r="S420" s="309">
        <v>60.500028484744682</v>
      </c>
      <c r="T420" s="309">
        <v>67.718886729290958</v>
      </c>
      <c r="U420" s="309">
        <v>72.636294129838618</v>
      </c>
      <c r="V420" s="309">
        <v>76.989356524519906</v>
      </c>
      <c r="W420" s="309">
        <v>82.537505725299724</v>
      </c>
      <c r="X420" s="309">
        <v>84.959406897027648</v>
      </c>
      <c r="Y420" s="309">
        <v>90.977485902633248</v>
      </c>
      <c r="Z420" s="309">
        <v>96.826999999999998</v>
      </c>
      <c r="AA420" s="309">
        <v>100.16200000000001</v>
      </c>
      <c r="AB420" s="309">
        <v>106.54923204705398</v>
      </c>
      <c r="AC420" s="309">
        <v>107.68878570957881</v>
      </c>
      <c r="AD420" s="309">
        <v>111.64343641619345</v>
      </c>
      <c r="AE420" s="309">
        <v>114.74674354934872</v>
      </c>
      <c r="AF420" s="309">
        <v>116.64682687917501</v>
      </c>
      <c r="AG420" s="309">
        <v>120.10659811420328</v>
      </c>
      <c r="AH420" s="309"/>
    </row>
    <row r="421" spans="1:34" x14ac:dyDescent="0.2">
      <c r="A421" s="219" t="s">
        <v>153</v>
      </c>
      <c r="B421" s="219" t="s">
        <v>420</v>
      </c>
      <c r="C421" s="309">
        <v>7.5795833734150388</v>
      </c>
      <c r="D421" s="309">
        <v>6.7185594024474256</v>
      </c>
      <c r="E421" s="309">
        <v>6.5448432335632916</v>
      </c>
      <c r="F421" s="309">
        <v>6.6827390448286117</v>
      </c>
      <c r="G421" s="309">
        <v>7.7500684273411302</v>
      </c>
      <c r="H421" s="309">
        <v>9.796452391650643</v>
      </c>
      <c r="I421" s="309">
        <v>11.450303434056911</v>
      </c>
      <c r="J421" s="309">
        <v>11.164344313472929</v>
      </c>
      <c r="K421" s="309">
        <v>14.058587419238076</v>
      </c>
      <c r="L421" s="309">
        <v>16.140115220972245</v>
      </c>
      <c r="M421" s="309">
        <v>15.438897810752351</v>
      </c>
      <c r="N421" s="309">
        <v>16.759293972611367</v>
      </c>
      <c r="O421" s="309">
        <v>13.917500022277114</v>
      </c>
      <c r="P421" s="309">
        <v>14.119219558538175</v>
      </c>
      <c r="Q421" s="309">
        <v>17.744793404691343</v>
      </c>
      <c r="R421" s="309">
        <v>19.073216151789396</v>
      </c>
      <c r="S421" s="309">
        <v>22.94193513113569</v>
      </c>
      <c r="T421" s="309">
        <v>23.285484891053056</v>
      </c>
      <c r="U421" s="309">
        <v>33.294371348403509</v>
      </c>
      <c r="V421" s="309">
        <v>36.291375048734501</v>
      </c>
      <c r="W421" s="309">
        <v>37.833898762278771</v>
      </c>
      <c r="X421" s="309">
        <v>42.567957548753661</v>
      </c>
      <c r="Y421" s="309">
        <v>29.256976095437327</v>
      </c>
      <c r="Z421" s="309">
        <v>30.173999999999999</v>
      </c>
      <c r="AA421" s="309">
        <v>35.945</v>
      </c>
      <c r="AB421" s="309">
        <v>39.926529715690883</v>
      </c>
      <c r="AC421" s="309">
        <v>42.153082552789307</v>
      </c>
      <c r="AD421" s="309">
        <v>46.487837835742525</v>
      </c>
      <c r="AE421" s="309">
        <v>45.380434769619349</v>
      </c>
      <c r="AF421" s="309">
        <v>42.73444051656783</v>
      </c>
      <c r="AG421" s="309">
        <v>44.228279725711587</v>
      </c>
      <c r="AH421" s="309"/>
    </row>
    <row r="422" spans="1:34" x14ac:dyDescent="0.2">
      <c r="A422" s="219" t="s">
        <v>154</v>
      </c>
      <c r="B422" s="219" t="s">
        <v>421</v>
      </c>
      <c r="C422" s="309">
        <v>73.48077957523904</v>
      </c>
      <c r="D422" s="309">
        <v>66.642103110470345</v>
      </c>
      <c r="E422" s="309">
        <v>67.378606990307304</v>
      </c>
      <c r="F422" s="309">
        <v>76.114505578093798</v>
      </c>
      <c r="G422" s="309">
        <v>76.342265570020984</v>
      </c>
      <c r="H422" s="309">
        <v>78.741208383892371</v>
      </c>
      <c r="I422" s="309">
        <v>80.363894741418065</v>
      </c>
      <c r="J422" s="309">
        <v>85.353470843724111</v>
      </c>
      <c r="K422" s="309">
        <v>84.276408632038084</v>
      </c>
      <c r="L422" s="309">
        <v>89.263087990268843</v>
      </c>
      <c r="M422" s="309">
        <v>94.622683703129411</v>
      </c>
      <c r="N422" s="309">
        <v>106.01496764271101</v>
      </c>
      <c r="O422" s="309">
        <v>109.65528894159942</v>
      </c>
      <c r="P422" s="309">
        <v>119.49546122244453</v>
      </c>
      <c r="Q422" s="309">
        <v>133.59757200072804</v>
      </c>
      <c r="R422" s="309">
        <v>133.80442668176039</v>
      </c>
      <c r="S422" s="309">
        <v>127.10265518808019</v>
      </c>
      <c r="T422" s="309">
        <v>125.21735678445854</v>
      </c>
      <c r="U422" s="309">
        <v>145.217062806218</v>
      </c>
      <c r="V422" s="309">
        <v>166.47938509149731</v>
      </c>
      <c r="W422" s="309">
        <v>174.39674170529074</v>
      </c>
      <c r="X422" s="309">
        <v>191.32173117443867</v>
      </c>
      <c r="Y422" s="309">
        <v>191.86505135627149</v>
      </c>
      <c r="Z422" s="309">
        <v>208.60300000000001</v>
      </c>
      <c r="AA422" s="309">
        <v>223.19499999999999</v>
      </c>
      <c r="AB422" s="309">
        <v>199.80130045241756</v>
      </c>
      <c r="AC422" s="309">
        <v>225.47643143215632</v>
      </c>
      <c r="AD422" s="309">
        <v>227.68950119957384</v>
      </c>
      <c r="AE422" s="309">
        <v>227.09714142761266</v>
      </c>
      <c r="AF422" s="309">
        <v>233.54040931876844</v>
      </c>
      <c r="AG422" s="309">
        <v>245.61448431760911</v>
      </c>
      <c r="AH422" s="309"/>
    </row>
    <row r="423" spans="1:34" x14ac:dyDescent="0.2">
      <c r="A423" s="219" t="s">
        <v>155</v>
      </c>
      <c r="B423" s="219" t="s">
        <v>422</v>
      </c>
      <c r="C423" s="309">
        <v>57.573878107577116</v>
      </c>
      <c r="D423" s="309">
        <v>55.855492072926033</v>
      </c>
      <c r="E423" s="309">
        <v>58.519732853136794</v>
      </c>
      <c r="F423" s="309">
        <v>60.614332064605861</v>
      </c>
      <c r="G423" s="309">
        <v>64.788313748373284</v>
      </c>
      <c r="H423" s="309">
        <v>66.180377626126543</v>
      </c>
      <c r="I423" s="309">
        <v>71.305417223885811</v>
      </c>
      <c r="J423" s="309">
        <v>74.363787873725684</v>
      </c>
      <c r="K423" s="309">
        <v>75.672868630086128</v>
      </c>
      <c r="L423" s="309">
        <v>72.911823467291825</v>
      </c>
      <c r="M423" s="309">
        <v>78.244811362642054</v>
      </c>
      <c r="N423" s="309">
        <v>91.046425177962121</v>
      </c>
      <c r="O423" s="309">
        <v>90.162424686210741</v>
      </c>
      <c r="P423" s="309">
        <v>91.309888679029413</v>
      </c>
      <c r="Q423" s="309">
        <v>93.139761206260886</v>
      </c>
      <c r="R423" s="309">
        <v>95.185001146009085</v>
      </c>
      <c r="S423" s="309">
        <v>96.026064582457664</v>
      </c>
      <c r="T423" s="309">
        <v>97.278698869674542</v>
      </c>
      <c r="U423" s="309">
        <v>101.61693371208898</v>
      </c>
      <c r="V423" s="309">
        <v>107.68166010357243</v>
      </c>
      <c r="W423" s="309">
        <v>112.55966711321635</v>
      </c>
      <c r="X423" s="309">
        <v>118.13286247544761</v>
      </c>
      <c r="Y423" s="309">
        <v>129.30556169746959</v>
      </c>
      <c r="Z423" s="309">
        <v>126.46299999999999</v>
      </c>
      <c r="AA423" s="309">
        <v>129.70400000000001</v>
      </c>
      <c r="AB423" s="309">
        <v>132.9649837331809</v>
      </c>
      <c r="AC423" s="309">
        <v>135.22239646843229</v>
      </c>
      <c r="AD423" s="309">
        <v>139.12839013016989</v>
      </c>
      <c r="AE423" s="309">
        <v>139.23261135729496</v>
      </c>
      <c r="AF423" s="309">
        <v>142.94651318426983</v>
      </c>
      <c r="AG423" s="309">
        <v>146.62258882477965</v>
      </c>
      <c r="AH423" s="309"/>
    </row>
    <row r="424" spans="1:34" x14ac:dyDescent="0.2">
      <c r="A424" s="219" t="s">
        <v>49</v>
      </c>
      <c r="B424" s="219" t="s">
        <v>423</v>
      </c>
      <c r="C424" s="309">
        <v>385.10796103667616</v>
      </c>
      <c r="D424" s="309">
        <v>350.81591964850071</v>
      </c>
      <c r="E424" s="309">
        <v>349.40725656405345</v>
      </c>
      <c r="F424" s="309">
        <v>358.71695641800846</v>
      </c>
      <c r="G424" s="309">
        <v>362.43195760951755</v>
      </c>
      <c r="H424" s="309">
        <v>391.02158044962022</v>
      </c>
      <c r="I424" s="309">
        <v>416.94140819176096</v>
      </c>
      <c r="J424" s="309">
        <v>435.90272832135037</v>
      </c>
      <c r="K424" s="309">
        <v>448.01660024924109</v>
      </c>
      <c r="L424" s="309">
        <v>557.99840966505326</v>
      </c>
      <c r="M424" s="309">
        <v>550.25537797448783</v>
      </c>
      <c r="N424" s="309">
        <v>650.83817587526812</v>
      </c>
      <c r="O424" s="309">
        <v>668.07365933150095</v>
      </c>
      <c r="P424" s="309">
        <v>704.53001530242125</v>
      </c>
      <c r="Q424" s="309">
        <v>683.27267508967395</v>
      </c>
      <c r="R424" s="309">
        <v>666.39639354191399</v>
      </c>
      <c r="S424" s="309">
        <v>652.26792767965935</v>
      </c>
      <c r="T424" s="309">
        <v>716.01394128782886</v>
      </c>
      <c r="U424" s="309">
        <v>764.48258812103609</v>
      </c>
      <c r="V424" s="309">
        <v>792.37339276626847</v>
      </c>
      <c r="W424" s="309">
        <v>834.95575377776402</v>
      </c>
      <c r="X424" s="309">
        <v>877.04411761558993</v>
      </c>
      <c r="Y424" s="309">
        <v>927.09807713697205</v>
      </c>
      <c r="Z424" s="309">
        <v>1038.309</v>
      </c>
      <c r="AA424" s="309">
        <v>1126.1110000000001</v>
      </c>
      <c r="AB424" s="309">
        <v>1214.2028095594044</v>
      </c>
      <c r="AC424" s="309">
        <v>1308.8205121785459</v>
      </c>
      <c r="AD424" s="309">
        <v>1397.2750445119741</v>
      </c>
      <c r="AE424" s="309">
        <v>1434.6084627836622</v>
      </c>
      <c r="AF424" s="309">
        <v>1495.2732508413135</v>
      </c>
      <c r="AG424" s="309">
        <v>1556.8768953886915</v>
      </c>
      <c r="AH424" s="309"/>
    </row>
    <row r="425" spans="1:34" x14ac:dyDescent="0.2">
      <c r="A425" s="219" t="s">
        <v>156</v>
      </c>
      <c r="B425" s="219" t="s">
        <v>424</v>
      </c>
      <c r="C425" s="309">
        <v>529.89475646037795</v>
      </c>
      <c r="D425" s="309">
        <v>608.287479196243</v>
      </c>
      <c r="E425" s="309">
        <v>606.62909461145557</v>
      </c>
      <c r="F425" s="309">
        <v>625.27711881936818</v>
      </c>
      <c r="G425" s="309">
        <v>679.86521564959594</v>
      </c>
      <c r="H425" s="309">
        <v>734.0639257878646</v>
      </c>
      <c r="I425" s="309">
        <v>719.67907283543946</v>
      </c>
      <c r="J425" s="309">
        <v>771.61231705304272</v>
      </c>
      <c r="K425" s="309">
        <v>816.69150070690023</v>
      </c>
      <c r="L425" s="309">
        <v>819.6882267963698</v>
      </c>
      <c r="M425" s="309">
        <v>868.93698796116666</v>
      </c>
      <c r="N425" s="309">
        <v>998.5616365635168</v>
      </c>
      <c r="O425" s="309">
        <v>1000.6002069772485</v>
      </c>
      <c r="P425" s="309">
        <v>1081.9054261351037</v>
      </c>
      <c r="Q425" s="309">
        <v>1116.3532462790674</v>
      </c>
      <c r="R425" s="309">
        <v>1348.4623629976916</v>
      </c>
      <c r="S425" s="309">
        <v>1413.4796279211603</v>
      </c>
      <c r="T425" s="309">
        <v>1588.6007591610539</v>
      </c>
      <c r="U425" s="309">
        <v>1617.5353386121371</v>
      </c>
      <c r="V425" s="309">
        <v>1702.1684250407775</v>
      </c>
      <c r="W425" s="309">
        <v>1813.2231132940922</v>
      </c>
      <c r="X425" s="309">
        <v>1940.6100378170336</v>
      </c>
      <c r="Y425" s="309">
        <v>1928.9229263863799</v>
      </c>
      <c r="Z425" s="309">
        <v>2047.78</v>
      </c>
      <c r="AA425" s="309">
        <v>2141.3139999999999</v>
      </c>
      <c r="AB425" s="309">
        <v>2234.4554046570329</v>
      </c>
      <c r="AC425" s="309">
        <v>2274.6001524578696</v>
      </c>
      <c r="AD425" s="309">
        <v>2280.7333870166303</v>
      </c>
      <c r="AE425" s="309">
        <v>2356.6012684398161</v>
      </c>
      <c r="AF425" s="309">
        <v>2418.1215587281436</v>
      </c>
      <c r="AG425" s="309">
        <v>2485.4161198684351</v>
      </c>
      <c r="AH425" s="309"/>
    </row>
    <row r="426" spans="1:34" x14ac:dyDescent="0.2">
      <c r="A426" s="219" t="s">
        <v>187</v>
      </c>
      <c r="B426" s="219" t="s">
        <v>425</v>
      </c>
      <c r="C426" s="309">
        <v>59.421124664201848</v>
      </c>
      <c r="D426" s="309">
        <v>64.857242696010587</v>
      </c>
      <c r="E426" s="309">
        <v>72.036885116454172</v>
      </c>
      <c r="F426" s="309">
        <v>78.749935827278009</v>
      </c>
      <c r="G426" s="309">
        <v>78.270086568837542</v>
      </c>
      <c r="H426" s="309">
        <v>84.132359598381967</v>
      </c>
      <c r="I426" s="309">
        <v>86.862470182925207</v>
      </c>
      <c r="J426" s="309">
        <v>85.799225760453169</v>
      </c>
      <c r="K426" s="309">
        <v>85.200698382741749</v>
      </c>
      <c r="L426" s="309">
        <v>92.894494646867685</v>
      </c>
      <c r="M426" s="309">
        <v>97.361241727938634</v>
      </c>
      <c r="N426" s="309">
        <v>109.77077661512138</v>
      </c>
      <c r="O426" s="309">
        <v>113.41181965679</v>
      </c>
      <c r="P426" s="309">
        <v>117.09905164508396</v>
      </c>
      <c r="Q426" s="309">
        <v>118.16950541786466</v>
      </c>
      <c r="R426" s="309">
        <v>150.7239133236381</v>
      </c>
      <c r="S426" s="309">
        <v>155.23366354788573</v>
      </c>
      <c r="T426" s="309">
        <v>157.48392949779918</v>
      </c>
      <c r="U426" s="309">
        <v>163.54880978786031</v>
      </c>
      <c r="V426" s="309">
        <v>164.6031631340343</v>
      </c>
      <c r="W426" s="309">
        <v>168.71145205440621</v>
      </c>
      <c r="X426" s="309">
        <v>176.08310055256186</v>
      </c>
      <c r="Y426" s="309">
        <v>180.73798251256764</v>
      </c>
      <c r="Z426" s="309">
        <v>189.297</v>
      </c>
      <c r="AA426" s="309">
        <v>194.51099999999997</v>
      </c>
      <c r="AB426" s="309">
        <v>230.36361532760154</v>
      </c>
      <c r="AC426" s="309">
        <v>194.5846046470383</v>
      </c>
      <c r="AD426" s="309">
        <v>196.7587138027873</v>
      </c>
      <c r="AE426" s="309">
        <v>189.56275509839909</v>
      </c>
      <c r="AF426" s="309">
        <v>187.13029548467188</v>
      </c>
      <c r="AG426" s="309">
        <v>195.47685511908665</v>
      </c>
      <c r="AH426" s="309"/>
    </row>
    <row r="427" spans="1:34" x14ac:dyDescent="0.2">
      <c r="A427" s="219" t="s">
        <v>158</v>
      </c>
      <c r="B427" s="219" t="s">
        <v>426</v>
      </c>
      <c r="C427" s="309">
        <v>812.8265278284855</v>
      </c>
      <c r="D427" s="309">
        <v>872.68026857943948</v>
      </c>
      <c r="E427" s="309">
        <v>945.45424754330543</v>
      </c>
      <c r="F427" s="309">
        <v>974.46450299693868</v>
      </c>
      <c r="G427" s="309">
        <v>993.26945771406122</v>
      </c>
      <c r="H427" s="309">
        <v>894.11209577592228</v>
      </c>
      <c r="I427" s="309">
        <v>883.21861974459569</v>
      </c>
      <c r="J427" s="309">
        <v>966.81105518565994</v>
      </c>
      <c r="K427" s="309">
        <v>981.30394465829897</v>
      </c>
      <c r="L427" s="309">
        <v>1002.90693908336</v>
      </c>
      <c r="M427" s="309">
        <v>1104.7248967243177</v>
      </c>
      <c r="N427" s="309">
        <v>1201.8216022740044</v>
      </c>
      <c r="O427" s="309">
        <v>1327.7473435181491</v>
      </c>
      <c r="P427" s="309">
        <v>1326.8691452444436</v>
      </c>
      <c r="Q427" s="309">
        <v>1385.7322560247071</v>
      </c>
      <c r="R427" s="309">
        <v>1406.4005444300053</v>
      </c>
      <c r="S427" s="309">
        <v>1474.3185787267903</v>
      </c>
      <c r="T427" s="309">
        <v>1552.8056930705816</v>
      </c>
      <c r="U427" s="309">
        <v>1607.5218616758796</v>
      </c>
      <c r="V427" s="309">
        <v>1639.4100169286671</v>
      </c>
      <c r="W427" s="309">
        <v>1738.6648439260246</v>
      </c>
      <c r="X427" s="309">
        <v>1835.5681106612117</v>
      </c>
      <c r="Y427" s="309">
        <v>1998.1596061469495</v>
      </c>
      <c r="Z427" s="309">
        <v>2043.577</v>
      </c>
      <c r="AA427" s="309">
        <v>2129.797</v>
      </c>
      <c r="AB427" s="309">
        <v>2224.5806969358705</v>
      </c>
      <c r="AC427" s="309">
        <v>2306.3890874889426</v>
      </c>
      <c r="AD427" s="309">
        <v>2307.0153118218063</v>
      </c>
      <c r="AE427" s="309">
        <v>2343.5723673882385</v>
      </c>
      <c r="AF427" s="309">
        <v>2477.0445962467479</v>
      </c>
      <c r="AG427" s="309">
        <v>2581.2269311540267</v>
      </c>
      <c r="AH427" s="309"/>
    </row>
    <row r="428" spans="1:34" x14ac:dyDescent="0.2">
      <c r="A428" s="219" t="s">
        <v>387</v>
      </c>
      <c r="B428" s="219" t="s">
        <v>427</v>
      </c>
      <c r="C428" s="309">
        <v>250.20306840230541</v>
      </c>
      <c r="D428" s="309">
        <v>234.20839834847922</v>
      </c>
      <c r="E428" s="309">
        <v>238.1601051627909</v>
      </c>
      <c r="F428" s="309">
        <v>253.46490937016122</v>
      </c>
      <c r="G428" s="309">
        <v>274.40465321331715</v>
      </c>
      <c r="H428" s="309">
        <v>296.7071476822004</v>
      </c>
      <c r="I428" s="309">
        <v>322.19518508566989</v>
      </c>
      <c r="J428" s="309">
        <v>342.70507871269274</v>
      </c>
      <c r="K428" s="309">
        <v>355.67030572549726</v>
      </c>
      <c r="L428" s="309">
        <v>401.29769092074639</v>
      </c>
      <c r="M428" s="309">
        <v>433.89836611180056</v>
      </c>
      <c r="N428" s="309">
        <v>470.86081064006186</v>
      </c>
      <c r="O428" s="309">
        <v>500.28203997764359</v>
      </c>
      <c r="P428" s="309">
        <v>557.52257061256739</v>
      </c>
      <c r="Q428" s="309">
        <v>583.87868291333825</v>
      </c>
      <c r="R428" s="309">
        <v>605.34762637621589</v>
      </c>
      <c r="S428" s="309">
        <v>642.58073054727981</v>
      </c>
      <c r="T428" s="309">
        <v>690.97023351901987</v>
      </c>
      <c r="U428" s="309">
        <v>751.57416080871735</v>
      </c>
      <c r="V428" s="309">
        <v>820.25209047347312</v>
      </c>
      <c r="W428" s="309">
        <v>849.9459713240941</v>
      </c>
      <c r="X428" s="309">
        <v>897.29123621832002</v>
      </c>
      <c r="Y428" s="309">
        <v>930.83554054089018</v>
      </c>
      <c r="Z428" s="309">
        <v>976.64700000000005</v>
      </c>
      <c r="AA428" s="309">
        <v>1037.6469999999999</v>
      </c>
      <c r="AB428" s="309">
        <v>1091.9394583089982</v>
      </c>
      <c r="AC428" s="309">
        <v>1136.9093048564814</v>
      </c>
      <c r="AD428" s="309">
        <v>1041.5435364186933</v>
      </c>
      <c r="AE428" s="309">
        <v>1142.437784174062</v>
      </c>
      <c r="AF428" s="309">
        <v>1189.4636274828758</v>
      </c>
      <c r="AG428" s="309">
        <v>1246.530215781378</v>
      </c>
      <c r="AH428" s="309"/>
    </row>
    <row r="429" spans="1:34" x14ac:dyDescent="0.2">
      <c r="A429" s="219" t="s">
        <v>237</v>
      </c>
      <c r="B429" s="219" t="s">
        <v>428</v>
      </c>
      <c r="C429" s="309">
        <v>31.230484033355552</v>
      </c>
      <c r="D429" s="309">
        <v>31.141946756888359</v>
      </c>
      <c r="E429" s="309">
        <v>34.24787822954336</v>
      </c>
      <c r="F429" s="309">
        <v>37.369364046555653</v>
      </c>
      <c r="G429" s="309">
        <v>42.760014042206045</v>
      </c>
      <c r="H429" s="309">
        <v>47.588902626344762</v>
      </c>
      <c r="I429" s="309">
        <v>58.911807250737844</v>
      </c>
      <c r="J429" s="309">
        <v>72.669248842161934</v>
      </c>
      <c r="K429" s="309">
        <v>90.541363074066069</v>
      </c>
      <c r="L429" s="309">
        <v>86.795362339102425</v>
      </c>
      <c r="M429" s="309">
        <v>110.85145476978637</v>
      </c>
      <c r="N429" s="309">
        <v>145.93160005738358</v>
      </c>
      <c r="O429" s="309">
        <v>224.40934664425532</v>
      </c>
      <c r="P429" s="309">
        <v>253.8452955030981</v>
      </c>
      <c r="Q429" s="309">
        <v>310.49844343597942</v>
      </c>
      <c r="R429" s="309">
        <v>326.35283456845531</v>
      </c>
      <c r="S429" s="309">
        <v>322.87376939348508</v>
      </c>
      <c r="T429" s="309">
        <v>333.23706520979158</v>
      </c>
      <c r="U429" s="309">
        <v>357.63430689115211</v>
      </c>
      <c r="V429" s="309">
        <v>363.08203684640569</v>
      </c>
      <c r="W429" s="309">
        <v>382.96314862587207</v>
      </c>
      <c r="X429" s="309">
        <v>408.39564446953568</v>
      </c>
      <c r="Y429" s="309">
        <v>410.22236362705615</v>
      </c>
      <c r="Z429" s="309">
        <v>448.18599999999998</v>
      </c>
      <c r="AA429" s="309">
        <v>479.24299999999999</v>
      </c>
      <c r="AB429" s="309">
        <v>476.53183763819135</v>
      </c>
      <c r="AC429" s="309">
        <v>482.87284792621193</v>
      </c>
      <c r="AD429" s="309">
        <v>508.29456077436362</v>
      </c>
      <c r="AE429" s="309">
        <v>521.42470848225355</v>
      </c>
      <c r="AF429" s="309">
        <v>558.4026937219644</v>
      </c>
      <c r="AG429" s="309">
        <v>613.22159850753167</v>
      </c>
      <c r="AH429" s="309"/>
    </row>
    <row r="430" spans="1:34" x14ac:dyDescent="0.2">
      <c r="A430" s="219" t="s">
        <v>384</v>
      </c>
      <c r="B430" s="219" t="s">
        <v>429</v>
      </c>
      <c r="C430" s="309">
        <v>118.52869060112664</v>
      </c>
      <c r="D430" s="309">
        <v>115.18409491803369</v>
      </c>
      <c r="E430" s="309">
        <v>192.20509415571797</v>
      </c>
      <c r="F430" s="309">
        <v>172.99390874986918</v>
      </c>
      <c r="G430" s="309">
        <v>143.99640587582138</v>
      </c>
      <c r="H430" s="309">
        <v>141.37905772827847</v>
      </c>
      <c r="I430" s="309">
        <v>141.15238730495852</v>
      </c>
      <c r="J430" s="309">
        <v>146.03776673648903</v>
      </c>
      <c r="K430" s="309">
        <v>140.27583714816836</v>
      </c>
      <c r="L430" s="309">
        <v>168.89116117121199</v>
      </c>
      <c r="M430" s="309">
        <v>204.36461576356174</v>
      </c>
      <c r="N430" s="309">
        <v>190.96607690877227</v>
      </c>
      <c r="O430" s="309">
        <v>208.41762293690883</v>
      </c>
      <c r="P430" s="309">
        <v>181.47303807960682</v>
      </c>
      <c r="Q430" s="309">
        <v>207.67079198959996</v>
      </c>
      <c r="R430" s="309">
        <v>250.62269062007883</v>
      </c>
      <c r="S430" s="309">
        <v>254.33478042322542</v>
      </c>
      <c r="T430" s="309">
        <v>271.19426092054954</v>
      </c>
      <c r="U430" s="309">
        <v>393.00601655437981</v>
      </c>
      <c r="V430" s="309">
        <v>310.45269735628148</v>
      </c>
      <c r="W430" s="309">
        <v>335.08924938080287</v>
      </c>
      <c r="X430" s="309">
        <v>346.93824817988326</v>
      </c>
      <c r="Y430" s="309">
        <v>373.79299489340673</v>
      </c>
      <c r="Z430" s="309">
        <v>401.89800000000002</v>
      </c>
      <c r="AA430" s="309">
        <v>421.97800000000007</v>
      </c>
      <c r="AB430" s="309">
        <v>480.07974687021664</v>
      </c>
      <c r="AC430" s="309">
        <v>495.42893448085232</v>
      </c>
      <c r="AD430" s="309">
        <v>509.20028235000029</v>
      </c>
      <c r="AE430" s="309">
        <v>556.11690655946052</v>
      </c>
      <c r="AF430" s="309">
        <v>591.71784392782149</v>
      </c>
      <c r="AG430" s="309">
        <v>641.12181021619233</v>
      </c>
      <c r="AH430" s="309"/>
    </row>
    <row r="431" spans="1:34" x14ac:dyDescent="0.2">
      <c r="A431" s="219" t="s">
        <v>161</v>
      </c>
      <c r="B431" s="219" t="s">
        <v>430</v>
      </c>
      <c r="C431" s="309">
        <v>380.80802899757072</v>
      </c>
      <c r="D431" s="309">
        <v>392.14949408461257</v>
      </c>
      <c r="E431" s="309">
        <v>406.03480985338416</v>
      </c>
      <c r="F431" s="309">
        <v>410.35197477789183</v>
      </c>
      <c r="G431" s="309">
        <v>451.30643175919136</v>
      </c>
      <c r="H431" s="309">
        <v>426.24224624369879</v>
      </c>
      <c r="I431" s="309">
        <v>424.66326701497513</v>
      </c>
      <c r="J431" s="309">
        <v>435.91113362875552</v>
      </c>
      <c r="K431" s="309">
        <v>473.27417349986359</v>
      </c>
      <c r="L431" s="309">
        <v>502.99977981612921</v>
      </c>
      <c r="M431" s="309">
        <v>543.22482557998546</v>
      </c>
      <c r="N431" s="309">
        <v>573.16418847904106</v>
      </c>
      <c r="O431" s="309">
        <v>586.33099347049733</v>
      </c>
      <c r="P431" s="309">
        <v>618.66187004511153</v>
      </c>
      <c r="Q431" s="309">
        <v>653.72346379292833</v>
      </c>
      <c r="R431" s="309">
        <v>689.94645264180349</v>
      </c>
      <c r="S431" s="309">
        <v>690.8289250269479</v>
      </c>
      <c r="T431" s="309">
        <v>705.63368740802889</v>
      </c>
      <c r="U431" s="309">
        <v>722.57524135040546</v>
      </c>
      <c r="V431" s="309">
        <v>742.29847175258908</v>
      </c>
      <c r="W431" s="309">
        <v>774.03045009863956</v>
      </c>
      <c r="X431" s="309">
        <v>788.77176177414401</v>
      </c>
      <c r="Y431" s="309">
        <v>803.97713105084608</v>
      </c>
      <c r="Z431" s="309">
        <v>839.40499999999997</v>
      </c>
      <c r="AA431" s="309">
        <v>880.20499999999993</v>
      </c>
      <c r="AB431" s="309">
        <v>913.79700994457892</v>
      </c>
      <c r="AC431" s="309">
        <v>941.06666597272863</v>
      </c>
      <c r="AD431" s="309">
        <v>963.24889628482651</v>
      </c>
      <c r="AE431" s="309">
        <v>974.79888453597073</v>
      </c>
      <c r="AF431" s="309">
        <v>978.56527712196396</v>
      </c>
      <c r="AG431" s="309">
        <v>1005.8282488224457</v>
      </c>
      <c r="AH431" s="309"/>
    </row>
    <row r="432" spans="1:34" x14ac:dyDescent="0.2">
      <c r="A432" s="219" t="s">
        <v>162</v>
      </c>
      <c r="B432" s="219" t="s">
        <v>431</v>
      </c>
      <c r="C432" s="309">
        <v>145.53915217824829</v>
      </c>
      <c r="D432" s="309">
        <v>148.65316700189223</v>
      </c>
      <c r="E432" s="309">
        <v>157.60307468253842</v>
      </c>
      <c r="F432" s="309">
        <v>178.25293958816877</v>
      </c>
      <c r="G432" s="309">
        <v>235.25113397119267</v>
      </c>
      <c r="H432" s="309">
        <v>279.33440624720839</v>
      </c>
      <c r="I432" s="309">
        <v>286.68689360447706</v>
      </c>
      <c r="J432" s="309">
        <v>292.04678556528586</v>
      </c>
      <c r="K432" s="309">
        <v>310.16888313611315</v>
      </c>
      <c r="L432" s="309">
        <v>294.84302021434223</v>
      </c>
      <c r="M432" s="309">
        <v>307.74545426629805</v>
      </c>
      <c r="N432" s="309">
        <v>317.22446351103304</v>
      </c>
      <c r="O432" s="309">
        <v>424.68504508966589</v>
      </c>
      <c r="P432" s="309">
        <v>418.95330013967367</v>
      </c>
      <c r="Q432" s="309">
        <v>463.16108395470246</v>
      </c>
      <c r="R432" s="309">
        <v>428.75177121871934</v>
      </c>
      <c r="S432" s="309">
        <v>467.83115351000026</v>
      </c>
      <c r="T432" s="309">
        <v>402.35933397808657</v>
      </c>
      <c r="U432" s="309">
        <v>439.61935530233887</v>
      </c>
      <c r="V432" s="309">
        <v>446.68505720723965</v>
      </c>
      <c r="W432" s="309">
        <v>473.50378395456363</v>
      </c>
      <c r="X432" s="309">
        <v>505.80532274054877</v>
      </c>
      <c r="Y432" s="309">
        <v>527.54586793133694</v>
      </c>
      <c r="Z432" s="309">
        <v>546.79499999999996</v>
      </c>
      <c r="AA432" s="309">
        <v>580.149</v>
      </c>
      <c r="AB432" s="309">
        <v>648.22783431552421</v>
      </c>
      <c r="AC432" s="309">
        <v>671.84039721959903</v>
      </c>
      <c r="AD432" s="309">
        <v>662.16834683403329</v>
      </c>
      <c r="AE432" s="309">
        <v>643.27712292793069</v>
      </c>
      <c r="AF432" s="309">
        <v>615.37377757704564</v>
      </c>
      <c r="AG432" s="309">
        <v>648.35027893177391</v>
      </c>
      <c r="AH432" s="309"/>
    </row>
    <row r="433" spans="1:69" x14ac:dyDescent="0.2">
      <c r="A433" s="219" t="s">
        <v>432</v>
      </c>
      <c r="B433" s="219" t="s">
        <v>433</v>
      </c>
      <c r="C433" s="309">
        <v>88.089481225867956</v>
      </c>
      <c r="D433" s="309">
        <v>90.928719955188242</v>
      </c>
      <c r="E433" s="309">
        <v>95.821064885761956</v>
      </c>
      <c r="F433" s="309">
        <v>111.4937782999897</v>
      </c>
      <c r="G433" s="309">
        <v>136.60047993923331</v>
      </c>
      <c r="H433" s="309">
        <v>161.16128000434415</v>
      </c>
      <c r="I433" s="309">
        <v>162.77205678116826</v>
      </c>
      <c r="J433" s="309">
        <v>162.98431091024386</v>
      </c>
      <c r="K433" s="309">
        <v>175.58211673761224</v>
      </c>
      <c r="L433" s="309">
        <v>163.23186442321222</v>
      </c>
      <c r="M433" s="309">
        <v>171.76542722564329</v>
      </c>
      <c r="N433" s="309">
        <v>181.65529306796211</v>
      </c>
      <c r="O433" s="309">
        <v>142.61621463460887</v>
      </c>
      <c r="P433" s="309">
        <v>135.81654140999191</v>
      </c>
      <c r="Q433" s="309">
        <v>141.57824800295435</v>
      </c>
      <c r="R433" s="309">
        <v>135.79510949299328</v>
      </c>
      <c r="S433" s="309">
        <v>138.2913081051916</v>
      </c>
      <c r="T433" s="309">
        <v>140.35930192451005</v>
      </c>
      <c r="U433" s="309">
        <v>142.31569124051293</v>
      </c>
      <c r="V433" s="309">
        <v>157.28184110357122</v>
      </c>
      <c r="W433" s="309">
        <v>148.16621930850027</v>
      </c>
      <c r="X433" s="309">
        <v>148.55909485073684</v>
      </c>
      <c r="Y433" s="309">
        <v>158.18002776081258</v>
      </c>
      <c r="Z433" s="309">
        <v>166.62200000000001</v>
      </c>
      <c r="AA433" s="309">
        <v>189.529</v>
      </c>
      <c r="AB433" s="309">
        <v>200.8188211518368</v>
      </c>
      <c r="AC433" s="309">
        <v>199.92769422126335</v>
      </c>
      <c r="AD433" s="309">
        <v>210.10896914207083</v>
      </c>
      <c r="AE433" s="309">
        <v>213.56456396244641</v>
      </c>
      <c r="AF433" s="309">
        <v>303.57373635425029</v>
      </c>
      <c r="AG433" s="309">
        <v>297.30288868367143</v>
      </c>
      <c r="AH433" s="309"/>
    </row>
    <row r="434" spans="1:69" x14ac:dyDescent="0.2">
      <c r="A434" s="219" t="s">
        <v>163</v>
      </c>
      <c r="B434" s="219" t="s">
        <v>434</v>
      </c>
      <c r="C434" s="309">
        <v>307.22844594949015</v>
      </c>
      <c r="D434" s="309">
        <v>284.70661211403069</v>
      </c>
      <c r="E434" s="309">
        <v>296.56478779689155</v>
      </c>
      <c r="F434" s="309">
        <v>318.76806712500922</v>
      </c>
      <c r="G434" s="309">
        <v>293.57983776732635</v>
      </c>
      <c r="H434" s="309">
        <v>311.59174252016533</v>
      </c>
      <c r="I434" s="309">
        <v>340.19295476615315</v>
      </c>
      <c r="J434" s="309">
        <v>372.00380815104535</v>
      </c>
      <c r="K434" s="309">
        <v>411.02192511615664</v>
      </c>
      <c r="L434" s="309">
        <v>381.93385713973959</v>
      </c>
      <c r="M434" s="309">
        <v>420.59487377474989</v>
      </c>
      <c r="N434" s="309">
        <v>446.95933644907467</v>
      </c>
      <c r="O434" s="309">
        <v>473.1261157582673</v>
      </c>
      <c r="P434" s="309">
        <v>492.09245064819999</v>
      </c>
      <c r="Q434" s="309">
        <v>585.06976381320112</v>
      </c>
      <c r="R434" s="309">
        <v>665.29568839930141</v>
      </c>
      <c r="S434" s="309">
        <v>757.0174317197168</v>
      </c>
      <c r="T434" s="309">
        <v>780.36276632369197</v>
      </c>
      <c r="U434" s="309">
        <v>865.03115585681849</v>
      </c>
      <c r="V434" s="309">
        <v>916.61537591755837</v>
      </c>
      <c r="W434" s="309">
        <v>975.61020414161749</v>
      </c>
      <c r="X434" s="309">
        <v>1096.2252618671405</v>
      </c>
      <c r="Y434" s="309">
        <v>1072.3505507888419</v>
      </c>
      <c r="Z434" s="309">
        <v>1093.0650000000001</v>
      </c>
      <c r="AA434" s="309">
        <v>1131.787</v>
      </c>
      <c r="AB434" s="309">
        <v>1188.0188745924654</v>
      </c>
      <c r="AC434" s="309">
        <v>1224.2818482537343</v>
      </c>
      <c r="AD434" s="309">
        <v>1254.7004799806748</v>
      </c>
      <c r="AE434" s="309">
        <v>1282.5045582696887</v>
      </c>
      <c r="AF434" s="309">
        <v>1339.5172534716764</v>
      </c>
      <c r="AG434" s="309">
        <v>1381.301259588852</v>
      </c>
      <c r="AH434" s="309"/>
    </row>
    <row r="435" spans="1:69" x14ac:dyDescent="0.2">
      <c r="A435" s="219" t="s">
        <v>60</v>
      </c>
      <c r="B435" s="219" t="s">
        <v>435</v>
      </c>
      <c r="C435" s="309">
        <v>235.86585839950789</v>
      </c>
      <c r="D435" s="309">
        <v>225.20706440915654</v>
      </c>
      <c r="E435" s="309">
        <v>229.8971750661436</v>
      </c>
      <c r="F435" s="309">
        <v>236.84701844369147</v>
      </c>
      <c r="G435" s="309">
        <v>253.02544781753778</v>
      </c>
      <c r="H435" s="309">
        <v>284.06905749672234</v>
      </c>
      <c r="I435" s="309">
        <v>291.90892055587454</v>
      </c>
      <c r="J435" s="309">
        <v>282.86222983677112</v>
      </c>
      <c r="K435" s="309">
        <v>305.1362654097336</v>
      </c>
      <c r="L435" s="309">
        <v>325.01694132242284</v>
      </c>
      <c r="M435" s="309">
        <v>342.19694727022096</v>
      </c>
      <c r="N435" s="309">
        <v>367.25491056364058</v>
      </c>
      <c r="O435" s="309">
        <v>368.54417992513004</v>
      </c>
      <c r="P435" s="309">
        <v>414.74347521403325</v>
      </c>
      <c r="Q435" s="309">
        <v>459.7011397178469</v>
      </c>
      <c r="R435" s="309">
        <v>482.45600373952192</v>
      </c>
      <c r="S435" s="309">
        <v>494.9368194220138</v>
      </c>
      <c r="T435" s="309">
        <v>525.64405624955486</v>
      </c>
      <c r="U435" s="309">
        <v>550.57125598619314</v>
      </c>
      <c r="V435" s="309">
        <v>576.44957908920514</v>
      </c>
      <c r="W435" s="309">
        <v>607.78619148544624</v>
      </c>
      <c r="X435" s="309">
        <v>646.55019795056501</v>
      </c>
      <c r="Y435" s="309">
        <v>666.37663111260429</v>
      </c>
      <c r="Z435" s="309">
        <v>706.59400000000005</v>
      </c>
      <c r="AA435" s="309">
        <v>736.09799999999996</v>
      </c>
      <c r="AB435" s="309">
        <v>751.2407855979377</v>
      </c>
      <c r="AC435" s="309">
        <v>766.41267227662991</v>
      </c>
      <c r="AD435" s="309">
        <v>770.75405849128038</v>
      </c>
      <c r="AE435" s="309">
        <v>794.55097449302377</v>
      </c>
      <c r="AF435" s="309">
        <v>816.19491382929721</v>
      </c>
      <c r="AG435" s="309">
        <v>842.42619897870236</v>
      </c>
      <c r="AH435" s="309"/>
    </row>
    <row r="436" spans="1:69" s="192" customFormat="1" x14ac:dyDescent="0.2">
      <c r="A436" s="219" t="s">
        <v>164</v>
      </c>
      <c r="B436" s="219" t="s">
        <v>436</v>
      </c>
      <c r="C436" s="309">
        <v>66.477966098492303</v>
      </c>
      <c r="D436" s="309">
        <v>64.486655933321359</v>
      </c>
      <c r="E436" s="309">
        <v>75.101545102944613</v>
      </c>
      <c r="F436" s="309">
        <v>80.442156360002429</v>
      </c>
      <c r="G436" s="309">
        <v>86.764081010377083</v>
      </c>
      <c r="H436" s="309">
        <v>94.178139189859621</v>
      </c>
      <c r="I436" s="309">
        <v>106.75721876872673</v>
      </c>
      <c r="J436" s="309">
        <v>100.90176804001322</v>
      </c>
      <c r="K436" s="309">
        <v>105.81393867962967</v>
      </c>
      <c r="L436" s="309">
        <v>113.88969009312054</v>
      </c>
      <c r="M436" s="309">
        <v>125.23695671955072</v>
      </c>
      <c r="N436" s="309">
        <v>134.85505153298868</v>
      </c>
      <c r="O436" s="309">
        <v>133.9444887716474</v>
      </c>
      <c r="P436" s="309">
        <v>138.62441386099712</v>
      </c>
      <c r="Q436" s="309">
        <v>145.31323960154597</v>
      </c>
      <c r="R436" s="309">
        <v>151.95054893644971</v>
      </c>
      <c r="S436" s="309">
        <v>163.48090973850577</v>
      </c>
      <c r="T436" s="309">
        <v>167.03493776717747</v>
      </c>
      <c r="U436" s="309">
        <v>178.42979092716828</v>
      </c>
      <c r="V436" s="309">
        <v>186.90891831858573</v>
      </c>
      <c r="W436" s="309">
        <v>196.03765089459785</v>
      </c>
      <c r="X436" s="309">
        <v>204.11202519184974</v>
      </c>
      <c r="Y436" s="309">
        <v>209.22028814482567</v>
      </c>
      <c r="Z436" s="309">
        <v>214.74600000000001</v>
      </c>
      <c r="AA436" s="309">
        <v>223.02799999999999</v>
      </c>
      <c r="AB436" s="309">
        <v>230.15847691637228</v>
      </c>
      <c r="AC436" s="309">
        <v>235.59245364923194</v>
      </c>
      <c r="AD436" s="309">
        <v>246.62461103818197</v>
      </c>
      <c r="AE436" s="309">
        <v>257.91750726767549</v>
      </c>
      <c r="AF436" s="309">
        <v>259.96452821803143</v>
      </c>
      <c r="AG436" s="309">
        <v>267.97596382179756</v>
      </c>
      <c r="AH436" s="309"/>
    </row>
    <row r="437" spans="1:69" x14ac:dyDescent="0.2">
      <c r="A437" s="219" t="s">
        <v>437</v>
      </c>
      <c r="B437" s="219" t="s">
        <v>438</v>
      </c>
      <c r="C437" s="309">
        <v>15.639026792666415</v>
      </c>
      <c r="D437" s="309">
        <v>17.028945730517034</v>
      </c>
      <c r="E437" s="309">
        <v>16.57257219304325</v>
      </c>
      <c r="F437" s="309">
        <v>18.863506550311389</v>
      </c>
      <c r="G437" s="309">
        <v>19.991685338258868</v>
      </c>
      <c r="H437" s="309">
        <v>20.999560023075322</v>
      </c>
      <c r="I437" s="309">
        <v>24.263276434419556</v>
      </c>
      <c r="J437" s="309">
        <v>23.511640899736491</v>
      </c>
      <c r="K437" s="309">
        <v>23.986341653097899</v>
      </c>
      <c r="L437" s="309">
        <v>26.127831587605712</v>
      </c>
      <c r="M437" s="309">
        <v>26.798956940539529</v>
      </c>
      <c r="N437" s="309">
        <v>29.027016652573309</v>
      </c>
      <c r="O437" s="309">
        <v>29.225458941864371</v>
      </c>
      <c r="P437" s="309">
        <v>33.54842496806878</v>
      </c>
      <c r="Q437" s="309">
        <v>36.550843780927963</v>
      </c>
      <c r="R437" s="309">
        <v>37.289106576577673</v>
      </c>
      <c r="S437" s="309">
        <v>36.083220011092813</v>
      </c>
      <c r="T437" s="309">
        <v>36.831916168941291</v>
      </c>
      <c r="U437" s="309">
        <v>41.604128945760237</v>
      </c>
      <c r="V437" s="309">
        <v>42.292151222304383</v>
      </c>
      <c r="W437" s="309">
        <v>44.892206032234604</v>
      </c>
      <c r="X437" s="309">
        <v>51.143196410549074</v>
      </c>
      <c r="Y437" s="309">
        <v>53.360304647639595</v>
      </c>
      <c r="Z437" s="309">
        <v>56.622999999999998</v>
      </c>
      <c r="AA437" s="309">
        <v>57.578000000000003</v>
      </c>
      <c r="AB437" s="309">
        <v>58.838420936773879</v>
      </c>
      <c r="AC437" s="309">
        <v>60.004078655809899</v>
      </c>
      <c r="AD437" s="309">
        <v>58.84808477419903</v>
      </c>
      <c r="AE437" s="309">
        <v>61.568074665622902</v>
      </c>
      <c r="AF437" s="309">
        <v>65.620839082673356</v>
      </c>
      <c r="AG437" s="309">
        <v>64.422824278129823</v>
      </c>
      <c r="AH437" s="309"/>
    </row>
    <row r="438" spans="1:69" x14ac:dyDescent="0.2">
      <c r="A438" s="219" t="s">
        <v>439</v>
      </c>
      <c r="B438" s="219" t="s">
        <v>440</v>
      </c>
      <c r="C438" s="309">
        <v>113.90483543965992</v>
      </c>
      <c r="D438" s="309">
        <v>125.17978187682331</v>
      </c>
      <c r="E438" s="309">
        <v>120.34434928673537</v>
      </c>
      <c r="F438" s="309">
        <v>141.08611133682527</v>
      </c>
      <c r="G438" s="309">
        <v>162.0708957156219</v>
      </c>
      <c r="H438" s="309">
        <v>168.94556471162369</v>
      </c>
      <c r="I438" s="309">
        <v>196.22299158114856</v>
      </c>
      <c r="J438" s="309">
        <v>186.46208434049782</v>
      </c>
      <c r="K438" s="309">
        <v>196.10505193672057</v>
      </c>
      <c r="L438" s="309">
        <v>208.63244641195138</v>
      </c>
      <c r="M438" s="309">
        <v>205.57979434713496</v>
      </c>
      <c r="N438" s="309">
        <v>228.22581427890029</v>
      </c>
      <c r="O438" s="309">
        <v>235.42617526393281</v>
      </c>
      <c r="P438" s="309">
        <v>234.22577037240734</v>
      </c>
      <c r="Q438" s="309">
        <v>251.15576633583083</v>
      </c>
      <c r="R438" s="309">
        <v>270.58002132688341</v>
      </c>
      <c r="S438" s="309">
        <v>279.33407259554195</v>
      </c>
      <c r="T438" s="309">
        <v>281.79342449546311</v>
      </c>
      <c r="U438" s="309">
        <v>296.22508595547657</v>
      </c>
      <c r="V438" s="309">
        <v>301.18887808744159</v>
      </c>
      <c r="W438" s="309">
        <v>308.0013645409382</v>
      </c>
      <c r="X438" s="309">
        <v>327.10845763452693</v>
      </c>
      <c r="Y438" s="309">
        <v>356.29893560938979</v>
      </c>
      <c r="Z438" s="309">
        <v>366.988</v>
      </c>
      <c r="AA438" s="309">
        <v>376.24500000000006</v>
      </c>
      <c r="AB438" s="309">
        <v>394.00358642404518</v>
      </c>
      <c r="AC438" s="309">
        <v>403.98313007358843</v>
      </c>
      <c r="AD438" s="309">
        <v>405.40616225759055</v>
      </c>
      <c r="AE438" s="309">
        <v>414.62831914071813</v>
      </c>
      <c r="AF438" s="309">
        <v>418.73751974878093</v>
      </c>
      <c r="AG438" s="309">
        <v>438.91475933342826</v>
      </c>
      <c r="AH438" s="309"/>
    </row>
    <row r="439" spans="1:69" x14ac:dyDescent="0.2">
      <c r="A439" s="219" t="s">
        <v>441</v>
      </c>
      <c r="B439" s="219" t="s">
        <v>442</v>
      </c>
      <c r="C439" s="309">
        <v>60.995160862001768</v>
      </c>
      <c r="D439" s="309">
        <v>67.657468423114253</v>
      </c>
      <c r="E439" s="309">
        <v>66.888011425992289</v>
      </c>
      <c r="F439" s="309">
        <v>77.837296457702394</v>
      </c>
      <c r="G439" s="309">
        <v>88.384265227681055</v>
      </c>
      <c r="H439" s="309">
        <v>93.550137161591962</v>
      </c>
      <c r="I439" s="309">
        <v>109.12140151142303</v>
      </c>
      <c r="J439" s="309">
        <v>103.37351556495101</v>
      </c>
      <c r="K439" s="309">
        <v>111.40651784536024</v>
      </c>
      <c r="L439" s="309">
        <v>117.59824741654842</v>
      </c>
      <c r="M439" s="309">
        <v>120.64158693053643</v>
      </c>
      <c r="N439" s="309">
        <v>128.64474081608228</v>
      </c>
      <c r="O439" s="309">
        <v>132.31065804911449</v>
      </c>
      <c r="P439" s="309">
        <v>72.733873874050715</v>
      </c>
      <c r="Q439" s="309">
        <v>74.969237453348967</v>
      </c>
      <c r="R439" s="309">
        <v>10.482518756158631</v>
      </c>
      <c r="S439" s="309">
        <v>10.87072995759612</v>
      </c>
      <c r="T439" s="309">
        <v>10.900062394425255</v>
      </c>
      <c r="U439" s="309">
        <v>11.553648367533169</v>
      </c>
      <c r="V439" s="309">
        <v>12.14854794618565</v>
      </c>
      <c r="W439" s="309">
        <v>12.692382835361027</v>
      </c>
      <c r="X439" s="309">
        <v>13.219664338310819</v>
      </c>
      <c r="Y439" s="309">
        <v>13.896247623419731</v>
      </c>
      <c r="Z439" s="309">
        <v>14.532</v>
      </c>
      <c r="AA439" s="309">
        <v>14.903</v>
      </c>
      <c r="AB439" s="309">
        <v>15.307426041040038</v>
      </c>
      <c r="AC439" s="309">
        <v>15.700177811110024</v>
      </c>
      <c r="AD439" s="309">
        <v>16.070652737129574</v>
      </c>
      <c r="AE439" s="309">
        <v>16.451061553288088</v>
      </c>
      <c r="AF439" s="309">
        <v>16.810874846589655</v>
      </c>
      <c r="AG439" s="309">
        <v>17.266052169786025</v>
      </c>
      <c r="AH439" s="309"/>
    </row>
    <row r="440" spans="1:69" x14ac:dyDescent="0.2">
      <c r="A440" s="219" t="s">
        <v>75</v>
      </c>
      <c r="B440" s="219" t="s">
        <v>443</v>
      </c>
      <c r="C440" s="309">
        <v>0</v>
      </c>
      <c r="D440" s="309">
        <v>0</v>
      </c>
      <c r="E440" s="309">
        <v>0</v>
      </c>
      <c r="F440" s="309">
        <v>0</v>
      </c>
      <c r="G440" s="309">
        <v>0</v>
      </c>
      <c r="H440" s="309">
        <v>0</v>
      </c>
      <c r="I440" s="309">
        <v>0</v>
      </c>
      <c r="J440" s="309">
        <v>0</v>
      </c>
      <c r="K440" s="309">
        <v>0</v>
      </c>
      <c r="L440" s="309">
        <v>0</v>
      </c>
      <c r="M440" s="309">
        <v>0</v>
      </c>
      <c r="N440" s="309">
        <v>0</v>
      </c>
      <c r="O440" s="309">
        <v>0</v>
      </c>
      <c r="P440" s="309">
        <v>0</v>
      </c>
      <c r="Q440" s="309">
        <v>0</v>
      </c>
      <c r="R440" s="309">
        <v>0</v>
      </c>
      <c r="S440" s="309">
        <v>0</v>
      </c>
      <c r="T440" s="309">
        <v>0</v>
      </c>
      <c r="U440" s="309">
        <v>0</v>
      </c>
      <c r="V440" s="309">
        <v>0</v>
      </c>
      <c r="W440" s="309">
        <v>0</v>
      </c>
      <c r="X440" s="309">
        <v>0</v>
      </c>
      <c r="Y440" s="309">
        <v>0</v>
      </c>
      <c r="Z440" s="309">
        <v>0</v>
      </c>
      <c r="AA440" s="309">
        <v>0</v>
      </c>
      <c r="AB440" s="309">
        <v>0</v>
      </c>
      <c r="AC440" s="309">
        <v>0</v>
      </c>
      <c r="AD440" s="309">
        <v>0</v>
      </c>
      <c r="AE440" s="309">
        <v>0</v>
      </c>
      <c r="AF440" s="309">
        <v>0</v>
      </c>
      <c r="AG440" s="309">
        <v>0</v>
      </c>
      <c r="AH440" s="309"/>
    </row>
    <row r="441" spans="1:69" s="334" customFormat="1" x14ac:dyDescent="0.2">
      <c r="A441" s="310" t="s">
        <v>66</v>
      </c>
      <c r="B441" s="333"/>
      <c r="C441" s="244">
        <v>7509.0621923193103</v>
      </c>
      <c r="D441" s="244">
        <v>7649.8006528538772</v>
      </c>
      <c r="E441" s="244">
        <v>7825.8428365702684</v>
      </c>
      <c r="F441" s="244">
        <v>8096.4113024812887</v>
      </c>
      <c r="G441" s="244">
        <v>8366.6038232422306</v>
      </c>
      <c r="H441" s="244">
        <v>8755.5032512931175</v>
      </c>
      <c r="I441" s="244">
        <v>9105.1404022300885</v>
      </c>
      <c r="J441" s="244">
        <v>9433.8424387938467</v>
      </c>
      <c r="K441" s="244">
        <v>9845.3949897355105</v>
      </c>
      <c r="L441" s="244">
        <v>10367.208453246723</v>
      </c>
      <c r="M441" s="244">
        <v>10913.465147681518</v>
      </c>
      <c r="N441" s="244">
        <v>11851.591881263857</v>
      </c>
      <c r="O441" s="244">
        <v>12069.315668627336</v>
      </c>
      <c r="P441" s="244">
        <v>12456.664594511411</v>
      </c>
      <c r="Q441" s="244">
        <v>13000.257043290198</v>
      </c>
      <c r="R441" s="244">
        <v>13532.357626323332</v>
      </c>
      <c r="S441" s="244">
        <v>13908.076856663209</v>
      </c>
      <c r="T441" s="244">
        <v>14321.926638617455</v>
      </c>
      <c r="U441" s="244">
        <v>14829.004060163217</v>
      </c>
      <c r="V441" s="244">
        <v>15436.516298097924</v>
      </c>
      <c r="W441" s="244">
        <v>16132.273024603177</v>
      </c>
      <c r="X441" s="244">
        <v>16902.45590007972</v>
      </c>
      <c r="Y441" s="244">
        <v>17659.120098734824</v>
      </c>
      <c r="Z441" s="244">
        <v>18403.672999999999</v>
      </c>
      <c r="AA441" s="244">
        <v>19040.09</v>
      </c>
      <c r="AB441" s="244">
        <v>19857.189222930079</v>
      </c>
      <c r="AC441" s="244">
        <v>20540.636037947417</v>
      </c>
      <c r="AD441" s="244">
        <v>20683.816413324868</v>
      </c>
      <c r="AE441" s="244">
        <v>21353.489407373632</v>
      </c>
      <c r="AF441" s="244">
        <v>22139.022453221303</v>
      </c>
      <c r="AG441" s="244">
        <v>22834.168684610886</v>
      </c>
      <c r="AH441" s="244"/>
    </row>
    <row r="442" spans="1:69" ht="10.8" thickBot="1" x14ac:dyDescent="0.25">
      <c r="A442" s="335" t="s">
        <v>67</v>
      </c>
      <c r="B442" s="330"/>
      <c r="C442" s="331">
        <v>370.88371716813663</v>
      </c>
      <c r="D442" s="331">
        <v>378.01713050513422</v>
      </c>
      <c r="E442" s="331">
        <v>427.78472504790432</v>
      </c>
      <c r="F442" s="331">
        <v>496.07396203827068</v>
      </c>
      <c r="G442" s="331">
        <v>600.17963208505626</v>
      </c>
      <c r="H442" s="331">
        <v>634.4210711032548</v>
      </c>
      <c r="I442" s="331">
        <v>701.42785876907533</v>
      </c>
      <c r="J442" s="331">
        <v>746.53734350369382</v>
      </c>
      <c r="K442" s="331">
        <v>775.69346276214037</v>
      </c>
      <c r="L442" s="331">
        <v>743.91750517793434</v>
      </c>
      <c r="M442" s="331">
        <v>799.60924663443552</v>
      </c>
      <c r="N442" s="331">
        <v>717.52448539924819</v>
      </c>
      <c r="O442" s="331">
        <v>772.90314320506889</v>
      </c>
      <c r="P442" s="331">
        <v>862.70516012214978</v>
      </c>
      <c r="Q442" s="331">
        <v>896.3091387137182</v>
      </c>
      <c r="R442" s="331">
        <v>791.98558508673943</v>
      </c>
      <c r="S442" s="331">
        <v>791.00472791401069</v>
      </c>
      <c r="T442" s="331">
        <v>805.19103674672999</v>
      </c>
      <c r="U442" s="331">
        <v>812.92194360502674</v>
      </c>
      <c r="V442" s="331">
        <v>920.97089751115357</v>
      </c>
      <c r="W442" s="331">
        <v>1037.986370655067</v>
      </c>
      <c r="X442" s="331">
        <v>1245.4262726480583</v>
      </c>
      <c r="Y442" s="331">
        <v>1511.7960634352382</v>
      </c>
      <c r="Z442" s="331">
        <v>1634.893</v>
      </c>
      <c r="AA442" s="331">
        <v>1708.077</v>
      </c>
      <c r="AB442" s="331">
        <v>1715.2852679812006</v>
      </c>
      <c r="AC442" s="331">
        <v>1781.1293805651787</v>
      </c>
      <c r="AD442" s="331">
        <v>1700.2392096036292</v>
      </c>
      <c r="AE442" s="331">
        <v>1777.6221604641587</v>
      </c>
      <c r="AF442" s="331">
        <v>1856.6158766428894</v>
      </c>
      <c r="AG442" s="331">
        <v>1943.9384457005274</v>
      </c>
      <c r="AH442" s="331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</row>
    <row r="443" spans="1:69" ht="10.8" thickBot="1" x14ac:dyDescent="0.25">
      <c r="A443" s="312" t="s">
        <v>68</v>
      </c>
      <c r="B443" s="245"/>
      <c r="C443" s="232">
        <v>7873.4898821103961</v>
      </c>
      <c r="D443" s="232">
        <v>8021.2602665832183</v>
      </c>
      <c r="E443" s="232">
        <v>8253.3956491691279</v>
      </c>
      <c r="F443" s="232">
        <v>8601.2822305870595</v>
      </c>
      <c r="G443" s="232">
        <v>8990.6892650623195</v>
      </c>
      <c r="H443" s="232">
        <v>9415.5474193719365</v>
      </c>
      <c r="I443" s="232">
        <v>9840.3114076277343</v>
      </c>
      <c r="J443" s="232">
        <v>10217.43325307874</v>
      </c>
      <c r="K443" s="232">
        <v>10659.261754050205</v>
      </c>
      <c r="L443" s="232">
        <v>11136.479762563984</v>
      </c>
      <c r="M443" s="232">
        <v>11743.769119803354</v>
      </c>
      <c r="N443" s="232">
        <v>12571.571295253554</v>
      </c>
      <c r="O443" s="232">
        <v>12851.699872933099</v>
      </c>
      <c r="P443" s="232">
        <v>13341.296081529874</v>
      </c>
      <c r="Q443" s="232">
        <v>13918.652544877832</v>
      </c>
      <c r="R443" s="232">
        <v>14315.010935851147</v>
      </c>
      <c r="S443" s="232">
        <v>14684.231109602621</v>
      </c>
      <c r="T443" s="232">
        <v>15109.930599991865</v>
      </c>
      <c r="U443" s="232">
        <v>15620.527080384225</v>
      </c>
      <c r="V443" s="232">
        <v>16343.1293390257</v>
      </c>
      <c r="W443" s="232">
        <v>17159.555130729481</v>
      </c>
      <c r="X443" s="232">
        <v>18141.05047846376</v>
      </c>
      <c r="Y443" s="232">
        <v>19169.095281200542</v>
      </c>
      <c r="Z443" s="232">
        <v>20038.565999999999</v>
      </c>
      <c r="AA443" s="232">
        <v>20748.167000000001</v>
      </c>
      <c r="AB443" s="232">
        <v>21568.86370032081</v>
      </c>
      <c r="AC443" s="232">
        <v>22318.389793489601</v>
      </c>
      <c r="AD443" s="232">
        <v>22376.407504575407</v>
      </c>
      <c r="AE443" s="232">
        <v>23123.523858949175</v>
      </c>
      <c r="AF443" s="232">
        <v>23987.628883262732</v>
      </c>
      <c r="AG443" s="232">
        <v>24766.767526239899</v>
      </c>
      <c r="AH443" s="232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</row>
    <row r="444" spans="1:69" x14ac:dyDescent="0.2">
      <c r="A444" s="204"/>
      <c r="B444" s="23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</row>
    <row r="445" spans="1:69" x14ac:dyDescent="0.2">
      <c r="A445" s="204"/>
      <c r="B445" s="233"/>
      <c r="C445" s="233"/>
      <c r="D445" s="233"/>
      <c r="E445" s="233"/>
      <c r="F445" s="233"/>
      <c r="G445" s="233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  <c r="AA445" s="233"/>
      <c r="AB445" s="233"/>
      <c r="AC445" s="233"/>
      <c r="AD445" s="233"/>
      <c r="AE445" s="233"/>
      <c r="AF445" s="233"/>
      <c r="AG445" s="233"/>
      <c r="AH445" s="233"/>
    </row>
    <row r="446" spans="1:69" x14ac:dyDescent="0.2">
      <c r="A446" s="192" t="str">
        <f>"Tableau "&amp;B446&amp;": "</f>
        <v xml:space="preserve">Tableau 4: </v>
      </c>
      <c r="B446" s="192">
        <v>4</v>
      </c>
    </row>
    <row r="447" spans="1:69" ht="10.8" thickBot="1" x14ac:dyDescent="0.25">
      <c r="A447" s="192" t="s">
        <v>578</v>
      </c>
    </row>
    <row r="448" spans="1:69" ht="10.8" thickBot="1" x14ac:dyDescent="0.25">
      <c r="A448" s="193" t="s">
        <v>0</v>
      </c>
      <c r="B448" s="194" t="s">
        <v>19</v>
      </c>
      <c r="C448" s="194">
        <f t="shared" ref="C448:AE448" si="157">C$13</f>
        <v>1993</v>
      </c>
      <c r="D448" s="194">
        <f t="shared" si="157"/>
        <v>1994</v>
      </c>
      <c r="E448" s="194">
        <f t="shared" si="157"/>
        <v>1995</v>
      </c>
      <c r="F448" s="194">
        <f t="shared" si="157"/>
        <v>1996</v>
      </c>
      <c r="G448" s="194">
        <f t="shared" si="157"/>
        <v>1997</v>
      </c>
      <c r="H448" s="194">
        <f t="shared" si="157"/>
        <v>1998</v>
      </c>
      <c r="I448" s="194">
        <f t="shared" si="157"/>
        <v>1999</v>
      </c>
      <c r="J448" s="194">
        <f t="shared" si="157"/>
        <v>2000</v>
      </c>
      <c r="K448" s="194">
        <f t="shared" si="157"/>
        <v>2001</v>
      </c>
      <c r="L448" s="194">
        <f t="shared" si="157"/>
        <v>2002</v>
      </c>
      <c r="M448" s="194">
        <f t="shared" si="157"/>
        <v>2003</v>
      </c>
      <c r="N448" s="194">
        <f t="shared" si="157"/>
        <v>2004</v>
      </c>
      <c r="O448" s="194">
        <f t="shared" si="157"/>
        <v>2005</v>
      </c>
      <c r="P448" s="194">
        <f t="shared" si="157"/>
        <v>2006</v>
      </c>
      <c r="Q448" s="194">
        <f t="shared" si="157"/>
        <v>2007</v>
      </c>
      <c r="R448" s="194">
        <f t="shared" si="157"/>
        <v>2008</v>
      </c>
      <c r="S448" s="194">
        <f t="shared" si="157"/>
        <v>2009</v>
      </c>
      <c r="T448" s="194">
        <f t="shared" si="157"/>
        <v>2010</v>
      </c>
      <c r="U448" s="194">
        <f t="shared" si="157"/>
        <v>2011</v>
      </c>
      <c r="V448" s="194">
        <f t="shared" si="157"/>
        <v>2012</v>
      </c>
      <c r="W448" s="194">
        <f t="shared" si="157"/>
        <v>2013</v>
      </c>
      <c r="X448" s="194">
        <f t="shared" si="157"/>
        <v>2014</v>
      </c>
      <c r="Y448" s="194">
        <f t="shared" si="157"/>
        <v>2015</v>
      </c>
      <c r="Z448" s="194">
        <f t="shared" si="157"/>
        <v>2016</v>
      </c>
      <c r="AA448" s="194">
        <f t="shared" si="157"/>
        <v>2017</v>
      </c>
      <c r="AB448" s="194">
        <f t="shared" si="157"/>
        <v>2018</v>
      </c>
      <c r="AC448" s="194">
        <f t="shared" si="157"/>
        <v>2019</v>
      </c>
      <c r="AD448" s="194">
        <f t="shared" si="157"/>
        <v>2020</v>
      </c>
      <c r="AE448" s="194">
        <f t="shared" si="157"/>
        <v>2021</v>
      </c>
      <c r="AF448" s="194"/>
      <c r="AG448" s="194"/>
      <c r="AH448" s="194"/>
    </row>
    <row r="449" spans="1:34" x14ac:dyDescent="0.2">
      <c r="A449" s="219" t="s">
        <v>121</v>
      </c>
      <c r="B449" s="219" t="s">
        <v>392</v>
      </c>
      <c r="C449" s="221">
        <f>100*(C284/C394)</f>
        <v>52.069156757461919</v>
      </c>
      <c r="D449" s="221">
        <f>100*(D284/D394)</f>
        <v>55.33477929740873</v>
      </c>
      <c r="E449" s="221">
        <f t="shared" ref="E449:AG449" si="158">100*(E284/E394)</f>
        <v>56.234437188155958</v>
      </c>
      <c r="F449" s="221">
        <f t="shared" si="158"/>
        <v>55.996683247234891</v>
      </c>
      <c r="G449" s="221">
        <f t="shared" si="158"/>
        <v>62.21576596217443</v>
      </c>
      <c r="H449" s="221">
        <f t="shared" si="158"/>
        <v>64.327763497016051</v>
      </c>
      <c r="I449" s="221">
        <f t="shared" si="158"/>
        <v>65.48938600218429</v>
      </c>
      <c r="J449" s="221">
        <f t="shared" si="158"/>
        <v>63.350926255753727</v>
      </c>
      <c r="K449" s="221">
        <f t="shared" si="158"/>
        <v>67.536041405307316</v>
      </c>
      <c r="L449" s="221">
        <f t="shared" si="158"/>
        <v>68.282885249726988</v>
      </c>
      <c r="M449" s="221">
        <f t="shared" si="158"/>
        <v>63.985878166047904</v>
      </c>
      <c r="N449" s="221">
        <f t="shared" si="158"/>
        <v>64.564892345895899</v>
      </c>
      <c r="O449" s="221">
        <f t="shared" si="158"/>
        <v>67.220770824270488</v>
      </c>
      <c r="P449" s="221">
        <f t="shared" si="158"/>
        <v>66.920385413898387</v>
      </c>
      <c r="Q449" s="221">
        <f t="shared" si="158"/>
        <v>66.70086313564984</v>
      </c>
      <c r="R449" s="221">
        <f t="shared" si="158"/>
        <v>69.600968527895475</v>
      </c>
      <c r="S449" s="221">
        <f t="shared" si="158"/>
        <v>77.927932495067353</v>
      </c>
      <c r="T449" s="221">
        <f t="shared" si="158"/>
        <v>82.06392200483711</v>
      </c>
      <c r="U449" s="221">
        <f t="shared" si="158"/>
        <v>80.519082963901951</v>
      </c>
      <c r="V449" s="221">
        <f t="shared" si="158"/>
        <v>82.780413693214456</v>
      </c>
      <c r="W449" s="221">
        <f t="shared" si="158"/>
        <v>86.917867388966414</v>
      </c>
      <c r="X449" s="221">
        <f t="shared" si="158"/>
        <v>90.542882723953639</v>
      </c>
      <c r="Y449" s="221">
        <f t="shared" si="158"/>
        <v>94.352400773673537</v>
      </c>
      <c r="Z449" s="221">
        <f t="shared" si="158"/>
        <v>100</v>
      </c>
      <c r="AA449" s="221">
        <f t="shared" si="158"/>
        <v>97.634192279336048</v>
      </c>
      <c r="AB449" s="221">
        <f t="shared" si="158"/>
        <v>99.891420476071332</v>
      </c>
      <c r="AC449" s="221">
        <f t="shared" si="158"/>
        <v>102.29916515445908</v>
      </c>
      <c r="AD449" s="221">
        <f t="shared" si="158"/>
        <v>106.65919709518408</v>
      </c>
      <c r="AE449" s="221">
        <f t="shared" si="158"/>
        <v>105.62692489825447</v>
      </c>
      <c r="AF449" s="221">
        <f t="shared" si="158"/>
        <v>111.10354060138422</v>
      </c>
      <c r="AG449" s="221">
        <f t="shared" si="158"/>
        <v>126.63024396385407</v>
      </c>
      <c r="AH449" s="221"/>
    </row>
    <row r="450" spans="1:34" x14ac:dyDescent="0.2">
      <c r="A450" s="219" t="s">
        <v>122</v>
      </c>
      <c r="B450" s="219" t="s">
        <v>393</v>
      </c>
      <c r="C450" s="221">
        <f t="shared" ref="C450:D498" si="159">100*(C285/C395)</f>
        <v>59.374195276208653</v>
      </c>
      <c r="D450" s="221">
        <f t="shared" si="159"/>
        <v>66.285035695610773</v>
      </c>
      <c r="E450" s="221">
        <f t="shared" ref="E450:AG450" si="160">100*(E285/E395)</f>
        <v>75.506983187924874</v>
      </c>
      <c r="F450" s="221">
        <f t="shared" si="160"/>
        <v>75.196763496769364</v>
      </c>
      <c r="G450" s="221">
        <f t="shared" si="160"/>
        <v>79.118624401747212</v>
      </c>
      <c r="H450" s="221">
        <f t="shared" si="160"/>
        <v>78.682742272003637</v>
      </c>
      <c r="I450" s="221">
        <f t="shared" si="160"/>
        <v>83.858041533998929</v>
      </c>
      <c r="J450" s="221">
        <f t="shared" si="160"/>
        <v>83.398590210440318</v>
      </c>
      <c r="K450" s="221">
        <f t="shared" si="160"/>
        <v>83.822086097099501</v>
      </c>
      <c r="L450" s="221">
        <f t="shared" si="160"/>
        <v>86.876609573581149</v>
      </c>
      <c r="M450" s="221">
        <f t="shared" si="160"/>
        <v>88.926472571458163</v>
      </c>
      <c r="N450" s="221">
        <f t="shared" si="160"/>
        <v>90.051955631184697</v>
      </c>
      <c r="O450" s="221">
        <f t="shared" si="160"/>
        <v>98.182649005119188</v>
      </c>
      <c r="P450" s="221">
        <f t="shared" si="160"/>
        <v>97.179549600418952</v>
      </c>
      <c r="Q450" s="221">
        <f t="shared" si="160"/>
        <v>98.452987161760689</v>
      </c>
      <c r="R450" s="221">
        <f t="shared" si="160"/>
        <v>101.37773552093827</v>
      </c>
      <c r="S450" s="221">
        <f t="shared" si="160"/>
        <v>99.3605018095177</v>
      </c>
      <c r="T450" s="221">
        <f t="shared" si="160"/>
        <v>99.247770541967213</v>
      </c>
      <c r="U450" s="221">
        <f t="shared" si="160"/>
        <v>98.653308780157616</v>
      </c>
      <c r="V450" s="221">
        <f t="shared" si="160"/>
        <v>102.5578167975312</v>
      </c>
      <c r="W450" s="221">
        <f t="shared" si="160"/>
        <v>104.62081170491872</v>
      </c>
      <c r="X450" s="221">
        <f t="shared" si="160"/>
        <v>104.39383937813011</v>
      </c>
      <c r="Y450" s="221">
        <f t="shared" si="160"/>
        <v>106.9611750372183</v>
      </c>
      <c r="Z450" s="221">
        <f t="shared" si="160"/>
        <v>100</v>
      </c>
      <c r="AA450" s="221">
        <f t="shared" si="160"/>
        <v>101.62767176859282</v>
      </c>
      <c r="AB450" s="221">
        <f t="shared" si="160"/>
        <v>103.41190034638758</v>
      </c>
      <c r="AC450" s="221">
        <f t="shared" si="160"/>
        <v>103.63863429922242</v>
      </c>
      <c r="AD450" s="221">
        <f t="shared" si="160"/>
        <v>105.23806129049767</v>
      </c>
      <c r="AE450" s="221">
        <f t="shared" si="160"/>
        <v>108.08525242262029</v>
      </c>
      <c r="AF450" s="221">
        <f t="shared" si="160"/>
        <v>112.74225801307536</v>
      </c>
      <c r="AG450" s="221">
        <f t="shared" si="160"/>
        <v>119.25721899807354</v>
      </c>
      <c r="AH450" s="221"/>
    </row>
    <row r="451" spans="1:34" x14ac:dyDescent="0.2">
      <c r="A451" s="219" t="s">
        <v>8</v>
      </c>
      <c r="B451" s="219" t="s">
        <v>394</v>
      </c>
      <c r="C451" s="221">
        <f t="shared" si="159"/>
        <v>46.577574920186144</v>
      </c>
      <c r="D451" s="221">
        <f t="shared" si="159"/>
        <v>52.555690708431811</v>
      </c>
      <c r="E451" s="221">
        <f t="shared" ref="E451:AG451" si="161">100*(E286/E396)</f>
        <v>48.270848836265813</v>
      </c>
      <c r="F451" s="221">
        <f t="shared" si="161"/>
        <v>46.292693443753848</v>
      </c>
      <c r="G451" s="221">
        <f t="shared" si="161"/>
        <v>55.899619871351312</v>
      </c>
      <c r="H451" s="221">
        <f t="shared" si="161"/>
        <v>59.475391797679947</v>
      </c>
      <c r="I451" s="221">
        <f t="shared" si="161"/>
        <v>53.430598485153602</v>
      </c>
      <c r="J451" s="221">
        <f t="shared" si="161"/>
        <v>55.333676457770586</v>
      </c>
      <c r="K451" s="221">
        <f t="shared" si="161"/>
        <v>61.3362262766613</v>
      </c>
      <c r="L451" s="221">
        <f t="shared" si="161"/>
        <v>66.105475874382364</v>
      </c>
      <c r="M451" s="221">
        <f t="shared" si="161"/>
        <v>74.493387630254702</v>
      </c>
      <c r="N451" s="221">
        <f t="shared" si="161"/>
        <v>74.698545410804442</v>
      </c>
      <c r="O451" s="221">
        <f t="shared" si="161"/>
        <v>76.831044336533083</v>
      </c>
      <c r="P451" s="221">
        <f t="shared" si="161"/>
        <v>74.741232567759852</v>
      </c>
      <c r="Q451" s="221">
        <f t="shared" si="161"/>
        <v>77.537221767347816</v>
      </c>
      <c r="R451" s="221">
        <f t="shared" si="161"/>
        <v>83.62514661904703</v>
      </c>
      <c r="S451" s="221">
        <f t="shared" si="161"/>
        <v>85.18150243695105</v>
      </c>
      <c r="T451" s="221">
        <f t="shared" si="161"/>
        <v>88.552861822656325</v>
      </c>
      <c r="U451" s="221">
        <f t="shared" si="161"/>
        <v>90.193933642711769</v>
      </c>
      <c r="V451" s="221">
        <f t="shared" si="161"/>
        <v>92.447523228621122</v>
      </c>
      <c r="W451" s="221">
        <f t="shared" si="161"/>
        <v>96.410011055529409</v>
      </c>
      <c r="X451" s="221">
        <f t="shared" si="161"/>
        <v>99.844348743367462</v>
      </c>
      <c r="Y451" s="221">
        <f t="shared" si="161"/>
        <v>101.04524588455914</v>
      </c>
      <c r="Z451" s="221">
        <f t="shared" si="161"/>
        <v>100</v>
      </c>
      <c r="AA451" s="221">
        <f t="shared" si="161"/>
        <v>99.833382791795287</v>
      </c>
      <c r="AB451" s="221">
        <f t="shared" si="161"/>
        <v>96.152266891934062</v>
      </c>
      <c r="AC451" s="221">
        <f t="shared" si="161"/>
        <v>101.36571119076277</v>
      </c>
      <c r="AD451" s="221">
        <f t="shared" si="161"/>
        <v>104.6636190282165</v>
      </c>
      <c r="AE451" s="221">
        <f t="shared" si="161"/>
        <v>105.12100300051203</v>
      </c>
      <c r="AF451" s="221">
        <f t="shared" si="161"/>
        <v>109.09929363714352</v>
      </c>
      <c r="AG451" s="221">
        <f t="shared" si="161"/>
        <v>115.22836733436816</v>
      </c>
      <c r="AH451" s="221"/>
    </row>
    <row r="452" spans="1:34" x14ac:dyDescent="0.2">
      <c r="A452" s="219" t="s">
        <v>395</v>
      </c>
      <c r="B452" s="219" t="s">
        <v>396</v>
      </c>
      <c r="C452" s="221">
        <f t="shared" si="159"/>
        <v>85.226133563025897</v>
      </c>
      <c r="D452" s="221">
        <f t="shared" si="159"/>
        <v>91.922984124937628</v>
      </c>
      <c r="E452" s="221">
        <f t="shared" ref="E452:AG452" si="162">100*(E287/E397)</f>
        <v>96.122768863605444</v>
      </c>
      <c r="F452" s="221">
        <f t="shared" si="162"/>
        <v>88.658990077091744</v>
      </c>
      <c r="G452" s="221">
        <f t="shared" si="162"/>
        <v>90.90780919443084</v>
      </c>
      <c r="H452" s="221">
        <f t="shared" si="162"/>
        <v>84.768124304183985</v>
      </c>
      <c r="I452" s="221">
        <f t="shared" si="162"/>
        <v>88.826227642409776</v>
      </c>
      <c r="J452" s="221">
        <f t="shared" si="162"/>
        <v>88.794072731834333</v>
      </c>
      <c r="K452" s="221">
        <f t="shared" si="162"/>
        <v>90.734797243284845</v>
      </c>
      <c r="L452" s="221">
        <f t="shared" si="162"/>
        <v>91.707001362644505</v>
      </c>
      <c r="M452" s="221">
        <f t="shared" si="162"/>
        <v>94.490153673637948</v>
      </c>
      <c r="N452" s="221">
        <f t="shared" si="162"/>
        <v>82.530173869807896</v>
      </c>
      <c r="O452" s="221">
        <f t="shared" si="162"/>
        <v>80.276094198971919</v>
      </c>
      <c r="P452" s="221">
        <f t="shared" si="162"/>
        <v>81.505905316119524</v>
      </c>
      <c r="Q452" s="221">
        <f t="shared" si="162"/>
        <v>81.963074441059803</v>
      </c>
      <c r="R452" s="221">
        <f t="shared" si="162"/>
        <v>86.175964550158199</v>
      </c>
      <c r="S452" s="221">
        <f t="shared" si="162"/>
        <v>84.831358277336435</v>
      </c>
      <c r="T452" s="221">
        <f t="shared" si="162"/>
        <v>86.783012997658687</v>
      </c>
      <c r="U452" s="221">
        <f t="shared" si="162"/>
        <v>89.923423551156006</v>
      </c>
      <c r="V452" s="221">
        <f t="shared" si="162"/>
        <v>91.832463666679203</v>
      </c>
      <c r="W452" s="221">
        <f t="shared" si="162"/>
        <v>94.631360584160305</v>
      </c>
      <c r="X452" s="221">
        <f t="shared" si="162"/>
        <v>95.354990341711627</v>
      </c>
      <c r="Y452" s="221">
        <f t="shared" si="162"/>
        <v>96.375781277597767</v>
      </c>
      <c r="Z452" s="221">
        <f t="shared" si="162"/>
        <v>100</v>
      </c>
      <c r="AA452" s="221">
        <f t="shared" si="162"/>
        <v>102.88247965613932</v>
      </c>
      <c r="AB452" s="221">
        <f t="shared" si="162"/>
        <v>104.53017072468127</v>
      </c>
      <c r="AC452" s="221">
        <f t="shared" si="162"/>
        <v>105.41899109219047</v>
      </c>
      <c r="AD452" s="221">
        <f t="shared" si="162"/>
        <v>110.2884488065542</v>
      </c>
      <c r="AE452" s="221">
        <f t="shared" si="162"/>
        <v>114.03336673070041</v>
      </c>
      <c r="AF452" s="221">
        <f t="shared" si="162"/>
        <v>117.69255222352695</v>
      </c>
      <c r="AG452" s="221">
        <f t="shared" si="162"/>
        <v>128.15865502547211</v>
      </c>
      <c r="AH452" s="221"/>
    </row>
    <row r="453" spans="1:34" x14ac:dyDescent="0.2">
      <c r="A453" s="219" t="s">
        <v>102</v>
      </c>
      <c r="B453" s="219" t="s">
        <v>397</v>
      </c>
      <c r="C453" s="221">
        <f t="shared" si="159"/>
        <v>0.68343119008362752</v>
      </c>
      <c r="D453" s="221">
        <f t="shared" si="159"/>
        <v>1.041150250394377</v>
      </c>
      <c r="E453" s="221">
        <f t="shared" ref="E453:AG453" si="163">100*(E288/E398)</f>
        <v>1.0866566679944423</v>
      </c>
      <c r="F453" s="221">
        <f t="shared" si="163"/>
        <v>1.9919681405673604</v>
      </c>
      <c r="G453" s="221">
        <f t="shared" si="163"/>
        <v>1.9423896257388995</v>
      </c>
      <c r="H453" s="221">
        <f t="shared" si="163"/>
        <v>1.8721465184159229</v>
      </c>
      <c r="I453" s="221">
        <f t="shared" si="163"/>
        <v>1.7238514571093655</v>
      </c>
      <c r="J453" s="221">
        <f t="shared" si="163"/>
        <v>3.6293329205617821</v>
      </c>
      <c r="K453" s="221">
        <f t="shared" si="163"/>
        <v>3.7505140470445903</v>
      </c>
      <c r="L453" s="221">
        <f t="shared" si="163"/>
        <v>4.3178547330365573</v>
      </c>
      <c r="M453" s="221">
        <f t="shared" si="163"/>
        <v>6.9196250452677948</v>
      </c>
      <c r="N453" s="221">
        <f t="shared" si="163"/>
        <v>5.2314654376311127</v>
      </c>
      <c r="O453" s="221">
        <f t="shared" si="163"/>
        <v>11.35218112427534</v>
      </c>
      <c r="P453" s="221">
        <f t="shared" si="163"/>
        <v>15.330898493429132</v>
      </c>
      <c r="Q453" s="221">
        <f t="shared" si="163"/>
        <v>18.680549005754024</v>
      </c>
      <c r="R453" s="221">
        <f t="shared" si="163"/>
        <v>26.265056766357347</v>
      </c>
      <c r="S453" s="221">
        <f t="shared" si="163"/>
        <v>25.062922251719904</v>
      </c>
      <c r="T453" s="221">
        <f t="shared" si="163"/>
        <v>31.119355690144555</v>
      </c>
      <c r="U453" s="221">
        <f t="shared" si="163"/>
        <v>71.254780675808831</v>
      </c>
      <c r="V453" s="221">
        <f t="shared" si="163"/>
        <v>90.349761990533409</v>
      </c>
      <c r="W453" s="221">
        <f t="shared" si="163"/>
        <v>111.35754153411064</v>
      </c>
      <c r="X453" s="221">
        <f t="shared" si="163"/>
        <v>120.59784034844752</v>
      </c>
      <c r="Y453" s="221">
        <f t="shared" si="163"/>
        <v>96.333945929801786</v>
      </c>
      <c r="Z453" s="221">
        <f t="shared" si="163"/>
        <v>100</v>
      </c>
      <c r="AA453" s="221">
        <f t="shared" si="163"/>
        <v>125.1982708091877</v>
      </c>
      <c r="AB453" s="221">
        <f t="shared" si="163"/>
        <v>162.24729140526279</v>
      </c>
      <c r="AC453" s="221">
        <f t="shared" si="163"/>
        <v>157.38134760217108</v>
      </c>
      <c r="AD453" s="221">
        <f t="shared" si="163"/>
        <v>83.56892924823029</v>
      </c>
      <c r="AE453" s="221">
        <f t="shared" si="163"/>
        <v>158.54397620008623</v>
      </c>
      <c r="AF453" s="221">
        <f t="shared" si="163"/>
        <v>308.45397745472189</v>
      </c>
      <c r="AG453" s="221">
        <f t="shared" si="163"/>
        <v>219.74095665312379</v>
      </c>
      <c r="AH453" s="221"/>
    </row>
    <row r="454" spans="1:34" x14ac:dyDescent="0.2">
      <c r="A454" s="219" t="s">
        <v>131</v>
      </c>
      <c r="B454" s="219" t="s">
        <v>398</v>
      </c>
      <c r="C454" s="221">
        <f t="shared" si="159"/>
        <v>172.60053070490301</v>
      </c>
      <c r="D454" s="221">
        <f t="shared" si="159"/>
        <v>178.40242837471411</v>
      </c>
      <c r="E454" s="221">
        <f t="shared" ref="E454:AG454" si="164">100*(E289/E399)</f>
        <v>206.27163922495222</v>
      </c>
      <c r="F454" s="221">
        <f t="shared" si="164"/>
        <v>215.41789896542113</v>
      </c>
      <c r="G454" s="221">
        <f t="shared" si="164"/>
        <v>186.59347324993851</v>
      </c>
      <c r="H454" s="221">
        <f t="shared" si="164"/>
        <v>169.720230343586</v>
      </c>
      <c r="I454" s="221">
        <f t="shared" si="164"/>
        <v>167.88077389136498</v>
      </c>
      <c r="J454" s="221">
        <f t="shared" si="164"/>
        <v>172.84410777145237</v>
      </c>
      <c r="K454" s="221">
        <f t="shared" si="164"/>
        <v>170.44743139752043</v>
      </c>
      <c r="L454" s="221">
        <f t="shared" si="164"/>
        <v>187.68464073223831</v>
      </c>
      <c r="M454" s="221">
        <f t="shared" si="164"/>
        <v>231.12036258674769</v>
      </c>
      <c r="N454" s="221">
        <f t="shared" si="164"/>
        <v>198.38658767369907</v>
      </c>
      <c r="O454" s="221">
        <f t="shared" si="164"/>
        <v>167.27516877775827</v>
      </c>
      <c r="P454" s="221">
        <f t="shared" si="164"/>
        <v>182.60239363305757</v>
      </c>
      <c r="Q454" s="221">
        <f t="shared" si="164"/>
        <v>174.80409150106232</v>
      </c>
      <c r="R454" s="221">
        <f t="shared" si="164"/>
        <v>168.85681713923034</v>
      </c>
      <c r="S454" s="221">
        <f t="shared" si="164"/>
        <v>180.03429978204281</v>
      </c>
      <c r="T454" s="221">
        <f t="shared" si="164"/>
        <v>178.64759447472611</v>
      </c>
      <c r="U454" s="221">
        <f t="shared" si="164"/>
        <v>181.34550139837606</v>
      </c>
      <c r="V454" s="221">
        <f t="shared" si="164"/>
        <v>186.06011385909159</v>
      </c>
      <c r="W454" s="221">
        <f t="shared" si="164"/>
        <v>191.61037675587949</v>
      </c>
      <c r="X454" s="221">
        <f t="shared" si="164"/>
        <v>193.77552854237453</v>
      </c>
      <c r="Y454" s="221">
        <f t="shared" si="164"/>
        <v>196.31712816418519</v>
      </c>
      <c r="Z454" s="221">
        <f t="shared" si="164"/>
        <v>100</v>
      </c>
      <c r="AA454" s="221">
        <f t="shared" si="164"/>
        <v>100.57541376926518</v>
      </c>
      <c r="AB454" s="221">
        <f t="shared" si="164"/>
        <v>85.15209083012293</v>
      </c>
      <c r="AC454" s="221">
        <f t="shared" si="164"/>
        <v>84.243396926106001</v>
      </c>
      <c r="AD454" s="221">
        <f t="shared" si="164"/>
        <v>83.721668680704795</v>
      </c>
      <c r="AE454" s="221">
        <f t="shared" si="164"/>
        <v>89.327418708396351</v>
      </c>
      <c r="AF454" s="221">
        <f t="shared" si="164"/>
        <v>98.51991796760295</v>
      </c>
      <c r="AG454" s="221">
        <f t="shared" si="164"/>
        <v>111.17273083133496</v>
      </c>
      <c r="AH454" s="221"/>
    </row>
    <row r="455" spans="1:34" x14ac:dyDescent="0.2">
      <c r="A455" s="219" t="s">
        <v>132</v>
      </c>
      <c r="B455" s="219" t="s">
        <v>399</v>
      </c>
      <c r="C455" s="221">
        <f t="shared" si="159"/>
        <v>71.040070497737346</v>
      </c>
      <c r="D455" s="221">
        <f t="shared" si="159"/>
        <v>79.486196879585378</v>
      </c>
      <c r="E455" s="221">
        <f t="shared" ref="E455:AG455" si="165">100*(E290/E400)</f>
        <v>86.452161729918856</v>
      </c>
      <c r="F455" s="221">
        <f t="shared" si="165"/>
        <v>87.370325052592008</v>
      </c>
      <c r="G455" s="221">
        <f t="shared" si="165"/>
        <v>91.336899611201375</v>
      </c>
      <c r="H455" s="221">
        <f t="shared" si="165"/>
        <v>86.866407119352843</v>
      </c>
      <c r="I455" s="221">
        <f t="shared" si="165"/>
        <v>96.20346855059482</v>
      </c>
      <c r="J455" s="221">
        <f t="shared" si="165"/>
        <v>101.65993287674225</v>
      </c>
      <c r="K455" s="221">
        <f t="shared" si="165"/>
        <v>109.12393172217432</v>
      </c>
      <c r="L455" s="221">
        <f t="shared" si="165"/>
        <v>112.44148086942567</v>
      </c>
      <c r="M455" s="221">
        <f t="shared" si="165"/>
        <v>111.98541437822161</v>
      </c>
      <c r="N455" s="221">
        <f t="shared" si="165"/>
        <v>103.28875807110609</v>
      </c>
      <c r="O455" s="221">
        <f t="shared" si="165"/>
        <v>104.22594217308946</v>
      </c>
      <c r="P455" s="221">
        <f t="shared" si="165"/>
        <v>104.47099659252659</v>
      </c>
      <c r="Q455" s="221">
        <f t="shared" si="165"/>
        <v>102.94954841332608</v>
      </c>
      <c r="R455" s="221">
        <f t="shared" si="165"/>
        <v>96.790554951245113</v>
      </c>
      <c r="S455" s="221">
        <f t="shared" si="165"/>
        <v>99.925022988100892</v>
      </c>
      <c r="T455" s="221">
        <f t="shared" si="165"/>
        <v>95.868375547534768</v>
      </c>
      <c r="U455" s="221">
        <f t="shared" si="165"/>
        <v>93.461974928255302</v>
      </c>
      <c r="V455" s="221">
        <f t="shared" si="165"/>
        <v>92.356912716682388</v>
      </c>
      <c r="W455" s="221">
        <f t="shared" si="165"/>
        <v>95.052828852121309</v>
      </c>
      <c r="X455" s="221">
        <f t="shared" si="165"/>
        <v>96.910892729858844</v>
      </c>
      <c r="Y455" s="221">
        <f t="shared" si="165"/>
        <v>98.430587162169672</v>
      </c>
      <c r="Z455" s="221">
        <f t="shared" si="165"/>
        <v>100</v>
      </c>
      <c r="AA455" s="221">
        <f t="shared" si="165"/>
        <v>98.521007250972787</v>
      </c>
      <c r="AB455" s="221">
        <f t="shared" si="165"/>
        <v>98.208073571213887</v>
      </c>
      <c r="AC455" s="221">
        <f t="shared" si="165"/>
        <v>99.883443404143051</v>
      </c>
      <c r="AD455" s="221">
        <f t="shared" si="165"/>
        <v>98.80719315555568</v>
      </c>
      <c r="AE455" s="221">
        <f t="shared" si="165"/>
        <v>101.72649726526801</v>
      </c>
      <c r="AF455" s="221">
        <f t="shared" si="165"/>
        <v>119.86284909162237</v>
      </c>
      <c r="AG455" s="221">
        <f t="shared" si="165"/>
        <v>124.17322965024357</v>
      </c>
      <c r="AH455" s="221"/>
    </row>
    <row r="456" spans="1:34" x14ac:dyDescent="0.2">
      <c r="A456" s="219" t="s">
        <v>133</v>
      </c>
      <c r="B456" s="219" t="s">
        <v>400</v>
      </c>
      <c r="C456" s="221">
        <f t="shared" si="159"/>
        <v>46.644502051665263</v>
      </c>
      <c r="D456" s="221">
        <f t="shared" si="159"/>
        <v>47.867695210270014</v>
      </c>
      <c r="E456" s="221">
        <f t="shared" ref="E456:AG456" si="166">100*(E291/E401)</f>
        <v>51.45828099683645</v>
      </c>
      <c r="F456" s="221">
        <f t="shared" si="166"/>
        <v>44.023029078779707</v>
      </c>
      <c r="G456" s="221">
        <f t="shared" si="166"/>
        <v>49.834838740773925</v>
      </c>
      <c r="H456" s="221">
        <f t="shared" si="166"/>
        <v>49.732371294023778</v>
      </c>
      <c r="I456" s="221">
        <f t="shared" si="166"/>
        <v>53.627534668198962</v>
      </c>
      <c r="J456" s="221">
        <f t="shared" si="166"/>
        <v>52.257343302209478</v>
      </c>
      <c r="K456" s="221">
        <f t="shared" si="166"/>
        <v>56.625308192901102</v>
      </c>
      <c r="L456" s="221">
        <f t="shared" si="166"/>
        <v>61.55737403402123</v>
      </c>
      <c r="M456" s="221">
        <f t="shared" si="166"/>
        <v>88.624974670787765</v>
      </c>
      <c r="N456" s="221">
        <f t="shared" si="166"/>
        <v>69.908114279327449</v>
      </c>
      <c r="O456" s="221">
        <f t="shared" si="166"/>
        <v>80.55606687408239</v>
      </c>
      <c r="P456" s="221">
        <f t="shared" si="166"/>
        <v>85.799915373896212</v>
      </c>
      <c r="Q456" s="221">
        <f t="shared" si="166"/>
        <v>84.834922590549141</v>
      </c>
      <c r="R456" s="221">
        <f t="shared" si="166"/>
        <v>93.39180643882527</v>
      </c>
      <c r="S456" s="221">
        <f t="shared" si="166"/>
        <v>98.596216374612936</v>
      </c>
      <c r="T456" s="221">
        <f t="shared" si="166"/>
        <v>94.850332607205345</v>
      </c>
      <c r="U456" s="221">
        <f t="shared" si="166"/>
        <v>94.611203960533544</v>
      </c>
      <c r="V456" s="221">
        <f t="shared" si="166"/>
        <v>93.826959297494724</v>
      </c>
      <c r="W456" s="221">
        <f t="shared" si="166"/>
        <v>97.484620890779965</v>
      </c>
      <c r="X456" s="221">
        <f t="shared" si="166"/>
        <v>95.780781835009122</v>
      </c>
      <c r="Y456" s="221">
        <f t="shared" si="166"/>
        <v>98.154316845042331</v>
      </c>
      <c r="Z456" s="221">
        <f t="shared" si="166"/>
        <v>100</v>
      </c>
      <c r="AA456" s="221">
        <f t="shared" si="166"/>
        <v>97.145017789541299</v>
      </c>
      <c r="AB456" s="221">
        <f t="shared" si="166"/>
        <v>98.524892777799977</v>
      </c>
      <c r="AC456" s="221">
        <f t="shared" si="166"/>
        <v>102.57792834057776</v>
      </c>
      <c r="AD456" s="221">
        <f t="shared" si="166"/>
        <v>108.4560383716688</v>
      </c>
      <c r="AE456" s="221">
        <f t="shared" si="166"/>
        <v>106.86341493112272</v>
      </c>
      <c r="AF456" s="221">
        <f t="shared" si="166"/>
        <v>111.56792877478121</v>
      </c>
      <c r="AG456" s="221">
        <f t="shared" si="166"/>
        <v>129.89431749991857</v>
      </c>
      <c r="AH456" s="221"/>
    </row>
    <row r="457" spans="1:34" x14ac:dyDescent="0.2">
      <c r="A457" s="219" t="s">
        <v>134</v>
      </c>
      <c r="B457" s="219" t="s">
        <v>401</v>
      </c>
      <c r="C457" s="221">
        <f t="shared" si="159"/>
        <v>101.32758964546558</v>
      </c>
      <c r="D457" s="221">
        <f t="shared" si="159"/>
        <v>111.26674907466216</v>
      </c>
      <c r="E457" s="221">
        <f t="shared" ref="E457:AG457" si="167">100*(E292/E402)</f>
        <v>113.34219487309849</v>
      </c>
      <c r="F457" s="221">
        <f t="shared" si="167"/>
        <v>95.431131282791341</v>
      </c>
      <c r="G457" s="221">
        <f t="shared" si="167"/>
        <v>129.25808210608145</v>
      </c>
      <c r="H457" s="221">
        <f t="shared" si="167"/>
        <v>143.33640754169886</v>
      </c>
      <c r="I457" s="221">
        <f t="shared" si="167"/>
        <v>151.87931986298108</v>
      </c>
      <c r="J457" s="221">
        <f t="shared" si="167"/>
        <v>124.53377294198727</v>
      </c>
      <c r="K457" s="221">
        <f t="shared" si="167"/>
        <v>107.31212570464041</v>
      </c>
      <c r="L457" s="221">
        <f t="shared" si="167"/>
        <v>101.59975600121696</v>
      </c>
      <c r="M457" s="221">
        <f t="shared" si="167"/>
        <v>97.533008013841823</v>
      </c>
      <c r="N457" s="221">
        <f t="shared" si="167"/>
        <v>108.87650308993828</v>
      </c>
      <c r="O457" s="221">
        <f t="shared" si="167"/>
        <v>106.97813345415442</v>
      </c>
      <c r="P457" s="221">
        <f t="shared" si="167"/>
        <v>96.576401871655563</v>
      </c>
      <c r="Q457" s="221">
        <f t="shared" si="167"/>
        <v>88.8166636540886</v>
      </c>
      <c r="R457" s="221">
        <f t="shared" si="167"/>
        <v>82.563834452526152</v>
      </c>
      <c r="S457" s="221">
        <f t="shared" si="167"/>
        <v>92.604397311128039</v>
      </c>
      <c r="T457" s="221">
        <f t="shared" si="167"/>
        <v>98.418459341567043</v>
      </c>
      <c r="U457" s="221">
        <f t="shared" si="167"/>
        <v>87.984457298933421</v>
      </c>
      <c r="V457" s="221">
        <f t="shared" si="167"/>
        <v>92.352435477975746</v>
      </c>
      <c r="W457" s="221">
        <f t="shared" si="167"/>
        <v>98.942476189855427</v>
      </c>
      <c r="X457" s="221">
        <f t="shared" si="167"/>
        <v>95.45457900421151</v>
      </c>
      <c r="Y457" s="221">
        <f t="shared" si="167"/>
        <v>99.012280533185759</v>
      </c>
      <c r="Z457" s="221">
        <f t="shared" si="167"/>
        <v>100</v>
      </c>
      <c r="AA457" s="221">
        <f t="shared" si="167"/>
        <v>91.34979172239845</v>
      </c>
      <c r="AB457" s="221">
        <f t="shared" si="167"/>
        <v>92.632023555574818</v>
      </c>
      <c r="AC457" s="221">
        <f t="shared" si="167"/>
        <v>99.144344374845645</v>
      </c>
      <c r="AD457" s="221">
        <f t="shared" si="167"/>
        <v>102.59739678532902</v>
      </c>
      <c r="AE457" s="221">
        <f t="shared" si="167"/>
        <v>110.45351777059098</v>
      </c>
      <c r="AF457" s="221">
        <f t="shared" si="167"/>
        <v>117.06992545602526</v>
      </c>
      <c r="AG457" s="221">
        <f t="shared" si="167"/>
        <v>129.39466652984066</v>
      </c>
      <c r="AH457" s="221"/>
    </row>
    <row r="458" spans="1:34" x14ac:dyDescent="0.2">
      <c r="A458" s="219" t="s">
        <v>135</v>
      </c>
      <c r="B458" s="219" t="s">
        <v>402</v>
      </c>
      <c r="C458" s="221">
        <f t="shared" si="159"/>
        <v>64.115178700965529</v>
      </c>
      <c r="D458" s="221">
        <f t="shared" si="159"/>
        <v>72.464273674089739</v>
      </c>
      <c r="E458" s="221">
        <f t="shared" ref="E458:AG458" si="168">100*(E293/E403)</f>
        <v>80.435665460601726</v>
      </c>
      <c r="F458" s="221">
        <f t="shared" si="168"/>
        <v>79.56789131953083</v>
      </c>
      <c r="G458" s="221">
        <f t="shared" si="168"/>
        <v>84.628204194663397</v>
      </c>
      <c r="H458" s="221">
        <f t="shared" si="168"/>
        <v>84.934038995184807</v>
      </c>
      <c r="I458" s="221">
        <f t="shared" si="168"/>
        <v>92.57235082332636</v>
      </c>
      <c r="J458" s="221">
        <f t="shared" si="168"/>
        <v>93.900945200218956</v>
      </c>
      <c r="K458" s="221">
        <f t="shared" si="168"/>
        <v>99.729694040365402</v>
      </c>
      <c r="L458" s="221">
        <f t="shared" si="168"/>
        <v>100.13374281686227</v>
      </c>
      <c r="M458" s="221">
        <f t="shared" si="168"/>
        <v>89.858552525603258</v>
      </c>
      <c r="N458" s="221">
        <f t="shared" si="168"/>
        <v>92.14467601259814</v>
      </c>
      <c r="O458" s="221">
        <f t="shared" si="168"/>
        <v>85.712139792545727</v>
      </c>
      <c r="P458" s="221">
        <f t="shared" si="168"/>
        <v>88.706269553081668</v>
      </c>
      <c r="Q458" s="221">
        <f t="shared" si="168"/>
        <v>90.433724783649609</v>
      </c>
      <c r="R458" s="221">
        <f t="shared" si="168"/>
        <v>91.726756312590609</v>
      </c>
      <c r="S458" s="221">
        <f t="shared" si="168"/>
        <v>98.737125503936255</v>
      </c>
      <c r="T458" s="221">
        <f t="shared" si="168"/>
        <v>95.273177252125024</v>
      </c>
      <c r="U458" s="221">
        <f t="shared" si="168"/>
        <v>89.904615670580071</v>
      </c>
      <c r="V458" s="221">
        <f t="shared" si="168"/>
        <v>89.997259876553088</v>
      </c>
      <c r="W458" s="221">
        <f t="shared" si="168"/>
        <v>95.93125131575809</v>
      </c>
      <c r="X458" s="221">
        <f t="shared" si="168"/>
        <v>99.176507325766309</v>
      </c>
      <c r="Y458" s="221">
        <f t="shared" si="168"/>
        <v>101.17646369596949</v>
      </c>
      <c r="Z458" s="221">
        <f t="shared" si="168"/>
        <v>100</v>
      </c>
      <c r="AA458" s="221">
        <f t="shared" si="168"/>
        <v>101.25217319314513</v>
      </c>
      <c r="AB458" s="221">
        <f t="shared" si="168"/>
        <v>99.553507161643381</v>
      </c>
      <c r="AC458" s="221">
        <f t="shared" si="168"/>
        <v>103.48585780229409</v>
      </c>
      <c r="AD458" s="221">
        <f t="shared" si="168"/>
        <v>106.287362145212</v>
      </c>
      <c r="AE458" s="221">
        <f t="shared" si="168"/>
        <v>112.08817791597154</v>
      </c>
      <c r="AF458" s="221">
        <f t="shared" si="168"/>
        <v>125.60694751504393</v>
      </c>
      <c r="AG458" s="221">
        <f t="shared" si="168"/>
        <v>133.1191577697891</v>
      </c>
      <c r="AH458" s="221"/>
    </row>
    <row r="459" spans="1:34" x14ac:dyDescent="0.2">
      <c r="A459" s="219" t="s">
        <v>136</v>
      </c>
      <c r="B459" s="219" t="s">
        <v>403</v>
      </c>
      <c r="C459" s="221">
        <f t="shared" si="159"/>
        <v>98.138371736257326</v>
      </c>
      <c r="D459" s="221">
        <f t="shared" si="159"/>
        <v>99.126107238640728</v>
      </c>
      <c r="E459" s="221">
        <f t="shared" ref="E459:AG459" si="169">100*(E294/E404)</f>
        <v>99.015445111741613</v>
      </c>
      <c r="F459" s="221">
        <f t="shared" si="169"/>
        <v>93.83975293506694</v>
      </c>
      <c r="G459" s="221">
        <f t="shared" si="169"/>
        <v>116.47870977476209</v>
      </c>
      <c r="H459" s="221">
        <f t="shared" si="169"/>
        <v>117.55122419824188</v>
      </c>
      <c r="I459" s="221">
        <f t="shared" si="169"/>
        <v>130.51137081789742</v>
      </c>
      <c r="J459" s="221">
        <f t="shared" si="169"/>
        <v>133.94915771253469</v>
      </c>
      <c r="K459" s="221">
        <f t="shared" si="169"/>
        <v>124.1882808091912</v>
      </c>
      <c r="L459" s="221">
        <f t="shared" si="169"/>
        <v>136.41625366416395</v>
      </c>
      <c r="M459" s="221">
        <f t="shared" si="169"/>
        <v>123.71259403316725</v>
      </c>
      <c r="N459" s="221">
        <f t="shared" si="169"/>
        <v>120.43449006473983</v>
      </c>
      <c r="O459" s="221">
        <f t="shared" si="169"/>
        <v>114.21988608704756</v>
      </c>
      <c r="P459" s="221">
        <f t="shared" si="169"/>
        <v>110.91369083653248</v>
      </c>
      <c r="Q459" s="221">
        <f t="shared" si="169"/>
        <v>105.64097115954229</v>
      </c>
      <c r="R459" s="221">
        <f t="shared" si="169"/>
        <v>105.71017776184901</v>
      </c>
      <c r="S459" s="221">
        <f t="shared" si="169"/>
        <v>114.66566137386833</v>
      </c>
      <c r="T459" s="221">
        <f t="shared" si="169"/>
        <v>107.72630422805263</v>
      </c>
      <c r="U459" s="221">
        <f t="shared" si="169"/>
        <v>103.19841459386137</v>
      </c>
      <c r="V459" s="221">
        <f t="shared" si="169"/>
        <v>98.959716920501094</v>
      </c>
      <c r="W459" s="221">
        <f t="shared" si="169"/>
        <v>100.95207331253093</v>
      </c>
      <c r="X459" s="221">
        <f t="shared" si="169"/>
        <v>101.65426932818413</v>
      </c>
      <c r="Y459" s="221">
        <f t="shared" si="169"/>
        <v>107.51910739439322</v>
      </c>
      <c r="Z459" s="221">
        <f t="shared" si="169"/>
        <v>100</v>
      </c>
      <c r="AA459" s="221">
        <f t="shared" si="169"/>
        <v>98.003792428556622</v>
      </c>
      <c r="AB459" s="221">
        <f t="shared" si="169"/>
        <v>97.406881000917977</v>
      </c>
      <c r="AC459" s="221">
        <f t="shared" si="169"/>
        <v>91.845480107697639</v>
      </c>
      <c r="AD459" s="221">
        <f t="shared" si="169"/>
        <v>95.868794094220334</v>
      </c>
      <c r="AE459" s="221">
        <f t="shared" si="169"/>
        <v>95.956749981182185</v>
      </c>
      <c r="AF459" s="221">
        <f t="shared" si="169"/>
        <v>102.30962126754135</v>
      </c>
      <c r="AG459" s="221">
        <f t="shared" si="169"/>
        <v>132.38908470682438</v>
      </c>
      <c r="AH459" s="221"/>
    </row>
    <row r="460" spans="1:34" x14ac:dyDescent="0.2">
      <c r="A460" s="219" t="s">
        <v>137</v>
      </c>
      <c r="B460" s="219" t="s">
        <v>404</v>
      </c>
      <c r="C460" s="221">
        <f t="shared" si="159"/>
        <v>86.081999781137668</v>
      </c>
      <c r="D460" s="221">
        <f t="shared" si="159"/>
        <v>91.328316941797041</v>
      </c>
      <c r="E460" s="221">
        <f t="shared" ref="E460:AG460" si="170">100*(E295/E405)</f>
        <v>94.931325440466495</v>
      </c>
      <c r="F460" s="221">
        <f t="shared" si="170"/>
        <v>101.58727112670564</v>
      </c>
      <c r="G460" s="221">
        <f t="shared" si="170"/>
        <v>109.97339996145455</v>
      </c>
      <c r="H460" s="221">
        <f t="shared" si="170"/>
        <v>113.29297097960797</v>
      </c>
      <c r="I460" s="221">
        <f t="shared" si="170"/>
        <v>108.97507207368878</v>
      </c>
      <c r="J460" s="221">
        <f t="shared" si="170"/>
        <v>110.00311885691522</v>
      </c>
      <c r="K460" s="221">
        <f t="shared" si="170"/>
        <v>113.25079134467775</v>
      </c>
      <c r="L460" s="221">
        <f t="shared" si="170"/>
        <v>112.85637071883625</v>
      </c>
      <c r="M460" s="221">
        <f t="shared" si="170"/>
        <v>100.31048625272692</v>
      </c>
      <c r="N460" s="221">
        <f t="shared" si="170"/>
        <v>101.89749076831146</v>
      </c>
      <c r="O460" s="221">
        <f t="shared" si="170"/>
        <v>100.94475953909171</v>
      </c>
      <c r="P460" s="221">
        <f t="shared" si="170"/>
        <v>97.785566103201845</v>
      </c>
      <c r="Q460" s="221">
        <f t="shared" si="170"/>
        <v>101.88773875449351</v>
      </c>
      <c r="R460" s="221">
        <f t="shared" si="170"/>
        <v>102.63175127091253</v>
      </c>
      <c r="S460" s="221">
        <f t="shared" si="170"/>
        <v>114.58068173095029</v>
      </c>
      <c r="T460" s="221">
        <f t="shared" si="170"/>
        <v>109.62245567334388</v>
      </c>
      <c r="U460" s="221">
        <f t="shared" si="170"/>
        <v>108.23044666149106</v>
      </c>
      <c r="V460" s="221">
        <f t="shared" si="170"/>
        <v>109.64679426620832</v>
      </c>
      <c r="W460" s="221">
        <f t="shared" si="170"/>
        <v>113.51153094340991</v>
      </c>
      <c r="X460" s="221">
        <f t="shared" si="170"/>
        <v>118.91272839118685</v>
      </c>
      <c r="Y460" s="221">
        <f t="shared" si="170"/>
        <v>125.74502656511027</v>
      </c>
      <c r="Z460" s="221">
        <f t="shared" si="170"/>
        <v>100</v>
      </c>
      <c r="AA460" s="221">
        <f t="shared" si="170"/>
        <v>114.09739571504278</v>
      </c>
      <c r="AB460" s="221">
        <f t="shared" si="170"/>
        <v>109.12347769097161</v>
      </c>
      <c r="AC460" s="221">
        <f t="shared" si="170"/>
        <v>24.150858284110345</v>
      </c>
      <c r="AD460" s="221">
        <f t="shared" si="170"/>
        <v>26.990241145476588</v>
      </c>
      <c r="AE460" s="221">
        <f t="shared" si="170"/>
        <v>26.939262725684504</v>
      </c>
      <c r="AF460" s="221">
        <f t="shared" si="170"/>
        <v>29.669044547965633</v>
      </c>
      <c r="AG460" s="221">
        <f t="shared" si="170"/>
        <v>31.691329198768674</v>
      </c>
      <c r="AH460" s="221"/>
    </row>
    <row r="461" spans="1:34" x14ac:dyDescent="0.2">
      <c r="A461" s="219" t="s">
        <v>138</v>
      </c>
      <c r="B461" s="219" t="s">
        <v>405</v>
      </c>
      <c r="C461" s="221">
        <f t="shared" si="159"/>
        <v>74.860320518253005</v>
      </c>
      <c r="D461" s="221">
        <f t="shared" si="159"/>
        <v>74.707261533870735</v>
      </c>
      <c r="E461" s="221">
        <f t="shared" ref="E461:AG461" si="171">100*(E296/E406)</f>
        <v>86.633043628475136</v>
      </c>
      <c r="F461" s="221">
        <f t="shared" si="171"/>
        <v>79.244753495916427</v>
      </c>
      <c r="G461" s="221">
        <f t="shared" si="171"/>
        <v>88.36934860552239</v>
      </c>
      <c r="H461" s="221">
        <f t="shared" si="171"/>
        <v>81.731309884398286</v>
      </c>
      <c r="I461" s="221">
        <f t="shared" si="171"/>
        <v>84.956348034346433</v>
      </c>
      <c r="J461" s="221">
        <f t="shared" si="171"/>
        <v>83.953796640440544</v>
      </c>
      <c r="K461" s="221">
        <f t="shared" si="171"/>
        <v>84.449380673434177</v>
      </c>
      <c r="L461" s="221">
        <f t="shared" si="171"/>
        <v>83.51618711460776</v>
      </c>
      <c r="M461" s="221">
        <f t="shared" si="171"/>
        <v>76.316429727559893</v>
      </c>
      <c r="N461" s="221">
        <f t="shared" si="171"/>
        <v>78.793646426832481</v>
      </c>
      <c r="O461" s="221">
        <f t="shared" si="171"/>
        <v>77.283607227817569</v>
      </c>
      <c r="P461" s="221">
        <f t="shared" si="171"/>
        <v>73.955027437156275</v>
      </c>
      <c r="Q461" s="221">
        <f t="shared" si="171"/>
        <v>73.880179310091094</v>
      </c>
      <c r="R461" s="221">
        <f t="shared" si="171"/>
        <v>83.940527895455091</v>
      </c>
      <c r="S461" s="221">
        <f t="shared" si="171"/>
        <v>92.048140885355252</v>
      </c>
      <c r="T461" s="221">
        <f t="shared" si="171"/>
        <v>98.829161759701492</v>
      </c>
      <c r="U461" s="221">
        <f t="shared" si="171"/>
        <v>94.671235542929324</v>
      </c>
      <c r="V461" s="221">
        <f t="shared" si="171"/>
        <v>99.259658482760216</v>
      </c>
      <c r="W461" s="221">
        <f t="shared" si="171"/>
        <v>104.9190111660501</v>
      </c>
      <c r="X461" s="221">
        <f t="shared" si="171"/>
        <v>106.7902664025461</v>
      </c>
      <c r="Y461" s="221">
        <f t="shared" si="171"/>
        <v>107.65214310946666</v>
      </c>
      <c r="Z461" s="221">
        <f t="shared" si="171"/>
        <v>100</v>
      </c>
      <c r="AA461" s="221">
        <f t="shared" si="171"/>
        <v>99.913803984102984</v>
      </c>
      <c r="AB461" s="221">
        <f t="shared" si="171"/>
        <v>100.14625835322191</v>
      </c>
      <c r="AC461" s="221">
        <f t="shared" si="171"/>
        <v>103.03346894389391</v>
      </c>
      <c r="AD461" s="221">
        <f t="shared" si="171"/>
        <v>110.31022904005201</v>
      </c>
      <c r="AE461" s="221">
        <f t="shared" si="171"/>
        <v>111.58450495916732</v>
      </c>
      <c r="AF461" s="221">
        <f t="shared" si="171"/>
        <v>115.540416445156</v>
      </c>
      <c r="AG461" s="221">
        <f t="shared" si="171"/>
        <v>113.49612336257462</v>
      </c>
      <c r="AH461" s="221"/>
    </row>
    <row r="462" spans="1:34" x14ac:dyDescent="0.2">
      <c r="A462" s="219" t="s">
        <v>139</v>
      </c>
      <c r="B462" s="219" t="s">
        <v>406</v>
      </c>
      <c r="C462" s="221">
        <f t="shared" si="159"/>
        <v>263.5353714878994</v>
      </c>
      <c r="D462" s="221">
        <f t="shared" si="159"/>
        <v>274.68004190690067</v>
      </c>
      <c r="E462" s="221">
        <f t="shared" ref="E462:AG462" si="172">100*(E297/E407)</f>
        <v>276.90158105095014</v>
      </c>
      <c r="F462" s="221">
        <f t="shared" si="172"/>
        <v>223.51907462565151</v>
      </c>
      <c r="G462" s="221">
        <f t="shared" si="172"/>
        <v>262.49452892593212</v>
      </c>
      <c r="H462" s="221">
        <f t="shared" si="172"/>
        <v>249.74908855219579</v>
      </c>
      <c r="I462" s="221">
        <f t="shared" si="172"/>
        <v>262.71954507423317</v>
      </c>
      <c r="J462" s="221">
        <f t="shared" si="172"/>
        <v>255.41048279018855</v>
      </c>
      <c r="K462" s="221">
        <f t="shared" si="172"/>
        <v>254.04285825390534</v>
      </c>
      <c r="L462" s="221">
        <f t="shared" si="172"/>
        <v>253.69898184358038</v>
      </c>
      <c r="M462" s="221">
        <f t="shared" si="172"/>
        <v>256.94110870938204</v>
      </c>
      <c r="N462" s="221">
        <f t="shared" si="172"/>
        <v>260.44299409907046</v>
      </c>
      <c r="O462" s="221">
        <f t="shared" si="172"/>
        <v>261.23184637957814</v>
      </c>
      <c r="P462" s="221">
        <f t="shared" si="172"/>
        <v>264.33078261467523</v>
      </c>
      <c r="Q462" s="221">
        <f t="shared" si="172"/>
        <v>255.07579565940023</v>
      </c>
      <c r="R462" s="221">
        <f t="shared" si="172"/>
        <v>254.11741633194933</v>
      </c>
      <c r="S462" s="221">
        <f t="shared" si="172"/>
        <v>261.3362118023785</v>
      </c>
      <c r="T462" s="221">
        <f t="shared" si="172"/>
        <v>251.06939170002613</v>
      </c>
      <c r="U462" s="221">
        <f t="shared" si="172"/>
        <v>250.52070554528382</v>
      </c>
      <c r="V462" s="221">
        <f t="shared" si="172"/>
        <v>250.45627289645984</v>
      </c>
      <c r="W462" s="221">
        <f t="shared" si="172"/>
        <v>242.7406604199339</v>
      </c>
      <c r="X462" s="221">
        <f t="shared" si="172"/>
        <v>258.8543567183234</v>
      </c>
      <c r="Y462" s="221">
        <f t="shared" si="172"/>
        <v>255.26919690529479</v>
      </c>
      <c r="Z462" s="221">
        <f t="shared" si="172"/>
        <v>100</v>
      </c>
      <c r="AA462" s="221">
        <f t="shared" si="172"/>
        <v>120.41958041958043</v>
      </c>
      <c r="AB462" s="221">
        <f t="shared" si="172"/>
        <v>123.05549289420259</v>
      </c>
      <c r="AC462" s="221">
        <f t="shared" si="172"/>
        <v>124.70539894418071</v>
      </c>
      <c r="AD462" s="221">
        <f t="shared" si="172"/>
        <v>130.99419052183791</v>
      </c>
      <c r="AE462" s="221">
        <f t="shared" si="172"/>
        <v>135.68966626109909</v>
      </c>
      <c r="AF462" s="221">
        <f t="shared" si="172"/>
        <v>139.97068453819824</v>
      </c>
      <c r="AG462" s="221">
        <f t="shared" si="172"/>
        <v>132.66551350237731</v>
      </c>
      <c r="AH462" s="221"/>
    </row>
    <row r="463" spans="1:34" x14ac:dyDescent="0.2">
      <c r="A463" s="219" t="s">
        <v>140</v>
      </c>
      <c r="B463" s="219" t="s">
        <v>407</v>
      </c>
      <c r="C463" s="221">
        <f t="shared" si="159"/>
        <v>61.271229110686242</v>
      </c>
      <c r="D463" s="221">
        <f t="shared" si="159"/>
        <v>68.843328874620056</v>
      </c>
      <c r="E463" s="221">
        <f t="shared" ref="E463:AG463" si="173">100*(E298/E408)</f>
        <v>83.607355385167438</v>
      </c>
      <c r="F463" s="221">
        <f t="shared" si="173"/>
        <v>86.05189463453911</v>
      </c>
      <c r="G463" s="221">
        <f t="shared" si="173"/>
        <v>95.860116930250456</v>
      </c>
      <c r="H463" s="221">
        <f t="shared" si="173"/>
        <v>94.816189558049913</v>
      </c>
      <c r="I463" s="221">
        <f t="shared" si="173"/>
        <v>105.00405096407297</v>
      </c>
      <c r="J463" s="221">
        <f t="shared" si="173"/>
        <v>100.01417990131351</v>
      </c>
      <c r="K463" s="221">
        <f t="shared" si="173"/>
        <v>100.14203160810263</v>
      </c>
      <c r="L463" s="221">
        <f t="shared" si="173"/>
        <v>97.104716598545664</v>
      </c>
      <c r="M463" s="221">
        <f t="shared" si="173"/>
        <v>97.289880408723633</v>
      </c>
      <c r="N463" s="221">
        <f t="shared" si="173"/>
        <v>98.033461438825213</v>
      </c>
      <c r="O463" s="221">
        <f t="shared" si="173"/>
        <v>98.300903919630571</v>
      </c>
      <c r="P463" s="221">
        <f t="shared" si="173"/>
        <v>96.153042606370747</v>
      </c>
      <c r="Q463" s="221">
        <f t="shared" si="173"/>
        <v>90.188054351310612</v>
      </c>
      <c r="R463" s="221">
        <f t="shared" si="173"/>
        <v>91.06674325240904</v>
      </c>
      <c r="S463" s="221">
        <f t="shared" si="173"/>
        <v>98.466714566688111</v>
      </c>
      <c r="T463" s="221">
        <f t="shared" si="173"/>
        <v>96.127898584118213</v>
      </c>
      <c r="U463" s="221">
        <f t="shared" si="173"/>
        <v>95.835444084639832</v>
      </c>
      <c r="V463" s="221">
        <f t="shared" si="173"/>
        <v>89.621636865812889</v>
      </c>
      <c r="W463" s="221">
        <f t="shared" si="173"/>
        <v>90.832044160915231</v>
      </c>
      <c r="X463" s="221">
        <f t="shared" si="173"/>
        <v>97.185643561642792</v>
      </c>
      <c r="Y463" s="221">
        <f t="shared" si="173"/>
        <v>95.677582356755238</v>
      </c>
      <c r="Z463" s="221">
        <f t="shared" si="173"/>
        <v>100</v>
      </c>
      <c r="AA463" s="221">
        <f t="shared" si="173"/>
        <v>100.99036543931435</v>
      </c>
      <c r="AB463" s="221">
        <f t="shared" si="173"/>
        <v>102.7441591863264</v>
      </c>
      <c r="AC463" s="221">
        <f t="shared" si="173"/>
        <v>98.948598774235762</v>
      </c>
      <c r="AD463" s="221">
        <f t="shared" si="173"/>
        <v>102.85508891529037</v>
      </c>
      <c r="AE463" s="221">
        <f t="shared" si="173"/>
        <v>102.81917657196782</v>
      </c>
      <c r="AF463" s="221">
        <f t="shared" si="173"/>
        <v>107.69542819452005</v>
      </c>
      <c r="AG463" s="221">
        <f t="shared" si="173"/>
        <v>112.16358058131924</v>
      </c>
      <c r="AH463" s="221"/>
    </row>
    <row r="464" spans="1:34" x14ac:dyDescent="0.2">
      <c r="A464" s="219" t="s">
        <v>141</v>
      </c>
      <c r="B464" s="219" t="s">
        <v>408</v>
      </c>
      <c r="C464" s="221">
        <f t="shared" si="159"/>
        <v>101.5778505219447</v>
      </c>
      <c r="D464" s="221">
        <f t="shared" si="159"/>
        <v>93.442351704822414</v>
      </c>
      <c r="E464" s="221">
        <f t="shared" ref="E464:AG464" si="174">100*(E299/E409)</f>
        <v>92.671475668564085</v>
      </c>
      <c r="F464" s="221">
        <f t="shared" si="174"/>
        <v>85.010066119542685</v>
      </c>
      <c r="G464" s="221">
        <f t="shared" si="174"/>
        <v>92.023584031625646</v>
      </c>
      <c r="H464" s="221">
        <f t="shared" si="174"/>
        <v>88.817105532578552</v>
      </c>
      <c r="I464" s="221">
        <f t="shared" si="174"/>
        <v>95.462526551092992</v>
      </c>
      <c r="J464" s="221">
        <f t="shared" si="174"/>
        <v>97.021853855034934</v>
      </c>
      <c r="K464" s="221">
        <f t="shared" si="174"/>
        <v>101.12025699191555</v>
      </c>
      <c r="L464" s="221">
        <f t="shared" si="174"/>
        <v>104.69915419864479</v>
      </c>
      <c r="M464" s="221">
        <f t="shared" si="174"/>
        <v>92.891053966474431</v>
      </c>
      <c r="N464" s="221">
        <f t="shared" si="174"/>
        <v>79.005069715867478</v>
      </c>
      <c r="O464" s="221">
        <f t="shared" si="174"/>
        <v>77.801152967595797</v>
      </c>
      <c r="P464" s="221">
        <f t="shared" si="174"/>
        <v>77.589451904759414</v>
      </c>
      <c r="Q464" s="221">
        <f t="shared" si="174"/>
        <v>81.477803294081809</v>
      </c>
      <c r="R464" s="221">
        <f t="shared" si="174"/>
        <v>86.584146884458406</v>
      </c>
      <c r="S464" s="221">
        <f t="shared" si="174"/>
        <v>93.735903016280758</v>
      </c>
      <c r="T464" s="221">
        <f t="shared" si="174"/>
        <v>92.260829011295726</v>
      </c>
      <c r="U464" s="221">
        <f t="shared" si="174"/>
        <v>87.998397312221712</v>
      </c>
      <c r="V464" s="221">
        <f t="shared" si="174"/>
        <v>88.143099227006957</v>
      </c>
      <c r="W464" s="221">
        <f t="shared" si="174"/>
        <v>93.483080555602072</v>
      </c>
      <c r="X464" s="221">
        <f t="shared" si="174"/>
        <v>98.534130141237341</v>
      </c>
      <c r="Y464" s="221">
        <f t="shared" si="174"/>
        <v>98.014300196859963</v>
      </c>
      <c r="Z464" s="221">
        <f t="shared" si="174"/>
        <v>100</v>
      </c>
      <c r="AA464" s="221">
        <f t="shared" si="174"/>
        <v>105.35650452333158</v>
      </c>
      <c r="AB464" s="221">
        <f t="shared" si="174"/>
        <v>108.74025461369654</v>
      </c>
      <c r="AC464" s="221">
        <f t="shared" si="174"/>
        <v>106.25431834495129</v>
      </c>
      <c r="AD464" s="221">
        <f t="shared" si="174"/>
        <v>112.29364808581875</v>
      </c>
      <c r="AE464" s="221">
        <f t="shared" si="174"/>
        <v>112.49405576038509</v>
      </c>
      <c r="AF464" s="221">
        <f t="shared" si="174"/>
        <v>124.16971558395061</v>
      </c>
      <c r="AG464" s="221">
        <f t="shared" si="174"/>
        <v>131.98687533122489</v>
      </c>
      <c r="AH464" s="221"/>
    </row>
    <row r="465" spans="1:34" x14ac:dyDescent="0.2">
      <c r="A465" s="219" t="s">
        <v>142</v>
      </c>
      <c r="B465" s="219" t="s">
        <v>409</v>
      </c>
      <c r="C465" s="221">
        <f t="shared" si="159"/>
        <v>54.276203729423479</v>
      </c>
      <c r="D465" s="221">
        <f t="shared" si="159"/>
        <v>65.709362282303658</v>
      </c>
      <c r="E465" s="221">
        <f t="shared" ref="E465:AG465" si="175">100*(E300/E410)</f>
        <v>76.730557228917419</v>
      </c>
      <c r="F465" s="221">
        <f t="shared" si="175"/>
        <v>97.338116191642911</v>
      </c>
      <c r="G465" s="221">
        <f t="shared" si="175"/>
        <v>96.727432839289563</v>
      </c>
      <c r="H465" s="221">
        <f t="shared" si="175"/>
        <v>96.453401785062653</v>
      </c>
      <c r="I465" s="221">
        <f t="shared" si="175"/>
        <v>96.743438237426787</v>
      </c>
      <c r="J465" s="221">
        <f t="shared" si="175"/>
        <v>85.596854381922469</v>
      </c>
      <c r="K465" s="221">
        <f t="shared" si="175"/>
        <v>86.682009170556455</v>
      </c>
      <c r="L465" s="221">
        <f t="shared" si="175"/>
        <v>90.03053587501914</v>
      </c>
      <c r="M465" s="221">
        <f t="shared" si="175"/>
        <v>93.318133544462412</v>
      </c>
      <c r="N465" s="221">
        <f t="shared" si="175"/>
        <v>98.402423989086515</v>
      </c>
      <c r="O465" s="221">
        <f t="shared" si="175"/>
        <v>95.167306048544091</v>
      </c>
      <c r="P465" s="221">
        <f t="shared" si="175"/>
        <v>100.02412381701058</v>
      </c>
      <c r="Q465" s="221">
        <f t="shared" si="175"/>
        <v>103.99655967929789</v>
      </c>
      <c r="R465" s="221">
        <f t="shared" si="175"/>
        <v>103.20436278254597</v>
      </c>
      <c r="S465" s="221">
        <f t="shared" si="175"/>
        <v>114.37258128505967</v>
      </c>
      <c r="T465" s="221">
        <f t="shared" si="175"/>
        <v>110.1898650424129</v>
      </c>
      <c r="U465" s="221">
        <f t="shared" si="175"/>
        <v>109.39818571382661</v>
      </c>
      <c r="V465" s="221">
        <f t="shared" si="175"/>
        <v>109.49693120147199</v>
      </c>
      <c r="W465" s="221">
        <f t="shared" si="175"/>
        <v>101.65016117716543</v>
      </c>
      <c r="X465" s="221">
        <f t="shared" si="175"/>
        <v>111.52596368163714</v>
      </c>
      <c r="Y465" s="221">
        <f t="shared" si="175"/>
        <v>111.82041999704416</v>
      </c>
      <c r="Z465" s="221">
        <f t="shared" si="175"/>
        <v>100</v>
      </c>
      <c r="AA465" s="221">
        <f t="shared" si="175"/>
        <v>94.642102083962541</v>
      </c>
      <c r="AB465" s="221">
        <f t="shared" si="175"/>
        <v>86.647838638604895</v>
      </c>
      <c r="AC465" s="221">
        <f t="shared" si="175"/>
        <v>86.719330980163562</v>
      </c>
      <c r="AD465" s="221">
        <f t="shared" si="175"/>
        <v>87.656365260854074</v>
      </c>
      <c r="AE465" s="221">
        <f t="shared" si="175"/>
        <v>87.434917719724268</v>
      </c>
      <c r="AF465" s="221">
        <f t="shared" si="175"/>
        <v>89.856084566777355</v>
      </c>
      <c r="AG465" s="221">
        <f t="shared" si="175"/>
        <v>88.97268116748603</v>
      </c>
      <c r="AH465" s="221"/>
    </row>
    <row r="466" spans="1:34" x14ac:dyDescent="0.2">
      <c r="A466" s="219" t="s">
        <v>143</v>
      </c>
      <c r="B466" s="219" t="s">
        <v>410</v>
      </c>
      <c r="C466" s="221">
        <f t="shared" si="159"/>
        <v>50.836889311297341</v>
      </c>
      <c r="D466" s="221">
        <f t="shared" si="159"/>
        <v>45.238733049137373</v>
      </c>
      <c r="E466" s="221">
        <f t="shared" ref="E466:AG466" si="176">100*(E301/E411)</f>
        <v>48.714242696810743</v>
      </c>
      <c r="F466" s="221">
        <f t="shared" si="176"/>
        <v>39.888647640594598</v>
      </c>
      <c r="G466" s="221">
        <f t="shared" si="176"/>
        <v>44.3439012985068</v>
      </c>
      <c r="H466" s="221">
        <f t="shared" si="176"/>
        <v>43.112431252166793</v>
      </c>
      <c r="I466" s="221">
        <f t="shared" si="176"/>
        <v>48.865749077040128</v>
      </c>
      <c r="J466" s="221">
        <f t="shared" si="176"/>
        <v>52.592092635394138</v>
      </c>
      <c r="K466" s="221">
        <f t="shared" si="176"/>
        <v>46.270508943788172</v>
      </c>
      <c r="L466" s="221">
        <f t="shared" si="176"/>
        <v>46.420394460496404</v>
      </c>
      <c r="M466" s="221">
        <f t="shared" si="176"/>
        <v>48.220695213537724</v>
      </c>
      <c r="N466" s="221">
        <f t="shared" si="176"/>
        <v>32.941212064125295</v>
      </c>
      <c r="O466" s="221">
        <f t="shared" si="176"/>
        <v>61.427884173716087</v>
      </c>
      <c r="P466" s="221">
        <f t="shared" si="176"/>
        <v>63.430042778843088</v>
      </c>
      <c r="Q466" s="221">
        <f t="shared" si="176"/>
        <v>64.144776874045334</v>
      </c>
      <c r="R466" s="221">
        <f t="shared" si="176"/>
        <v>76.21669583912599</v>
      </c>
      <c r="S466" s="221">
        <f t="shared" si="176"/>
        <v>80.103738145802808</v>
      </c>
      <c r="T466" s="221">
        <f t="shared" si="176"/>
        <v>80.41026214861526</v>
      </c>
      <c r="U466" s="221">
        <f t="shared" si="176"/>
        <v>80.102812495206862</v>
      </c>
      <c r="V466" s="221">
        <f t="shared" si="176"/>
        <v>72.762951250718118</v>
      </c>
      <c r="W466" s="221">
        <f t="shared" si="176"/>
        <v>80.216592446065178</v>
      </c>
      <c r="X466" s="221">
        <f t="shared" si="176"/>
        <v>88.246455664828744</v>
      </c>
      <c r="Y466" s="221">
        <f t="shared" si="176"/>
        <v>91.747607046203512</v>
      </c>
      <c r="Z466" s="221">
        <f t="shared" si="176"/>
        <v>100</v>
      </c>
      <c r="AA466" s="221">
        <f t="shared" si="176"/>
        <v>100.77686031172132</v>
      </c>
      <c r="AB466" s="221">
        <f t="shared" si="176"/>
        <v>101.4228372687612</v>
      </c>
      <c r="AC466" s="221">
        <f t="shared" si="176"/>
        <v>101.66640360867962</v>
      </c>
      <c r="AD466" s="221">
        <f t="shared" si="176"/>
        <v>108.39517872268381</v>
      </c>
      <c r="AE466" s="221">
        <f t="shared" si="176"/>
        <v>106.07349120127461</v>
      </c>
      <c r="AF466" s="221">
        <f t="shared" si="176"/>
        <v>108.00491105379196</v>
      </c>
      <c r="AG466" s="221">
        <f t="shared" si="176"/>
        <v>108.20820337727837</v>
      </c>
      <c r="AH466" s="221"/>
    </row>
    <row r="467" spans="1:34" x14ac:dyDescent="0.2">
      <c r="A467" s="219" t="s">
        <v>144</v>
      </c>
      <c r="B467" s="219" t="s">
        <v>411</v>
      </c>
      <c r="C467" s="221">
        <f t="shared" si="159"/>
        <v>853.38931815665319</v>
      </c>
      <c r="D467" s="221">
        <f t="shared" si="159"/>
        <v>970.35769128685683</v>
      </c>
      <c r="E467" s="221">
        <f t="shared" ref="E467:AG467" si="177">100*(E302/E412)</f>
        <v>1520.8419543701937</v>
      </c>
      <c r="F467" s="221">
        <f t="shared" si="177"/>
        <v>1393.8115569480287</v>
      </c>
      <c r="G467" s="221">
        <f t="shared" si="177"/>
        <v>1653.6298293098475</v>
      </c>
      <c r="H467" s="221">
        <f t="shared" si="177"/>
        <v>781.14794281742002</v>
      </c>
      <c r="I467" s="221">
        <f t="shared" si="177"/>
        <v>956.65502409554506</v>
      </c>
      <c r="J467" s="221">
        <f t="shared" si="177"/>
        <v>404.50149412903397</v>
      </c>
      <c r="K467" s="221">
        <f t="shared" si="177"/>
        <v>102.90715139806524</v>
      </c>
      <c r="L467" s="221">
        <f t="shared" si="177"/>
        <v>71.004531015960566</v>
      </c>
      <c r="M467" s="221">
        <f t="shared" si="177"/>
        <v>76.188270493459555</v>
      </c>
      <c r="N467" s="221">
        <f t="shared" si="177"/>
        <v>94.631144521792763</v>
      </c>
      <c r="O467" s="221">
        <f t="shared" si="177"/>
        <v>92.087931294404058</v>
      </c>
      <c r="P467" s="221">
        <f t="shared" si="177"/>
        <v>95.213506413776287</v>
      </c>
      <c r="Q467" s="221">
        <f t="shared" si="177"/>
        <v>104.65493899021317</v>
      </c>
      <c r="R467" s="221">
        <f t="shared" si="177"/>
        <v>142.20622287061613</v>
      </c>
      <c r="S467" s="221">
        <f t="shared" si="177"/>
        <v>106.41289754470178</v>
      </c>
      <c r="T467" s="221">
        <f t="shared" si="177"/>
        <v>117.81590446865513</v>
      </c>
      <c r="U467" s="221">
        <f t="shared" si="177"/>
        <v>150.54138187671026</v>
      </c>
      <c r="V467" s="221">
        <f t="shared" si="177"/>
        <v>205.95542123934572</v>
      </c>
      <c r="W467" s="221">
        <f t="shared" si="177"/>
        <v>202.56928858782643</v>
      </c>
      <c r="X467" s="221">
        <f t="shared" si="177"/>
        <v>151.01893046012796</v>
      </c>
      <c r="Y467" s="221">
        <f t="shared" si="177"/>
        <v>146.63574538325022</v>
      </c>
      <c r="Z467" s="221">
        <f t="shared" si="177"/>
        <v>100</v>
      </c>
      <c r="AA467" s="221">
        <f t="shared" si="177"/>
        <v>134.86500632442099</v>
      </c>
      <c r="AB467" s="221">
        <f t="shared" si="177"/>
        <v>225.89082928091045</v>
      </c>
      <c r="AC467" s="221">
        <f t="shared" si="177"/>
        <v>149.00263829359034</v>
      </c>
      <c r="AD467" s="221">
        <f t="shared" si="177"/>
        <v>164.91638074813653</v>
      </c>
      <c r="AE467" s="221">
        <f t="shared" si="177"/>
        <v>124.62120338184661</v>
      </c>
      <c r="AF467" s="221">
        <f t="shared" si="177"/>
        <v>67.826460697198058</v>
      </c>
      <c r="AG467" s="221">
        <f t="shared" si="177"/>
        <v>86.041994647982619</v>
      </c>
      <c r="AH467" s="221"/>
    </row>
    <row r="468" spans="1:34" x14ac:dyDescent="0.2">
      <c r="A468" s="219" t="s">
        <v>145</v>
      </c>
      <c r="B468" s="219" t="s">
        <v>412</v>
      </c>
      <c r="C468" s="221">
        <f t="shared" si="159"/>
        <v>42.532158642355874</v>
      </c>
      <c r="D468" s="221">
        <f t="shared" si="159"/>
        <v>50.008444297509605</v>
      </c>
      <c r="E468" s="221">
        <f t="shared" ref="E468:AG468" si="178">100*(E303/E413)</f>
        <v>64.456475670450459</v>
      </c>
      <c r="F468" s="221">
        <f t="shared" si="178"/>
        <v>48.3283859313253</v>
      </c>
      <c r="G468" s="221">
        <f t="shared" si="178"/>
        <v>128.29697773584198</v>
      </c>
      <c r="H468" s="221">
        <f t="shared" si="178"/>
        <v>69.39816184369495</v>
      </c>
      <c r="I468" s="221">
        <f t="shared" si="178"/>
        <v>74.260993933167143</v>
      </c>
      <c r="J468" s="221">
        <f t="shared" si="178"/>
        <v>89.383046489354768</v>
      </c>
      <c r="K468" s="221">
        <f t="shared" si="178"/>
        <v>97.358928236362317</v>
      </c>
      <c r="L468" s="221">
        <f t="shared" si="178"/>
        <v>97.108721454485448</v>
      </c>
      <c r="M468" s="221">
        <f t="shared" si="178"/>
        <v>82.258104265194177</v>
      </c>
      <c r="N468" s="221">
        <f t="shared" si="178"/>
        <v>74.771818923550811</v>
      </c>
      <c r="O468" s="221">
        <f t="shared" si="178"/>
        <v>66.503305192701859</v>
      </c>
      <c r="P468" s="221">
        <f t="shared" si="178"/>
        <v>59.135741950937295</v>
      </c>
      <c r="Q468" s="221">
        <f t="shared" si="178"/>
        <v>54.292700848410966</v>
      </c>
      <c r="R468" s="221">
        <f t="shared" si="178"/>
        <v>46.676479103748179</v>
      </c>
      <c r="S468" s="221">
        <f t="shared" si="178"/>
        <v>46.349517592631919</v>
      </c>
      <c r="T468" s="221">
        <f t="shared" si="178"/>
        <v>52.884648970232639</v>
      </c>
      <c r="U468" s="221">
        <f t="shared" si="178"/>
        <v>62.964928058817407</v>
      </c>
      <c r="V468" s="221">
        <f t="shared" si="178"/>
        <v>71.840984252422516</v>
      </c>
      <c r="W468" s="221">
        <f t="shared" si="178"/>
        <v>79.13584937155413</v>
      </c>
      <c r="X468" s="221">
        <f t="shared" si="178"/>
        <v>83.293580621137949</v>
      </c>
      <c r="Y468" s="221">
        <f t="shared" si="178"/>
        <v>94.027443254133246</v>
      </c>
      <c r="Z468" s="221">
        <f t="shared" si="178"/>
        <v>100</v>
      </c>
      <c r="AA468" s="221">
        <f t="shared" si="178"/>
        <v>100.24049252869875</v>
      </c>
      <c r="AB468" s="221">
        <f t="shared" si="178"/>
        <v>102.76189772794042</v>
      </c>
      <c r="AC468" s="221">
        <f t="shared" si="178"/>
        <v>104.09050576671659</v>
      </c>
      <c r="AD468" s="221">
        <f t="shared" si="178"/>
        <v>109.71992908796248</v>
      </c>
      <c r="AE468" s="221">
        <f t="shared" si="178"/>
        <v>109.32207062616808</v>
      </c>
      <c r="AF468" s="221">
        <f t="shared" si="178"/>
        <v>119.14309328381272</v>
      </c>
      <c r="AG468" s="221">
        <f t="shared" si="178"/>
        <v>133.82273157106286</v>
      </c>
      <c r="AH468" s="221"/>
    </row>
    <row r="469" spans="1:34" x14ac:dyDescent="0.2">
      <c r="A469" s="219" t="s">
        <v>146</v>
      </c>
      <c r="B469" s="219" t="s">
        <v>413</v>
      </c>
      <c r="C469" s="221">
        <f t="shared" si="159"/>
        <v>79.000454175417431</v>
      </c>
      <c r="D469" s="221">
        <f t="shared" si="159"/>
        <v>84.574895040106341</v>
      </c>
      <c r="E469" s="221">
        <f t="shared" ref="E469:AG469" si="179">100*(E304/E414)</f>
        <v>93.493151725360235</v>
      </c>
      <c r="F469" s="221">
        <f t="shared" si="179"/>
        <v>85.008946597530127</v>
      </c>
      <c r="G469" s="221">
        <f t="shared" si="179"/>
        <v>98.001710735291653</v>
      </c>
      <c r="H469" s="221">
        <f t="shared" si="179"/>
        <v>80.144001600707355</v>
      </c>
      <c r="I469" s="221">
        <f t="shared" si="179"/>
        <v>73.833332427556542</v>
      </c>
      <c r="J469" s="221">
        <f t="shared" si="179"/>
        <v>84.422286209940012</v>
      </c>
      <c r="K469" s="221">
        <f t="shared" si="179"/>
        <v>88.168130203321198</v>
      </c>
      <c r="L469" s="221">
        <f t="shared" si="179"/>
        <v>96.104041561309998</v>
      </c>
      <c r="M469" s="221">
        <f t="shared" si="179"/>
        <v>84.622013069050894</v>
      </c>
      <c r="N469" s="221">
        <f t="shared" si="179"/>
        <v>97.91951487175443</v>
      </c>
      <c r="O469" s="221">
        <f t="shared" si="179"/>
        <v>107.41044172943211</v>
      </c>
      <c r="P469" s="221">
        <f t="shared" si="179"/>
        <v>102.38630819630863</v>
      </c>
      <c r="Q469" s="221">
        <f t="shared" si="179"/>
        <v>89.81161275434583</v>
      </c>
      <c r="R469" s="221">
        <f t="shared" si="179"/>
        <v>89.927319546156568</v>
      </c>
      <c r="S469" s="221">
        <f t="shared" si="179"/>
        <v>77.961166272859813</v>
      </c>
      <c r="T469" s="221">
        <f t="shared" si="179"/>
        <v>85.754438392398953</v>
      </c>
      <c r="U469" s="221">
        <f t="shared" si="179"/>
        <v>86.018152385431947</v>
      </c>
      <c r="V469" s="221">
        <f t="shared" si="179"/>
        <v>87.877695485464344</v>
      </c>
      <c r="W469" s="221">
        <f t="shared" si="179"/>
        <v>86.207978660180473</v>
      </c>
      <c r="X469" s="221">
        <f t="shared" si="179"/>
        <v>83.586223399611583</v>
      </c>
      <c r="Y469" s="221">
        <f t="shared" si="179"/>
        <v>80.282646120296704</v>
      </c>
      <c r="Z469" s="221">
        <f t="shared" si="179"/>
        <v>100</v>
      </c>
      <c r="AA469" s="221">
        <f t="shared" si="179"/>
        <v>84.848984300960069</v>
      </c>
      <c r="AB469" s="221">
        <f t="shared" si="179"/>
        <v>84.118655713265852</v>
      </c>
      <c r="AC469" s="221">
        <f t="shared" si="179"/>
        <v>49.523539875387286</v>
      </c>
      <c r="AD469" s="221">
        <f t="shared" si="179"/>
        <v>60.002908629637396</v>
      </c>
      <c r="AE469" s="221">
        <f t="shared" si="179"/>
        <v>71.710262684332463</v>
      </c>
      <c r="AF469" s="221">
        <f t="shared" si="179"/>
        <v>66.189415771471502</v>
      </c>
      <c r="AG469" s="221">
        <f t="shared" si="179"/>
        <v>69.817953855462264</v>
      </c>
      <c r="AH469" s="221"/>
    </row>
    <row r="470" spans="1:34" x14ac:dyDescent="0.2">
      <c r="A470" s="219" t="s">
        <v>147</v>
      </c>
      <c r="B470" s="219" t="s">
        <v>414</v>
      </c>
      <c r="C470" s="221">
        <f t="shared" si="159"/>
        <v>35.58603328348385</v>
      </c>
      <c r="D470" s="221">
        <f t="shared" si="159"/>
        <v>34.45705467681266</v>
      </c>
      <c r="E470" s="221">
        <f t="shared" ref="E470:AG470" si="180">100*(E305/E415)</f>
        <v>37.768321996125756</v>
      </c>
      <c r="F470" s="221">
        <f t="shared" si="180"/>
        <v>27.692761994234139</v>
      </c>
      <c r="G470" s="221">
        <f t="shared" si="180"/>
        <v>40.404683285984291</v>
      </c>
      <c r="H470" s="221">
        <f t="shared" si="180"/>
        <v>44.78270246351056</v>
      </c>
      <c r="I470" s="221">
        <f t="shared" si="180"/>
        <v>42.76059484670423</v>
      </c>
      <c r="J470" s="221">
        <f t="shared" si="180"/>
        <v>49.738954632939212</v>
      </c>
      <c r="K470" s="221">
        <f t="shared" si="180"/>
        <v>55.552184022500128</v>
      </c>
      <c r="L470" s="221">
        <f t="shared" si="180"/>
        <v>56.560443380496558</v>
      </c>
      <c r="M470" s="221">
        <f t="shared" si="180"/>
        <v>52.406115725684231</v>
      </c>
      <c r="N470" s="221">
        <f t="shared" si="180"/>
        <v>75.849071381478993</v>
      </c>
      <c r="O470" s="221">
        <f t="shared" si="180"/>
        <v>84.906463927689714</v>
      </c>
      <c r="P470" s="221">
        <f t="shared" si="180"/>
        <v>79.1494531250557</v>
      </c>
      <c r="Q470" s="221">
        <f t="shared" si="180"/>
        <v>73.018562443205511</v>
      </c>
      <c r="R470" s="221">
        <f t="shared" si="180"/>
        <v>71.046626719675743</v>
      </c>
      <c r="S470" s="221">
        <f t="shared" si="180"/>
        <v>78.385939009942362</v>
      </c>
      <c r="T470" s="221">
        <f t="shared" si="180"/>
        <v>97.785721818949128</v>
      </c>
      <c r="U470" s="221">
        <f t="shared" si="180"/>
        <v>98.266915533377158</v>
      </c>
      <c r="V470" s="221">
        <f t="shared" si="180"/>
        <v>105.82457869455575</v>
      </c>
      <c r="W470" s="221">
        <f t="shared" si="180"/>
        <v>104.57360746773092</v>
      </c>
      <c r="X470" s="221">
        <f t="shared" si="180"/>
        <v>99.065071471531525</v>
      </c>
      <c r="Y470" s="221">
        <f t="shared" si="180"/>
        <v>100.93859740619746</v>
      </c>
      <c r="Z470" s="221">
        <f t="shared" si="180"/>
        <v>100</v>
      </c>
      <c r="AA470" s="221">
        <f t="shared" si="180"/>
        <v>103.05296743342271</v>
      </c>
      <c r="AB470" s="221">
        <f t="shared" si="180"/>
        <v>103.33095861818443</v>
      </c>
      <c r="AC470" s="221">
        <f t="shared" si="180"/>
        <v>109.36314920478026</v>
      </c>
      <c r="AD470" s="221">
        <f t="shared" si="180"/>
        <v>133.83982011873812</v>
      </c>
      <c r="AE470" s="221">
        <f t="shared" si="180"/>
        <v>135.20822486399962</v>
      </c>
      <c r="AF470" s="221">
        <f t="shared" si="180"/>
        <v>153.73357930581207</v>
      </c>
      <c r="AG470" s="221">
        <f t="shared" si="180"/>
        <v>163.43961445367657</v>
      </c>
      <c r="AH470" s="221"/>
    </row>
    <row r="471" spans="1:34" x14ac:dyDescent="0.2">
      <c r="A471" s="219" t="s">
        <v>148</v>
      </c>
      <c r="B471" s="219" t="s">
        <v>415</v>
      </c>
      <c r="C471" s="221">
        <f t="shared" si="159"/>
        <v>78.23046761108462</v>
      </c>
      <c r="D471" s="221">
        <f t="shared" si="159"/>
        <v>84.747599247795094</v>
      </c>
      <c r="E471" s="221">
        <f t="shared" ref="E471:AG471" si="181">100*(E306/E416)</f>
        <v>94.050331976042813</v>
      </c>
      <c r="F471" s="221">
        <f t="shared" si="181"/>
        <v>83.131754440942899</v>
      </c>
      <c r="G471" s="221">
        <f t="shared" si="181"/>
        <v>90.501978571917277</v>
      </c>
      <c r="H471" s="221">
        <f t="shared" si="181"/>
        <v>98.478275730971234</v>
      </c>
      <c r="I471" s="221">
        <f t="shared" si="181"/>
        <v>96.185729768513767</v>
      </c>
      <c r="J471" s="221">
        <f t="shared" si="181"/>
        <v>98.764909950395037</v>
      </c>
      <c r="K471" s="221">
        <f t="shared" si="181"/>
        <v>98.652103146943844</v>
      </c>
      <c r="L471" s="221">
        <f t="shared" si="181"/>
        <v>94.894789301609336</v>
      </c>
      <c r="M471" s="221">
        <f t="shared" si="181"/>
        <v>101.89164145144377</v>
      </c>
      <c r="N471" s="221">
        <f t="shared" si="181"/>
        <v>103.03873377685147</v>
      </c>
      <c r="O471" s="221">
        <f t="shared" si="181"/>
        <v>102.39332961130086</v>
      </c>
      <c r="P471" s="221">
        <f t="shared" si="181"/>
        <v>96.373814825125748</v>
      </c>
      <c r="Q471" s="221">
        <f t="shared" si="181"/>
        <v>102.21891997190539</v>
      </c>
      <c r="R471" s="221">
        <f t="shared" si="181"/>
        <v>104.20274824241056</v>
      </c>
      <c r="S471" s="221">
        <f t="shared" si="181"/>
        <v>109.41307607750915</v>
      </c>
      <c r="T471" s="221">
        <f t="shared" si="181"/>
        <v>102.52687978611124</v>
      </c>
      <c r="U471" s="221">
        <f t="shared" si="181"/>
        <v>100.49187465219858</v>
      </c>
      <c r="V471" s="221">
        <f t="shared" si="181"/>
        <v>101.80901614120022</v>
      </c>
      <c r="W471" s="221">
        <f t="shared" si="181"/>
        <v>107.01572446476717</v>
      </c>
      <c r="X471" s="221">
        <f t="shared" si="181"/>
        <v>107.26157254899258</v>
      </c>
      <c r="Y471" s="221">
        <f t="shared" si="181"/>
        <v>95.13045955284035</v>
      </c>
      <c r="Z471" s="221">
        <f t="shared" si="181"/>
        <v>100</v>
      </c>
      <c r="AA471" s="221">
        <f t="shared" si="181"/>
        <v>95.895055018995279</v>
      </c>
      <c r="AB471" s="221">
        <f t="shared" si="181"/>
        <v>98.136549477407044</v>
      </c>
      <c r="AC471" s="221">
        <f t="shared" si="181"/>
        <v>101.88161650224812</v>
      </c>
      <c r="AD471" s="221">
        <f t="shared" si="181"/>
        <v>110.51757489758873</v>
      </c>
      <c r="AE471" s="221">
        <f t="shared" si="181"/>
        <v>110.28033795022176</v>
      </c>
      <c r="AF471" s="221">
        <f t="shared" si="181"/>
        <v>114.92123697275566</v>
      </c>
      <c r="AG471" s="221">
        <f t="shared" si="181"/>
        <v>121.33390556990872</v>
      </c>
      <c r="AH471" s="221"/>
    </row>
    <row r="472" spans="1:34" x14ac:dyDescent="0.2">
      <c r="A472" s="219" t="s">
        <v>149</v>
      </c>
      <c r="B472" s="219" t="s">
        <v>416</v>
      </c>
      <c r="C472" s="221">
        <f t="shared" si="159"/>
        <v>55.7439507302092</v>
      </c>
      <c r="D472" s="221">
        <f t="shared" si="159"/>
        <v>60.175348516759087</v>
      </c>
      <c r="E472" s="221">
        <f t="shared" ref="E472:AG472" si="182">100*(E307/E417)</f>
        <v>65.955845490300533</v>
      </c>
      <c r="F472" s="221">
        <f t="shared" si="182"/>
        <v>60.933283426591103</v>
      </c>
      <c r="G472" s="221">
        <f t="shared" si="182"/>
        <v>74.342728275534995</v>
      </c>
      <c r="H472" s="221">
        <f t="shared" si="182"/>
        <v>77.398387901471111</v>
      </c>
      <c r="I472" s="221">
        <f t="shared" si="182"/>
        <v>86.293933508713394</v>
      </c>
      <c r="J472" s="221">
        <f t="shared" si="182"/>
        <v>108.03218753952422</v>
      </c>
      <c r="K472" s="221">
        <f t="shared" si="182"/>
        <v>121.71289796783897</v>
      </c>
      <c r="L472" s="221">
        <f t="shared" si="182"/>
        <v>111.71685709699287</v>
      </c>
      <c r="M472" s="221">
        <f t="shared" si="182"/>
        <v>114.87929780420909</v>
      </c>
      <c r="N472" s="221">
        <f t="shared" si="182"/>
        <v>124.3233159526923</v>
      </c>
      <c r="O472" s="221">
        <f t="shared" si="182"/>
        <v>110.31506163170333</v>
      </c>
      <c r="P472" s="221">
        <f t="shared" si="182"/>
        <v>101.78535197051227</v>
      </c>
      <c r="Q472" s="221">
        <f t="shared" si="182"/>
        <v>96.081710111786848</v>
      </c>
      <c r="R472" s="221">
        <f t="shared" si="182"/>
        <v>101.9104986492803</v>
      </c>
      <c r="S472" s="221">
        <f t="shared" si="182"/>
        <v>99.517443461103312</v>
      </c>
      <c r="T472" s="221">
        <f t="shared" si="182"/>
        <v>97.971198526814121</v>
      </c>
      <c r="U472" s="221">
        <f t="shared" si="182"/>
        <v>95.972088511488181</v>
      </c>
      <c r="V472" s="221">
        <f t="shared" si="182"/>
        <v>98.317849848676403</v>
      </c>
      <c r="W472" s="221">
        <f t="shared" si="182"/>
        <v>97.485058414592288</v>
      </c>
      <c r="X472" s="221">
        <f t="shared" si="182"/>
        <v>94.734121693713675</v>
      </c>
      <c r="Y472" s="221">
        <f t="shared" si="182"/>
        <v>90.83668756270022</v>
      </c>
      <c r="Z472" s="221">
        <f t="shared" si="182"/>
        <v>100</v>
      </c>
      <c r="AA472" s="221">
        <f t="shared" si="182"/>
        <v>101.27326150832516</v>
      </c>
      <c r="AB472" s="221">
        <f t="shared" si="182"/>
        <v>101.4507263357346</v>
      </c>
      <c r="AC472" s="221">
        <f t="shared" si="182"/>
        <v>104.44183743266248</v>
      </c>
      <c r="AD472" s="221">
        <f t="shared" si="182"/>
        <v>111.0106283212845</v>
      </c>
      <c r="AE472" s="221">
        <f t="shared" si="182"/>
        <v>111.87159735471759</v>
      </c>
      <c r="AF472" s="221">
        <f t="shared" si="182"/>
        <v>119.41784354263845</v>
      </c>
      <c r="AG472" s="221">
        <f t="shared" si="182"/>
        <v>124.61029258335567</v>
      </c>
      <c r="AH472" s="221"/>
    </row>
    <row r="473" spans="1:34" x14ac:dyDescent="0.2">
      <c r="A473" s="219" t="s">
        <v>150</v>
      </c>
      <c r="B473" s="219" t="s">
        <v>417</v>
      </c>
      <c r="C473" s="221">
        <f t="shared" si="159"/>
        <v>70.478490444357519</v>
      </c>
      <c r="D473" s="221">
        <f t="shared" si="159"/>
        <v>75.218594200583937</v>
      </c>
      <c r="E473" s="221">
        <f t="shared" ref="E473:AG473" si="183">100*(E308/E418)</f>
        <v>81.671432855925431</v>
      </c>
      <c r="F473" s="221">
        <f t="shared" si="183"/>
        <v>56.864992334449873</v>
      </c>
      <c r="G473" s="221">
        <f t="shared" si="183"/>
        <v>65.080367672000378</v>
      </c>
      <c r="H473" s="221">
        <f t="shared" si="183"/>
        <v>66.020420402577955</v>
      </c>
      <c r="I473" s="221">
        <f t="shared" si="183"/>
        <v>65.967406934431722</v>
      </c>
      <c r="J473" s="221">
        <f t="shared" si="183"/>
        <v>68.910470708582821</v>
      </c>
      <c r="K473" s="221">
        <f t="shared" si="183"/>
        <v>71.61890949543573</v>
      </c>
      <c r="L473" s="221">
        <f t="shared" si="183"/>
        <v>66.933208689043624</v>
      </c>
      <c r="M473" s="221">
        <f t="shared" si="183"/>
        <v>64.776279806064139</v>
      </c>
      <c r="N473" s="221">
        <f t="shared" si="183"/>
        <v>64.93609183922058</v>
      </c>
      <c r="O473" s="221">
        <f t="shared" si="183"/>
        <v>60.434454543820806</v>
      </c>
      <c r="P473" s="221">
        <f t="shared" si="183"/>
        <v>64.560859060049069</v>
      </c>
      <c r="Q473" s="221">
        <f t="shared" si="183"/>
        <v>65.765260289863278</v>
      </c>
      <c r="R473" s="221">
        <f t="shared" si="183"/>
        <v>64.138240070336963</v>
      </c>
      <c r="S473" s="221">
        <f t="shared" si="183"/>
        <v>67.038451615596045</v>
      </c>
      <c r="T473" s="221">
        <f t="shared" si="183"/>
        <v>66.087483970080257</v>
      </c>
      <c r="U473" s="221">
        <f t="shared" si="183"/>
        <v>65.908391124324453</v>
      </c>
      <c r="V473" s="221">
        <f t="shared" si="183"/>
        <v>66.8893523759007</v>
      </c>
      <c r="W473" s="221">
        <f t="shared" si="183"/>
        <v>66.989426447989914</v>
      </c>
      <c r="X473" s="221">
        <f t="shared" si="183"/>
        <v>68.674374877764592</v>
      </c>
      <c r="Y473" s="221">
        <f t="shared" si="183"/>
        <v>69.208503095436853</v>
      </c>
      <c r="Z473" s="221">
        <f t="shared" si="183"/>
        <v>100</v>
      </c>
      <c r="AA473" s="221">
        <f t="shared" si="183"/>
        <v>101.77514792899407</v>
      </c>
      <c r="AB473" s="221">
        <f t="shared" si="183"/>
        <v>101.41008206401689</v>
      </c>
      <c r="AC473" s="221">
        <f t="shared" si="183"/>
        <v>102.72385018984622</v>
      </c>
      <c r="AD473" s="221">
        <f t="shared" si="183"/>
        <v>105.92047126387844</v>
      </c>
      <c r="AE473" s="221">
        <f t="shared" si="183"/>
        <v>104.52805907667369</v>
      </c>
      <c r="AF473" s="221">
        <f t="shared" si="183"/>
        <v>106.36540111860946</v>
      </c>
      <c r="AG473" s="221">
        <f t="shared" si="183"/>
        <v>114.41599340510973</v>
      </c>
      <c r="AH473" s="221"/>
    </row>
    <row r="474" spans="1:34" x14ac:dyDescent="0.2">
      <c r="A474" s="219" t="s">
        <v>151</v>
      </c>
      <c r="B474" s="219" t="s">
        <v>418</v>
      </c>
      <c r="C474" s="221">
        <f t="shared" si="159"/>
        <v>145.63829969972048</v>
      </c>
      <c r="D474" s="221">
        <f t="shared" si="159"/>
        <v>159.25343695082466</v>
      </c>
      <c r="E474" s="221">
        <f t="shared" ref="E474:AG474" si="184">100*(E309/E419)</f>
        <v>187.81453863139618</v>
      </c>
      <c r="F474" s="221">
        <f t="shared" si="184"/>
        <v>196.61084860327577</v>
      </c>
      <c r="G474" s="221">
        <f t="shared" si="184"/>
        <v>190.09944064828906</v>
      </c>
      <c r="H474" s="221">
        <f t="shared" si="184"/>
        <v>167.08797938905809</v>
      </c>
      <c r="I474" s="221">
        <f t="shared" si="184"/>
        <v>148.25899416838948</v>
      </c>
      <c r="J474" s="221">
        <f t="shared" si="184"/>
        <v>160.61984183999724</v>
      </c>
      <c r="K474" s="221">
        <f t="shared" si="184"/>
        <v>183.06212950521811</v>
      </c>
      <c r="L474" s="221">
        <f t="shared" si="184"/>
        <v>196.22596374635432</v>
      </c>
      <c r="M474" s="221">
        <f t="shared" si="184"/>
        <v>152.13113137247828</v>
      </c>
      <c r="N474" s="221">
        <f t="shared" si="184"/>
        <v>170.2549524507852</v>
      </c>
      <c r="O474" s="221">
        <f t="shared" si="184"/>
        <v>147.86424247601047</v>
      </c>
      <c r="P474" s="221">
        <f t="shared" si="184"/>
        <v>150.88808321518147</v>
      </c>
      <c r="Q474" s="221">
        <f t="shared" si="184"/>
        <v>149.80087598488385</v>
      </c>
      <c r="R474" s="221">
        <f t="shared" si="184"/>
        <v>130.87384481295192</v>
      </c>
      <c r="S474" s="221">
        <f t="shared" si="184"/>
        <v>138.96739349946179</v>
      </c>
      <c r="T474" s="221">
        <f t="shared" si="184"/>
        <v>123.11834102302129</v>
      </c>
      <c r="U474" s="221">
        <f t="shared" si="184"/>
        <v>113.28660643923712</v>
      </c>
      <c r="V474" s="221">
        <f t="shared" si="184"/>
        <v>113.95388172225263</v>
      </c>
      <c r="W474" s="221">
        <f t="shared" si="184"/>
        <v>114.61752116563164</v>
      </c>
      <c r="X474" s="221">
        <f t="shared" si="184"/>
        <v>133.38464294563988</v>
      </c>
      <c r="Y474" s="221">
        <f t="shared" si="184"/>
        <v>125.10992104144736</v>
      </c>
      <c r="Z474" s="221">
        <f t="shared" si="184"/>
        <v>100</v>
      </c>
      <c r="AA474" s="221">
        <f t="shared" si="184"/>
        <v>99.463519313304744</v>
      </c>
      <c r="AB474" s="221">
        <f t="shared" si="184"/>
        <v>99.854338642630083</v>
      </c>
      <c r="AC474" s="221">
        <f t="shared" si="184"/>
        <v>104.17382338283173</v>
      </c>
      <c r="AD474" s="221">
        <f t="shared" si="184"/>
        <v>105.59599162014001</v>
      </c>
      <c r="AE474" s="221">
        <f t="shared" si="184"/>
        <v>101.48058953410921</v>
      </c>
      <c r="AF474" s="221">
        <f t="shared" si="184"/>
        <v>103.7053440807386</v>
      </c>
      <c r="AG474" s="221">
        <f t="shared" si="184"/>
        <v>102.51071312862913</v>
      </c>
      <c r="AH474" s="221"/>
    </row>
    <row r="475" spans="1:34" x14ac:dyDescent="0.2">
      <c r="A475" s="219" t="s">
        <v>152</v>
      </c>
      <c r="B475" s="219" t="s">
        <v>419</v>
      </c>
      <c r="C475" s="221">
        <f t="shared" si="159"/>
        <v>71.571238194402525</v>
      </c>
      <c r="D475" s="221">
        <f t="shared" si="159"/>
        <v>77.124673025063956</v>
      </c>
      <c r="E475" s="221">
        <f t="shared" ref="E475:AG475" si="185">100*(E310/E420)</f>
        <v>93.522485175102602</v>
      </c>
      <c r="F475" s="221">
        <f t="shared" si="185"/>
        <v>91.263235269428208</v>
      </c>
      <c r="G475" s="221">
        <f t="shared" si="185"/>
        <v>100.25445650963147</v>
      </c>
      <c r="H475" s="221">
        <f t="shared" si="185"/>
        <v>89.994377072518347</v>
      </c>
      <c r="I475" s="221">
        <f t="shared" si="185"/>
        <v>86.344103417141454</v>
      </c>
      <c r="J475" s="221">
        <f t="shared" si="185"/>
        <v>78.910539120528739</v>
      </c>
      <c r="K475" s="221">
        <f t="shared" si="185"/>
        <v>78.901362555644795</v>
      </c>
      <c r="L475" s="221">
        <f t="shared" si="185"/>
        <v>87.738629425550158</v>
      </c>
      <c r="M475" s="221">
        <f t="shared" si="185"/>
        <v>95.336397357630091</v>
      </c>
      <c r="N475" s="221">
        <f t="shared" si="185"/>
        <v>101.46883099356529</v>
      </c>
      <c r="O475" s="221">
        <f t="shared" si="185"/>
        <v>99.55559881820561</v>
      </c>
      <c r="P475" s="221">
        <f t="shared" si="185"/>
        <v>101.56915048206581</v>
      </c>
      <c r="Q475" s="221">
        <f t="shared" si="185"/>
        <v>86.909835779522126</v>
      </c>
      <c r="R475" s="221">
        <f t="shared" si="185"/>
        <v>93.487577866647115</v>
      </c>
      <c r="S475" s="221">
        <f t="shared" si="185"/>
        <v>97.170442842455046</v>
      </c>
      <c r="T475" s="221">
        <f t="shared" si="185"/>
        <v>94.000161923233122</v>
      </c>
      <c r="U475" s="221">
        <f t="shared" si="185"/>
        <v>93.650521116575163</v>
      </c>
      <c r="V475" s="221">
        <f t="shared" si="185"/>
        <v>91.951991765229565</v>
      </c>
      <c r="W475" s="221">
        <f t="shared" si="185"/>
        <v>92.488945695199391</v>
      </c>
      <c r="X475" s="221">
        <f t="shared" si="185"/>
        <v>91.751635594336406</v>
      </c>
      <c r="Y475" s="221">
        <f t="shared" si="185"/>
        <v>90.872373944278721</v>
      </c>
      <c r="Z475" s="221">
        <f t="shared" si="185"/>
        <v>100</v>
      </c>
      <c r="AA475" s="221">
        <f t="shared" si="185"/>
        <v>106.25886064575387</v>
      </c>
      <c r="AB475" s="221">
        <f t="shared" si="185"/>
        <v>106.23258171397552</v>
      </c>
      <c r="AC475" s="221">
        <f t="shared" si="185"/>
        <v>101.7283269359547</v>
      </c>
      <c r="AD475" s="221">
        <f t="shared" si="185"/>
        <v>104.46919563207106</v>
      </c>
      <c r="AE475" s="221">
        <f t="shared" si="185"/>
        <v>108.25840991868833</v>
      </c>
      <c r="AF475" s="221">
        <f t="shared" si="185"/>
        <v>110.2095988716099</v>
      </c>
      <c r="AG475" s="221">
        <f t="shared" si="185"/>
        <v>96.373556338626997</v>
      </c>
      <c r="AH475" s="221"/>
    </row>
    <row r="476" spans="1:34" x14ac:dyDescent="0.2">
      <c r="A476" s="219" t="s">
        <v>153</v>
      </c>
      <c r="B476" s="219" t="s">
        <v>420</v>
      </c>
      <c r="C476" s="221">
        <f t="shared" si="159"/>
        <v>64.350334543100374</v>
      </c>
      <c r="D476" s="221">
        <f t="shared" si="159"/>
        <v>65.502329193182845</v>
      </c>
      <c r="E476" s="221">
        <f t="shared" ref="E476:AG476" si="186">100*(E311/E421)</f>
        <v>79.072708942591959</v>
      </c>
      <c r="F476" s="221">
        <f t="shared" si="186"/>
        <v>78.990430883615247</v>
      </c>
      <c r="G476" s="221">
        <f t="shared" si="186"/>
        <v>88.777545383248338</v>
      </c>
      <c r="H476" s="221">
        <f t="shared" si="186"/>
        <v>89.254698234358102</v>
      </c>
      <c r="I476" s="221">
        <f t="shared" si="186"/>
        <v>80.450151010825365</v>
      </c>
      <c r="J476" s="221">
        <f t="shared" si="186"/>
        <v>104.77198721524073</v>
      </c>
      <c r="K476" s="221">
        <f t="shared" si="186"/>
        <v>122.66539798660072</v>
      </c>
      <c r="L476" s="221">
        <f t="shared" si="186"/>
        <v>125.42294853195483</v>
      </c>
      <c r="M476" s="221">
        <f t="shared" si="186"/>
        <v>125.59574941296658</v>
      </c>
      <c r="N476" s="221">
        <f t="shared" si="186"/>
        <v>125.1021184362135</v>
      </c>
      <c r="O476" s="221">
        <f t="shared" si="186"/>
        <v>106.81344481420869</v>
      </c>
      <c r="P476" s="221">
        <f t="shared" si="186"/>
        <v>98.329913339341488</v>
      </c>
      <c r="Q476" s="221">
        <f t="shared" si="186"/>
        <v>88.81567250093606</v>
      </c>
      <c r="R476" s="221">
        <f t="shared" si="186"/>
        <v>90.04505149320498</v>
      </c>
      <c r="S476" s="221">
        <f t="shared" si="186"/>
        <v>91.969812171605852</v>
      </c>
      <c r="T476" s="221">
        <f t="shared" si="186"/>
        <v>84.58139976076275</v>
      </c>
      <c r="U476" s="221">
        <f t="shared" si="186"/>
        <v>79.228862528306053</v>
      </c>
      <c r="V476" s="221">
        <f t="shared" si="186"/>
        <v>78.805340456502577</v>
      </c>
      <c r="W476" s="221">
        <f t="shared" si="186"/>
        <v>79.791735214708552</v>
      </c>
      <c r="X476" s="221">
        <f t="shared" si="186"/>
        <v>80.144146325407846</v>
      </c>
      <c r="Y476" s="221">
        <f t="shared" si="186"/>
        <v>86.032943586902491</v>
      </c>
      <c r="Z476" s="221">
        <f t="shared" si="186"/>
        <v>100</v>
      </c>
      <c r="AA476" s="221">
        <f t="shared" si="186"/>
        <v>100.68994296842398</v>
      </c>
      <c r="AB476" s="221">
        <f t="shared" si="186"/>
        <v>100.69495216910893</v>
      </c>
      <c r="AC476" s="221">
        <f t="shared" si="186"/>
        <v>101.55129211817851</v>
      </c>
      <c r="AD476" s="221">
        <f t="shared" si="186"/>
        <v>103.93686230519918</v>
      </c>
      <c r="AE476" s="221">
        <f t="shared" si="186"/>
        <v>107.1430898510271</v>
      </c>
      <c r="AF476" s="221">
        <f t="shared" si="186"/>
        <v>114.67097593333766</v>
      </c>
      <c r="AG476" s="221">
        <f t="shared" si="186"/>
        <v>123.19719495742459</v>
      </c>
      <c r="AH476" s="221"/>
    </row>
    <row r="477" spans="1:34" x14ac:dyDescent="0.2">
      <c r="A477" s="219" t="s">
        <v>154</v>
      </c>
      <c r="B477" s="219" t="s">
        <v>421</v>
      </c>
      <c r="C477" s="221">
        <f t="shared" si="159"/>
        <v>61.688684752619551</v>
      </c>
      <c r="D477" s="221">
        <f t="shared" si="159"/>
        <v>60.083551642740588</v>
      </c>
      <c r="E477" s="221">
        <f t="shared" ref="E477:AG477" si="187">100*(E312/E422)</f>
        <v>59.496216342299654</v>
      </c>
      <c r="F477" s="221">
        <f t="shared" si="187"/>
        <v>55.305668285852896</v>
      </c>
      <c r="G477" s="221">
        <f t="shared" si="187"/>
        <v>57.200980817974965</v>
      </c>
      <c r="H477" s="221">
        <f t="shared" si="187"/>
        <v>58.296193072947169</v>
      </c>
      <c r="I477" s="221">
        <f t="shared" si="187"/>
        <v>62.828396577367016</v>
      </c>
      <c r="J477" s="221">
        <f t="shared" si="187"/>
        <v>61.983946240166176</v>
      </c>
      <c r="K477" s="221">
        <f t="shared" si="187"/>
        <v>59.375399901449633</v>
      </c>
      <c r="L477" s="221">
        <f t="shared" si="187"/>
        <v>61.319044107177987</v>
      </c>
      <c r="M477" s="221">
        <f t="shared" si="187"/>
        <v>60.540375916388356</v>
      </c>
      <c r="N477" s="221">
        <f t="shared" si="187"/>
        <v>67.462816441439585</v>
      </c>
      <c r="O477" s="221">
        <f t="shared" si="187"/>
        <v>67.634160229589753</v>
      </c>
      <c r="P477" s="221">
        <f t="shared" si="187"/>
        <v>68.327416870364786</v>
      </c>
      <c r="Q477" s="221">
        <f t="shared" si="187"/>
        <v>64.424887851247419</v>
      </c>
      <c r="R477" s="221">
        <f t="shared" si="187"/>
        <v>66.404628018415636</v>
      </c>
      <c r="S477" s="221">
        <f t="shared" si="187"/>
        <v>72.378845894634352</v>
      </c>
      <c r="T477" s="221">
        <f t="shared" si="187"/>
        <v>79.223796126309409</v>
      </c>
      <c r="U477" s="221">
        <f t="shared" si="187"/>
        <v>85.219273532118763</v>
      </c>
      <c r="V477" s="221">
        <f t="shared" si="187"/>
        <v>81.477425649597109</v>
      </c>
      <c r="W477" s="221">
        <f t="shared" si="187"/>
        <v>88.578157785008599</v>
      </c>
      <c r="X477" s="221">
        <f t="shared" si="187"/>
        <v>102.03901182983579</v>
      </c>
      <c r="Y477" s="221">
        <f t="shared" si="187"/>
        <v>103.42879698991338</v>
      </c>
      <c r="Z477" s="221">
        <f t="shared" si="187"/>
        <v>100</v>
      </c>
      <c r="AA477" s="221">
        <f t="shared" si="187"/>
        <v>108.34113667420866</v>
      </c>
      <c r="AB477" s="221">
        <f t="shared" si="187"/>
        <v>101.10745002288381</v>
      </c>
      <c r="AC477" s="221">
        <f t="shared" si="187"/>
        <v>89.604043631846579</v>
      </c>
      <c r="AD477" s="221">
        <f t="shared" si="187"/>
        <v>92.680162628594204</v>
      </c>
      <c r="AE477" s="221">
        <f t="shared" si="187"/>
        <v>92.685887051155518</v>
      </c>
      <c r="AF477" s="221">
        <f t="shared" si="187"/>
        <v>89.572079029146721</v>
      </c>
      <c r="AG477" s="221">
        <f t="shared" si="187"/>
        <v>100.81897274420908</v>
      </c>
      <c r="AH477" s="221"/>
    </row>
    <row r="478" spans="1:34" x14ac:dyDescent="0.2">
      <c r="A478" s="219" t="s">
        <v>155</v>
      </c>
      <c r="B478" s="219" t="s">
        <v>422</v>
      </c>
      <c r="C478" s="221">
        <f t="shared" si="159"/>
        <v>63.155776291606522</v>
      </c>
      <c r="D478" s="221">
        <f t="shared" si="159"/>
        <v>61.242316684538579</v>
      </c>
      <c r="E478" s="221">
        <f t="shared" ref="E478:AG478" si="188">100*(E313/E423)</f>
        <v>64.202801604661417</v>
      </c>
      <c r="F478" s="221">
        <f t="shared" si="188"/>
        <v>63.448576355115172</v>
      </c>
      <c r="G478" s="221">
        <f t="shared" si="188"/>
        <v>63.097088556517924</v>
      </c>
      <c r="H478" s="221">
        <f t="shared" si="188"/>
        <v>63.807136428819376</v>
      </c>
      <c r="I478" s="221">
        <f t="shared" si="188"/>
        <v>65.302391895822453</v>
      </c>
      <c r="J478" s="221">
        <f t="shared" si="188"/>
        <v>64.972618480959227</v>
      </c>
      <c r="K478" s="221">
        <f t="shared" si="188"/>
        <v>66.93853104857547</v>
      </c>
      <c r="L478" s="221">
        <f t="shared" si="188"/>
        <v>68.792910427570135</v>
      </c>
      <c r="M478" s="221">
        <f t="shared" si="188"/>
        <v>59.109435835347938</v>
      </c>
      <c r="N478" s="221">
        <f t="shared" si="188"/>
        <v>83.779812421364468</v>
      </c>
      <c r="O478" s="221">
        <f t="shared" si="188"/>
        <v>86.963435439895434</v>
      </c>
      <c r="P478" s="221">
        <f t="shared" si="188"/>
        <v>89.06229689468617</v>
      </c>
      <c r="Q478" s="221">
        <f t="shared" si="188"/>
        <v>89.289823483786037</v>
      </c>
      <c r="R478" s="221">
        <f t="shared" si="188"/>
        <v>90.983644302516538</v>
      </c>
      <c r="S478" s="221">
        <f t="shared" si="188"/>
        <v>92.660882247217529</v>
      </c>
      <c r="T478" s="221">
        <f t="shared" si="188"/>
        <v>92.734008118300977</v>
      </c>
      <c r="U478" s="221">
        <f t="shared" si="188"/>
        <v>94.439122805983004</v>
      </c>
      <c r="V478" s="221">
        <f t="shared" si="188"/>
        <v>95.463605667090718</v>
      </c>
      <c r="W478" s="221">
        <f t="shared" si="188"/>
        <v>96.589636683677384</v>
      </c>
      <c r="X478" s="221">
        <f t="shared" si="188"/>
        <v>97.176949085523759</v>
      </c>
      <c r="Y478" s="221">
        <f t="shared" si="188"/>
        <v>97.063973438153752</v>
      </c>
      <c r="Z478" s="221">
        <f t="shared" si="188"/>
        <v>100</v>
      </c>
      <c r="AA478" s="221">
        <f t="shared" si="188"/>
        <v>99.816505273545914</v>
      </c>
      <c r="AB478" s="221">
        <f t="shared" si="188"/>
        <v>98.334160114195427</v>
      </c>
      <c r="AC478" s="221">
        <f t="shared" si="188"/>
        <v>100.51219587113987</v>
      </c>
      <c r="AD478" s="221">
        <f t="shared" si="188"/>
        <v>100.74723057519566</v>
      </c>
      <c r="AE478" s="221">
        <f t="shared" si="188"/>
        <v>100.7565674682362</v>
      </c>
      <c r="AF478" s="221">
        <f t="shared" si="188"/>
        <v>100.13395696856442</v>
      </c>
      <c r="AG478" s="221">
        <f t="shared" si="188"/>
        <v>101.63645396964567</v>
      </c>
      <c r="AH478" s="221"/>
    </row>
    <row r="479" spans="1:34" x14ac:dyDescent="0.2">
      <c r="A479" s="219" t="s">
        <v>49</v>
      </c>
      <c r="B479" s="219" t="s">
        <v>423</v>
      </c>
      <c r="C479" s="221">
        <f t="shared" si="159"/>
        <v>76.146414933534018</v>
      </c>
      <c r="D479" s="221">
        <f t="shared" si="159"/>
        <v>86.228985838904791</v>
      </c>
      <c r="E479" s="221">
        <f t="shared" ref="E479:AG479" si="189">100*(E314/E424)</f>
        <v>99.262375603028048</v>
      </c>
      <c r="F479" s="221">
        <f t="shared" si="189"/>
        <v>97.294488801194305</v>
      </c>
      <c r="G479" s="221">
        <f t="shared" si="189"/>
        <v>100.44142669389235</v>
      </c>
      <c r="H479" s="221">
        <f t="shared" si="189"/>
        <v>101.98204055421461</v>
      </c>
      <c r="I479" s="221">
        <f t="shared" si="189"/>
        <v>110.73686647261631</v>
      </c>
      <c r="J479" s="221">
        <f t="shared" si="189"/>
        <v>105.2233098889847</v>
      </c>
      <c r="K479" s="221">
        <f t="shared" si="189"/>
        <v>104.43784008173185</v>
      </c>
      <c r="L479" s="221">
        <f t="shared" si="189"/>
        <v>94.524037798484883</v>
      </c>
      <c r="M479" s="221">
        <f t="shared" si="189"/>
        <v>107.83810967870282</v>
      </c>
      <c r="N479" s="221">
        <f t="shared" si="189"/>
        <v>108.73568480161364</v>
      </c>
      <c r="O479" s="221">
        <f t="shared" si="189"/>
        <v>107.89747841307617</v>
      </c>
      <c r="P479" s="221">
        <f t="shared" si="189"/>
        <v>106.41946675996434</v>
      </c>
      <c r="Q479" s="221">
        <f t="shared" si="189"/>
        <v>100.05731848194483</v>
      </c>
      <c r="R479" s="221">
        <f t="shared" si="189"/>
        <v>104.73310647980529</v>
      </c>
      <c r="S479" s="221">
        <f t="shared" si="189"/>
        <v>108.08546528171803</v>
      </c>
      <c r="T479" s="221">
        <f t="shared" si="189"/>
        <v>106.11787797968786</v>
      </c>
      <c r="U479" s="221">
        <f t="shared" si="189"/>
        <v>105.71115565228655</v>
      </c>
      <c r="V479" s="221">
        <f t="shared" si="189"/>
        <v>100.94254969358545</v>
      </c>
      <c r="W479" s="221">
        <f t="shared" si="189"/>
        <v>104.27497694958025</v>
      </c>
      <c r="X479" s="221">
        <f t="shared" si="189"/>
        <v>104.43339444351194</v>
      </c>
      <c r="Y479" s="221">
        <f t="shared" si="189"/>
        <v>105.68525246431942</v>
      </c>
      <c r="Z479" s="221">
        <f t="shared" si="189"/>
        <v>100</v>
      </c>
      <c r="AA479" s="221">
        <f t="shared" si="189"/>
        <v>100.38504197188374</v>
      </c>
      <c r="AB479" s="221">
        <f t="shared" si="189"/>
        <v>101.90282795087415</v>
      </c>
      <c r="AC479" s="221">
        <f t="shared" si="189"/>
        <v>99.619542012658584</v>
      </c>
      <c r="AD479" s="221">
        <f t="shared" si="189"/>
        <v>103.42208612941531</v>
      </c>
      <c r="AE479" s="221">
        <f t="shared" si="189"/>
        <v>105.99888676589492</v>
      </c>
      <c r="AF479" s="221">
        <f t="shared" si="189"/>
        <v>114.73996468770355</v>
      </c>
      <c r="AG479" s="221">
        <f t="shared" si="189"/>
        <v>126.49105435586414</v>
      </c>
      <c r="AH479" s="221"/>
    </row>
    <row r="480" spans="1:34" x14ac:dyDescent="0.2">
      <c r="A480" s="219" t="s">
        <v>156</v>
      </c>
      <c r="B480" s="219" t="s">
        <v>424</v>
      </c>
      <c r="C480" s="221">
        <f t="shared" si="159"/>
        <v>62.17274202668257</v>
      </c>
      <c r="D480" s="221">
        <f t="shared" si="159"/>
        <v>68.294654721149939</v>
      </c>
      <c r="E480" s="221">
        <f t="shared" ref="E480:AG480" si="190">100*(E315/E425)</f>
        <v>75.588736485270431</v>
      </c>
      <c r="F480" s="221">
        <f t="shared" si="190"/>
        <v>73.346659357380204</v>
      </c>
      <c r="G480" s="221">
        <f t="shared" si="190"/>
        <v>75.138464525106755</v>
      </c>
      <c r="H480" s="221">
        <f t="shared" si="190"/>
        <v>79.114892768075478</v>
      </c>
      <c r="I480" s="221">
        <f t="shared" si="190"/>
        <v>78.63326073737025</v>
      </c>
      <c r="J480" s="221">
        <f t="shared" si="190"/>
        <v>74.155885042853384</v>
      </c>
      <c r="K480" s="221">
        <f t="shared" si="190"/>
        <v>83.096486463957035</v>
      </c>
      <c r="L480" s="221">
        <f t="shared" si="190"/>
        <v>86.201673973438673</v>
      </c>
      <c r="M480" s="221">
        <f t="shared" si="190"/>
        <v>86.396920137769641</v>
      </c>
      <c r="N480" s="221">
        <f t="shared" si="190"/>
        <v>85.993195506179958</v>
      </c>
      <c r="O480" s="221">
        <f t="shared" si="190"/>
        <v>88.227627098607684</v>
      </c>
      <c r="P480" s="221">
        <f t="shared" si="190"/>
        <v>91.618805152460141</v>
      </c>
      <c r="Q480" s="221">
        <f t="shared" si="190"/>
        <v>93.978416877496159</v>
      </c>
      <c r="R480" s="221">
        <f t="shared" si="190"/>
        <v>94.69422535308189</v>
      </c>
      <c r="S480" s="221">
        <f t="shared" si="190"/>
        <v>94.432325270779444</v>
      </c>
      <c r="T480" s="221">
        <f t="shared" si="190"/>
        <v>95.057508630921035</v>
      </c>
      <c r="U480" s="221">
        <f t="shared" si="190"/>
        <v>96.12423684093234</v>
      </c>
      <c r="V480" s="221">
        <f t="shared" si="190"/>
        <v>95.924531371162686</v>
      </c>
      <c r="W480" s="221">
        <f t="shared" si="190"/>
        <v>93.776225326945735</v>
      </c>
      <c r="X480" s="221">
        <f t="shared" si="190"/>
        <v>96.089898270451116</v>
      </c>
      <c r="Y480" s="221">
        <f t="shared" si="190"/>
        <v>98.3538604995518</v>
      </c>
      <c r="Z480" s="221">
        <f t="shared" si="190"/>
        <v>100</v>
      </c>
      <c r="AA480" s="221">
        <f t="shared" si="190"/>
        <v>98.794945533443496</v>
      </c>
      <c r="AB480" s="221">
        <f t="shared" si="190"/>
        <v>100.44760774021813</v>
      </c>
      <c r="AC480" s="221">
        <f t="shared" si="190"/>
        <v>105.19734632983236</v>
      </c>
      <c r="AD480" s="221">
        <f t="shared" si="190"/>
        <v>105.47282789360331</v>
      </c>
      <c r="AE480" s="221">
        <f t="shared" si="190"/>
        <v>108.37887741997652</v>
      </c>
      <c r="AF480" s="221">
        <f t="shared" si="190"/>
        <v>121.98162616570158</v>
      </c>
      <c r="AG480" s="221">
        <f t="shared" si="190"/>
        <v>126.43311415258471</v>
      </c>
      <c r="AH480" s="221"/>
    </row>
    <row r="481" spans="1:49" x14ac:dyDescent="0.2">
      <c r="A481" s="219" t="s">
        <v>187</v>
      </c>
      <c r="B481" s="219" t="s">
        <v>425</v>
      </c>
      <c r="C481" s="221">
        <f t="shared" si="159"/>
        <v>63.017052197633582</v>
      </c>
      <c r="D481" s="221">
        <f t="shared" si="159"/>
        <v>65.255276728652433</v>
      </c>
      <c r="E481" s="221">
        <f t="shared" ref="E481:AG481" si="191">100*(E316/E426)</f>
        <v>67.455728057654767</v>
      </c>
      <c r="F481" s="221">
        <f t="shared" si="191"/>
        <v>60.456446342907867</v>
      </c>
      <c r="G481" s="221">
        <f t="shared" si="191"/>
        <v>65.661087954551789</v>
      </c>
      <c r="H481" s="221">
        <f t="shared" si="191"/>
        <v>58.387374063921818</v>
      </c>
      <c r="I481" s="221">
        <f t="shared" si="191"/>
        <v>61.052955383991403</v>
      </c>
      <c r="J481" s="221">
        <f t="shared" si="191"/>
        <v>63.707463807193399</v>
      </c>
      <c r="K481" s="221">
        <f t="shared" si="191"/>
        <v>66.41194540766206</v>
      </c>
      <c r="L481" s="221">
        <f t="shared" si="191"/>
        <v>68.343830953389713</v>
      </c>
      <c r="M481" s="221">
        <f t="shared" si="191"/>
        <v>71.418533776376464</v>
      </c>
      <c r="N481" s="221">
        <f t="shared" si="191"/>
        <v>67.661672129714972</v>
      </c>
      <c r="O481" s="221">
        <f t="shared" si="191"/>
        <v>63.587720037391826</v>
      </c>
      <c r="P481" s="221">
        <f t="shared" si="191"/>
        <v>61.344874803297969</v>
      </c>
      <c r="Q481" s="221">
        <f t="shared" si="191"/>
        <v>60.996656273609595</v>
      </c>
      <c r="R481" s="221">
        <f t="shared" si="191"/>
        <v>62.530430055415096</v>
      </c>
      <c r="S481" s="221">
        <f t="shared" si="191"/>
        <v>68.403594268121921</v>
      </c>
      <c r="T481" s="221">
        <f t="shared" si="191"/>
        <v>68.67842354747377</v>
      </c>
      <c r="U481" s="221">
        <f t="shared" si="191"/>
        <v>69.661391597676783</v>
      </c>
      <c r="V481" s="221">
        <f t="shared" si="191"/>
        <v>72.065938034794371</v>
      </c>
      <c r="W481" s="221">
        <f t="shared" si="191"/>
        <v>73.54338646090909</v>
      </c>
      <c r="X481" s="221">
        <f t="shared" si="191"/>
        <v>74.827718264498174</v>
      </c>
      <c r="Y481" s="221">
        <f t="shared" si="191"/>
        <v>75.558356671506658</v>
      </c>
      <c r="Z481" s="221">
        <f t="shared" si="191"/>
        <v>100</v>
      </c>
      <c r="AA481" s="221">
        <f t="shared" si="191"/>
        <v>79.768239328367045</v>
      </c>
      <c r="AB481" s="221">
        <f t="shared" si="191"/>
        <v>66.82305266875008</v>
      </c>
      <c r="AC481" s="221">
        <f t="shared" si="191"/>
        <v>81.734626584920193</v>
      </c>
      <c r="AD481" s="221">
        <f t="shared" si="191"/>
        <v>79.989341746637535</v>
      </c>
      <c r="AE481" s="221">
        <f t="shared" si="191"/>
        <v>79.836885637920403</v>
      </c>
      <c r="AF481" s="221">
        <f t="shared" si="191"/>
        <v>79.350059067353357</v>
      </c>
      <c r="AG481" s="221">
        <f t="shared" si="191"/>
        <v>83.277378235304525</v>
      </c>
      <c r="AH481" s="221"/>
    </row>
    <row r="482" spans="1:49" x14ac:dyDescent="0.2">
      <c r="A482" s="219" t="s">
        <v>158</v>
      </c>
      <c r="B482" s="219" t="s">
        <v>426</v>
      </c>
      <c r="C482" s="221">
        <f t="shared" si="159"/>
        <v>36.160317228112945</v>
      </c>
      <c r="D482" s="221">
        <f t="shared" si="159"/>
        <v>38.258812494954618</v>
      </c>
      <c r="E482" s="221">
        <f t="shared" ref="E482:AG482" si="192">100*(E317/E427)</f>
        <v>41.297348583780384</v>
      </c>
      <c r="F482" s="221">
        <f t="shared" si="192"/>
        <v>42.909203069268017</v>
      </c>
      <c r="G482" s="221">
        <f t="shared" si="192"/>
        <v>49.222652839670005</v>
      </c>
      <c r="H482" s="221">
        <f t="shared" si="192"/>
        <v>56.485079545953162</v>
      </c>
      <c r="I482" s="221">
        <f t="shared" si="192"/>
        <v>60.293846490025835</v>
      </c>
      <c r="J482" s="221">
        <f t="shared" si="192"/>
        <v>56.23802815529595</v>
      </c>
      <c r="K482" s="221">
        <f t="shared" si="192"/>
        <v>60.391568975826715</v>
      </c>
      <c r="L482" s="221">
        <f t="shared" si="192"/>
        <v>67.804111830559947</v>
      </c>
      <c r="M482" s="221">
        <f t="shared" si="192"/>
        <v>70.434220791867148</v>
      </c>
      <c r="N482" s="221">
        <f t="shared" si="192"/>
        <v>82.584398805321129</v>
      </c>
      <c r="O482" s="221">
        <f t="shared" si="192"/>
        <v>75.073658445856196</v>
      </c>
      <c r="P482" s="221">
        <f t="shared" si="192"/>
        <v>78.910407624298955</v>
      </c>
      <c r="Q482" s="221">
        <f t="shared" si="192"/>
        <v>79.328021999568307</v>
      </c>
      <c r="R482" s="221">
        <f t="shared" si="192"/>
        <v>81.121026542319242</v>
      </c>
      <c r="S482" s="221">
        <f t="shared" si="192"/>
        <v>87.564780904494825</v>
      </c>
      <c r="T482" s="221">
        <f t="shared" si="192"/>
        <v>84.612221742795853</v>
      </c>
      <c r="U482" s="221">
        <f t="shared" si="192"/>
        <v>88.150903566992213</v>
      </c>
      <c r="V482" s="221">
        <f t="shared" si="192"/>
        <v>89.549672712319094</v>
      </c>
      <c r="W482" s="221">
        <f t="shared" si="192"/>
        <v>92.765031542063369</v>
      </c>
      <c r="X482" s="221">
        <f t="shared" si="192"/>
        <v>96.911915704807512</v>
      </c>
      <c r="Y482" s="221">
        <f t="shared" si="192"/>
        <v>97.974102404719673</v>
      </c>
      <c r="Z482" s="221">
        <f t="shared" si="192"/>
        <v>100</v>
      </c>
      <c r="AA482" s="221">
        <f t="shared" si="192"/>
        <v>99.729176067014834</v>
      </c>
      <c r="AB482" s="221">
        <f t="shared" si="192"/>
        <v>100.34452798564179</v>
      </c>
      <c r="AC482" s="221">
        <f t="shared" si="192"/>
        <v>102.67885903754102</v>
      </c>
      <c r="AD482" s="221">
        <f t="shared" si="192"/>
        <v>107.57978012898862</v>
      </c>
      <c r="AE482" s="221">
        <f t="shared" si="192"/>
        <v>109.71570734406262</v>
      </c>
      <c r="AF482" s="221">
        <f t="shared" si="192"/>
        <v>111.96907815880593</v>
      </c>
      <c r="AG482" s="221">
        <f t="shared" si="192"/>
        <v>125.54227452412363</v>
      </c>
      <c r="AH482" s="221"/>
    </row>
    <row r="483" spans="1:49" x14ac:dyDescent="0.2">
      <c r="A483" s="219" t="s">
        <v>387</v>
      </c>
      <c r="B483" s="219" t="s">
        <v>427</v>
      </c>
      <c r="C483" s="221">
        <f t="shared" si="159"/>
        <v>93.870614175318394</v>
      </c>
      <c r="D483" s="221">
        <f t="shared" si="159"/>
        <v>100.95982984440022</v>
      </c>
      <c r="E483" s="221">
        <f t="shared" ref="E483:AG483" si="193">100*(E318/E428)</f>
        <v>109.60188195814573</v>
      </c>
      <c r="F483" s="221">
        <f t="shared" si="193"/>
        <v>101.7893343325256</v>
      </c>
      <c r="G483" s="221">
        <f t="shared" si="193"/>
        <v>104.18042978142401</v>
      </c>
      <c r="H483" s="221">
        <f t="shared" si="193"/>
        <v>99.509898269970932</v>
      </c>
      <c r="I483" s="221">
        <f t="shared" si="193"/>
        <v>98.848525941291669</v>
      </c>
      <c r="J483" s="221">
        <f t="shared" si="193"/>
        <v>100.91867172400369</v>
      </c>
      <c r="K483" s="221">
        <f t="shared" si="193"/>
        <v>98.456658494346499</v>
      </c>
      <c r="L483" s="221">
        <f t="shared" si="193"/>
        <v>94.531293244207532</v>
      </c>
      <c r="M483" s="221">
        <f t="shared" si="193"/>
        <v>99.455865459800847</v>
      </c>
      <c r="N483" s="221">
        <f t="shared" si="193"/>
        <v>96.334567666347269</v>
      </c>
      <c r="O483" s="221">
        <f t="shared" si="193"/>
        <v>88.954389594173207</v>
      </c>
      <c r="P483" s="221">
        <f t="shared" si="193"/>
        <v>93.067428882533548</v>
      </c>
      <c r="Q483" s="221">
        <f t="shared" si="193"/>
        <v>92.185650346238518</v>
      </c>
      <c r="R483" s="221">
        <f t="shared" si="193"/>
        <v>95.500447607419886</v>
      </c>
      <c r="S483" s="221">
        <f t="shared" si="193"/>
        <v>102.0622161795754</v>
      </c>
      <c r="T483" s="221">
        <f t="shared" si="193"/>
        <v>97.89013825457414</v>
      </c>
      <c r="U483" s="221">
        <f t="shared" si="193"/>
        <v>96.257581155180489</v>
      </c>
      <c r="V483" s="221">
        <f t="shared" si="193"/>
        <v>95.237003157629871</v>
      </c>
      <c r="W483" s="221">
        <f t="shared" si="193"/>
        <v>97.910829184138308</v>
      </c>
      <c r="X483" s="221">
        <f t="shared" si="193"/>
        <v>97.486676171445026</v>
      </c>
      <c r="Y483" s="221">
        <f t="shared" si="193"/>
        <v>100.3137707386859</v>
      </c>
      <c r="Z483" s="221">
        <f t="shared" si="193"/>
        <v>100</v>
      </c>
      <c r="AA483" s="221">
        <f t="shared" si="193"/>
        <v>100.15939910200674</v>
      </c>
      <c r="AB483" s="221">
        <f t="shared" si="193"/>
        <v>103.59969972619847</v>
      </c>
      <c r="AC483" s="221">
        <f t="shared" si="193"/>
        <v>110.56273307207016</v>
      </c>
      <c r="AD483" s="221">
        <f t="shared" si="193"/>
        <v>113.94108441021868</v>
      </c>
      <c r="AE483" s="221">
        <f t="shared" si="193"/>
        <v>115.60664556931117</v>
      </c>
      <c r="AF483" s="221">
        <f t="shared" si="193"/>
        <v>120.00366947080521</v>
      </c>
      <c r="AG483" s="221">
        <f t="shared" si="193"/>
        <v>127.66461493293659</v>
      </c>
      <c r="AH483" s="221"/>
    </row>
    <row r="484" spans="1:49" x14ac:dyDescent="0.2">
      <c r="A484" s="219" t="s">
        <v>237</v>
      </c>
      <c r="B484" s="219" t="s">
        <v>428</v>
      </c>
      <c r="C484" s="221">
        <f t="shared" si="159"/>
        <v>204.86694089557221</v>
      </c>
      <c r="D484" s="221">
        <f t="shared" si="159"/>
        <v>201.17467336836748</v>
      </c>
      <c r="E484" s="221">
        <f t="shared" ref="E484:AG484" si="194">100*(E319/E429)</f>
        <v>223.71267637658798</v>
      </c>
      <c r="F484" s="221">
        <f t="shared" si="194"/>
        <v>216.52242590751572</v>
      </c>
      <c r="G484" s="221">
        <f t="shared" si="194"/>
        <v>216.71481625180297</v>
      </c>
      <c r="H484" s="221">
        <f t="shared" si="194"/>
        <v>204.69728942712928</v>
      </c>
      <c r="I484" s="221">
        <f t="shared" si="194"/>
        <v>205.35447028634786</v>
      </c>
      <c r="J484" s="221">
        <f t="shared" si="194"/>
        <v>220.03296509598465</v>
      </c>
      <c r="K484" s="221">
        <f t="shared" si="194"/>
        <v>209.15338681610871</v>
      </c>
      <c r="L484" s="221">
        <f t="shared" si="194"/>
        <v>229.09821534713438</v>
      </c>
      <c r="M484" s="221">
        <f t="shared" si="194"/>
        <v>200.66104660791777</v>
      </c>
      <c r="N484" s="221">
        <f t="shared" si="194"/>
        <v>154.95297921712293</v>
      </c>
      <c r="O484" s="221">
        <f t="shared" si="194"/>
        <v>107.19986986421041</v>
      </c>
      <c r="P484" s="221">
        <f t="shared" si="194"/>
        <v>107.8785134382755</v>
      </c>
      <c r="Q484" s="221">
        <f t="shared" si="194"/>
        <v>105.26204994964579</v>
      </c>
      <c r="R484" s="221">
        <f t="shared" si="194"/>
        <v>106.92162979204562</v>
      </c>
      <c r="S484" s="221">
        <f t="shared" si="194"/>
        <v>106.06302276444322</v>
      </c>
      <c r="T484" s="221">
        <f t="shared" si="194"/>
        <v>107.85609758450366</v>
      </c>
      <c r="U484" s="221">
        <f t="shared" si="194"/>
        <v>107.14634931751897</v>
      </c>
      <c r="V484" s="221">
        <f t="shared" si="194"/>
        <v>107.70144852800507</v>
      </c>
      <c r="W484" s="221">
        <f t="shared" si="194"/>
        <v>105.20136533828708</v>
      </c>
      <c r="X484" s="221">
        <f t="shared" si="194"/>
        <v>104.21923785355088</v>
      </c>
      <c r="Y484" s="221">
        <f t="shared" si="194"/>
        <v>98.515404079330182</v>
      </c>
      <c r="Z484" s="221">
        <f t="shared" si="194"/>
        <v>100</v>
      </c>
      <c r="AA484" s="221">
        <f t="shared" si="194"/>
        <v>99.883357712058398</v>
      </c>
      <c r="AB484" s="221">
        <f t="shared" si="194"/>
        <v>99.679593782073667</v>
      </c>
      <c r="AC484" s="221">
        <f t="shared" si="194"/>
        <v>100.21748004227162</v>
      </c>
      <c r="AD484" s="221">
        <f t="shared" si="194"/>
        <v>101.87242594355858</v>
      </c>
      <c r="AE484" s="221">
        <f t="shared" si="194"/>
        <v>98.528894324056651</v>
      </c>
      <c r="AF484" s="221">
        <f t="shared" si="194"/>
        <v>97.5557614826335</v>
      </c>
      <c r="AG484" s="221">
        <f t="shared" si="194"/>
        <v>96.421098252092605</v>
      </c>
      <c r="AH484" s="221"/>
    </row>
    <row r="485" spans="1:49" x14ac:dyDescent="0.2">
      <c r="A485" s="219" t="s">
        <v>384</v>
      </c>
      <c r="B485" s="219" t="s">
        <v>429</v>
      </c>
      <c r="C485" s="221">
        <f t="shared" si="159"/>
        <v>61.10945458786221</v>
      </c>
      <c r="D485" s="221">
        <f t="shared" si="159"/>
        <v>59.134460873693463</v>
      </c>
      <c r="E485" s="221">
        <f t="shared" ref="E485:AG485" si="195">100*(E320/E430)</f>
        <v>59.196959883079302</v>
      </c>
      <c r="F485" s="221">
        <f t="shared" si="195"/>
        <v>57.558876089659435</v>
      </c>
      <c r="G485" s="221">
        <f t="shared" si="195"/>
        <v>57.711087950734864</v>
      </c>
      <c r="H485" s="221">
        <f t="shared" si="195"/>
        <v>58.192881240442048</v>
      </c>
      <c r="I485" s="221">
        <f t="shared" si="195"/>
        <v>57.385612514800833</v>
      </c>
      <c r="J485" s="221">
        <f t="shared" si="195"/>
        <v>58.132083564729228</v>
      </c>
      <c r="K485" s="221">
        <f t="shared" si="195"/>
        <v>61.187469055472206</v>
      </c>
      <c r="L485" s="221">
        <f t="shared" si="195"/>
        <v>59.813725822527694</v>
      </c>
      <c r="M485" s="221">
        <f t="shared" si="195"/>
        <v>54.615249527726782</v>
      </c>
      <c r="N485" s="221">
        <f t="shared" si="195"/>
        <v>55.159082449238639</v>
      </c>
      <c r="O485" s="221">
        <f t="shared" si="195"/>
        <v>63.595663089958656</v>
      </c>
      <c r="P485" s="221">
        <f t="shared" si="195"/>
        <v>70.277903018331045</v>
      </c>
      <c r="Q485" s="221">
        <f t="shared" si="195"/>
        <v>72.719537169408483</v>
      </c>
      <c r="R485" s="221">
        <f t="shared" si="195"/>
        <v>75.259484497501646</v>
      </c>
      <c r="S485" s="221">
        <f t="shared" si="195"/>
        <v>78.361824840068081</v>
      </c>
      <c r="T485" s="221">
        <f t="shared" si="195"/>
        <v>81.747586217391643</v>
      </c>
      <c r="U485" s="221">
        <f t="shared" si="195"/>
        <v>86.456375308382107</v>
      </c>
      <c r="V485" s="221">
        <f t="shared" si="195"/>
        <v>89.318659610102614</v>
      </c>
      <c r="W485" s="221">
        <f t="shared" si="195"/>
        <v>91.998655991193672</v>
      </c>
      <c r="X485" s="221">
        <f t="shared" si="195"/>
        <v>91.111432800956365</v>
      </c>
      <c r="Y485" s="221">
        <f t="shared" si="195"/>
        <v>90.582315441909472</v>
      </c>
      <c r="Z485" s="221">
        <f t="shared" si="195"/>
        <v>100</v>
      </c>
      <c r="AA485" s="221">
        <f t="shared" si="195"/>
        <v>99.549502580703248</v>
      </c>
      <c r="AB485" s="221">
        <f t="shared" si="195"/>
        <v>101.53625583621573</v>
      </c>
      <c r="AC485" s="221">
        <f t="shared" si="195"/>
        <v>102.77134914082784</v>
      </c>
      <c r="AD485" s="221">
        <f t="shared" si="195"/>
        <v>101.86581154396717</v>
      </c>
      <c r="AE485" s="221">
        <f t="shared" si="195"/>
        <v>103.22200120679548</v>
      </c>
      <c r="AF485" s="221">
        <f t="shared" si="195"/>
        <v>102.5889292049214</v>
      </c>
      <c r="AG485" s="221">
        <f t="shared" si="195"/>
        <v>100.87271867758186</v>
      </c>
      <c r="AH485" s="221"/>
    </row>
    <row r="486" spans="1:49" x14ac:dyDescent="0.2">
      <c r="A486" s="219" t="s">
        <v>161</v>
      </c>
      <c r="B486" s="219" t="s">
        <v>430</v>
      </c>
      <c r="C486" s="221">
        <f t="shared" si="159"/>
        <v>76.701276179481937</v>
      </c>
      <c r="D486" s="221">
        <f t="shared" si="159"/>
        <v>69.182220789344683</v>
      </c>
      <c r="E486" s="221">
        <f t="shared" ref="E486:AG486" si="196">100*(E321/E431)</f>
        <v>71.956077495931481</v>
      </c>
      <c r="F486" s="221">
        <f t="shared" si="196"/>
        <v>72.175719505944599</v>
      </c>
      <c r="G486" s="221">
        <f t="shared" si="196"/>
        <v>68.009661863668185</v>
      </c>
      <c r="H486" s="221">
        <f t="shared" si="196"/>
        <v>74.658476885379528</v>
      </c>
      <c r="I486" s="221">
        <f t="shared" si="196"/>
        <v>80.763907255376267</v>
      </c>
      <c r="J486" s="221">
        <f t="shared" si="196"/>
        <v>79.968780160551304</v>
      </c>
      <c r="K486" s="221">
        <f t="shared" si="196"/>
        <v>79.9792288039787</v>
      </c>
      <c r="L486" s="221">
        <f t="shared" si="196"/>
        <v>79.015772831411439</v>
      </c>
      <c r="M486" s="221">
        <f t="shared" si="196"/>
        <v>76.481644737651067</v>
      </c>
      <c r="N486" s="221">
        <f t="shared" si="196"/>
        <v>76.314610773810301</v>
      </c>
      <c r="O486" s="221">
        <f t="shared" si="196"/>
        <v>82.428126928811167</v>
      </c>
      <c r="P486" s="221">
        <f t="shared" si="196"/>
        <v>81.360610355574408</v>
      </c>
      <c r="Q486" s="221">
        <f t="shared" si="196"/>
        <v>80.679588518559314</v>
      </c>
      <c r="R486" s="221">
        <f t="shared" si="196"/>
        <v>83.937360795062659</v>
      </c>
      <c r="S486" s="221">
        <f t="shared" si="196"/>
        <v>86.023636307146191</v>
      </c>
      <c r="T486" s="221">
        <f t="shared" si="196"/>
        <v>85.397473348487694</v>
      </c>
      <c r="U486" s="221">
        <f t="shared" si="196"/>
        <v>85.552366877223193</v>
      </c>
      <c r="V486" s="221">
        <f t="shared" si="196"/>
        <v>90.297126699793793</v>
      </c>
      <c r="W486" s="221">
        <f t="shared" si="196"/>
        <v>94.660364506787189</v>
      </c>
      <c r="X486" s="221">
        <f t="shared" si="196"/>
        <v>96.398143584451503</v>
      </c>
      <c r="Y486" s="221">
        <f t="shared" si="196"/>
        <v>98.17045579044084</v>
      </c>
      <c r="Z486" s="221">
        <f t="shared" si="196"/>
        <v>100</v>
      </c>
      <c r="AA486" s="221">
        <f t="shared" si="196"/>
        <v>100.48818173039236</v>
      </c>
      <c r="AB486" s="221">
        <f t="shared" si="196"/>
        <v>101.8164854858113</v>
      </c>
      <c r="AC486" s="221">
        <f t="shared" si="196"/>
        <v>104.46199355960275</v>
      </c>
      <c r="AD486" s="221">
        <f t="shared" si="196"/>
        <v>108.32911452321561</v>
      </c>
      <c r="AE486" s="221">
        <f t="shared" si="196"/>
        <v>118.97325883298183</v>
      </c>
      <c r="AF486" s="221">
        <f t="shared" si="196"/>
        <v>124.16841557812187</v>
      </c>
      <c r="AG486" s="221">
        <f t="shared" si="196"/>
        <v>126.61366406152787</v>
      </c>
      <c r="AH486" s="221"/>
    </row>
    <row r="487" spans="1:49" x14ac:dyDescent="0.2">
      <c r="A487" s="219" t="s">
        <v>162</v>
      </c>
      <c r="B487" s="219" t="s">
        <v>431</v>
      </c>
      <c r="C487" s="221">
        <f t="shared" si="159"/>
        <v>60.147530780103494</v>
      </c>
      <c r="D487" s="221">
        <f t="shared" si="159"/>
        <v>62.287351465816222</v>
      </c>
      <c r="E487" s="221">
        <f t="shared" ref="E487:AG487" si="197">100*(E322/E432)</f>
        <v>65.798311055709831</v>
      </c>
      <c r="F487" s="221">
        <f t="shared" si="197"/>
        <v>63.890270534357299</v>
      </c>
      <c r="G487" s="221">
        <f t="shared" si="197"/>
        <v>65.203750965219825</v>
      </c>
      <c r="H487" s="221">
        <f t="shared" si="197"/>
        <v>64.490093824998453</v>
      </c>
      <c r="I487" s="221">
        <f t="shared" si="197"/>
        <v>67.828003291442499</v>
      </c>
      <c r="J487" s="221">
        <f t="shared" si="197"/>
        <v>66.699492442919222</v>
      </c>
      <c r="K487" s="221">
        <f t="shared" si="197"/>
        <v>69.019740729563608</v>
      </c>
      <c r="L487" s="221">
        <f t="shared" si="197"/>
        <v>73.963417420153959</v>
      </c>
      <c r="M487" s="221">
        <f t="shared" si="197"/>
        <v>65.616766117198239</v>
      </c>
      <c r="N487" s="221">
        <f t="shared" si="197"/>
        <v>73.994543118797779</v>
      </c>
      <c r="O487" s="221">
        <f t="shared" si="197"/>
        <v>80.612526851130255</v>
      </c>
      <c r="P487" s="221">
        <f t="shared" si="197"/>
        <v>84.968886075517602</v>
      </c>
      <c r="Q487" s="221">
        <f t="shared" si="197"/>
        <v>90.42707854613279</v>
      </c>
      <c r="R487" s="221">
        <f t="shared" si="197"/>
        <v>94.707393668727164</v>
      </c>
      <c r="S487" s="221">
        <f t="shared" si="197"/>
        <v>99.066518525931556</v>
      </c>
      <c r="T487" s="221">
        <f t="shared" si="197"/>
        <v>100.88931805484846</v>
      </c>
      <c r="U487" s="221">
        <f t="shared" si="197"/>
        <v>107.28547411694724</v>
      </c>
      <c r="V487" s="221">
        <f t="shared" si="197"/>
        <v>110.23637793704964</v>
      </c>
      <c r="W487" s="221">
        <f t="shared" si="197"/>
        <v>114.21711990911894</v>
      </c>
      <c r="X487" s="221">
        <f t="shared" si="197"/>
        <v>117.54374952207721</v>
      </c>
      <c r="Y487" s="221">
        <f t="shared" si="197"/>
        <v>117.33070552079377</v>
      </c>
      <c r="Z487" s="221">
        <f t="shared" si="197"/>
        <v>100</v>
      </c>
      <c r="AA487" s="221">
        <f t="shared" si="197"/>
        <v>101.93329644625777</v>
      </c>
      <c r="AB487" s="221">
        <f t="shared" si="197"/>
        <v>94.746008654274078</v>
      </c>
      <c r="AC487" s="221">
        <f t="shared" si="197"/>
        <v>97.383694506560971</v>
      </c>
      <c r="AD487" s="221">
        <f t="shared" si="197"/>
        <v>100.97281200419283</v>
      </c>
      <c r="AE487" s="221">
        <f t="shared" si="197"/>
        <v>100.65459767213596</v>
      </c>
      <c r="AF487" s="221">
        <f t="shared" si="197"/>
        <v>81.209342713247437</v>
      </c>
      <c r="AG487" s="221">
        <f t="shared" si="197"/>
        <v>83.656013982693949</v>
      </c>
      <c r="AH487" s="221"/>
    </row>
    <row r="488" spans="1:49" x14ac:dyDescent="0.2">
      <c r="A488" s="219" t="s">
        <v>432</v>
      </c>
      <c r="B488" s="219" t="s">
        <v>433</v>
      </c>
      <c r="C488" s="221">
        <f t="shared" si="159"/>
        <v>96.734227752833704</v>
      </c>
      <c r="D488" s="221">
        <f t="shared" si="159"/>
        <v>100.04671041652261</v>
      </c>
      <c r="E488" s="221">
        <f t="shared" ref="E488:AG488" si="198">100*(E323/E433)</f>
        <v>104.75711957366831</v>
      </c>
      <c r="F488" s="221">
        <f t="shared" si="198"/>
        <v>97.473971343883747</v>
      </c>
      <c r="G488" s="221">
        <f t="shared" si="198"/>
        <v>108.21839215259628</v>
      </c>
      <c r="H488" s="221">
        <f t="shared" si="198"/>
        <v>106.72893511138062</v>
      </c>
      <c r="I488" s="221">
        <f t="shared" si="198"/>
        <v>119.22239333333802</v>
      </c>
      <c r="J488" s="221">
        <f t="shared" si="198"/>
        <v>124.04866239918253</v>
      </c>
      <c r="K488" s="221">
        <f t="shared" si="198"/>
        <v>122.76812030402773</v>
      </c>
      <c r="L488" s="221">
        <f t="shared" si="198"/>
        <v>133.89704377461049</v>
      </c>
      <c r="M488" s="221">
        <f t="shared" si="198"/>
        <v>119.37272834755532</v>
      </c>
      <c r="N488" s="221">
        <f t="shared" si="198"/>
        <v>134.15888709457374</v>
      </c>
      <c r="O488" s="221">
        <f t="shared" si="198"/>
        <v>100.15757925657856</v>
      </c>
      <c r="P488" s="221">
        <f t="shared" si="198"/>
        <v>102.98099992767287</v>
      </c>
      <c r="Q488" s="221">
        <f t="shared" si="198"/>
        <v>102.50939121099829</v>
      </c>
      <c r="R488" s="221">
        <f t="shared" si="198"/>
        <v>101.36591662320176</v>
      </c>
      <c r="S488" s="221">
        <f t="shared" si="198"/>
        <v>100.15614073750494</v>
      </c>
      <c r="T488" s="221">
        <f t="shared" si="198"/>
        <v>101.4912042285244</v>
      </c>
      <c r="U488" s="221">
        <f t="shared" si="198"/>
        <v>87.293374205073391</v>
      </c>
      <c r="V488" s="221">
        <f t="shared" si="198"/>
        <v>90.39689923586576</v>
      </c>
      <c r="W488" s="221">
        <f t="shared" si="198"/>
        <v>92.644631406946289</v>
      </c>
      <c r="X488" s="221">
        <f t="shared" si="198"/>
        <v>88.066234984214631</v>
      </c>
      <c r="Y488" s="221">
        <f t="shared" si="198"/>
        <v>83.292715740873803</v>
      </c>
      <c r="Z488" s="221">
        <f t="shared" si="198"/>
        <v>100</v>
      </c>
      <c r="AA488" s="221">
        <f t="shared" si="198"/>
        <v>102.00338734441694</v>
      </c>
      <c r="AB488" s="221">
        <f t="shared" si="198"/>
        <v>102.45454027659902</v>
      </c>
      <c r="AC488" s="221">
        <f t="shared" si="198"/>
        <v>105.57616883551842</v>
      </c>
      <c r="AD488" s="221">
        <f t="shared" si="198"/>
        <v>109.040561635941</v>
      </c>
      <c r="AE488" s="221">
        <f t="shared" si="198"/>
        <v>100.01425144555299</v>
      </c>
      <c r="AF488" s="221">
        <f t="shared" si="198"/>
        <v>104.46753523826695</v>
      </c>
      <c r="AG488" s="221">
        <f t="shared" si="198"/>
        <v>108.5391404801789</v>
      </c>
      <c r="AH488" s="221"/>
    </row>
    <row r="489" spans="1:49" x14ac:dyDescent="0.2">
      <c r="A489" s="219" t="s">
        <v>163</v>
      </c>
      <c r="B489" s="219" t="s">
        <v>434</v>
      </c>
      <c r="C489" s="221">
        <f t="shared" si="159"/>
        <v>111.80797042260997</v>
      </c>
      <c r="D489" s="221">
        <f t="shared" si="159"/>
        <v>102.89543682687751</v>
      </c>
      <c r="E489" s="221">
        <f t="shared" ref="E489:AG489" si="199">100*(E324/E434)</f>
        <v>100.69025038042902</v>
      </c>
      <c r="F489" s="221">
        <f t="shared" si="199"/>
        <v>99.51539851284123</v>
      </c>
      <c r="G489" s="221">
        <f t="shared" si="199"/>
        <v>114.64524093356158</v>
      </c>
      <c r="H489" s="221">
        <f t="shared" si="199"/>
        <v>106.93830855832603</v>
      </c>
      <c r="I489" s="221">
        <f t="shared" si="199"/>
        <v>109.44017298039486</v>
      </c>
      <c r="J489" s="221">
        <f t="shared" si="199"/>
        <v>104.54976070309669</v>
      </c>
      <c r="K489" s="221">
        <f t="shared" si="199"/>
        <v>105.81214021379424</v>
      </c>
      <c r="L489" s="221">
        <f t="shared" si="199"/>
        <v>109.09002115377788</v>
      </c>
      <c r="M489" s="221">
        <f t="shared" si="199"/>
        <v>99.719425595347261</v>
      </c>
      <c r="N489" s="221">
        <f t="shared" si="199"/>
        <v>101.29049541383517</v>
      </c>
      <c r="O489" s="221">
        <f t="shared" si="199"/>
        <v>96.683654943003319</v>
      </c>
      <c r="P489" s="221">
        <f t="shared" si="199"/>
        <v>87.784342901967733</v>
      </c>
      <c r="Q489" s="221">
        <f t="shared" si="199"/>
        <v>79.130411825974434</v>
      </c>
      <c r="R489" s="221">
        <f t="shared" si="199"/>
        <v>81.205855409749063</v>
      </c>
      <c r="S489" s="221">
        <f t="shared" si="199"/>
        <v>81.537005946631311</v>
      </c>
      <c r="T489" s="221">
        <f t="shared" si="199"/>
        <v>78.684689252036634</v>
      </c>
      <c r="U489" s="221">
        <f t="shared" si="199"/>
        <v>83.46307513698828</v>
      </c>
      <c r="V489" s="221">
        <f t="shared" si="199"/>
        <v>85.118879931208568</v>
      </c>
      <c r="W489" s="221">
        <f t="shared" si="199"/>
        <v>89.298824656558693</v>
      </c>
      <c r="X489" s="221">
        <f t="shared" si="199"/>
        <v>89.471639901341533</v>
      </c>
      <c r="Y489" s="221">
        <f t="shared" si="199"/>
        <v>89.668213888261789</v>
      </c>
      <c r="Z489" s="221">
        <f t="shared" si="199"/>
        <v>100</v>
      </c>
      <c r="AA489" s="221">
        <f t="shared" si="199"/>
        <v>100.70622829207264</v>
      </c>
      <c r="AB489" s="221">
        <f t="shared" si="199"/>
        <v>104.24682860571907</v>
      </c>
      <c r="AC489" s="221">
        <f t="shared" si="199"/>
        <v>105.39264319245079</v>
      </c>
      <c r="AD489" s="221">
        <f t="shared" si="199"/>
        <v>107.36554432662277</v>
      </c>
      <c r="AE489" s="221">
        <f t="shared" si="199"/>
        <v>107.79704376764356</v>
      </c>
      <c r="AF489" s="221">
        <f t="shared" si="199"/>
        <v>109.17813833376826</v>
      </c>
      <c r="AG489" s="221">
        <f t="shared" si="199"/>
        <v>115.54843586221553</v>
      </c>
      <c r="AH489" s="221"/>
    </row>
    <row r="490" spans="1:49" x14ac:dyDescent="0.2">
      <c r="A490" s="219" t="s">
        <v>60</v>
      </c>
      <c r="B490" s="219" t="s">
        <v>435</v>
      </c>
      <c r="C490" s="221">
        <f t="shared" si="159"/>
        <v>57.607469064671527</v>
      </c>
      <c r="D490" s="221">
        <f t="shared" si="159"/>
        <v>47.487695197154387</v>
      </c>
      <c r="E490" s="221">
        <f t="shared" ref="E490:AG490" si="200">100*(E325/E435)</f>
        <v>49.569231507760705</v>
      </c>
      <c r="F490" s="221">
        <f t="shared" si="200"/>
        <v>51.331526980245933</v>
      </c>
      <c r="G490" s="221">
        <f t="shared" si="200"/>
        <v>52.762853477709484</v>
      </c>
      <c r="H490" s="221">
        <f t="shared" si="200"/>
        <v>49.979901340158406</v>
      </c>
      <c r="I490" s="221">
        <f t="shared" si="200"/>
        <v>65.46847790738012</v>
      </c>
      <c r="J490" s="221">
        <f t="shared" si="200"/>
        <v>71.60922031995041</v>
      </c>
      <c r="K490" s="221">
        <f t="shared" si="200"/>
        <v>65.585150079553642</v>
      </c>
      <c r="L490" s="221">
        <f t="shared" si="200"/>
        <v>68.627789801258672</v>
      </c>
      <c r="M490" s="221">
        <f t="shared" si="200"/>
        <v>75.965320419802566</v>
      </c>
      <c r="N490" s="221">
        <f t="shared" si="200"/>
        <v>77.291769836853305</v>
      </c>
      <c r="O490" s="221">
        <f t="shared" si="200"/>
        <v>77.972133029149219</v>
      </c>
      <c r="P490" s="221">
        <f t="shared" si="200"/>
        <v>79.30753773466175</v>
      </c>
      <c r="Q490" s="221">
        <f t="shared" si="200"/>
        <v>78.670671148438061</v>
      </c>
      <c r="R490" s="221">
        <f t="shared" si="200"/>
        <v>80.21513939772133</v>
      </c>
      <c r="S490" s="221">
        <f t="shared" si="200"/>
        <v>84.58927118817148</v>
      </c>
      <c r="T490" s="221">
        <f t="shared" si="200"/>
        <v>85.822610941846676</v>
      </c>
      <c r="U490" s="221">
        <f t="shared" si="200"/>
        <v>87.094986596982395</v>
      </c>
      <c r="V490" s="221">
        <f t="shared" si="200"/>
        <v>88.462280547774213</v>
      </c>
      <c r="W490" s="221">
        <f t="shared" si="200"/>
        <v>90.550535072163044</v>
      </c>
      <c r="X490" s="221">
        <f t="shared" si="200"/>
        <v>91.703141211928738</v>
      </c>
      <c r="Y490" s="221">
        <f t="shared" si="200"/>
        <v>94.57674528084155</v>
      </c>
      <c r="Z490" s="221">
        <f t="shared" si="200"/>
        <v>100</v>
      </c>
      <c r="AA490" s="221">
        <f t="shared" si="200"/>
        <v>101.50047955571134</v>
      </c>
      <c r="AB490" s="221">
        <f t="shared" si="200"/>
        <v>104.72727454138371</v>
      </c>
      <c r="AC490" s="221">
        <f t="shared" si="200"/>
        <v>106.32548618740374</v>
      </c>
      <c r="AD490" s="221">
        <f t="shared" si="200"/>
        <v>106.98445125467072</v>
      </c>
      <c r="AE490" s="221">
        <f t="shared" si="200"/>
        <v>106.04354245964088</v>
      </c>
      <c r="AF490" s="221">
        <f t="shared" si="200"/>
        <v>109.71631712315335</v>
      </c>
      <c r="AG490" s="221">
        <f t="shared" si="200"/>
        <v>118.36467113782258</v>
      </c>
      <c r="AH490" s="221"/>
    </row>
    <row r="491" spans="1:49" x14ac:dyDescent="0.2">
      <c r="A491" s="219" t="s">
        <v>164</v>
      </c>
      <c r="B491" s="219" t="s">
        <v>436</v>
      </c>
      <c r="C491" s="221">
        <f t="shared" si="159"/>
        <v>101.04031908931607</v>
      </c>
      <c r="D491" s="221">
        <f t="shared" si="159"/>
        <v>96.783679915541043</v>
      </c>
      <c r="E491" s="221">
        <f t="shared" ref="E491:AG491" si="201">100*(E326/E436)</f>
        <v>101.96671797588279</v>
      </c>
      <c r="F491" s="221">
        <f t="shared" si="201"/>
        <v>104.26553182725162</v>
      </c>
      <c r="G491" s="221">
        <f t="shared" si="201"/>
        <v>110.28238251481923</v>
      </c>
      <c r="H491" s="221">
        <f t="shared" si="201"/>
        <v>115.03091654787447</v>
      </c>
      <c r="I491" s="221">
        <f t="shared" si="201"/>
        <v>81.856991846842092</v>
      </c>
      <c r="J491" s="221">
        <f t="shared" si="201"/>
        <v>72.758851821638999</v>
      </c>
      <c r="K491" s="221">
        <f t="shared" si="201"/>
        <v>104.08278406368909</v>
      </c>
      <c r="L491" s="221">
        <f t="shared" si="201"/>
        <v>98.274803810852745</v>
      </c>
      <c r="M491" s="221">
        <f t="shared" si="201"/>
        <v>94.743969955110231</v>
      </c>
      <c r="N491" s="221">
        <f t="shared" si="201"/>
        <v>91.687594073449702</v>
      </c>
      <c r="O491" s="221">
        <f t="shared" si="201"/>
        <v>89.540918611861073</v>
      </c>
      <c r="P491" s="221">
        <f t="shared" si="201"/>
        <v>90.416186510219532</v>
      </c>
      <c r="Q491" s="221">
        <f t="shared" si="201"/>
        <v>89.403574602755569</v>
      </c>
      <c r="R491" s="221">
        <f t="shared" si="201"/>
        <v>91.867468762676268</v>
      </c>
      <c r="S491" s="221">
        <f t="shared" si="201"/>
        <v>94.923472808518355</v>
      </c>
      <c r="T491" s="221">
        <f t="shared" si="201"/>
        <v>95.362372451472268</v>
      </c>
      <c r="U491" s="221">
        <f t="shared" si="201"/>
        <v>97.106118772693705</v>
      </c>
      <c r="V491" s="221">
        <f t="shared" si="201"/>
        <v>97.559879456046659</v>
      </c>
      <c r="W491" s="221">
        <f t="shared" si="201"/>
        <v>98.543934812322803</v>
      </c>
      <c r="X491" s="221">
        <f t="shared" si="201"/>
        <v>100.67485275560868</v>
      </c>
      <c r="Y491" s="221">
        <f t="shared" si="201"/>
        <v>98.579034283896462</v>
      </c>
      <c r="Z491" s="221">
        <f t="shared" si="201"/>
        <v>100</v>
      </c>
      <c r="AA491" s="221">
        <f t="shared" si="201"/>
        <v>96.711623652635538</v>
      </c>
      <c r="AB491" s="221">
        <f t="shared" si="201"/>
        <v>97.479790015086053</v>
      </c>
      <c r="AC491" s="221">
        <f t="shared" si="201"/>
        <v>97.596504658140432</v>
      </c>
      <c r="AD491" s="221">
        <f t="shared" si="201"/>
        <v>98.345010653640713</v>
      </c>
      <c r="AE491" s="221">
        <f t="shared" si="201"/>
        <v>98.142620360120134</v>
      </c>
      <c r="AF491" s="221">
        <f t="shared" si="201"/>
        <v>102.17894026573417</v>
      </c>
      <c r="AG491" s="221">
        <f t="shared" si="201"/>
        <v>107.76750118978742</v>
      </c>
      <c r="AH491" s="221"/>
    </row>
    <row r="492" spans="1:49" x14ac:dyDescent="0.2">
      <c r="A492" s="219" t="s">
        <v>437</v>
      </c>
      <c r="B492" s="219" t="s">
        <v>438</v>
      </c>
      <c r="C492" s="221">
        <f t="shared" si="159"/>
        <v>656.92922956692394</v>
      </c>
      <c r="D492" s="221">
        <f t="shared" si="159"/>
        <v>650.51435918950165</v>
      </c>
      <c r="E492" s="221">
        <f t="shared" ref="E492:AG492" si="202">100*(E327/E437)</f>
        <v>749.70856330927722</v>
      </c>
      <c r="F492" s="221">
        <f t="shared" si="202"/>
        <v>647.79697276567288</v>
      </c>
      <c r="G492" s="221">
        <f t="shared" si="202"/>
        <v>656.84910499259161</v>
      </c>
      <c r="H492" s="221">
        <f t="shared" si="202"/>
        <v>649.11138548877091</v>
      </c>
      <c r="I492" s="221">
        <f t="shared" si="202"/>
        <v>638.29372342879174</v>
      </c>
      <c r="J492" s="221">
        <f t="shared" si="202"/>
        <v>693.63357408934985</v>
      </c>
      <c r="K492" s="221">
        <f t="shared" si="202"/>
        <v>713.59970881178333</v>
      </c>
      <c r="L492" s="221">
        <f t="shared" si="202"/>
        <v>731.54872234656898</v>
      </c>
      <c r="M492" s="221">
        <f t="shared" si="202"/>
        <v>780.44844355061377</v>
      </c>
      <c r="N492" s="221">
        <f t="shared" si="202"/>
        <v>787.42041004712758</v>
      </c>
      <c r="O492" s="221">
        <f t="shared" si="202"/>
        <v>119.68078581782709</v>
      </c>
      <c r="P492" s="221">
        <f t="shared" si="202"/>
        <v>117.76830005032197</v>
      </c>
      <c r="Q492" s="221">
        <f t="shared" si="202"/>
        <v>115.56213704336274</v>
      </c>
      <c r="R492" s="221">
        <f t="shared" si="202"/>
        <v>107.87151263948338</v>
      </c>
      <c r="S492" s="221">
        <f t="shared" si="202"/>
        <v>108.70598006928832</v>
      </c>
      <c r="T492" s="221">
        <f t="shared" si="202"/>
        <v>109.45645838967479</v>
      </c>
      <c r="U492" s="221">
        <f t="shared" si="202"/>
        <v>106.46424875386012</v>
      </c>
      <c r="V492" s="221">
        <f t="shared" si="202"/>
        <v>107.02538828403453</v>
      </c>
      <c r="W492" s="221">
        <f t="shared" si="202"/>
        <v>113.45024360886993</v>
      </c>
      <c r="X492" s="221">
        <f t="shared" si="202"/>
        <v>103.61834122276703</v>
      </c>
      <c r="Y492" s="221">
        <f t="shared" si="202"/>
        <v>100.90956085587939</v>
      </c>
      <c r="Z492" s="221">
        <f t="shared" si="202"/>
        <v>100</v>
      </c>
      <c r="AA492" s="221">
        <f t="shared" si="202"/>
        <v>99.411233457223233</v>
      </c>
      <c r="AB492" s="221">
        <f t="shared" si="202"/>
        <v>100.09106135476289</v>
      </c>
      <c r="AC492" s="221">
        <f t="shared" si="202"/>
        <v>101.29811399764685</v>
      </c>
      <c r="AD492" s="221">
        <f t="shared" si="202"/>
        <v>104.66950663958691</v>
      </c>
      <c r="AE492" s="221">
        <f t="shared" si="202"/>
        <v>97.217592599855294</v>
      </c>
      <c r="AF492" s="221">
        <f t="shared" si="202"/>
        <v>94.82353604410055</v>
      </c>
      <c r="AG492" s="221">
        <f t="shared" si="202"/>
        <v>95.882167061355617</v>
      </c>
      <c r="AH492" s="221"/>
    </row>
    <row r="493" spans="1:49" x14ac:dyDescent="0.2">
      <c r="A493" s="219" t="s">
        <v>439</v>
      </c>
      <c r="B493" s="219" t="s">
        <v>440</v>
      </c>
      <c r="C493" s="221">
        <f t="shared" si="159"/>
        <v>19.662519886847953</v>
      </c>
      <c r="D493" s="221">
        <f t="shared" si="159"/>
        <v>19.555828404847787</v>
      </c>
      <c r="E493" s="221">
        <f t="shared" ref="E493:AG493" si="203">100*(E328/E438)</f>
        <v>21.549207773304836</v>
      </c>
      <c r="F493" s="221">
        <f t="shared" si="203"/>
        <v>19.79636342558867</v>
      </c>
      <c r="G493" s="221">
        <f t="shared" si="203"/>
        <v>18.334826513410306</v>
      </c>
      <c r="H493" s="221">
        <f t="shared" si="203"/>
        <v>18.47251939903007</v>
      </c>
      <c r="I493" s="221">
        <f t="shared" si="203"/>
        <v>18.131452683656846</v>
      </c>
      <c r="J493" s="221">
        <f t="shared" si="203"/>
        <v>19.96095932560495</v>
      </c>
      <c r="K493" s="221">
        <f t="shared" si="203"/>
        <v>20.22469256769778</v>
      </c>
      <c r="L493" s="221">
        <f t="shared" si="203"/>
        <v>20.887596886023193</v>
      </c>
      <c r="M493" s="221">
        <f t="shared" si="203"/>
        <v>23.337175119770674</v>
      </c>
      <c r="N493" s="221">
        <f t="shared" si="203"/>
        <v>22.476037792336768</v>
      </c>
      <c r="O493" s="221">
        <f t="shared" si="203"/>
        <v>91.872124575591258</v>
      </c>
      <c r="P493" s="221">
        <f t="shared" si="203"/>
        <v>95.912472726544664</v>
      </c>
      <c r="Q493" s="221">
        <f t="shared" si="203"/>
        <v>95.878840913141801</v>
      </c>
      <c r="R493" s="221">
        <f t="shared" si="203"/>
        <v>97.89846996210126</v>
      </c>
      <c r="S493" s="221">
        <f t="shared" si="203"/>
        <v>102.05466051033206</v>
      </c>
      <c r="T493" s="221">
        <f t="shared" si="203"/>
        <v>98.316818849001876</v>
      </c>
      <c r="U493" s="221">
        <f t="shared" si="203"/>
        <v>100.51767372700984</v>
      </c>
      <c r="V493" s="221">
        <f t="shared" si="203"/>
        <v>103.81154315718746</v>
      </c>
      <c r="W493" s="221">
        <f t="shared" si="203"/>
        <v>101.66583116145256</v>
      </c>
      <c r="X493" s="221">
        <f t="shared" si="203"/>
        <v>103.24864324329445</v>
      </c>
      <c r="Y493" s="221">
        <f t="shared" si="203"/>
        <v>102.44852187750892</v>
      </c>
      <c r="Z493" s="221">
        <f t="shared" si="203"/>
        <v>100</v>
      </c>
      <c r="AA493" s="221">
        <f t="shared" si="203"/>
        <v>100.91456364868634</v>
      </c>
      <c r="AB493" s="221">
        <f t="shared" si="203"/>
        <v>102.07622820142319</v>
      </c>
      <c r="AC493" s="221">
        <f t="shared" si="203"/>
        <v>106.32226150675133</v>
      </c>
      <c r="AD493" s="221">
        <f t="shared" si="203"/>
        <v>109.8333082853042</v>
      </c>
      <c r="AE493" s="221">
        <f t="shared" si="203"/>
        <v>109.24265880794211</v>
      </c>
      <c r="AF493" s="221">
        <f t="shared" si="203"/>
        <v>114.13355084271532</v>
      </c>
      <c r="AG493" s="221">
        <f t="shared" si="203"/>
        <v>119.00078292952043</v>
      </c>
      <c r="AH493" s="221"/>
    </row>
    <row r="494" spans="1:49" x14ac:dyDescent="0.2">
      <c r="A494" s="219" t="s">
        <v>441</v>
      </c>
      <c r="B494" s="219" t="s">
        <v>442</v>
      </c>
      <c r="C494" s="221">
        <f t="shared" si="159"/>
        <v>6.8212496394866999</v>
      </c>
      <c r="D494" s="221">
        <f t="shared" si="159"/>
        <v>6.8151046507139714</v>
      </c>
      <c r="E494" s="221">
        <f t="shared" ref="E494:AG494" si="204">100*(E329/E439)</f>
        <v>7.9085853648665241</v>
      </c>
      <c r="F494" s="221">
        <f t="shared" si="204"/>
        <v>6.9835120496902938</v>
      </c>
      <c r="G494" s="221">
        <f t="shared" si="204"/>
        <v>6.4805179300462825</v>
      </c>
      <c r="H494" s="221">
        <f t="shared" si="204"/>
        <v>6.5046265087972417</v>
      </c>
      <c r="I494" s="221">
        <f t="shared" si="204"/>
        <v>6.3772102145978167</v>
      </c>
      <c r="J494" s="221">
        <f t="shared" si="204"/>
        <v>6.9985865282990529</v>
      </c>
      <c r="K494" s="221">
        <f t="shared" si="204"/>
        <v>7.0205537635399882</v>
      </c>
      <c r="L494" s="221">
        <f t="shared" si="204"/>
        <v>7.1981035565158304</v>
      </c>
      <c r="M494" s="221">
        <f t="shared" si="204"/>
        <v>7.7226199782577813</v>
      </c>
      <c r="N494" s="221">
        <f t="shared" si="204"/>
        <v>7.6274135101456251</v>
      </c>
      <c r="O494" s="221">
        <f t="shared" si="204"/>
        <v>75.602225134586973</v>
      </c>
      <c r="P494" s="221">
        <f t="shared" si="204"/>
        <v>76.956821445990386</v>
      </c>
      <c r="Q494" s="221">
        <f t="shared" si="204"/>
        <v>77.354199129428636</v>
      </c>
      <c r="R494" s="221">
        <f t="shared" si="204"/>
        <v>80.577546944016461</v>
      </c>
      <c r="S494" s="221">
        <f t="shared" si="204"/>
        <v>83.289522717856968</v>
      </c>
      <c r="T494" s="221">
        <f t="shared" si="204"/>
        <v>82.588416752078601</v>
      </c>
      <c r="U494" s="221">
        <f t="shared" si="204"/>
        <v>85.003318981436081</v>
      </c>
      <c r="V494" s="221">
        <f t="shared" si="204"/>
        <v>89.53025670155985</v>
      </c>
      <c r="W494" s="221">
        <f t="shared" si="204"/>
        <v>93.636415971989024</v>
      </c>
      <c r="X494" s="221">
        <f t="shared" si="204"/>
        <v>93.906646286773281</v>
      </c>
      <c r="Y494" s="221">
        <f t="shared" si="204"/>
        <v>93.621344909781286</v>
      </c>
      <c r="Z494" s="221">
        <f t="shared" si="204"/>
        <v>100</v>
      </c>
      <c r="AA494" s="221">
        <f t="shared" si="204"/>
        <v>100.38918338589546</v>
      </c>
      <c r="AB494" s="221">
        <f t="shared" si="204"/>
        <v>101.08165774256265</v>
      </c>
      <c r="AC494" s="221">
        <f t="shared" si="204"/>
        <v>105.54020597317349</v>
      </c>
      <c r="AD494" s="221">
        <f t="shared" si="204"/>
        <v>108.04166006203712</v>
      </c>
      <c r="AE494" s="221">
        <f t="shared" si="204"/>
        <v>110.61292270444972</v>
      </c>
      <c r="AF494" s="221">
        <f t="shared" si="204"/>
        <v>117.31691646018596</v>
      </c>
      <c r="AG494" s="221">
        <f t="shared" si="204"/>
        <v>122.48312348440034</v>
      </c>
      <c r="AH494" s="221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</row>
    <row r="495" spans="1:49" x14ac:dyDescent="0.2">
      <c r="A495" s="219" t="s">
        <v>75</v>
      </c>
      <c r="B495" s="219" t="s">
        <v>443</v>
      </c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  <c r="AA495" s="221"/>
      <c r="AB495" s="221"/>
      <c r="AC495" s="221"/>
      <c r="AD495" s="221"/>
      <c r="AE495" s="221"/>
      <c r="AF495" s="221"/>
      <c r="AG495" s="221"/>
      <c r="AH495" s="221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</row>
    <row r="496" spans="1:49" s="334" customFormat="1" x14ac:dyDescent="0.2">
      <c r="A496" s="310" t="s">
        <v>66</v>
      </c>
      <c r="B496" s="333"/>
      <c r="C496" s="244">
        <f t="shared" si="159"/>
        <v>57.838376106723679</v>
      </c>
      <c r="D496" s="244">
        <f t="shared" si="159"/>
        <v>61.086730399608903</v>
      </c>
      <c r="E496" s="244">
        <f t="shared" ref="E496:AG496" si="205">100*(E331/E441)</f>
        <v>65.099251773403154</v>
      </c>
      <c r="F496" s="244">
        <f t="shared" si="205"/>
        <v>65.365299581193938</v>
      </c>
      <c r="G496" s="244">
        <f t="shared" si="205"/>
        <v>69.764494375338387</v>
      </c>
      <c r="H496" s="244">
        <f t="shared" si="205"/>
        <v>70.124616225169348</v>
      </c>
      <c r="I496" s="244">
        <f t="shared" si="205"/>
        <v>72.018624916978609</v>
      </c>
      <c r="J496" s="244">
        <f t="shared" si="205"/>
        <v>72.890098684344167</v>
      </c>
      <c r="K496" s="244">
        <f t="shared" si="205"/>
        <v>74.345695333658441</v>
      </c>
      <c r="L496" s="244">
        <f t="shared" si="205"/>
        <v>76.1909600171562</v>
      </c>
      <c r="M496" s="244">
        <f t="shared" si="205"/>
        <v>77.898912991532811</v>
      </c>
      <c r="N496" s="244">
        <f t="shared" si="205"/>
        <v>78.195459354736514</v>
      </c>
      <c r="O496" s="244">
        <f t="shared" si="205"/>
        <v>79.147220631583167</v>
      </c>
      <c r="P496" s="244">
        <f t="shared" si="205"/>
        <v>80.909103599564475</v>
      </c>
      <c r="Q496" s="244">
        <f t="shared" si="205"/>
        <v>81.123693088148883</v>
      </c>
      <c r="R496" s="244">
        <f t="shared" si="205"/>
        <v>85.132991843530178</v>
      </c>
      <c r="S496" s="244">
        <f t="shared" si="205"/>
        <v>88.334749334668231</v>
      </c>
      <c r="T496" s="244">
        <f t="shared" si="205"/>
        <v>89.090523276081299</v>
      </c>
      <c r="U496" s="244">
        <f t="shared" si="205"/>
        <v>91.739038257049316</v>
      </c>
      <c r="V496" s="244">
        <f t="shared" si="205"/>
        <v>93.796103275927535</v>
      </c>
      <c r="W496" s="244">
        <f t="shared" si="205"/>
        <v>96.842489406310278</v>
      </c>
      <c r="X496" s="244">
        <f t="shared" si="205"/>
        <v>98.811502272607839</v>
      </c>
      <c r="Y496" s="244">
        <f t="shared" si="205"/>
        <v>99.060396176539371</v>
      </c>
      <c r="Z496" s="244">
        <f t="shared" si="205"/>
        <v>100</v>
      </c>
      <c r="AA496" s="244">
        <f t="shared" si="205"/>
        <v>100.5300185030638</v>
      </c>
      <c r="AB496" s="244">
        <f t="shared" si="205"/>
        <v>102.45332696184097</v>
      </c>
      <c r="AC496" s="244">
        <f t="shared" si="205"/>
        <v>103.71742608477126</v>
      </c>
      <c r="AD496" s="244">
        <f t="shared" si="205"/>
        <v>104.72290300375037</v>
      </c>
      <c r="AE496" s="244">
        <f t="shared" si="205"/>
        <v>108.00003952532684</v>
      </c>
      <c r="AF496" s="244">
        <f t="shared" si="205"/>
        <v>116.30186045659647</v>
      </c>
      <c r="AG496" s="244">
        <f t="shared" si="205"/>
        <v>121.76047827279939</v>
      </c>
      <c r="AH496" s="244"/>
    </row>
    <row r="497" spans="1:69" ht="10.8" thickBot="1" x14ac:dyDescent="0.25">
      <c r="A497" s="335" t="s">
        <v>67</v>
      </c>
      <c r="B497" s="330"/>
      <c r="C497" s="331">
        <f t="shared" si="159"/>
        <v>64.431179622562595</v>
      </c>
      <c r="D497" s="331">
        <f t="shared" si="159"/>
        <v>71.337207334832598</v>
      </c>
      <c r="E497" s="331">
        <f t="shared" ref="E497:AG497" si="206">100*(E332/E442)</f>
        <v>76.80707769162602</v>
      </c>
      <c r="F497" s="331">
        <f t="shared" si="206"/>
        <v>77.142378001131178</v>
      </c>
      <c r="G497" s="331">
        <f t="shared" si="206"/>
        <v>76.736621730358451</v>
      </c>
      <c r="H497" s="331">
        <f t="shared" si="206"/>
        <v>82.846812892884216</v>
      </c>
      <c r="I497" s="331">
        <f t="shared" si="206"/>
        <v>79.988416029705789</v>
      </c>
      <c r="J497" s="331">
        <f t="shared" si="206"/>
        <v>84.139373207155359</v>
      </c>
      <c r="K497" s="331">
        <f t="shared" si="206"/>
        <v>90.587335108680023</v>
      </c>
      <c r="L497" s="331">
        <f t="shared" si="206"/>
        <v>96.13106828099157</v>
      </c>
      <c r="M497" s="331">
        <f t="shared" si="206"/>
        <v>95.005637397420088</v>
      </c>
      <c r="N497" s="331">
        <f t="shared" si="206"/>
        <v>92.034768617220053</v>
      </c>
      <c r="O497" s="331">
        <f t="shared" si="206"/>
        <v>94.993123287361016</v>
      </c>
      <c r="P497" s="331">
        <f t="shared" si="206"/>
        <v>98.018672748865725</v>
      </c>
      <c r="Q497" s="331">
        <f t="shared" si="206"/>
        <v>101.14577735942771</v>
      </c>
      <c r="R497" s="331">
        <f t="shared" si="206"/>
        <v>106.11980626543792</v>
      </c>
      <c r="S497" s="331">
        <f t="shared" si="206"/>
        <v>107.58815547496138</v>
      </c>
      <c r="T497" s="331">
        <f t="shared" si="206"/>
        <v>105.69847886349027</v>
      </c>
      <c r="U497" s="331">
        <f t="shared" si="206"/>
        <v>102.19785337112239</v>
      </c>
      <c r="V497" s="331">
        <f t="shared" si="206"/>
        <v>99.569642050365402</v>
      </c>
      <c r="W497" s="331">
        <f t="shared" si="206"/>
        <v>99.775734380006881</v>
      </c>
      <c r="X497" s="331">
        <f t="shared" si="206"/>
        <v>101.53572269477698</v>
      </c>
      <c r="Y497" s="331">
        <f t="shared" si="206"/>
        <v>102.5186044292504</v>
      </c>
      <c r="Z497" s="331">
        <f t="shared" si="206"/>
        <v>100</v>
      </c>
      <c r="AA497" s="331">
        <f t="shared" si="206"/>
        <v>106.54431855238376</v>
      </c>
      <c r="AB497" s="331">
        <f t="shared" si="206"/>
        <v>108.3771915203305</v>
      </c>
      <c r="AC497" s="331">
        <f t="shared" si="206"/>
        <v>108.88838403106831</v>
      </c>
      <c r="AD497" s="331">
        <f t="shared" si="206"/>
        <v>106.32703855955947</v>
      </c>
      <c r="AE497" s="331">
        <f t="shared" si="206"/>
        <v>106.81229353622714</v>
      </c>
      <c r="AF497" s="331">
        <f t="shared" si="206"/>
        <v>103.08675176583841</v>
      </c>
      <c r="AG497" s="331">
        <f t="shared" si="206"/>
        <v>107.43189963751192</v>
      </c>
      <c r="AH497" s="331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</row>
    <row r="498" spans="1:69" ht="10.8" thickBot="1" x14ac:dyDescent="0.25">
      <c r="A498" s="312" t="s">
        <v>64</v>
      </c>
      <c r="B498" s="245"/>
      <c r="C498" s="232">
        <f t="shared" si="159"/>
        <v>58.196358355549172</v>
      </c>
      <c r="D498" s="232">
        <f t="shared" si="159"/>
        <v>61.61974304284</v>
      </c>
      <c r="E498" s="232">
        <f t="shared" ref="E498:AG498" si="207">100*(E333/E443)</f>
        <v>65.707913545088743</v>
      </c>
      <c r="F498" s="232">
        <f t="shared" si="207"/>
        <v>65.977683350194681</v>
      </c>
      <c r="G498" s="232">
        <f t="shared" si="207"/>
        <v>70.044423091345593</v>
      </c>
      <c r="H498" s="232">
        <f t="shared" si="207"/>
        <v>70.791005497650403</v>
      </c>
      <c r="I498" s="232">
        <f t="shared" si="207"/>
        <v>72.339762974868322</v>
      </c>
      <c r="J498" s="232">
        <f t="shared" si="207"/>
        <v>73.447691989399289</v>
      </c>
      <c r="K498" s="232">
        <f t="shared" si="207"/>
        <v>75.26137911890811</v>
      </c>
      <c r="L498" s="232">
        <f t="shared" si="207"/>
        <v>77.349500704180059</v>
      </c>
      <c r="M498" s="232">
        <f t="shared" si="207"/>
        <v>78.860070278378515</v>
      </c>
      <c r="N498" s="232">
        <f t="shared" si="207"/>
        <v>78.970070480054474</v>
      </c>
      <c r="O498" s="232">
        <f t="shared" si="207"/>
        <v>80.041806441124805</v>
      </c>
      <c r="P498" s="232">
        <f t="shared" si="207"/>
        <v>81.882507836963583</v>
      </c>
      <c r="Q498" s="232">
        <f t="shared" si="207"/>
        <v>82.284311886063421</v>
      </c>
      <c r="R498" s="232">
        <f t="shared" si="207"/>
        <v>86.349598601018869</v>
      </c>
      <c r="S498" s="232">
        <f t="shared" si="207"/>
        <v>89.461219501634304</v>
      </c>
      <c r="T498" s="232">
        <f t="shared" si="207"/>
        <v>90.076880057639443</v>
      </c>
      <c r="U498" s="232">
        <f t="shared" si="207"/>
        <v>92.409010333373558</v>
      </c>
      <c r="V498" s="232">
        <f t="shared" si="207"/>
        <v>94.203857020488073</v>
      </c>
      <c r="W498" s="232">
        <f t="shared" si="207"/>
        <v>97.080333330446166</v>
      </c>
      <c r="X498" s="232">
        <f t="shared" si="207"/>
        <v>99.03573766980152</v>
      </c>
      <c r="Y498" s="232">
        <f t="shared" si="207"/>
        <v>99.342542137727378</v>
      </c>
      <c r="Z498" s="232">
        <f t="shared" si="207"/>
        <v>100</v>
      </c>
      <c r="AA498" s="232">
        <f t="shared" si="207"/>
        <v>101.02514116066253</v>
      </c>
      <c r="AB498" s="232">
        <f t="shared" si="207"/>
        <v>102.94157962373211</v>
      </c>
      <c r="AC498" s="232">
        <f t="shared" si="207"/>
        <v>104.14578388079012</v>
      </c>
      <c r="AD498" s="232">
        <f t="shared" si="207"/>
        <v>104.88058458535529</v>
      </c>
      <c r="AE498" s="232">
        <f t="shared" si="207"/>
        <v>107.94417041388738</v>
      </c>
      <c r="AF498" s="232">
        <f t="shared" si="207"/>
        <v>115.31785877886855</v>
      </c>
      <c r="AG498" s="232">
        <f t="shared" si="207"/>
        <v>120.69157982902151</v>
      </c>
      <c r="AH498" s="232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</row>
    <row r="499" spans="1:69" x14ac:dyDescent="0.2"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</row>
    <row r="500" spans="1:69" x14ac:dyDescent="0.2">
      <c r="A500" s="192" t="str">
        <f>"Tableau "&amp;B500&amp;": "</f>
        <v xml:space="preserve">Tableau 5: </v>
      </c>
      <c r="B500" s="192">
        <v>5</v>
      </c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</row>
    <row r="501" spans="1:69" ht="10.8" thickBot="1" x14ac:dyDescent="0.25">
      <c r="A501" s="192" t="s">
        <v>444</v>
      </c>
    </row>
    <row r="502" spans="1:69" ht="10.8" thickBot="1" x14ac:dyDescent="0.25">
      <c r="A502" s="193" t="s">
        <v>0</v>
      </c>
      <c r="B502" s="194" t="s">
        <v>19</v>
      </c>
      <c r="C502" s="194">
        <f t="shared" ref="C502:AG502" si="208">C$13</f>
        <v>1993</v>
      </c>
      <c r="D502" s="194">
        <f t="shared" si="208"/>
        <v>1994</v>
      </c>
      <c r="E502" s="194">
        <f t="shared" si="208"/>
        <v>1995</v>
      </c>
      <c r="F502" s="194">
        <f t="shared" si="208"/>
        <v>1996</v>
      </c>
      <c r="G502" s="194">
        <f t="shared" si="208"/>
        <v>1997</v>
      </c>
      <c r="H502" s="194">
        <f t="shared" si="208"/>
        <v>1998</v>
      </c>
      <c r="I502" s="194">
        <f t="shared" si="208"/>
        <v>1999</v>
      </c>
      <c r="J502" s="194">
        <f t="shared" si="208"/>
        <v>2000</v>
      </c>
      <c r="K502" s="194">
        <f t="shared" si="208"/>
        <v>2001</v>
      </c>
      <c r="L502" s="194">
        <f t="shared" si="208"/>
        <v>2002</v>
      </c>
      <c r="M502" s="194">
        <f t="shared" si="208"/>
        <v>2003</v>
      </c>
      <c r="N502" s="194">
        <f t="shared" si="208"/>
        <v>2004</v>
      </c>
      <c r="O502" s="194">
        <f t="shared" si="208"/>
        <v>2005</v>
      </c>
      <c r="P502" s="194">
        <f t="shared" si="208"/>
        <v>2006</v>
      </c>
      <c r="Q502" s="194">
        <f t="shared" si="208"/>
        <v>2007</v>
      </c>
      <c r="R502" s="194">
        <f t="shared" si="208"/>
        <v>2008</v>
      </c>
      <c r="S502" s="194">
        <f t="shared" si="208"/>
        <v>2009</v>
      </c>
      <c r="T502" s="194">
        <f t="shared" si="208"/>
        <v>2010</v>
      </c>
      <c r="U502" s="194">
        <f t="shared" si="208"/>
        <v>2011</v>
      </c>
      <c r="V502" s="194">
        <f t="shared" si="208"/>
        <v>2012</v>
      </c>
      <c r="W502" s="194">
        <f t="shared" si="208"/>
        <v>2013</v>
      </c>
      <c r="X502" s="194">
        <f t="shared" si="208"/>
        <v>2014</v>
      </c>
      <c r="Y502" s="194">
        <f t="shared" si="208"/>
        <v>2015</v>
      </c>
      <c r="Z502" s="194">
        <f t="shared" si="208"/>
        <v>2016</v>
      </c>
      <c r="AA502" s="194">
        <f t="shared" si="208"/>
        <v>2017</v>
      </c>
      <c r="AB502" s="194">
        <f t="shared" si="208"/>
        <v>2018</v>
      </c>
      <c r="AC502" s="194">
        <f t="shared" si="208"/>
        <v>2019</v>
      </c>
      <c r="AD502" s="194">
        <f t="shared" si="208"/>
        <v>2020</v>
      </c>
      <c r="AE502" s="194">
        <f t="shared" si="208"/>
        <v>2021</v>
      </c>
      <c r="AF502" s="194">
        <f t="shared" si="208"/>
        <v>2022</v>
      </c>
      <c r="AG502" s="194">
        <f t="shared" si="208"/>
        <v>2023</v>
      </c>
      <c r="AH502" s="194"/>
    </row>
    <row r="503" spans="1:69" x14ac:dyDescent="0.2">
      <c r="A503" s="219" t="s">
        <v>121</v>
      </c>
      <c r="B503" s="219" t="s">
        <v>392</v>
      </c>
      <c r="C503" s="238" t="str">
        <f t="shared" ref="C503:AG503" si="209">IFERROR(100*(C394/B394-1),"")</f>
        <v/>
      </c>
      <c r="D503" s="238">
        <f t="shared" si="209"/>
        <v>5.1794380405457252</v>
      </c>
      <c r="E503" s="238">
        <f t="shared" si="209"/>
        <v>3.2174607723217674</v>
      </c>
      <c r="F503" s="238">
        <f t="shared" si="209"/>
        <v>4.8387760088481224</v>
      </c>
      <c r="G503" s="238">
        <f t="shared" si="209"/>
        <v>2.506110425534791</v>
      </c>
      <c r="H503" s="238">
        <f t="shared" si="209"/>
        <v>1.0233234847875305</v>
      </c>
      <c r="I503" s="238">
        <f t="shared" si="209"/>
        <v>5.7106128646325471</v>
      </c>
      <c r="J503" s="238">
        <f t="shared" si="209"/>
        <v>4.1453668323052417</v>
      </c>
      <c r="K503" s="238">
        <f t="shared" si="209"/>
        <v>4.4887003757192678</v>
      </c>
      <c r="L503" s="238">
        <f t="shared" si="209"/>
        <v>4.4309476871374764</v>
      </c>
      <c r="M503" s="238">
        <f t="shared" si="209"/>
        <v>4.9696467717813109</v>
      </c>
      <c r="N503" s="238">
        <f t="shared" si="209"/>
        <v>6.993976290568904</v>
      </c>
      <c r="O503" s="238">
        <f t="shared" si="209"/>
        <v>-2.5880314648000002</v>
      </c>
      <c r="P503" s="238">
        <f t="shared" si="209"/>
        <v>-2.5426745823597163</v>
      </c>
      <c r="Q503" s="238">
        <f t="shared" si="209"/>
        <v>3.3881067115961727</v>
      </c>
      <c r="R503" s="238">
        <f t="shared" si="209"/>
        <v>2.1133959374011635</v>
      </c>
      <c r="S503" s="238">
        <f t="shared" si="209"/>
        <v>4.254479521946064</v>
      </c>
      <c r="T503" s="238">
        <f t="shared" si="209"/>
        <v>4.5796438170793818</v>
      </c>
      <c r="U503" s="238">
        <f t="shared" si="209"/>
        <v>2.3016946425765683</v>
      </c>
      <c r="V503" s="238">
        <f t="shared" si="209"/>
        <v>3.0229271260991064</v>
      </c>
      <c r="W503" s="238">
        <f t="shared" si="209"/>
        <v>5.0763313645936448</v>
      </c>
      <c r="X503" s="238">
        <f t="shared" si="209"/>
        <v>3.8208439248223147</v>
      </c>
      <c r="Y503" s="238">
        <f t="shared" si="209"/>
        <v>6.7973343257517804</v>
      </c>
      <c r="Z503" s="238">
        <f t="shared" si="209"/>
        <v>3.2656402372340354</v>
      </c>
      <c r="AA503" s="238">
        <f t="shared" si="209"/>
        <v>1.254104665378164</v>
      </c>
      <c r="AB503" s="238">
        <f t="shared" si="209"/>
        <v>3.2212666782840182</v>
      </c>
      <c r="AC503" s="238">
        <f t="shared" si="209"/>
        <v>3.295020813020666</v>
      </c>
      <c r="AD503" s="238">
        <f t="shared" si="209"/>
        <v>1.7124926169935772</v>
      </c>
      <c r="AE503" s="238">
        <f t="shared" si="209"/>
        <v>3.2522926684928066</v>
      </c>
      <c r="AF503" s="238">
        <f t="shared" si="209"/>
        <v>2.1684414897241489</v>
      </c>
      <c r="AG503" s="238">
        <f t="shared" si="209"/>
        <v>1.1279003277087085</v>
      </c>
      <c r="AH503" s="238"/>
    </row>
    <row r="504" spans="1:69" x14ac:dyDescent="0.2">
      <c r="A504" s="219" t="s">
        <v>122</v>
      </c>
      <c r="B504" s="219" t="s">
        <v>393</v>
      </c>
      <c r="C504" s="238" t="str">
        <f t="shared" ref="C504:AG504" si="210">IFERROR(100*(C395/B395-1),"")</f>
        <v/>
      </c>
      <c r="D504" s="238">
        <f t="shared" si="210"/>
        <v>6.0232436934483324</v>
      </c>
      <c r="E504" s="238">
        <f t="shared" si="210"/>
        <v>1.6417753253504141</v>
      </c>
      <c r="F504" s="238">
        <f t="shared" si="210"/>
        <v>2.7507676570789341</v>
      </c>
      <c r="G504" s="238">
        <f t="shared" si="210"/>
        <v>4.8900553823573167</v>
      </c>
      <c r="H504" s="238">
        <f t="shared" si="210"/>
        <v>8.4940346916922529</v>
      </c>
      <c r="I504" s="238">
        <f t="shared" si="210"/>
        <v>5.7669410210143823</v>
      </c>
      <c r="J504" s="238">
        <f t="shared" si="210"/>
        <v>0.77136291360233589</v>
      </c>
      <c r="K504" s="238">
        <f t="shared" si="210"/>
        <v>6.5178404487279407</v>
      </c>
      <c r="L504" s="238">
        <f t="shared" si="210"/>
        <v>7.5651368387082307</v>
      </c>
      <c r="M504" s="238">
        <f t="shared" si="210"/>
        <v>2.9102611853938365</v>
      </c>
      <c r="N504" s="238">
        <f t="shared" si="210"/>
        <v>4.8184563537685188</v>
      </c>
      <c r="O504" s="238">
        <f t="shared" si="210"/>
        <v>-2.8096210452456805</v>
      </c>
      <c r="P504" s="238">
        <f t="shared" si="210"/>
        <v>-3.4697915546426428</v>
      </c>
      <c r="Q504" s="238">
        <f t="shared" si="210"/>
        <v>2.3899163276928759</v>
      </c>
      <c r="R504" s="238">
        <f t="shared" si="210"/>
        <v>10.610208586190527</v>
      </c>
      <c r="S504" s="238">
        <f t="shared" si="210"/>
        <v>4.4755063951984919</v>
      </c>
      <c r="T504" s="238">
        <f t="shared" si="210"/>
        <v>6.4203484968886393</v>
      </c>
      <c r="U504" s="238">
        <f t="shared" si="210"/>
        <v>10.433249585157856</v>
      </c>
      <c r="V504" s="238">
        <f t="shared" si="210"/>
        <v>3.9546951678020914</v>
      </c>
      <c r="W504" s="238">
        <f t="shared" si="210"/>
        <v>3.4558715902132553</v>
      </c>
      <c r="X504" s="238">
        <f t="shared" si="210"/>
        <v>4.6288267368750802</v>
      </c>
      <c r="Y504" s="238">
        <f t="shared" si="210"/>
        <v>2.9977073555574885</v>
      </c>
      <c r="Z504" s="238">
        <f t="shared" si="210"/>
        <v>5.3700479223787845</v>
      </c>
      <c r="AA504" s="238">
        <f t="shared" si="210"/>
        <v>4.4478300777261115</v>
      </c>
      <c r="AB504" s="238">
        <f t="shared" si="210"/>
        <v>3.5577169749564375</v>
      </c>
      <c r="AC504" s="238">
        <f t="shared" si="210"/>
        <v>3.7799724689060898</v>
      </c>
      <c r="AD504" s="238">
        <f t="shared" si="210"/>
        <v>2.7186601422590106</v>
      </c>
      <c r="AE504" s="238">
        <f t="shared" si="210"/>
        <v>2.5405104235989517</v>
      </c>
      <c r="AF504" s="238">
        <f t="shared" si="210"/>
        <v>4.194343615442242</v>
      </c>
      <c r="AG504" s="238">
        <f t="shared" si="210"/>
        <v>4.4746200443506856</v>
      </c>
      <c r="AH504" s="238"/>
    </row>
    <row r="505" spans="1:69" x14ac:dyDescent="0.2">
      <c r="A505" s="219" t="s">
        <v>8</v>
      </c>
      <c r="B505" s="219" t="s">
        <v>394</v>
      </c>
      <c r="C505" s="238" t="str">
        <f t="shared" ref="C505:AG505" si="211">IFERROR(100*(C396/B396-1),"")</f>
        <v/>
      </c>
      <c r="D505" s="238">
        <f t="shared" si="211"/>
        <v>12.612361238265635</v>
      </c>
      <c r="E505" s="238">
        <f t="shared" si="211"/>
        <v>18.13604174752037</v>
      </c>
      <c r="F505" s="238">
        <f t="shared" si="211"/>
        <v>-2.2062754610813529</v>
      </c>
      <c r="G505" s="238">
        <f t="shared" si="211"/>
        <v>0.75644008379835981</v>
      </c>
      <c r="H505" s="238">
        <f t="shared" si="211"/>
        <v>1.7473007809120089</v>
      </c>
      <c r="I505" s="238">
        <f t="shared" si="211"/>
        <v>10.108623720595155</v>
      </c>
      <c r="J505" s="238">
        <f t="shared" si="211"/>
        <v>-3.9755435534899131</v>
      </c>
      <c r="K505" s="238">
        <f t="shared" si="211"/>
        <v>-0.62766373202911563</v>
      </c>
      <c r="L505" s="238">
        <f t="shared" si="211"/>
        <v>-9.7162097644840077</v>
      </c>
      <c r="M505" s="238">
        <f t="shared" si="211"/>
        <v>-1.0360275371946503</v>
      </c>
      <c r="N505" s="238">
        <f t="shared" si="211"/>
        <v>15.554333748181225</v>
      </c>
      <c r="O505" s="238">
        <f t="shared" si="211"/>
        <v>-13.909633565761471</v>
      </c>
      <c r="P505" s="238">
        <f t="shared" si="211"/>
        <v>3.7444160544625182</v>
      </c>
      <c r="Q505" s="238">
        <f t="shared" si="211"/>
        <v>13.086056210191476</v>
      </c>
      <c r="R505" s="238">
        <f t="shared" si="211"/>
        <v>4.3047634955564185</v>
      </c>
      <c r="S505" s="238">
        <f t="shared" si="211"/>
        <v>-5.7017530042534181</v>
      </c>
      <c r="T505" s="238">
        <f t="shared" si="211"/>
        <v>7.4002024604893135</v>
      </c>
      <c r="U505" s="238">
        <f t="shared" si="211"/>
        <v>0.85659880467485738</v>
      </c>
      <c r="V505" s="238">
        <f t="shared" si="211"/>
        <v>4.5623485616486104</v>
      </c>
      <c r="W505" s="238">
        <f t="shared" si="211"/>
        <v>3.3889988703738716</v>
      </c>
      <c r="X505" s="238">
        <f t="shared" si="211"/>
        <v>9.9537876609764311</v>
      </c>
      <c r="Y505" s="238">
        <f t="shared" si="211"/>
        <v>4.9690521208255234</v>
      </c>
      <c r="Z505" s="238">
        <f t="shared" si="211"/>
        <v>-2.4574669618081968</v>
      </c>
      <c r="AA505" s="238">
        <f t="shared" si="211"/>
        <v>4.1989821460601595</v>
      </c>
      <c r="AB505" s="238">
        <f t="shared" si="211"/>
        <v>5.8421070240138651</v>
      </c>
      <c r="AC505" s="238">
        <f t="shared" si="211"/>
        <v>6.0557293063768558</v>
      </c>
      <c r="AD505" s="238">
        <f t="shared" si="211"/>
        <v>-8.0385216797351777E-2</v>
      </c>
      <c r="AE505" s="238">
        <f t="shared" si="211"/>
        <v>2.5187756410747442</v>
      </c>
      <c r="AF505" s="238">
        <f t="shared" si="211"/>
        <v>5.2281364780301987</v>
      </c>
      <c r="AG505" s="238">
        <f t="shared" si="211"/>
        <v>3.6776269180764265</v>
      </c>
      <c r="AH505" s="238"/>
    </row>
    <row r="506" spans="1:69" x14ac:dyDescent="0.2">
      <c r="A506" s="219" t="s">
        <v>395</v>
      </c>
      <c r="B506" s="219" t="s">
        <v>396</v>
      </c>
      <c r="C506" s="238" t="str">
        <f t="shared" ref="C506:AG506" si="212">IFERROR(100*(C397/B397-1),"")</f>
        <v/>
      </c>
      <c r="D506" s="238">
        <f t="shared" si="212"/>
        <v>4.5302240625681112</v>
      </c>
      <c r="E506" s="238">
        <f t="shared" si="212"/>
        <v>1.0979813593195775</v>
      </c>
      <c r="F506" s="238">
        <f t="shared" si="212"/>
        <v>-1.9794643512215049</v>
      </c>
      <c r="G506" s="238">
        <f t="shared" si="212"/>
        <v>7.5041989333088921</v>
      </c>
      <c r="H506" s="238">
        <f t="shared" si="212"/>
        <v>14.828873564402745</v>
      </c>
      <c r="I506" s="238">
        <f t="shared" si="212"/>
        <v>8.7891991877308016</v>
      </c>
      <c r="J506" s="238">
        <f t="shared" si="212"/>
        <v>3.5898712265145072</v>
      </c>
      <c r="K506" s="238">
        <f t="shared" si="212"/>
        <v>2.2358308296504648</v>
      </c>
      <c r="L506" s="238">
        <f t="shared" si="212"/>
        <v>14.101922227200681</v>
      </c>
      <c r="M506" s="238">
        <f t="shared" si="212"/>
        <v>2.66087721451993</v>
      </c>
      <c r="N506" s="238">
        <f t="shared" si="212"/>
        <v>3.933469544320789</v>
      </c>
      <c r="O506" s="238">
        <f t="shared" si="212"/>
        <v>2.3284569244642395</v>
      </c>
      <c r="P506" s="238">
        <f t="shared" si="212"/>
        <v>12.431599925457704</v>
      </c>
      <c r="Q506" s="238">
        <f t="shared" si="212"/>
        <v>3.163731609152709</v>
      </c>
      <c r="R506" s="238">
        <f t="shared" si="212"/>
        <v>8.4048085832932884E-2</v>
      </c>
      <c r="S506" s="238">
        <f t="shared" si="212"/>
        <v>12.712927295579179</v>
      </c>
      <c r="T506" s="238">
        <f t="shared" si="212"/>
        <v>-1.293288375656676E-2</v>
      </c>
      <c r="U506" s="238">
        <f t="shared" si="212"/>
        <v>0.84077906681858661</v>
      </c>
      <c r="V506" s="238">
        <f t="shared" si="212"/>
        <v>2.5377391088228229</v>
      </c>
      <c r="W506" s="238">
        <f t="shared" si="212"/>
        <v>2.5834069797328052</v>
      </c>
      <c r="X506" s="238">
        <f t="shared" si="212"/>
        <v>2.5329655622735148</v>
      </c>
      <c r="Y506" s="238">
        <f t="shared" si="212"/>
        <v>-0.21782391355539277</v>
      </c>
      <c r="Z506" s="238">
        <f t="shared" si="212"/>
        <v>7.5760535357705328</v>
      </c>
      <c r="AA506" s="238">
        <f t="shared" si="212"/>
        <v>4.0491220976237141</v>
      </c>
      <c r="AB506" s="238">
        <f t="shared" si="212"/>
        <v>3.1872665639846698</v>
      </c>
      <c r="AC506" s="238">
        <f t="shared" si="212"/>
        <v>2.1322524537209508</v>
      </c>
      <c r="AD506" s="238">
        <f t="shared" si="212"/>
        <v>0.99842892941039985</v>
      </c>
      <c r="AE506" s="238">
        <f t="shared" si="212"/>
        <v>2.2006090130506806</v>
      </c>
      <c r="AF506" s="238">
        <f t="shared" si="212"/>
        <v>5.4149089593112265</v>
      </c>
      <c r="AG506" s="238">
        <f t="shared" si="212"/>
        <v>1.6152454145349715</v>
      </c>
      <c r="AH506" s="238"/>
    </row>
    <row r="507" spans="1:69" x14ac:dyDescent="0.2">
      <c r="A507" s="219" t="s">
        <v>102</v>
      </c>
      <c r="B507" s="219" t="s">
        <v>397</v>
      </c>
      <c r="C507" s="238" t="str">
        <f t="shared" ref="C507:AG507" si="213">IFERROR(100*(C398/B398-1),"")</f>
        <v/>
      </c>
      <c r="D507" s="238">
        <f t="shared" si="213"/>
        <v>-0.93564507214934922</v>
      </c>
      <c r="E507" s="238">
        <f t="shared" si="213"/>
        <v>-18.187866389368658</v>
      </c>
      <c r="F507" s="238">
        <f t="shared" si="213"/>
        <v>-16.781536048619362</v>
      </c>
      <c r="G507" s="238">
        <f t="shared" si="213"/>
        <v>-0.58898535181441947</v>
      </c>
      <c r="H507" s="238">
        <f t="shared" si="213"/>
        <v>-4.7434633477301809</v>
      </c>
      <c r="I507" s="238">
        <f t="shared" si="213"/>
        <v>-2.5949156026443099</v>
      </c>
      <c r="J507" s="238">
        <f t="shared" si="213"/>
        <v>-22.177707126957536</v>
      </c>
      <c r="K507" s="238">
        <f t="shared" si="213"/>
        <v>-26.360052753114548</v>
      </c>
      <c r="L507" s="238">
        <f t="shared" si="213"/>
        <v>-6.5659121910653262</v>
      </c>
      <c r="M507" s="238">
        <f t="shared" si="213"/>
        <v>-22.624061825343745</v>
      </c>
      <c r="N507" s="238">
        <f t="shared" si="213"/>
        <v>-5.2005795086536359</v>
      </c>
      <c r="O507" s="238">
        <f t="shared" si="213"/>
        <v>-40.764798701297202</v>
      </c>
      <c r="P507" s="238">
        <f t="shared" si="213"/>
        <v>-6.0992027212498083</v>
      </c>
      <c r="Q507" s="238">
        <f t="shared" si="213"/>
        <v>-27.513567314180388</v>
      </c>
      <c r="R507" s="238">
        <f t="shared" si="213"/>
        <v>11.303109675399536</v>
      </c>
      <c r="S507" s="238">
        <f t="shared" si="213"/>
        <v>-14.732547105287097</v>
      </c>
      <c r="T507" s="238">
        <f t="shared" si="213"/>
        <v>-26.660309305382846</v>
      </c>
      <c r="U507" s="238">
        <f t="shared" si="213"/>
        <v>-64.358487308275386</v>
      </c>
      <c r="V507" s="238">
        <f t="shared" si="213"/>
        <v>8.7978958709026287</v>
      </c>
      <c r="W507" s="238">
        <f t="shared" si="213"/>
        <v>-3.9820120314977281</v>
      </c>
      <c r="X507" s="238">
        <f t="shared" si="213"/>
        <v>-7.6264251107303727</v>
      </c>
      <c r="Y507" s="238">
        <f t="shared" si="213"/>
        <v>15.509899197837051</v>
      </c>
      <c r="Z507" s="238">
        <f t="shared" si="213"/>
        <v>-4.3286647073470625</v>
      </c>
      <c r="AA507" s="238">
        <f t="shared" si="213"/>
        <v>-19.195763465252437</v>
      </c>
      <c r="AB507" s="238">
        <f t="shared" si="213"/>
        <v>-2.9936790177326977</v>
      </c>
      <c r="AC507" s="238">
        <f t="shared" si="213"/>
        <v>8.3388851262050423</v>
      </c>
      <c r="AD507" s="238">
        <f t="shared" si="213"/>
        <v>3.0365897713784396</v>
      </c>
      <c r="AE507" s="238">
        <f t="shared" si="213"/>
        <v>-2.0401618211164041</v>
      </c>
      <c r="AF507" s="238">
        <f t="shared" si="213"/>
        <v>-1.5599781190257289</v>
      </c>
      <c r="AG507" s="238">
        <f t="shared" si="213"/>
        <v>-2.1307532575831734</v>
      </c>
      <c r="AH507" s="238"/>
    </row>
    <row r="508" spans="1:69" x14ac:dyDescent="0.2">
      <c r="A508" s="219" t="s">
        <v>131</v>
      </c>
      <c r="B508" s="219" t="s">
        <v>398</v>
      </c>
      <c r="C508" s="238" t="str">
        <f t="shared" ref="C508:AG508" si="214">IFERROR(100*(C399/B399-1),"")</f>
        <v/>
      </c>
      <c r="D508" s="238">
        <f t="shared" si="214"/>
        <v>5.3611231011567506</v>
      </c>
      <c r="E508" s="238">
        <f t="shared" si="214"/>
        <v>0.38548157268285532</v>
      </c>
      <c r="F508" s="238">
        <f t="shared" si="214"/>
        <v>-1.3840134778943747</v>
      </c>
      <c r="G508" s="238">
        <f t="shared" si="214"/>
        <v>48.83200317946288</v>
      </c>
      <c r="H508" s="238">
        <f t="shared" si="214"/>
        <v>21.279939559285708</v>
      </c>
      <c r="I508" s="238">
        <f t="shared" si="214"/>
        <v>14.296842890211202</v>
      </c>
      <c r="J508" s="238">
        <f t="shared" si="214"/>
        <v>5.7680625272748642</v>
      </c>
      <c r="K508" s="238">
        <f t="shared" si="214"/>
        <v>1.8092228844039937</v>
      </c>
      <c r="L508" s="238">
        <f t="shared" si="214"/>
        <v>4.7759618620536459</v>
      </c>
      <c r="M508" s="238">
        <f t="shared" si="214"/>
        <v>2.2373774462997931</v>
      </c>
      <c r="N508" s="238">
        <f t="shared" si="214"/>
        <v>7.0334146801249275</v>
      </c>
      <c r="O508" s="238">
        <f t="shared" si="214"/>
        <v>30.027901034898274</v>
      </c>
      <c r="P508" s="238">
        <f t="shared" si="214"/>
        <v>-0.61415139849291256</v>
      </c>
      <c r="Q508" s="238">
        <f t="shared" si="214"/>
        <v>6.0558574109277563</v>
      </c>
      <c r="R508" s="238">
        <f t="shared" si="214"/>
        <v>-0.69227288752508054</v>
      </c>
      <c r="S508" s="238">
        <f t="shared" si="214"/>
        <v>6.2560857441970485</v>
      </c>
      <c r="T508" s="238">
        <f t="shared" si="214"/>
        <v>5.2404254046938048</v>
      </c>
      <c r="U508" s="238">
        <f t="shared" si="214"/>
        <v>9.703338933969107</v>
      </c>
      <c r="V508" s="238">
        <f t="shared" si="214"/>
        <v>2.8225288919514924</v>
      </c>
      <c r="W508" s="238">
        <f t="shared" si="214"/>
        <v>3.2770679886972687</v>
      </c>
      <c r="X508" s="238">
        <f t="shared" si="214"/>
        <v>-5.1542125963000007E-2</v>
      </c>
      <c r="Y508" s="238">
        <f t="shared" si="214"/>
        <v>14.403392885673426</v>
      </c>
      <c r="Z508" s="238">
        <f t="shared" si="214"/>
        <v>7.2217011723740843</v>
      </c>
      <c r="AA508" s="238">
        <f t="shared" si="214"/>
        <v>6.190219151462828</v>
      </c>
      <c r="AB508" s="238">
        <f t="shared" si="214"/>
        <v>0.1516223592438859</v>
      </c>
      <c r="AC508" s="238">
        <f t="shared" si="214"/>
        <v>4.3513042058904272</v>
      </c>
      <c r="AD508" s="238">
        <f t="shared" si="214"/>
        <v>-7.1476409320800798</v>
      </c>
      <c r="AE508" s="238">
        <f t="shared" si="214"/>
        <v>-14.367945541457061</v>
      </c>
      <c r="AF508" s="238">
        <f t="shared" si="214"/>
        <v>4.1827594707864346</v>
      </c>
      <c r="AG508" s="238">
        <f t="shared" si="214"/>
        <v>7.5855821493277631</v>
      </c>
      <c r="AH508" s="238"/>
    </row>
    <row r="509" spans="1:69" x14ac:dyDescent="0.2">
      <c r="A509" s="219" t="s">
        <v>132</v>
      </c>
      <c r="B509" s="219" t="s">
        <v>399</v>
      </c>
      <c r="C509" s="238" t="str">
        <f t="shared" ref="C509:AG509" si="215">IFERROR(100*(C400/B400-1),"")</f>
        <v/>
      </c>
      <c r="D509" s="238">
        <f t="shared" si="215"/>
        <v>8.8750815879284026</v>
      </c>
      <c r="E509" s="238">
        <f t="shared" si="215"/>
        <v>-1.4867011054575663</v>
      </c>
      <c r="F509" s="238">
        <f t="shared" si="215"/>
        <v>5.7051696230123516</v>
      </c>
      <c r="G509" s="238">
        <f t="shared" si="215"/>
        <v>3.2375796391600709</v>
      </c>
      <c r="H509" s="238">
        <f t="shared" si="215"/>
        <v>1.5129805106377514</v>
      </c>
      <c r="I509" s="238">
        <f t="shared" si="215"/>
        <v>1.5005103727820268</v>
      </c>
      <c r="J509" s="238">
        <f t="shared" si="215"/>
        <v>-1.4603998769105897</v>
      </c>
      <c r="K509" s="238">
        <f t="shared" si="215"/>
        <v>-0.61800943529384256</v>
      </c>
      <c r="L509" s="238">
        <f t="shared" si="215"/>
        <v>8.0898954235787421</v>
      </c>
      <c r="M509" s="238">
        <f t="shared" si="215"/>
        <v>4.3909882906628006</v>
      </c>
      <c r="N509" s="238">
        <f t="shared" si="215"/>
        <v>7.2948308762987635</v>
      </c>
      <c r="O509" s="238">
        <f t="shared" si="215"/>
        <v>3.4225144773666116</v>
      </c>
      <c r="P509" s="238">
        <f t="shared" si="215"/>
        <v>-1.7584790405603901</v>
      </c>
      <c r="Q509" s="238">
        <f t="shared" si="215"/>
        <v>-2.4147015616418188</v>
      </c>
      <c r="R509" s="238">
        <f t="shared" si="215"/>
        <v>11.818507501944065</v>
      </c>
      <c r="S509" s="238">
        <f t="shared" si="215"/>
        <v>2.576475848178017</v>
      </c>
      <c r="T509" s="238">
        <f t="shared" si="215"/>
        <v>7.4493600802166826</v>
      </c>
      <c r="U509" s="238">
        <f t="shared" si="215"/>
        <v>6.426223329523606</v>
      </c>
      <c r="V509" s="238">
        <f t="shared" si="215"/>
        <v>3.6977236317678353</v>
      </c>
      <c r="W509" s="238">
        <f t="shared" si="215"/>
        <v>4.8582164727997812</v>
      </c>
      <c r="X509" s="238">
        <f t="shared" si="215"/>
        <v>3.171582357135927</v>
      </c>
      <c r="Y509" s="238">
        <f t="shared" si="215"/>
        <v>-2.424714735473299</v>
      </c>
      <c r="Z509" s="238">
        <f t="shared" si="215"/>
        <v>3.4011446816571089</v>
      </c>
      <c r="AA509" s="238">
        <f t="shared" si="215"/>
        <v>5.4110410824250499</v>
      </c>
      <c r="AB509" s="238">
        <f t="shared" si="215"/>
        <v>2.6533644661430822</v>
      </c>
      <c r="AC509" s="238">
        <f t="shared" si="215"/>
        <v>5.9311226658595562</v>
      </c>
      <c r="AD509" s="238">
        <f t="shared" si="215"/>
        <v>4.5203179152436324</v>
      </c>
      <c r="AE509" s="238">
        <f t="shared" si="215"/>
        <v>1.4763391916768231</v>
      </c>
      <c r="AF509" s="238">
        <f t="shared" si="215"/>
        <v>3.9932909439431619</v>
      </c>
      <c r="AG509" s="238">
        <f t="shared" si="215"/>
        <v>1.7582391376925965</v>
      </c>
      <c r="AH509" s="238"/>
    </row>
    <row r="510" spans="1:69" x14ac:dyDescent="0.2">
      <c r="A510" s="219" t="s">
        <v>133</v>
      </c>
      <c r="B510" s="219" t="s">
        <v>400</v>
      </c>
      <c r="C510" s="238" t="str">
        <f t="shared" ref="C510:AG510" si="216">IFERROR(100*(C401/B401-1),"")</f>
        <v/>
      </c>
      <c r="D510" s="238">
        <f t="shared" si="216"/>
        <v>17.089223733462799</v>
      </c>
      <c r="E510" s="238">
        <f t="shared" si="216"/>
        <v>11.203180826454195</v>
      </c>
      <c r="F510" s="238">
        <f t="shared" si="216"/>
        <v>24.511606769746265</v>
      </c>
      <c r="G510" s="238">
        <f t="shared" si="216"/>
        <v>-1.0546266938948556</v>
      </c>
      <c r="H510" s="238">
        <f t="shared" si="216"/>
        <v>4.4885192581130662</v>
      </c>
      <c r="I510" s="238">
        <f t="shared" si="216"/>
        <v>1.1527992123065101</v>
      </c>
      <c r="J510" s="238">
        <f t="shared" si="216"/>
        <v>1.0506160942904241</v>
      </c>
      <c r="K510" s="238">
        <f t="shared" si="216"/>
        <v>1.3844283393044332</v>
      </c>
      <c r="L510" s="238">
        <f t="shared" si="216"/>
        <v>13.521066882814136</v>
      </c>
      <c r="M510" s="238">
        <f t="shared" si="216"/>
        <v>-3.5983446781768902</v>
      </c>
      <c r="N510" s="238">
        <f t="shared" si="216"/>
        <v>3.2559723517238126</v>
      </c>
      <c r="O510" s="238">
        <f t="shared" si="216"/>
        <v>-9.4239099487336002</v>
      </c>
      <c r="P510" s="238">
        <f t="shared" si="216"/>
        <v>-3.4436353501745676</v>
      </c>
      <c r="Q510" s="238">
        <f t="shared" si="216"/>
        <v>8.5351174669984431</v>
      </c>
      <c r="R510" s="238">
        <f t="shared" si="216"/>
        <v>6.2889951663531063</v>
      </c>
      <c r="S510" s="238">
        <f t="shared" si="216"/>
        <v>1.6711623716118673</v>
      </c>
      <c r="T510" s="238">
        <f t="shared" si="216"/>
        <v>3.2073502411694932</v>
      </c>
      <c r="U510" s="238">
        <f t="shared" si="216"/>
        <v>9.9228782461005416</v>
      </c>
      <c r="V510" s="238">
        <f t="shared" si="216"/>
        <v>11.007509901659883</v>
      </c>
      <c r="W510" s="238">
        <f t="shared" si="216"/>
        <v>7.7920661413375836</v>
      </c>
      <c r="X510" s="238">
        <f t="shared" si="216"/>
        <v>4.20605170999655</v>
      </c>
      <c r="Y510" s="238">
        <f t="shared" si="216"/>
        <v>-1.769625148435261</v>
      </c>
      <c r="Z510" s="238">
        <f t="shared" si="216"/>
        <v>5.1793602478795941</v>
      </c>
      <c r="AA510" s="238">
        <f t="shared" si="216"/>
        <v>-7.2395971991565329</v>
      </c>
      <c r="AB510" s="238">
        <f t="shared" si="216"/>
        <v>0.19883326142824398</v>
      </c>
      <c r="AC510" s="238">
        <f t="shared" si="216"/>
        <v>5.0374854487550635</v>
      </c>
      <c r="AD510" s="238">
        <f t="shared" si="216"/>
        <v>2.2972111923639904</v>
      </c>
      <c r="AE510" s="238">
        <f t="shared" si="216"/>
        <v>1.9947799421814238</v>
      </c>
      <c r="AF510" s="238">
        <f t="shared" si="216"/>
        <v>2.9084641275189727</v>
      </c>
      <c r="AG510" s="238">
        <f t="shared" si="216"/>
        <v>6.1671875846868174</v>
      </c>
      <c r="AH510" s="238"/>
    </row>
    <row r="511" spans="1:69" x14ac:dyDescent="0.2">
      <c r="A511" s="219" t="s">
        <v>134</v>
      </c>
      <c r="B511" s="219" t="s">
        <v>401</v>
      </c>
      <c r="C511" s="238" t="str">
        <f t="shared" ref="C511:AG511" si="217">IFERROR(100*(C402/B402-1),"")</f>
        <v/>
      </c>
      <c r="D511" s="238">
        <f t="shared" si="217"/>
        <v>10.859732611243956</v>
      </c>
      <c r="E511" s="238">
        <f t="shared" si="217"/>
        <v>-4.5425468841635785</v>
      </c>
      <c r="F511" s="238">
        <f t="shared" si="217"/>
        <v>15.681000634427523</v>
      </c>
      <c r="G511" s="238">
        <f t="shared" si="217"/>
        <v>-33.718064755154245</v>
      </c>
      <c r="H511" s="238">
        <f t="shared" si="217"/>
        <v>0.27955012069920127</v>
      </c>
      <c r="I511" s="238">
        <f t="shared" si="217"/>
        <v>11.438887434374356</v>
      </c>
      <c r="J511" s="238">
        <f t="shared" si="217"/>
        <v>17.93863643110878</v>
      </c>
      <c r="K511" s="238">
        <f t="shared" si="217"/>
        <v>0.20816233299396636</v>
      </c>
      <c r="L511" s="238">
        <f t="shared" si="217"/>
        <v>75.113723125536254</v>
      </c>
      <c r="M511" s="238">
        <f t="shared" si="217"/>
        <v>-2.8268380935246085</v>
      </c>
      <c r="N511" s="238">
        <f t="shared" si="217"/>
        <v>10.446325055187655</v>
      </c>
      <c r="O511" s="238">
        <f t="shared" si="217"/>
        <v>-5.0723789533748009</v>
      </c>
      <c r="P511" s="238">
        <f t="shared" si="217"/>
        <v>8.6465792204742051</v>
      </c>
      <c r="Q511" s="238">
        <f t="shared" si="217"/>
        <v>16.801863187243594</v>
      </c>
      <c r="R511" s="238">
        <f t="shared" si="217"/>
        <v>1.0093607093345724</v>
      </c>
      <c r="S511" s="238">
        <f t="shared" si="217"/>
        <v>27.333283163311538</v>
      </c>
      <c r="T511" s="238">
        <f t="shared" si="217"/>
        <v>2.1626607954486898</v>
      </c>
      <c r="U511" s="238">
        <f t="shared" si="217"/>
        <v>-12.642542208615392</v>
      </c>
      <c r="V511" s="238">
        <f t="shared" si="217"/>
        <v>-2.1970290005100646</v>
      </c>
      <c r="W511" s="238">
        <f t="shared" si="217"/>
        <v>8.5465659815658448</v>
      </c>
      <c r="X511" s="238">
        <f t="shared" si="217"/>
        <v>-3.2601963656387678</v>
      </c>
      <c r="Y511" s="238">
        <f t="shared" si="217"/>
        <v>19.437618434670711</v>
      </c>
      <c r="Z511" s="238">
        <f t="shared" si="217"/>
        <v>10.032895868087866</v>
      </c>
      <c r="AA511" s="238">
        <f t="shared" si="217"/>
        <v>23.15476120439115</v>
      </c>
      <c r="AB511" s="238">
        <f t="shared" si="217"/>
        <v>0.96220218796412293</v>
      </c>
      <c r="AC511" s="238">
        <f t="shared" si="217"/>
        <v>4.89553604257007</v>
      </c>
      <c r="AD511" s="238">
        <f t="shared" si="217"/>
        <v>-4.9026387625113799</v>
      </c>
      <c r="AE511" s="238">
        <f t="shared" si="217"/>
        <v>2.8080849175234679</v>
      </c>
      <c r="AF511" s="238">
        <f t="shared" si="217"/>
        <v>4.3724885758920085</v>
      </c>
      <c r="AG511" s="238">
        <f t="shared" si="217"/>
        <v>-0.56562025660582549</v>
      </c>
      <c r="AH511" s="238"/>
    </row>
    <row r="512" spans="1:69" x14ac:dyDescent="0.2">
      <c r="A512" s="219" t="s">
        <v>135</v>
      </c>
      <c r="B512" s="219" t="s">
        <v>402</v>
      </c>
      <c r="C512" s="238" t="str">
        <f t="shared" ref="C512:AG512" si="218">IFERROR(100*(C403/B403-1),"")</f>
        <v/>
      </c>
      <c r="D512" s="238">
        <f t="shared" si="218"/>
        <v>5.9780781577067899E-2</v>
      </c>
      <c r="E512" s="238">
        <f t="shared" si="218"/>
        <v>11.270474948329291</v>
      </c>
      <c r="F512" s="238">
        <f t="shared" si="218"/>
        <v>18.524143936461932</v>
      </c>
      <c r="G512" s="238">
        <f t="shared" si="218"/>
        <v>4.6200151456727179</v>
      </c>
      <c r="H512" s="238">
        <f t="shared" si="218"/>
        <v>5.4062044345348115</v>
      </c>
      <c r="I512" s="238">
        <f t="shared" si="218"/>
        <v>6.0698965438862329</v>
      </c>
      <c r="J512" s="238">
        <f t="shared" si="218"/>
        <v>-2.5132553451738149</v>
      </c>
      <c r="K512" s="238">
        <f t="shared" si="218"/>
        <v>-1.0830038414337939</v>
      </c>
      <c r="L512" s="238">
        <f t="shared" si="218"/>
        <v>26.092085357146022</v>
      </c>
      <c r="M512" s="238">
        <f t="shared" si="218"/>
        <v>16.450044557906619</v>
      </c>
      <c r="N512" s="238">
        <f t="shared" si="218"/>
        <v>-4.8536022562173269</v>
      </c>
      <c r="O512" s="238">
        <f t="shared" si="218"/>
        <v>3.1645627561799339</v>
      </c>
      <c r="P512" s="238">
        <f t="shared" si="218"/>
        <v>-2.0887286219643086</v>
      </c>
      <c r="Q512" s="238">
        <f t="shared" si="218"/>
        <v>15.76371796624878</v>
      </c>
      <c r="R512" s="238">
        <f t="shared" si="218"/>
        <v>22.835526770660721</v>
      </c>
      <c r="S512" s="238">
        <f t="shared" si="218"/>
        <v>7.7308991609255528</v>
      </c>
      <c r="T512" s="238">
        <f t="shared" si="218"/>
        <v>-12.027316273275989</v>
      </c>
      <c r="U512" s="238">
        <f t="shared" si="218"/>
        <v>14.219918012157784</v>
      </c>
      <c r="V512" s="238">
        <f t="shared" si="218"/>
        <v>25.900858281830686</v>
      </c>
      <c r="W512" s="238">
        <f t="shared" si="218"/>
        <v>2.4750129365525231</v>
      </c>
      <c r="X512" s="238">
        <f t="shared" si="218"/>
        <v>-15.979836406214009</v>
      </c>
      <c r="Y512" s="238">
        <f t="shared" si="218"/>
        <v>2.1197702394977647</v>
      </c>
      <c r="Z512" s="238">
        <f t="shared" si="218"/>
        <v>4.5018582270915042</v>
      </c>
      <c r="AA512" s="238">
        <f t="shared" si="218"/>
        <v>18.809592603293844</v>
      </c>
      <c r="AB512" s="238">
        <f t="shared" si="218"/>
        <v>5.4552237280513394</v>
      </c>
      <c r="AC512" s="238">
        <f t="shared" si="218"/>
        <v>0.48010432351666132</v>
      </c>
      <c r="AD512" s="238">
        <f t="shared" si="218"/>
        <v>0.36475340216304275</v>
      </c>
      <c r="AE512" s="238">
        <f t="shared" si="218"/>
        <v>3.0148085418049364</v>
      </c>
      <c r="AF512" s="238">
        <f t="shared" si="218"/>
        <v>4.090627541367664</v>
      </c>
      <c r="AG512" s="238">
        <f t="shared" si="218"/>
        <v>3.3573557301544543</v>
      </c>
      <c r="AH512" s="238"/>
    </row>
    <row r="513" spans="1:34" x14ac:dyDescent="0.2">
      <c r="A513" s="219" t="s">
        <v>136</v>
      </c>
      <c r="B513" s="219" t="s">
        <v>403</v>
      </c>
      <c r="C513" s="238" t="str">
        <f t="shared" ref="C513:AG513" si="219">IFERROR(100*(C404/B404-1),"")</f>
        <v/>
      </c>
      <c r="D513" s="238">
        <f t="shared" si="219"/>
        <v>1.1227705186820369</v>
      </c>
      <c r="E513" s="238">
        <f t="shared" si="219"/>
        <v>-6.6053056944443522</v>
      </c>
      <c r="F513" s="238">
        <f t="shared" si="219"/>
        <v>8.9392792265220002</v>
      </c>
      <c r="G513" s="238">
        <f t="shared" si="219"/>
        <v>-20.078036407582754</v>
      </c>
      <c r="H513" s="238">
        <f t="shared" si="219"/>
        <v>11.505335150623575</v>
      </c>
      <c r="I513" s="238">
        <f t="shared" si="219"/>
        <v>-3.8931963483603615</v>
      </c>
      <c r="J513" s="238">
        <f t="shared" si="219"/>
        <v>6.6639055396498836</v>
      </c>
      <c r="K513" s="238">
        <f t="shared" si="219"/>
        <v>3.8595567632039085</v>
      </c>
      <c r="L513" s="238">
        <f t="shared" si="219"/>
        <v>19.30555376189298</v>
      </c>
      <c r="M513" s="238">
        <f t="shared" si="219"/>
        <v>14.643078698641897</v>
      </c>
      <c r="N513" s="238">
        <f t="shared" si="219"/>
        <v>-0.59576273553857417</v>
      </c>
      <c r="O513" s="238">
        <f t="shared" si="219"/>
        <v>-4.1980009684351565</v>
      </c>
      <c r="P513" s="238">
        <f t="shared" si="219"/>
        <v>-2.4420789857276359</v>
      </c>
      <c r="Q513" s="238">
        <f t="shared" si="219"/>
        <v>14.543859720904839</v>
      </c>
      <c r="R513" s="238">
        <f t="shared" si="219"/>
        <v>8.8273264415761119</v>
      </c>
      <c r="S513" s="238">
        <f t="shared" si="219"/>
        <v>-6.1580838650871499</v>
      </c>
      <c r="T513" s="238">
        <f t="shared" si="219"/>
        <v>4.7318669344048825</v>
      </c>
      <c r="U513" s="238">
        <f t="shared" si="219"/>
        <v>13.20071064870123</v>
      </c>
      <c r="V513" s="238">
        <f t="shared" si="219"/>
        <v>11.756870361730677</v>
      </c>
      <c r="W513" s="238">
        <f t="shared" si="219"/>
        <v>2.718155378950593</v>
      </c>
      <c r="X513" s="238">
        <f t="shared" si="219"/>
        <v>4.5308382160728744</v>
      </c>
      <c r="Y513" s="238">
        <f t="shared" si="219"/>
        <v>1.8437020255847925</v>
      </c>
      <c r="Z513" s="238">
        <f t="shared" si="219"/>
        <v>1.5166121818037226</v>
      </c>
      <c r="AA513" s="238">
        <f t="shared" si="219"/>
        <v>3.7256514039969657</v>
      </c>
      <c r="AB513" s="238">
        <f t="shared" si="219"/>
        <v>2.2471490695981533</v>
      </c>
      <c r="AC513" s="238">
        <f t="shared" si="219"/>
        <v>5.0228490927308522</v>
      </c>
      <c r="AD513" s="238">
        <f t="shared" si="219"/>
        <v>5.4637174050124138</v>
      </c>
      <c r="AE513" s="238">
        <f t="shared" si="219"/>
        <v>3.4452936782932486</v>
      </c>
      <c r="AF513" s="238">
        <f t="shared" si="219"/>
        <v>4.2967245746394545</v>
      </c>
      <c r="AG513" s="238">
        <f t="shared" si="219"/>
        <v>1.4573761376605932</v>
      </c>
      <c r="AH513" s="238"/>
    </row>
    <row r="514" spans="1:34" x14ac:dyDescent="0.2">
      <c r="A514" s="219" t="s">
        <v>137</v>
      </c>
      <c r="B514" s="219" t="s">
        <v>404</v>
      </c>
      <c r="C514" s="238" t="str">
        <f t="shared" ref="C514:AG514" si="220">IFERROR(100*(C405/B405-1),"")</f>
        <v/>
      </c>
      <c r="D514" s="238">
        <f t="shared" si="220"/>
        <v>5.9261664267480585</v>
      </c>
      <c r="E514" s="238">
        <f t="shared" si="220"/>
        <v>2.5004599183559906</v>
      </c>
      <c r="F514" s="238">
        <f t="shared" si="220"/>
        <v>5.3202877171878882</v>
      </c>
      <c r="G514" s="238">
        <f t="shared" si="220"/>
        <v>10.073348159565242</v>
      </c>
      <c r="H514" s="238">
        <f t="shared" si="220"/>
        <v>14.843905246548328</v>
      </c>
      <c r="I514" s="238">
        <f t="shared" si="220"/>
        <v>14.270248435485765</v>
      </c>
      <c r="J514" s="238">
        <f t="shared" si="220"/>
        <v>-4.4877200488128928</v>
      </c>
      <c r="K514" s="238">
        <f t="shared" si="220"/>
        <v>-1.5034613599751889</v>
      </c>
      <c r="L514" s="238">
        <f t="shared" si="220"/>
        <v>9.0071626985467326</v>
      </c>
      <c r="M514" s="238">
        <f t="shared" si="220"/>
        <v>24.381207618620017</v>
      </c>
      <c r="N514" s="238">
        <f t="shared" si="220"/>
        <v>-6.1959378250935115</v>
      </c>
      <c r="O514" s="238">
        <f t="shared" si="220"/>
        <v>-3.5137785271036837</v>
      </c>
      <c r="P514" s="238">
        <f t="shared" si="220"/>
        <v>14.745001923422564</v>
      </c>
      <c r="Q514" s="238">
        <f t="shared" si="220"/>
        <v>16.482364424100826</v>
      </c>
      <c r="R514" s="238">
        <f t="shared" si="220"/>
        <v>2.394655808991919</v>
      </c>
      <c r="S514" s="238">
        <f t="shared" si="220"/>
        <v>-2.1951226154573567</v>
      </c>
      <c r="T514" s="238">
        <f t="shared" si="220"/>
        <v>-0.98216362040315364</v>
      </c>
      <c r="U514" s="238">
        <f t="shared" si="220"/>
        <v>-4.9648911379989835</v>
      </c>
      <c r="V514" s="238">
        <f t="shared" si="220"/>
        <v>-5.050806046043677</v>
      </c>
      <c r="W514" s="238">
        <f t="shared" si="220"/>
        <v>7.7681451336075291</v>
      </c>
      <c r="X514" s="238">
        <f t="shared" si="220"/>
        <v>14.924240378574805</v>
      </c>
      <c r="Y514" s="238">
        <f t="shared" si="220"/>
        <v>-11.897562356846414</v>
      </c>
      <c r="Z514" s="238">
        <f t="shared" si="220"/>
        <v>15.510144072075093</v>
      </c>
      <c r="AA514" s="238">
        <f t="shared" si="220"/>
        <v>5.0020866869373348</v>
      </c>
      <c r="AB514" s="238">
        <f t="shared" si="220"/>
        <v>-0.59053322164072108</v>
      </c>
      <c r="AC514" s="238">
        <f t="shared" si="220"/>
        <v>16.424971962699807</v>
      </c>
      <c r="AD514" s="238">
        <f t="shared" si="220"/>
        <v>-3.5311643024003803</v>
      </c>
      <c r="AE514" s="238">
        <f t="shared" si="220"/>
        <v>214.23502072603941</v>
      </c>
      <c r="AF514" s="238">
        <f t="shared" si="220"/>
        <v>4.2632864752292665</v>
      </c>
      <c r="AG514" s="238">
        <f t="shared" si="220"/>
        <v>5.9719582163472396</v>
      </c>
      <c r="AH514" s="238"/>
    </row>
    <row r="515" spans="1:34" x14ac:dyDescent="0.2">
      <c r="A515" s="219" t="s">
        <v>138</v>
      </c>
      <c r="B515" s="219" t="s">
        <v>405</v>
      </c>
      <c r="C515" s="238" t="str">
        <f t="shared" ref="C515:AG515" si="221">IFERROR(100*(C406/B406-1),"")</f>
        <v/>
      </c>
      <c r="D515" s="238">
        <f t="shared" si="221"/>
        <v>-1.1924222524981931</v>
      </c>
      <c r="E515" s="238">
        <f t="shared" si="221"/>
        <v>-14.90560246232846</v>
      </c>
      <c r="F515" s="238">
        <f t="shared" si="221"/>
        <v>-13.549306405621097</v>
      </c>
      <c r="G515" s="238">
        <f t="shared" si="221"/>
        <v>0.42726060133102539</v>
      </c>
      <c r="H515" s="238">
        <f t="shared" si="221"/>
        <v>18.956603311301645</v>
      </c>
      <c r="I515" s="238">
        <f t="shared" si="221"/>
        <v>13.001061283489278</v>
      </c>
      <c r="J515" s="238">
        <f t="shared" si="221"/>
        <v>4.3418737808679442</v>
      </c>
      <c r="K515" s="238">
        <f t="shared" si="221"/>
        <v>7.1229179892364991</v>
      </c>
      <c r="L515" s="238">
        <f t="shared" si="221"/>
        <v>12.250331637816902</v>
      </c>
      <c r="M515" s="238">
        <f t="shared" si="221"/>
        <v>12.439466624128382</v>
      </c>
      <c r="N515" s="238">
        <f t="shared" si="221"/>
        <v>-1.7021238893624058</v>
      </c>
      <c r="O515" s="238">
        <f t="shared" si="221"/>
        <v>-4.8389260599670418</v>
      </c>
      <c r="P515" s="238">
        <f t="shared" si="221"/>
        <v>2.9983710342860848</v>
      </c>
      <c r="Q515" s="238">
        <f t="shared" si="221"/>
        <v>4.5003261642012404</v>
      </c>
      <c r="R515" s="238">
        <f t="shared" si="221"/>
        <v>0.11613792660021272</v>
      </c>
      <c r="S515" s="238">
        <f t="shared" si="221"/>
        <v>12.306036740226457</v>
      </c>
      <c r="T515" s="238">
        <f t="shared" si="221"/>
        <v>-5.2974860976151561E-2</v>
      </c>
      <c r="U515" s="238">
        <f t="shared" si="221"/>
        <v>13.928203082401257</v>
      </c>
      <c r="V515" s="238">
        <f t="shared" si="221"/>
        <v>2.2212477444115031</v>
      </c>
      <c r="W515" s="238">
        <f t="shared" si="221"/>
        <v>5.1435618912805126</v>
      </c>
      <c r="X515" s="238">
        <f t="shared" si="221"/>
        <v>-3.0760777419574059</v>
      </c>
      <c r="Y515" s="238">
        <f t="shared" si="221"/>
        <v>10.22276762421197</v>
      </c>
      <c r="Z515" s="238">
        <f t="shared" si="221"/>
        <v>3.4954784702130981</v>
      </c>
      <c r="AA515" s="238">
        <f t="shared" si="221"/>
        <v>-3.7850346499912479E-2</v>
      </c>
      <c r="AB515" s="238">
        <f t="shared" si="221"/>
        <v>1.4425639556200576</v>
      </c>
      <c r="AC515" s="238">
        <f t="shared" si="221"/>
        <v>-4.2919429858526481</v>
      </c>
      <c r="AD515" s="238">
        <f t="shared" si="221"/>
        <v>4.8770430003292731</v>
      </c>
      <c r="AE515" s="238">
        <f t="shared" si="221"/>
        <v>12.981132902858006</v>
      </c>
      <c r="AF515" s="238">
        <f t="shared" si="221"/>
        <v>4.9154184472678164</v>
      </c>
      <c r="AG515" s="238">
        <f t="shared" si="221"/>
        <v>6.7860777349277424</v>
      </c>
      <c r="AH515" s="238"/>
    </row>
    <row r="516" spans="1:34" x14ac:dyDescent="0.2">
      <c r="A516" s="219" t="s">
        <v>139</v>
      </c>
      <c r="B516" s="219" t="s">
        <v>406</v>
      </c>
      <c r="C516" s="238" t="str">
        <f t="shared" ref="C516:AG516" si="222">IFERROR(100*(C407/B407-1),"")</f>
        <v/>
      </c>
      <c r="D516" s="238">
        <f t="shared" si="222"/>
        <v>4.8931731185629879</v>
      </c>
      <c r="E516" s="238">
        <f t="shared" si="222"/>
        <v>-6.7054067431858826</v>
      </c>
      <c r="F516" s="238">
        <f t="shared" si="222"/>
        <v>-3.5625006714228857</v>
      </c>
      <c r="G516" s="238">
        <f t="shared" si="222"/>
        <v>-4.4347637873206835</v>
      </c>
      <c r="H516" s="238">
        <f t="shared" si="222"/>
        <v>14.012091007351479</v>
      </c>
      <c r="I516" s="238">
        <f t="shared" si="222"/>
        <v>0.72801295450264369</v>
      </c>
      <c r="J516" s="238">
        <f t="shared" si="222"/>
        <v>3.3005969244406019</v>
      </c>
      <c r="K516" s="238">
        <f t="shared" si="222"/>
        <v>-2.4481551335288843</v>
      </c>
      <c r="L516" s="238">
        <f t="shared" si="222"/>
        <v>18.282680195093846</v>
      </c>
      <c r="M516" s="238">
        <f t="shared" si="222"/>
        <v>-18.362293969913235</v>
      </c>
      <c r="N516" s="238">
        <f t="shared" si="222"/>
        <v>-15.685088351374199</v>
      </c>
      <c r="O516" s="238">
        <f t="shared" si="222"/>
        <v>-9.3802042976025461</v>
      </c>
      <c r="P516" s="238">
        <f t="shared" si="222"/>
        <v>-0.58947978625873976</v>
      </c>
      <c r="Q516" s="238">
        <f t="shared" si="222"/>
        <v>-32.001484745697006</v>
      </c>
      <c r="R516" s="238">
        <f t="shared" si="222"/>
        <v>-39.804553504207732</v>
      </c>
      <c r="S516" s="238">
        <f t="shared" si="222"/>
        <v>42.381776463533427</v>
      </c>
      <c r="T516" s="238">
        <f t="shared" si="222"/>
        <v>-69.46206010112239</v>
      </c>
      <c r="U516" s="238">
        <f t="shared" si="222"/>
        <v>7.7202521878595887</v>
      </c>
      <c r="V516" s="238">
        <f t="shared" si="222"/>
        <v>1.1065373175663362</v>
      </c>
      <c r="W516" s="238">
        <f t="shared" si="222"/>
        <v>3.4738499141724777</v>
      </c>
      <c r="X516" s="238">
        <f t="shared" si="222"/>
        <v>13.411399342688245</v>
      </c>
      <c r="Y516" s="238">
        <f t="shared" si="222"/>
        <v>7.6974751804266495</v>
      </c>
      <c r="Z516" s="238">
        <f t="shared" si="222"/>
        <v>9.7887423789990926</v>
      </c>
      <c r="AA516" s="238">
        <f t="shared" si="222"/>
        <v>3.3236994219653315</v>
      </c>
      <c r="AB516" s="238">
        <f t="shared" si="222"/>
        <v>0.81300813008129413</v>
      </c>
      <c r="AC516" s="238">
        <f t="shared" si="222"/>
        <v>0.90191657271703196</v>
      </c>
      <c r="AD516" s="238">
        <f t="shared" si="222"/>
        <v>2.7563395810363822</v>
      </c>
      <c r="AE516" s="238">
        <f t="shared" si="222"/>
        <v>39.632277834525034</v>
      </c>
      <c r="AF516" s="238">
        <f t="shared" si="222"/>
        <v>2.9661016949152685</v>
      </c>
      <c r="AG516" s="238">
        <f t="shared" si="222"/>
        <v>3.1914893617021267</v>
      </c>
      <c r="AH516" s="238"/>
    </row>
    <row r="517" spans="1:34" x14ac:dyDescent="0.2">
      <c r="A517" s="219" t="s">
        <v>140</v>
      </c>
      <c r="B517" s="219" t="s">
        <v>407</v>
      </c>
      <c r="C517" s="238" t="str">
        <f t="shared" ref="C517:AG517" si="223">IFERROR(100*(C408/B408-1),"")</f>
        <v/>
      </c>
      <c r="D517" s="238">
        <f t="shared" si="223"/>
        <v>6.496821667128283</v>
      </c>
      <c r="E517" s="238">
        <f t="shared" si="223"/>
        <v>-1.6775337252246669</v>
      </c>
      <c r="F517" s="238">
        <f t="shared" si="223"/>
        <v>5.7909981605912098</v>
      </c>
      <c r="G517" s="238">
        <f t="shared" si="223"/>
        <v>-3.8454312411923208</v>
      </c>
      <c r="H517" s="238">
        <f t="shared" si="223"/>
        <v>2.6558720685622594</v>
      </c>
      <c r="I517" s="238">
        <f t="shared" si="223"/>
        <v>-4.0686172651921098</v>
      </c>
      <c r="J517" s="238">
        <f t="shared" si="223"/>
        <v>1.9219257319497585</v>
      </c>
      <c r="K517" s="238">
        <f t="shared" si="223"/>
        <v>9.7171194586888721</v>
      </c>
      <c r="L517" s="238">
        <f t="shared" si="223"/>
        <v>9.4421638479073255</v>
      </c>
      <c r="M517" s="238">
        <f t="shared" si="223"/>
        <v>-3.3731881454200807</v>
      </c>
      <c r="N517" s="238">
        <f t="shared" si="223"/>
        <v>12.243780746882083</v>
      </c>
      <c r="O517" s="238">
        <f t="shared" si="223"/>
        <v>6.8743591685180405</v>
      </c>
      <c r="P517" s="238">
        <f t="shared" si="223"/>
        <v>1.9078190699133746</v>
      </c>
      <c r="Q517" s="238">
        <f t="shared" si="223"/>
        <v>7.5554065954910543</v>
      </c>
      <c r="R517" s="238">
        <f t="shared" si="223"/>
        <v>-15.641967169057668</v>
      </c>
      <c r="S517" s="238">
        <f t="shared" si="223"/>
        <v>8.9884991671507652</v>
      </c>
      <c r="T517" s="238">
        <f t="shared" si="223"/>
        <v>6.3226423609572091</v>
      </c>
      <c r="U517" s="238">
        <f t="shared" si="223"/>
        <v>6.6531771715663046</v>
      </c>
      <c r="V517" s="238">
        <f t="shared" si="223"/>
        <v>41.435565094562719</v>
      </c>
      <c r="W517" s="238">
        <f t="shared" si="223"/>
        <v>4.539672602412459</v>
      </c>
      <c r="X517" s="238">
        <f t="shared" si="223"/>
        <v>-2.1791962192584946</v>
      </c>
      <c r="Y517" s="238">
        <f t="shared" si="223"/>
        <v>7.9319885935474455</v>
      </c>
      <c r="Z517" s="238">
        <f t="shared" si="223"/>
        <v>2.0522309705740094</v>
      </c>
      <c r="AA517" s="238">
        <f t="shared" si="223"/>
        <v>0.3857582497481582</v>
      </c>
      <c r="AB517" s="238">
        <f t="shared" si="223"/>
        <v>5.2250049182083425</v>
      </c>
      <c r="AC517" s="238">
        <f t="shared" si="223"/>
        <v>4.7636506421853353</v>
      </c>
      <c r="AD517" s="238">
        <f t="shared" si="223"/>
        <v>3.3599243769165232</v>
      </c>
      <c r="AE517" s="238">
        <f t="shared" si="223"/>
        <v>3.2532049218672698</v>
      </c>
      <c r="AF517" s="238">
        <f t="shared" si="223"/>
        <v>1.8964893532975369</v>
      </c>
      <c r="AG517" s="238">
        <f t="shared" si="223"/>
        <v>1.2034439769362582</v>
      </c>
      <c r="AH517" s="238"/>
    </row>
    <row r="518" spans="1:34" x14ac:dyDescent="0.2">
      <c r="A518" s="219" t="s">
        <v>141</v>
      </c>
      <c r="B518" s="219" t="s">
        <v>408</v>
      </c>
      <c r="C518" s="238" t="str">
        <f t="shared" ref="C518:AG518" si="224">IFERROR(100*(C409/B409-1),"")</f>
        <v/>
      </c>
      <c r="D518" s="238">
        <f t="shared" si="224"/>
        <v>3.7857823204146657</v>
      </c>
      <c r="E518" s="238">
        <f t="shared" si="224"/>
        <v>-9.2586507059369101</v>
      </c>
      <c r="F518" s="238">
        <f t="shared" si="224"/>
        <v>4.9148052646798224</v>
      </c>
      <c r="G518" s="238">
        <f t="shared" si="224"/>
        <v>1.5899485228888954</v>
      </c>
      <c r="H518" s="238">
        <f t="shared" si="224"/>
        <v>0.49430721852010695</v>
      </c>
      <c r="I518" s="238">
        <f t="shared" si="224"/>
        <v>-5.8491177606762701</v>
      </c>
      <c r="J518" s="238">
        <f t="shared" si="224"/>
        <v>-5.7474959960192917</v>
      </c>
      <c r="K518" s="238">
        <f t="shared" si="224"/>
        <v>2.6795369055105933</v>
      </c>
      <c r="L518" s="238">
        <f t="shared" si="224"/>
        <v>-4.7674593539988148</v>
      </c>
      <c r="M518" s="238">
        <f t="shared" si="224"/>
        <v>21.6472404230718</v>
      </c>
      <c r="N518" s="238">
        <f t="shared" si="224"/>
        <v>-9.13483552577169</v>
      </c>
      <c r="O518" s="238">
        <f t="shared" si="224"/>
        <v>-4.464452715893696</v>
      </c>
      <c r="P518" s="238">
        <f t="shared" si="224"/>
        <v>0.39050415868309152</v>
      </c>
      <c r="Q518" s="238">
        <f t="shared" si="224"/>
        <v>3.6178922053857754</v>
      </c>
      <c r="R518" s="238">
        <f t="shared" si="224"/>
        <v>4.9718185860969433</v>
      </c>
      <c r="S518" s="238">
        <f t="shared" si="224"/>
        <v>3.4192909342774858</v>
      </c>
      <c r="T518" s="238">
        <f t="shared" si="224"/>
        <v>-4.9407744906447277</v>
      </c>
      <c r="U518" s="238">
        <f t="shared" si="224"/>
        <v>5.4834646177992719</v>
      </c>
      <c r="V518" s="238">
        <f t="shared" si="224"/>
        <v>6.0305991146635263</v>
      </c>
      <c r="W518" s="238">
        <f t="shared" si="224"/>
        <v>1.4106979445044354</v>
      </c>
      <c r="X518" s="238">
        <f t="shared" si="224"/>
        <v>7.353188444756098</v>
      </c>
      <c r="Y518" s="238">
        <f t="shared" si="224"/>
        <v>3.7679818618408856</v>
      </c>
      <c r="Z518" s="238">
        <f t="shared" si="224"/>
        <v>5.4917359302449897</v>
      </c>
      <c r="AA518" s="238">
        <f t="shared" si="224"/>
        <v>3.7308537037565204</v>
      </c>
      <c r="AB518" s="238">
        <f t="shared" si="224"/>
        <v>6.9424507373091471</v>
      </c>
      <c r="AC518" s="238">
        <f t="shared" si="224"/>
        <v>12.326499728074536</v>
      </c>
      <c r="AD518" s="238">
        <f t="shared" si="224"/>
        <v>2.7166185531474873</v>
      </c>
      <c r="AE518" s="238">
        <f t="shared" si="224"/>
        <v>2.3040743019309584</v>
      </c>
      <c r="AF518" s="238">
        <f t="shared" si="224"/>
        <v>2.2597885442081855</v>
      </c>
      <c r="AG518" s="238">
        <f t="shared" si="224"/>
        <v>3.1154571967747513</v>
      </c>
      <c r="AH518" s="238"/>
    </row>
    <row r="519" spans="1:34" x14ac:dyDescent="0.2">
      <c r="A519" s="219" t="s">
        <v>142</v>
      </c>
      <c r="B519" s="219" t="s">
        <v>409</v>
      </c>
      <c r="C519" s="238" t="str">
        <f t="shared" ref="C519:AG519" si="225">IFERROR(100*(C410/B410-1),"")</f>
        <v/>
      </c>
      <c r="D519" s="238">
        <f t="shared" si="225"/>
        <v>14.675981691734851</v>
      </c>
      <c r="E519" s="238">
        <f t="shared" si="225"/>
        <v>6.9833961255063359</v>
      </c>
      <c r="F519" s="238">
        <f t="shared" si="225"/>
        <v>-9.5528084426125481</v>
      </c>
      <c r="G519" s="238">
        <f t="shared" si="225"/>
        <v>3.3922628196950022</v>
      </c>
      <c r="H519" s="238">
        <f t="shared" si="225"/>
        <v>17.55164381997567</v>
      </c>
      <c r="I519" s="238">
        <f t="shared" si="225"/>
        <v>5.823269730163938</v>
      </c>
      <c r="J519" s="238">
        <f t="shared" si="225"/>
        <v>12.675552510344556</v>
      </c>
      <c r="K519" s="238">
        <f t="shared" si="225"/>
        <v>17.137390858821334</v>
      </c>
      <c r="L519" s="238">
        <f t="shared" si="225"/>
        <v>9.5327930088011001</v>
      </c>
      <c r="M519" s="238">
        <f t="shared" si="225"/>
        <v>8.3065938391527983</v>
      </c>
      <c r="N519" s="238">
        <f t="shared" si="225"/>
        <v>16.407814297079071</v>
      </c>
      <c r="O519" s="238">
        <f t="shared" si="225"/>
        <v>13.522206865720566</v>
      </c>
      <c r="P519" s="238">
        <f t="shared" si="225"/>
        <v>36.162053235842983</v>
      </c>
      <c r="Q519" s="238">
        <f t="shared" si="225"/>
        <v>-1.7260863006384297</v>
      </c>
      <c r="R519" s="238">
        <f t="shared" si="225"/>
        <v>-13.088347407315981</v>
      </c>
      <c r="S519" s="238">
        <f t="shared" si="225"/>
        <v>20.332367744223934</v>
      </c>
      <c r="T519" s="238">
        <f t="shared" si="225"/>
        <v>3.8867803127057288</v>
      </c>
      <c r="U519" s="238">
        <f t="shared" si="225"/>
        <v>3.2696448608498407</v>
      </c>
      <c r="V519" s="238">
        <f t="shared" si="225"/>
        <v>2.7004724386824774</v>
      </c>
      <c r="W519" s="238">
        <f t="shared" si="225"/>
        <v>4.3587389143483479</v>
      </c>
      <c r="X519" s="238">
        <f t="shared" si="225"/>
        <v>-4.1602984490821786</v>
      </c>
      <c r="Y519" s="238">
        <f t="shared" si="225"/>
        <v>14.368485061283653</v>
      </c>
      <c r="Z519" s="238">
        <f t="shared" si="225"/>
        <v>0.87982971799793752</v>
      </c>
      <c r="AA519" s="238">
        <f t="shared" si="225"/>
        <v>2.5366632486631957</v>
      </c>
      <c r="AB519" s="238">
        <f t="shared" si="225"/>
        <v>12.072376818994135</v>
      </c>
      <c r="AC519" s="238">
        <f t="shared" si="225"/>
        <v>-0.222283454860428</v>
      </c>
      <c r="AD519" s="238">
        <f t="shared" si="225"/>
        <v>-0.33325489327538094</v>
      </c>
      <c r="AE519" s="238">
        <f t="shared" si="225"/>
        <v>7.008865851186985</v>
      </c>
      <c r="AF519" s="238">
        <f t="shared" si="225"/>
        <v>10.83659979274878</v>
      </c>
      <c r="AG519" s="238">
        <f t="shared" si="225"/>
        <v>2.9388829871392019</v>
      </c>
      <c r="AH519" s="238"/>
    </row>
    <row r="520" spans="1:34" x14ac:dyDescent="0.2">
      <c r="A520" s="219" t="s">
        <v>143</v>
      </c>
      <c r="B520" s="219" t="s">
        <v>410</v>
      </c>
      <c r="C520" s="238" t="str">
        <f t="shared" ref="C520:AG520" si="226">IFERROR(100*(C411/B411-1),"")</f>
        <v/>
      </c>
      <c r="D520" s="238">
        <f t="shared" si="226"/>
        <v>24.66074778024543</v>
      </c>
      <c r="E520" s="238">
        <f t="shared" si="226"/>
        <v>10.790688585532848</v>
      </c>
      <c r="F520" s="238">
        <f t="shared" si="226"/>
        <v>30.273577494359195</v>
      </c>
      <c r="G520" s="238">
        <f t="shared" si="226"/>
        <v>6.69144614128383</v>
      </c>
      <c r="H520" s="238">
        <f t="shared" si="226"/>
        <v>10.276824541760421</v>
      </c>
      <c r="I520" s="238">
        <f t="shared" si="226"/>
        <v>-7.4316390912124941</v>
      </c>
      <c r="J520" s="238">
        <f t="shared" si="226"/>
        <v>-6.8852834776624743</v>
      </c>
      <c r="K520" s="238">
        <f t="shared" si="226"/>
        <v>12.997004665837331</v>
      </c>
      <c r="L520" s="238">
        <f t="shared" si="226"/>
        <v>30.076841009382569</v>
      </c>
      <c r="M520" s="238">
        <f t="shared" si="226"/>
        <v>7.3602193758115719</v>
      </c>
      <c r="N520" s="238">
        <f t="shared" si="226"/>
        <v>6.5653355783509726</v>
      </c>
      <c r="O520" s="238">
        <f t="shared" si="226"/>
        <v>-6.7207639928775205</v>
      </c>
      <c r="P520" s="238">
        <f t="shared" si="226"/>
        <v>2.5284818011746646</v>
      </c>
      <c r="Q520" s="238">
        <f t="shared" si="226"/>
        <v>1.8371486650559987</v>
      </c>
      <c r="R520" s="238">
        <f t="shared" si="226"/>
        <v>-15.894831346063976</v>
      </c>
      <c r="S520" s="238">
        <f t="shared" si="226"/>
        <v>23.874543633498078</v>
      </c>
      <c r="T520" s="238">
        <f t="shared" si="226"/>
        <v>-14.515061056037881</v>
      </c>
      <c r="U520" s="238">
        <f t="shared" si="226"/>
        <v>29.487992939607423</v>
      </c>
      <c r="V520" s="238">
        <f t="shared" si="226"/>
        <v>2.4810205532927565</v>
      </c>
      <c r="W520" s="238">
        <f t="shared" si="226"/>
        <v>3.3274827743756896</v>
      </c>
      <c r="X520" s="238">
        <f t="shared" si="226"/>
        <v>7.871411044814125</v>
      </c>
      <c r="Y520" s="238">
        <f t="shared" si="226"/>
        <v>0.35262141844076833</v>
      </c>
      <c r="Z520" s="238">
        <f t="shared" si="226"/>
        <v>5.8876803016299162</v>
      </c>
      <c r="AA520" s="238">
        <f t="shared" si="226"/>
        <v>12.915149508992595</v>
      </c>
      <c r="AB520" s="238">
        <f t="shared" si="226"/>
        <v>9.6722583147483618</v>
      </c>
      <c r="AC520" s="238">
        <f t="shared" si="226"/>
        <v>0.48126358653630685</v>
      </c>
      <c r="AD520" s="238">
        <f t="shared" si="226"/>
        <v>-0.4382808922614001</v>
      </c>
      <c r="AE520" s="238">
        <f t="shared" si="226"/>
        <v>-6.7786861673735377E-2</v>
      </c>
      <c r="AF520" s="238">
        <f t="shared" si="226"/>
        <v>2.3252882979393874</v>
      </c>
      <c r="AG520" s="238">
        <f t="shared" si="226"/>
        <v>11.394931553799314</v>
      </c>
      <c r="AH520" s="238"/>
    </row>
    <row r="521" spans="1:34" x14ac:dyDescent="0.2">
      <c r="A521" s="219" t="s">
        <v>144</v>
      </c>
      <c r="B521" s="219" t="s">
        <v>411</v>
      </c>
      <c r="C521" s="238" t="str">
        <f t="shared" ref="C521:AG521" si="227">IFERROR(100*(C412/B412-1),"")</f>
        <v/>
      </c>
      <c r="D521" s="238">
        <f t="shared" si="227"/>
        <v>-8.9524052310486102</v>
      </c>
      <c r="E521" s="238">
        <f t="shared" si="227"/>
        <v>-24.17215977177062</v>
      </c>
      <c r="F521" s="238">
        <f t="shared" si="227"/>
        <v>-1.0634110787849482</v>
      </c>
      <c r="G521" s="238">
        <f t="shared" si="227"/>
        <v>14.580368088391293</v>
      </c>
      <c r="H521" s="238">
        <f t="shared" si="227"/>
        <v>49.138563624241939</v>
      </c>
      <c r="I521" s="238">
        <f t="shared" si="227"/>
        <v>-10.00197847240104</v>
      </c>
      <c r="J521" s="238">
        <f t="shared" si="227"/>
        <v>140.2869812556537</v>
      </c>
      <c r="K521" s="238">
        <f t="shared" si="227"/>
        <v>225.30226993084028</v>
      </c>
      <c r="L521" s="238">
        <f t="shared" si="227"/>
        <v>88.003731590668195</v>
      </c>
      <c r="M521" s="238">
        <f t="shared" si="227"/>
        <v>30.219704051798924</v>
      </c>
      <c r="N521" s="238">
        <f t="shared" si="227"/>
        <v>22.611846566508852</v>
      </c>
      <c r="O521" s="238">
        <f t="shared" si="227"/>
        <v>9.7630729630560751</v>
      </c>
      <c r="P521" s="238">
        <f t="shared" si="227"/>
        <v>38.651089135416484</v>
      </c>
      <c r="Q521" s="238">
        <f t="shared" si="227"/>
        <v>2.3410860240223874</v>
      </c>
      <c r="R521" s="238">
        <f t="shared" si="227"/>
        <v>-30.459246501949856</v>
      </c>
      <c r="S521" s="238">
        <f t="shared" si="227"/>
        <v>-12.107788456431134</v>
      </c>
      <c r="T521" s="238">
        <f t="shared" si="227"/>
        <v>-7.3343606199338662E-2</v>
      </c>
      <c r="U521" s="238">
        <f t="shared" si="227"/>
        <v>36.500542168574455</v>
      </c>
      <c r="V521" s="238">
        <f t="shared" si="227"/>
        <v>-31.787352107743171</v>
      </c>
      <c r="W521" s="238">
        <f t="shared" si="227"/>
        <v>-5.8084635957075132</v>
      </c>
      <c r="X521" s="238">
        <f t="shared" si="227"/>
        <v>29.245148007598587</v>
      </c>
      <c r="Y521" s="238">
        <f t="shared" si="227"/>
        <v>-20.798006688812055</v>
      </c>
      <c r="Z521" s="238">
        <f t="shared" si="227"/>
        <v>19.582643304414503</v>
      </c>
      <c r="AA521" s="238">
        <f t="shared" si="227"/>
        <v>-13.459342650347727</v>
      </c>
      <c r="AB521" s="238">
        <f t="shared" si="227"/>
        <v>-6.6088840736728161</v>
      </c>
      <c r="AC521" s="238">
        <f t="shared" si="227"/>
        <v>13.385830236255014</v>
      </c>
      <c r="AD521" s="238">
        <f t="shared" si="227"/>
        <v>-84.515442401122328</v>
      </c>
      <c r="AE521" s="238">
        <f t="shared" si="227"/>
        <v>0.93552159361263154</v>
      </c>
      <c r="AF521" s="238">
        <f t="shared" si="227"/>
        <v>20.401797515199593</v>
      </c>
      <c r="AG521" s="238">
        <f t="shared" si="227"/>
        <v>0.51633723275514853</v>
      </c>
      <c r="AH521" s="238"/>
    </row>
    <row r="522" spans="1:34" x14ac:dyDescent="0.2">
      <c r="A522" s="219" t="s">
        <v>145</v>
      </c>
      <c r="B522" s="219" t="s">
        <v>412</v>
      </c>
      <c r="C522" s="238" t="str">
        <f t="shared" ref="C522:AG522" si="228">IFERROR(100*(C413/B413-1),"")</f>
        <v/>
      </c>
      <c r="D522" s="238">
        <f t="shared" si="228"/>
        <v>-24.490422192768012</v>
      </c>
      <c r="E522" s="238">
        <f t="shared" si="228"/>
        <v>-23.248145532175013</v>
      </c>
      <c r="F522" s="238">
        <f t="shared" si="228"/>
        <v>5.8008140008253051</v>
      </c>
      <c r="G522" s="238">
        <f t="shared" si="228"/>
        <v>-39.484501040741392</v>
      </c>
      <c r="H522" s="238">
        <f t="shared" si="228"/>
        <v>18.671194487094709</v>
      </c>
      <c r="I522" s="238">
        <f t="shared" si="228"/>
        <v>-7.9068397114217648</v>
      </c>
      <c r="J522" s="238">
        <f t="shared" si="228"/>
        <v>-13.659666862305142</v>
      </c>
      <c r="K522" s="238">
        <f t="shared" si="228"/>
        <v>-34.934254236838314</v>
      </c>
      <c r="L522" s="238">
        <f t="shared" si="228"/>
        <v>67.078987842876288</v>
      </c>
      <c r="M522" s="238">
        <f t="shared" si="228"/>
        <v>23.356687960049594</v>
      </c>
      <c r="N522" s="238">
        <f t="shared" si="228"/>
        <v>54.511504341883388</v>
      </c>
      <c r="O522" s="238">
        <f t="shared" si="228"/>
        <v>37.690340416541886</v>
      </c>
      <c r="P522" s="238">
        <f t="shared" si="228"/>
        <v>4.1612388308705617</v>
      </c>
      <c r="Q522" s="238">
        <f t="shared" si="228"/>
        <v>12.646514757157368</v>
      </c>
      <c r="R522" s="238">
        <f t="shared" si="228"/>
        <v>34.337026421814599</v>
      </c>
      <c r="S522" s="238">
        <f t="shared" si="228"/>
        <v>3.1425841655312814</v>
      </c>
      <c r="T522" s="238">
        <f t="shared" si="228"/>
        <v>-0.83447409962836838</v>
      </c>
      <c r="U522" s="238">
        <f t="shared" si="228"/>
        <v>7.7962207645524639</v>
      </c>
      <c r="V522" s="238">
        <f t="shared" si="228"/>
        <v>23.173235845150476</v>
      </c>
      <c r="W522" s="238">
        <f t="shared" si="228"/>
        <v>15.638383983718196</v>
      </c>
      <c r="X522" s="238">
        <f t="shared" si="228"/>
        <v>3.9288737625980508</v>
      </c>
      <c r="Y522" s="238">
        <f t="shared" si="228"/>
        <v>5.5907280686598337</v>
      </c>
      <c r="Z522" s="238">
        <f t="shared" si="228"/>
        <v>8.6597190003470317</v>
      </c>
      <c r="AA522" s="238">
        <f t="shared" si="228"/>
        <v>-0.40558234599045173</v>
      </c>
      <c r="AB522" s="238">
        <f t="shared" si="228"/>
        <v>5.8933921926148658</v>
      </c>
      <c r="AC522" s="238">
        <f t="shared" si="228"/>
        <v>9.7452562844348112</v>
      </c>
      <c r="AD522" s="238">
        <f t="shared" si="228"/>
        <v>-0.8933147189283841</v>
      </c>
      <c r="AE522" s="238">
        <f t="shared" si="228"/>
        <v>4.2654509468912138</v>
      </c>
      <c r="AF522" s="238">
        <f t="shared" si="228"/>
        <v>-4.2238957866883808</v>
      </c>
      <c r="AG522" s="238">
        <f t="shared" si="228"/>
        <v>0.34086034086031614</v>
      </c>
      <c r="AH522" s="238"/>
    </row>
    <row r="523" spans="1:34" x14ac:dyDescent="0.2">
      <c r="A523" s="219" t="s">
        <v>146</v>
      </c>
      <c r="B523" s="219" t="s">
        <v>413</v>
      </c>
      <c r="C523" s="238" t="str">
        <f t="shared" ref="C523:AG523" si="229">IFERROR(100*(C414/B414-1),"")</f>
        <v/>
      </c>
      <c r="D523" s="238">
        <f t="shared" si="229"/>
        <v>-6.0383064394935682</v>
      </c>
      <c r="E523" s="238">
        <f t="shared" si="229"/>
        <v>-1.2105602467918031</v>
      </c>
      <c r="F523" s="238">
        <f t="shared" si="229"/>
        <v>-5.1686112101555164</v>
      </c>
      <c r="G523" s="238">
        <f t="shared" si="229"/>
        <v>-1.7157828752790594</v>
      </c>
      <c r="H523" s="238">
        <f t="shared" si="229"/>
        <v>8.9577925224912711</v>
      </c>
      <c r="I523" s="238">
        <f t="shared" si="229"/>
        <v>15.804589210251185</v>
      </c>
      <c r="J523" s="238">
        <f t="shared" si="229"/>
        <v>17.02520804260481</v>
      </c>
      <c r="K523" s="238">
        <f t="shared" si="229"/>
        <v>-7.5868926496340139</v>
      </c>
      <c r="L523" s="238">
        <f t="shared" si="229"/>
        <v>23.524200640276494</v>
      </c>
      <c r="M523" s="238">
        <f t="shared" si="229"/>
        <v>6.4789463169886208</v>
      </c>
      <c r="N523" s="238">
        <f t="shared" si="229"/>
        <v>34.483281195271552</v>
      </c>
      <c r="O523" s="238">
        <f t="shared" si="229"/>
        <v>5.9005140966722269</v>
      </c>
      <c r="P523" s="238">
        <f t="shared" si="229"/>
        <v>7.5645065628690888</v>
      </c>
      <c r="Q523" s="238">
        <f t="shared" si="229"/>
        <v>21.541300537496166</v>
      </c>
      <c r="R523" s="238">
        <f t="shared" si="229"/>
        <v>6.5647965842142053</v>
      </c>
      <c r="S523" s="238">
        <f t="shared" si="229"/>
        <v>-2.5966214021612699</v>
      </c>
      <c r="T523" s="238">
        <f t="shared" si="229"/>
        <v>-4.9463529986897843</v>
      </c>
      <c r="U523" s="238">
        <f t="shared" si="229"/>
        <v>36.468003805221059</v>
      </c>
      <c r="V523" s="238">
        <f t="shared" si="229"/>
        <v>18.280079761763691</v>
      </c>
      <c r="W523" s="238">
        <f t="shared" si="229"/>
        <v>7.6976719833042884</v>
      </c>
      <c r="X523" s="238">
        <f t="shared" si="229"/>
        <v>-12.03947720577726</v>
      </c>
      <c r="Y523" s="238">
        <f t="shared" si="229"/>
        <v>-0.96726554020565292</v>
      </c>
      <c r="Z523" s="238">
        <f t="shared" si="229"/>
        <v>0.26010994823995048</v>
      </c>
      <c r="AA523" s="238">
        <f t="shared" si="229"/>
        <v>0.51772697150431757</v>
      </c>
      <c r="AB523" s="238">
        <f t="shared" si="229"/>
        <v>-2.3941336441336447</v>
      </c>
      <c r="AC523" s="238">
        <f t="shared" si="229"/>
        <v>-1.52688004623317</v>
      </c>
      <c r="AD523" s="238">
        <f t="shared" si="229"/>
        <v>-3.1682825484764532</v>
      </c>
      <c r="AE523" s="238">
        <f t="shared" si="229"/>
        <v>1.7634472072603824</v>
      </c>
      <c r="AF523" s="238">
        <f t="shared" si="229"/>
        <v>21.749681490020013</v>
      </c>
      <c r="AG523" s="238">
        <f t="shared" si="229"/>
        <v>-0.43729417480968813</v>
      </c>
      <c r="AH523" s="238"/>
    </row>
    <row r="524" spans="1:34" x14ac:dyDescent="0.2">
      <c r="A524" s="219" t="s">
        <v>147</v>
      </c>
      <c r="B524" s="219" t="s">
        <v>414</v>
      </c>
      <c r="C524" s="238" t="str">
        <f t="shared" ref="C524:AG524" si="230">IFERROR(100*(C415/B415-1),"")</f>
        <v/>
      </c>
      <c r="D524" s="238">
        <f t="shared" si="230"/>
        <v>-6.2724662485849851</v>
      </c>
      <c r="E524" s="238">
        <f t="shared" si="230"/>
        <v>4.4653568724713821</v>
      </c>
      <c r="F524" s="238">
        <f t="shared" si="230"/>
        <v>9.9048132024904376</v>
      </c>
      <c r="G524" s="238">
        <f t="shared" si="230"/>
        <v>-35.519979591501148</v>
      </c>
      <c r="H524" s="238">
        <f t="shared" si="230"/>
        <v>12.831483391650856</v>
      </c>
      <c r="I524" s="238">
        <f t="shared" si="230"/>
        <v>8.1029765106062293</v>
      </c>
      <c r="J524" s="238">
        <f t="shared" si="230"/>
        <v>2.2466934910993386</v>
      </c>
      <c r="K524" s="238">
        <f t="shared" si="230"/>
        <v>20.526867131168625</v>
      </c>
      <c r="L524" s="238">
        <f t="shared" si="230"/>
        <v>8.9181731138637588</v>
      </c>
      <c r="M524" s="238">
        <f t="shared" si="230"/>
        <v>2.0083172669498106</v>
      </c>
      <c r="N524" s="238">
        <f t="shared" si="230"/>
        <v>-8.0767021325580775</v>
      </c>
      <c r="O524" s="238">
        <f t="shared" si="230"/>
        <v>-13.451187971445632</v>
      </c>
      <c r="P524" s="238">
        <f t="shared" si="230"/>
        <v>14.99023871714944</v>
      </c>
      <c r="Q524" s="238">
        <f t="shared" si="230"/>
        <v>31.241958779812904</v>
      </c>
      <c r="R524" s="238">
        <f t="shared" si="230"/>
        <v>-4.622919796944613</v>
      </c>
      <c r="S524" s="238">
        <f t="shared" si="230"/>
        <v>13.209095982349472</v>
      </c>
      <c r="T524" s="238">
        <f t="shared" si="230"/>
        <v>-5.2723132433862059</v>
      </c>
      <c r="U524" s="238">
        <f t="shared" si="230"/>
        <v>21.147226973228726</v>
      </c>
      <c r="V524" s="238">
        <f t="shared" si="230"/>
        <v>1.4847595227136745</v>
      </c>
      <c r="W524" s="238">
        <f t="shared" si="230"/>
        <v>-6.6702895937511775</v>
      </c>
      <c r="X524" s="238">
        <f t="shared" si="230"/>
        <v>14.182784267948723</v>
      </c>
      <c r="Y524" s="238">
        <f t="shared" si="230"/>
        <v>23.12739942782056</v>
      </c>
      <c r="Z524" s="238">
        <f t="shared" si="230"/>
        <v>1.4867040196794745</v>
      </c>
      <c r="AA524" s="238">
        <f t="shared" si="230"/>
        <v>13.488888688224087</v>
      </c>
      <c r="AB524" s="238">
        <f t="shared" si="230"/>
        <v>7.0461248629533957</v>
      </c>
      <c r="AC524" s="238">
        <f t="shared" si="230"/>
        <v>1.2488613220363209</v>
      </c>
      <c r="AD524" s="238">
        <f t="shared" si="230"/>
        <v>11.639178095065471</v>
      </c>
      <c r="AE524" s="238">
        <f t="shared" si="230"/>
        <v>-1.0548709785193733</v>
      </c>
      <c r="AF524" s="238">
        <f t="shared" si="230"/>
        <v>8.3639723953520253</v>
      </c>
      <c r="AG524" s="238">
        <f t="shared" si="230"/>
        <v>2.610246303846564</v>
      </c>
      <c r="AH524" s="238"/>
    </row>
    <row r="525" spans="1:34" x14ac:dyDescent="0.2">
      <c r="A525" s="219" t="s">
        <v>148</v>
      </c>
      <c r="B525" s="219" t="s">
        <v>415</v>
      </c>
      <c r="C525" s="238" t="str">
        <f t="shared" ref="C525:AG525" si="231">IFERROR(100*(C416/B416-1),"")</f>
        <v/>
      </c>
      <c r="D525" s="238">
        <f t="shared" si="231"/>
        <v>-11.937727386467678</v>
      </c>
      <c r="E525" s="238">
        <f t="shared" si="231"/>
        <v>-5.930715816326126</v>
      </c>
      <c r="F525" s="238">
        <f t="shared" si="231"/>
        <v>12.2393772429654</v>
      </c>
      <c r="G525" s="238">
        <f t="shared" si="231"/>
        <v>-5.5191145798755725</v>
      </c>
      <c r="H525" s="238">
        <f t="shared" si="231"/>
        <v>-5.1996545362799189</v>
      </c>
      <c r="I525" s="238">
        <f t="shared" si="231"/>
        <v>-10.495836307333018</v>
      </c>
      <c r="J525" s="238">
        <f t="shared" si="231"/>
        <v>-12.204862430985408</v>
      </c>
      <c r="K525" s="238">
        <f t="shared" si="231"/>
        <v>0.52355953841465297</v>
      </c>
      <c r="L525" s="238">
        <f t="shared" si="231"/>
        <v>-0.50935234151296971</v>
      </c>
      <c r="M525" s="238">
        <f t="shared" si="231"/>
        <v>9.419858315778896</v>
      </c>
      <c r="N525" s="238">
        <f t="shared" si="231"/>
        <v>8.2776220194769046</v>
      </c>
      <c r="O525" s="238">
        <f t="shared" si="231"/>
        <v>-3.0109845726232987</v>
      </c>
      <c r="P525" s="238">
        <f t="shared" si="231"/>
        <v>-2.841322224666698</v>
      </c>
      <c r="Q525" s="238">
        <f t="shared" si="231"/>
        <v>3.8963638598629169</v>
      </c>
      <c r="R525" s="238">
        <f t="shared" si="231"/>
        <v>-0.81715441447595127</v>
      </c>
      <c r="S525" s="238">
        <f t="shared" si="231"/>
        <v>-2.492258138243808</v>
      </c>
      <c r="T525" s="238">
        <f t="shared" si="231"/>
        <v>-0.39659654127564004</v>
      </c>
      <c r="U525" s="238">
        <f t="shared" si="231"/>
        <v>22.543045294747177</v>
      </c>
      <c r="V525" s="238">
        <f t="shared" si="231"/>
        <v>10.908919845929788</v>
      </c>
      <c r="W525" s="238">
        <f t="shared" si="231"/>
        <v>5.2901552739658797</v>
      </c>
      <c r="X525" s="238">
        <f t="shared" si="231"/>
        <v>5.7707549806055969</v>
      </c>
      <c r="Y525" s="238">
        <f t="shared" si="231"/>
        <v>19.693614197006948</v>
      </c>
      <c r="Z525" s="238">
        <f t="shared" si="231"/>
        <v>1.9886023940490327</v>
      </c>
      <c r="AA525" s="238">
        <f t="shared" si="231"/>
        <v>1.3688568025729486</v>
      </c>
      <c r="AB525" s="238">
        <f t="shared" si="231"/>
        <v>-1.8172986101740674</v>
      </c>
      <c r="AC525" s="238">
        <f t="shared" si="231"/>
        <v>-4.1726300188399623</v>
      </c>
      <c r="AD525" s="238">
        <f t="shared" si="231"/>
        <v>3.271598272138232</v>
      </c>
      <c r="AE525" s="238">
        <f t="shared" si="231"/>
        <v>3.9615175132909908</v>
      </c>
      <c r="AF525" s="238">
        <f t="shared" si="231"/>
        <v>4.4566899134402149</v>
      </c>
      <c r="AG525" s="238">
        <f t="shared" si="231"/>
        <v>3.8556428205565929</v>
      </c>
      <c r="AH525" s="238"/>
    </row>
    <row r="526" spans="1:34" x14ac:dyDescent="0.2">
      <c r="A526" s="219" t="s">
        <v>149</v>
      </c>
      <c r="B526" s="219" t="s">
        <v>416</v>
      </c>
      <c r="C526" s="238" t="str">
        <f t="shared" ref="C526:AG526" si="232">IFERROR(100*(C417/B417-1),"")</f>
        <v/>
      </c>
      <c r="D526" s="238">
        <f t="shared" si="232"/>
        <v>5.4460446196931578</v>
      </c>
      <c r="E526" s="238">
        <f t="shared" si="232"/>
        <v>2.9718249465971569</v>
      </c>
      <c r="F526" s="238">
        <f t="shared" si="232"/>
        <v>9.7954024738659449</v>
      </c>
      <c r="G526" s="238">
        <f t="shared" si="232"/>
        <v>-11.771671087727032</v>
      </c>
      <c r="H526" s="238">
        <f t="shared" si="232"/>
        <v>5.5887823223605526</v>
      </c>
      <c r="I526" s="238">
        <f t="shared" si="232"/>
        <v>3.5387070492628458</v>
      </c>
      <c r="J526" s="238">
        <f t="shared" si="232"/>
        <v>-11.227761190035235</v>
      </c>
      <c r="K526" s="238">
        <f t="shared" si="232"/>
        <v>1.4686128079503646</v>
      </c>
      <c r="L526" s="238">
        <f t="shared" si="232"/>
        <v>3.4284064884690268</v>
      </c>
      <c r="M526" s="238">
        <f t="shared" si="232"/>
        <v>5.3500054339368219</v>
      </c>
      <c r="N526" s="238">
        <f t="shared" si="232"/>
        <v>3.5640173787562457</v>
      </c>
      <c r="O526" s="238">
        <f t="shared" si="232"/>
        <v>2.4929520578398368</v>
      </c>
      <c r="P526" s="238">
        <f t="shared" si="232"/>
        <v>5.7247841138688527</v>
      </c>
      <c r="Q526" s="238">
        <f t="shared" si="232"/>
        <v>-6.7494543572131356</v>
      </c>
      <c r="R526" s="238">
        <f t="shared" si="232"/>
        <v>11.014671084065242</v>
      </c>
      <c r="S526" s="238">
        <f t="shared" si="232"/>
        <v>6.7863226530739729</v>
      </c>
      <c r="T526" s="238">
        <f t="shared" si="232"/>
        <v>11.394680797697943</v>
      </c>
      <c r="U526" s="238">
        <f t="shared" si="232"/>
        <v>6.5292112486884601</v>
      </c>
      <c r="V526" s="238">
        <f t="shared" si="232"/>
        <v>0.53099360788795291</v>
      </c>
      <c r="W526" s="238">
        <f t="shared" si="232"/>
        <v>5.8217101486724987</v>
      </c>
      <c r="X526" s="238">
        <f t="shared" si="232"/>
        <v>3.3935407931223738</v>
      </c>
      <c r="Y526" s="238">
        <f t="shared" si="232"/>
        <v>8.7869643950772236</v>
      </c>
      <c r="Z526" s="238">
        <f t="shared" si="232"/>
        <v>12.032573348291153</v>
      </c>
      <c r="AA526" s="238">
        <f t="shared" si="232"/>
        <v>-1.3240552817241569</v>
      </c>
      <c r="AB526" s="238">
        <f t="shared" si="232"/>
        <v>-0.65764023210832523</v>
      </c>
      <c r="AC526" s="238">
        <f t="shared" si="232"/>
        <v>2.2147402497493474</v>
      </c>
      <c r="AD526" s="238">
        <f t="shared" si="232"/>
        <v>-0.44329516069449015</v>
      </c>
      <c r="AE526" s="238">
        <f t="shared" si="232"/>
        <v>6.9034735555943527</v>
      </c>
      <c r="AF526" s="238">
        <f t="shared" si="232"/>
        <v>5.565456902138699</v>
      </c>
      <c r="AG526" s="238">
        <f t="shared" si="232"/>
        <v>1.1861969805894823</v>
      </c>
      <c r="AH526" s="238"/>
    </row>
    <row r="527" spans="1:34" x14ac:dyDescent="0.2">
      <c r="A527" s="219" t="s">
        <v>150</v>
      </c>
      <c r="B527" s="219" t="s">
        <v>417</v>
      </c>
      <c r="C527" s="238" t="str">
        <f t="shared" ref="C527:AG527" si="233">IFERROR(100*(C418/B418-1),"")</f>
        <v/>
      </c>
      <c r="D527" s="238">
        <f t="shared" si="233"/>
        <v>-7.7971000943806157</v>
      </c>
      <c r="E527" s="238">
        <f t="shared" si="233"/>
        <v>-6.1755207650962207</v>
      </c>
      <c r="F527" s="238">
        <f t="shared" si="233"/>
        <v>42.233859650429828</v>
      </c>
      <c r="G527" s="238">
        <f t="shared" si="233"/>
        <v>-7.8324655521272213</v>
      </c>
      <c r="H527" s="238">
        <f t="shared" si="233"/>
        <v>-1.5019243941866156</v>
      </c>
      <c r="I527" s="238">
        <f t="shared" si="233"/>
        <v>3.0528734428619808</v>
      </c>
      <c r="J527" s="238">
        <f t="shared" si="233"/>
        <v>-5.0121044856641372</v>
      </c>
      <c r="K527" s="238">
        <f t="shared" si="233"/>
        <v>1.1105122791756683</v>
      </c>
      <c r="L527" s="238">
        <f t="shared" si="233"/>
        <v>15.198088318479218</v>
      </c>
      <c r="M527" s="238">
        <f t="shared" si="233"/>
        <v>2.3238733305280146</v>
      </c>
      <c r="N527" s="238">
        <f t="shared" si="233"/>
        <v>6.9002093810787146</v>
      </c>
      <c r="O527" s="238">
        <f t="shared" si="233"/>
        <v>-6.5781790976541465</v>
      </c>
      <c r="P527" s="238">
        <f t="shared" si="233"/>
        <v>7.4869676114903472</v>
      </c>
      <c r="Q527" s="238">
        <f t="shared" si="233"/>
        <v>6.8027246741455549</v>
      </c>
      <c r="R527" s="238">
        <f t="shared" si="233"/>
        <v>1.1314421626582805</v>
      </c>
      <c r="S527" s="238">
        <f t="shared" si="233"/>
        <v>-48.890604844977801</v>
      </c>
      <c r="T527" s="238">
        <f t="shared" si="233"/>
        <v>5.722099790228552</v>
      </c>
      <c r="U527" s="238">
        <f t="shared" si="233"/>
        <v>2.8561074363385508</v>
      </c>
      <c r="V527" s="238">
        <f t="shared" si="233"/>
        <v>2.7325125078574208</v>
      </c>
      <c r="W527" s="238">
        <f t="shared" si="233"/>
        <v>8.7340536449215698</v>
      </c>
      <c r="X527" s="238">
        <f t="shared" si="233"/>
        <v>-13.789440195067659</v>
      </c>
      <c r="Y527" s="238">
        <f t="shared" si="233"/>
        <v>5.0553133748663548</v>
      </c>
      <c r="Z527" s="238">
        <f t="shared" si="233"/>
        <v>29.040189459826582</v>
      </c>
      <c r="AA527" s="238">
        <f t="shared" si="233"/>
        <v>-8.4550164861045722</v>
      </c>
      <c r="AB527" s="238">
        <f t="shared" si="233"/>
        <v>-1.3397371081900866</v>
      </c>
      <c r="AC527" s="238">
        <f t="shared" si="233"/>
        <v>-9.579726293534474</v>
      </c>
      <c r="AD527" s="238">
        <f t="shared" si="233"/>
        <v>0.14037057832678723</v>
      </c>
      <c r="AE527" s="238">
        <f t="shared" si="233"/>
        <v>-11.065796628602486</v>
      </c>
      <c r="AF527" s="238">
        <f t="shared" si="233"/>
        <v>-3.0669144981412599</v>
      </c>
      <c r="AG527" s="238">
        <f t="shared" si="233"/>
        <v>-4.1457286432160956</v>
      </c>
      <c r="AH527" s="238"/>
    </row>
    <row r="528" spans="1:34" x14ac:dyDescent="0.2">
      <c r="A528" s="219" t="s">
        <v>151</v>
      </c>
      <c r="B528" s="219" t="s">
        <v>418</v>
      </c>
      <c r="C528" s="238" t="str">
        <f t="shared" ref="C528:AG528" si="234">IFERROR(100*(C419/B419-1),"")</f>
        <v/>
      </c>
      <c r="D528" s="238">
        <f t="shared" si="234"/>
        <v>-5.0066752592653474</v>
      </c>
      <c r="E528" s="238">
        <f t="shared" si="234"/>
        <v>-9.6702289515030024</v>
      </c>
      <c r="F528" s="238">
        <f t="shared" si="234"/>
        <v>9.1689108574800393</v>
      </c>
      <c r="G528" s="238">
        <f t="shared" si="234"/>
        <v>3.6162015866761266</v>
      </c>
      <c r="H528" s="238">
        <f t="shared" si="234"/>
        <v>24.722573516194622</v>
      </c>
      <c r="I528" s="238">
        <f t="shared" si="234"/>
        <v>15.597979333996115</v>
      </c>
      <c r="J528" s="238">
        <f t="shared" si="234"/>
        <v>-1.978243516683853</v>
      </c>
      <c r="K528" s="238">
        <f t="shared" si="234"/>
        <v>-9.5648619461523374</v>
      </c>
      <c r="L528" s="238">
        <f t="shared" si="234"/>
        <v>8.4472178351379554</v>
      </c>
      <c r="M528" s="238">
        <f t="shared" si="234"/>
        <v>8.7217849274616519</v>
      </c>
      <c r="N528" s="238">
        <f t="shared" si="234"/>
        <v>16.319745857956015</v>
      </c>
      <c r="O528" s="238">
        <f t="shared" si="234"/>
        <v>-15.357348184691311</v>
      </c>
      <c r="P528" s="238">
        <f t="shared" si="234"/>
        <v>-3.5362624031711865</v>
      </c>
      <c r="Q528" s="238">
        <f t="shared" si="234"/>
        <v>5.855292630583131</v>
      </c>
      <c r="R528" s="238">
        <f t="shared" si="234"/>
        <v>9.2479917916105983</v>
      </c>
      <c r="S528" s="238">
        <f t="shared" si="234"/>
        <v>4.4376762164578087</v>
      </c>
      <c r="T528" s="238">
        <f t="shared" si="234"/>
        <v>12.811691001305704</v>
      </c>
      <c r="U528" s="238">
        <f t="shared" si="234"/>
        <v>27.919173513773067</v>
      </c>
      <c r="V528" s="238">
        <f t="shared" si="234"/>
        <v>-13.846792095524297</v>
      </c>
      <c r="W528" s="238">
        <f t="shared" si="234"/>
        <v>6.0938586730374888</v>
      </c>
      <c r="X528" s="238">
        <f t="shared" si="234"/>
        <v>12.697281532438986</v>
      </c>
      <c r="Y528" s="238">
        <f t="shared" si="234"/>
        <v>-2.3615625823751984</v>
      </c>
      <c r="Z528" s="238">
        <f t="shared" si="234"/>
        <v>19.772048568097624</v>
      </c>
      <c r="AA528" s="238">
        <f t="shared" si="234"/>
        <v>-12.625000000000009</v>
      </c>
      <c r="AB528" s="238">
        <f t="shared" si="234"/>
        <v>9.8166127292340875</v>
      </c>
      <c r="AC528" s="238">
        <f t="shared" si="234"/>
        <v>-3.4898891063274484</v>
      </c>
      <c r="AD528" s="238">
        <f t="shared" si="234"/>
        <v>4.4055717525105065</v>
      </c>
      <c r="AE528" s="238">
        <f t="shared" si="234"/>
        <v>-1.0407101316192269</v>
      </c>
      <c r="AF528" s="238">
        <f t="shared" si="234"/>
        <v>2.767943353717417</v>
      </c>
      <c r="AG528" s="238">
        <f t="shared" si="234"/>
        <v>11.737664725712538</v>
      </c>
      <c r="AH528" s="238"/>
    </row>
    <row r="529" spans="1:34" x14ac:dyDescent="0.2">
      <c r="A529" s="219" t="s">
        <v>152</v>
      </c>
      <c r="B529" s="219" t="s">
        <v>419</v>
      </c>
      <c r="C529" s="238" t="str">
        <f t="shared" ref="C529:AG529" si="235">IFERROR(100*(C420/B420-1),"")</f>
        <v/>
      </c>
      <c r="D529" s="238">
        <f t="shared" si="235"/>
        <v>-5.7503446262922031</v>
      </c>
      <c r="E529" s="238">
        <f t="shared" si="235"/>
        <v>-9.1388264003239073</v>
      </c>
      <c r="F529" s="238">
        <f t="shared" si="235"/>
        <v>-5.4454913384976322</v>
      </c>
      <c r="G529" s="238">
        <f t="shared" si="235"/>
        <v>7.055927182875954</v>
      </c>
      <c r="H529" s="238">
        <f t="shared" si="235"/>
        <v>16.218833310426128</v>
      </c>
      <c r="I529" s="238">
        <f t="shared" si="235"/>
        <v>11.624600388782479</v>
      </c>
      <c r="J529" s="238">
        <f t="shared" si="235"/>
        <v>13.905108345726735</v>
      </c>
      <c r="K529" s="238">
        <f t="shared" si="235"/>
        <v>2.4531508621534748</v>
      </c>
      <c r="L529" s="238">
        <f t="shared" si="235"/>
        <v>3.1870942826042414</v>
      </c>
      <c r="M529" s="238">
        <f t="shared" si="235"/>
        <v>0.88906200285361336</v>
      </c>
      <c r="N529" s="238">
        <f t="shared" si="235"/>
        <v>11.356883869076739</v>
      </c>
      <c r="O529" s="238">
        <f t="shared" si="235"/>
        <v>6.3729203855234839</v>
      </c>
      <c r="P529" s="238">
        <f t="shared" si="235"/>
        <v>0.37978887070455603</v>
      </c>
      <c r="Q529" s="238">
        <f t="shared" si="235"/>
        <v>1.1513972413357942</v>
      </c>
      <c r="R529" s="238">
        <f t="shared" si="235"/>
        <v>8.6544015714104425</v>
      </c>
      <c r="S529" s="238">
        <f t="shared" si="235"/>
        <v>6.1463978804574992</v>
      </c>
      <c r="T529" s="238">
        <f t="shared" si="235"/>
        <v>11.931991480576798</v>
      </c>
      <c r="U529" s="238">
        <f t="shared" si="235"/>
        <v>7.2615006507788626</v>
      </c>
      <c r="V529" s="238">
        <f t="shared" si="235"/>
        <v>5.9929577173914117</v>
      </c>
      <c r="W529" s="238">
        <f t="shared" si="235"/>
        <v>7.2063846890483063</v>
      </c>
      <c r="X529" s="238">
        <f t="shared" si="235"/>
        <v>2.9343038058218918</v>
      </c>
      <c r="Y529" s="238">
        <f t="shared" si="235"/>
        <v>7.0834757743773125</v>
      </c>
      <c r="Z529" s="238">
        <f t="shared" si="235"/>
        <v>6.4296282089252976</v>
      </c>
      <c r="AA529" s="238">
        <f t="shared" si="235"/>
        <v>3.4442872339326858</v>
      </c>
      <c r="AB529" s="238">
        <f t="shared" si="235"/>
        <v>6.3769014666779533</v>
      </c>
      <c r="AC529" s="238">
        <f t="shared" si="235"/>
        <v>1.069509034116356</v>
      </c>
      <c r="AD529" s="238">
        <f t="shared" si="235"/>
        <v>3.672295755362831</v>
      </c>
      <c r="AE529" s="238">
        <f t="shared" si="235"/>
        <v>2.7796592731045289</v>
      </c>
      <c r="AF529" s="238">
        <f t="shared" si="235"/>
        <v>1.6558930310812014</v>
      </c>
      <c r="AG529" s="238">
        <f t="shared" si="235"/>
        <v>2.9660225893773928</v>
      </c>
      <c r="AH529" s="238"/>
    </row>
    <row r="530" spans="1:34" x14ac:dyDescent="0.2">
      <c r="A530" s="219" t="s">
        <v>153</v>
      </c>
      <c r="B530" s="219" t="s">
        <v>420</v>
      </c>
      <c r="C530" s="238" t="str">
        <f t="shared" ref="C530:AG530" si="236">IFERROR(100*(C421/B421-1),"")</f>
        <v/>
      </c>
      <c r="D530" s="238">
        <f t="shared" si="236"/>
        <v>-11.35977966793803</v>
      </c>
      <c r="E530" s="238">
        <f t="shared" si="236"/>
        <v>-2.585616327524809</v>
      </c>
      <c r="F530" s="238">
        <f t="shared" si="236"/>
        <v>2.1069383382349427</v>
      </c>
      <c r="G530" s="238">
        <f t="shared" si="236"/>
        <v>15.971435894065976</v>
      </c>
      <c r="H530" s="238">
        <f t="shared" si="236"/>
        <v>26.404721242075269</v>
      </c>
      <c r="I530" s="238">
        <f t="shared" si="236"/>
        <v>16.882142394892028</v>
      </c>
      <c r="J530" s="238">
        <f t="shared" si="236"/>
        <v>-2.497393385518909</v>
      </c>
      <c r="K530" s="238">
        <f t="shared" si="236"/>
        <v>25.923986438437119</v>
      </c>
      <c r="L530" s="238">
        <f t="shared" si="236"/>
        <v>14.806094948670022</v>
      </c>
      <c r="M530" s="238">
        <f t="shared" si="236"/>
        <v>-4.3445626045391599</v>
      </c>
      <c r="N530" s="238">
        <f t="shared" si="236"/>
        <v>8.5523991287735015</v>
      </c>
      <c r="O530" s="238">
        <f t="shared" si="236"/>
        <v>-16.956525465681395</v>
      </c>
      <c r="P530" s="238">
        <f t="shared" si="236"/>
        <v>1.4493949052500676</v>
      </c>
      <c r="Q530" s="238">
        <f t="shared" si="236"/>
        <v>25.678287890641304</v>
      </c>
      <c r="R530" s="238">
        <f t="shared" si="236"/>
        <v>7.4862677564160762</v>
      </c>
      <c r="S530" s="238">
        <f t="shared" si="236"/>
        <v>20.283516678876111</v>
      </c>
      <c r="T530" s="238">
        <f t="shared" si="236"/>
        <v>1.4974750732823505</v>
      </c>
      <c r="U530" s="238">
        <f t="shared" si="236"/>
        <v>42.983371418630625</v>
      </c>
      <c r="V530" s="238">
        <f t="shared" si="236"/>
        <v>9.0015326283513062</v>
      </c>
      <c r="W530" s="238">
        <f t="shared" si="236"/>
        <v>4.250386521516103</v>
      </c>
      <c r="X530" s="238">
        <f t="shared" si="236"/>
        <v>12.512743706960627</v>
      </c>
      <c r="Y530" s="238">
        <f t="shared" si="236"/>
        <v>-31.269955665763582</v>
      </c>
      <c r="Z530" s="238">
        <f t="shared" si="236"/>
        <v>3.1343769143171496</v>
      </c>
      <c r="AA530" s="238">
        <f t="shared" si="236"/>
        <v>19.125737389805785</v>
      </c>
      <c r="AB530" s="238">
        <f t="shared" si="236"/>
        <v>11.076727544000221</v>
      </c>
      <c r="AC530" s="238">
        <f t="shared" si="236"/>
        <v>5.5766249983489002</v>
      </c>
      <c r="AD530" s="238">
        <f t="shared" si="236"/>
        <v>10.283364870231493</v>
      </c>
      <c r="AE530" s="238">
        <f t="shared" si="236"/>
        <v>-2.38213502214496</v>
      </c>
      <c r="AF530" s="238">
        <f t="shared" si="236"/>
        <v>-5.8306939245609035</v>
      </c>
      <c r="AG530" s="238">
        <f t="shared" si="236"/>
        <v>3.4956330095502475</v>
      </c>
      <c r="AH530" s="238"/>
    </row>
    <row r="531" spans="1:34" x14ac:dyDescent="0.2">
      <c r="A531" s="219" t="s">
        <v>154</v>
      </c>
      <c r="B531" s="219" t="s">
        <v>421</v>
      </c>
      <c r="C531" s="238" t="str">
        <f t="shared" ref="C531:AG531" si="237">IFERROR(100*(C422/B422-1),"")</f>
        <v/>
      </c>
      <c r="D531" s="238">
        <f t="shared" si="237"/>
        <v>-9.3067554594550508</v>
      </c>
      <c r="E531" s="238">
        <f t="shared" si="237"/>
        <v>1.1051630207649321</v>
      </c>
      <c r="F531" s="238">
        <f t="shared" si="237"/>
        <v>12.965389131661897</v>
      </c>
      <c r="G531" s="238">
        <f t="shared" si="237"/>
        <v>0.29923335926225203</v>
      </c>
      <c r="H531" s="238">
        <f t="shared" si="237"/>
        <v>3.1423521373898478</v>
      </c>
      <c r="I531" s="238">
        <f t="shared" si="237"/>
        <v>2.0607841698523366</v>
      </c>
      <c r="J531" s="238">
        <f t="shared" si="237"/>
        <v>6.2087285818596794</v>
      </c>
      <c r="K531" s="238">
        <f t="shared" si="237"/>
        <v>-1.2618844916782002</v>
      </c>
      <c r="L531" s="238">
        <f t="shared" si="237"/>
        <v>5.9170525170374244</v>
      </c>
      <c r="M531" s="238">
        <f t="shared" si="237"/>
        <v>6.0042687672253292</v>
      </c>
      <c r="N531" s="238">
        <f t="shared" si="237"/>
        <v>12.03969650165908</v>
      </c>
      <c r="O531" s="238">
        <f t="shared" si="237"/>
        <v>3.433780512160256</v>
      </c>
      <c r="P531" s="238">
        <f t="shared" si="237"/>
        <v>8.9737324809620702</v>
      </c>
      <c r="Q531" s="238">
        <f t="shared" si="237"/>
        <v>11.801377754450426</v>
      </c>
      <c r="R531" s="238">
        <f t="shared" si="237"/>
        <v>0.15483416197954458</v>
      </c>
      <c r="S531" s="238">
        <f t="shared" si="237"/>
        <v>-5.0086321206843536</v>
      </c>
      <c r="T531" s="238">
        <f t="shared" si="237"/>
        <v>-1.4832879776050856</v>
      </c>
      <c r="U531" s="238">
        <f t="shared" si="237"/>
        <v>15.971991851086354</v>
      </c>
      <c r="V531" s="238">
        <f t="shared" si="237"/>
        <v>14.641752060260572</v>
      </c>
      <c r="W531" s="238">
        <f t="shared" si="237"/>
        <v>4.755757963331031</v>
      </c>
      <c r="X531" s="238">
        <f t="shared" si="237"/>
        <v>9.7048771116085888</v>
      </c>
      <c r="Y531" s="238">
        <f t="shared" si="237"/>
        <v>0.28398247208909488</v>
      </c>
      <c r="Z531" s="238">
        <f t="shared" si="237"/>
        <v>8.7238131829689323</v>
      </c>
      <c r="AA531" s="238">
        <f t="shared" si="237"/>
        <v>6.9951055353949743</v>
      </c>
      <c r="AB531" s="238">
        <f t="shared" si="237"/>
        <v>-10.481282980166418</v>
      </c>
      <c r="AC531" s="238">
        <f t="shared" si="237"/>
        <v>12.850332265906971</v>
      </c>
      <c r="AD531" s="238">
        <f t="shared" si="237"/>
        <v>0.98150824605516274</v>
      </c>
      <c r="AE531" s="238">
        <f t="shared" si="237"/>
        <v>-0.26016121465431974</v>
      </c>
      <c r="AF531" s="238">
        <f t="shared" si="237"/>
        <v>2.837229852675005</v>
      </c>
      <c r="AG531" s="238">
        <f t="shared" si="237"/>
        <v>5.1700153451218256</v>
      </c>
      <c r="AH531" s="238"/>
    </row>
    <row r="532" spans="1:34" x14ac:dyDescent="0.2">
      <c r="A532" s="219" t="s">
        <v>155</v>
      </c>
      <c r="B532" s="219" t="s">
        <v>422</v>
      </c>
      <c r="C532" s="238" t="str">
        <f t="shared" ref="C532:AG532" si="238">IFERROR(100*(C423/B423-1),"")</f>
        <v/>
      </c>
      <c r="D532" s="238">
        <f t="shared" si="238"/>
        <v>-2.9846626475990901</v>
      </c>
      <c r="E532" s="238">
        <f t="shared" si="238"/>
        <v>4.7698814947906509</v>
      </c>
      <c r="F532" s="238">
        <f t="shared" si="238"/>
        <v>3.5793041241759305</v>
      </c>
      <c r="G532" s="238">
        <f t="shared" si="238"/>
        <v>6.8861299656302055</v>
      </c>
      <c r="H532" s="238">
        <f t="shared" si="238"/>
        <v>2.1486342169049211</v>
      </c>
      <c r="I532" s="238">
        <f t="shared" si="238"/>
        <v>7.7440470749686741</v>
      </c>
      <c r="J532" s="238">
        <f t="shared" si="238"/>
        <v>4.2891140237454328</v>
      </c>
      <c r="K532" s="238">
        <f t="shared" si="238"/>
        <v>1.7603739586038003</v>
      </c>
      <c r="L532" s="238">
        <f t="shared" si="238"/>
        <v>-3.6486593052143967</v>
      </c>
      <c r="M532" s="238">
        <f t="shared" si="238"/>
        <v>7.3142977938860598</v>
      </c>
      <c r="N532" s="238">
        <f t="shared" si="238"/>
        <v>16.360974730948353</v>
      </c>
      <c r="O532" s="238">
        <f t="shared" si="238"/>
        <v>-0.97093377364733113</v>
      </c>
      <c r="P532" s="238">
        <f t="shared" si="238"/>
        <v>1.2726631929123045</v>
      </c>
      <c r="Q532" s="238">
        <f t="shared" si="238"/>
        <v>2.0040244859609979</v>
      </c>
      <c r="R532" s="238">
        <f t="shared" si="238"/>
        <v>2.195882739294297</v>
      </c>
      <c r="S532" s="238">
        <f t="shared" si="238"/>
        <v>0.88360920977290647</v>
      </c>
      <c r="T532" s="238">
        <f t="shared" si="238"/>
        <v>1.3044732101264556</v>
      </c>
      <c r="U532" s="238">
        <f t="shared" si="238"/>
        <v>4.4595938194305296</v>
      </c>
      <c r="V532" s="238">
        <f t="shared" si="238"/>
        <v>5.9682241629791966</v>
      </c>
      <c r="W532" s="238">
        <f t="shared" si="238"/>
        <v>4.5300258232943813</v>
      </c>
      <c r="X532" s="238">
        <f t="shared" si="238"/>
        <v>4.951325377166893</v>
      </c>
      <c r="Y532" s="238">
        <f t="shared" si="238"/>
        <v>9.4577401985362677</v>
      </c>
      <c r="Z532" s="238">
        <f t="shared" si="238"/>
        <v>-2.1983290278883794</v>
      </c>
      <c r="AA532" s="238">
        <f t="shared" si="238"/>
        <v>2.5628049310865819</v>
      </c>
      <c r="AB532" s="238">
        <f t="shared" si="238"/>
        <v>2.5141736054253405</v>
      </c>
      <c r="AC532" s="238">
        <f t="shared" si="238"/>
        <v>1.6977497923673646</v>
      </c>
      <c r="AD532" s="238">
        <f t="shared" si="238"/>
        <v>2.8885700621712029</v>
      </c>
      <c r="AE532" s="238">
        <f t="shared" si="238"/>
        <v>7.4910107870551634E-2</v>
      </c>
      <c r="AF532" s="238">
        <f t="shared" si="238"/>
        <v>2.6674080093523234</v>
      </c>
      <c r="AG532" s="238">
        <f t="shared" si="238"/>
        <v>2.5716441476058005</v>
      </c>
      <c r="AH532" s="238"/>
    </row>
    <row r="533" spans="1:34" x14ac:dyDescent="0.2">
      <c r="A533" s="219" t="s">
        <v>49</v>
      </c>
      <c r="B533" s="219" t="s">
        <v>423</v>
      </c>
      <c r="C533" s="238" t="str">
        <f t="shared" ref="C533:AG533" si="239">IFERROR(100*(C424/B424-1),"")</f>
        <v/>
      </c>
      <c r="D533" s="238">
        <f t="shared" si="239"/>
        <v>-8.9045267451403394</v>
      </c>
      <c r="E533" s="238">
        <f t="shared" si="239"/>
        <v>-0.401539099439574</v>
      </c>
      <c r="F533" s="238">
        <f t="shared" si="239"/>
        <v>2.6644265907649567</v>
      </c>
      <c r="G533" s="238">
        <f t="shared" si="239"/>
        <v>1.0356357916853076</v>
      </c>
      <c r="H533" s="238">
        <f t="shared" si="239"/>
        <v>7.8882731613046708</v>
      </c>
      <c r="I533" s="238">
        <f t="shared" si="239"/>
        <v>6.6287460943553533</v>
      </c>
      <c r="J533" s="238">
        <f t="shared" si="239"/>
        <v>4.5477181582474602</v>
      </c>
      <c r="K533" s="238">
        <f t="shared" si="239"/>
        <v>2.7790309949517589</v>
      </c>
      <c r="L533" s="238">
        <f t="shared" si="239"/>
        <v>24.548601403302239</v>
      </c>
      <c r="M533" s="238">
        <f t="shared" si="239"/>
        <v>-1.3876440427873837</v>
      </c>
      <c r="N533" s="238">
        <f t="shared" si="239"/>
        <v>18.279293929126084</v>
      </c>
      <c r="O533" s="238">
        <f t="shared" si="239"/>
        <v>2.6481979845533798</v>
      </c>
      <c r="P533" s="238">
        <f t="shared" si="239"/>
        <v>5.4569365910040357</v>
      </c>
      <c r="Q533" s="238">
        <f t="shared" si="239"/>
        <v>-3.017236987926275</v>
      </c>
      <c r="R533" s="238">
        <f t="shared" si="239"/>
        <v>-2.4699189888641615</v>
      </c>
      <c r="S533" s="238">
        <f t="shared" si="239"/>
        <v>-2.1201294003350579</v>
      </c>
      <c r="T533" s="238">
        <f t="shared" si="239"/>
        <v>9.7729799217533007</v>
      </c>
      <c r="U533" s="238">
        <f t="shared" si="239"/>
        <v>6.7692322786384818</v>
      </c>
      <c r="V533" s="238">
        <f t="shared" si="239"/>
        <v>3.6483243802560628</v>
      </c>
      <c r="W533" s="238">
        <f t="shared" si="239"/>
        <v>5.3740271190625855</v>
      </c>
      <c r="X533" s="238">
        <f t="shared" si="239"/>
        <v>5.040789724173611</v>
      </c>
      <c r="Y533" s="238">
        <f t="shared" si="239"/>
        <v>5.7071199174635989</v>
      </c>
      <c r="Z533" s="238">
        <f t="shared" si="239"/>
        <v>11.99559416695859</v>
      </c>
      <c r="AA533" s="238">
        <f t="shared" si="239"/>
        <v>8.4562495365060109</v>
      </c>
      <c r="AB533" s="238">
        <f t="shared" si="239"/>
        <v>7.8226577628141669</v>
      </c>
      <c r="AC533" s="238">
        <f t="shared" si="239"/>
        <v>7.7925781322706111</v>
      </c>
      <c r="AD533" s="238">
        <f t="shared" si="239"/>
        <v>6.7583393987457274</v>
      </c>
      <c r="AE533" s="238">
        <f t="shared" si="239"/>
        <v>2.6718732591926697</v>
      </c>
      <c r="AF533" s="238">
        <f t="shared" si="239"/>
        <v>4.2286651467215997</v>
      </c>
      <c r="AG533" s="238">
        <f t="shared" si="239"/>
        <v>4.1198921008395617</v>
      </c>
      <c r="AH533" s="238"/>
    </row>
    <row r="534" spans="1:34" x14ac:dyDescent="0.2">
      <c r="A534" s="219" t="s">
        <v>156</v>
      </c>
      <c r="B534" s="219" t="s">
        <v>424</v>
      </c>
      <c r="C534" s="238" t="str">
        <f t="shared" ref="C534:AG534" si="240">IFERROR(100*(C425/B425-1),"")</f>
        <v/>
      </c>
      <c r="D534" s="238">
        <f t="shared" si="240"/>
        <v>14.79401744971347</v>
      </c>
      <c r="E534" s="238">
        <f t="shared" si="240"/>
        <v>-0.27263171469166236</v>
      </c>
      <c r="F534" s="238">
        <f t="shared" si="240"/>
        <v>3.0740405255136327</v>
      </c>
      <c r="G534" s="238">
        <f t="shared" si="240"/>
        <v>8.7302245975831703</v>
      </c>
      <c r="H534" s="238">
        <f t="shared" si="240"/>
        <v>7.9719786938184489</v>
      </c>
      <c r="I534" s="238">
        <f t="shared" si="240"/>
        <v>-1.959618562781984</v>
      </c>
      <c r="J534" s="238">
        <f t="shared" si="240"/>
        <v>7.2161670636042174</v>
      </c>
      <c r="K534" s="238">
        <f t="shared" si="240"/>
        <v>5.8422063331006413</v>
      </c>
      <c r="L534" s="238">
        <f t="shared" si="240"/>
        <v>0.36693489363801568</v>
      </c>
      <c r="M534" s="238">
        <f t="shared" si="240"/>
        <v>6.0082308803285356</v>
      </c>
      <c r="N534" s="238">
        <f t="shared" si="240"/>
        <v>14.917612024606687</v>
      </c>
      <c r="O534" s="238">
        <f t="shared" si="240"/>
        <v>0.20415068425292393</v>
      </c>
      <c r="P534" s="238">
        <f t="shared" si="240"/>
        <v>8.1256448470536711</v>
      </c>
      <c r="Q534" s="238">
        <f t="shared" si="240"/>
        <v>3.1839955056905289</v>
      </c>
      <c r="R534" s="238">
        <f t="shared" si="240"/>
        <v>20.791726766798078</v>
      </c>
      <c r="S534" s="238">
        <f t="shared" si="240"/>
        <v>4.8215854374261014</v>
      </c>
      <c r="T534" s="238">
        <f t="shared" si="240"/>
        <v>12.389363651278696</v>
      </c>
      <c r="U534" s="238">
        <f t="shared" si="240"/>
        <v>1.8213877391298539</v>
      </c>
      <c r="V534" s="238">
        <f t="shared" si="240"/>
        <v>5.2322248799371751</v>
      </c>
      <c r="W534" s="238">
        <f t="shared" si="240"/>
        <v>6.5243066796198068</v>
      </c>
      <c r="X534" s="238">
        <f t="shared" si="240"/>
        <v>7.0254412481824735</v>
      </c>
      <c r="Y534" s="238">
        <f t="shared" si="240"/>
        <v>-0.60223904869627365</v>
      </c>
      <c r="Z534" s="238">
        <f t="shared" si="240"/>
        <v>6.1618363278145738</v>
      </c>
      <c r="AA534" s="238">
        <f t="shared" si="240"/>
        <v>4.5675805018117188</v>
      </c>
      <c r="AB534" s="238">
        <f t="shared" si="240"/>
        <v>4.3497312704737778</v>
      </c>
      <c r="AC534" s="238">
        <f t="shared" si="240"/>
        <v>1.796623361431493</v>
      </c>
      <c r="AD534" s="238">
        <f t="shared" si="240"/>
        <v>0.26964011903953811</v>
      </c>
      <c r="AE534" s="238">
        <f t="shared" si="240"/>
        <v>3.3264686637672458</v>
      </c>
      <c r="AF534" s="238">
        <f t="shared" si="240"/>
        <v>2.610551522322524</v>
      </c>
      <c r="AG534" s="238">
        <f t="shared" si="240"/>
        <v>2.7829271401759614</v>
      </c>
      <c r="AH534" s="238"/>
    </row>
    <row r="535" spans="1:34" x14ac:dyDescent="0.2">
      <c r="A535" s="219" t="s">
        <v>187</v>
      </c>
      <c r="B535" s="219" t="s">
        <v>425</v>
      </c>
      <c r="C535" s="238" t="str">
        <f t="shared" ref="C535:AG535" si="241">IFERROR(100*(C426/B426-1),"")</f>
        <v/>
      </c>
      <c r="D535" s="238">
        <f t="shared" si="241"/>
        <v>9.1484603540055822</v>
      </c>
      <c r="E535" s="238">
        <f t="shared" si="241"/>
        <v>11.069916206729546</v>
      </c>
      <c r="F535" s="238">
        <f t="shared" si="241"/>
        <v>9.3189075290687207</v>
      </c>
      <c r="G535" s="238">
        <f t="shared" si="241"/>
        <v>-0.60933288821075626</v>
      </c>
      <c r="H535" s="238">
        <f t="shared" si="241"/>
        <v>7.4898001095075273</v>
      </c>
      <c r="I535" s="238">
        <f t="shared" si="241"/>
        <v>3.245018441864489</v>
      </c>
      <c r="J535" s="238">
        <f t="shared" si="241"/>
        <v>-1.2240550150518836</v>
      </c>
      <c r="K535" s="238">
        <f t="shared" si="241"/>
        <v>-0.69759065120525987</v>
      </c>
      <c r="L535" s="238">
        <f t="shared" si="241"/>
        <v>9.0302032849115541</v>
      </c>
      <c r="M535" s="238">
        <f t="shared" si="241"/>
        <v>4.8084088277254633</v>
      </c>
      <c r="N535" s="238">
        <f t="shared" si="241"/>
        <v>12.745867520732034</v>
      </c>
      <c r="O535" s="238">
        <f t="shared" si="241"/>
        <v>3.3169511539804963</v>
      </c>
      <c r="P535" s="238">
        <f t="shared" si="241"/>
        <v>3.251188455887899</v>
      </c>
      <c r="Q535" s="238">
        <f t="shared" si="241"/>
        <v>0.91414384467018994</v>
      </c>
      <c r="R535" s="238">
        <f t="shared" si="241"/>
        <v>27.548907639628606</v>
      </c>
      <c r="S535" s="238">
        <f t="shared" si="241"/>
        <v>2.9920602011999087</v>
      </c>
      <c r="T535" s="238">
        <f t="shared" si="241"/>
        <v>1.4495992032161897</v>
      </c>
      <c r="U535" s="238">
        <f t="shared" si="241"/>
        <v>3.8511105923006994</v>
      </c>
      <c r="V535" s="238">
        <f t="shared" si="241"/>
        <v>0.64467197746140847</v>
      </c>
      <c r="W535" s="238">
        <f t="shared" si="241"/>
        <v>2.4958748314129142</v>
      </c>
      <c r="X535" s="238">
        <f t="shared" si="241"/>
        <v>4.3693824031450168</v>
      </c>
      <c r="Y535" s="238">
        <f t="shared" si="241"/>
        <v>2.6435711010303731</v>
      </c>
      <c r="Z535" s="238">
        <f t="shared" si="241"/>
        <v>4.7355942389349259</v>
      </c>
      <c r="AA535" s="238">
        <f t="shared" si="241"/>
        <v>2.7544018130239545</v>
      </c>
      <c r="AB535" s="238">
        <f t="shared" si="241"/>
        <v>18.432178811276255</v>
      </c>
      <c r="AC535" s="238">
        <f t="shared" si="241"/>
        <v>-15.531537230687098</v>
      </c>
      <c r="AD535" s="238">
        <f t="shared" si="241"/>
        <v>1.117307897864106</v>
      </c>
      <c r="AE535" s="238">
        <f t="shared" si="241"/>
        <v>-3.6572503272209622</v>
      </c>
      <c r="AF535" s="238">
        <f t="shared" si="241"/>
        <v>-1.2831949042229174</v>
      </c>
      <c r="AG535" s="238">
        <f t="shared" si="241"/>
        <v>4.4602930876569191</v>
      </c>
      <c r="AH535" s="238"/>
    </row>
    <row r="536" spans="1:34" x14ac:dyDescent="0.2">
      <c r="A536" s="219" t="s">
        <v>158</v>
      </c>
      <c r="B536" s="219" t="s">
        <v>426</v>
      </c>
      <c r="C536" s="238" t="str">
        <f t="shared" ref="C536:AG536" si="242">IFERROR(100*(C427/B427-1),"")</f>
        <v/>
      </c>
      <c r="D536" s="238">
        <f t="shared" si="242"/>
        <v>7.3636549376478566</v>
      </c>
      <c r="E536" s="238">
        <f t="shared" si="242"/>
        <v>8.3391342263677402</v>
      </c>
      <c r="F536" s="238">
        <f t="shared" si="242"/>
        <v>3.0683933705955901</v>
      </c>
      <c r="G536" s="238">
        <f t="shared" si="242"/>
        <v>1.9297731892017111</v>
      </c>
      <c r="H536" s="238">
        <f t="shared" si="242"/>
        <v>-9.9829267041334884</v>
      </c>
      <c r="I536" s="238">
        <f t="shared" si="242"/>
        <v>-1.2183568573550185</v>
      </c>
      <c r="J536" s="238">
        <f t="shared" si="242"/>
        <v>9.4645236833024384</v>
      </c>
      <c r="K536" s="238">
        <f t="shared" si="242"/>
        <v>1.4990405203688884</v>
      </c>
      <c r="L536" s="238">
        <f t="shared" si="242"/>
        <v>2.2014580235467651</v>
      </c>
      <c r="M536" s="238">
        <f t="shared" si="242"/>
        <v>10.152283693840779</v>
      </c>
      <c r="N536" s="238">
        <f t="shared" si="242"/>
        <v>8.7892203604348573</v>
      </c>
      <c r="O536" s="238">
        <f t="shared" si="242"/>
        <v>10.47790628874341</v>
      </c>
      <c r="P536" s="238">
        <f t="shared" si="242"/>
        <v>-6.6141971813593603E-2</v>
      </c>
      <c r="Q536" s="238">
        <f t="shared" si="242"/>
        <v>4.4362408298686651</v>
      </c>
      <c r="R536" s="238">
        <f t="shared" si="242"/>
        <v>1.4915066251391051</v>
      </c>
      <c r="S536" s="238">
        <f t="shared" si="242"/>
        <v>4.8292098979747733</v>
      </c>
      <c r="T536" s="238">
        <f t="shared" si="242"/>
        <v>5.3236197031154564</v>
      </c>
      <c r="U536" s="238">
        <f t="shared" si="242"/>
        <v>3.523697063288056</v>
      </c>
      <c r="V536" s="238">
        <f t="shared" si="242"/>
        <v>1.9836840800126598</v>
      </c>
      <c r="W536" s="238">
        <f t="shared" si="242"/>
        <v>6.0543016068246969</v>
      </c>
      <c r="X536" s="238">
        <f t="shared" si="242"/>
        <v>5.5734299266311016</v>
      </c>
      <c r="Y536" s="238">
        <f t="shared" si="242"/>
        <v>8.85782960280177</v>
      </c>
      <c r="Z536" s="238">
        <f t="shared" si="242"/>
        <v>2.2729612646223307</v>
      </c>
      <c r="AA536" s="238">
        <f t="shared" si="242"/>
        <v>4.2190727337408918</v>
      </c>
      <c r="AB536" s="238">
        <f t="shared" si="242"/>
        <v>4.4503629658540378</v>
      </c>
      <c r="AC536" s="238">
        <f t="shared" si="242"/>
        <v>3.6774746209816023</v>
      </c>
      <c r="AD536" s="238">
        <f t="shared" si="242"/>
        <v>2.7151721115092897E-2</v>
      </c>
      <c r="AE536" s="238">
        <f t="shared" si="242"/>
        <v>1.5846039416861801</v>
      </c>
      <c r="AF536" s="238">
        <f t="shared" si="242"/>
        <v>5.6952467402257234</v>
      </c>
      <c r="AG536" s="238">
        <f t="shared" si="242"/>
        <v>4.2059127665742269</v>
      </c>
      <c r="AH536" s="238"/>
    </row>
    <row r="537" spans="1:34" x14ac:dyDescent="0.2">
      <c r="A537" s="219" t="s">
        <v>387</v>
      </c>
      <c r="B537" s="219" t="s">
        <v>427</v>
      </c>
      <c r="C537" s="238" t="str">
        <f t="shared" ref="C537:AG537" si="243">IFERROR(100*(C428/B428-1),"")</f>
        <v/>
      </c>
      <c r="D537" s="238">
        <f t="shared" si="243"/>
        <v>-6.3926754199944869</v>
      </c>
      <c r="E537" s="238">
        <f t="shared" si="243"/>
        <v>1.6872609360625512</v>
      </c>
      <c r="F537" s="238">
        <f t="shared" si="243"/>
        <v>6.4262669840983389</v>
      </c>
      <c r="G537" s="238">
        <f t="shared" si="243"/>
        <v>8.2613975619699751</v>
      </c>
      <c r="H537" s="238">
        <f t="shared" si="243"/>
        <v>8.1275933945426537</v>
      </c>
      <c r="I537" s="238">
        <f t="shared" si="243"/>
        <v>8.5903011109019332</v>
      </c>
      <c r="J537" s="238">
        <f t="shared" si="243"/>
        <v>6.365673534683447</v>
      </c>
      <c r="K537" s="238">
        <f t="shared" si="243"/>
        <v>3.7832024729560265</v>
      </c>
      <c r="L537" s="238">
        <f t="shared" si="243"/>
        <v>12.828561862137544</v>
      </c>
      <c r="M537" s="238">
        <f t="shared" si="243"/>
        <v>8.1238133008576305</v>
      </c>
      <c r="N537" s="238">
        <f t="shared" si="243"/>
        <v>8.5186871892339422</v>
      </c>
      <c r="O537" s="238">
        <f t="shared" si="243"/>
        <v>6.2483920242986768</v>
      </c>
      <c r="P537" s="238">
        <f t="shared" si="243"/>
        <v>11.441652120368296</v>
      </c>
      <c r="Q537" s="238">
        <f t="shared" si="243"/>
        <v>4.7273623867483128</v>
      </c>
      <c r="R537" s="238">
        <f t="shared" si="243"/>
        <v>3.6769527799431767</v>
      </c>
      <c r="S537" s="238">
        <f t="shared" si="243"/>
        <v>6.1506979706771103</v>
      </c>
      <c r="T537" s="238">
        <f t="shared" si="243"/>
        <v>7.5304939397306869</v>
      </c>
      <c r="U537" s="238">
        <f t="shared" si="243"/>
        <v>8.7708448714280749</v>
      </c>
      <c r="V537" s="238">
        <f t="shared" si="243"/>
        <v>9.1378779694682564</v>
      </c>
      <c r="W537" s="238">
        <f t="shared" si="243"/>
        <v>3.6200920662671887</v>
      </c>
      <c r="X537" s="238">
        <f t="shared" si="243"/>
        <v>5.5703852352483985</v>
      </c>
      <c r="Y537" s="238">
        <f t="shared" si="243"/>
        <v>3.7383965170488365</v>
      </c>
      <c r="Z537" s="238">
        <f t="shared" si="243"/>
        <v>4.9215417185821897</v>
      </c>
      <c r="AA537" s="238">
        <f t="shared" si="243"/>
        <v>6.245859558264133</v>
      </c>
      <c r="AB537" s="238">
        <f t="shared" si="243"/>
        <v>5.2322666869367263</v>
      </c>
      <c r="AC537" s="238">
        <f t="shared" si="243"/>
        <v>4.1183461413808242</v>
      </c>
      <c r="AD537" s="238">
        <f t="shared" si="243"/>
        <v>-8.3881597265866965</v>
      </c>
      <c r="AE537" s="238">
        <f t="shared" si="243"/>
        <v>9.6869928358721999</v>
      </c>
      <c r="AF537" s="238">
        <f t="shared" si="243"/>
        <v>4.1162717095190926</v>
      </c>
      <c r="AG537" s="238">
        <f t="shared" si="243"/>
        <v>4.7976740927560435</v>
      </c>
      <c r="AH537" s="238"/>
    </row>
    <row r="538" spans="1:34" x14ac:dyDescent="0.2">
      <c r="A538" s="219" t="s">
        <v>237</v>
      </c>
      <c r="B538" s="219" t="s">
        <v>428</v>
      </c>
      <c r="C538" s="238" t="str">
        <f t="shared" ref="C538:AG538" si="244">IFERROR(100*(C429/B429-1),"")</f>
        <v/>
      </c>
      <c r="D538" s="238">
        <f t="shared" si="244"/>
        <v>-0.28349633125324125</v>
      </c>
      <c r="E538" s="238">
        <f t="shared" si="244"/>
        <v>9.9734660035920584</v>
      </c>
      <c r="F538" s="238">
        <f t="shared" si="244"/>
        <v>9.1143918349942954</v>
      </c>
      <c r="G538" s="238">
        <f t="shared" si="244"/>
        <v>14.425319063323073</v>
      </c>
      <c r="H538" s="238">
        <f t="shared" si="244"/>
        <v>11.293000463873536</v>
      </c>
      <c r="I538" s="238">
        <f t="shared" si="244"/>
        <v>23.793161849722576</v>
      </c>
      <c r="J538" s="238">
        <f t="shared" si="244"/>
        <v>23.352604907994532</v>
      </c>
      <c r="K538" s="238">
        <f t="shared" si="244"/>
        <v>24.593778684464574</v>
      </c>
      <c r="L538" s="238">
        <f t="shared" si="244"/>
        <v>-4.1373363596252428</v>
      </c>
      <c r="M538" s="238">
        <f t="shared" si="244"/>
        <v>27.715873040196271</v>
      </c>
      <c r="N538" s="238">
        <f t="shared" si="244"/>
        <v>31.646084718013668</v>
      </c>
      <c r="O538" s="238">
        <f t="shared" si="244"/>
        <v>53.777075394234373</v>
      </c>
      <c r="P538" s="238">
        <f t="shared" si="244"/>
        <v>13.117077919889898</v>
      </c>
      <c r="Q538" s="238">
        <f t="shared" si="244"/>
        <v>22.317982226379264</v>
      </c>
      <c r="R538" s="238">
        <f t="shared" si="244"/>
        <v>5.1061096980168363</v>
      </c>
      <c r="S538" s="238">
        <f t="shared" si="244"/>
        <v>-1.0660441112977259</v>
      </c>
      <c r="T538" s="238">
        <f t="shared" si="244"/>
        <v>3.2097050917991421</v>
      </c>
      <c r="U538" s="238">
        <f t="shared" si="244"/>
        <v>7.3212869240704359</v>
      </c>
      <c r="V538" s="238">
        <f t="shared" si="244"/>
        <v>1.5232682799951824</v>
      </c>
      <c r="W538" s="238">
        <f t="shared" si="244"/>
        <v>5.4756528172382968</v>
      </c>
      <c r="X538" s="238">
        <f t="shared" si="244"/>
        <v>6.640977319859398</v>
      </c>
      <c r="Y538" s="238">
        <f t="shared" si="244"/>
        <v>0.44729153757092632</v>
      </c>
      <c r="Z538" s="238">
        <f t="shared" si="244"/>
        <v>9.254404376514568</v>
      </c>
      <c r="AA538" s="238">
        <f t="shared" si="244"/>
        <v>6.9294890960449607</v>
      </c>
      <c r="AB538" s="238">
        <f t="shared" si="244"/>
        <v>-0.56571767596159672</v>
      </c>
      <c r="AC538" s="238">
        <f t="shared" si="244"/>
        <v>1.3306582660768562</v>
      </c>
      <c r="AD538" s="238">
        <f t="shared" si="244"/>
        <v>5.2646805380194728</v>
      </c>
      <c r="AE538" s="238">
        <f t="shared" si="244"/>
        <v>2.5831769059040832</v>
      </c>
      <c r="AF538" s="238">
        <f t="shared" si="244"/>
        <v>7.0917209403722259</v>
      </c>
      <c r="AG538" s="238">
        <f t="shared" si="244"/>
        <v>9.8170917515061795</v>
      </c>
      <c r="AH538" s="238"/>
    </row>
    <row r="539" spans="1:34" x14ac:dyDescent="0.2">
      <c r="A539" s="219" t="s">
        <v>384</v>
      </c>
      <c r="B539" s="219" t="s">
        <v>429</v>
      </c>
      <c r="C539" s="238" t="str">
        <f t="shared" ref="C539:AG539" si="245">IFERROR(100*(C430/B430-1),"")</f>
        <v/>
      </c>
      <c r="D539" s="238">
        <f t="shared" si="245"/>
        <v>-2.8217604245272532</v>
      </c>
      <c r="E539" s="238">
        <f t="shared" si="245"/>
        <v>66.867738373508345</v>
      </c>
      <c r="F539" s="238">
        <f t="shared" si="245"/>
        <v>-9.9951489268461096</v>
      </c>
      <c r="G539" s="238">
        <f t="shared" si="245"/>
        <v>-16.762152542593334</v>
      </c>
      <c r="H539" s="238">
        <f t="shared" si="245"/>
        <v>-1.8176482472764266</v>
      </c>
      <c r="I539" s="238">
        <f t="shared" si="245"/>
        <v>-0.16032814687136909</v>
      </c>
      <c r="J539" s="238">
        <f t="shared" si="245"/>
        <v>3.4610675205766661</v>
      </c>
      <c r="K539" s="238">
        <f t="shared" si="245"/>
        <v>-3.9455065063529138</v>
      </c>
      <c r="L539" s="238">
        <f t="shared" si="245"/>
        <v>20.399325076077268</v>
      </c>
      <c r="M539" s="238">
        <f t="shared" si="245"/>
        <v>21.003736575882058</v>
      </c>
      <c r="N539" s="238">
        <f t="shared" si="245"/>
        <v>-6.5561931084443863</v>
      </c>
      <c r="O539" s="238">
        <f t="shared" si="245"/>
        <v>9.1385581725457179</v>
      </c>
      <c r="P539" s="238">
        <f t="shared" si="245"/>
        <v>-12.928170121899207</v>
      </c>
      <c r="Q539" s="238">
        <f t="shared" si="245"/>
        <v>14.436168693280461</v>
      </c>
      <c r="R539" s="238">
        <f t="shared" si="245"/>
        <v>20.682686389826976</v>
      </c>
      <c r="S539" s="238">
        <f t="shared" si="245"/>
        <v>1.4811467365394293</v>
      </c>
      <c r="T539" s="238">
        <f t="shared" si="245"/>
        <v>6.6288536979759893</v>
      </c>
      <c r="U539" s="238">
        <f t="shared" si="245"/>
        <v>44.916789618021035</v>
      </c>
      <c r="V539" s="238">
        <f t="shared" si="245"/>
        <v>-21.005612057004097</v>
      </c>
      <c r="W539" s="238">
        <f t="shared" si="245"/>
        <v>7.9356862524689209</v>
      </c>
      <c r="X539" s="238">
        <f t="shared" si="245"/>
        <v>3.5360725003788174</v>
      </c>
      <c r="Y539" s="238">
        <f t="shared" si="245"/>
        <v>7.7404975826129263</v>
      </c>
      <c r="Z539" s="238">
        <f t="shared" si="245"/>
        <v>7.5188688633953449</v>
      </c>
      <c r="AA539" s="238">
        <f t="shared" si="245"/>
        <v>4.996292591652618</v>
      </c>
      <c r="AB539" s="238">
        <f t="shared" si="245"/>
        <v>13.768904272311966</v>
      </c>
      <c r="AC539" s="238">
        <f t="shared" si="245"/>
        <v>3.1972162355736966</v>
      </c>
      <c r="AD539" s="238">
        <f t="shared" si="245"/>
        <v>2.7796817889893077</v>
      </c>
      <c r="AE539" s="238">
        <f t="shared" si="245"/>
        <v>9.2137859768922858</v>
      </c>
      <c r="AF539" s="238">
        <f t="shared" si="245"/>
        <v>6.4017002447586124</v>
      </c>
      <c r="AG539" s="238">
        <f t="shared" si="245"/>
        <v>8.3492439505334914</v>
      </c>
      <c r="AH539" s="238"/>
    </row>
    <row r="540" spans="1:34" x14ac:dyDescent="0.2">
      <c r="A540" s="219" t="s">
        <v>161</v>
      </c>
      <c r="B540" s="219" t="s">
        <v>430</v>
      </c>
      <c r="C540" s="238" t="str">
        <f t="shared" ref="C540:AG540" si="246">IFERROR(100*(C431/B431-1),"")</f>
        <v/>
      </c>
      <c r="D540" s="238">
        <f t="shared" si="246"/>
        <v>2.9782631203698173</v>
      </c>
      <c r="E540" s="238">
        <f t="shared" si="246"/>
        <v>3.5408220533814205</v>
      </c>
      <c r="F540" s="238">
        <f t="shared" si="246"/>
        <v>1.0632499528960393</v>
      </c>
      <c r="G540" s="238">
        <f t="shared" si="246"/>
        <v>9.980324087258662</v>
      </c>
      <c r="H540" s="238">
        <f t="shared" si="246"/>
        <v>-5.5536956160346378</v>
      </c>
      <c r="I540" s="238">
        <f t="shared" si="246"/>
        <v>-0.37044174824024667</v>
      </c>
      <c r="J540" s="238">
        <f t="shared" si="246"/>
        <v>2.6486554141692986</v>
      </c>
      <c r="K540" s="238">
        <f t="shared" si="246"/>
        <v>8.5712515668224132</v>
      </c>
      <c r="L540" s="238">
        <f t="shared" si="246"/>
        <v>6.280842687114041</v>
      </c>
      <c r="M540" s="238">
        <f t="shared" si="246"/>
        <v>7.9970304914567691</v>
      </c>
      <c r="N540" s="238">
        <f t="shared" si="246"/>
        <v>5.5114128606125856</v>
      </c>
      <c r="O540" s="238">
        <f t="shared" si="246"/>
        <v>2.2972134784617237</v>
      </c>
      <c r="P540" s="238">
        <f t="shared" si="246"/>
        <v>5.5140998744152236</v>
      </c>
      <c r="Q540" s="238">
        <f t="shared" si="246"/>
        <v>5.6673274118639538</v>
      </c>
      <c r="R540" s="238">
        <f t="shared" si="246"/>
        <v>5.541026268004523</v>
      </c>
      <c r="S540" s="238">
        <f t="shared" si="246"/>
        <v>0.1279044745813751</v>
      </c>
      <c r="T540" s="238">
        <f t="shared" si="246"/>
        <v>2.1430432115307596</v>
      </c>
      <c r="U540" s="238">
        <f t="shared" si="246"/>
        <v>2.4008992547687402</v>
      </c>
      <c r="V540" s="238">
        <f t="shared" si="246"/>
        <v>2.7295746205368676</v>
      </c>
      <c r="W540" s="238">
        <f t="shared" si="246"/>
        <v>4.2748273846139551</v>
      </c>
      <c r="X540" s="238">
        <f t="shared" si="246"/>
        <v>1.9044873071370594</v>
      </c>
      <c r="Y540" s="238">
        <f t="shared" si="246"/>
        <v>1.927727387514655</v>
      </c>
      <c r="Z540" s="238">
        <f t="shared" si="246"/>
        <v>4.4065767023556468</v>
      </c>
      <c r="AA540" s="238">
        <f t="shared" si="246"/>
        <v>4.8605857720647405</v>
      </c>
      <c r="AB540" s="238">
        <f t="shared" si="246"/>
        <v>3.8163848131490985</v>
      </c>
      <c r="AC540" s="238">
        <f t="shared" si="246"/>
        <v>2.9842137511265854</v>
      </c>
      <c r="AD540" s="238">
        <f t="shared" si="246"/>
        <v>2.3571369717117152</v>
      </c>
      <c r="AE540" s="238">
        <f t="shared" si="246"/>
        <v>1.1990658173283819</v>
      </c>
      <c r="AF540" s="238">
        <f t="shared" si="246"/>
        <v>0.38637637421858884</v>
      </c>
      <c r="AG540" s="238">
        <f t="shared" si="246"/>
        <v>2.7860146213918746</v>
      </c>
      <c r="AH540" s="238"/>
    </row>
    <row r="541" spans="1:34" x14ac:dyDescent="0.2">
      <c r="A541" s="219" t="s">
        <v>162</v>
      </c>
      <c r="B541" s="219" t="s">
        <v>431</v>
      </c>
      <c r="C541" s="238" t="str">
        <f t="shared" ref="C541:AG541" si="247">IFERROR(100*(C432/B432-1),"")</f>
        <v/>
      </c>
      <c r="D541" s="238">
        <f t="shared" si="247"/>
        <v>2.139640623871486</v>
      </c>
      <c r="E541" s="238">
        <f t="shared" si="247"/>
        <v>6.020663979888341</v>
      </c>
      <c r="F541" s="238">
        <f t="shared" si="247"/>
        <v>13.102450537355059</v>
      </c>
      <c r="G541" s="238">
        <f t="shared" si="247"/>
        <v>31.976019309813974</v>
      </c>
      <c r="H541" s="238">
        <f t="shared" si="247"/>
        <v>18.738813935500033</v>
      </c>
      <c r="I541" s="238">
        <f t="shared" si="247"/>
        <v>2.6321452684785918</v>
      </c>
      <c r="J541" s="238">
        <f t="shared" si="247"/>
        <v>1.869597836657122</v>
      </c>
      <c r="K541" s="238">
        <f t="shared" si="247"/>
        <v>6.2052035723489052</v>
      </c>
      <c r="L541" s="238">
        <f t="shared" si="247"/>
        <v>-4.9411348961931107</v>
      </c>
      <c r="M541" s="238">
        <f t="shared" si="247"/>
        <v>4.3760350991439934</v>
      </c>
      <c r="N541" s="238">
        <f t="shared" si="247"/>
        <v>3.0801459821182542</v>
      </c>
      <c r="O541" s="238">
        <f t="shared" si="247"/>
        <v>33.875250473832196</v>
      </c>
      <c r="P541" s="238">
        <f t="shared" si="247"/>
        <v>-1.3496460532962828</v>
      </c>
      <c r="Q541" s="238">
        <f t="shared" si="247"/>
        <v>10.551959800839494</v>
      </c>
      <c r="R541" s="238">
        <f t="shared" si="247"/>
        <v>-7.4292322753412465</v>
      </c>
      <c r="S541" s="238">
        <f t="shared" si="247"/>
        <v>9.1146870787725209</v>
      </c>
      <c r="T541" s="238">
        <f t="shared" si="247"/>
        <v>-13.994754098930306</v>
      </c>
      <c r="U541" s="238">
        <f t="shared" si="247"/>
        <v>9.2603844816687051</v>
      </c>
      <c r="V541" s="238">
        <f t="shared" si="247"/>
        <v>1.6072317607675579</v>
      </c>
      <c r="W541" s="238">
        <f t="shared" si="247"/>
        <v>6.0039453558173195</v>
      </c>
      <c r="X541" s="238">
        <f t="shared" si="247"/>
        <v>6.8218121756519645</v>
      </c>
      <c r="Y541" s="238">
        <f t="shared" si="247"/>
        <v>4.2982041139847604</v>
      </c>
      <c r="Z541" s="238">
        <f t="shared" si="247"/>
        <v>3.6488072864914178</v>
      </c>
      <c r="AA541" s="238">
        <f t="shared" si="247"/>
        <v>6.0999094724714098</v>
      </c>
      <c r="AB541" s="238">
        <f t="shared" si="247"/>
        <v>11.734715446467071</v>
      </c>
      <c r="AC541" s="238">
        <f t="shared" si="247"/>
        <v>3.6426332925070692</v>
      </c>
      <c r="AD541" s="238">
        <f t="shared" si="247"/>
        <v>-1.4396351314379663</v>
      </c>
      <c r="AE541" s="238">
        <f t="shared" si="247"/>
        <v>-2.8529336982695552</v>
      </c>
      <c r="AF541" s="238">
        <f t="shared" si="247"/>
        <v>-4.3376865671641784</v>
      </c>
      <c r="AG541" s="238">
        <f t="shared" si="247"/>
        <v>5.3587758458881529</v>
      </c>
      <c r="AH541" s="238"/>
    </row>
    <row r="542" spans="1:34" x14ac:dyDescent="0.2">
      <c r="A542" s="219" t="s">
        <v>432</v>
      </c>
      <c r="B542" s="219" t="s">
        <v>433</v>
      </c>
      <c r="C542" s="238" t="str">
        <f t="shared" ref="C542:AG542" si="248">IFERROR(100*(C433/B433-1),"")</f>
        <v/>
      </c>
      <c r="D542" s="238">
        <f t="shared" si="248"/>
        <v>3.223130264600238</v>
      </c>
      <c r="E542" s="238">
        <f t="shared" si="248"/>
        <v>5.3804176864963749</v>
      </c>
      <c r="F542" s="238">
        <f t="shared" si="248"/>
        <v>16.356229637932728</v>
      </c>
      <c r="G542" s="238">
        <f t="shared" si="248"/>
        <v>22.51847773217488</v>
      </c>
      <c r="H542" s="238">
        <f t="shared" si="248"/>
        <v>17.980024723219646</v>
      </c>
      <c r="I542" s="238">
        <f t="shared" si="248"/>
        <v>0.9994812505712769</v>
      </c>
      <c r="J542" s="238">
        <f t="shared" si="248"/>
        <v>0.13039961113285869</v>
      </c>
      <c r="K542" s="238">
        <f t="shared" si="248"/>
        <v>7.7294592080743518</v>
      </c>
      <c r="L542" s="238">
        <f t="shared" si="248"/>
        <v>-7.0338896374373299</v>
      </c>
      <c r="M542" s="238">
        <f t="shared" si="248"/>
        <v>5.2278780448810291</v>
      </c>
      <c r="N542" s="238">
        <f t="shared" si="248"/>
        <v>5.7577744264722064</v>
      </c>
      <c r="O542" s="238">
        <f t="shared" si="248"/>
        <v>-21.490746442905838</v>
      </c>
      <c r="P542" s="238">
        <f t="shared" si="248"/>
        <v>-4.7678121607968027</v>
      </c>
      <c r="Q542" s="238">
        <f t="shared" si="248"/>
        <v>4.2422716210755773</v>
      </c>
      <c r="R542" s="238">
        <f t="shared" si="248"/>
        <v>-4.0847648502052358</v>
      </c>
      <c r="S542" s="238">
        <f t="shared" si="248"/>
        <v>1.8382095066001858</v>
      </c>
      <c r="T542" s="238">
        <f t="shared" si="248"/>
        <v>1.4953895856892441</v>
      </c>
      <c r="U542" s="238">
        <f t="shared" si="248"/>
        <v>1.3938437204932042</v>
      </c>
      <c r="V542" s="238">
        <f t="shared" si="248"/>
        <v>10.516162857801504</v>
      </c>
      <c r="W542" s="238">
        <f t="shared" si="248"/>
        <v>-5.7957242432508433</v>
      </c>
      <c r="X542" s="238">
        <f t="shared" si="248"/>
        <v>0.26515864686980084</v>
      </c>
      <c r="Y542" s="238">
        <f t="shared" si="248"/>
        <v>6.4761655418958064</v>
      </c>
      <c r="Z542" s="238">
        <f t="shared" si="248"/>
        <v>5.3369394092867006</v>
      </c>
      <c r="AA542" s="238">
        <f t="shared" si="248"/>
        <v>13.747884433028034</v>
      </c>
      <c r="AB542" s="238">
        <f t="shared" si="248"/>
        <v>5.9567776708771669</v>
      </c>
      <c r="AC542" s="238">
        <f t="shared" si="248"/>
        <v>-0.44374671928767428</v>
      </c>
      <c r="AD542" s="238">
        <f t="shared" si="248"/>
        <v>5.0924785385358939</v>
      </c>
      <c r="AE542" s="238">
        <f t="shared" si="248"/>
        <v>1.6446679237376971</v>
      </c>
      <c r="AF542" s="238">
        <f t="shared" si="248"/>
        <v>42.146117652566772</v>
      </c>
      <c r="AG542" s="238">
        <f t="shared" si="248"/>
        <v>-2.0656752938802314</v>
      </c>
      <c r="AH542" s="238"/>
    </row>
    <row r="543" spans="1:34" x14ac:dyDescent="0.2">
      <c r="A543" s="219" t="s">
        <v>163</v>
      </c>
      <c r="B543" s="219" t="s">
        <v>434</v>
      </c>
      <c r="C543" s="238" t="str">
        <f t="shared" ref="C543:AG543" si="249">IFERROR(100*(C434/B434-1),"")</f>
        <v/>
      </c>
      <c r="D543" s="238">
        <f t="shared" si="249"/>
        <v>-7.3306473187584213</v>
      </c>
      <c r="E543" s="238">
        <f t="shared" si="249"/>
        <v>4.1650510308876898</v>
      </c>
      <c r="F543" s="238">
        <f t="shared" si="249"/>
        <v>7.486822523017822</v>
      </c>
      <c r="G543" s="238">
        <f t="shared" si="249"/>
        <v>-7.9017417223930959</v>
      </c>
      <c r="H543" s="238">
        <f t="shared" si="249"/>
        <v>6.1352662668592739</v>
      </c>
      <c r="I543" s="238">
        <f t="shared" si="249"/>
        <v>9.1790661763563328</v>
      </c>
      <c r="J543" s="238">
        <f t="shared" si="249"/>
        <v>9.3508266233081727</v>
      </c>
      <c r="K543" s="238">
        <f t="shared" si="249"/>
        <v>10.488633747875165</v>
      </c>
      <c r="L543" s="238">
        <f t="shared" si="249"/>
        <v>-7.0770112733515749</v>
      </c>
      <c r="M543" s="238">
        <f t="shared" si="249"/>
        <v>10.122437671417339</v>
      </c>
      <c r="N543" s="238">
        <f t="shared" si="249"/>
        <v>6.2683747040731319</v>
      </c>
      <c r="O543" s="238">
        <f t="shared" si="249"/>
        <v>5.8543981913607546</v>
      </c>
      <c r="P543" s="238">
        <f t="shared" si="249"/>
        <v>4.0087271148699477</v>
      </c>
      <c r="Q543" s="238">
        <f t="shared" si="249"/>
        <v>18.894277496541246</v>
      </c>
      <c r="R543" s="238">
        <f t="shared" si="249"/>
        <v>13.712198022886458</v>
      </c>
      <c r="S543" s="238">
        <f t="shared" si="249"/>
        <v>13.786613218717459</v>
      </c>
      <c r="T543" s="238">
        <f t="shared" si="249"/>
        <v>3.083856939851648</v>
      </c>
      <c r="U543" s="238">
        <f t="shared" si="249"/>
        <v>10.849875620283811</v>
      </c>
      <c r="V543" s="238">
        <f t="shared" si="249"/>
        <v>5.9632788612851151</v>
      </c>
      <c r="W543" s="238">
        <f t="shared" si="249"/>
        <v>6.4361595685653361</v>
      </c>
      <c r="X543" s="238">
        <f t="shared" si="249"/>
        <v>12.363037739200887</v>
      </c>
      <c r="Y543" s="238">
        <f t="shared" si="249"/>
        <v>-2.1779019247954667</v>
      </c>
      <c r="Z543" s="238">
        <f t="shared" si="249"/>
        <v>1.9316863497594206</v>
      </c>
      <c r="AA543" s="238">
        <f t="shared" si="249"/>
        <v>3.5425157698764531</v>
      </c>
      <c r="AB543" s="238">
        <f t="shared" si="249"/>
        <v>4.9684149572724712</v>
      </c>
      <c r="AC543" s="238">
        <f t="shared" si="249"/>
        <v>3.0523903649012807</v>
      </c>
      <c r="AD543" s="238">
        <f t="shared" si="249"/>
        <v>2.4846102039598472</v>
      </c>
      <c r="AE543" s="238">
        <f t="shared" si="249"/>
        <v>2.2159932774905799</v>
      </c>
      <c r="AF543" s="238">
        <f t="shared" si="249"/>
        <v>4.4454185238068433</v>
      </c>
      <c r="AG543" s="238">
        <f t="shared" si="249"/>
        <v>3.119333178343342</v>
      </c>
      <c r="AH543" s="238"/>
    </row>
    <row r="544" spans="1:34" x14ac:dyDescent="0.2">
      <c r="A544" s="219" t="s">
        <v>60</v>
      </c>
      <c r="B544" s="219" t="s">
        <v>435</v>
      </c>
      <c r="C544" s="238" t="str">
        <f t="shared" ref="C544:AG544" si="250">IFERROR(100*(C435/B435-1),"")</f>
        <v/>
      </c>
      <c r="D544" s="238">
        <f t="shared" si="250"/>
        <v>-4.5190067196149926</v>
      </c>
      <c r="E544" s="238">
        <f t="shared" si="250"/>
        <v>2.082577058269397</v>
      </c>
      <c r="F544" s="238">
        <f t="shared" si="250"/>
        <v>3.0230225210676531</v>
      </c>
      <c r="G544" s="238">
        <f t="shared" si="250"/>
        <v>6.8307507015092916</v>
      </c>
      <c r="H544" s="238">
        <f t="shared" si="250"/>
        <v>12.26896738922909</v>
      </c>
      <c r="I544" s="238">
        <f t="shared" si="250"/>
        <v>2.7598440774362354</v>
      </c>
      <c r="J544" s="238">
        <f t="shared" si="250"/>
        <v>-3.0991484268024561</v>
      </c>
      <c r="K544" s="238">
        <f t="shared" si="250"/>
        <v>7.874517423487748</v>
      </c>
      <c r="L544" s="238">
        <f t="shared" si="250"/>
        <v>6.5153435256191772</v>
      </c>
      <c r="M544" s="238">
        <f t="shared" si="250"/>
        <v>5.2858801384003007</v>
      </c>
      <c r="N544" s="238">
        <f t="shared" si="250"/>
        <v>7.3226729499817012</v>
      </c>
      <c r="O544" s="238">
        <f t="shared" si="250"/>
        <v>0.35105571754254772</v>
      </c>
      <c r="P544" s="238">
        <f t="shared" si="250"/>
        <v>12.535619284040411</v>
      </c>
      <c r="Q544" s="238">
        <f t="shared" si="250"/>
        <v>10.83987264190538</v>
      </c>
      <c r="R544" s="238">
        <f t="shared" si="250"/>
        <v>4.9499255180531776</v>
      </c>
      <c r="S544" s="238">
        <f t="shared" si="250"/>
        <v>2.5869334376094288</v>
      </c>
      <c r="T544" s="238">
        <f t="shared" si="250"/>
        <v>6.2042740856097289</v>
      </c>
      <c r="U544" s="238">
        <f t="shared" si="250"/>
        <v>4.7422204132759882</v>
      </c>
      <c r="V544" s="238">
        <f t="shared" si="250"/>
        <v>4.7002677349470945</v>
      </c>
      <c r="W544" s="238">
        <f t="shared" si="250"/>
        <v>5.4361410837966417</v>
      </c>
      <c r="X544" s="238">
        <f t="shared" si="250"/>
        <v>6.3779018029972878</v>
      </c>
      <c r="Y544" s="238">
        <f t="shared" si="250"/>
        <v>3.0664955675344441</v>
      </c>
      <c r="Z544" s="238">
        <f t="shared" si="250"/>
        <v>6.0352309804513338</v>
      </c>
      <c r="AA544" s="238">
        <f t="shared" si="250"/>
        <v>4.1755237095135067</v>
      </c>
      <c r="AB544" s="238">
        <f t="shared" si="250"/>
        <v>2.0571697787438392</v>
      </c>
      <c r="AC544" s="238">
        <f t="shared" si="250"/>
        <v>2.0195770742953423</v>
      </c>
      <c r="AD544" s="238">
        <f t="shared" si="250"/>
        <v>0.56645543213089677</v>
      </c>
      <c r="AE544" s="238">
        <f t="shared" si="250"/>
        <v>3.0874850076462623</v>
      </c>
      <c r="AF544" s="238">
        <f t="shared" si="250"/>
        <v>2.7240466667457941</v>
      </c>
      <c r="AG544" s="238">
        <f t="shared" si="250"/>
        <v>3.2138506017315382</v>
      </c>
      <c r="AH544" s="238"/>
    </row>
    <row r="545" spans="1:35" x14ac:dyDescent="0.2">
      <c r="A545" s="219" t="s">
        <v>164</v>
      </c>
      <c r="B545" s="219" t="s">
        <v>436</v>
      </c>
      <c r="C545" s="238" t="str">
        <f t="shared" ref="C545:AG545" si="251">IFERROR(100*(C436/B436-1),"")</f>
        <v/>
      </c>
      <c r="D545" s="238">
        <f t="shared" si="251"/>
        <v>-2.9954438771797931</v>
      </c>
      <c r="E545" s="238">
        <f t="shared" si="251"/>
        <v>16.460597957814649</v>
      </c>
      <c r="F545" s="238">
        <f t="shared" si="251"/>
        <v>7.1111869266301087</v>
      </c>
      <c r="G545" s="238">
        <f t="shared" si="251"/>
        <v>7.8589696453215119</v>
      </c>
      <c r="H545" s="238">
        <f t="shared" si="251"/>
        <v>8.5450777477788407</v>
      </c>
      <c r="I545" s="238">
        <f t="shared" si="251"/>
        <v>13.356687323698502</v>
      </c>
      <c r="J545" s="238">
        <f t="shared" si="251"/>
        <v>-5.4848288445940589</v>
      </c>
      <c r="K545" s="238">
        <f t="shared" si="251"/>
        <v>4.8682701354336055</v>
      </c>
      <c r="L545" s="238">
        <f t="shared" si="251"/>
        <v>7.6320298764623207</v>
      </c>
      <c r="M545" s="238">
        <f t="shared" si="251"/>
        <v>9.9633835311626839</v>
      </c>
      <c r="N545" s="238">
        <f t="shared" si="251"/>
        <v>7.6799173865077508</v>
      </c>
      <c r="O545" s="238">
        <f t="shared" si="251"/>
        <v>-0.67521590848121926</v>
      </c>
      <c r="P545" s="238">
        <f t="shared" si="251"/>
        <v>3.4939288150393377</v>
      </c>
      <c r="Q545" s="238">
        <f t="shared" si="251"/>
        <v>4.8251426673341591</v>
      </c>
      <c r="R545" s="238">
        <f t="shared" si="251"/>
        <v>4.5675874773031477</v>
      </c>
      <c r="S545" s="238">
        <f t="shared" si="251"/>
        <v>7.5882324103208054</v>
      </c>
      <c r="T545" s="238">
        <f t="shared" si="251"/>
        <v>2.1739712816355672</v>
      </c>
      <c r="U545" s="238">
        <f t="shared" si="251"/>
        <v>6.8218381808682338</v>
      </c>
      <c r="V545" s="238">
        <f t="shared" si="251"/>
        <v>4.7520805507632158</v>
      </c>
      <c r="W545" s="238">
        <f t="shared" si="251"/>
        <v>4.8840540398678023</v>
      </c>
      <c r="X545" s="238">
        <f t="shared" si="251"/>
        <v>4.1187875188288148</v>
      </c>
      <c r="Y545" s="238">
        <f t="shared" si="251"/>
        <v>2.5026761398180941</v>
      </c>
      <c r="Z545" s="238">
        <f t="shared" si="251"/>
        <v>2.6410975265215964</v>
      </c>
      <c r="AA545" s="238">
        <f t="shared" si="251"/>
        <v>3.8566492507427386</v>
      </c>
      <c r="AB545" s="238">
        <f t="shared" si="251"/>
        <v>3.1971218485447039</v>
      </c>
      <c r="AC545" s="238">
        <f t="shared" si="251"/>
        <v>2.3609717989375056</v>
      </c>
      <c r="AD545" s="238">
        <f t="shared" si="251"/>
        <v>4.6827295263775826</v>
      </c>
      <c r="AE545" s="238">
        <f t="shared" si="251"/>
        <v>4.578981871255805</v>
      </c>
      <c r="AF545" s="238">
        <f t="shared" si="251"/>
        <v>0.79367274135115906</v>
      </c>
      <c r="AG545" s="238">
        <f t="shared" si="251"/>
        <v>3.0817418278877406</v>
      </c>
      <c r="AH545" s="238"/>
    </row>
    <row r="546" spans="1:35" x14ac:dyDescent="0.2">
      <c r="A546" s="219" t="s">
        <v>437</v>
      </c>
      <c r="B546" s="219" t="s">
        <v>438</v>
      </c>
      <c r="C546" s="238" t="str">
        <f t="shared" ref="C546:AG546" si="252">IFERROR(100*(C437/B437-1),"")</f>
        <v/>
      </c>
      <c r="D546" s="238">
        <f t="shared" si="252"/>
        <v>8.8875027600975098</v>
      </c>
      <c r="E546" s="238">
        <f t="shared" si="252"/>
        <v>-2.6799870332309017</v>
      </c>
      <c r="F546" s="238">
        <f t="shared" si="252"/>
        <v>13.823649887190204</v>
      </c>
      <c r="G546" s="238">
        <f t="shared" si="252"/>
        <v>5.9807479852088008</v>
      </c>
      <c r="H546" s="238">
        <f t="shared" si="252"/>
        <v>5.0414693296900071</v>
      </c>
      <c r="I546" s="238">
        <f t="shared" si="252"/>
        <v>15.541832342000994</v>
      </c>
      <c r="J546" s="238">
        <f t="shared" si="252"/>
        <v>-3.0978319713524161</v>
      </c>
      <c r="K546" s="238">
        <f t="shared" si="252"/>
        <v>2.0190030776062518</v>
      </c>
      <c r="L546" s="238">
        <f t="shared" si="252"/>
        <v>8.9279556068994523</v>
      </c>
      <c r="M546" s="238">
        <f t="shared" si="252"/>
        <v>2.5686224694290383</v>
      </c>
      <c r="N546" s="238">
        <f t="shared" si="252"/>
        <v>8.3139792230619634</v>
      </c>
      <c r="O546" s="238">
        <f t="shared" si="252"/>
        <v>0.68364686480264503</v>
      </c>
      <c r="P546" s="238">
        <f t="shared" si="252"/>
        <v>14.791781490253776</v>
      </c>
      <c r="Q546" s="238">
        <f t="shared" si="252"/>
        <v>8.9495075125490153</v>
      </c>
      <c r="R546" s="238">
        <f t="shared" si="252"/>
        <v>2.0198242209525485</v>
      </c>
      <c r="S546" s="238">
        <f t="shared" si="252"/>
        <v>-3.2338843061536671</v>
      </c>
      <c r="T546" s="238">
        <f t="shared" si="252"/>
        <v>2.0749150370125369</v>
      </c>
      <c r="U546" s="238">
        <f t="shared" si="252"/>
        <v>12.956732294159433</v>
      </c>
      <c r="V546" s="238">
        <f t="shared" si="252"/>
        <v>1.6537355641819351</v>
      </c>
      <c r="W546" s="238">
        <f t="shared" si="252"/>
        <v>6.1478424123268205</v>
      </c>
      <c r="X546" s="238">
        <f t="shared" si="252"/>
        <v>13.924444643745026</v>
      </c>
      <c r="Y546" s="238">
        <f t="shared" si="252"/>
        <v>4.3350990800278044</v>
      </c>
      <c r="Z546" s="238">
        <f t="shared" si="252"/>
        <v>6.1144616281809894</v>
      </c>
      <c r="AA546" s="238">
        <f t="shared" si="252"/>
        <v>1.686593786977042</v>
      </c>
      <c r="AB546" s="238">
        <f t="shared" si="252"/>
        <v>2.1890668949492431</v>
      </c>
      <c r="AC546" s="238">
        <f t="shared" si="252"/>
        <v>1.9811165909578099</v>
      </c>
      <c r="AD546" s="238">
        <f t="shared" si="252"/>
        <v>-1.9265255087771216</v>
      </c>
      <c r="AE546" s="238">
        <f t="shared" si="252"/>
        <v>4.6220533800896302</v>
      </c>
      <c r="AF546" s="238">
        <f t="shared" si="252"/>
        <v>6.5825745551750359</v>
      </c>
      <c r="AG546" s="238">
        <f t="shared" si="252"/>
        <v>-1.8256621239393089</v>
      </c>
      <c r="AH546" s="238"/>
    </row>
    <row r="547" spans="1:35" x14ac:dyDescent="0.2">
      <c r="A547" s="219" t="s">
        <v>439</v>
      </c>
      <c r="B547" s="219" t="s">
        <v>440</v>
      </c>
      <c r="C547" s="238" t="str">
        <f t="shared" ref="C547:AG547" si="253">IFERROR(100*(C438/B438-1),"")</f>
        <v/>
      </c>
      <c r="D547" s="238">
        <f t="shared" si="253"/>
        <v>9.8985669867686976</v>
      </c>
      <c r="E547" s="238">
        <f t="shared" si="253"/>
        <v>-3.8627903944152941</v>
      </c>
      <c r="F547" s="238">
        <f t="shared" si="253"/>
        <v>17.23534355623968</v>
      </c>
      <c r="G547" s="238">
        <f t="shared" si="253"/>
        <v>14.873742128095158</v>
      </c>
      <c r="H547" s="238">
        <f t="shared" si="253"/>
        <v>4.2417665217723277</v>
      </c>
      <c r="I547" s="238">
        <f t="shared" si="253"/>
        <v>16.145689835708453</v>
      </c>
      <c r="J547" s="238">
        <f t="shared" si="253"/>
        <v>-4.9743952846698303</v>
      </c>
      <c r="K547" s="238">
        <f t="shared" si="253"/>
        <v>5.1715433892789431</v>
      </c>
      <c r="L547" s="238">
        <f t="shared" si="253"/>
        <v>6.3881039022254171</v>
      </c>
      <c r="M547" s="238">
        <f t="shared" si="253"/>
        <v>-1.4631722521188606</v>
      </c>
      <c r="N547" s="238">
        <f t="shared" si="253"/>
        <v>11.015683717207159</v>
      </c>
      <c r="O547" s="238">
        <f t="shared" si="253"/>
        <v>3.1549283799392702</v>
      </c>
      <c r="P547" s="238">
        <f t="shared" si="253"/>
        <v>-0.50988590804726952</v>
      </c>
      <c r="Q547" s="238">
        <f t="shared" si="253"/>
        <v>7.228067149274664</v>
      </c>
      <c r="R547" s="238">
        <f t="shared" si="253"/>
        <v>7.7339474519886542</v>
      </c>
      <c r="S547" s="238">
        <f t="shared" si="253"/>
        <v>3.2352910705417237</v>
      </c>
      <c r="T547" s="238">
        <f t="shared" si="253"/>
        <v>0.88043391093293177</v>
      </c>
      <c r="U547" s="238">
        <f t="shared" si="253"/>
        <v>5.121362035275534</v>
      </c>
      <c r="V547" s="238">
        <f t="shared" si="253"/>
        <v>1.6756825695414257</v>
      </c>
      <c r="W547" s="238">
        <f t="shared" si="253"/>
        <v>2.2618652112110116</v>
      </c>
      <c r="X547" s="238">
        <f t="shared" si="253"/>
        <v>6.2035741698959646</v>
      </c>
      <c r="Y547" s="238">
        <f t="shared" si="253"/>
        <v>8.9237918780678207</v>
      </c>
      <c r="Z547" s="238">
        <f t="shared" si="253"/>
        <v>3.0000270341331126</v>
      </c>
      <c r="AA547" s="238">
        <f t="shared" si="253"/>
        <v>2.5224258013886169</v>
      </c>
      <c r="AB547" s="238">
        <f t="shared" si="253"/>
        <v>4.7199528031057092</v>
      </c>
      <c r="AC547" s="238">
        <f t="shared" si="253"/>
        <v>2.5328560432956948</v>
      </c>
      <c r="AD547" s="238">
        <f t="shared" si="253"/>
        <v>0.35225039811510594</v>
      </c>
      <c r="AE547" s="238">
        <f t="shared" si="253"/>
        <v>2.2747944510197016</v>
      </c>
      <c r="AF547" s="238">
        <f t="shared" si="253"/>
        <v>0.99105642773720248</v>
      </c>
      <c r="AG547" s="238">
        <f t="shared" si="253"/>
        <v>4.8185888851690617</v>
      </c>
      <c r="AH547" s="238"/>
    </row>
    <row r="548" spans="1:35" x14ac:dyDescent="0.2">
      <c r="A548" s="219" t="s">
        <v>441</v>
      </c>
      <c r="B548" s="219" t="s">
        <v>442</v>
      </c>
      <c r="C548" s="238" t="str">
        <f t="shared" ref="C548:AG548" si="254">IFERROR(100*(C439/B439-1),"")</f>
        <v/>
      </c>
      <c r="D548" s="238">
        <f t="shared" si="254"/>
        <v>10.922682171763753</v>
      </c>
      <c r="E548" s="238">
        <f t="shared" si="254"/>
        <v>-1.137283163345626</v>
      </c>
      <c r="F548" s="238">
        <f t="shared" si="254"/>
        <v>16.369577743875464</v>
      </c>
      <c r="G548" s="238">
        <f t="shared" si="254"/>
        <v>13.550019399389068</v>
      </c>
      <c r="H548" s="238">
        <f t="shared" si="254"/>
        <v>5.8447868753600307</v>
      </c>
      <c r="I548" s="238">
        <f t="shared" si="254"/>
        <v>16.644833265112545</v>
      </c>
      <c r="J548" s="238">
        <f t="shared" si="254"/>
        <v>-5.267423133188343</v>
      </c>
      <c r="K548" s="238">
        <f t="shared" si="254"/>
        <v>7.7708513989368955</v>
      </c>
      <c r="L548" s="238">
        <f t="shared" si="254"/>
        <v>5.557780362350706</v>
      </c>
      <c r="M548" s="238">
        <f t="shared" si="254"/>
        <v>2.5879123038357044</v>
      </c>
      <c r="N548" s="238">
        <f t="shared" si="254"/>
        <v>6.6338267666803175</v>
      </c>
      <c r="O548" s="238">
        <f t="shared" si="254"/>
        <v>2.8496440738865703</v>
      </c>
      <c r="P548" s="238">
        <f t="shared" si="254"/>
        <v>-45.027955459905975</v>
      </c>
      <c r="Q548" s="238">
        <f t="shared" si="254"/>
        <v>3.0733459669274765</v>
      </c>
      <c r="R548" s="238">
        <f t="shared" si="254"/>
        <v>-86.017573191028418</v>
      </c>
      <c r="S548" s="238">
        <f t="shared" si="254"/>
        <v>3.7034152808876231</v>
      </c>
      <c r="T548" s="238">
        <f t="shared" si="254"/>
        <v>0.26982950495093583</v>
      </c>
      <c r="U548" s="238">
        <f t="shared" si="254"/>
        <v>5.9961672645303832</v>
      </c>
      <c r="V548" s="238">
        <f t="shared" si="254"/>
        <v>5.1490192511328692</v>
      </c>
      <c r="W548" s="238">
        <f t="shared" si="254"/>
        <v>4.4765423125825432</v>
      </c>
      <c r="X548" s="238">
        <f t="shared" si="254"/>
        <v>4.1543145191049957</v>
      </c>
      <c r="Y548" s="238">
        <f t="shared" si="254"/>
        <v>5.1180065377920414</v>
      </c>
      <c r="Z548" s="238">
        <f t="shared" si="254"/>
        <v>4.5749931478539452</v>
      </c>
      <c r="AA548" s="238">
        <f t="shared" si="254"/>
        <v>2.5529865125240914</v>
      </c>
      <c r="AB548" s="238">
        <f t="shared" si="254"/>
        <v>2.7137223447630587</v>
      </c>
      <c r="AC548" s="238">
        <f t="shared" si="254"/>
        <v>2.5657597104633778</v>
      </c>
      <c r="AD548" s="238">
        <f t="shared" si="254"/>
        <v>2.3596861798430568</v>
      </c>
      <c r="AE548" s="238">
        <f t="shared" si="254"/>
        <v>2.3671024592524459</v>
      </c>
      <c r="AF548" s="238">
        <f t="shared" si="254"/>
        <v>2.1871737099521837</v>
      </c>
      <c r="AG548" s="238">
        <f t="shared" si="254"/>
        <v>2.7076361423790551</v>
      </c>
      <c r="AH548" s="238"/>
    </row>
    <row r="549" spans="1:35" x14ac:dyDescent="0.2">
      <c r="A549" s="219" t="s">
        <v>75</v>
      </c>
      <c r="B549" s="219" t="s">
        <v>443</v>
      </c>
      <c r="C549" s="238" t="str">
        <f t="shared" ref="C549:AG549" si="255">IFERROR(100*(C440/B440-1),"")</f>
        <v/>
      </c>
      <c r="D549" s="238" t="str">
        <f t="shared" si="255"/>
        <v/>
      </c>
      <c r="E549" s="238" t="str">
        <f t="shared" si="255"/>
        <v/>
      </c>
      <c r="F549" s="238" t="str">
        <f t="shared" si="255"/>
        <v/>
      </c>
      <c r="G549" s="238" t="str">
        <f t="shared" si="255"/>
        <v/>
      </c>
      <c r="H549" s="238" t="str">
        <f t="shared" si="255"/>
        <v/>
      </c>
      <c r="I549" s="238" t="str">
        <f t="shared" si="255"/>
        <v/>
      </c>
      <c r="J549" s="238" t="str">
        <f t="shared" si="255"/>
        <v/>
      </c>
      <c r="K549" s="238" t="str">
        <f t="shared" si="255"/>
        <v/>
      </c>
      <c r="L549" s="238" t="str">
        <f t="shared" si="255"/>
        <v/>
      </c>
      <c r="M549" s="238" t="str">
        <f t="shared" si="255"/>
        <v/>
      </c>
      <c r="N549" s="238" t="str">
        <f t="shared" si="255"/>
        <v/>
      </c>
      <c r="O549" s="238" t="str">
        <f t="shared" si="255"/>
        <v/>
      </c>
      <c r="P549" s="238" t="str">
        <f t="shared" si="255"/>
        <v/>
      </c>
      <c r="Q549" s="238" t="str">
        <f t="shared" si="255"/>
        <v/>
      </c>
      <c r="R549" s="238" t="str">
        <f t="shared" si="255"/>
        <v/>
      </c>
      <c r="S549" s="238" t="str">
        <f t="shared" si="255"/>
        <v/>
      </c>
      <c r="T549" s="238" t="str">
        <f t="shared" si="255"/>
        <v/>
      </c>
      <c r="U549" s="238" t="str">
        <f t="shared" si="255"/>
        <v/>
      </c>
      <c r="V549" s="238" t="str">
        <f t="shared" si="255"/>
        <v/>
      </c>
      <c r="W549" s="238" t="str">
        <f t="shared" si="255"/>
        <v/>
      </c>
      <c r="X549" s="238" t="str">
        <f t="shared" si="255"/>
        <v/>
      </c>
      <c r="Y549" s="238" t="str">
        <f t="shared" si="255"/>
        <v/>
      </c>
      <c r="Z549" s="238" t="str">
        <f t="shared" si="255"/>
        <v/>
      </c>
      <c r="AA549" s="238" t="str">
        <f t="shared" si="255"/>
        <v/>
      </c>
      <c r="AB549" s="238" t="str">
        <f t="shared" si="255"/>
        <v/>
      </c>
      <c r="AC549" s="238" t="str">
        <f t="shared" si="255"/>
        <v/>
      </c>
      <c r="AD549" s="238" t="str">
        <f t="shared" si="255"/>
        <v/>
      </c>
      <c r="AE549" s="238" t="str">
        <f t="shared" si="255"/>
        <v/>
      </c>
      <c r="AF549" s="238" t="str">
        <f t="shared" si="255"/>
        <v/>
      </c>
      <c r="AG549" s="238" t="str">
        <f t="shared" si="255"/>
        <v/>
      </c>
      <c r="AH549" s="238"/>
    </row>
    <row r="550" spans="1:35" x14ac:dyDescent="0.2">
      <c r="A550" s="310" t="s">
        <v>66</v>
      </c>
      <c r="B550" s="330"/>
      <c r="C550" s="332"/>
      <c r="D550" s="332">
        <f t="shared" ref="D550:AG550" si="256">IFERROR(100*(D441/C441-1),"")</f>
        <v>1.8742481674811851</v>
      </c>
      <c r="E550" s="332">
        <f t="shared" si="256"/>
        <v>2.3012649833001442</v>
      </c>
      <c r="F550" s="332">
        <f t="shared" si="256"/>
        <v>3.4573715772395763</v>
      </c>
      <c r="G550" s="332">
        <f t="shared" si="256"/>
        <v>3.3371886712096455</v>
      </c>
      <c r="H550" s="332">
        <f t="shared" si="256"/>
        <v>4.6482352489373602</v>
      </c>
      <c r="I550" s="332">
        <f t="shared" si="256"/>
        <v>3.9933415693190755</v>
      </c>
      <c r="J550" s="332">
        <f t="shared" si="256"/>
        <v>3.61007103727089</v>
      </c>
      <c r="K550" s="332">
        <f t="shared" si="256"/>
        <v>4.362512450380529</v>
      </c>
      <c r="L550" s="332">
        <f t="shared" si="256"/>
        <v>5.3000764728610594</v>
      </c>
      <c r="M550" s="332">
        <f t="shared" si="256"/>
        <v>5.2690818063344969</v>
      </c>
      <c r="N550" s="332">
        <f t="shared" si="256"/>
        <v>8.5960482842760264</v>
      </c>
      <c r="O550" s="332">
        <f t="shared" si="256"/>
        <v>1.8370847523671241</v>
      </c>
      <c r="P550" s="332">
        <f t="shared" si="256"/>
        <v>3.2093694167842468</v>
      </c>
      <c r="Q550" s="332">
        <f t="shared" si="256"/>
        <v>4.3638683907271769</v>
      </c>
      <c r="R550" s="332">
        <f t="shared" si="256"/>
        <v>4.0930004788464203</v>
      </c>
      <c r="S550" s="332">
        <f t="shared" si="256"/>
        <v>2.7764506430795421</v>
      </c>
      <c r="T550" s="332">
        <f t="shared" si="256"/>
        <v>2.9756075280528371</v>
      </c>
      <c r="U550" s="332">
        <f t="shared" si="256"/>
        <v>3.5405670922687538</v>
      </c>
      <c r="V550" s="332">
        <f t="shared" si="256"/>
        <v>4.0967838127897949</v>
      </c>
      <c r="W550" s="332">
        <f t="shared" si="256"/>
        <v>4.5072133703572881</v>
      </c>
      <c r="X550" s="332">
        <f t="shared" si="256"/>
        <v>4.7741745648734346</v>
      </c>
      <c r="Y550" s="332">
        <f t="shared" si="256"/>
        <v>4.4766524055923407</v>
      </c>
      <c r="Z550" s="332">
        <f t="shared" si="256"/>
        <v>4.2162514162781939</v>
      </c>
      <c r="AA550" s="332">
        <f t="shared" si="256"/>
        <v>3.4580977395110235</v>
      </c>
      <c r="AB550" s="332">
        <f t="shared" si="256"/>
        <v>4.2914672300922829</v>
      </c>
      <c r="AC550" s="332">
        <f t="shared" si="256"/>
        <v>3.4418104563768148</v>
      </c>
      <c r="AD550" s="332">
        <f t="shared" si="256"/>
        <v>0.69705911303299395</v>
      </c>
      <c r="AE550" s="332">
        <f t="shared" si="256"/>
        <v>3.2376664957118217</v>
      </c>
      <c r="AF550" s="332">
        <f t="shared" si="256"/>
        <v>3.6787104480282995</v>
      </c>
      <c r="AG550" s="332">
        <f t="shared" si="256"/>
        <v>3.139913846053477</v>
      </c>
      <c r="AH550" s="332"/>
    </row>
    <row r="551" spans="1:35" ht="10.8" thickBot="1" x14ac:dyDescent="0.25">
      <c r="A551" s="335" t="s">
        <v>67</v>
      </c>
      <c r="B551" s="330"/>
      <c r="C551" s="332"/>
      <c r="D551" s="332">
        <f t="shared" ref="D551:AG551" si="257">IFERROR(100*(D442/C442-1),"")</f>
        <v>1.9233557599843909</v>
      </c>
      <c r="E551" s="332">
        <f t="shared" si="257"/>
        <v>13.165433660709237</v>
      </c>
      <c r="F551" s="332">
        <f t="shared" si="257"/>
        <v>15.963458485507909</v>
      </c>
      <c r="G551" s="332">
        <f t="shared" si="257"/>
        <v>20.985917023146271</v>
      </c>
      <c r="H551" s="332">
        <f t="shared" si="257"/>
        <v>5.7051984418801327</v>
      </c>
      <c r="I551" s="332">
        <f t="shared" si="257"/>
        <v>10.561879281420472</v>
      </c>
      <c r="J551" s="332">
        <f t="shared" si="257"/>
        <v>6.4310939707727721</v>
      </c>
      <c r="K551" s="332">
        <f t="shared" si="257"/>
        <v>3.9055138382775745</v>
      </c>
      <c r="L551" s="332">
        <f t="shared" si="257"/>
        <v>-4.0964580868138478</v>
      </c>
      <c r="M551" s="332">
        <f t="shared" si="257"/>
        <v>7.4862792001621825</v>
      </c>
      <c r="N551" s="332">
        <f t="shared" si="257"/>
        <v>-10.265609306130841</v>
      </c>
      <c r="O551" s="332">
        <f t="shared" si="257"/>
        <v>7.7180164485963987</v>
      </c>
      <c r="P551" s="332">
        <f t="shared" si="257"/>
        <v>11.618793079905277</v>
      </c>
      <c r="Q551" s="332">
        <f t="shared" si="257"/>
        <v>3.8951869242106474</v>
      </c>
      <c r="R551" s="332">
        <f t="shared" si="257"/>
        <v>-11.639237972815064</v>
      </c>
      <c r="S551" s="332">
        <f t="shared" si="257"/>
        <v>-0.12384785672852061</v>
      </c>
      <c r="T551" s="332">
        <f t="shared" si="257"/>
        <v>1.7934543665915292</v>
      </c>
      <c r="U551" s="332">
        <f t="shared" si="257"/>
        <v>0.96013324856825122</v>
      </c>
      <c r="V551" s="332">
        <f t="shared" si="257"/>
        <v>13.291430346555444</v>
      </c>
      <c r="W551" s="332">
        <f t="shared" si="257"/>
        <v>12.705664582902454</v>
      </c>
      <c r="X551" s="332">
        <f t="shared" si="257"/>
        <v>19.984838708631326</v>
      </c>
      <c r="Y551" s="332">
        <f t="shared" si="257"/>
        <v>21.38784098562634</v>
      </c>
      <c r="Z551" s="332">
        <f t="shared" si="257"/>
        <v>8.1424300236005323</v>
      </c>
      <c r="AA551" s="332">
        <f t="shared" si="257"/>
        <v>4.476378576457285</v>
      </c>
      <c r="AB551" s="332">
        <f t="shared" si="257"/>
        <v>0.42201071621481567</v>
      </c>
      <c r="AC551" s="332">
        <f t="shared" si="257"/>
        <v>3.8386683435737368</v>
      </c>
      <c r="AD551" s="332">
        <f t="shared" si="257"/>
        <v>-4.541510113986325</v>
      </c>
      <c r="AE551" s="332">
        <f t="shared" si="257"/>
        <v>4.5512978658202696</v>
      </c>
      <c r="AF551" s="332">
        <f t="shared" si="257"/>
        <v>4.4437855206589161</v>
      </c>
      <c r="AG551" s="332">
        <f t="shared" si="257"/>
        <v>4.7033190955758419</v>
      </c>
      <c r="AH551" s="332"/>
    </row>
    <row r="552" spans="1:35" ht="10.8" thickBot="1" x14ac:dyDescent="0.25">
      <c r="A552" s="312" t="s">
        <v>68</v>
      </c>
      <c r="B552" s="245"/>
      <c r="C552" s="239" t="str">
        <f>IFERROR(100*(C443/B443-1),"")</f>
        <v/>
      </c>
      <c r="D552" s="239">
        <f t="shared" ref="D552:AG552" si="258">IFERROR(100*(D443/C443-1),"")</f>
        <v>1.8768092254563662</v>
      </c>
      <c r="E552" s="239">
        <f t="shared" si="258"/>
        <v>2.8940013772273732</v>
      </c>
      <c r="F552" s="239">
        <f t="shared" si="258"/>
        <v>4.2150721497636434</v>
      </c>
      <c r="G552" s="239">
        <f t="shared" si="258"/>
        <v>4.5273137659695317</v>
      </c>
      <c r="H552" s="239">
        <f t="shared" si="258"/>
        <v>4.7255348481524129</v>
      </c>
      <c r="I552" s="239">
        <f t="shared" si="258"/>
        <v>4.5113042220133792</v>
      </c>
      <c r="J552" s="239">
        <f t="shared" si="258"/>
        <v>3.8324177948136695</v>
      </c>
      <c r="K552" s="239">
        <f t="shared" si="258"/>
        <v>4.3242611919029006</v>
      </c>
      <c r="L552" s="239">
        <f t="shared" si="258"/>
        <v>4.4770268291089765</v>
      </c>
      <c r="M552" s="239">
        <f t="shared" si="258"/>
        <v>5.4531536911763823</v>
      </c>
      <c r="N552" s="239">
        <f t="shared" si="258"/>
        <v>7.0488628225353178</v>
      </c>
      <c r="O552" s="239">
        <f t="shared" si="258"/>
        <v>2.2282702066471982</v>
      </c>
      <c r="P552" s="239">
        <f t="shared" si="258"/>
        <v>3.8095832725436596</v>
      </c>
      <c r="Q552" s="239">
        <f t="shared" si="258"/>
        <v>4.3275890124893523</v>
      </c>
      <c r="R552" s="239">
        <f t="shared" si="258"/>
        <v>2.847677889043787</v>
      </c>
      <c r="S552" s="239">
        <f t="shared" si="258"/>
        <v>2.5792517756782374</v>
      </c>
      <c r="T552" s="239">
        <f t="shared" si="258"/>
        <v>2.8990247239493616</v>
      </c>
      <c r="U552" s="239">
        <f t="shared" si="258"/>
        <v>3.3792112876589675</v>
      </c>
      <c r="V552" s="239">
        <f t="shared" si="258"/>
        <v>4.6259787196867075</v>
      </c>
      <c r="W552" s="239">
        <f t="shared" si="258"/>
        <v>4.9955291594874662</v>
      </c>
      <c r="X552" s="239">
        <f t="shared" si="258"/>
        <v>5.719818143633626</v>
      </c>
      <c r="Y552" s="239">
        <f t="shared" si="258"/>
        <v>5.6669529912682259</v>
      </c>
      <c r="Z552" s="239">
        <f t="shared" si="258"/>
        <v>4.5357942356943681</v>
      </c>
      <c r="AA552" s="239">
        <f t="shared" si="258"/>
        <v>3.5411765492600722</v>
      </c>
      <c r="AB552" s="239">
        <f t="shared" si="258"/>
        <v>3.9555142404666732</v>
      </c>
      <c r="AC552" s="239">
        <f t="shared" si="258"/>
        <v>3.4750374594728628</v>
      </c>
      <c r="AD552" s="239">
        <f t="shared" si="258"/>
        <v>0.25995473518760637</v>
      </c>
      <c r="AE552" s="239">
        <f t="shared" si="258"/>
        <v>3.3388574739756649</v>
      </c>
      <c r="AF552" s="239">
        <f t="shared" si="258"/>
        <v>3.7369089139894784</v>
      </c>
      <c r="AG552" s="239">
        <f t="shared" si="258"/>
        <v>3.2480852808290939</v>
      </c>
      <c r="AH552" s="239"/>
    </row>
    <row r="553" spans="1:35" x14ac:dyDescent="0.2">
      <c r="A553" s="204"/>
      <c r="B553" s="233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  <c r="AA553" s="233"/>
      <c r="AB553" s="233"/>
      <c r="AC553" s="233"/>
      <c r="AD553" s="233"/>
      <c r="AE553" s="233"/>
      <c r="AF553" s="233"/>
      <c r="AG553" s="233"/>
      <c r="AH553" s="233"/>
    </row>
    <row r="554" spans="1:35" x14ac:dyDescent="0.2">
      <c r="B554" s="211"/>
      <c r="C554" s="211"/>
      <c r="D554" s="211"/>
      <c r="E554" s="211"/>
      <c r="F554" s="211"/>
      <c r="G554" s="211"/>
      <c r="H554" s="211"/>
      <c r="I554" s="211"/>
      <c r="J554" s="211"/>
      <c r="K554" s="211"/>
      <c r="L554" s="211"/>
      <c r="M554" s="211"/>
      <c r="N554" s="211"/>
      <c r="O554" s="211"/>
      <c r="P554" s="211"/>
      <c r="Q554" s="211"/>
      <c r="R554" s="211"/>
      <c r="S554" s="211"/>
      <c r="T554" s="211"/>
      <c r="U554" s="211"/>
      <c r="V554" s="211"/>
      <c r="W554" s="211"/>
      <c r="X554" s="211"/>
      <c r="Y554" s="211"/>
      <c r="Z554" s="211"/>
      <c r="AA554" s="211"/>
      <c r="AB554" s="211"/>
      <c r="AC554" s="211"/>
      <c r="AD554" s="211"/>
      <c r="AE554" s="211"/>
      <c r="AF554" s="211"/>
      <c r="AG554" s="211"/>
      <c r="AH554" s="211"/>
    </row>
    <row r="555" spans="1:35" x14ac:dyDescent="0.2">
      <c r="A555" s="192" t="s">
        <v>446</v>
      </c>
      <c r="B555" s="211"/>
      <c r="C555" s="211"/>
      <c r="D555" s="211"/>
      <c r="E555" s="211"/>
      <c r="F555" s="211"/>
      <c r="G555" s="211"/>
      <c r="H555" s="211"/>
      <c r="I555" s="211"/>
      <c r="J555" s="211"/>
      <c r="K555" s="211"/>
      <c r="L555" s="211"/>
      <c r="M555" s="211"/>
      <c r="N555" s="211"/>
      <c r="O555" s="211"/>
      <c r="P555" s="211"/>
      <c r="Q555" s="211"/>
      <c r="R555" s="211"/>
      <c r="S555" s="211"/>
      <c r="T555" s="211"/>
      <c r="U555" s="211"/>
      <c r="V555" s="211"/>
      <c r="W555" s="211"/>
      <c r="X555" s="211"/>
      <c r="Y555" s="211"/>
      <c r="Z555" s="211"/>
      <c r="AA555" s="211"/>
      <c r="AB555" s="211"/>
      <c r="AC555" s="211"/>
      <c r="AD555" s="211"/>
      <c r="AE555" s="211"/>
      <c r="AF555" s="211"/>
      <c r="AG555" s="211"/>
      <c r="AH555" s="211"/>
    </row>
    <row r="556" spans="1:35" x14ac:dyDescent="0.2">
      <c r="A556" s="2" t="str">
        <f>"Tableau "&amp;B556&amp;": "</f>
        <v xml:space="preserve">Tableau : </v>
      </c>
      <c r="B556" s="211"/>
      <c r="C556" s="236"/>
      <c r="D556" s="236"/>
      <c r="E556" s="236"/>
      <c r="F556" s="236"/>
      <c r="G556" s="236"/>
      <c r="H556" s="236"/>
      <c r="I556" s="236"/>
      <c r="J556" s="236"/>
      <c r="K556" s="236"/>
      <c r="L556" s="236"/>
      <c r="M556" s="236"/>
      <c r="N556" s="236"/>
      <c r="O556" s="236"/>
      <c r="P556" s="236"/>
      <c r="Q556" s="236"/>
      <c r="R556" s="236"/>
      <c r="S556" s="236"/>
      <c r="T556" s="236"/>
      <c r="U556" s="236"/>
      <c r="V556" s="236"/>
      <c r="W556" s="236"/>
      <c r="X556" s="236"/>
      <c r="Y556" s="236"/>
      <c r="Z556" s="236"/>
      <c r="AA556" s="236"/>
      <c r="AB556" s="236"/>
      <c r="AC556" s="236"/>
      <c r="AD556" s="236"/>
      <c r="AE556" s="236"/>
      <c r="AF556" s="236"/>
      <c r="AG556" s="236"/>
      <c r="AH556" s="236"/>
    </row>
    <row r="557" spans="1:35" ht="10.8" thickBot="1" x14ac:dyDescent="0.25">
      <c r="A557" s="192" t="s">
        <v>82</v>
      </c>
    </row>
    <row r="558" spans="1:35" ht="10.8" thickBot="1" x14ac:dyDescent="0.25">
      <c r="A558" s="193" t="s">
        <v>0</v>
      </c>
      <c r="B558" s="215"/>
      <c r="C558" s="194">
        <f t="shared" ref="C558:Y558" si="259">C$13</f>
        <v>1993</v>
      </c>
      <c r="D558" s="194">
        <f t="shared" si="259"/>
        <v>1994</v>
      </c>
      <c r="E558" s="194">
        <f t="shared" si="259"/>
        <v>1995</v>
      </c>
      <c r="F558" s="194">
        <f t="shared" si="259"/>
        <v>1996</v>
      </c>
      <c r="G558" s="194">
        <f t="shared" si="259"/>
        <v>1997</v>
      </c>
      <c r="H558" s="194">
        <f t="shared" si="259"/>
        <v>1998</v>
      </c>
      <c r="I558" s="194">
        <f t="shared" si="259"/>
        <v>1999</v>
      </c>
      <c r="J558" s="194">
        <f t="shared" si="259"/>
        <v>2000</v>
      </c>
      <c r="K558" s="194">
        <f t="shared" si="259"/>
        <v>2001</v>
      </c>
      <c r="L558" s="194">
        <f t="shared" si="259"/>
        <v>2002</v>
      </c>
      <c r="M558" s="194">
        <f t="shared" si="259"/>
        <v>2003</v>
      </c>
      <c r="N558" s="194">
        <f t="shared" si="259"/>
        <v>2004</v>
      </c>
      <c r="O558" s="194">
        <f t="shared" si="259"/>
        <v>2005</v>
      </c>
      <c r="P558" s="194">
        <f t="shared" si="259"/>
        <v>2006</v>
      </c>
      <c r="Q558" s="194">
        <f t="shared" si="259"/>
        <v>2007</v>
      </c>
      <c r="R558" s="194">
        <f t="shared" si="259"/>
        <v>2008</v>
      </c>
      <c r="S558" s="194">
        <f t="shared" si="259"/>
        <v>2009</v>
      </c>
      <c r="T558" s="194">
        <f t="shared" si="259"/>
        <v>2010</v>
      </c>
      <c r="U558" s="194">
        <f t="shared" si="259"/>
        <v>2011</v>
      </c>
      <c r="V558" s="194">
        <f t="shared" si="259"/>
        <v>2012</v>
      </c>
      <c r="W558" s="194">
        <f t="shared" si="259"/>
        <v>2013</v>
      </c>
      <c r="X558" s="194">
        <f t="shared" si="259"/>
        <v>2014</v>
      </c>
      <c r="Y558" s="194">
        <f t="shared" si="259"/>
        <v>2015</v>
      </c>
      <c r="Z558" s="80">
        <v>2016</v>
      </c>
      <c r="AA558" s="80">
        <v>2017</v>
      </c>
      <c r="AB558" s="80">
        <v>2018</v>
      </c>
      <c r="AC558" s="80">
        <v>2019</v>
      </c>
      <c r="AD558" s="80">
        <v>2020</v>
      </c>
      <c r="AE558" s="80">
        <v>2021</v>
      </c>
      <c r="AF558" s="80">
        <v>2022</v>
      </c>
      <c r="AG558" s="80">
        <v>2023</v>
      </c>
      <c r="AH558" s="80"/>
    </row>
    <row r="559" spans="1:35" x14ac:dyDescent="0.2">
      <c r="A559" s="222" t="s">
        <v>69</v>
      </c>
      <c r="B559" s="222"/>
      <c r="C559" s="248">
        <v>3648.0624197855909</v>
      </c>
      <c r="D559" s="248">
        <v>3825.0146741438084</v>
      </c>
      <c r="E559" s="248">
        <v>4116.4673758220133</v>
      </c>
      <c r="F559" s="248">
        <v>4495.9028869697386</v>
      </c>
      <c r="G559" s="248">
        <v>4879.5608408970002</v>
      </c>
      <c r="H559" s="248">
        <v>5324.4820231125186</v>
      </c>
      <c r="I559" s="248">
        <v>5745.4413500575592</v>
      </c>
      <c r="J559" s="248">
        <v>6080.2699305379492</v>
      </c>
      <c r="K559" s="248">
        <v>6600.4154050075749</v>
      </c>
      <c r="L559" s="248">
        <v>7155.4880856007385</v>
      </c>
      <c r="M559" s="248">
        <v>7712.1842320697097</v>
      </c>
      <c r="N559" s="248">
        <v>8128.3470484824838</v>
      </c>
      <c r="O559" s="248">
        <v>8418.2344587437237</v>
      </c>
      <c r="P559" s="248">
        <v>8845.3570604882807</v>
      </c>
      <c r="Q559" s="248">
        <v>9263.0743540399253</v>
      </c>
      <c r="R559" s="248">
        <v>10278.582588743428</v>
      </c>
      <c r="S559" s="248">
        <v>11094.145643314558</v>
      </c>
      <c r="T559" s="248">
        <v>11469.935222102007</v>
      </c>
      <c r="U559" s="248">
        <v>12172.876145517133</v>
      </c>
      <c r="V559" s="248">
        <v>12975.910549189557</v>
      </c>
      <c r="W559" s="248">
        <v>13950.667668853901</v>
      </c>
      <c r="X559" s="248">
        <v>15070.811251307672</v>
      </c>
      <c r="Y559" s="248">
        <v>16246.019433127136</v>
      </c>
      <c r="Z559" s="317">
        <v>16616.102999999999</v>
      </c>
      <c r="AA559" s="317">
        <v>17408.351999999999</v>
      </c>
      <c r="AB559" s="317">
        <v>18556.891</v>
      </c>
      <c r="AC559" s="317">
        <v>19697.536</v>
      </c>
      <c r="AD559" s="317">
        <v>20090.626</v>
      </c>
      <c r="AE559" s="317">
        <v>21362.793000000001</v>
      </c>
      <c r="AF559" s="317">
        <v>23107.77</v>
      </c>
      <c r="AG559" s="317">
        <v>25250.034</v>
      </c>
      <c r="AH559" s="317"/>
    </row>
    <row r="560" spans="1:35" x14ac:dyDescent="0.2">
      <c r="A560" s="219" t="s">
        <v>167</v>
      </c>
      <c r="B560" s="219"/>
      <c r="C560" s="249">
        <v>3021.8042218911396</v>
      </c>
      <c r="D560" s="249">
        <v>3260.2200033273966</v>
      </c>
      <c r="E560" s="249">
        <v>3529.8919073022239</v>
      </c>
      <c r="F560" s="249">
        <v>3841.8049309286143</v>
      </c>
      <c r="G560" s="249">
        <v>4196.3168847786164</v>
      </c>
      <c r="H560" s="249">
        <v>4620.7747999196154</v>
      </c>
      <c r="I560" s="249">
        <v>4957.7976565389781</v>
      </c>
      <c r="J560" s="249">
        <v>5270.3791334482949</v>
      </c>
      <c r="K560" s="249">
        <v>5664.1185022199707</v>
      </c>
      <c r="L560" s="249">
        <v>6194.0996261039054</v>
      </c>
      <c r="M560" s="249">
        <v>6675.4707430573853</v>
      </c>
      <c r="N560" s="249">
        <v>7036.7447920058603</v>
      </c>
      <c r="O560" s="249">
        <v>7318.5668785151993</v>
      </c>
      <c r="P560" s="249">
        <v>7761.5484645802226</v>
      </c>
      <c r="Q560" s="249">
        <v>8109.7048602786072</v>
      </c>
      <c r="R560" s="249">
        <v>8913.7982833003516</v>
      </c>
      <c r="S560" s="249">
        <v>9614.8662549052533</v>
      </c>
      <c r="T560" s="249">
        <v>9916.5548729767524</v>
      </c>
      <c r="U560" s="249">
        <v>10432.80671480055</v>
      </c>
      <c r="V560" s="249">
        <v>11088.693314903367</v>
      </c>
      <c r="W560" s="249">
        <v>11907.595191015227</v>
      </c>
      <c r="X560" s="249">
        <v>12904.288489713123</v>
      </c>
      <c r="Y560" s="249">
        <v>13912.503847115124</v>
      </c>
      <c r="Z560" s="318">
        <v>14186.558000000001</v>
      </c>
      <c r="AA560" s="318">
        <v>14960.034</v>
      </c>
      <c r="AB560" s="318">
        <v>15910.25</v>
      </c>
      <c r="AC560" s="318">
        <v>16885.901000000002</v>
      </c>
      <c r="AD560" s="318">
        <v>17208.240000000002</v>
      </c>
      <c r="AE560" s="318">
        <v>18356.741000000002</v>
      </c>
      <c r="AF560" s="318">
        <v>20201.168000000001</v>
      </c>
      <c r="AG560" s="318">
        <v>22086.187000000002</v>
      </c>
      <c r="AH560" s="318"/>
      <c r="AI560" s="321">
        <f>+AG560/AG574</f>
        <v>0.73888090833340958</v>
      </c>
    </row>
    <row r="561" spans="1:38" x14ac:dyDescent="0.2">
      <c r="A561" s="219" t="s">
        <v>168</v>
      </c>
      <c r="B561" s="219"/>
      <c r="C561" s="249">
        <v>626.25819789445075</v>
      </c>
      <c r="D561" s="249">
        <v>564.79467081641201</v>
      </c>
      <c r="E561" s="249">
        <v>586.57546851978975</v>
      </c>
      <c r="F561" s="249">
        <v>654.09795604112276</v>
      </c>
      <c r="G561" s="249">
        <v>683.24395611838406</v>
      </c>
      <c r="H561" s="249">
        <v>703.70722319290064</v>
      </c>
      <c r="I561" s="249">
        <v>787.64369351857999</v>
      </c>
      <c r="J561" s="249">
        <v>809.89079708965551</v>
      </c>
      <c r="K561" s="249">
        <v>936.29690278760495</v>
      </c>
      <c r="L561" s="249">
        <v>961.3884594968323</v>
      </c>
      <c r="M561" s="249">
        <v>1036.7134890123239</v>
      </c>
      <c r="N561" s="249">
        <v>1091.6022564766224</v>
      </c>
      <c r="O561" s="249">
        <v>1099.6675802285235</v>
      </c>
      <c r="P561" s="249">
        <v>1083.8085959080547</v>
      </c>
      <c r="Q561" s="249">
        <v>1153.3694937613207</v>
      </c>
      <c r="R561" s="249">
        <v>1364.78430544308</v>
      </c>
      <c r="S561" s="249">
        <v>1479.2793884093032</v>
      </c>
      <c r="T561" s="249">
        <v>1553.380349125255</v>
      </c>
      <c r="U561" s="249">
        <v>1740.0694307165852</v>
      </c>
      <c r="V561" s="249">
        <v>1887.2172342861886</v>
      </c>
      <c r="W561" s="249">
        <v>2043.0724778386743</v>
      </c>
      <c r="X561" s="249">
        <v>2166.5227615945496</v>
      </c>
      <c r="Y561" s="249">
        <v>2333.515586012009</v>
      </c>
      <c r="Z561" s="318">
        <v>2429.5450000000001</v>
      </c>
      <c r="AA561" s="318">
        <v>2448.3180000000002</v>
      </c>
      <c r="AB561" s="318">
        <v>2646.6410000000001</v>
      </c>
      <c r="AC561" s="318">
        <v>2811.6350000000002</v>
      </c>
      <c r="AD561" s="318">
        <v>2882.386</v>
      </c>
      <c r="AE561" s="318">
        <v>3006.0520000000001</v>
      </c>
      <c r="AF561" s="318">
        <v>2906.6019999999999</v>
      </c>
      <c r="AG561" s="318">
        <v>3163.8470000000002</v>
      </c>
      <c r="AH561" s="318"/>
    </row>
    <row r="562" spans="1:38" x14ac:dyDescent="0.2">
      <c r="A562" s="219" t="s">
        <v>70</v>
      </c>
      <c r="B562" s="219"/>
      <c r="C562" s="249">
        <v>677.28097893561221</v>
      </c>
      <c r="D562" s="249">
        <v>848.75383150322511</v>
      </c>
      <c r="E562" s="249">
        <v>940.02277659704293</v>
      </c>
      <c r="F562" s="249">
        <v>993.96299992980676</v>
      </c>
      <c r="G562" s="249">
        <v>1143.6222889851217</v>
      </c>
      <c r="H562" s="249">
        <v>1237.4326844297791</v>
      </c>
      <c r="I562" s="249">
        <v>1246.4025870352134</v>
      </c>
      <c r="J562" s="249">
        <v>1312.5483712194919</v>
      </c>
      <c r="K562" s="249">
        <v>1542.8168926355497</v>
      </c>
      <c r="L562" s="249">
        <v>1681.0157392923938</v>
      </c>
      <c r="M562" s="249">
        <v>1700.6539064471394</v>
      </c>
      <c r="N562" s="249">
        <v>1875.459039586174</v>
      </c>
      <c r="O562" s="249">
        <v>1911.3041331401312</v>
      </c>
      <c r="P562" s="249">
        <v>1950.5878219673257</v>
      </c>
      <c r="Q562" s="249">
        <v>2128.2921780291963</v>
      </c>
      <c r="R562" s="249">
        <v>2459.3120796307599</v>
      </c>
      <c r="S562" s="249">
        <v>2443.3253367384059</v>
      </c>
      <c r="T562" s="249">
        <v>2521.4689066533429</v>
      </c>
      <c r="U562" s="249">
        <v>2733.2087621752917</v>
      </c>
      <c r="V562" s="249">
        <v>2801.5316585661108</v>
      </c>
      <c r="W562" s="249">
        <v>3064.0982952845402</v>
      </c>
      <c r="X562" s="249">
        <v>3492.0599077682432</v>
      </c>
      <c r="Y562" s="249">
        <v>3544.2539629688254</v>
      </c>
      <c r="Z562" s="318">
        <v>3899.027</v>
      </c>
      <c r="AA562" s="318">
        <v>4044.6379999999999</v>
      </c>
      <c r="AB562" s="318">
        <v>4340.76</v>
      </c>
      <c r="AC562" s="318">
        <v>4436.8680000000004</v>
      </c>
      <c r="AD562" s="318">
        <v>4269.4610000000002</v>
      </c>
      <c r="AE562" s="318">
        <v>4540.2340000000004</v>
      </c>
      <c r="AF562" s="318">
        <v>5204.9359999999997</v>
      </c>
      <c r="AG562" s="318">
        <v>5717.68</v>
      </c>
      <c r="AH562" s="318"/>
      <c r="AL562" s="2">
        <f>69/4</f>
        <v>17.25</v>
      </c>
    </row>
    <row r="563" spans="1:38" x14ac:dyDescent="0.2">
      <c r="A563" s="219" t="s">
        <v>167</v>
      </c>
      <c r="B563" s="219"/>
      <c r="C563" s="249">
        <f t="shared" ref="C563:Y563" si="260">C562-C564</f>
        <v>485.85662272518033</v>
      </c>
      <c r="D563" s="249">
        <f t="shared" si="260"/>
        <v>608.86507072239704</v>
      </c>
      <c r="E563" s="249">
        <f t="shared" si="260"/>
        <v>674.33802118321796</v>
      </c>
      <c r="F563" s="249">
        <f t="shared" si="260"/>
        <v>713.03258890268717</v>
      </c>
      <c r="G563" s="249">
        <f t="shared" si="260"/>
        <v>820.39332162219125</v>
      </c>
      <c r="H563" s="249">
        <f t="shared" si="260"/>
        <v>887.68877450863442</v>
      </c>
      <c r="I563" s="249">
        <f t="shared" si="260"/>
        <v>894.12281276493229</v>
      </c>
      <c r="J563" s="249">
        <f t="shared" si="260"/>
        <v>941.57702780766374</v>
      </c>
      <c r="K563" s="249">
        <f t="shared" si="260"/>
        <v>1106.7574390124551</v>
      </c>
      <c r="L563" s="249">
        <f t="shared" si="260"/>
        <v>1205.8955160231515</v>
      </c>
      <c r="M563" s="249">
        <f t="shared" si="260"/>
        <v>1220.0049326946462</v>
      </c>
      <c r="N563" s="249">
        <f t="shared" si="260"/>
        <v>1345.3591297731175</v>
      </c>
      <c r="O563" s="249">
        <f t="shared" si="260"/>
        <v>1371.0939298244023</v>
      </c>
      <c r="P563" s="249">
        <f t="shared" si="260"/>
        <v>1399.3758941670069</v>
      </c>
      <c r="Q563" s="249">
        <f t="shared" si="260"/>
        <v>1526.5706065103036</v>
      </c>
      <c r="R563" s="249">
        <f t="shared" si="260"/>
        <v>1764.2955500202729</v>
      </c>
      <c r="S563" s="249">
        <f t="shared" si="260"/>
        <v>1753.2529455144067</v>
      </c>
      <c r="T563" s="249">
        <f t="shared" si="260"/>
        <v>1807.5464631280747</v>
      </c>
      <c r="U563" s="249">
        <f t="shared" si="260"/>
        <v>1961.7631594828667</v>
      </c>
      <c r="V563" s="249">
        <f t="shared" si="260"/>
        <v>2011.7564754406585</v>
      </c>
      <c r="W563" s="249">
        <f t="shared" si="260"/>
        <v>2190.0485268453822</v>
      </c>
      <c r="X563" s="249">
        <f t="shared" si="260"/>
        <v>2515.7369148736038</v>
      </c>
      <c r="Y563" s="249">
        <f t="shared" si="260"/>
        <v>2548.7217799767673</v>
      </c>
      <c r="Z563" s="318">
        <v>2747.6620000000003</v>
      </c>
      <c r="AA563" s="318">
        <v>2982.64</v>
      </c>
      <c r="AB563" s="318">
        <v>3104.5380000000005</v>
      </c>
      <c r="AC563" s="318">
        <v>3168.9510000000005</v>
      </c>
      <c r="AD563" s="318">
        <v>3369.1800000000003</v>
      </c>
      <c r="AE563" s="318">
        <v>3581.5220000000004</v>
      </c>
      <c r="AF563" s="318">
        <v>4135.943570342989</v>
      </c>
      <c r="AG563" s="318">
        <v>4783.3225427752295</v>
      </c>
      <c r="AH563" s="318"/>
    </row>
    <row r="564" spans="1:38" x14ac:dyDescent="0.2">
      <c r="A564" s="219" t="s">
        <v>168</v>
      </c>
      <c r="B564" s="219"/>
      <c r="C564" s="249">
        <v>191.42435621043188</v>
      </c>
      <c r="D564" s="249">
        <v>239.88876078082805</v>
      </c>
      <c r="E564" s="249">
        <v>265.68475541382492</v>
      </c>
      <c r="F564" s="249">
        <v>280.93041102711965</v>
      </c>
      <c r="G564" s="249">
        <v>323.22896736293052</v>
      </c>
      <c r="H564" s="249">
        <v>349.74390992114462</v>
      </c>
      <c r="I564" s="249">
        <v>352.27977427028111</v>
      </c>
      <c r="J564" s="249">
        <v>370.97134341182812</v>
      </c>
      <c r="K564" s="249">
        <v>436.05945362309456</v>
      </c>
      <c r="L564" s="249">
        <v>475.12022326924233</v>
      </c>
      <c r="M564" s="249">
        <v>480.64897375249319</v>
      </c>
      <c r="N564" s="249">
        <v>530.09990981305646</v>
      </c>
      <c r="O564" s="249">
        <v>540.2102033157289</v>
      </c>
      <c r="P564" s="249">
        <v>551.21192780031879</v>
      </c>
      <c r="Q564" s="249">
        <v>601.72157151889257</v>
      </c>
      <c r="R564" s="249">
        <v>695.01652961048694</v>
      </c>
      <c r="S564" s="249">
        <v>690.07239122399926</v>
      </c>
      <c r="T564" s="249">
        <v>713.92244352526814</v>
      </c>
      <c r="U564" s="249">
        <v>771.44560269242493</v>
      </c>
      <c r="V564" s="249">
        <v>789.77518312545214</v>
      </c>
      <c r="W564" s="249">
        <v>874.04976843915802</v>
      </c>
      <c r="X564" s="249">
        <v>976.32299289463936</v>
      </c>
      <c r="Y564" s="249">
        <v>995.53218299205821</v>
      </c>
      <c r="Z564" s="318">
        <v>1151.365</v>
      </c>
      <c r="AA564" s="318">
        <v>1061.998</v>
      </c>
      <c r="AB564" s="318">
        <v>1236.222</v>
      </c>
      <c r="AC564" s="318">
        <v>1267.9169999999999</v>
      </c>
      <c r="AD564" s="318">
        <v>900.28099999999995</v>
      </c>
      <c r="AE564" s="318">
        <v>958.71199999999999</v>
      </c>
      <c r="AF564" s="318">
        <v>1068.9924296570109</v>
      </c>
      <c r="AG564" s="318">
        <v>934.357457224771</v>
      </c>
      <c r="AH564" s="318"/>
    </row>
    <row r="565" spans="1:38" x14ac:dyDescent="0.2">
      <c r="A565" s="219" t="s">
        <v>71</v>
      </c>
      <c r="B565" s="219"/>
      <c r="C565" s="249">
        <v>-46.711734484204491</v>
      </c>
      <c r="D565" s="249">
        <v>-27.694801952176554</v>
      </c>
      <c r="E565" s="249">
        <v>11.173590513704738</v>
      </c>
      <c r="F565" s="249">
        <v>-8.4184737827841101</v>
      </c>
      <c r="G565" s="249">
        <v>-29.980306581798946</v>
      </c>
      <c r="H565" s="249">
        <v>-7.4466835584807098</v>
      </c>
      <c r="I565" s="249">
        <v>11.37891818003351</v>
      </c>
      <c r="J565" s="249">
        <v>-22.355269840702221</v>
      </c>
      <c r="K565" s="249">
        <v>-36.703911441870432</v>
      </c>
      <c r="L565" s="249">
        <v>-6.3317899434566414</v>
      </c>
      <c r="M565" s="249">
        <v>-24.874228575717641</v>
      </c>
      <c r="N565" s="249">
        <v>-2.3041857646284862</v>
      </c>
      <c r="O565" s="249">
        <v>9.3240713182247799</v>
      </c>
      <c r="P565" s="249">
        <v>-8.7195076340811806</v>
      </c>
      <c r="Q565" s="249">
        <v>-23.432696415580537</v>
      </c>
      <c r="R565" s="249">
        <v>-17.522415762896461</v>
      </c>
      <c r="S565" s="249">
        <v>-5.1965911064810246</v>
      </c>
      <c r="T565" s="249">
        <v>-40.476676039917002</v>
      </c>
      <c r="U565" s="249">
        <v>-29.228948030465123</v>
      </c>
      <c r="V565" s="249">
        <v>-30.163535830248584</v>
      </c>
      <c r="W565" s="249">
        <v>42.979434817227748</v>
      </c>
      <c r="X565" s="249">
        <v>52.267106903621013</v>
      </c>
      <c r="Y565" s="249">
        <v>-68.921835805005287</v>
      </c>
      <c r="Z565" s="318">
        <v>72.227000000000004</v>
      </c>
      <c r="AA565" s="318">
        <v>31.231000000000002</v>
      </c>
      <c r="AB565" s="318">
        <v>-2.6669999999999998</v>
      </c>
      <c r="AC565" s="318">
        <v>-35.762999999999998</v>
      </c>
      <c r="AD565" s="318">
        <v>-124.795</v>
      </c>
      <c r="AE565" s="318">
        <v>-15.686999999999999</v>
      </c>
      <c r="AF565" s="318">
        <v>80.451999999999998</v>
      </c>
      <c r="AG565" s="318">
        <v>116.14400000000001</v>
      </c>
      <c r="AH565" s="318"/>
    </row>
    <row r="566" spans="1:38" x14ac:dyDescent="0.2">
      <c r="A566" s="222" t="s">
        <v>72</v>
      </c>
      <c r="B566" s="222"/>
      <c r="C566" s="248">
        <f t="shared" ref="C566:Y566" si="261">C562+C565</f>
        <v>630.56924445140771</v>
      </c>
      <c r="D566" s="248">
        <f t="shared" si="261"/>
        <v>821.05902955104852</v>
      </c>
      <c r="E566" s="248">
        <f t="shared" si="261"/>
        <v>951.1963671107477</v>
      </c>
      <c r="F566" s="248">
        <f t="shared" si="261"/>
        <v>985.54452614702268</v>
      </c>
      <c r="G566" s="248">
        <f t="shared" si="261"/>
        <v>1113.6419824033228</v>
      </c>
      <c r="H566" s="248">
        <f t="shared" si="261"/>
        <v>1229.9860008712983</v>
      </c>
      <c r="I566" s="248">
        <f t="shared" si="261"/>
        <v>1257.7815052152469</v>
      </c>
      <c r="J566" s="248">
        <f t="shared" si="261"/>
        <v>1290.1931013787896</v>
      </c>
      <c r="K566" s="248">
        <f t="shared" si="261"/>
        <v>1506.1129811936794</v>
      </c>
      <c r="L566" s="248">
        <f t="shared" si="261"/>
        <v>1674.6839493489372</v>
      </c>
      <c r="M566" s="248">
        <f t="shared" si="261"/>
        <v>1675.7796778714219</v>
      </c>
      <c r="N566" s="248">
        <f t="shared" si="261"/>
        <v>1873.1548538215454</v>
      </c>
      <c r="O566" s="248">
        <f t="shared" si="261"/>
        <v>1920.6282044583559</v>
      </c>
      <c r="P566" s="248">
        <f t="shared" si="261"/>
        <v>1941.8683143332446</v>
      </c>
      <c r="Q566" s="248">
        <f t="shared" si="261"/>
        <v>2104.8594816136156</v>
      </c>
      <c r="R566" s="248">
        <f t="shared" si="261"/>
        <v>2441.7896638678635</v>
      </c>
      <c r="S566" s="248">
        <f t="shared" si="261"/>
        <v>2438.1287456319251</v>
      </c>
      <c r="T566" s="248">
        <f t="shared" si="261"/>
        <v>2480.9922306134258</v>
      </c>
      <c r="U566" s="248">
        <f t="shared" si="261"/>
        <v>2703.9798141448264</v>
      </c>
      <c r="V566" s="248">
        <f t="shared" si="261"/>
        <v>2771.368122735862</v>
      </c>
      <c r="W566" s="248">
        <f t="shared" si="261"/>
        <v>3107.0777301017679</v>
      </c>
      <c r="X566" s="248">
        <f t="shared" si="261"/>
        <v>3544.3270146718642</v>
      </c>
      <c r="Y566" s="248">
        <f t="shared" si="261"/>
        <v>3475.3321271638201</v>
      </c>
      <c r="Z566" s="317">
        <v>3971.2539999999999</v>
      </c>
      <c r="AA566" s="317">
        <v>4075.8690000000001</v>
      </c>
      <c r="AB566" s="317">
        <v>4338.0929999999998</v>
      </c>
      <c r="AC566" s="317">
        <v>4401.1050000000005</v>
      </c>
      <c r="AD566" s="317">
        <v>4144.6660000000002</v>
      </c>
      <c r="AE566" s="317">
        <v>4524.5470000000005</v>
      </c>
      <c r="AF566" s="317">
        <v>5285.3879999999999</v>
      </c>
      <c r="AG566" s="317">
        <v>5833.8240000000005</v>
      </c>
      <c r="AH566" s="317"/>
    </row>
    <row r="567" spans="1:38" x14ac:dyDescent="0.2">
      <c r="A567" s="222" t="s">
        <v>83</v>
      </c>
      <c r="B567" s="222"/>
      <c r="C567" s="248">
        <f t="shared" ref="C567:Y567" si="262">C568-C571</f>
        <v>303.45273173262956</v>
      </c>
      <c r="D567" s="248">
        <f t="shared" si="262"/>
        <v>296.60627163052754</v>
      </c>
      <c r="E567" s="248">
        <f t="shared" si="262"/>
        <v>355.47034669848165</v>
      </c>
      <c r="F567" s="248">
        <f t="shared" si="262"/>
        <v>193.4793548575351</v>
      </c>
      <c r="G567" s="248">
        <f t="shared" si="262"/>
        <v>304.27361893084571</v>
      </c>
      <c r="H567" s="248">
        <f t="shared" si="262"/>
        <v>110.89268372414449</v>
      </c>
      <c r="I567" s="248">
        <f t="shared" si="262"/>
        <v>115.23511259209772</v>
      </c>
      <c r="J567" s="248">
        <f t="shared" si="262"/>
        <v>134.00589168089482</v>
      </c>
      <c r="K567" s="248">
        <f t="shared" si="262"/>
        <v>-84.220966061295258</v>
      </c>
      <c r="L567" s="248">
        <f t="shared" si="262"/>
        <v>-216.16052083032537</v>
      </c>
      <c r="M567" s="248">
        <f t="shared" si="262"/>
        <v>-126.81930519948673</v>
      </c>
      <c r="N567" s="248">
        <f t="shared" si="262"/>
        <v>-73.72318999203776</v>
      </c>
      <c r="O567" s="248">
        <f t="shared" si="262"/>
        <v>-52.129926514725412</v>
      </c>
      <c r="P567" s="248">
        <f t="shared" si="262"/>
        <v>136.96243468964622</v>
      </c>
      <c r="Q567" s="248">
        <f t="shared" si="262"/>
        <v>84.933634711193463</v>
      </c>
      <c r="R567" s="248">
        <f t="shared" si="262"/>
        <v>-359.41776981191151</v>
      </c>
      <c r="S567" s="248">
        <f t="shared" si="262"/>
        <v>-395.58216385765081</v>
      </c>
      <c r="T567" s="248">
        <f t="shared" si="262"/>
        <v>-340.37338936824381</v>
      </c>
      <c r="U567" s="248">
        <f t="shared" si="262"/>
        <v>-442.08147582232368</v>
      </c>
      <c r="V567" s="248">
        <f t="shared" si="262"/>
        <v>-351.42047671624641</v>
      </c>
      <c r="W567" s="248">
        <f t="shared" si="262"/>
        <v>-399.19208002186224</v>
      </c>
      <c r="X567" s="248">
        <f t="shared" si="262"/>
        <v>-649.01510358193536</v>
      </c>
      <c r="Y567" s="248">
        <f t="shared" si="262"/>
        <v>-678.28500314324174</v>
      </c>
      <c r="Z567" s="317">
        <v>-548.79100000000017</v>
      </c>
      <c r="AA567" s="317">
        <v>-523.35599999999977</v>
      </c>
      <c r="AB567" s="317">
        <v>-691.65499999999975</v>
      </c>
      <c r="AC567" s="317">
        <v>-854.97900000000027</v>
      </c>
      <c r="AD567" s="317">
        <v>-766.78499999999985</v>
      </c>
      <c r="AE567" s="317">
        <v>-926.84400000000005</v>
      </c>
      <c r="AF567" s="317">
        <v>-731.13799999999992</v>
      </c>
      <c r="AG567" s="317">
        <v>-1192.4549999999999</v>
      </c>
      <c r="AH567" s="317"/>
    </row>
    <row r="568" spans="1:38" x14ac:dyDescent="0.2">
      <c r="A568" s="219" t="s">
        <v>84</v>
      </c>
      <c r="B568" s="219"/>
      <c r="C568" s="249">
        <v>751.03649535071384</v>
      </c>
      <c r="D568" s="249">
        <v>1061.7380971901916</v>
      </c>
      <c r="E568" s="249">
        <v>1172.3995880290931</v>
      </c>
      <c r="F568" s="249">
        <v>1376.8786481669192</v>
      </c>
      <c r="G568" s="249">
        <v>1678.3187373098324</v>
      </c>
      <c r="H568" s="249">
        <v>1464.9919574577441</v>
      </c>
      <c r="I568" s="249">
        <v>1383.0167612711227</v>
      </c>
      <c r="J568" s="249">
        <v>1865.3717821549576</v>
      </c>
      <c r="K568" s="249">
        <v>2026.5325007248998</v>
      </c>
      <c r="L568" s="249">
        <v>1980.0303233266272</v>
      </c>
      <c r="M568" s="249">
        <v>1800.0804723135634</v>
      </c>
      <c r="N568" s="249">
        <v>2039.9176482017217</v>
      </c>
      <c r="O568" s="249">
        <v>2288.3306457870253</v>
      </c>
      <c r="P568" s="249">
        <v>2641.3696456620755</v>
      </c>
      <c r="Q568" s="249">
        <v>3089.828091118698</v>
      </c>
      <c r="R568" s="249">
        <v>3338.4917622598723</v>
      </c>
      <c r="S568" s="249">
        <v>2572.4816262468844</v>
      </c>
      <c r="T568" s="249">
        <v>3044.5299073403585</v>
      </c>
      <c r="U568" s="249">
        <v>3497.5006222306815</v>
      </c>
      <c r="V568" s="249">
        <v>3676.0265445856139</v>
      </c>
      <c r="W568" s="249">
        <v>3937.9335215793863</v>
      </c>
      <c r="X568" s="249">
        <v>4241.7972829414794</v>
      </c>
      <c r="Y568" s="249">
        <v>3996.977733724003</v>
      </c>
      <c r="Z568" s="318">
        <v>3797.3040000000001</v>
      </c>
      <c r="AA568" s="318">
        <v>3846.549</v>
      </c>
      <c r="AB568" s="318">
        <v>4160.0720000000001</v>
      </c>
      <c r="AC568" s="318">
        <v>4613.8879999999999</v>
      </c>
      <c r="AD568" s="318">
        <v>3575.625</v>
      </c>
      <c r="AE568" s="318">
        <v>4120.6750000000002</v>
      </c>
      <c r="AF568" s="318">
        <v>5344.759</v>
      </c>
      <c r="AG568" s="318">
        <v>4966.232</v>
      </c>
      <c r="AH568" s="318"/>
    </row>
    <row r="569" spans="1:38" x14ac:dyDescent="0.2">
      <c r="A569" s="219" t="s">
        <v>85</v>
      </c>
      <c r="B569" s="219"/>
      <c r="C569" s="249">
        <f t="shared" ref="C569:Y569" si="263">SUM(C1013:C1043)</f>
        <v>609.94789496581143</v>
      </c>
      <c r="D569" s="249">
        <f t="shared" si="263"/>
        <v>896.05512711870392</v>
      </c>
      <c r="E569" s="249">
        <f t="shared" si="263"/>
        <v>963.95345870593997</v>
      </c>
      <c r="F569" s="249">
        <f t="shared" si="263"/>
        <v>1108.6379256747191</v>
      </c>
      <c r="G569" s="249">
        <f t="shared" si="263"/>
        <v>1250.0788992286064</v>
      </c>
      <c r="H569" s="249">
        <f t="shared" si="263"/>
        <v>1107.6774292280759</v>
      </c>
      <c r="I569" s="249">
        <f t="shared" si="263"/>
        <v>1149.1402223537043</v>
      </c>
      <c r="J569" s="249">
        <f t="shared" si="263"/>
        <v>1501.9157563801734</v>
      </c>
      <c r="K569" s="249">
        <f t="shared" si="263"/>
        <v>1470.4094330788137</v>
      </c>
      <c r="L569" s="249">
        <f t="shared" si="263"/>
        <v>1463.4848619448844</v>
      </c>
      <c r="M569" s="249">
        <f t="shared" si="263"/>
        <v>1381.8868432711449</v>
      </c>
      <c r="N569" s="249">
        <f t="shared" si="263"/>
        <v>1333.0672328452783</v>
      </c>
      <c r="O569" s="249">
        <f t="shared" si="263"/>
        <v>1620.6936852388053</v>
      </c>
      <c r="P569" s="249">
        <f t="shared" si="263"/>
        <v>1971.2265705552845</v>
      </c>
      <c r="Q569" s="249">
        <f t="shared" si="263"/>
        <v>2289.9994146609815</v>
      </c>
      <c r="R569" s="249">
        <f t="shared" si="263"/>
        <v>2559.0900805896558</v>
      </c>
      <c r="S569" s="249">
        <f t="shared" si="263"/>
        <v>1854.9881918794626</v>
      </c>
      <c r="T569" s="249">
        <f t="shared" si="263"/>
        <v>2286.3593652877043</v>
      </c>
      <c r="U569" s="249">
        <f t="shared" si="263"/>
        <v>2482.7720920053589</v>
      </c>
      <c r="V569" s="249">
        <f t="shared" si="263"/>
        <v>2661.8918676412331</v>
      </c>
      <c r="W569" s="249">
        <f t="shared" si="263"/>
        <v>2851.7557362360785</v>
      </c>
      <c r="X569" s="249">
        <f t="shared" si="263"/>
        <v>3154.4146072871977</v>
      </c>
      <c r="Y569" s="249">
        <f t="shared" si="263"/>
        <v>3066.8376901333831</v>
      </c>
      <c r="Z569" s="318">
        <v>2778.8120000000004</v>
      </c>
      <c r="AA569" s="318">
        <v>2727.9370000000004</v>
      </c>
      <c r="AB569" s="318">
        <v>2981.0220000000008</v>
      </c>
      <c r="AC569" s="318">
        <v>3305.5010000000002</v>
      </c>
      <c r="AD569" s="318">
        <v>2501.3939999999993</v>
      </c>
      <c r="AE569" s="318">
        <v>3113.4330000000004</v>
      </c>
      <c r="AF569" s="318">
        <v>4209.7289999999985</v>
      </c>
      <c r="AG569" s="318">
        <v>3720.2739999999999</v>
      </c>
      <c r="AH569" s="318"/>
    </row>
    <row r="570" spans="1:38" x14ac:dyDescent="0.2">
      <c r="A570" s="219" t="s">
        <v>86</v>
      </c>
      <c r="B570" s="219"/>
      <c r="C570" s="249">
        <f t="shared" ref="C570:Y570" si="264">C568-C569</f>
        <v>141.08860038490241</v>
      </c>
      <c r="D570" s="249">
        <f t="shared" si="264"/>
        <v>165.68297007148772</v>
      </c>
      <c r="E570" s="249">
        <f t="shared" si="264"/>
        <v>208.44612932315317</v>
      </c>
      <c r="F570" s="249">
        <f t="shared" si="264"/>
        <v>268.24072249220012</v>
      </c>
      <c r="G570" s="249">
        <f t="shared" si="264"/>
        <v>428.23983808122603</v>
      </c>
      <c r="H570" s="249">
        <f t="shared" si="264"/>
        <v>357.31452822966821</v>
      </c>
      <c r="I570" s="249">
        <f t="shared" si="264"/>
        <v>233.87653891741843</v>
      </c>
      <c r="J570" s="249">
        <f t="shared" si="264"/>
        <v>363.45602577478417</v>
      </c>
      <c r="K570" s="249">
        <f t="shared" si="264"/>
        <v>556.12306764608616</v>
      </c>
      <c r="L570" s="249">
        <f t="shared" si="264"/>
        <v>516.54546138174283</v>
      </c>
      <c r="M570" s="249">
        <f t="shared" si="264"/>
        <v>418.19362904241848</v>
      </c>
      <c r="N570" s="249">
        <f t="shared" si="264"/>
        <v>706.85041535644336</v>
      </c>
      <c r="O570" s="249">
        <f t="shared" si="264"/>
        <v>667.63696054822003</v>
      </c>
      <c r="P570" s="249">
        <f t="shared" si="264"/>
        <v>670.143075106791</v>
      </c>
      <c r="Q570" s="249">
        <f t="shared" si="264"/>
        <v>799.82867645771648</v>
      </c>
      <c r="R570" s="249">
        <f t="shared" si="264"/>
        <v>779.40168167021648</v>
      </c>
      <c r="S570" s="249">
        <f t="shared" si="264"/>
        <v>717.49343436742174</v>
      </c>
      <c r="T570" s="249">
        <f t="shared" si="264"/>
        <v>758.17054205265413</v>
      </c>
      <c r="U570" s="249">
        <f t="shared" si="264"/>
        <v>1014.7285302253226</v>
      </c>
      <c r="V570" s="249">
        <f t="shared" si="264"/>
        <v>1014.1346769443808</v>
      </c>
      <c r="W570" s="249">
        <f t="shared" si="264"/>
        <v>1086.1777853433077</v>
      </c>
      <c r="X570" s="249">
        <f t="shared" si="264"/>
        <v>1087.3826756542817</v>
      </c>
      <c r="Y570" s="249">
        <f t="shared" si="264"/>
        <v>930.14004359061983</v>
      </c>
      <c r="Z570" s="318">
        <v>1018.4919999999997</v>
      </c>
      <c r="AA570" s="318">
        <v>1118.6119999999996</v>
      </c>
      <c r="AB570" s="318">
        <v>1179.0499999999993</v>
      </c>
      <c r="AC570" s="318">
        <v>1308.3869999999997</v>
      </c>
      <c r="AD570" s="318">
        <v>1074.2310000000007</v>
      </c>
      <c r="AE570" s="318">
        <v>1007.2419999999997</v>
      </c>
      <c r="AF570" s="318">
        <v>1135.0300000000016</v>
      </c>
      <c r="AG570" s="318">
        <v>1245.9580000000001</v>
      </c>
      <c r="AH570" s="318"/>
    </row>
    <row r="571" spans="1:38" x14ac:dyDescent="0.2">
      <c r="A571" s="219" t="s">
        <v>87</v>
      </c>
      <c r="B571" s="219"/>
      <c r="C571" s="249">
        <v>447.58376361808428</v>
      </c>
      <c r="D571" s="249">
        <v>765.13182555966409</v>
      </c>
      <c r="E571" s="249">
        <v>816.92924133061149</v>
      </c>
      <c r="F571" s="249">
        <v>1183.3992933093841</v>
      </c>
      <c r="G571" s="249">
        <v>1374.0451183789867</v>
      </c>
      <c r="H571" s="249">
        <v>1354.0992737335996</v>
      </c>
      <c r="I571" s="249">
        <v>1267.781648679025</v>
      </c>
      <c r="J571" s="249">
        <v>1731.3658904740628</v>
      </c>
      <c r="K571" s="249">
        <v>2110.7534667861951</v>
      </c>
      <c r="L571" s="249">
        <v>2196.1908441569526</v>
      </c>
      <c r="M571" s="249">
        <v>1926.8997775130501</v>
      </c>
      <c r="N571" s="249">
        <v>2113.6408381937595</v>
      </c>
      <c r="O571" s="249">
        <v>2340.4605723017507</v>
      </c>
      <c r="P571" s="249">
        <v>2504.4072109724293</v>
      </c>
      <c r="Q571" s="249">
        <v>3004.8944564075045</v>
      </c>
      <c r="R571" s="249">
        <v>3697.9095320717838</v>
      </c>
      <c r="S571" s="249">
        <v>2968.0637901045352</v>
      </c>
      <c r="T571" s="249">
        <v>3384.9032967086023</v>
      </c>
      <c r="U571" s="249">
        <v>3939.5820980530052</v>
      </c>
      <c r="V571" s="249">
        <v>4027.4470213018603</v>
      </c>
      <c r="W571" s="249">
        <v>4337.1256016012485</v>
      </c>
      <c r="X571" s="249">
        <v>4890.8123865234147</v>
      </c>
      <c r="Y571" s="249">
        <v>4675.2627368672447</v>
      </c>
      <c r="Z571" s="318">
        <v>4346.0950000000003</v>
      </c>
      <c r="AA571" s="318">
        <v>4369.9049999999997</v>
      </c>
      <c r="AB571" s="318">
        <v>4851.7269999999999</v>
      </c>
      <c r="AC571" s="318">
        <v>5468.8670000000002</v>
      </c>
      <c r="AD571" s="318">
        <v>4342.41</v>
      </c>
      <c r="AE571" s="318">
        <v>5047.5190000000002</v>
      </c>
      <c r="AF571" s="318">
        <v>6075.8969999999999</v>
      </c>
      <c r="AG571" s="318">
        <v>6158.6869999999999</v>
      </c>
      <c r="AH571" s="318"/>
    </row>
    <row r="572" spans="1:38" x14ac:dyDescent="0.2">
      <c r="A572" s="219" t="s">
        <v>88</v>
      </c>
      <c r="B572" s="219"/>
      <c r="C572" s="249">
        <f t="shared" ref="C572:Y572" si="265">SUM(C1278:C1308)</f>
        <v>332.38018223441134</v>
      </c>
      <c r="D572" s="249">
        <f t="shared" si="265"/>
        <v>579.47585232959375</v>
      </c>
      <c r="E572" s="249">
        <f t="shared" si="265"/>
        <v>634.73964328315503</v>
      </c>
      <c r="F572" s="249">
        <f t="shared" si="265"/>
        <v>691.74474671164467</v>
      </c>
      <c r="G572" s="249">
        <f t="shared" si="265"/>
        <v>918.38836731671574</v>
      </c>
      <c r="H572" s="249">
        <f t="shared" si="265"/>
        <v>957.22772697424693</v>
      </c>
      <c r="I572" s="249">
        <f t="shared" si="265"/>
        <v>907.46769138619823</v>
      </c>
      <c r="J572" s="249">
        <f t="shared" si="265"/>
        <v>1114.8161660524725</v>
      </c>
      <c r="K572" s="249">
        <f t="shared" si="265"/>
        <v>1359.5347873301796</v>
      </c>
      <c r="L572" s="249">
        <f t="shared" si="265"/>
        <v>1341.0049746934505</v>
      </c>
      <c r="M572" s="249">
        <f t="shared" si="265"/>
        <v>1322.3327241293721</v>
      </c>
      <c r="N572" s="249">
        <f t="shared" si="265"/>
        <v>1434.2780574170854</v>
      </c>
      <c r="O572" s="249">
        <f t="shared" si="265"/>
        <v>1697.4786668163879</v>
      </c>
      <c r="P572" s="249">
        <f t="shared" si="265"/>
        <v>1853.1068221941521</v>
      </c>
      <c r="Q572" s="249">
        <f t="shared" si="265"/>
        <v>2281.2865258248958</v>
      </c>
      <c r="R572" s="249">
        <f t="shared" si="265"/>
        <v>2755.3341733468319</v>
      </c>
      <c r="S572" s="249">
        <f t="shared" si="265"/>
        <v>2297.5664237736942</v>
      </c>
      <c r="T572" s="249">
        <f t="shared" si="265"/>
        <v>2673.5322426978664</v>
      </c>
      <c r="U572" s="249">
        <f t="shared" si="265"/>
        <v>3415.3003583407394</v>
      </c>
      <c r="V572" s="249">
        <f t="shared" si="265"/>
        <v>3374.6414769019016</v>
      </c>
      <c r="W572" s="249">
        <f t="shared" si="265"/>
        <v>3501.3593158303338</v>
      </c>
      <c r="X572" s="249">
        <f t="shared" si="265"/>
        <v>4024.4126045538942</v>
      </c>
      <c r="Y572" s="249">
        <f t="shared" si="265"/>
        <v>3907.7591778287397</v>
      </c>
      <c r="Z572" s="318">
        <v>3500.3029999999999</v>
      </c>
      <c r="AA572" s="318">
        <v>3459.7980000000002</v>
      </c>
      <c r="AB572" s="318">
        <v>3845.8750000000005</v>
      </c>
      <c r="AC572" s="318">
        <v>4365.4240000000009</v>
      </c>
      <c r="AD572" s="318">
        <v>3506.6510000000003</v>
      </c>
      <c r="AE572" s="318">
        <v>4189.3429999999998</v>
      </c>
      <c r="AF572" s="318">
        <v>5164.9519999999993</v>
      </c>
      <c r="AG572" s="318">
        <v>5230.6619999999994</v>
      </c>
      <c r="AH572" s="318"/>
    </row>
    <row r="573" spans="1:38" ht="10.8" thickBot="1" x14ac:dyDescent="0.25">
      <c r="A573" s="219" t="s">
        <v>89</v>
      </c>
      <c r="B573" s="219"/>
      <c r="C573" s="249">
        <f t="shared" ref="C573:Y573" si="266">C571-C572</f>
        <v>115.20358138367294</v>
      </c>
      <c r="D573" s="249">
        <f t="shared" si="266"/>
        <v>185.65597323007034</v>
      </c>
      <c r="E573" s="249">
        <f t="shared" si="266"/>
        <v>182.18959804745646</v>
      </c>
      <c r="F573" s="249">
        <f t="shared" si="266"/>
        <v>491.65454659773945</v>
      </c>
      <c r="G573" s="249">
        <f t="shared" si="266"/>
        <v>455.65675106227093</v>
      </c>
      <c r="H573" s="249">
        <f t="shared" si="266"/>
        <v>396.87154675935267</v>
      </c>
      <c r="I573" s="249">
        <f t="shared" si="266"/>
        <v>360.31395729282679</v>
      </c>
      <c r="J573" s="249">
        <f t="shared" si="266"/>
        <v>616.54972442159033</v>
      </c>
      <c r="K573" s="249">
        <f t="shared" si="266"/>
        <v>751.21867945601548</v>
      </c>
      <c r="L573" s="249">
        <f t="shared" si="266"/>
        <v>855.18586946350206</v>
      </c>
      <c r="M573" s="249">
        <f t="shared" si="266"/>
        <v>604.56705338367806</v>
      </c>
      <c r="N573" s="249">
        <f t="shared" si="266"/>
        <v>679.36278077667407</v>
      </c>
      <c r="O573" s="249">
        <f t="shared" si="266"/>
        <v>642.98190548536286</v>
      </c>
      <c r="P573" s="249">
        <f t="shared" si="266"/>
        <v>651.30038877827724</v>
      </c>
      <c r="Q573" s="249">
        <f t="shared" si="266"/>
        <v>723.60793058260879</v>
      </c>
      <c r="R573" s="249">
        <f t="shared" si="266"/>
        <v>942.57535872495191</v>
      </c>
      <c r="S573" s="249">
        <f t="shared" si="266"/>
        <v>670.49736633084103</v>
      </c>
      <c r="T573" s="249">
        <f t="shared" si="266"/>
        <v>711.37105401073586</v>
      </c>
      <c r="U573" s="249">
        <f t="shared" si="266"/>
        <v>524.28173971226579</v>
      </c>
      <c r="V573" s="249">
        <f t="shared" si="266"/>
        <v>652.80554439995876</v>
      </c>
      <c r="W573" s="249">
        <f t="shared" si="266"/>
        <v>835.76628577091469</v>
      </c>
      <c r="X573" s="249">
        <f t="shared" si="266"/>
        <v>866.39978196952052</v>
      </c>
      <c r="Y573" s="249">
        <f t="shared" si="266"/>
        <v>767.50355903850505</v>
      </c>
      <c r="Z573" s="318">
        <v>845.79200000000037</v>
      </c>
      <c r="AA573" s="318">
        <v>910.10699999999952</v>
      </c>
      <c r="AB573" s="318">
        <v>1005.8519999999994</v>
      </c>
      <c r="AC573" s="318">
        <v>1103.4429999999993</v>
      </c>
      <c r="AD573" s="318">
        <v>835.75899999999956</v>
      </c>
      <c r="AE573" s="318">
        <v>858.17600000000039</v>
      </c>
      <c r="AF573" s="318">
        <v>910.94500000000062</v>
      </c>
      <c r="AG573" s="318">
        <v>928.02500000000055</v>
      </c>
      <c r="AH573" s="318"/>
    </row>
    <row r="574" spans="1:38" ht="10.8" thickBot="1" x14ac:dyDescent="0.25">
      <c r="A574" s="230" t="s">
        <v>90</v>
      </c>
      <c r="B574" s="230"/>
      <c r="C574" s="250">
        <f t="shared" ref="C574:Y574" si="267">C559+C566+C567</f>
        <v>4582.0843959696276</v>
      </c>
      <c r="D574" s="250">
        <f t="shared" si="267"/>
        <v>4942.6799753253845</v>
      </c>
      <c r="E574" s="250">
        <f t="shared" si="267"/>
        <v>5423.1340896312431</v>
      </c>
      <c r="F574" s="250">
        <f t="shared" si="267"/>
        <v>5674.9267679742961</v>
      </c>
      <c r="G574" s="250">
        <f t="shared" si="267"/>
        <v>6297.4764422311691</v>
      </c>
      <c r="H574" s="250">
        <f t="shared" si="267"/>
        <v>6665.3607077079614</v>
      </c>
      <c r="I574" s="250">
        <f t="shared" si="267"/>
        <v>7118.4579678649043</v>
      </c>
      <c r="J574" s="250">
        <f t="shared" si="267"/>
        <v>7504.4689235976339</v>
      </c>
      <c r="K574" s="250">
        <f t="shared" si="267"/>
        <v>8022.3074201399595</v>
      </c>
      <c r="L574" s="250">
        <f t="shared" si="267"/>
        <v>8614.0115141193492</v>
      </c>
      <c r="M574" s="250">
        <f t="shared" si="267"/>
        <v>9261.1446047416466</v>
      </c>
      <c r="N574" s="250">
        <f t="shared" si="267"/>
        <v>9927.7787123119924</v>
      </c>
      <c r="O574" s="250">
        <f t="shared" si="267"/>
        <v>10286.732736687354</v>
      </c>
      <c r="P574" s="250">
        <f t="shared" si="267"/>
        <v>10924.187809511172</v>
      </c>
      <c r="Q574" s="250">
        <f t="shared" si="267"/>
        <v>11452.867470364734</v>
      </c>
      <c r="R574" s="250">
        <f t="shared" si="267"/>
        <v>12360.95448279938</v>
      </c>
      <c r="S574" s="250">
        <f t="shared" si="267"/>
        <v>13136.692225088833</v>
      </c>
      <c r="T574" s="250">
        <f t="shared" si="267"/>
        <v>13610.55406334719</v>
      </c>
      <c r="U574" s="250">
        <f t="shared" si="267"/>
        <v>14434.774483839636</v>
      </c>
      <c r="V574" s="250">
        <f t="shared" si="267"/>
        <v>15395.858195209172</v>
      </c>
      <c r="W574" s="250">
        <f t="shared" si="267"/>
        <v>16658.553318933806</v>
      </c>
      <c r="X574" s="250">
        <f t="shared" si="267"/>
        <v>17966.123162397598</v>
      </c>
      <c r="Y574" s="250">
        <f t="shared" si="267"/>
        <v>19043.066557147715</v>
      </c>
      <c r="Z574" s="319">
        <v>20038.565999999999</v>
      </c>
      <c r="AA574" s="319">
        <v>20960.864999999998</v>
      </c>
      <c r="AB574" s="319">
        <v>22203.329000000002</v>
      </c>
      <c r="AC574" s="319">
        <v>23243.662</v>
      </c>
      <c r="AD574" s="319">
        <v>23468.507000000001</v>
      </c>
      <c r="AE574" s="319">
        <v>24960.496000000003</v>
      </c>
      <c r="AF574" s="319">
        <v>27662.02</v>
      </c>
      <c r="AG574" s="319">
        <v>29891.402999999998</v>
      </c>
      <c r="AH574" s="319"/>
    </row>
    <row r="575" spans="1:38" x14ac:dyDescent="0.2">
      <c r="Z575" s="76"/>
      <c r="AA575" s="76"/>
      <c r="AB575" s="76"/>
      <c r="AC575" s="76"/>
      <c r="AD575" s="76"/>
      <c r="AE575" s="76"/>
      <c r="AF575" s="76"/>
      <c r="AG575" s="76"/>
      <c r="AH575" s="76"/>
    </row>
    <row r="576" spans="1:38" x14ac:dyDescent="0.2">
      <c r="Z576" s="76"/>
      <c r="AA576" s="76"/>
      <c r="AB576" s="76"/>
      <c r="AC576" s="76"/>
      <c r="AD576" s="76"/>
      <c r="AE576" s="76"/>
      <c r="AF576" s="76"/>
      <c r="AG576" s="76"/>
      <c r="AH576" s="76"/>
    </row>
    <row r="577" spans="1:34" x14ac:dyDescent="0.2">
      <c r="A577" s="2" t="str">
        <f>"Tableau "&amp;B577&amp;": "</f>
        <v xml:space="preserve">Tableau : </v>
      </c>
      <c r="B577" s="211"/>
      <c r="C577" s="236"/>
      <c r="D577" s="236"/>
      <c r="E577" s="236"/>
      <c r="F577" s="236"/>
      <c r="G577" s="236"/>
      <c r="H577" s="236"/>
      <c r="I577" s="236"/>
      <c r="J577" s="236"/>
      <c r="K577" s="236"/>
      <c r="L577" s="236"/>
      <c r="M577" s="236"/>
      <c r="N577" s="236"/>
      <c r="O577" s="236"/>
      <c r="P577" s="236"/>
      <c r="Q577" s="236"/>
      <c r="R577" s="236"/>
      <c r="S577" s="236"/>
      <c r="T577" s="236"/>
      <c r="U577" s="236"/>
      <c r="V577" s="236"/>
      <c r="W577" s="236"/>
      <c r="X577" s="236"/>
      <c r="Y577" s="236"/>
      <c r="Z577" s="139"/>
      <c r="AA577" s="139"/>
      <c r="AB577" s="139"/>
      <c r="AC577" s="139"/>
      <c r="AD577" s="139"/>
      <c r="AE577" s="139"/>
      <c r="AF577" s="139"/>
      <c r="AG577" s="139"/>
      <c r="AH577" s="139"/>
    </row>
    <row r="578" spans="1:34" ht="10.8" thickBot="1" x14ac:dyDescent="0.25">
      <c r="A578" s="192" t="s">
        <v>447</v>
      </c>
      <c r="Z578" s="76"/>
      <c r="AA578" s="76"/>
      <c r="AB578" s="76"/>
      <c r="AC578" s="76"/>
      <c r="AD578" s="76"/>
      <c r="AE578" s="76"/>
      <c r="AF578" s="76"/>
      <c r="AG578" s="76"/>
      <c r="AH578" s="76"/>
    </row>
    <row r="579" spans="1:34" ht="10.8" thickBot="1" x14ac:dyDescent="0.25">
      <c r="A579" s="193" t="s">
        <v>0</v>
      </c>
      <c r="B579" s="215"/>
      <c r="C579" s="194">
        <f t="shared" ref="C579:Y579" si="268">C$13</f>
        <v>1993</v>
      </c>
      <c r="D579" s="194">
        <f t="shared" si="268"/>
        <v>1994</v>
      </c>
      <c r="E579" s="194">
        <f t="shared" si="268"/>
        <v>1995</v>
      </c>
      <c r="F579" s="194">
        <f t="shared" si="268"/>
        <v>1996</v>
      </c>
      <c r="G579" s="194">
        <f t="shared" si="268"/>
        <v>1997</v>
      </c>
      <c r="H579" s="194">
        <f t="shared" si="268"/>
        <v>1998</v>
      </c>
      <c r="I579" s="194">
        <f t="shared" si="268"/>
        <v>1999</v>
      </c>
      <c r="J579" s="194">
        <f t="shared" si="268"/>
        <v>2000</v>
      </c>
      <c r="K579" s="194">
        <f t="shared" si="268"/>
        <v>2001</v>
      </c>
      <c r="L579" s="194">
        <f t="shared" si="268"/>
        <v>2002</v>
      </c>
      <c r="M579" s="194">
        <f t="shared" si="268"/>
        <v>2003</v>
      </c>
      <c r="N579" s="194">
        <f t="shared" si="268"/>
        <v>2004</v>
      </c>
      <c r="O579" s="194">
        <f t="shared" si="268"/>
        <v>2005</v>
      </c>
      <c r="P579" s="194">
        <f t="shared" si="268"/>
        <v>2006</v>
      </c>
      <c r="Q579" s="194">
        <f t="shared" si="268"/>
        <v>2007</v>
      </c>
      <c r="R579" s="194">
        <f t="shared" si="268"/>
        <v>2008</v>
      </c>
      <c r="S579" s="194">
        <f t="shared" si="268"/>
        <v>2009</v>
      </c>
      <c r="T579" s="194">
        <f t="shared" si="268"/>
        <v>2010</v>
      </c>
      <c r="U579" s="194">
        <f t="shared" si="268"/>
        <v>2011</v>
      </c>
      <c r="V579" s="194">
        <f t="shared" si="268"/>
        <v>2012</v>
      </c>
      <c r="W579" s="194">
        <f t="shared" si="268"/>
        <v>2013</v>
      </c>
      <c r="X579" s="194">
        <f t="shared" si="268"/>
        <v>2014</v>
      </c>
      <c r="Y579" s="194">
        <f t="shared" si="268"/>
        <v>2015</v>
      </c>
      <c r="Z579" s="80">
        <v>2016</v>
      </c>
      <c r="AA579" s="80">
        <v>2017</v>
      </c>
      <c r="AB579" s="80">
        <v>2018</v>
      </c>
      <c r="AC579" s="80">
        <v>2019</v>
      </c>
      <c r="AD579" s="80">
        <v>2020</v>
      </c>
      <c r="AE579" s="80">
        <v>2021</v>
      </c>
      <c r="AF579" s="80">
        <v>2022</v>
      </c>
      <c r="AG579" s="80">
        <v>2023</v>
      </c>
      <c r="AH579" s="80"/>
    </row>
    <row r="580" spans="1:34" x14ac:dyDescent="0.2">
      <c r="A580" s="222" t="s">
        <v>69</v>
      </c>
      <c r="B580" s="222"/>
      <c r="C580" s="248" t="e">
        <v>#VALUE!</v>
      </c>
      <c r="D580" s="248">
        <v>3768.8741187337218</v>
      </c>
      <c r="E580" s="248">
        <v>3870.2771342192423</v>
      </c>
      <c r="F580" s="248">
        <v>4363.2903656775634</v>
      </c>
      <c r="G580" s="248">
        <v>4803.6057135561668</v>
      </c>
      <c r="H580" s="248">
        <v>5190.7875442613422</v>
      </c>
      <c r="I580" s="248">
        <v>5632.4087688151458</v>
      </c>
      <c r="J580" s="248">
        <v>6129.9306066434692</v>
      </c>
      <c r="K580" s="248">
        <v>6427.2059840301654</v>
      </c>
      <c r="L580" s="248">
        <v>6821.9380643845534</v>
      </c>
      <c r="M580" s="248">
        <v>7656.7656472259823</v>
      </c>
      <c r="N580" s="248">
        <v>8147.2112071356851</v>
      </c>
      <c r="O580" s="248">
        <v>8543.9276963413304</v>
      </c>
      <c r="P580" s="248">
        <v>8653.9588331151681</v>
      </c>
      <c r="Q580" s="248">
        <v>9148.9157533222715</v>
      </c>
      <c r="R580" s="248">
        <v>9810.5514195111355</v>
      </c>
      <c r="S580" s="248">
        <v>10778.658657538293</v>
      </c>
      <c r="T580" s="248">
        <v>11351.20618145665</v>
      </c>
      <c r="U580" s="248">
        <v>11887.324217303239</v>
      </c>
      <c r="V580" s="248">
        <v>12815.814552973696</v>
      </c>
      <c r="W580" s="248">
        <v>13721.395899751446</v>
      </c>
      <c r="X580" s="248">
        <v>14721.835385811975</v>
      </c>
      <c r="Y580" s="248">
        <v>16015.476734212392</v>
      </c>
      <c r="Z580" s="317">
        <v>16650.869220730128</v>
      </c>
      <c r="AA580" s="317">
        <v>17284.585999999999</v>
      </c>
      <c r="AB580" s="317">
        <v>18286.734</v>
      </c>
      <c r="AC580" s="317">
        <v>19301.611000000001</v>
      </c>
      <c r="AD580" s="317">
        <v>19771.554</v>
      </c>
      <c r="AE580" s="317">
        <v>20980.914000000001</v>
      </c>
      <c r="AF580" s="317">
        <v>21978.669000000002</v>
      </c>
      <c r="AG580" s="317">
        <v>23908.33</v>
      </c>
      <c r="AH580" s="317"/>
    </row>
    <row r="581" spans="1:34" x14ac:dyDescent="0.2">
      <c r="A581" s="219" t="s">
        <v>167</v>
      </c>
      <c r="B581" s="219"/>
      <c r="C581" s="249">
        <v>0</v>
      </c>
      <c r="D581" s="249">
        <v>3155.4038971759187</v>
      </c>
      <c r="E581" s="249">
        <v>3280.0360110467182</v>
      </c>
      <c r="F581" s="249">
        <v>3722.4305558619117</v>
      </c>
      <c r="G581" s="249">
        <v>4141.2825697919034</v>
      </c>
      <c r="H581" s="249">
        <v>4462.0817179609521</v>
      </c>
      <c r="I581" s="249">
        <v>4901.068519827586</v>
      </c>
      <c r="J581" s="249">
        <v>5315.1198470233403</v>
      </c>
      <c r="K581" s="249">
        <v>5541.2774049346981</v>
      </c>
      <c r="L581" s="249">
        <v>5887.3951063178029</v>
      </c>
      <c r="M581" s="249">
        <v>6619.1729424738542</v>
      </c>
      <c r="N581" s="249">
        <v>7066.1443004738885</v>
      </c>
      <c r="O581" s="249">
        <v>7418.5699121191983</v>
      </c>
      <c r="P581" s="249">
        <v>7508.9529421164571</v>
      </c>
      <c r="Q581" s="249">
        <v>7925.9026868322389</v>
      </c>
      <c r="R581" s="249">
        <v>8541.3247063618364</v>
      </c>
      <c r="S581" s="249">
        <v>9322.3285807358479</v>
      </c>
      <c r="T581" s="249">
        <v>9769.9276365038895</v>
      </c>
      <c r="U581" s="249">
        <v>10246.237213713159</v>
      </c>
      <c r="V581" s="249">
        <v>10971.798716899746</v>
      </c>
      <c r="W581" s="249">
        <v>11725.633023328257</v>
      </c>
      <c r="X581" s="249">
        <v>12585.348653313451</v>
      </c>
      <c r="Y581" s="249">
        <v>13735.408333971478</v>
      </c>
      <c r="Z581" s="318">
        <v>14246.439568664118</v>
      </c>
      <c r="AA581" s="318">
        <v>14853.616</v>
      </c>
      <c r="AB581" s="318">
        <v>15726.393</v>
      </c>
      <c r="AC581" s="318">
        <v>16555.016</v>
      </c>
      <c r="AD581" s="318">
        <v>16929.060000000001</v>
      </c>
      <c r="AE581" s="318">
        <v>18022.402999999998</v>
      </c>
      <c r="AF581" s="318">
        <v>19144.216</v>
      </c>
      <c r="AG581" s="318">
        <v>20917.728999999999</v>
      </c>
      <c r="AH581" s="318"/>
    </row>
    <row r="582" spans="1:34" x14ac:dyDescent="0.2">
      <c r="A582" s="219" t="s">
        <v>168</v>
      </c>
      <c r="B582" s="219"/>
      <c r="C582" s="249">
        <v>0</v>
      </c>
      <c r="D582" s="249">
        <v>613.47022155780314</v>
      </c>
      <c r="E582" s="249">
        <v>590.24112317252354</v>
      </c>
      <c r="F582" s="249">
        <v>640.85980981565183</v>
      </c>
      <c r="G582" s="249">
        <v>662.32314376426291</v>
      </c>
      <c r="H582" s="249">
        <v>728.70582630038984</v>
      </c>
      <c r="I582" s="249">
        <v>731.34024898756013</v>
      </c>
      <c r="J582" s="249">
        <v>814.81075962012881</v>
      </c>
      <c r="K582" s="249">
        <v>885.92857909546649</v>
      </c>
      <c r="L582" s="249">
        <v>934.54295806675179</v>
      </c>
      <c r="M582" s="249">
        <v>1037.5927047521272</v>
      </c>
      <c r="N582" s="249">
        <v>1081.0669066617966</v>
      </c>
      <c r="O582" s="249">
        <v>1125.3577842221293</v>
      </c>
      <c r="P582" s="249">
        <v>1145.005890998711</v>
      </c>
      <c r="Q582" s="249">
        <v>1223.0130664900319</v>
      </c>
      <c r="R582" s="249">
        <v>1269.2267131493013</v>
      </c>
      <c r="S582" s="249">
        <v>1456.3300768024455</v>
      </c>
      <c r="T582" s="249">
        <v>1581.2785449527557</v>
      </c>
      <c r="U582" s="249">
        <v>1641.087003590083</v>
      </c>
      <c r="V582" s="249">
        <v>1844.0158360739524</v>
      </c>
      <c r="W582" s="249">
        <v>1995.7628764231833</v>
      </c>
      <c r="X582" s="249">
        <v>2136.4867324985275</v>
      </c>
      <c r="Y582" s="249">
        <v>2280.0684002409121</v>
      </c>
      <c r="Z582" s="318">
        <v>2404.4296520660068</v>
      </c>
      <c r="AA582" s="318">
        <v>2430.9699999999998</v>
      </c>
      <c r="AB582" s="318">
        <v>2560.3409999999999</v>
      </c>
      <c r="AC582" s="318">
        <v>2746.5949999999998</v>
      </c>
      <c r="AD582" s="318">
        <v>2842.4940000000001</v>
      </c>
      <c r="AE582" s="318">
        <v>2958.511</v>
      </c>
      <c r="AF582" s="318">
        <v>2834.453</v>
      </c>
      <c r="AG582" s="318">
        <v>2990.6010000000001</v>
      </c>
      <c r="AH582" s="318"/>
    </row>
    <row r="583" spans="1:34" x14ac:dyDescent="0.2">
      <c r="A583" s="219" t="s">
        <v>70</v>
      </c>
      <c r="B583" s="219"/>
      <c r="C583" s="249">
        <v>0</v>
      </c>
      <c r="D583" s="249">
        <v>766.01597567654255</v>
      </c>
      <c r="E583" s="249">
        <v>814.4374750555387</v>
      </c>
      <c r="F583" s="249">
        <v>1002.7214973382572</v>
      </c>
      <c r="G583" s="249">
        <v>1158.9806515463745</v>
      </c>
      <c r="H583" s="249">
        <v>1159.6268919331203</v>
      </c>
      <c r="I583" s="249">
        <v>1248.9528932555672</v>
      </c>
      <c r="J583" s="249">
        <v>1364.3721840963426</v>
      </c>
      <c r="K583" s="249">
        <v>1424.4152465970308</v>
      </c>
      <c r="L583" s="249">
        <v>1600.2485599692047</v>
      </c>
      <c r="M583" s="249">
        <v>1583.035509141559</v>
      </c>
      <c r="N583" s="249">
        <v>1902.8616412576616</v>
      </c>
      <c r="O583" s="249">
        <v>1893.3263563580224</v>
      </c>
      <c r="P583" s="249">
        <v>1963.1370849063123</v>
      </c>
      <c r="Q583" s="249">
        <v>2138.6926949228018</v>
      </c>
      <c r="R583" s="249">
        <v>2308.0988319815242</v>
      </c>
      <c r="S583" s="249">
        <v>2460.3837174631267</v>
      </c>
      <c r="T583" s="249">
        <v>2656.8328647674339</v>
      </c>
      <c r="U583" s="249">
        <v>2624.8141045805419</v>
      </c>
      <c r="V583" s="249">
        <v>2854.1606505440827</v>
      </c>
      <c r="W583" s="249">
        <v>3130.6487864020032</v>
      </c>
      <c r="X583" s="249">
        <v>3480.7914482413571</v>
      </c>
      <c r="Y583" s="249">
        <v>3555.8060312473735</v>
      </c>
      <c r="Z583" s="318">
        <v>3819.0033854379471</v>
      </c>
      <c r="AA583" s="318">
        <v>3986.5340000000001</v>
      </c>
      <c r="AB583" s="318">
        <v>4290.1480000000001</v>
      </c>
      <c r="AC583" s="318">
        <v>4481.9650000000001</v>
      </c>
      <c r="AD583" s="318">
        <v>4249.8339999999998</v>
      </c>
      <c r="AE583" s="318">
        <v>4476.6049999999996</v>
      </c>
      <c r="AF583" s="318">
        <v>4879.47</v>
      </c>
      <c r="AG583" s="318">
        <v>5421.8440000000001</v>
      </c>
      <c r="AH583" s="318"/>
    </row>
    <row r="584" spans="1:34" x14ac:dyDescent="0.2">
      <c r="A584" s="219" t="s">
        <v>167</v>
      </c>
      <c r="B584" s="219"/>
      <c r="C584" s="249" t="e">
        <f t="shared" ref="C584:Y584" si="269">C583-C585</f>
        <v>#DIV/0!</v>
      </c>
      <c r="D584" s="249">
        <f t="shared" si="269"/>
        <v>549.51194786213091</v>
      </c>
      <c r="E584" s="249">
        <f t="shared" si="269"/>
        <v>584.24771077843275</v>
      </c>
      <c r="F584" s="249">
        <f t="shared" si="269"/>
        <v>719.31561360530281</v>
      </c>
      <c r="G584" s="249">
        <f t="shared" si="269"/>
        <v>831.41085616804685</v>
      </c>
      <c r="H584" s="249">
        <f t="shared" si="269"/>
        <v>831.87375567158233</v>
      </c>
      <c r="I584" s="249">
        <f t="shared" si="269"/>
        <v>895.9523075003201</v>
      </c>
      <c r="J584" s="249">
        <f t="shared" si="269"/>
        <v>978.75364755609189</v>
      </c>
      <c r="K584" s="249">
        <f t="shared" si="269"/>
        <v>1021.8206567086295</v>
      </c>
      <c r="L584" s="249">
        <f t="shared" si="269"/>
        <v>1147.9562730338682</v>
      </c>
      <c r="M584" s="249">
        <f t="shared" si="269"/>
        <v>1135.6285499724117</v>
      </c>
      <c r="N584" s="249">
        <f t="shared" si="269"/>
        <v>1365.0163654472203</v>
      </c>
      <c r="O584" s="249">
        <f t="shared" si="269"/>
        <v>1358.1973843765616</v>
      </c>
      <c r="P584" s="249">
        <f t="shared" si="269"/>
        <v>1408.3788910321618</v>
      </c>
      <c r="Q584" s="249">
        <f t="shared" si="269"/>
        <v>1534.0306364564713</v>
      </c>
      <c r="R584" s="249">
        <f t="shared" si="269"/>
        <v>1655.8160845057885</v>
      </c>
      <c r="S584" s="249">
        <f t="shared" si="269"/>
        <v>1765.4934997302635</v>
      </c>
      <c r="T584" s="249">
        <f t="shared" si="269"/>
        <v>1904.5838063523038</v>
      </c>
      <c r="U584" s="249">
        <f t="shared" si="269"/>
        <v>1883.9627920550597</v>
      </c>
      <c r="V584" s="249">
        <f t="shared" si="269"/>
        <v>2049.5489148313986</v>
      </c>
      <c r="W584" s="249">
        <f t="shared" si="269"/>
        <v>2237.6151487311536</v>
      </c>
      <c r="X584" s="249">
        <f t="shared" si="269"/>
        <v>2507.6189328359865</v>
      </c>
      <c r="Y584" s="249">
        <f t="shared" si="269"/>
        <v>2557.0290311875838</v>
      </c>
      <c r="Z584" s="318">
        <v>2691.2689960954876</v>
      </c>
      <c r="AA584" s="318">
        <v>2939.7923299341005</v>
      </c>
      <c r="AB584" s="318">
        <v>3068.3399892240068</v>
      </c>
      <c r="AC584" s="318">
        <v>3201.1606991046392</v>
      </c>
      <c r="AD584" s="318">
        <v>3353.6916524404369</v>
      </c>
      <c r="AE584" s="318">
        <v>3531.3288462246655</v>
      </c>
      <c r="AF584" s="318">
        <v>3877.3219446274661</v>
      </c>
      <c r="AG584" s="318">
        <v>4535.8307265552849</v>
      </c>
      <c r="AH584" s="318"/>
    </row>
    <row r="585" spans="1:34" x14ac:dyDescent="0.2">
      <c r="A585" s="219" t="s">
        <v>168</v>
      </c>
      <c r="B585" s="219"/>
      <c r="C585" s="249" t="e">
        <f t="shared" ref="C585:Y585" si="270">C564/(C562/C583)</f>
        <v>#DIV/0!</v>
      </c>
      <c r="D585" s="249">
        <f t="shared" si="270"/>
        <v>216.50402781441167</v>
      </c>
      <c r="E585" s="249">
        <f t="shared" si="270"/>
        <v>230.18976427710592</v>
      </c>
      <c r="F585" s="249">
        <f t="shared" si="270"/>
        <v>283.40588373295446</v>
      </c>
      <c r="G585" s="249">
        <f t="shared" si="270"/>
        <v>327.56979537832768</v>
      </c>
      <c r="H585" s="249">
        <f t="shared" si="270"/>
        <v>327.75313626153797</v>
      </c>
      <c r="I585" s="249">
        <f t="shared" si="270"/>
        <v>353.00058575524713</v>
      </c>
      <c r="J585" s="249">
        <f t="shared" si="270"/>
        <v>385.61853654025077</v>
      </c>
      <c r="K585" s="249">
        <f t="shared" si="270"/>
        <v>402.59458988840123</v>
      </c>
      <c r="L585" s="249">
        <f t="shared" si="270"/>
        <v>452.29228693533645</v>
      </c>
      <c r="M585" s="249">
        <f t="shared" si="270"/>
        <v>447.40695916914717</v>
      </c>
      <c r="N585" s="249">
        <f t="shared" si="270"/>
        <v>537.84527581044131</v>
      </c>
      <c r="O585" s="249">
        <f t="shared" si="270"/>
        <v>535.12897198146084</v>
      </c>
      <c r="P585" s="249">
        <f t="shared" si="270"/>
        <v>554.75819387415049</v>
      </c>
      <c r="Q585" s="249">
        <f t="shared" si="270"/>
        <v>604.66205846633056</v>
      </c>
      <c r="R585" s="249">
        <f t="shared" si="270"/>
        <v>652.28274747573573</v>
      </c>
      <c r="S585" s="249">
        <f t="shared" si="270"/>
        <v>694.89021773286322</v>
      </c>
      <c r="T585" s="249">
        <f t="shared" si="270"/>
        <v>752.24905841513009</v>
      </c>
      <c r="U585" s="249">
        <f t="shared" si="270"/>
        <v>740.85131252548229</v>
      </c>
      <c r="V585" s="249">
        <f t="shared" si="270"/>
        <v>804.61173571268398</v>
      </c>
      <c r="W585" s="249">
        <f t="shared" si="270"/>
        <v>893.03363767084966</v>
      </c>
      <c r="X585" s="249">
        <f t="shared" si="270"/>
        <v>973.17251540537063</v>
      </c>
      <c r="Y585" s="249">
        <f t="shared" si="270"/>
        <v>998.77700005978977</v>
      </c>
      <c r="Z585" s="318">
        <v>1127.7343893424595</v>
      </c>
      <c r="AA585" s="318">
        <v>1046.7416700658996</v>
      </c>
      <c r="AB585" s="318">
        <v>1221.8080107759931</v>
      </c>
      <c r="AC585" s="318">
        <v>1280.8043008953612</v>
      </c>
      <c r="AD585" s="318">
        <v>896.14234755956295</v>
      </c>
      <c r="AE585" s="318">
        <v>945.27615377533391</v>
      </c>
      <c r="AF585" s="318">
        <v>1002.148055372534</v>
      </c>
      <c r="AG585" s="318">
        <v>886.01327344471542</v>
      </c>
      <c r="AH585" s="318"/>
    </row>
    <row r="586" spans="1:34" x14ac:dyDescent="0.2">
      <c r="A586" s="219" t="s">
        <v>71</v>
      </c>
      <c r="B586" s="219"/>
      <c r="C586" s="249">
        <v>0</v>
      </c>
      <c r="D586" s="249">
        <v>-33.720064438777904</v>
      </c>
      <c r="E586" s="249">
        <v>-13.680040588859084</v>
      </c>
      <c r="F586" s="249">
        <v>-13.613455212245652</v>
      </c>
      <c r="G586" s="249">
        <v>-50.642463605936527</v>
      </c>
      <c r="H586" s="249">
        <v>-32.028586298316817</v>
      </c>
      <c r="I586" s="249">
        <v>24.770345321668486</v>
      </c>
      <c r="J586" s="249">
        <v>-50.810093114662571</v>
      </c>
      <c r="K586" s="249">
        <v>-75.418085384262938</v>
      </c>
      <c r="L586" s="249">
        <v>20.287567139793605</v>
      </c>
      <c r="M586" s="249">
        <v>-15.326755890753446</v>
      </c>
      <c r="N586" s="249">
        <v>3.1110288322263218</v>
      </c>
      <c r="O586" s="249">
        <v>9.2141546616428194</v>
      </c>
      <c r="P586" s="249">
        <v>-19.326345714825777</v>
      </c>
      <c r="Q586" s="249">
        <v>-34.315170658706009</v>
      </c>
      <c r="R586" s="249">
        <v>-2.367981006551211</v>
      </c>
      <c r="S586" s="249">
        <v>-47.651743872221722</v>
      </c>
      <c r="T586" s="249">
        <v>-9.5765659035588797</v>
      </c>
      <c r="U586" s="249">
        <v>3.8155093460355949</v>
      </c>
      <c r="V586" s="249">
        <v>-47.388496564283017</v>
      </c>
      <c r="W586" s="249">
        <v>26.430776551227581</v>
      </c>
      <c r="X586" s="249">
        <v>25.660183735090783</v>
      </c>
      <c r="Y586" s="249">
        <v>-145.64642280200928</v>
      </c>
      <c r="Z586" s="318">
        <v>53.235101276925263</v>
      </c>
      <c r="AA586" s="318">
        <v>33.057000000000002</v>
      </c>
      <c r="AB586" s="318">
        <v>24.672000000000001</v>
      </c>
      <c r="AC586" s="318">
        <v>-32.93</v>
      </c>
      <c r="AD586" s="318">
        <v>-132.27699999999999</v>
      </c>
      <c r="AE586" s="318">
        <v>-7.2270000000000003</v>
      </c>
      <c r="AF586" s="318">
        <v>109.488</v>
      </c>
      <c r="AG586" s="318">
        <v>81.381</v>
      </c>
      <c r="AH586" s="318"/>
    </row>
    <row r="587" spans="1:34" x14ac:dyDescent="0.2">
      <c r="A587" s="222" t="s">
        <v>72</v>
      </c>
      <c r="B587" s="222"/>
      <c r="C587" s="248">
        <f t="shared" ref="C587:Y587" si="271">C583+C586</f>
        <v>0</v>
      </c>
      <c r="D587" s="248">
        <f t="shared" si="271"/>
        <v>732.2959112377647</v>
      </c>
      <c r="E587" s="248">
        <f t="shared" si="271"/>
        <v>800.75743446667957</v>
      </c>
      <c r="F587" s="248">
        <f t="shared" si="271"/>
        <v>989.10804212601158</v>
      </c>
      <c r="G587" s="248">
        <f t="shared" si="271"/>
        <v>1108.338187940438</v>
      </c>
      <c r="H587" s="248">
        <f t="shared" si="271"/>
        <v>1127.5983056348034</v>
      </c>
      <c r="I587" s="248">
        <f t="shared" si="271"/>
        <v>1273.7232385772356</v>
      </c>
      <c r="J587" s="248">
        <f t="shared" si="271"/>
        <v>1313.5620909816801</v>
      </c>
      <c r="K587" s="248">
        <f t="shared" si="271"/>
        <v>1348.9971612127679</v>
      </c>
      <c r="L587" s="248">
        <f t="shared" si="271"/>
        <v>1620.5361271089982</v>
      </c>
      <c r="M587" s="248">
        <f t="shared" si="271"/>
        <v>1567.7087532508056</v>
      </c>
      <c r="N587" s="248">
        <f t="shared" si="271"/>
        <v>1905.972670089888</v>
      </c>
      <c r="O587" s="248">
        <f t="shared" si="271"/>
        <v>1902.5405110196652</v>
      </c>
      <c r="P587" s="248">
        <f t="shared" si="271"/>
        <v>1943.8107391914866</v>
      </c>
      <c r="Q587" s="248">
        <f t="shared" si="271"/>
        <v>2104.3775242640959</v>
      </c>
      <c r="R587" s="248">
        <f t="shared" si="271"/>
        <v>2305.7308509749728</v>
      </c>
      <c r="S587" s="248">
        <f t="shared" si="271"/>
        <v>2412.731973590905</v>
      </c>
      <c r="T587" s="248">
        <f t="shared" si="271"/>
        <v>2647.2562988638751</v>
      </c>
      <c r="U587" s="248">
        <f t="shared" si="271"/>
        <v>2628.6296139265773</v>
      </c>
      <c r="V587" s="248">
        <f t="shared" si="271"/>
        <v>2806.7721539797999</v>
      </c>
      <c r="W587" s="248">
        <f t="shared" si="271"/>
        <v>3157.0795629532308</v>
      </c>
      <c r="X587" s="248">
        <f t="shared" si="271"/>
        <v>3506.451631976448</v>
      </c>
      <c r="Y587" s="248">
        <f t="shared" si="271"/>
        <v>3410.159608445364</v>
      </c>
      <c r="Z587" s="317">
        <v>3872.2384867148726</v>
      </c>
      <c r="AA587" s="317">
        <v>4019.5909999999999</v>
      </c>
      <c r="AB587" s="317">
        <v>4314.82</v>
      </c>
      <c r="AC587" s="317">
        <v>4449.0349999999999</v>
      </c>
      <c r="AD587" s="317">
        <v>4117.5569999999998</v>
      </c>
      <c r="AE587" s="317">
        <v>4469.3779999999997</v>
      </c>
      <c r="AF587" s="317">
        <v>4988.9580000000005</v>
      </c>
      <c r="AG587" s="317">
        <v>5503.2250000000004</v>
      </c>
      <c r="AH587" s="317"/>
    </row>
    <row r="588" spans="1:34" x14ac:dyDescent="0.2">
      <c r="A588" s="222" t="s">
        <v>83</v>
      </c>
      <c r="B588" s="222"/>
      <c r="C588" s="248">
        <f t="shared" ref="C588:Y588" si="272">C589-C592</f>
        <v>0</v>
      </c>
      <c r="D588" s="248">
        <f t="shared" si="272"/>
        <v>166.91134929712291</v>
      </c>
      <c r="E588" s="248">
        <f t="shared" si="272"/>
        <v>414.68663370342972</v>
      </c>
      <c r="F588" s="248">
        <f t="shared" si="272"/>
        <v>299.3246971174367</v>
      </c>
      <c r="G588" s="248">
        <f t="shared" si="272"/>
        <v>19.904607541666564</v>
      </c>
      <c r="H588" s="248">
        <f t="shared" si="272"/>
        <v>276.68003787724774</v>
      </c>
      <c r="I588" s="248">
        <f t="shared" si="272"/>
        <v>59.923401290725224</v>
      </c>
      <c r="J588" s="248">
        <f t="shared" si="272"/>
        <v>-52.225680345625506</v>
      </c>
      <c r="K588" s="248">
        <f t="shared" si="272"/>
        <v>52.778616437973596</v>
      </c>
      <c r="L588" s="248">
        <f t="shared" si="272"/>
        <v>-61.00591588998077</v>
      </c>
      <c r="M588" s="248">
        <f t="shared" si="272"/>
        <v>-140.72759779306671</v>
      </c>
      <c r="N588" s="248">
        <f t="shared" si="272"/>
        <v>-139.23389876047258</v>
      </c>
      <c r="O588" s="248">
        <f t="shared" si="272"/>
        <v>-297.47175982069143</v>
      </c>
      <c r="P588" s="248">
        <f t="shared" si="272"/>
        <v>80.844814008817593</v>
      </c>
      <c r="Q588" s="248">
        <f t="shared" si="272"/>
        <v>143.64848327291247</v>
      </c>
      <c r="R588" s="248">
        <f t="shared" si="272"/>
        <v>-337.27402550630495</v>
      </c>
      <c r="S588" s="248">
        <f t="shared" si="272"/>
        <v>-511.61601034143769</v>
      </c>
      <c r="T588" s="248">
        <f t="shared" si="272"/>
        <v>-480.93429971723663</v>
      </c>
      <c r="U588" s="248">
        <f t="shared" si="272"/>
        <v>-445.4703886610705</v>
      </c>
      <c r="V588" s="248">
        <f t="shared" si="272"/>
        <v>-520.06262725666738</v>
      </c>
      <c r="W588" s="248">
        <f t="shared" si="272"/>
        <v>-713.51268200049208</v>
      </c>
      <c r="X588" s="248">
        <f t="shared" si="272"/>
        <v>-616.89474365134811</v>
      </c>
      <c r="Y588" s="248">
        <f t="shared" si="272"/>
        <v>-441.38142629372578</v>
      </c>
      <c r="Z588" s="317">
        <v>-616.28692198553381</v>
      </c>
      <c r="AA588" s="317">
        <v>-556.01000000000022</v>
      </c>
      <c r="AB588" s="317">
        <v>-811.57899999999972</v>
      </c>
      <c r="AC588" s="317">
        <v>-775.74300000000039</v>
      </c>
      <c r="AD588" s="317">
        <v>-585.02600000000029</v>
      </c>
      <c r="AE588" s="317">
        <v>-1198.2049999999999</v>
      </c>
      <c r="AF588" s="317">
        <v>-1074.3800000000001</v>
      </c>
      <c r="AG588" s="317">
        <v>-851.04899999999998</v>
      </c>
      <c r="AH588" s="317"/>
    </row>
    <row r="589" spans="1:34" x14ac:dyDescent="0.2">
      <c r="A589" s="219" t="s">
        <v>84</v>
      </c>
      <c r="B589" s="219"/>
      <c r="C589" s="249">
        <v>0</v>
      </c>
      <c r="D589" s="249">
        <v>832.81801562412966</v>
      </c>
      <c r="E589" s="249">
        <v>1225.2770696162597</v>
      </c>
      <c r="F589" s="249">
        <v>1373.4278347808468</v>
      </c>
      <c r="G589" s="249">
        <v>1469.6667701156493</v>
      </c>
      <c r="H589" s="249">
        <v>1559.559778384524</v>
      </c>
      <c r="I589" s="249">
        <v>1409.064687030336</v>
      </c>
      <c r="J589" s="249">
        <v>1519.1248953378308</v>
      </c>
      <c r="K589" s="249">
        <v>1983.0673117947752</v>
      </c>
      <c r="L589" s="249">
        <v>2021.1971990286656</v>
      </c>
      <c r="M589" s="249">
        <v>1746.1260879391939</v>
      </c>
      <c r="N589" s="249">
        <v>1961.0143063173355</v>
      </c>
      <c r="O589" s="249">
        <v>1913.8551930168221</v>
      </c>
      <c r="P589" s="249">
        <v>2509.2771140565878</v>
      </c>
      <c r="Q589" s="249">
        <v>3018.8953292929964</v>
      </c>
      <c r="R589" s="249">
        <v>2990.0139847978958</v>
      </c>
      <c r="S589" s="249">
        <v>2938.1562813459873</v>
      </c>
      <c r="T589" s="249">
        <v>2911.6461800230882</v>
      </c>
      <c r="U589" s="249">
        <v>3199.6621062540603</v>
      </c>
      <c r="V589" s="249">
        <v>3540.3779745381298</v>
      </c>
      <c r="W589" s="249">
        <v>3795.7129516944328</v>
      </c>
      <c r="X589" s="249">
        <v>4380.5251731142043</v>
      </c>
      <c r="Y589" s="249">
        <v>4444.0808326510723</v>
      </c>
      <c r="Z589" s="318">
        <v>4107.1666631443541</v>
      </c>
      <c r="AA589" s="318">
        <v>3737.652</v>
      </c>
      <c r="AB589" s="318">
        <v>3928.4560000000001</v>
      </c>
      <c r="AC589" s="318">
        <v>4626.9549999999999</v>
      </c>
      <c r="AD589" s="318">
        <v>3951.2840000000001</v>
      </c>
      <c r="AE589" s="318">
        <v>3700.183</v>
      </c>
      <c r="AF589" s="318">
        <v>4240.0259999999998</v>
      </c>
      <c r="AG589" s="318">
        <v>5340.5540000000001</v>
      </c>
      <c r="AH589" s="318"/>
    </row>
    <row r="590" spans="1:34" x14ac:dyDescent="0.2">
      <c r="A590" s="219" t="s">
        <v>85</v>
      </c>
      <c r="B590" s="219"/>
      <c r="C590" s="249">
        <f t="shared" ref="C590:W590" si="273">SUM(C1066:C1096)</f>
        <v>0</v>
      </c>
      <c r="D590" s="249">
        <f t="shared" si="273"/>
        <v>680.61977725550128</v>
      </c>
      <c r="E590" s="249">
        <f t="shared" si="273"/>
        <v>1034.1038564418852</v>
      </c>
      <c r="F590" s="249">
        <f t="shared" si="273"/>
        <v>1159.7156135734945</v>
      </c>
      <c r="G590" s="249">
        <f t="shared" si="273"/>
        <v>1218.6831671228083</v>
      </c>
      <c r="H590" s="249">
        <f t="shared" si="273"/>
        <v>1162.8012355733388</v>
      </c>
      <c r="I590" s="249">
        <f t="shared" si="273"/>
        <v>1111.8633226417817</v>
      </c>
      <c r="J590" s="249">
        <f t="shared" si="273"/>
        <v>1147.789708741615</v>
      </c>
      <c r="K590" s="249">
        <f t="shared" si="273"/>
        <v>1488.464464571425</v>
      </c>
      <c r="L590" s="249">
        <f t="shared" si="273"/>
        <v>1492.4601621008767</v>
      </c>
      <c r="M590" s="249">
        <f t="shared" si="273"/>
        <v>1347.4332963496854</v>
      </c>
      <c r="N590" s="249">
        <f t="shared" si="273"/>
        <v>1375.0163857569239</v>
      </c>
      <c r="O590" s="249">
        <f t="shared" si="273"/>
        <v>1205.0584437958921</v>
      </c>
      <c r="P590" s="249">
        <f t="shared" si="273"/>
        <v>1837.5099079242812</v>
      </c>
      <c r="Q590" s="249">
        <f t="shared" si="273"/>
        <v>2220.9254734242932</v>
      </c>
      <c r="R590" s="249">
        <f t="shared" si="273"/>
        <v>2230.5113675963944</v>
      </c>
      <c r="S590" s="249">
        <f t="shared" si="273"/>
        <v>2271.1682852314038</v>
      </c>
      <c r="T590" s="249">
        <f t="shared" si="273"/>
        <v>2129.827546631509</v>
      </c>
      <c r="U590" s="249">
        <f t="shared" si="273"/>
        <v>2203.2031105783335</v>
      </c>
      <c r="V590" s="249">
        <f t="shared" si="273"/>
        <v>2537.3272886418608</v>
      </c>
      <c r="W590" s="249">
        <f t="shared" si="273"/>
        <v>2733.1677969156012</v>
      </c>
      <c r="X590" s="249">
        <f t="shared" ref="X590:Y590" si="274">SUM(X1066:X1096)</f>
        <v>3314.2704970141931</v>
      </c>
      <c r="Y590" s="249">
        <f t="shared" si="274"/>
        <v>3529.7115353928889</v>
      </c>
      <c r="Z590" s="318">
        <v>3076.3714854792784</v>
      </c>
      <c r="AA590" s="318">
        <v>2630.7449999999999</v>
      </c>
      <c r="AB590" s="318">
        <v>2736.136</v>
      </c>
      <c r="AC590" s="318">
        <v>3327.4769999999999</v>
      </c>
      <c r="AD590" s="318">
        <v>2898.6439999999998</v>
      </c>
      <c r="AE590" s="318">
        <v>2687.8320000000003</v>
      </c>
      <c r="AF590" s="318">
        <v>3187.7219999999998</v>
      </c>
      <c r="AG590" s="318">
        <v>4105.1219999999994</v>
      </c>
      <c r="AH590" s="318"/>
    </row>
    <row r="591" spans="1:34" x14ac:dyDescent="0.2">
      <c r="A591" s="219" t="s">
        <v>86</v>
      </c>
      <c r="B591" s="219"/>
      <c r="C591" s="249">
        <f t="shared" ref="C591:Y591" si="275">C589-C590</f>
        <v>0</v>
      </c>
      <c r="D591" s="249">
        <f t="shared" si="275"/>
        <v>152.19823836862838</v>
      </c>
      <c r="E591" s="249">
        <f t="shared" si="275"/>
        <v>191.1732131743745</v>
      </c>
      <c r="F591" s="249">
        <f t="shared" si="275"/>
        <v>213.71222120735229</v>
      </c>
      <c r="G591" s="249">
        <f t="shared" si="275"/>
        <v>250.98360299284104</v>
      </c>
      <c r="H591" s="249">
        <f t="shared" si="275"/>
        <v>396.75854281118518</v>
      </c>
      <c r="I591" s="249">
        <f t="shared" si="275"/>
        <v>297.20136438855434</v>
      </c>
      <c r="J591" s="249">
        <f t="shared" si="275"/>
        <v>371.33518659621586</v>
      </c>
      <c r="K591" s="249">
        <f t="shared" si="275"/>
        <v>494.60284722335018</v>
      </c>
      <c r="L591" s="249">
        <f t="shared" si="275"/>
        <v>528.73703692778895</v>
      </c>
      <c r="M591" s="249">
        <f t="shared" si="275"/>
        <v>398.69279158950849</v>
      </c>
      <c r="N591" s="249">
        <f t="shared" si="275"/>
        <v>585.99792056041156</v>
      </c>
      <c r="O591" s="249">
        <f t="shared" si="275"/>
        <v>708.79674922093</v>
      </c>
      <c r="P591" s="249">
        <f t="shared" si="275"/>
        <v>671.76720613230668</v>
      </c>
      <c r="Q591" s="249">
        <f t="shared" si="275"/>
        <v>797.96985586870323</v>
      </c>
      <c r="R591" s="249">
        <f t="shared" si="275"/>
        <v>759.50261720150138</v>
      </c>
      <c r="S591" s="249">
        <f t="shared" si="275"/>
        <v>666.98799611458344</v>
      </c>
      <c r="T591" s="249">
        <f t="shared" si="275"/>
        <v>781.81863339157917</v>
      </c>
      <c r="U591" s="249">
        <f t="shared" si="275"/>
        <v>996.45899567572678</v>
      </c>
      <c r="V591" s="249">
        <f t="shared" si="275"/>
        <v>1003.050685896269</v>
      </c>
      <c r="W591" s="249">
        <f t="shared" si="275"/>
        <v>1062.5451547788316</v>
      </c>
      <c r="X591" s="249">
        <f t="shared" si="275"/>
        <v>1066.2546761000112</v>
      </c>
      <c r="Y591" s="249">
        <f t="shared" si="275"/>
        <v>914.36929725818345</v>
      </c>
      <c r="Z591" s="318">
        <v>1030.7951776650757</v>
      </c>
      <c r="AA591" s="318">
        <v>1106.9070000000002</v>
      </c>
      <c r="AB591" s="318">
        <v>1192.3200000000002</v>
      </c>
      <c r="AC591" s="318">
        <v>1299.4780000000001</v>
      </c>
      <c r="AD591" s="318">
        <v>1052.6400000000003</v>
      </c>
      <c r="AE591" s="318">
        <v>1012.3509999999997</v>
      </c>
      <c r="AF591" s="318">
        <v>1052.3040000000001</v>
      </c>
      <c r="AG591" s="318">
        <v>1235.4320000000007</v>
      </c>
      <c r="AH591" s="318"/>
    </row>
    <row r="592" spans="1:34" x14ac:dyDescent="0.2">
      <c r="A592" s="219" t="s">
        <v>87</v>
      </c>
      <c r="B592" s="219"/>
      <c r="C592" s="249">
        <v>0</v>
      </c>
      <c r="D592" s="249">
        <v>665.90666632700675</v>
      </c>
      <c r="E592" s="249">
        <v>810.59043591283</v>
      </c>
      <c r="F592" s="249">
        <v>1074.1031376634101</v>
      </c>
      <c r="G592" s="249">
        <v>1449.7621625739828</v>
      </c>
      <c r="H592" s="249">
        <v>1282.8797405072762</v>
      </c>
      <c r="I592" s="249">
        <v>1349.1412857396108</v>
      </c>
      <c r="J592" s="249">
        <v>1571.3505756834563</v>
      </c>
      <c r="K592" s="249">
        <v>1930.2886953568016</v>
      </c>
      <c r="L592" s="249">
        <v>2082.2031149186464</v>
      </c>
      <c r="M592" s="249">
        <v>1886.8536857322606</v>
      </c>
      <c r="N592" s="249">
        <v>2100.2482050778081</v>
      </c>
      <c r="O592" s="249">
        <v>2211.3269528375135</v>
      </c>
      <c r="P592" s="249">
        <v>2428.4323000477702</v>
      </c>
      <c r="Q592" s="249">
        <v>2875.2468460200839</v>
      </c>
      <c r="R592" s="249">
        <v>3327.2880103042007</v>
      </c>
      <c r="S592" s="249">
        <v>3449.772291687425</v>
      </c>
      <c r="T592" s="249">
        <v>3392.5804797403248</v>
      </c>
      <c r="U592" s="249">
        <v>3645.1324949151308</v>
      </c>
      <c r="V592" s="249">
        <v>4060.4406017947972</v>
      </c>
      <c r="W592" s="249">
        <v>4509.2256336949249</v>
      </c>
      <c r="X592" s="249">
        <v>4997.4199167655524</v>
      </c>
      <c r="Y592" s="249">
        <v>4885.4622589447981</v>
      </c>
      <c r="Z592" s="318">
        <v>4723.4535851298879</v>
      </c>
      <c r="AA592" s="318">
        <v>4293.6620000000003</v>
      </c>
      <c r="AB592" s="318">
        <v>4740.0349999999999</v>
      </c>
      <c r="AC592" s="318">
        <v>5402.6980000000003</v>
      </c>
      <c r="AD592" s="318">
        <v>4536.3100000000004</v>
      </c>
      <c r="AE592" s="318">
        <v>4898.3879999999999</v>
      </c>
      <c r="AF592" s="318">
        <v>5314.4059999999999</v>
      </c>
      <c r="AG592" s="318">
        <v>6191.6030000000001</v>
      </c>
      <c r="AH592" s="318"/>
    </row>
    <row r="593" spans="1:34" x14ac:dyDescent="0.2">
      <c r="A593" s="219" t="s">
        <v>88</v>
      </c>
      <c r="B593" s="219"/>
      <c r="C593" s="249" t="e">
        <f t="shared" ref="C593:Y593" si="276">SUM(C1331:C1361)</f>
        <v>#VALUE!</v>
      </c>
      <c r="D593" s="249">
        <f t="shared" si="276"/>
        <v>495.58385975143443</v>
      </c>
      <c r="E593" s="249">
        <f t="shared" si="276"/>
        <v>647.06017505194848</v>
      </c>
      <c r="F593" s="249">
        <f t="shared" si="276"/>
        <v>698.63984644801133</v>
      </c>
      <c r="G593" s="249">
        <f t="shared" si="276"/>
        <v>952.76516587542801</v>
      </c>
      <c r="H593" s="249">
        <f t="shared" si="276"/>
        <v>886.68909762430928</v>
      </c>
      <c r="I593" s="249">
        <f t="shared" si="276"/>
        <v>973.68471717926263</v>
      </c>
      <c r="J593" s="249">
        <f t="shared" si="276"/>
        <v>937.80531771413735</v>
      </c>
      <c r="K593" s="249">
        <f t="shared" si="276"/>
        <v>1175.2437669498654</v>
      </c>
      <c r="L593" s="249">
        <f t="shared" si="276"/>
        <v>1264.7335933526867</v>
      </c>
      <c r="M593" s="249">
        <f t="shared" si="276"/>
        <v>1348.8494577186202</v>
      </c>
      <c r="N593" s="249">
        <f t="shared" si="276"/>
        <v>1432.3793145627869</v>
      </c>
      <c r="O593" s="249">
        <f t="shared" si="276"/>
        <v>1519.6929269100694</v>
      </c>
      <c r="P593" s="249">
        <f t="shared" si="276"/>
        <v>1786.1874534530755</v>
      </c>
      <c r="Q593" s="249">
        <f t="shared" si="276"/>
        <v>2185.5745225683845</v>
      </c>
      <c r="R593" s="249">
        <f t="shared" si="276"/>
        <v>2413.5133485090173</v>
      </c>
      <c r="S593" s="249">
        <f t="shared" si="276"/>
        <v>2828.4179640204943</v>
      </c>
      <c r="T593" s="249">
        <f t="shared" si="276"/>
        <v>2655.3272027491662</v>
      </c>
      <c r="U593" s="249">
        <f t="shared" si="276"/>
        <v>3108.5412340144094</v>
      </c>
      <c r="V593" s="249">
        <f t="shared" si="276"/>
        <v>3405.6945001181234</v>
      </c>
      <c r="W593" s="249">
        <f t="shared" si="276"/>
        <v>3700.2197953619079</v>
      </c>
      <c r="X593" s="249">
        <f t="shared" si="276"/>
        <v>4092.592532350141</v>
      </c>
      <c r="Y593" s="249">
        <f t="shared" si="276"/>
        <v>4118.3069704524687</v>
      </c>
      <c r="Z593" s="318">
        <v>3904.6599600891964</v>
      </c>
      <c r="AA593" s="318">
        <v>3394.7019999999993</v>
      </c>
      <c r="AB593" s="318">
        <v>3812.3270000000007</v>
      </c>
      <c r="AC593" s="318">
        <v>4337.8730000000005</v>
      </c>
      <c r="AD593" s="318">
        <v>3700.3389999999999</v>
      </c>
      <c r="AE593" s="318">
        <v>4060.5380000000005</v>
      </c>
      <c r="AF593" s="318">
        <v>4488.2870000000012</v>
      </c>
      <c r="AG593" s="318">
        <v>5296.5029999999997</v>
      </c>
      <c r="AH593" s="318"/>
    </row>
    <row r="594" spans="1:34" ht="10.8" thickBot="1" x14ac:dyDescent="0.25">
      <c r="A594" s="219" t="s">
        <v>89</v>
      </c>
      <c r="B594" s="219"/>
      <c r="C594" s="249" t="e">
        <f t="shared" ref="C594:Y594" si="277">C592-C593</f>
        <v>#VALUE!</v>
      </c>
      <c r="D594" s="249">
        <f t="shared" si="277"/>
        <v>170.32280657557232</v>
      </c>
      <c r="E594" s="249">
        <f t="shared" si="277"/>
        <v>163.53026086088153</v>
      </c>
      <c r="F594" s="249">
        <f t="shared" si="277"/>
        <v>375.46329121539873</v>
      </c>
      <c r="G594" s="249">
        <f t="shared" si="277"/>
        <v>496.99699669855477</v>
      </c>
      <c r="H594" s="249">
        <f t="shared" si="277"/>
        <v>396.19064288296693</v>
      </c>
      <c r="I594" s="249">
        <f t="shared" si="277"/>
        <v>375.45656856034816</v>
      </c>
      <c r="J594" s="249">
        <f t="shared" si="277"/>
        <v>633.54525796931898</v>
      </c>
      <c r="K594" s="249">
        <f t="shared" si="277"/>
        <v>755.04492840693615</v>
      </c>
      <c r="L594" s="249">
        <f t="shared" si="277"/>
        <v>817.46952156595967</v>
      </c>
      <c r="M594" s="249">
        <f t="shared" si="277"/>
        <v>538.00422801364039</v>
      </c>
      <c r="N594" s="249">
        <f t="shared" si="277"/>
        <v>667.86889051502112</v>
      </c>
      <c r="O594" s="249">
        <f t="shared" si="277"/>
        <v>691.6340259274441</v>
      </c>
      <c r="P594" s="249">
        <f t="shared" si="277"/>
        <v>642.24484659469476</v>
      </c>
      <c r="Q594" s="249">
        <f t="shared" si="277"/>
        <v>689.67232345169941</v>
      </c>
      <c r="R594" s="249">
        <f t="shared" si="277"/>
        <v>913.77466179518342</v>
      </c>
      <c r="S594" s="249">
        <f t="shared" si="277"/>
        <v>621.35432766693066</v>
      </c>
      <c r="T594" s="249">
        <f t="shared" si="277"/>
        <v>737.2532769911586</v>
      </c>
      <c r="U594" s="249">
        <f t="shared" si="277"/>
        <v>536.59126090072141</v>
      </c>
      <c r="V594" s="249">
        <f t="shared" si="277"/>
        <v>654.74610167667379</v>
      </c>
      <c r="W594" s="249">
        <f t="shared" si="277"/>
        <v>809.00583833301698</v>
      </c>
      <c r="X594" s="249">
        <f t="shared" si="277"/>
        <v>904.82738441541142</v>
      </c>
      <c r="Y594" s="249">
        <f t="shared" si="277"/>
        <v>767.15528849232942</v>
      </c>
      <c r="Z594" s="318">
        <v>818.7936250406915</v>
      </c>
      <c r="AA594" s="318">
        <v>898.96000000000095</v>
      </c>
      <c r="AB594" s="318">
        <v>927.70799999999917</v>
      </c>
      <c r="AC594" s="318">
        <v>1064.8249999999998</v>
      </c>
      <c r="AD594" s="318">
        <v>835.97100000000046</v>
      </c>
      <c r="AE594" s="318">
        <v>837.84999999999945</v>
      </c>
      <c r="AF594" s="318">
        <v>826.11899999999878</v>
      </c>
      <c r="AG594" s="318">
        <v>895.10000000000036</v>
      </c>
      <c r="AH594" s="318"/>
    </row>
    <row r="595" spans="1:34" ht="10.8" thickBot="1" x14ac:dyDescent="0.25">
      <c r="A595" s="230" t="s">
        <v>90</v>
      </c>
      <c r="B595" s="230"/>
      <c r="C595" s="250" t="e">
        <f t="shared" ref="C595:Y595" si="278">C580+C587+C588</f>
        <v>#VALUE!</v>
      </c>
      <c r="D595" s="250">
        <f t="shared" si="278"/>
        <v>4668.0813792686095</v>
      </c>
      <c r="E595" s="250">
        <f t="shared" si="278"/>
        <v>5085.7212023893517</v>
      </c>
      <c r="F595" s="250">
        <f t="shared" si="278"/>
        <v>5651.7231049210113</v>
      </c>
      <c r="G595" s="250">
        <f t="shared" si="278"/>
        <v>5931.848509038271</v>
      </c>
      <c r="H595" s="250">
        <f t="shared" si="278"/>
        <v>6595.0658877733931</v>
      </c>
      <c r="I595" s="250">
        <f t="shared" si="278"/>
        <v>6966.0554086831071</v>
      </c>
      <c r="J595" s="250">
        <f t="shared" si="278"/>
        <v>7391.2670172795233</v>
      </c>
      <c r="K595" s="250">
        <f t="shared" si="278"/>
        <v>7828.9817616809069</v>
      </c>
      <c r="L595" s="250">
        <f t="shared" si="278"/>
        <v>8381.4682756035709</v>
      </c>
      <c r="M595" s="250">
        <f t="shared" si="278"/>
        <v>9083.7468026837196</v>
      </c>
      <c r="N595" s="250">
        <f t="shared" si="278"/>
        <v>9913.9499784650998</v>
      </c>
      <c r="O595" s="250">
        <f t="shared" si="278"/>
        <v>10148.996447540303</v>
      </c>
      <c r="P595" s="250">
        <f t="shared" si="278"/>
        <v>10678.614386315472</v>
      </c>
      <c r="Q595" s="250">
        <f t="shared" si="278"/>
        <v>11396.941760859279</v>
      </c>
      <c r="R595" s="250">
        <f t="shared" si="278"/>
        <v>11779.008244979803</v>
      </c>
      <c r="S595" s="250">
        <f t="shared" si="278"/>
        <v>12679.774620787761</v>
      </c>
      <c r="T595" s="250">
        <f t="shared" si="278"/>
        <v>13517.528180603287</v>
      </c>
      <c r="U595" s="250">
        <f t="shared" si="278"/>
        <v>14070.483442568748</v>
      </c>
      <c r="V595" s="250">
        <f t="shared" si="278"/>
        <v>15102.524079696828</v>
      </c>
      <c r="W595" s="250">
        <f t="shared" si="278"/>
        <v>16164.962780704183</v>
      </c>
      <c r="X595" s="250">
        <f t="shared" si="278"/>
        <v>17611.392274137077</v>
      </c>
      <c r="Y595" s="250">
        <f t="shared" si="278"/>
        <v>18984.254916364029</v>
      </c>
      <c r="Z595" s="319">
        <v>19906.820785459466</v>
      </c>
      <c r="AA595" s="319">
        <v>20748.167000000001</v>
      </c>
      <c r="AB595" s="319">
        <v>21789.974999999999</v>
      </c>
      <c r="AC595" s="319">
        <v>22974.902999999998</v>
      </c>
      <c r="AD595" s="319">
        <v>23304.084999999999</v>
      </c>
      <c r="AE595" s="319">
        <v>24252.087</v>
      </c>
      <c r="AF595" s="319">
        <v>25893.246999999999</v>
      </c>
      <c r="AG595" s="319">
        <v>28560.506000000001</v>
      </c>
      <c r="AH595" s="319"/>
    </row>
    <row r="596" spans="1:34" x14ac:dyDescent="0.2">
      <c r="Z596" s="76"/>
      <c r="AA596" s="76"/>
      <c r="AB596" s="76"/>
      <c r="AC596" s="76"/>
      <c r="AD596" s="76"/>
      <c r="AE596" s="76"/>
      <c r="AF596" s="76"/>
      <c r="AG596" s="76"/>
      <c r="AH596" s="76"/>
    </row>
    <row r="597" spans="1:34" x14ac:dyDescent="0.2">
      <c r="Z597" s="76"/>
      <c r="AA597" s="76"/>
      <c r="AB597" s="76"/>
      <c r="AC597" s="76"/>
      <c r="AD597" s="76"/>
      <c r="AE597" s="76"/>
      <c r="AF597" s="76"/>
      <c r="AG597" s="76"/>
      <c r="AH597" s="76"/>
    </row>
    <row r="598" spans="1:34" x14ac:dyDescent="0.2">
      <c r="A598" s="2" t="str">
        <f>"Tableau "&amp;C598&amp;": "</f>
        <v xml:space="preserve">Tableau : </v>
      </c>
      <c r="Z598" s="76"/>
      <c r="AA598" s="76"/>
      <c r="AB598" s="76"/>
      <c r="AC598" s="76"/>
      <c r="AD598" s="76"/>
      <c r="AE598" s="76"/>
      <c r="AF598" s="76"/>
      <c r="AG598" s="76"/>
      <c r="AH598" s="76"/>
    </row>
    <row r="599" spans="1:34" ht="10.8" thickBot="1" x14ac:dyDescent="0.25">
      <c r="A599" s="192" t="s">
        <v>448</v>
      </c>
      <c r="Z599" s="76"/>
      <c r="AA599" s="76"/>
      <c r="AB599" s="76"/>
      <c r="AC599" s="76"/>
      <c r="AD599" s="76"/>
      <c r="AE599" s="76"/>
      <c r="AF599" s="76"/>
      <c r="AG599" s="76"/>
      <c r="AH599" s="76"/>
    </row>
    <row r="600" spans="1:34" ht="10.8" thickBot="1" x14ac:dyDescent="0.25">
      <c r="A600" s="193" t="s">
        <v>0</v>
      </c>
      <c r="B600" s="215"/>
      <c r="C600" s="194">
        <f t="shared" ref="C600:Y600" si="279">C$13</f>
        <v>1993</v>
      </c>
      <c r="D600" s="194">
        <f t="shared" si="279"/>
        <v>1994</v>
      </c>
      <c r="E600" s="194">
        <f t="shared" si="279"/>
        <v>1995</v>
      </c>
      <c r="F600" s="194">
        <f t="shared" si="279"/>
        <v>1996</v>
      </c>
      <c r="G600" s="194">
        <f t="shared" si="279"/>
        <v>1997</v>
      </c>
      <c r="H600" s="194">
        <f t="shared" si="279"/>
        <v>1998</v>
      </c>
      <c r="I600" s="194">
        <f t="shared" si="279"/>
        <v>1999</v>
      </c>
      <c r="J600" s="194">
        <f t="shared" si="279"/>
        <v>2000</v>
      </c>
      <c r="K600" s="194">
        <f t="shared" si="279"/>
        <v>2001</v>
      </c>
      <c r="L600" s="194">
        <f t="shared" si="279"/>
        <v>2002</v>
      </c>
      <c r="M600" s="194">
        <f t="shared" si="279"/>
        <v>2003</v>
      </c>
      <c r="N600" s="194">
        <f t="shared" si="279"/>
        <v>2004</v>
      </c>
      <c r="O600" s="194">
        <f t="shared" si="279"/>
        <v>2005</v>
      </c>
      <c r="P600" s="194">
        <f t="shared" si="279"/>
        <v>2006</v>
      </c>
      <c r="Q600" s="194">
        <f t="shared" si="279"/>
        <v>2007</v>
      </c>
      <c r="R600" s="194">
        <f t="shared" si="279"/>
        <v>2008</v>
      </c>
      <c r="S600" s="194">
        <f t="shared" si="279"/>
        <v>2009</v>
      </c>
      <c r="T600" s="194">
        <f t="shared" si="279"/>
        <v>2010</v>
      </c>
      <c r="U600" s="194">
        <f t="shared" si="279"/>
        <v>2011</v>
      </c>
      <c r="V600" s="194">
        <f t="shared" si="279"/>
        <v>2012</v>
      </c>
      <c r="W600" s="194">
        <f t="shared" si="279"/>
        <v>2013</v>
      </c>
      <c r="X600" s="194">
        <f t="shared" si="279"/>
        <v>2014</v>
      </c>
      <c r="Y600" s="194">
        <f t="shared" si="279"/>
        <v>2015</v>
      </c>
      <c r="Z600" s="80">
        <v>2016</v>
      </c>
      <c r="AA600" s="80">
        <v>2017</v>
      </c>
      <c r="AB600" s="80">
        <v>2018</v>
      </c>
      <c r="AC600" s="80">
        <v>2019</v>
      </c>
      <c r="AD600" s="80">
        <v>2020</v>
      </c>
      <c r="AE600" s="80">
        <v>2021</v>
      </c>
      <c r="AF600" s="80">
        <v>2022</v>
      </c>
      <c r="AG600" s="80">
        <v>2023</v>
      </c>
      <c r="AH600" s="80"/>
    </row>
    <row r="601" spans="1:34" x14ac:dyDescent="0.2">
      <c r="A601" s="222" t="s">
        <v>69</v>
      </c>
      <c r="B601" s="222"/>
      <c r="C601" s="248">
        <f t="shared" ref="C601:Y612" si="280">IFERROR(IF(C$13=2016,C559,IF(C$13&gt;2016,B601*C580/B559,D601*C559/D580)),0)</f>
        <v>5620.0206680738847</v>
      </c>
      <c r="D601" s="248">
        <f t="shared" si="280"/>
        <v>5806.1370682076085</v>
      </c>
      <c r="E601" s="248">
        <f t="shared" si="280"/>
        <v>5874.8426993307285</v>
      </c>
      <c r="F601" s="248">
        <f t="shared" si="280"/>
        <v>6227.0977052847848</v>
      </c>
      <c r="G601" s="248">
        <f t="shared" si="280"/>
        <v>6653.284750138293</v>
      </c>
      <c r="H601" s="248">
        <f t="shared" si="280"/>
        <v>7077.6425861908383</v>
      </c>
      <c r="I601" s="248">
        <f t="shared" si="280"/>
        <v>7486.9585420625535</v>
      </c>
      <c r="J601" s="248">
        <f t="shared" si="280"/>
        <v>7987.9914390215172</v>
      </c>
      <c r="K601" s="248">
        <f t="shared" si="280"/>
        <v>8443.7807800941664</v>
      </c>
      <c r="L601" s="248">
        <f t="shared" si="280"/>
        <v>8727.1703334522153</v>
      </c>
      <c r="M601" s="248">
        <f t="shared" si="280"/>
        <v>9338.5520606392874</v>
      </c>
      <c r="N601" s="248">
        <f t="shared" si="280"/>
        <v>9865.3187887398417</v>
      </c>
      <c r="O601" s="248">
        <f t="shared" si="280"/>
        <v>10369.706156688651</v>
      </c>
      <c r="P601" s="248">
        <f t="shared" si="280"/>
        <v>10660.074939855796</v>
      </c>
      <c r="Q601" s="248">
        <f t="shared" si="280"/>
        <v>11025.911885965055</v>
      </c>
      <c r="R601" s="248">
        <f t="shared" si="280"/>
        <v>11677.578239138567</v>
      </c>
      <c r="S601" s="248">
        <f t="shared" si="280"/>
        <v>12245.71858032415</v>
      </c>
      <c r="T601" s="248">
        <f t="shared" si="280"/>
        <v>12529.462016673544</v>
      </c>
      <c r="U601" s="248">
        <f t="shared" si="280"/>
        <v>12985.407012027492</v>
      </c>
      <c r="V601" s="248">
        <f t="shared" si="280"/>
        <v>13671.261103097235</v>
      </c>
      <c r="W601" s="248">
        <f t="shared" si="280"/>
        <v>14456.695376663656</v>
      </c>
      <c r="X601" s="248">
        <f t="shared" si="280"/>
        <v>15255.835391536935</v>
      </c>
      <c r="Y601" s="248">
        <f t="shared" si="280"/>
        <v>16212.098519443251</v>
      </c>
      <c r="Z601" s="317">
        <v>16616.102999999999</v>
      </c>
      <c r="AA601" s="317">
        <v>17284.585999999999</v>
      </c>
      <c r="AB601" s="317">
        <v>18156.723076493628</v>
      </c>
      <c r="AC601" s="317">
        <v>18885.38364843568</v>
      </c>
      <c r="AD601" s="317">
        <v>18956.349800084794</v>
      </c>
      <c r="AE601" s="317">
        <v>19796.373936257449</v>
      </c>
      <c r="AF601" s="317">
        <v>20367.09105149451</v>
      </c>
      <c r="AG601" s="317">
        <v>21072.701260189871</v>
      </c>
      <c r="AH601" s="317"/>
    </row>
    <row r="602" spans="1:34" x14ac:dyDescent="0.2">
      <c r="A602" s="219" t="s">
        <v>167</v>
      </c>
      <c r="B602" s="219"/>
      <c r="C602" s="249">
        <f t="shared" si="280"/>
        <v>4856.4568056075141</v>
      </c>
      <c r="D602" s="249">
        <f t="shared" si="280"/>
        <v>5071.1699387626677</v>
      </c>
      <c r="E602" s="249">
        <f t="shared" si="280"/>
        <v>5101.9931171217822</v>
      </c>
      <c r="F602" s="249">
        <f t="shared" si="280"/>
        <v>5380.282335468477</v>
      </c>
      <c r="G602" s="249">
        <f t="shared" si="280"/>
        <v>5799.6878699016106</v>
      </c>
      <c r="H602" s="249">
        <f t="shared" si="280"/>
        <v>6166.9988050802667</v>
      </c>
      <c r="I602" s="249">
        <f t="shared" si="280"/>
        <v>6541.0856434550833</v>
      </c>
      <c r="J602" s="249">
        <f t="shared" si="280"/>
        <v>7012.5197785659602</v>
      </c>
      <c r="K602" s="249">
        <f t="shared" si="280"/>
        <v>7372.9643383740922</v>
      </c>
      <c r="L602" s="249">
        <f t="shared" si="280"/>
        <v>7663.6027561546143</v>
      </c>
      <c r="M602" s="249">
        <f t="shared" si="280"/>
        <v>8189.5214910054374</v>
      </c>
      <c r="N602" s="249">
        <f t="shared" si="280"/>
        <v>8668.8029705561439</v>
      </c>
      <c r="O602" s="249">
        <f t="shared" si="280"/>
        <v>9139.1861993513357</v>
      </c>
      <c r="P602" s="249">
        <f t="shared" si="280"/>
        <v>9376.9340691045527</v>
      </c>
      <c r="Q602" s="249">
        <f t="shared" si="280"/>
        <v>9575.4947961384787</v>
      </c>
      <c r="R602" s="249">
        <f t="shared" si="280"/>
        <v>10085.127842135427</v>
      </c>
      <c r="S602" s="249">
        <f t="shared" si="280"/>
        <v>10547.341608487017</v>
      </c>
      <c r="T602" s="249">
        <f t="shared" si="280"/>
        <v>10717.441256120741</v>
      </c>
      <c r="U602" s="249">
        <f t="shared" si="280"/>
        <v>11073.749587520331</v>
      </c>
      <c r="V602" s="249">
        <f t="shared" si="280"/>
        <v>11645.854738520135</v>
      </c>
      <c r="W602" s="249">
        <f t="shared" si="280"/>
        <v>12314.798058608367</v>
      </c>
      <c r="X602" s="249">
        <f t="shared" si="280"/>
        <v>13015.728589738865</v>
      </c>
      <c r="Y602" s="249">
        <f t="shared" si="280"/>
        <v>13854.025898965658</v>
      </c>
      <c r="Z602" s="318">
        <v>14186.558000000001</v>
      </c>
      <c r="AA602" s="318">
        <v>14853.616</v>
      </c>
      <c r="AB602" s="318">
        <v>15614.52351559415</v>
      </c>
      <c r="AC602" s="318">
        <v>16247.305141844872</v>
      </c>
      <c r="AD602" s="318">
        <v>16288.83194237609</v>
      </c>
      <c r="AE602" s="318">
        <v>17059.495547759365</v>
      </c>
      <c r="AF602" s="318">
        <v>17791.320780597362</v>
      </c>
      <c r="AG602" s="318">
        <v>18422.401449292636</v>
      </c>
      <c r="AH602" s="318"/>
    </row>
    <row r="603" spans="1:34" x14ac:dyDescent="0.2">
      <c r="A603" s="219" t="s">
        <v>168</v>
      </c>
      <c r="B603" s="219"/>
      <c r="C603" s="249">
        <f t="shared" si="280"/>
        <v>745.85097625829758</v>
      </c>
      <c r="D603" s="249">
        <f t="shared" si="280"/>
        <v>730.62095664797687</v>
      </c>
      <c r="E603" s="249">
        <f t="shared" si="280"/>
        <v>763.53860322712228</v>
      </c>
      <c r="F603" s="249">
        <f t="shared" si="280"/>
        <v>834.19991171099139</v>
      </c>
      <c r="G603" s="249">
        <f t="shared" si="280"/>
        <v>844.68985562394641</v>
      </c>
      <c r="H603" s="249">
        <f t="shared" si="280"/>
        <v>900.89405650498486</v>
      </c>
      <c r="I603" s="249">
        <f t="shared" si="280"/>
        <v>936.27017299375018</v>
      </c>
      <c r="J603" s="249">
        <f t="shared" si="280"/>
        <v>968.5635994350929</v>
      </c>
      <c r="K603" s="249">
        <f t="shared" si="280"/>
        <v>1059.4986095590027</v>
      </c>
      <c r="L603" s="249">
        <f t="shared" si="280"/>
        <v>1057.5138737476861</v>
      </c>
      <c r="M603" s="249">
        <f t="shared" si="280"/>
        <v>1141.3374788678507</v>
      </c>
      <c r="N603" s="249">
        <f t="shared" si="280"/>
        <v>1190.1669948486351</v>
      </c>
      <c r="O603" s="249">
        <f t="shared" si="280"/>
        <v>1226.9704319778987</v>
      </c>
      <c r="P603" s="249">
        <f t="shared" si="280"/>
        <v>1277.5573254637327</v>
      </c>
      <c r="Q603" s="249">
        <f t="shared" si="280"/>
        <v>1441.6468997674899</v>
      </c>
      <c r="R603" s="249">
        <f t="shared" si="280"/>
        <v>1586.4618979530833</v>
      </c>
      <c r="S603" s="249">
        <f t="shared" si="280"/>
        <v>1692.8771590321649</v>
      </c>
      <c r="T603" s="249">
        <f t="shared" si="280"/>
        <v>1809.6042923282182</v>
      </c>
      <c r="U603" s="249">
        <f t="shared" si="280"/>
        <v>1911.7778124674915</v>
      </c>
      <c r="V603" s="249">
        <f t="shared" si="280"/>
        <v>2025.9815493644321</v>
      </c>
      <c r="W603" s="249">
        <f t="shared" si="280"/>
        <v>2142.5083933536689</v>
      </c>
      <c r="X603" s="249">
        <f t="shared" si="280"/>
        <v>2240.4691004937981</v>
      </c>
      <c r="Y603" s="249">
        <f t="shared" si="280"/>
        <v>2357.8902046670937</v>
      </c>
      <c r="Z603" s="318">
        <v>2429.5450000000001</v>
      </c>
      <c r="AA603" s="318">
        <v>2430.9699999999998</v>
      </c>
      <c r="AB603" s="318">
        <v>2542.1992407726443</v>
      </c>
      <c r="AC603" s="318">
        <v>2638.2088555682244</v>
      </c>
      <c r="AD603" s="318">
        <v>2667.1644230846264</v>
      </c>
      <c r="AE603" s="318">
        <v>2737.6053327016302</v>
      </c>
      <c r="AF603" s="318">
        <v>2581.3304786783906</v>
      </c>
      <c r="AG603" s="318">
        <v>2655.9293329000925</v>
      </c>
      <c r="AH603" s="318"/>
    </row>
    <row r="604" spans="1:34" x14ac:dyDescent="0.2">
      <c r="A604" s="219" t="s">
        <v>70</v>
      </c>
      <c r="B604" s="219"/>
      <c r="C604" s="249">
        <f t="shared" si="280"/>
        <v>1070.4368911942768</v>
      </c>
      <c r="D604" s="249">
        <f t="shared" si="280"/>
        <v>1210.6818072714575</v>
      </c>
      <c r="E604" s="249">
        <f t="shared" si="280"/>
        <v>1161.7321744085646</v>
      </c>
      <c r="F604" s="249">
        <f t="shared" si="280"/>
        <v>1239.2187236632642</v>
      </c>
      <c r="G604" s="249">
        <f t="shared" si="280"/>
        <v>1444.9537094048196</v>
      </c>
      <c r="H604" s="249">
        <f t="shared" si="280"/>
        <v>1465.1753425611516</v>
      </c>
      <c r="I604" s="249">
        <f t="shared" si="280"/>
        <v>1478.815782259476</v>
      </c>
      <c r="J604" s="249">
        <f t="shared" si="280"/>
        <v>1618.7828392725405</v>
      </c>
      <c r="K604" s="249">
        <f t="shared" si="280"/>
        <v>1756.749699858372</v>
      </c>
      <c r="L604" s="249">
        <f t="shared" si="280"/>
        <v>1822.1450587194042</v>
      </c>
      <c r="M604" s="249">
        <f t="shared" si="280"/>
        <v>1715.9389191524508</v>
      </c>
      <c r="N604" s="249">
        <f t="shared" si="280"/>
        <v>1919.9640418418201</v>
      </c>
      <c r="O604" s="249">
        <f t="shared" si="280"/>
        <v>1938.2553534631691</v>
      </c>
      <c r="P604" s="249">
        <f t="shared" si="280"/>
        <v>1990.819199532785</v>
      </c>
      <c r="Q604" s="249">
        <f t="shared" si="280"/>
        <v>2182.8037840708657</v>
      </c>
      <c r="R604" s="249">
        <f t="shared" si="280"/>
        <v>2367.2157969983868</v>
      </c>
      <c r="S604" s="249">
        <f t="shared" si="280"/>
        <v>2368.2473041529488</v>
      </c>
      <c r="T604" s="249">
        <f t="shared" si="280"/>
        <v>2575.1942137880296</v>
      </c>
      <c r="U604" s="249">
        <f t="shared" si="280"/>
        <v>2680.7414029771012</v>
      </c>
      <c r="V604" s="249">
        <f t="shared" si="280"/>
        <v>2799.3714686367866</v>
      </c>
      <c r="W604" s="249">
        <f t="shared" si="280"/>
        <v>3128.2348226118893</v>
      </c>
      <c r="X604" s="249">
        <f t="shared" si="280"/>
        <v>3553.650036421931</v>
      </c>
      <c r="Y604" s="249">
        <f t="shared" si="280"/>
        <v>3618.5204624760313</v>
      </c>
      <c r="Z604" s="318">
        <v>3899.027</v>
      </c>
      <c r="AA604" s="318">
        <v>3986.5340000000001</v>
      </c>
      <c r="AB604" s="318">
        <v>4228.5170803992851</v>
      </c>
      <c r="AC604" s="318">
        <v>4366.0708162284445</v>
      </c>
      <c r="AD604" s="318">
        <v>4182.0212368759658</v>
      </c>
      <c r="AE604" s="318">
        <v>4384.9228694453768</v>
      </c>
      <c r="AF604" s="318">
        <v>4712.5543735791225</v>
      </c>
      <c r="AG604" s="318">
        <v>4908.9430984480359</v>
      </c>
      <c r="AH604" s="318"/>
    </row>
    <row r="605" spans="1:34" x14ac:dyDescent="0.2">
      <c r="A605" s="219" t="s">
        <v>167</v>
      </c>
      <c r="B605" s="219"/>
      <c r="C605" s="249">
        <f t="shared" si="280"/>
        <v>767.89230610525601</v>
      </c>
      <c r="D605" s="249">
        <f t="shared" si="280"/>
        <v>868.49901213536305</v>
      </c>
      <c r="E605" s="249">
        <f t="shared" si="280"/>
        <v>833.38424891311604</v>
      </c>
      <c r="F605" s="249">
        <f t="shared" si="280"/>
        <v>888.97004698635726</v>
      </c>
      <c r="G605" s="249">
        <f t="shared" si="280"/>
        <v>1036.5575983141305</v>
      </c>
      <c r="H605" s="249">
        <f t="shared" si="280"/>
        <v>1051.0629957036535</v>
      </c>
      <c r="I605" s="249">
        <f t="shared" si="280"/>
        <v>1060.8473863490628</v>
      </c>
      <c r="J605" s="249">
        <f t="shared" si="280"/>
        <v>1161.2590955807168</v>
      </c>
      <c r="K605" s="249">
        <f t="shared" si="280"/>
        <v>1260.2245983188368</v>
      </c>
      <c r="L605" s="249">
        <f t="shared" si="280"/>
        <v>1307.1362179978219</v>
      </c>
      <c r="M605" s="249">
        <f t="shared" si="280"/>
        <v>1230.970003733549</v>
      </c>
      <c r="N605" s="249">
        <f t="shared" si="280"/>
        <v>1377.2847596276722</v>
      </c>
      <c r="O605" s="249">
        <f t="shared" si="280"/>
        <v>1390.427668472038</v>
      </c>
      <c r="P605" s="249">
        <f t="shared" si="280"/>
        <v>1428.2383833716476</v>
      </c>
      <c r="Q605" s="249">
        <f t="shared" si="280"/>
        <v>1565.6704144952866</v>
      </c>
      <c r="R605" s="249">
        <f t="shared" si="280"/>
        <v>1698.2262361794285</v>
      </c>
      <c r="S605" s="249">
        <f t="shared" si="280"/>
        <v>1699.3793250862764</v>
      </c>
      <c r="T605" s="249">
        <f t="shared" si="280"/>
        <v>1846.0601202410091</v>
      </c>
      <c r="U605" s="249">
        <f t="shared" si="280"/>
        <v>1924.1046630757185</v>
      </c>
      <c r="V605" s="249">
        <f t="shared" si="280"/>
        <v>2010.2052611021693</v>
      </c>
      <c r="W605" s="249">
        <f t="shared" si="280"/>
        <v>2235.8897805043794</v>
      </c>
      <c r="X605" s="249">
        <f t="shared" si="280"/>
        <v>2560.1074481228234</v>
      </c>
      <c r="Y605" s="249">
        <f t="shared" si="280"/>
        <v>2602.1278413917616</v>
      </c>
      <c r="Z605" s="318">
        <v>2747.6620000000003</v>
      </c>
      <c r="AA605" s="318">
        <v>2939.7923299341005</v>
      </c>
      <c r="AB605" s="318">
        <v>3024.2611800119412</v>
      </c>
      <c r="AC605" s="318">
        <v>3118.3854194350483</v>
      </c>
      <c r="AD605" s="318">
        <v>3300.1782451831191</v>
      </c>
      <c r="AE605" s="318">
        <v>3459.0062373925539</v>
      </c>
      <c r="AF605" s="318">
        <v>3744.6875353119231</v>
      </c>
      <c r="AG605" s="318">
        <v>4106.7457752108139</v>
      </c>
      <c r="AH605" s="318"/>
    </row>
    <row r="606" spans="1:34" x14ac:dyDescent="0.2">
      <c r="A606" s="219" t="s">
        <v>168</v>
      </c>
      <c r="B606" s="219"/>
      <c r="C606" s="249">
        <f t="shared" si="280"/>
        <v>302.54458508902064</v>
      </c>
      <c r="D606" s="249">
        <f t="shared" si="280"/>
        <v>342.1827951360944</v>
      </c>
      <c r="E606" s="249">
        <f t="shared" si="280"/>
        <v>328.34792549544852</v>
      </c>
      <c r="F606" s="249">
        <f t="shared" si="280"/>
        <v>350.248676676907</v>
      </c>
      <c r="G606" s="249">
        <f t="shared" si="280"/>
        <v>408.39611109068898</v>
      </c>
      <c r="H606" s="249">
        <f t="shared" si="280"/>
        <v>414.11234685749804</v>
      </c>
      <c r="I606" s="249">
        <f t="shared" si="280"/>
        <v>417.96839591041328</v>
      </c>
      <c r="J606" s="249">
        <f t="shared" si="280"/>
        <v>457.52374369182394</v>
      </c>
      <c r="K606" s="249">
        <f t="shared" si="280"/>
        <v>496.52510153953551</v>
      </c>
      <c r="L606" s="249">
        <f t="shared" si="280"/>
        <v>515.0088407215826</v>
      </c>
      <c r="M606" s="249">
        <f t="shared" si="280"/>
        <v>484.96891541890182</v>
      </c>
      <c r="N606" s="249">
        <f t="shared" si="280"/>
        <v>542.67928221414797</v>
      </c>
      <c r="O606" s="249">
        <f t="shared" si="280"/>
        <v>547.82768499113104</v>
      </c>
      <c r="P606" s="249">
        <f t="shared" si="280"/>
        <v>562.5808161611377</v>
      </c>
      <c r="Q606" s="249">
        <f t="shared" si="280"/>
        <v>617.13336957557954</v>
      </c>
      <c r="R606" s="249">
        <f t="shared" si="280"/>
        <v>668.98956081895869</v>
      </c>
      <c r="S606" s="249">
        <f t="shared" si="280"/>
        <v>668.86797906667277</v>
      </c>
      <c r="T606" s="249">
        <f t="shared" si="280"/>
        <v>729.13409354702048</v>
      </c>
      <c r="U606" s="249">
        <f t="shared" si="280"/>
        <v>756.63673990138284</v>
      </c>
      <c r="V606" s="249">
        <f t="shared" si="280"/>
        <v>789.16620753461746</v>
      </c>
      <c r="W606" s="249">
        <f t="shared" si="280"/>
        <v>892.34504210751004</v>
      </c>
      <c r="X606" s="249">
        <f t="shared" si="280"/>
        <v>993.54258829910782</v>
      </c>
      <c r="Y606" s="249">
        <f t="shared" si="280"/>
        <v>1016.3926210842701</v>
      </c>
      <c r="Z606" s="318">
        <v>1151.365</v>
      </c>
      <c r="AA606" s="318">
        <v>1046.7416700658996</v>
      </c>
      <c r="AB606" s="318">
        <v>1204.2559003873432</v>
      </c>
      <c r="AC606" s="318">
        <v>1247.6853967933955</v>
      </c>
      <c r="AD606" s="318">
        <v>881.842991692846</v>
      </c>
      <c r="AE606" s="318">
        <v>925.91663205282259</v>
      </c>
      <c r="AF606" s="318">
        <v>967.86683826719843</v>
      </c>
      <c r="AG606" s="318">
        <v>802.1973232372211</v>
      </c>
      <c r="AH606" s="318"/>
    </row>
    <row r="607" spans="1:34" x14ac:dyDescent="0.2">
      <c r="A607" s="219" t="s">
        <v>71</v>
      </c>
      <c r="B607" s="219"/>
      <c r="C607" s="249">
        <f t="shared" si="280"/>
        <v>-1.0852369510692381</v>
      </c>
      <c r="D607" s="249">
        <f t="shared" si="280"/>
        <v>-0.7834061467739305</v>
      </c>
      <c r="E607" s="249">
        <f t="shared" si="280"/>
        <v>-0.38696893026840395</v>
      </c>
      <c r="F607" s="249">
        <f t="shared" si="280"/>
        <v>0.47146744766404231</v>
      </c>
      <c r="G607" s="249">
        <f t="shared" si="280"/>
        <v>2.8361759715326715</v>
      </c>
      <c r="H607" s="249">
        <f t="shared" si="280"/>
        <v>3.0299458951028511</v>
      </c>
      <c r="I607" s="249">
        <f t="shared" si="280"/>
        <v>-10.078688793240731</v>
      </c>
      <c r="J607" s="249">
        <f t="shared" si="280"/>
        <v>45.004200571267269</v>
      </c>
      <c r="K607" s="249">
        <f t="shared" si="280"/>
        <v>151.82686970544364</v>
      </c>
      <c r="L607" s="249">
        <f t="shared" si="280"/>
        <v>-83.920151607060347</v>
      </c>
      <c r="M607" s="249">
        <f t="shared" si="280"/>
        <v>-203.13745236062917</v>
      </c>
      <c r="N607" s="249">
        <f t="shared" si="280"/>
        <v>25.406475190786313</v>
      </c>
      <c r="O607" s="249">
        <f t="shared" si="280"/>
        <v>-101.59736051179067</v>
      </c>
      <c r="P607" s="249">
        <f t="shared" si="280"/>
        <v>210.58458756388933</v>
      </c>
      <c r="Q607" s="249">
        <f t="shared" si="280"/>
        <v>828.7447369279754</v>
      </c>
      <c r="R607" s="249">
        <f t="shared" si="280"/>
        <v>83.748441132019281</v>
      </c>
      <c r="S607" s="249">
        <f t="shared" si="280"/>
        <v>227.75165938998057</v>
      </c>
      <c r="T607" s="249">
        <f t="shared" si="280"/>
        <v>419.71337192046354</v>
      </c>
      <c r="U607" s="249">
        <f t="shared" si="280"/>
        <v>-39.564026740717665</v>
      </c>
      <c r="V607" s="249">
        <f t="shared" si="280"/>
        <v>-64.144619345093318</v>
      </c>
      <c r="W607" s="249">
        <f t="shared" si="280"/>
        <v>56.20667651215939</v>
      </c>
      <c r="X607" s="249">
        <f t="shared" si="280"/>
        <v>33.55729670653335</v>
      </c>
      <c r="Y607" s="249">
        <f t="shared" si="280"/>
        <v>-93.510058500552461</v>
      </c>
      <c r="Z607" s="318">
        <v>72.227000000000004</v>
      </c>
      <c r="AA607" s="318">
        <v>33.057000000000002</v>
      </c>
      <c r="AB607" s="318">
        <v>26.114511350901349</v>
      </c>
      <c r="AC607" s="318">
        <v>322.44126688608225</v>
      </c>
      <c r="AD607" s="318">
        <v>1192.6170472245142</v>
      </c>
      <c r="AE607" s="318">
        <v>69.065614810621938</v>
      </c>
      <c r="AF607" s="318">
        <v>-482.04602756329285</v>
      </c>
      <c r="AG607" s="318">
        <v>-487.61233740775037</v>
      </c>
      <c r="AH607" s="318"/>
    </row>
    <row r="608" spans="1:34" s="192" customFormat="1" x14ac:dyDescent="0.2">
      <c r="A608" s="222" t="s">
        <v>72</v>
      </c>
      <c r="B608" s="222"/>
      <c r="C608" s="248">
        <f t="shared" si="280"/>
        <v>1151.9585008845459</v>
      </c>
      <c r="D608" s="248">
        <f t="shared" si="280"/>
        <v>1337.7983584455403</v>
      </c>
      <c r="E608" s="248">
        <f t="shared" si="280"/>
        <v>1304.7198103750738</v>
      </c>
      <c r="F608" s="248">
        <f t="shared" si="280"/>
        <v>1356.7218103271587</v>
      </c>
      <c r="G608" s="248">
        <f t="shared" si="280"/>
        <v>1525.7622085082253</v>
      </c>
      <c r="H608" s="248">
        <f t="shared" si="280"/>
        <v>1544.8832823297819</v>
      </c>
      <c r="I608" s="248">
        <f t="shared" si="280"/>
        <v>1599.8179948381535</v>
      </c>
      <c r="J608" s="248">
        <f t="shared" si="280"/>
        <v>1670.767348522982</v>
      </c>
      <c r="K608" s="248">
        <f t="shared" si="280"/>
        <v>1746.9171148069656</v>
      </c>
      <c r="L608" s="248">
        <f t="shared" si="280"/>
        <v>1879.6347491580771</v>
      </c>
      <c r="M608" s="248">
        <f t="shared" si="280"/>
        <v>1759.5677383276343</v>
      </c>
      <c r="N608" s="248">
        <f t="shared" si="280"/>
        <v>2001.2702533093172</v>
      </c>
      <c r="O608" s="248">
        <f t="shared" si="280"/>
        <v>2032.6657577998096</v>
      </c>
      <c r="P608" s="248">
        <f t="shared" si="280"/>
        <v>2057.2006180198432</v>
      </c>
      <c r="Q608" s="248">
        <f t="shared" si="280"/>
        <v>2229.3616469815074</v>
      </c>
      <c r="R608" s="248">
        <f t="shared" si="280"/>
        <v>2442.1145317905039</v>
      </c>
      <c r="S608" s="248">
        <f t="shared" si="280"/>
        <v>2413.0529755329421</v>
      </c>
      <c r="T608" s="248">
        <f t="shared" si="280"/>
        <v>2620.0296848213138</v>
      </c>
      <c r="U608" s="248">
        <f t="shared" si="280"/>
        <v>2775.9408247663832</v>
      </c>
      <c r="V608" s="248">
        <f t="shared" si="280"/>
        <v>2881.4687769827747</v>
      </c>
      <c r="W608" s="248">
        <f t="shared" si="280"/>
        <v>3282.503725315164</v>
      </c>
      <c r="X608" s="248">
        <f t="shared" si="280"/>
        <v>3704.4263273784063</v>
      </c>
      <c r="Y608" s="248">
        <f t="shared" si="280"/>
        <v>3564.19850137812</v>
      </c>
      <c r="Z608" s="317">
        <v>3971.2539999999999</v>
      </c>
      <c r="AA608" s="317">
        <v>4019.5909999999999</v>
      </c>
      <c r="AB608" s="317">
        <v>4255.2426583435326</v>
      </c>
      <c r="AC608" s="317">
        <v>4364.0658511616557</v>
      </c>
      <c r="AD608" s="317">
        <v>4082.9041556408292</v>
      </c>
      <c r="AE608" s="317">
        <v>4402.7774516281152</v>
      </c>
      <c r="AF608" s="317">
        <v>4854.6897157924759</v>
      </c>
      <c r="AG608" s="317">
        <v>5054.7755077190268</v>
      </c>
      <c r="AH608" s="317"/>
    </row>
    <row r="609" spans="1:34" x14ac:dyDescent="0.2">
      <c r="A609" s="222" t="s">
        <v>83</v>
      </c>
      <c r="B609" s="222"/>
      <c r="C609" s="248">
        <f t="shared" si="280"/>
        <v>1347.4298418220089</v>
      </c>
      <c r="D609" s="248">
        <f t="shared" si="280"/>
        <v>741.14123704735562</v>
      </c>
      <c r="E609" s="248">
        <f t="shared" si="280"/>
        <v>1036.1930750837539</v>
      </c>
      <c r="F609" s="248">
        <f t="shared" si="280"/>
        <v>872.52897811392825</v>
      </c>
      <c r="G609" s="248">
        <f t="shared" si="280"/>
        <v>89.763307774502536</v>
      </c>
      <c r="H609" s="248">
        <f t="shared" si="280"/>
        <v>81.622966467825748</v>
      </c>
      <c r="I609" s="248">
        <f t="shared" si="280"/>
        <v>44.106839242506254</v>
      </c>
      <c r="J609" s="248">
        <f t="shared" si="280"/>
        <v>-19.989651031876427</v>
      </c>
      <c r="K609" s="248">
        <f t="shared" si="280"/>
        <v>-7.8729831301198203</v>
      </c>
      <c r="L609" s="248">
        <f t="shared" si="280"/>
        <v>-5.7028382492047216</v>
      </c>
      <c r="M609" s="248">
        <f t="shared" si="280"/>
        <v>-3.7127349819949576</v>
      </c>
      <c r="N609" s="248">
        <f t="shared" si="280"/>
        <v>-4.0761819802939838</v>
      </c>
      <c r="O609" s="248">
        <f t="shared" si="280"/>
        <v>-16.447321760743126</v>
      </c>
      <c r="P609" s="248">
        <f t="shared" si="280"/>
        <v>25.507050509937979</v>
      </c>
      <c r="Q609" s="248">
        <f t="shared" si="280"/>
        <v>26.752219517861317</v>
      </c>
      <c r="R609" s="248">
        <f t="shared" si="280"/>
        <v>-106.23387070032342</v>
      </c>
      <c r="S609" s="248">
        <f t="shared" si="280"/>
        <v>-151.21942668352278</v>
      </c>
      <c r="T609" s="248">
        <f t="shared" si="280"/>
        <v>-183.84703791107353</v>
      </c>
      <c r="U609" s="248">
        <f t="shared" si="280"/>
        <v>-240.6134380376842</v>
      </c>
      <c r="V609" s="248">
        <f t="shared" si="280"/>
        <v>-283.05654858388556</v>
      </c>
      <c r="W609" s="248">
        <f t="shared" si="280"/>
        <v>-574.70879052095324</v>
      </c>
      <c r="X609" s="248">
        <f t="shared" si="280"/>
        <v>-888.13092680391674</v>
      </c>
      <c r="Y609" s="248">
        <f t="shared" si="280"/>
        <v>-603.99903337348519</v>
      </c>
      <c r="Z609" s="317">
        <v>-548.79100000000017</v>
      </c>
      <c r="AA609" s="317">
        <v>-556.01000000000022</v>
      </c>
      <c r="AB609" s="317">
        <v>-862.21623481912923</v>
      </c>
      <c r="AC609" s="317">
        <v>-967.04022763848491</v>
      </c>
      <c r="AD609" s="317">
        <v>-661.70476258999622</v>
      </c>
      <c r="AE609" s="317">
        <v>-1034.0029539690352</v>
      </c>
      <c r="AF609" s="317">
        <v>-1198.5966286508324</v>
      </c>
      <c r="AG609" s="317">
        <v>-1395.1736364635162</v>
      </c>
      <c r="AH609" s="317"/>
    </row>
    <row r="610" spans="1:34" x14ac:dyDescent="0.2">
      <c r="A610" s="219" t="s">
        <v>84</v>
      </c>
      <c r="B610" s="219"/>
      <c r="C610" s="249">
        <f t="shared" si="280"/>
        <v>1591.5529321247886</v>
      </c>
      <c r="D610" s="249">
        <f t="shared" si="280"/>
        <v>1764.8595812563954</v>
      </c>
      <c r="E610" s="249">
        <f t="shared" si="280"/>
        <v>2036.6999938391132</v>
      </c>
      <c r="F610" s="249">
        <f t="shared" si="280"/>
        <v>2385.92753801548</v>
      </c>
      <c r="G610" s="249">
        <f t="shared" si="280"/>
        <v>2546.7156624104305</v>
      </c>
      <c r="H610" s="249">
        <f t="shared" si="280"/>
        <v>2366.508354928761</v>
      </c>
      <c r="I610" s="249">
        <f t="shared" si="280"/>
        <v>2276.1649560718161</v>
      </c>
      <c r="J610" s="249">
        <f t="shared" si="280"/>
        <v>2500.1713265472004</v>
      </c>
      <c r="K610" s="249">
        <f t="shared" si="280"/>
        <v>2657.9194984040287</v>
      </c>
      <c r="L610" s="249">
        <f t="shared" si="280"/>
        <v>2650.921928711356</v>
      </c>
      <c r="M610" s="249">
        <f t="shared" si="280"/>
        <v>2337.7641656700048</v>
      </c>
      <c r="N610" s="249">
        <f t="shared" si="280"/>
        <v>2546.7689051605439</v>
      </c>
      <c r="O610" s="249">
        <f t="shared" si="280"/>
        <v>2389.3841493317395</v>
      </c>
      <c r="P610" s="249">
        <f t="shared" si="280"/>
        <v>2620.087693029006</v>
      </c>
      <c r="Q610" s="249">
        <f t="shared" si="280"/>
        <v>2994.5715897104951</v>
      </c>
      <c r="R610" s="249">
        <f t="shared" si="280"/>
        <v>2897.8346586495836</v>
      </c>
      <c r="S610" s="249">
        <f t="shared" si="280"/>
        <v>2550.3406061574146</v>
      </c>
      <c r="T610" s="249">
        <f t="shared" si="280"/>
        <v>2886.5860140310097</v>
      </c>
      <c r="U610" s="249">
        <f t="shared" si="280"/>
        <v>3033.6702764094207</v>
      </c>
      <c r="V610" s="249">
        <f t="shared" si="280"/>
        <v>3070.8613346180905</v>
      </c>
      <c r="W610" s="249">
        <f t="shared" si="280"/>
        <v>3170.844388443199</v>
      </c>
      <c r="X610" s="249">
        <f t="shared" si="280"/>
        <v>3527.2214697094491</v>
      </c>
      <c r="Y610" s="249">
        <f t="shared" si="280"/>
        <v>3695.4282065976249</v>
      </c>
      <c r="Z610" s="318">
        <v>3797.3040000000001</v>
      </c>
      <c r="AA610" s="318">
        <v>3737.652</v>
      </c>
      <c r="AB610" s="318">
        <v>3817.2401873242748</v>
      </c>
      <c r="AC610" s="318">
        <v>4245.6473279647535</v>
      </c>
      <c r="AD610" s="318">
        <v>3635.9266537527319</v>
      </c>
      <c r="AE610" s="318">
        <v>3762.5852804650222</v>
      </c>
      <c r="AF610" s="318">
        <v>3871.5645898764119</v>
      </c>
      <c r="AG610" s="318">
        <v>3868.5186285710602</v>
      </c>
      <c r="AH610" s="318"/>
    </row>
    <row r="611" spans="1:34" x14ac:dyDescent="0.2">
      <c r="A611" s="219" t="s">
        <v>85</v>
      </c>
      <c r="B611" s="219"/>
      <c r="C611" s="249">
        <f t="shared" si="280"/>
        <v>1255.8164589490871</v>
      </c>
      <c r="D611" s="249">
        <f t="shared" si="280"/>
        <v>1401.322187711836</v>
      </c>
      <c r="E611" s="249">
        <f t="shared" si="280"/>
        <v>1617.2137568031785</v>
      </c>
      <c r="F611" s="249">
        <f t="shared" si="280"/>
        <v>1945.6416980631736</v>
      </c>
      <c r="G611" s="249">
        <f t="shared" si="280"/>
        <v>2138.7693238428214</v>
      </c>
      <c r="H611" s="249">
        <f t="shared" si="280"/>
        <v>1989.4453173359159</v>
      </c>
      <c r="I611" s="249">
        <f t="shared" si="280"/>
        <v>1996.9633960030669</v>
      </c>
      <c r="J611" s="249">
        <f t="shared" si="280"/>
        <v>1994.6164881177765</v>
      </c>
      <c r="K611" s="249">
        <f t="shared" si="280"/>
        <v>1976.7525245004842</v>
      </c>
      <c r="L611" s="249">
        <f t="shared" si="280"/>
        <v>2006.3965360804227</v>
      </c>
      <c r="M611" s="249">
        <f t="shared" si="280"/>
        <v>1847.2931074959415</v>
      </c>
      <c r="N611" s="249">
        <f t="shared" si="280"/>
        <v>1838.1087456408704</v>
      </c>
      <c r="O611" s="249">
        <f t="shared" si="280"/>
        <v>1661.6029634318472</v>
      </c>
      <c r="P611" s="249">
        <f t="shared" si="280"/>
        <v>1883.8920248476707</v>
      </c>
      <c r="Q611" s="249">
        <f t="shared" si="280"/>
        <v>2122.5280998451926</v>
      </c>
      <c r="R611" s="249">
        <f t="shared" si="280"/>
        <v>2067.3905086776454</v>
      </c>
      <c r="S611" s="249">
        <f t="shared" si="280"/>
        <v>1834.7895574723941</v>
      </c>
      <c r="T611" s="249">
        <f t="shared" si="280"/>
        <v>2106.6362356825557</v>
      </c>
      <c r="U611" s="249">
        <f t="shared" si="280"/>
        <v>2030.0166184631232</v>
      </c>
      <c r="V611" s="249">
        <f t="shared" si="280"/>
        <v>2074.6231919590296</v>
      </c>
      <c r="W611" s="249">
        <f t="shared" si="280"/>
        <v>2130.1741697048187</v>
      </c>
      <c r="X611" s="249">
        <f t="shared" si="280"/>
        <v>2475.6585265863514</v>
      </c>
      <c r="Y611" s="249">
        <f t="shared" si="280"/>
        <v>2770.2003531173773</v>
      </c>
      <c r="Z611" s="318">
        <v>2778.8120000000004</v>
      </c>
      <c r="AA611" s="318">
        <v>2630.7449999999999</v>
      </c>
      <c r="AB611" s="318">
        <v>2638.6518828404023</v>
      </c>
      <c r="AC611" s="318">
        <v>2945.3165562542408</v>
      </c>
      <c r="AD611" s="318">
        <v>2582.7927941594985</v>
      </c>
      <c r="AE611" s="318">
        <v>2775.2977425832619</v>
      </c>
      <c r="AF611" s="318">
        <v>2841.5185650640306</v>
      </c>
      <c r="AG611" s="318">
        <v>2770.9100454810241</v>
      </c>
      <c r="AH611" s="318"/>
    </row>
    <row r="612" spans="1:34" x14ac:dyDescent="0.2">
      <c r="A612" s="219" t="s">
        <v>86</v>
      </c>
      <c r="B612" s="219"/>
      <c r="C612" s="249">
        <f t="shared" si="280"/>
        <v>376.0836947163848</v>
      </c>
      <c r="D612" s="249">
        <f t="shared" si="280"/>
        <v>405.69738206237002</v>
      </c>
      <c r="E612" s="249">
        <f t="shared" ref="C612:Y616" si="281">IFERROR(IF(E$13=2016,E570,IF(E$13&gt;2016,D612*E591/D570,F612*E570/F591)),0)</f>
        <v>468.11372388985268</v>
      </c>
      <c r="F612" s="249">
        <f t="shared" si="281"/>
        <v>479.93994436352187</v>
      </c>
      <c r="G612" s="249">
        <f t="shared" si="281"/>
        <v>449.06327174108708</v>
      </c>
      <c r="H612" s="249">
        <f t="shared" si="281"/>
        <v>416.05117852725976</v>
      </c>
      <c r="I612" s="249">
        <f t="shared" si="281"/>
        <v>346.05639610122279</v>
      </c>
      <c r="J612" s="249">
        <f t="shared" si="281"/>
        <v>549.4476573575248</v>
      </c>
      <c r="K612" s="249">
        <f t="shared" si="281"/>
        <v>747.70634260340159</v>
      </c>
      <c r="L612" s="249">
        <f t="shared" si="281"/>
        <v>710.88587954749096</v>
      </c>
      <c r="M612" s="249">
        <f t="shared" si="281"/>
        <v>548.69338133414067</v>
      </c>
      <c r="N612" s="249">
        <f t="shared" si="281"/>
        <v>768.8619772216889</v>
      </c>
      <c r="O612" s="249">
        <f t="shared" si="281"/>
        <v>770.97906178565302</v>
      </c>
      <c r="P612" s="249">
        <f t="shared" si="281"/>
        <v>775.74861927502366</v>
      </c>
      <c r="Q612" s="249">
        <f t="shared" si="281"/>
        <v>923.71918312308355</v>
      </c>
      <c r="R612" s="249">
        <f t="shared" si="281"/>
        <v>877.14676629039786</v>
      </c>
      <c r="S612" s="249">
        <f t="shared" si="281"/>
        <v>750.63523431550209</v>
      </c>
      <c r="T612" s="249">
        <f t="shared" si="281"/>
        <v>817.93168405160316</v>
      </c>
      <c r="U612" s="249">
        <f t="shared" si="281"/>
        <v>1075.0027061389217</v>
      </c>
      <c r="V612" s="249">
        <f t="shared" si="281"/>
        <v>1062.6312058985429</v>
      </c>
      <c r="W612" s="249">
        <f t="shared" si="281"/>
        <v>1113.3567018399153</v>
      </c>
      <c r="X612" s="249">
        <f t="shared" si="281"/>
        <v>1092.9350659927948</v>
      </c>
      <c r="Y612" s="249">
        <f t="shared" si="281"/>
        <v>919.03824717397504</v>
      </c>
      <c r="Z612" s="318">
        <v>1018.4919999999997</v>
      </c>
      <c r="AA612" s="318">
        <v>1106.9070000000002</v>
      </c>
      <c r="AB612" s="318">
        <v>1179.8437297651024</v>
      </c>
      <c r="AC612" s="318">
        <v>1300.3528012108875</v>
      </c>
      <c r="AD612" s="318">
        <v>1046.1762251280618</v>
      </c>
      <c r="AE612" s="318">
        <v>985.91229231386671</v>
      </c>
      <c r="AF612" s="318">
        <v>1030.0200436946152</v>
      </c>
      <c r="AG612" s="318">
        <v>1121.1331177340905</v>
      </c>
      <c r="AH612" s="318"/>
    </row>
    <row r="613" spans="1:34" x14ac:dyDescent="0.2">
      <c r="A613" s="219" t="s">
        <v>87</v>
      </c>
      <c r="B613" s="219"/>
      <c r="C613" s="249">
        <f t="shared" si="281"/>
        <v>677.94681514850379</v>
      </c>
      <c r="D613" s="249">
        <f t="shared" si="281"/>
        <v>1008.6364616384203</v>
      </c>
      <c r="E613" s="249">
        <f t="shared" si="281"/>
        <v>1068.5623598508996</v>
      </c>
      <c r="F613" s="249">
        <f t="shared" si="281"/>
        <v>1404.9517699175808</v>
      </c>
      <c r="G613" s="249">
        <f t="shared" si="281"/>
        <v>1721.1822989785665</v>
      </c>
      <c r="H613" s="249">
        <f t="shared" si="281"/>
        <v>1606.9850047459026</v>
      </c>
      <c r="I613" s="249">
        <f t="shared" si="281"/>
        <v>1601.1010843313513</v>
      </c>
      <c r="J613" s="249">
        <f t="shared" si="281"/>
        <v>1984.4829850731214</v>
      </c>
      <c r="K613" s="249">
        <f t="shared" si="281"/>
        <v>2212.4873161072319</v>
      </c>
      <c r="L613" s="249">
        <f t="shared" si="281"/>
        <v>2182.5608977114694</v>
      </c>
      <c r="M613" s="249">
        <f t="shared" si="281"/>
        <v>1875.1435400700946</v>
      </c>
      <c r="N613" s="249">
        <f t="shared" si="281"/>
        <v>2043.835855011816</v>
      </c>
      <c r="O613" s="249">
        <f t="shared" si="281"/>
        <v>2138.2957935396489</v>
      </c>
      <c r="P613" s="249">
        <f t="shared" si="281"/>
        <v>2218.6686815155958</v>
      </c>
      <c r="Q613" s="249">
        <f t="shared" si="281"/>
        <v>2547.1976366073013</v>
      </c>
      <c r="R613" s="249">
        <f t="shared" si="281"/>
        <v>2820.4851382005777</v>
      </c>
      <c r="S613" s="249">
        <f t="shared" si="281"/>
        <v>2631.2248567717666</v>
      </c>
      <c r="T613" s="249">
        <f t="shared" si="281"/>
        <v>3007.5640950348416</v>
      </c>
      <c r="U613" s="249">
        <f t="shared" si="281"/>
        <v>3238.7836970148146</v>
      </c>
      <c r="V613" s="249">
        <f t="shared" si="281"/>
        <v>3338.1431066735122</v>
      </c>
      <c r="W613" s="249">
        <f t="shared" si="281"/>
        <v>3737.4645491149272</v>
      </c>
      <c r="X613" s="249">
        <f t="shared" si="281"/>
        <v>4306.4650396696843</v>
      </c>
      <c r="Y613" s="249">
        <f t="shared" si="281"/>
        <v>4301.7541377674625</v>
      </c>
      <c r="Z613" s="318">
        <v>4346.0950000000003</v>
      </c>
      <c r="AA613" s="318">
        <v>4293.6620000000003</v>
      </c>
      <c r="AB613" s="318">
        <v>4657.3342345359915</v>
      </c>
      <c r="AC613" s="318">
        <v>5186.2296362221396</v>
      </c>
      <c r="AD613" s="318">
        <v>4301.8682592008281</v>
      </c>
      <c r="AE613" s="318">
        <v>4852.6555204253464</v>
      </c>
      <c r="AF613" s="318">
        <v>5109.2391358371478</v>
      </c>
      <c r="AG613" s="318">
        <v>5206.5366416130319</v>
      </c>
      <c r="AH613" s="318"/>
    </row>
    <row r="614" spans="1:34" x14ac:dyDescent="0.2">
      <c r="A614" s="219" t="s">
        <v>88</v>
      </c>
      <c r="B614" s="219"/>
      <c r="C614" s="249">
        <f t="shared" si="281"/>
        <v>509.94376743477454</v>
      </c>
      <c r="D614" s="249">
        <f t="shared" si="281"/>
        <v>760.33384067189218</v>
      </c>
      <c r="E614" s="249">
        <f t="shared" si="281"/>
        <v>849.01164744867731</v>
      </c>
      <c r="F614" s="249">
        <f t="shared" si="281"/>
        <v>934.48293845026706</v>
      </c>
      <c r="G614" s="249">
        <f t="shared" si="281"/>
        <v>1287.0972943311233</v>
      </c>
      <c r="H614" s="249">
        <f t="shared" si="281"/>
        <v>1242.6715963308582</v>
      </c>
      <c r="I614" s="249">
        <f t="shared" si="281"/>
        <v>1264.0360362781962</v>
      </c>
      <c r="J614" s="249">
        <f t="shared" si="281"/>
        <v>1306.2941279961276</v>
      </c>
      <c r="K614" s="249">
        <f t="shared" si="281"/>
        <v>1377.1006184515616</v>
      </c>
      <c r="L614" s="249">
        <f t="shared" si="281"/>
        <v>1281.0745483039016</v>
      </c>
      <c r="M614" s="249">
        <f t="shared" si="281"/>
        <v>1288.568456035634</v>
      </c>
      <c r="N614" s="249">
        <f t="shared" si="281"/>
        <v>1395.8051314496336</v>
      </c>
      <c r="O614" s="249">
        <f t="shared" si="281"/>
        <v>1478.9288413355043</v>
      </c>
      <c r="P614" s="249">
        <f t="shared" si="281"/>
        <v>1556.2164005853231</v>
      </c>
      <c r="Q614" s="249">
        <f t="shared" si="281"/>
        <v>1835.4187011708098</v>
      </c>
      <c r="R614" s="249">
        <f t="shared" si="281"/>
        <v>1941.8023493462963</v>
      </c>
      <c r="S614" s="249">
        <f t="shared" si="281"/>
        <v>1993.3076360015521</v>
      </c>
      <c r="T614" s="249">
        <f t="shared" si="281"/>
        <v>2303.6913904012958</v>
      </c>
      <c r="U614" s="249">
        <f t="shared" si="281"/>
        <v>2678.5237758270368</v>
      </c>
      <c r="V614" s="249">
        <f t="shared" si="281"/>
        <v>2670.9901720625353</v>
      </c>
      <c r="W614" s="249">
        <f t="shared" si="281"/>
        <v>2928.6816912344257</v>
      </c>
      <c r="X614" s="249">
        <f t="shared" si="281"/>
        <v>3423.2135973551694</v>
      </c>
      <c r="Y614" s="249">
        <f t="shared" si="281"/>
        <v>3503.081270390318</v>
      </c>
      <c r="Z614" s="318">
        <v>3500.3029999999999</v>
      </c>
      <c r="AA614" s="318">
        <v>3394.7019999999993</v>
      </c>
      <c r="AB614" s="318">
        <v>3740.5981769901014</v>
      </c>
      <c r="AC614" s="318">
        <v>4219.1282441094891</v>
      </c>
      <c r="AD614" s="318">
        <v>3576.3318265716821</v>
      </c>
      <c r="AE614" s="318">
        <v>4141.2251411400011</v>
      </c>
      <c r="AF614" s="318">
        <v>4436.7355370643654</v>
      </c>
      <c r="AG614" s="318">
        <v>4549.7389099197871</v>
      </c>
      <c r="AH614" s="318"/>
    </row>
    <row r="615" spans="1:34" ht="10.8" thickBot="1" x14ac:dyDescent="0.25">
      <c r="A615" s="219" t="s">
        <v>89</v>
      </c>
      <c r="B615" s="219"/>
      <c r="C615" s="249">
        <f t="shared" si="281"/>
        <v>197.78598746296339</v>
      </c>
      <c r="D615" s="249">
        <f t="shared" si="281"/>
        <v>292.41681622570798</v>
      </c>
      <c r="E615" s="249">
        <f t="shared" si="281"/>
        <v>257.56778737326039</v>
      </c>
      <c r="F615" s="249">
        <f t="shared" si="281"/>
        <v>530.80554650020258</v>
      </c>
      <c r="G615" s="249">
        <f t="shared" si="281"/>
        <v>536.57342186113863</v>
      </c>
      <c r="H615" s="249">
        <f t="shared" si="281"/>
        <v>466.547172768709</v>
      </c>
      <c r="I615" s="249">
        <f t="shared" si="281"/>
        <v>441.37253473977694</v>
      </c>
      <c r="J615" s="249">
        <f t="shared" si="281"/>
        <v>776.0717305631033</v>
      </c>
      <c r="K615" s="249">
        <f t="shared" si="281"/>
        <v>950.40026948578418</v>
      </c>
      <c r="L615" s="249">
        <f t="shared" si="281"/>
        <v>1034.2171658395146</v>
      </c>
      <c r="M615" s="249">
        <f t="shared" si="281"/>
        <v>650.63423961273713</v>
      </c>
      <c r="N615" s="249">
        <f t="shared" si="281"/>
        <v>718.75959053539566</v>
      </c>
      <c r="O615" s="249">
        <f t="shared" si="281"/>
        <v>731.74245534562783</v>
      </c>
      <c r="P615" s="249">
        <f t="shared" si="281"/>
        <v>730.9036490311878</v>
      </c>
      <c r="Q615" s="249">
        <f t="shared" si="281"/>
        <v>773.96547972623807</v>
      </c>
      <c r="R615" s="249">
        <f t="shared" si="281"/>
        <v>977.3663535010844</v>
      </c>
      <c r="S615" s="249">
        <f t="shared" si="281"/>
        <v>644.28887074392151</v>
      </c>
      <c r="T615" s="249">
        <f t="shared" si="281"/>
        <v>708.43541695659644</v>
      </c>
      <c r="U615" s="249">
        <f t="shared" si="281"/>
        <v>534.37689305493075</v>
      </c>
      <c r="V615" s="249">
        <f t="shared" si="281"/>
        <v>667.35337329472725</v>
      </c>
      <c r="W615" s="249">
        <f t="shared" si="281"/>
        <v>827.0346044976111</v>
      </c>
      <c r="X615" s="249">
        <f t="shared" si="281"/>
        <v>895.37418623957842</v>
      </c>
      <c r="Y615" s="249">
        <f t="shared" si="281"/>
        <v>792.81072831268671</v>
      </c>
      <c r="Z615" s="318">
        <v>845.79200000000037</v>
      </c>
      <c r="AA615" s="318">
        <v>898.96000000000095</v>
      </c>
      <c r="AB615" s="318">
        <v>916.34542276897173</v>
      </c>
      <c r="AC615" s="318">
        <v>970.07066129010116</v>
      </c>
      <c r="AD615" s="318">
        <v>734.92780396390947</v>
      </c>
      <c r="AE615" s="318">
        <v>736.76653263819048</v>
      </c>
      <c r="AF615" s="318">
        <v>709.24476002186975</v>
      </c>
      <c r="AG615" s="318">
        <v>696.90813901561069</v>
      </c>
      <c r="AH615" s="318"/>
    </row>
    <row r="616" spans="1:34" ht="10.8" thickBot="1" x14ac:dyDescent="0.25">
      <c r="A616" s="230" t="s">
        <v>90</v>
      </c>
      <c r="B616" s="230"/>
      <c r="C616" s="250">
        <f t="shared" si="281"/>
        <v>7873.4899115562484</v>
      </c>
      <c r="D616" s="250">
        <f t="shared" si="281"/>
        <v>8021.2602976766739</v>
      </c>
      <c r="E616" s="250">
        <f t="shared" si="281"/>
        <v>8253.3956819837713</v>
      </c>
      <c r="F616" s="250">
        <f t="shared" si="281"/>
        <v>8601.2822657488014</v>
      </c>
      <c r="G616" s="250">
        <f t="shared" si="281"/>
        <v>8990.6893022536442</v>
      </c>
      <c r="H616" s="250">
        <f t="shared" si="281"/>
        <v>9415.5474607626329</v>
      </c>
      <c r="I616" s="250">
        <f t="shared" si="281"/>
        <v>9840.3114536486064</v>
      </c>
      <c r="J616" s="250">
        <f t="shared" si="281"/>
        <v>10217.43330022444</v>
      </c>
      <c r="K616" s="250">
        <f t="shared" si="281"/>
        <v>10659.261804271709</v>
      </c>
      <c r="L616" s="250">
        <f t="shared" si="281"/>
        <v>11136.479814967945</v>
      </c>
      <c r="M616" s="250">
        <f t="shared" si="281"/>
        <v>11743.769177293585</v>
      </c>
      <c r="N616" s="250">
        <f t="shared" si="281"/>
        <v>12571.571350124355</v>
      </c>
      <c r="O616" s="250">
        <f t="shared" si="281"/>
        <v>12851.69992902657</v>
      </c>
      <c r="P616" s="250">
        <f t="shared" si="281"/>
        <v>13341.296139760276</v>
      </c>
      <c r="Q616" s="250">
        <f t="shared" si="281"/>
        <v>13918.652605628207</v>
      </c>
      <c r="R616" s="250">
        <f t="shared" si="281"/>
        <v>14315.010998331503</v>
      </c>
      <c r="S616" s="250">
        <f t="shared" si="281"/>
        <v>14684.231173694503</v>
      </c>
      <c r="T616" s="250">
        <f t="shared" si="281"/>
        <v>15109.93066594178</v>
      </c>
      <c r="U616" s="250">
        <f t="shared" si="281"/>
        <v>15620.527148562731</v>
      </c>
      <c r="V616" s="250">
        <f t="shared" si="281"/>
        <v>16343.129410358131</v>
      </c>
      <c r="W616" s="250">
        <f t="shared" si="281"/>
        <v>17159.55520562534</v>
      </c>
      <c r="X616" s="250">
        <f t="shared" si="281"/>
        <v>18141.050557643543</v>
      </c>
      <c r="Y616" s="250">
        <f t="shared" si="281"/>
        <v>19169.095364867411</v>
      </c>
      <c r="Z616" s="319">
        <v>20038.565999999999</v>
      </c>
      <c r="AA616" s="319">
        <v>20748.167000000001</v>
      </c>
      <c r="AB616" s="319">
        <v>21568.863700320813</v>
      </c>
      <c r="AC616" s="319">
        <v>22318.389793489601</v>
      </c>
      <c r="AD616" s="319">
        <v>22376.407504575403</v>
      </c>
      <c r="AE616" s="319">
        <v>23123.523858949167</v>
      </c>
      <c r="AF616" s="319">
        <v>23987.628883262732</v>
      </c>
      <c r="AG616" s="319">
        <v>24766.767526239899</v>
      </c>
      <c r="AH616" s="319"/>
    </row>
    <row r="617" spans="1:34" x14ac:dyDescent="0.2">
      <c r="Z617" s="76"/>
      <c r="AA617" s="76"/>
      <c r="AB617" s="76"/>
      <c r="AC617" s="76"/>
      <c r="AD617" s="76"/>
      <c r="AE617" s="76"/>
      <c r="AF617" s="76"/>
      <c r="AG617" s="76"/>
      <c r="AH617" s="76"/>
    </row>
    <row r="618" spans="1:34" x14ac:dyDescent="0.2">
      <c r="Z618" s="76"/>
      <c r="AA618" s="76"/>
      <c r="AB618" s="76"/>
      <c r="AC618" s="76"/>
      <c r="AD618" s="76"/>
      <c r="AE618" s="76"/>
      <c r="AF618" s="76"/>
      <c r="AG618" s="76"/>
      <c r="AH618" s="76"/>
    </row>
    <row r="619" spans="1:34" x14ac:dyDescent="0.2">
      <c r="A619" s="2" t="str">
        <f>"Tableau "&amp;C619&amp;": "</f>
        <v xml:space="preserve">Tableau : </v>
      </c>
      <c r="Z619" s="76"/>
      <c r="AA619" s="76"/>
      <c r="AB619" s="76"/>
      <c r="AC619" s="76"/>
      <c r="AD619" s="76"/>
      <c r="AE619" s="76"/>
      <c r="AF619" s="76"/>
      <c r="AG619" s="76"/>
      <c r="AH619" s="76"/>
    </row>
    <row r="620" spans="1:34" ht="10.8" thickBot="1" x14ac:dyDescent="0.25">
      <c r="A620" s="192" t="s">
        <v>449</v>
      </c>
      <c r="B620" s="192"/>
      <c r="Z620" s="76"/>
      <c r="AA620" s="76"/>
      <c r="AB620" s="76"/>
      <c r="AC620" s="76"/>
      <c r="AD620" s="76"/>
      <c r="AE620" s="76"/>
      <c r="AF620" s="76"/>
      <c r="AG620" s="76"/>
      <c r="AH620" s="76"/>
    </row>
    <row r="621" spans="1:34" ht="10.8" thickBot="1" x14ac:dyDescent="0.25">
      <c r="A621" s="193" t="s">
        <v>0</v>
      </c>
      <c r="B621" s="215"/>
      <c r="C621" s="194">
        <f t="shared" ref="C621:Y621" si="282">C$13</f>
        <v>1993</v>
      </c>
      <c r="D621" s="194">
        <f t="shared" si="282"/>
        <v>1994</v>
      </c>
      <c r="E621" s="194">
        <f t="shared" si="282"/>
        <v>1995</v>
      </c>
      <c r="F621" s="194">
        <f t="shared" si="282"/>
        <v>1996</v>
      </c>
      <c r="G621" s="194">
        <f t="shared" si="282"/>
        <v>1997</v>
      </c>
      <c r="H621" s="194">
        <f t="shared" si="282"/>
        <v>1998</v>
      </c>
      <c r="I621" s="194">
        <f t="shared" si="282"/>
        <v>1999</v>
      </c>
      <c r="J621" s="194">
        <f t="shared" si="282"/>
        <v>2000</v>
      </c>
      <c r="K621" s="194">
        <f t="shared" si="282"/>
        <v>2001</v>
      </c>
      <c r="L621" s="194">
        <f t="shared" si="282"/>
        <v>2002</v>
      </c>
      <c r="M621" s="194">
        <f t="shared" si="282"/>
        <v>2003</v>
      </c>
      <c r="N621" s="194">
        <f t="shared" si="282"/>
        <v>2004</v>
      </c>
      <c r="O621" s="194">
        <f t="shared" si="282"/>
        <v>2005</v>
      </c>
      <c r="P621" s="194">
        <f t="shared" si="282"/>
        <v>2006</v>
      </c>
      <c r="Q621" s="194">
        <f t="shared" si="282"/>
        <v>2007</v>
      </c>
      <c r="R621" s="194">
        <f t="shared" si="282"/>
        <v>2008</v>
      </c>
      <c r="S621" s="194">
        <f t="shared" si="282"/>
        <v>2009</v>
      </c>
      <c r="T621" s="194">
        <f t="shared" si="282"/>
        <v>2010</v>
      </c>
      <c r="U621" s="194">
        <f t="shared" si="282"/>
        <v>2011</v>
      </c>
      <c r="V621" s="194">
        <f t="shared" si="282"/>
        <v>2012</v>
      </c>
      <c r="W621" s="194">
        <f t="shared" si="282"/>
        <v>2013</v>
      </c>
      <c r="X621" s="194">
        <f t="shared" si="282"/>
        <v>2014</v>
      </c>
      <c r="Y621" s="194">
        <f t="shared" si="282"/>
        <v>2015</v>
      </c>
      <c r="Z621" s="80">
        <v>2016</v>
      </c>
      <c r="AA621" s="80">
        <v>2017</v>
      </c>
      <c r="AB621" s="80">
        <v>2018</v>
      </c>
      <c r="AC621" s="80">
        <v>2019</v>
      </c>
      <c r="AD621" s="80">
        <v>2020</v>
      </c>
      <c r="AE621" s="80">
        <v>2021</v>
      </c>
      <c r="AF621" s="80">
        <v>2022</v>
      </c>
      <c r="AG621" s="80">
        <v>2023</v>
      </c>
      <c r="AH621" s="80"/>
    </row>
    <row r="622" spans="1:34" x14ac:dyDescent="0.2">
      <c r="A622" s="222" t="s">
        <v>69</v>
      </c>
      <c r="B622" s="222"/>
      <c r="C622" s="251" t="str">
        <f t="shared" ref="C622:Y633" si="283">IFERROR(100*(C601/B601-1),"")</f>
        <v/>
      </c>
      <c r="D622" s="251">
        <f t="shared" si="283"/>
        <v>3.3116675387158345</v>
      </c>
      <c r="E622" s="251">
        <f t="shared" si="283"/>
        <v>1.1833277498619177</v>
      </c>
      <c r="F622" s="251">
        <f t="shared" si="283"/>
        <v>5.9959904287171018</v>
      </c>
      <c r="G622" s="251">
        <f t="shared" si="283"/>
        <v>6.8440719099655878</v>
      </c>
      <c r="H622" s="251">
        <f t="shared" si="283"/>
        <v>6.3781703622969754</v>
      </c>
      <c r="I622" s="251">
        <f t="shared" si="283"/>
        <v>5.7832244407245215</v>
      </c>
      <c r="J622" s="251">
        <f t="shared" si="283"/>
        <v>6.6920752151104601</v>
      </c>
      <c r="K622" s="251">
        <f t="shared" si="283"/>
        <v>5.7059317671036558</v>
      </c>
      <c r="L622" s="251">
        <f t="shared" si="283"/>
        <v>3.3561926906739092</v>
      </c>
      <c r="M622" s="251">
        <f t="shared" si="283"/>
        <v>7.005497816899231</v>
      </c>
      <c r="N622" s="251">
        <f t="shared" si="283"/>
        <v>5.6407751938419182</v>
      </c>
      <c r="O622" s="251">
        <f t="shared" si="283"/>
        <v>5.1127325811763047</v>
      </c>
      <c r="P622" s="251">
        <f t="shared" si="283"/>
        <v>2.8001640430269203</v>
      </c>
      <c r="Q622" s="251">
        <f t="shared" si="283"/>
        <v>3.4318421603348304</v>
      </c>
      <c r="R622" s="251">
        <f t="shared" si="283"/>
        <v>5.9103170777468517</v>
      </c>
      <c r="S622" s="251">
        <f t="shared" si="283"/>
        <v>4.865224017779668</v>
      </c>
      <c r="T622" s="251">
        <f t="shared" si="283"/>
        <v>2.3170827786725301</v>
      </c>
      <c r="U622" s="251">
        <f t="shared" si="283"/>
        <v>3.6389830205574736</v>
      </c>
      <c r="V622" s="251">
        <f t="shared" si="283"/>
        <v>5.2817296403145697</v>
      </c>
      <c r="W622" s="251">
        <f t="shared" si="283"/>
        <v>5.7451486563187659</v>
      </c>
      <c r="X622" s="251">
        <f t="shared" si="283"/>
        <v>5.527819422433633</v>
      </c>
      <c r="Y622" s="251">
        <f t="shared" si="283"/>
        <v>6.2681793776877992</v>
      </c>
      <c r="Z622" s="143">
        <v>2.4919937420329941</v>
      </c>
      <c r="AA622" s="143">
        <v>4.0231033714704267</v>
      </c>
      <c r="AB622" s="143">
        <v>5.0457504535754039</v>
      </c>
      <c r="AC622" s="143">
        <v>4.0131722495971855</v>
      </c>
      <c r="AD622" s="143">
        <v>0.3757728885480871</v>
      </c>
      <c r="AE622" s="143">
        <v>4.4313601776271083</v>
      </c>
      <c r="AF622" s="143">
        <v>2.8829376383509464</v>
      </c>
      <c r="AG622" s="143">
        <v>3.4644623864613422</v>
      </c>
      <c r="AH622" s="143"/>
    </row>
    <row r="623" spans="1:34" x14ac:dyDescent="0.2">
      <c r="A623" s="219" t="s">
        <v>450</v>
      </c>
      <c r="B623" s="219"/>
      <c r="C623" s="252" t="str">
        <f t="shared" si="283"/>
        <v/>
      </c>
      <c r="D623" s="252">
        <f t="shared" si="283"/>
        <v>4.4211889809713689</v>
      </c>
      <c r="E623" s="252">
        <f t="shared" si="283"/>
        <v>0.60781197891852656</v>
      </c>
      <c r="F623" s="252">
        <f t="shared" si="283"/>
        <v>5.4545196741403679</v>
      </c>
      <c r="G623" s="252">
        <f t="shared" si="283"/>
        <v>7.7952328201864596</v>
      </c>
      <c r="H623" s="252">
        <f t="shared" si="283"/>
        <v>6.3332879875290127</v>
      </c>
      <c r="I623" s="252">
        <f t="shared" si="283"/>
        <v>6.0659463411384174</v>
      </c>
      <c r="J623" s="252">
        <f t="shared" si="283"/>
        <v>7.2072766022042156</v>
      </c>
      <c r="K623" s="252">
        <f t="shared" si="283"/>
        <v>5.1400148761055142</v>
      </c>
      <c r="L623" s="252">
        <f t="shared" si="283"/>
        <v>3.9419479661366941</v>
      </c>
      <c r="M623" s="252">
        <f t="shared" si="283"/>
        <v>6.8625521387895461</v>
      </c>
      <c r="N623" s="252">
        <f t="shared" si="283"/>
        <v>5.8523746482270322</v>
      </c>
      <c r="O623" s="252">
        <f t="shared" si="283"/>
        <v>5.4261612634739054</v>
      </c>
      <c r="P623" s="252">
        <f t="shared" si="283"/>
        <v>2.60141181684308</v>
      </c>
      <c r="Q623" s="252">
        <f t="shared" si="283"/>
        <v>2.1175442374939069</v>
      </c>
      <c r="R623" s="252">
        <f t="shared" si="283"/>
        <v>5.3222633069830438</v>
      </c>
      <c r="S623" s="252">
        <f t="shared" si="283"/>
        <v>4.5831225303904599</v>
      </c>
      <c r="T623" s="252">
        <f t="shared" si="283"/>
        <v>1.6127253098245253</v>
      </c>
      <c r="U623" s="252">
        <f t="shared" si="283"/>
        <v>3.324565284611225</v>
      </c>
      <c r="V623" s="252">
        <f t="shared" si="283"/>
        <v>5.1663182960588472</v>
      </c>
      <c r="W623" s="252">
        <f t="shared" si="283"/>
        <v>5.7440465737187862</v>
      </c>
      <c r="X623" s="252">
        <f t="shared" si="283"/>
        <v>5.6917744634921386</v>
      </c>
      <c r="Y623" s="252">
        <f t="shared" si="283"/>
        <v>6.440648354389289</v>
      </c>
      <c r="Z623" s="140">
        <v>2.4002560949389462</v>
      </c>
      <c r="AA623" s="140">
        <v>4.7020425955330403</v>
      </c>
      <c r="AB623" s="140">
        <v>5.1227089457149599</v>
      </c>
      <c r="AC623" s="140">
        <v>4.0525196021432563</v>
      </c>
      <c r="AD623" s="140">
        <v>0.25559192843780387</v>
      </c>
      <c r="AE623" s="140">
        <v>4.731239220280492</v>
      </c>
      <c r="AF623" s="140">
        <v>4.2898409908381785</v>
      </c>
      <c r="AG623" s="140">
        <v>3.5471265819877251</v>
      </c>
      <c r="AH623" s="140"/>
    </row>
    <row r="624" spans="1:34" x14ac:dyDescent="0.2">
      <c r="A624" s="219" t="s">
        <v>451</v>
      </c>
      <c r="B624" s="219"/>
      <c r="C624" s="252" t="str">
        <f t="shared" si="283"/>
        <v/>
      </c>
      <c r="D624" s="252">
        <f t="shared" si="283"/>
        <v>-2.0419654991570835</v>
      </c>
      <c r="E624" s="252">
        <f t="shared" si="283"/>
        <v>4.5054342172401673</v>
      </c>
      <c r="F624" s="252">
        <f t="shared" si="283"/>
        <v>9.2544513381794591</v>
      </c>
      <c r="G624" s="252">
        <f t="shared" si="283"/>
        <v>1.2574856177387517</v>
      </c>
      <c r="H624" s="252">
        <f t="shared" si="283"/>
        <v>6.6538269054411847</v>
      </c>
      <c r="I624" s="252">
        <f t="shared" si="283"/>
        <v>3.9267787630886231</v>
      </c>
      <c r="J624" s="252">
        <f t="shared" si="283"/>
        <v>3.4491568110178727</v>
      </c>
      <c r="K624" s="252">
        <f t="shared" si="283"/>
        <v>9.3886462568846252</v>
      </c>
      <c r="L624" s="252">
        <f t="shared" si="283"/>
        <v>-0.18732783539401332</v>
      </c>
      <c r="M624" s="252">
        <f t="shared" si="283"/>
        <v>7.9264780539573421</v>
      </c>
      <c r="N624" s="252">
        <f t="shared" si="283"/>
        <v>4.2782714915504894</v>
      </c>
      <c r="O624" s="252">
        <f t="shared" si="283"/>
        <v>3.0922918622814155</v>
      </c>
      <c r="P624" s="252">
        <f t="shared" si="283"/>
        <v>4.1229105581857439</v>
      </c>
      <c r="Q624" s="252">
        <f t="shared" si="283"/>
        <v>12.844008721424327</v>
      </c>
      <c r="R624" s="252">
        <f t="shared" si="283"/>
        <v>10.045108702342386</v>
      </c>
      <c r="S624" s="252">
        <f t="shared" si="283"/>
        <v>6.7077098552686731</v>
      </c>
      <c r="T624" s="252">
        <f t="shared" si="283"/>
        <v>6.8951921687446793</v>
      </c>
      <c r="U624" s="252">
        <f t="shared" si="283"/>
        <v>5.6461802490431756</v>
      </c>
      <c r="V624" s="252">
        <f t="shared" si="283"/>
        <v>5.9736929758348989</v>
      </c>
      <c r="W624" s="252">
        <f t="shared" si="283"/>
        <v>5.751624146122758</v>
      </c>
      <c r="X624" s="252">
        <f t="shared" si="283"/>
        <v>4.5722437981580599</v>
      </c>
      <c r="Y624" s="252">
        <f t="shared" si="283"/>
        <v>5.2409160272469668</v>
      </c>
      <c r="Z624" s="140">
        <v>3.0389368932902894</v>
      </c>
      <c r="AA624" s="140">
        <v>5.8652957652549631E-2</v>
      </c>
      <c r="AB624" s="140">
        <v>4.5755085736411516</v>
      </c>
      <c r="AC624" s="140">
        <v>3.7766361210303856</v>
      </c>
      <c r="AD624" s="140">
        <v>1.0975464453956363</v>
      </c>
      <c r="AE624" s="140">
        <v>2.6410411374465426</v>
      </c>
      <c r="AF624" s="140">
        <v>-5.7084508185487159</v>
      </c>
      <c r="AG624" s="140">
        <v>2.8899381477065056</v>
      </c>
      <c r="AH624" s="140"/>
    </row>
    <row r="625" spans="1:34" x14ac:dyDescent="0.2">
      <c r="A625" s="219" t="s">
        <v>70</v>
      </c>
      <c r="B625" s="219"/>
      <c r="C625" s="252" t="str">
        <f t="shared" si="283"/>
        <v/>
      </c>
      <c r="D625" s="252">
        <f t="shared" si="283"/>
        <v>13.101651973215422</v>
      </c>
      <c r="E625" s="252">
        <f t="shared" si="283"/>
        <v>-4.0431459834365473</v>
      </c>
      <c r="F625" s="252">
        <f t="shared" si="283"/>
        <v>6.6699150597380852</v>
      </c>
      <c r="G625" s="252">
        <f t="shared" si="283"/>
        <v>16.601991384812244</v>
      </c>
      <c r="H625" s="252">
        <f t="shared" si="283"/>
        <v>1.3994658115837666</v>
      </c>
      <c r="I625" s="252">
        <f t="shared" si="283"/>
        <v>0.93097660751515487</v>
      </c>
      <c r="J625" s="252">
        <f t="shared" si="283"/>
        <v>9.4648068199008062</v>
      </c>
      <c r="K625" s="252">
        <f t="shared" si="283"/>
        <v>8.5228764006314748</v>
      </c>
      <c r="L625" s="252">
        <f t="shared" si="283"/>
        <v>3.7225199962353406</v>
      </c>
      <c r="M625" s="252">
        <f t="shared" si="283"/>
        <v>-5.8286325261938661</v>
      </c>
      <c r="N625" s="252">
        <f t="shared" si="283"/>
        <v>11.88999913762332</v>
      </c>
      <c r="O625" s="252">
        <f t="shared" si="283"/>
        <v>0.95269032246052543</v>
      </c>
      <c r="P625" s="252">
        <f t="shared" si="283"/>
        <v>2.7119154334178885</v>
      </c>
      <c r="Q625" s="252">
        <f t="shared" si="283"/>
        <v>9.6434967365764059</v>
      </c>
      <c r="R625" s="252">
        <f t="shared" si="283"/>
        <v>8.4484008261886956</v>
      </c>
      <c r="S625" s="252">
        <f t="shared" si="283"/>
        <v>4.3574698845372239E-2</v>
      </c>
      <c r="T625" s="252">
        <f t="shared" si="283"/>
        <v>8.7383994598950743</v>
      </c>
      <c r="U625" s="252">
        <f t="shared" si="283"/>
        <v>4.0986108396777965</v>
      </c>
      <c r="V625" s="252">
        <f t="shared" si="283"/>
        <v>4.4252707675548564</v>
      </c>
      <c r="W625" s="252">
        <f t="shared" si="283"/>
        <v>11.747756868267633</v>
      </c>
      <c r="X625" s="252">
        <f t="shared" si="283"/>
        <v>13.599209711975702</v>
      </c>
      <c r="Y625" s="252">
        <f t="shared" si="283"/>
        <v>1.8254590460296649</v>
      </c>
      <c r="Z625" s="140">
        <v>7.7519677015182031</v>
      </c>
      <c r="AA625" s="140">
        <v>2.2443291621217387</v>
      </c>
      <c r="AB625" s="140">
        <v>6.0700117043849255</v>
      </c>
      <c r="AC625" s="140">
        <v>3.2530017784904164</v>
      </c>
      <c r="AD625" s="140">
        <v>-4.215451079455157</v>
      </c>
      <c r="AE625" s="140">
        <v>4.8517599762592623</v>
      </c>
      <c r="AF625" s="140">
        <v>7.4717734812787207</v>
      </c>
      <c r="AG625" s="140">
        <v>4.1673519136450565</v>
      </c>
      <c r="AH625" s="140"/>
    </row>
    <row r="626" spans="1:34" x14ac:dyDescent="0.2">
      <c r="A626" s="219" t="s">
        <v>452</v>
      </c>
      <c r="B626" s="219"/>
      <c r="C626" s="252" t="str">
        <f t="shared" si="283"/>
        <v/>
      </c>
      <c r="D626" s="252">
        <f t="shared" si="283"/>
        <v>13.101668714508087</v>
      </c>
      <c r="E626" s="252">
        <f t="shared" si="283"/>
        <v>-4.0431552289174171</v>
      </c>
      <c r="F626" s="252">
        <f t="shared" si="283"/>
        <v>6.6698882473163135</v>
      </c>
      <c r="G626" s="252">
        <f t="shared" si="283"/>
        <v>16.602083706655879</v>
      </c>
      <c r="H626" s="252">
        <f t="shared" si="283"/>
        <v>1.3993817047036172</v>
      </c>
      <c r="I626" s="252">
        <f t="shared" si="283"/>
        <v>0.93090430215925224</v>
      </c>
      <c r="J626" s="252">
        <f t="shared" si="283"/>
        <v>9.4652360484408291</v>
      </c>
      <c r="K626" s="252">
        <f t="shared" si="283"/>
        <v>8.5222585652713345</v>
      </c>
      <c r="L626" s="252">
        <f t="shared" si="283"/>
        <v>3.7224808769457551</v>
      </c>
      <c r="M626" s="252">
        <f t="shared" si="283"/>
        <v>-5.8269530914642376</v>
      </c>
      <c r="N626" s="252">
        <f t="shared" si="283"/>
        <v>11.886134954576356</v>
      </c>
      <c r="O626" s="252">
        <f t="shared" si="283"/>
        <v>0.95426227237995764</v>
      </c>
      <c r="P626" s="252">
        <f t="shared" si="283"/>
        <v>2.7193586374155254</v>
      </c>
      <c r="Q626" s="252">
        <f t="shared" si="283"/>
        <v>9.6224854844751295</v>
      </c>
      <c r="R626" s="252">
        <f t="shared" si="283"/>
        <v>8.4663937222619658</v>
      </c>
      <c r="S626" s="252">
        <f t="shared" si="283"/>
        <v>6.7899605027998966E-2</v>
      </c>
      <c r="T626" s="252">
        <f t="shared" si="283"/>
        <v>8.631433429218994</v>
      </c>
      <c r="U626" s="252">
        <f t="shared" si="283"/>
        <v>4.2276273659235031</v>
      </c>
      <c r="V626" s="252">
        <f t="shared" si="283"/>
        <v>4.4748396321028228</v>
      </c>
      <c r="W626" s="252">
        <f t="shared" si="283"/>
        <v>11.226939047929374</v>
      </c>
      <c r="X626" s="252">
        <f t="shared" si="283"/>
        <v>14.500610470401011</v>
      </c>
      <c r="Y626" s="252">
        <f t="shared" si="283"/>
        <v>1.6413527213378964</v>
      </c>
      <c r="Z626" s="140">
        <v>5.5928904142695357</v>
      </c>
      <c r="AA626" s="140">
        <v>6.9925023505110984</v>
      </c>
      <c r="AB626" s="140">
        <v>2.8732930968540238</v>
      </c>
      <c r="AC626" s="140">
        <v>3.1123052481444535</v>
      </c>
      <c r="AD626" s="140">
        <v>5.8297099715469258</v>
      </c>
      <c r="AE626" s="140">
        <v>4.8127095086835769</v>
      </c>
      <c r="AF626" s="140">
        <v>8.2590570329448063</v>
      </c>
      <c r="AG626" s="140">
        <v>9.6685834661698333</v>
      </c>
      <c r="AH626" s="140"/>
    </row>
    <row r="627" spans="1:34" x14ac:dyDescent="0.2">
      <c r="A627" s="219" t="s">
        <v>453</v>
      </c>
      <c r="B627" s="219"/>
      <c r="C627" s="252" t="str">
        <f t="shared" si="283"/>
        <v/>
      </c>
      <c r="D627" s="252">
        <f t="shared" si="283"/>
        <v>13.101609481925003</v>
      </c>
      <c r="E627" s="252">
        <f t="shared" si="283"/>
        <v>-4.0431225173502394</v>
      </c>
      <c r="F627" s="252">
        <f t="shared" si="283"/>
        <v>6.669983112703437</v>
      </c>
      <c r="G627" s="252">
        <f t="shared" si="283"/>
        <v>16.601757061717915</v>
      </c>
      <c r="H627" s="252">
        <f t="shared" si="283"/>
        <v>1.3996792847862594</v>
      </c>
      <c r="I627" s="252">
        <f t="shared" si="283"/>
        <v>0.93116012651566216</v>
      </c>
      <c r="J627" s="252">
        <f t="shared" si="283"/>
        <v>9.4637173930942176</v>
      </c>
      <c r="K627" s="252">
        <f t="shared" si="283"/>
        <v>8.5244445529764299</v>
      </c>
      <c r="L627" s="252">
        <f t="shared" si="283"/>
        <v>3.7226192844502792</v>
      </c>
      <c r="M627" s="252">
        <f t="shared" si="283"/>
        <v>-5.8328950743042789</v>
      </c>
      <c r="N627" s="252">
        <f t="shared" si="283"/>
        <v>11.899807381550964</v>
      </c>
      <c r="O627" s="252">
        <f t="shared" si="283"/>
        <v>0.94870081569677911</v>
      </c>
      <c r="P627" s="252">
        <f t="shared" si="283"/>
        <v>2.6930240245608417</v>
      </c>
      <c r="Q627" s="252">
        <f t="shared" si="283"/>
        <v>9.6968385425386661</v>
      </c>
      <c r="R627" s="252">
        <f t="shared" si="283"/>
        <v>8.4027527597547049</v>
      </c>
      <c r="S627" s="252">
        <f t="shared" si="283"/>
        <v>-1.8173938639198806E-2</v>
      </c>
      <c r="T627" s="252">
        <f t="shared" si="283"/>
        <v>9.0101658872117074</v>
      </c>
      <c r="U627" s="252">
        <f t="shared" si="283"/>
        <v>3.7719599999185505</v>
      </c>
      <c r="V627" s="252">
        <f t="shared" si="283"/>
        <v>4.2992186233878016</v>
      </c>
      <c r="W627" s="252">
        <f t="shared" si="283"/>
        <v>13.074411142771414</v>
      </c>
      <c r="X627" s="252">
        <f t="shared" si="283"/>
        <v>11.340629623782394</v>
      </c>
      <c r="Y627" s="252">
        <f t="shared" si="283"/>
        <v>2.2998543851331377</v>
      </c>
      <c r="Z627" s="140">
        <v>13.2795512399277</v>
      </c>
      <c r="AA627" s="140">
        <v>-9.0868951144164036</v>
      </c>
      <c r="AB627" s="140">
        <v>15.048051952639563</v>
      </c>
      <c r="AC627" s="140">
        <v>3.6063345333897434</v>
      </c>
      <c r="AD627" s="140">
        <v>-29.321686864395467</v>
      </c>
      <c r="AE627" s="140">
        <v>4.9979010748126385</v>
      </c>
      <c r="AF627" s="140">
        <v>4.5306677471997903</v>
      </c>
      <c r="AG627" s="140">
        <v>-17.116973996813499</v>
      </c>
      <c r="AH627" s="140"/>
    </row>
    <row r="628" spans="1:34" x14ac:dyDescent="0.2">
      <c r="A628" s="219" t="s">
        <v>71</v>
      </c>
      <c r="B628" s="219"/>
      <c r="C628" s="252" t="str">
        <f t="shared" si="283"/>
        <v/>
      </c>
      <c r="D628" s="252">
        <f t="shared" si="283"/>
        <v>-27.812433404329482</v>
      </c>
      <c r="E628" s="252">
        <f t="shared" si="283"/>
        <v>-50.604302524055569</v>
      </c>
      <c r="F628" s="252">
        <f t="shared" si="283"/>
        <v>-221.83599529218787</v>
      </c>
      <c r="G628" s="252">
        <f t="shared" si="283"/>
        <v>501.56347709368691</v>
      </c>
      <c r="H628" s="252">
        <f t="shared" si="283"/>
        <v>6.8320839579451897</v>
      </c>
      <c r="I628" s="252">
        <f t="shared" si="283"/>
        <v>-432.63593285709845</v>
      </c>
      <c r="J628" s="252">
        <f t="shared" si="283"/>
        <v>-546.52832818341722</v>
      </c>
      <c r="K628" s="252">
        <f t="shared" si="283"/>
        <v>237.36155242890109</v>
      </c>
      <c r="L628" s="252">
        <f t="shared" si="283"/>
        <v>-155.27358350328385</v>
      </c>
      <c r="M628" s="252">
        <f t="shared" si="283"/>
        <v>142.06039725926672</v>
      </c>
      <c r="N628" s="252">
        <f t="shared" si="283"/>
        <v>-112.50703644037156</v>
      </c>
      <c r="O628" s="252">
        <f t="shared" si="283"/>
        <v>-499.88766544300114</v>
      </c>
      <c r="P628" s="252">
        <f t="shared" si="283"/>
        <v>-307.27367965376459</v>
      </c>
      <c r="Q628" s="252">
        <f t="shared" si="283"/>
        <v>293.5448204045523</v>
      </c>
      <c r="R628" s="252">
        <f t="shared" si="283"/>
        <v>-89.89454322902111</v>
      </c>
      <c r="S628" s="252">
        <f t="shared" si="283"/>
        <v>171.94734171942096</v>
      </c>
      <c r="T628" s="252">
        <f t="shared" si="283"/>
        <v>84.285538487245759</v>
      </c>
      <c r="U628" s="252">
        <f t="shared" si="283"/>
        <v>-109.42643941976075</v>
      </c>
      <c r="V628" s="252">
        <f t="shared" si="283"/>
        <v>62.128642176551566</v>
      </c>
      <c r="W628" s="252">
        <f t="shared" si="283"/>
        <v>-187.62492799243475</v>
      </c>
      <c r="X628" s="252">
        <f t="shared" si="283"/>
        <v>-40.296600352675569</v>
      </c>
      <c r="Y628" s="252">
        <f t="shared" si="283"/>
        <v>-378.65790060004076</v>
      </c>
      <c r="Z628" s="140">
        <v>-177.23981907205552</v>
      </c>
      <c r="AA628" s="140">
        <v>-54.231796973430988</v>
      </c>
      <c r="AB628" s="140">
        <v>-21.001568953923989</v>
      </c>
      <c r="AC628" s="140">
        <v>1134.7206599175101</v>
      </c>
      <c r="AD628" s="140">
        <v>269.87109582529428</v>
      </c>
      <c r="AE628" s="140">
        <v>-94.208902600264437</v>
      </c>
      <c r="AF628" s="140">
        <v>-797.9537196404666</v>
      </c>
      <c r="AG628" s="140">
        <v>1.1547257992343241</v>
      </c>
      <c r="AH628" s="140"/>
    </row>
    <row r="629" spans="1:34" x14ac:dyDescent="0.2">
      <c r="A629" s="222" t="s">
        <v>72</v>
      </c>
      <c r="B629" s="222"/>
      <c r="C629" s="251" t="str">
        <f t="shared" si="283"/>
        <v/>
      </c>
      <c r="D629" s="251">
        <f t="shared" si="283"/>
        <v>16.132513230146305</v>
      </c>
      <c r="E629" s="251">
        <f t="shared" si="283"/>
        <v>-2.4726109029541754</v>
      </c>
      <c r="F629" s="251">
        <f t="shared" si="283"/>
        <v>3.9856833274521719</v>
      </c>
      <c r="G629" s="251">
        <f t="shared" si="283"/>
        <v>12.459473776743103</v>
      </c>
      <c r="H629" s="251">
        <f t="shared" si="283"/>
        <v>1.2532145386043858</v>
      </c>
      <c r="I629" s="251">
        <f t="shared" si="283"/>
        <v>3.555913455515336</v>
      </c>
      <c r="J629" s="251">
        <f t="shared" si="283"/>
        <v>4.4348390825549089</v>
      </c>
      <c r="K629" s="251">
        <f t="shared" si="283"/>
        <v>4.5577719932881511</v>
      </c>
      <c r="L629" s="251">
        <f t="shared" si="283"/>
        <v>7.5972485028733994</v>
      </c>
      <c r="M629" s="251">
        <f t="shared" si="283"/>
        <v>-6.3877841630786474</v>
      </c>
      <c r="N629" s="251">
        <f t="shared" si="283"/>
        <v>13.736471163730645</v>
      </c>
      <c r="O629" s="251">
        <f t="shared" si="283"/>
        <v>1.5687788512609213</v>
      </c>
      <c r="P629" s="251">
        <f t="shared" si="283"/>
        <v>1.207028756493167</v>
      </c>
      <c r="Q629" s="251">
        <f t="shared" si="283"/>
        <v>8.3687039296817645</v>
      </c>
      <c r="R629" s="251">
        <f t="shared" si="283"/>
        <v>9.5432199211401105</v>
      </c>
      <c r="S629" s="251">
        <f t="shared" si="283"/>
        <v>-1.1900161060936942</v>
      </c>
      <c r="T629" s="251">
        <f t="shared" si="283"/>
        <v>8.5773794188111161</v>
      </c>
      <c r="U629" s="251">
        <f t="shared" si="283"/>
        <v>5.9507394457518403</v>
      </c>
      <c r="V629" s="251">
        <f t="shared" si="283"/>
        <v>3.8015202368469891</v>
      </c>
      <c r="W629" s="251">
        <f t="shared" si="283"/>
        <v>13.917726665506969</v>
      </c>
      <c r="X629" s="251">
        <f t="shared" si="283"/>
        <v>12.853682352568608</v>
      </c>
      <c r="Y629" s="251">
        <f t="shared" si="283"/>
        <v>-3.7854127362150658</v>
      </c>
      <c r="Z629" s="143">
        <v>11.420674198266155</v>
      </c>
      <c r="AA629" s="143">
        <v>1.2171722080733138</v>
      </c>
      <c r="AB629" s="143">
        <v>5.8625780171050357</v>
      </c>
      <c r="AC629" s="143">
        <v>2.5573910010689094</v>
      </c>
      <c r="AD629" s="143">
        <v>-6.4426547423885649</v>
      </c>
      <c r="AE629" s="143">
        <v>7.8344551768465553</v>
      </c>
      <c r="AF629" s="143">
        <v>10.264254078916647</v>
      </c>
      <c r="AG629" s="143">
        <v>4.1214949593104677</v>
      </c>
      <c r="AH629" s="143"/>
    </row>
    <row r="630" spans="1:34" x14ac:dyDescent="0.2">
      <c r="A630" s="222" t="s">
        <v>83</v>
      </c>
      <c r="B630" s="222"/>
      <c r="C630" s="251" t="str">
        <f t="shared" si="283"/>
        <v/>
      </c>
      <c r="D630" s="251">
        <f t="shared" si="283"/>
        <v>-44.995931213370142</v>
      </c>
      <c r="E630" s="251">
        <f t="shared" si="283"/>
        <v>39.810473805486794</v>
      </c>
      <c r="F630" s="251">
        <f t="shared" si="283"/>
        <v>-15.794749154890553</v>
      </c>
      <c r="G630" s="251">
        <f t="shared" si="283"/>
        <v>-89.712283485582773</v>
      </c>
      <c r="H630" s="251">
        <f t="shared" si="283"/>
        <v>-9.0686735020131142</v>
      </c>
      <c r="I630" s="251">
        <f t="shared" si="283"/>
        <v>-45.962709821515311</v>
      </c>
      <c r="J630" s="251">
        <f t="shared" si="283"/>
        <v>-145.32097827724678</v>
      </c>
      <c r="K630" s="251">
        <f t="shared" si="283"/>
        <v>-60.614704491012894</v>
      </c>
      <c r="L630" s="251">
        <f t="shared" si="283"/>
        <v>-27.564454858447927</v>
      </c>
      <c r="M630" s="251">
        <f t="shared" si="283"/>
        <v>-34.896715990275375</v>
      </c>
      <c r="N630" s="251">
        <f t="shared" si="283"/>
        <v>9.7891985305058391</v>
      </c>
      <c r="O630" s="251">
        <f t="shared" si="283"/>
        <v>303.49822064511721</v>
      </c>
      <c r="P630" s="251">
        <f t="shared" si="283"/>
        <v>-255.0833070635174</v>
      </c>
      <c r="Q630" s="251">
        <f t="shared" si="283"/>
        <v>4.8816659826591779</v>
      </c>
      <c r="R630" s="251">
        <f t="shared" si="283"/>
        <v>-497.10301655305875</v>
      </c>
      <c r="S630" s="251">
        <f t="shared" si="283"/>
        <v>42.345775115452319</v>
      </c>
      <c r="T630" s="251">
        <f t="shared" si="283"/>
        <v>21.576335754687737</v>
      </c>
      <c r="U630" s="251">
        <f t="shared" si="283"/>
        <v>30.876972929021829</v>
      </c>
      <c r="V630" s="251">
        <f t="shared" si="283"/>
        <v>17.63954286690921</v>
      </c>
      <c r="W630" s="251">
        <f t="shared" si="283"/>
        <v>103.0367406782093</v>
      </c>
      <c r="X630" s="251">
        <f t="shared" si="283"/>
        <v>54.535817348270818</v>
      </c>
      <c r="Y630" s="251">
        <f t="shared" si="283"/>
        <v>-31.992117924879192</v>
      </c>
      <c r="Z630" s="143">
        <v>-9.1404175045006966</v>
      </c>
      <c r="AA630" s="143">
        <v>1.3154370242952407</v>
      </c>
      <c r="AB630" s="143">
        <v>55.072073311474412</v>
      </c>
      <c r="AC630" s="143">
        <v>12.157506271190211</v>
      </c>
      <c r="AD630" s="143">
        <v>-31.574225799697984</v>
      </c>
      <c r="AE630" s="143">
        <v>56.263489765710119</v>
      </c>
      <c r="AF630" s="143">
        <v>15.918104880648754</v>
      </c>
      <c r="AG630" s="143">
        <v>16.40059742483637</v>
      </c>
      <c r="AH630" s="143"/>
    </row>
    <row r="631" spans="1:34" x14ac:dyDescent="0.2">
      <c r="A631" s="219" t="s">
        <v>84</v>
      </c>
      <c r="B631" s="219"/>
      <c r="C631" s="252" t="str">
        <f t="shared" si="283"/>
        <v/>
      </c>
      <c r="D631" s="252">
        <f t="shared" si="283"/>
        <v>10.889153959851971</v>
      </c>
      <c r="E631" s="252">
        <f t="shared" si="283"/>
        <v>15.402948510452941</v>
      </c>
      <c r="F631" s="252">
        <f t="shared" si="283"/>
        <v>17.146734680255204</v>
      </c>
      <c r="G631" s="252">
        <f t="shared" si="283"/>
        <v>6.7390195985871371</v>
      </c>
      <c r="H631" s="252">
        <f t="shared" si="283"/>
        <v>-7.0760670357328248</v>
      </c>
      <c r="I631" s="252">
        <f t="shared" si="283"/>
        <v>-3.8175820790484649</v>
      </c>
      <c r="J631" s="252">
        <f t="shared" si="283"/>
        <v>9.841394397968962</v>
      </c>
      <c r="K631" s="252">
        <f t="shared" si="283"/>
        <v>6.3094944807115416</v>
      </c>
      <c r="L631" s="252">
        <f t="shared" si="283"/>
        <v>-0.26327244662128768</v>
      </c>
      <c r="M631" s="252">
        <f t="shared" si="283"/>
        <v>-11.813164305203848</v>
      </c>
      <c r="N631" s="252">
        <f t="shared" si="283"/>
        <v>8.9403688601171751</v>
      </c>
      <c r="O631" s="252">
        <f t="shared" si="283"/>
        <v>-6.1797815855963218</v>
      </c>
      <c r="P631" s="252">
        <f t="shared" si="283"/>
        <v>9.6553559109274758</v>
      </c>
      <c r="Q631" s="252">
        <f t="shared" si="283"/>
        <v>14.292800110387116</v>
      </c>
      <c r="R631" s="252">
        <f t="shared" si="283"/>
        <v>-3.2304096984458353</v>
      </c>
      <c r="S631" s="252">
        <f t="shared" si="283"/>
        <v>-11.991507226092201</v>
      </c>
      <c r="T631" s="252">
        <f t="shared" si="283"/>
        <v>13.184333381266056</v>
      </c>
      <c r="U631" s="252">
        <f t="shared" si="283"/>
        <v>5.0954401380547631</v>
      </c>
      <c r="V631" s="252">
        <f t="shared" si="283"/>
        <v>1.2259426641674454</v>
      </c>
      <c r="W631" s="252">
        <f t="shared" si="283"/>
        <v>3.2558635161409111</v>
      </c>
      <c r="X631" s="252">
        <f t="shared" si="283"/>
        <v>11.239185453727728</v>
      </c>
      <c r="Y631" s="252">
        <f t="shared" si="283"/>
        <v>4.7688169946989989</v>
      </c>
      <c r="Z631" s="140">
        <v>2.7568061861002136</v>
      </c>
      <c r="AA631" s="140">
        <v>-1.5709039887246368</v>
      </c>
      <c r="AB631" s="140">
        <v>2.1293632292218367</v>
      </c>
      <c r="AC631" s="140">
        <v>11.222954795013163</v>
      </c>
      <c r="AD631" s="140">
        <v>-14.361076818509677</v>
      </c>
      <c r="AE631" s="140">
        <v>3.483530851249772</v>
      </c>
      <c r="AF631" s="140">
        <v>2.8963944014026577</v>
      </c>
      <c r="AG631" s="140">
        <v>-7.8675203128897309E-2</v>
      </c>
      <c r="AH631" s="140"/>
    </row>
    <row r="632" spans="1:34" x14ac:dyDescent="0.2">
      <c r="A632" s="219" t="s">
        <v>85</v>
      </c>
      <c r="B632" s="219"/>
      <c r="C632" s="252" t="str">
        <f t="shared" si="283"/>
        <v/>
      </c>
      <c r="D632" s="252">
        <f t="shared" si="283"/>
        <v>11.586544174179192</v>
      </c>
      <c r="E632" s="252">
        <f t="shared" si="283"/>
        <v>15.406276371307825</v>
      </c>
      <c r="F632" s="252">
        <f t="shared" si="283"/>
        <v>20.308257945394548</v>
      </c>
      <c r="G632" s="252">
        <f t="shared" si="283"/>
        <v>9.9261660547211861</v>
      </c>
      <c r="H632" s="252">
        <f t="shared" si="283"/>
        <v>-6.9817724072556153</v>
      </c>
      <c r="I632" s="252">
        <f t="shared" si="283"/>
        <v>0.37789823131295641</v>
      </c>
      <c r="J632" s="252">
        <f t="shared" si="283"/>
        <v>-0.11752383093188712</v>
      </c>
      <c r="K632" s="252">
        <f t="shared" si="283"/>
        <v>-0.89560894155394921</v>
      </c>
      <c r="L632" s="252">
        <f t="shared" si="283"/>
        <v>1.4996319070051278</v>
      </c>
      <c r="M632" s="252">
        <f t="shared" si="283"/>
        <v>-7.9298097720651111</v>
      </c>
      <c r="N632" s="252">
        <f t="shared" si="283"/>
        <v>-0.49717945775917816</v>
      </c>
      <c r="O632" s="252">
        <f t="shared" si="283"/>
        <v>-9.6025756162475098</v>
      </c>
      <c r="P632" s="252">
        <f t="shared" si="283"/>
        <v>13.377988984607448</v>
      </c>
      <c r="Q632" s="252">
        <f t="shared" si="283"/>
        <v>12.667184310460566</v>
      </c>
      <c r="R632" s="252">
        <f t="shared" si="283"/>
        <v>-2.597731976861406</v>
      </c>
      <c r="S632" s="252">
        <f t="shared" si="283"/>
        <v>-11.250944136046591</v>
      </c>
      <c r="T632" s="252">
        <f t="shared" si="283"/>
        <v>14.816232036150101</v>
      </c>
      <c r="U632" s="252">
        <f t="shared" si="283"/>
        <v>-3.6370596841370451</v>
      </c>
      <c r="V632" s="252">
        <f t="shared" si="283"/>
        <v>2.1973501640433213</v>
      </c>
      <c r="W632" s="252">
        <f t="shared" si="283"/>
        <v>2.6776417983322309</v>
      </c>
      <c r="X632" s="252">
        <f t="shared" si="283"/>
        <v>16.218596666647535</v>
      </c>
      <c r="Y632" s="252">
        <f t="shared" si="283"/>
        <v>11.897514272178933</v>
      </c>
      <c r="Z632" s="140">
        <v>0.31086729423495107</v>
      </c>
      <c r="AA632" s="140">
        <v>-5.3284281196425143</v>
      </c>
      <c r="AB632" s="140">
        <v>0.30055679438343308</v>
      </c>
      <c r="AC632" s="140">
        <v>11.622020904240182</v>
      </c>
      <c r="AD632" s="140">
        <v>-12.308482133268161</v>
      </c>
      <c r="AE632" s="140">
        <v>7.4533640042312888</v>
      </c>
      <c r="AF632" s="140">
        <v>2.3860799317023895</v>
      </c>
      <c r="AG632" s="140">
        <v>-2.4848867943755737</v>
      </c>
      <c r="AH632" s="140"/>
    </row>
    <row r="633" spans="1:34" x14ac:dyDescent="0.2">
      <c r="A633" s="219" t="s">
        <v>86</v>
      </c>
      <c r="B633" s="219"/>
      <c r="C633" s="252" t="str">
        <f t="shared" si="283"/>
        <v/>
      </c>
      <c r="D633" s="252">
        <f t="shared" si="283"/>
        <v>7.8742279343744892</v>
      </c>
      <c r="E633" s="252">
        <f t="shared" ref="C633:Y637" si="284">IFERROR(100*(E612/D612-1),"")</f>
        <v>15.384950602882386</v>
      </c>
      <c r="F633" s="252">
        <f t="shared" si="284"/>
        <v>2.5263562826993491</v>
      </c>
      <c r="G633" s="252">
        <f t="shared" si="284"/>
        <v>-6.4334450560022187</v>
      </c>
      <c r="H633" s="252">
        <f t="shared" si="284"/>
        <v>-7.3513233638178406</v>
      </c>
      <c r="I633" s="252">
        <f t="shared" si="284"/>
        <v>-16.823599123983946</v>
      </c>
      <c r="J633" s="252">
        <f t="shared" si="284"/>
        <v>58.774021676169028</v>
      </c>
      <c r="K633" s="252">
        <f t="shared" si="284"/>
        <v>36.083270642988687</v>
      </c>
      <c r="L633" s="252">
        <f t="shared" si="284"/>
        <v>-4.9244550912470935</v>
      </c>
      <c r="M633" s="252">
        <f t="shared" si="284"/>
        <v>-22.815546472324467</v>
      </c>
      <c r="N633" s="252">
        <f t="shared" si="284"/>
        <v>40.125979896497242</v>
      </c>
      <c r="O633" s="252">
        <f t="shared" si="284"/>
        <v>0.27535300569996313</v>
      </c>
      <c r="P633" s="252">
        <f t="shared" si="284"/>
        <v>0.61863644887112379</v>
      </c>
      <c r="Q633" s="252">
        <f t="shared" si="284"/>
        <v>19.074550720611771</v>
      </c>
      <c r="R633" s="252">
        <f t="shared" si="284"/>
        <v>-5.0418371387746745</v>
      </c>
      <c r="S633" s="252">
        <f t="shared" si="284"/>
        <v>-14.423074545430348</v>
      </c>
      <c r="T633" s="252">
        <f t="shared" si="284"/>
        <v>8.9652665715150182</v>
      </c>
      <c r="U633" s="252">
        <f t="shared" si="284"/>
        <v>31.429400168718736</v>
      </c>
      <c r="V633" s="252">
        <f t="shared" si="284"/>
        <v>-1.1508343346235295</v>
      </c>
      <c r="W633" s="252">
        <f t="shared" si="284"/>
        <v>4.7735748451392279</v>
      </c>
      <c r="X633" s="252">
        <f t="shared" si="284"/>
        <v>-1.8342401687951537</v>
      </c>
      <c r="Y633" s="252">
        <f t="shared" si="284"/>
        <v>-15.910992723145567</v>
      </c>
      <c r="Z633" s="140">
        <v>10.821503145472256</v>
      </c>
      <c r="AA633" s="140">
        <v>8.6809714754755518</v>
      </c>
      <c r="AB633" s="140">
        <v>6.5892373763199785</v>
      </c>
      <c r="AC633" s="140">
        <v>10.21398583605453</v>
      </c>
      <c r="AD633" s="140">
        <v>-19.546739611445197</v>
      </c>
      <c r="AE633" s="140">
        <v>-5.7603997650413241</v>
      </c>
      <c r="AF633" s="140">
        <v>4.4738007350766162</v>
      </c>
      <c r="AG633" s="140">
        <v>8.8457573808620857</v>
      </c>
      <c r="AH633" s="140"/>
    </row>
    <row r="634" spans="1:34" x14ac:dyDescent="0.2">
      <c r="A634" s="219" t="s">
        <v>87</v>
      </c>
      <c r="B634" s="219"/>
      <c r="C634" s="252" t="str">
        <f t="shared" si="284"/>
        <v/>
      </c>
      <c r="D634" s="252">
        <f t="shared" si="284"/>
        <v>48.778110480167847</v>
      </c>
      <c r="E634" s="252">
        <f t="shared" si="284"/>
        <v>5.9412781999905295</v>
      </c>
      <c r="F634" s="252">
        <f t="shared" si="284"/>
        <v>31.480559554205033</v>
      </c>
      <c r="G634" s="252">
        <f t="shared" si="284"/>
        <v>22.50828361741819</v>
      </c>
      <c r="H634" s="252">
        <f t="shared" si="284"/>
        <v>-6.6348169104710202</v>
      </c>
      <c r="I634" s="252">
        <f t="shared" si="284"/>
        <v>-0.36614656622023789</v>
      </c>
      <c r="J634" s="252">
        <f t="shared" si="284"/>
        <v>23.944890456549615</v>
      </c>
      <c r="K634" s="252">
        <f t="shared" si="284"/>
        <v>11.489356812283734</v>
      </c>
      <c r="L634" s="252">
        <f t="shared" si="284"/>
        <v>-1.3526142354757797</v>
      </c>
      <c r="M634" s="252">
        <f t="shared" si="284"/>
        <v>-14.085167472931371</v>
      </c>
      <c r="N634" s="252">
        <f t="shared" si="284"/>
        <v>8.9962347594688907</v>
      </c>
      <c r="O634" s="252">
        <f t="shared" si="284"/>
        <v>4.6216988656991198</v>
      </c>
      <c r="P634" s="252">
        <f t="shared" si="284"/>
        <v>3.7587357286477552</v>
      </c>
      <c r="Q634" s="252">
        <f t="shared" si="284"/>
        <v>14.807481523887734</v>
      </c>
      <c r="R634" s="252">
        <f t="shared" si="284"/>
        <v>10.728947674326417</v>
      </c>
      <c r="S634" s="252">
        <f t="shared" si="284"/>
        <v>-6.7102031088721148</v>
      </c>
      <c r="T634" s="252">
        <f t="shared" si="284"/>
        <v>14.302815561145277</v>
      </c>
      <c r="U634" s="252">
        <f t="shared" si="284"/>
        <v>7.6879359732246799</v>
      </c>
      <c r="V634" s="252">
        <f t="shared" si="284"/>
        <v>3.0678001050294723</v>
      </c>
      <c r="W634" s="252">
        <f t="shared" si="284"/>
        <v>11.962382368901569</v>
      </c>
      <c r="X634" s="252">
        <f t="shared" si="284"/>
        <v>15.224237797506412</v>
      </c>
      <c r="Y634" s="252">
        <f t="shared" si="284"/>
        <v>-0.10939138850140084</v>
      </c>
      <c r="Z634" s="140">
        <v>1.0307623544368871</v>
      </c>
      <c r="AA634" s="140">
        <v>-1.2064393438247389</v>
      </c>
      <c r="AB634" s="140">
        <v>8.4699781803037055</v>
      </c>
      <c r="AC634" s="140">
        <v>11.356183066359659</v>
      </c>
      <c r="AD634" s="140">
        <v>-17.052106039514214</v>
      </c>
      <c r="AE634" s="140">
        <v>12.803443249255618</v>
      </c>
      <c r="AF634" s="140">
        <v>5.2874887642820223</v>
      </c>
      <c r="AG634" s="140">
        <v>1.9043443297343643</v>
      </c>
      <c r="AH634" s="140"/>
    </row>
    <row r="635" spans="1:34" x14ac:dyDescent="0.2">
      <c r="A635" s="219" t="s">
        <v>88</v>
      </c>
      <c r="B635" s="219"/>
      <c r="C635" s="252" t="str">
        <f t="shared" si="284"/>
        <v/>
      </c>
      <c r="D635" s="252">
        <f t="shared" si="284"/>
        <v>49.10150672037468</v>
      </c>
      <c r="E635" s="252">
        <f t="shared" si="284"/>
        <v>11.663009330009878</v>
      </c>
      <c r="F635" s="252">
        <f t="shared" si="284"/>
        <v>10.067151759158467</v>
      </c>
      <c r="G635" s="252">
        <f t="shared" si="284"/>
        <v>37.733632297838085</v>
      </c>
      <c r="H635" s="252">
        <f t="shared" si="284"/>
        <v>-3.4516192517794253</v>
      </c>
      <c r="I635" s="252">
        <f t="shared" si="284"/>
        <v>1.7192345918599194</v>
      </c>
      <c r="J635" s="252">
        <f t="shared" si="284"/>
        <v>3.3431081476407387</v>
      </c>
      <c r="K635" s="252">
        <f t="shared" si="284"/>
        <v>5.4204094574054285</v>
      </c>
      <c r="L635" s="252">
        <f t="shared" si="284"/>
        <v>-6.973061289859384</v>
      </c>
      <c r="M635" s="252">
        <f t="shared" si="284"/>
        <v>0.58497046418213294</v>
      </c>
      <c r="N635" s="252">
        <f t="shared" si="284"/>
        <v>8.3221558708584489</v>
      </c>
      <c r="O635" s="252">
        <f t="shared" si="284"/>
        <v>5.9552517764096091</v>
      </c>
      <c r="P635" s="252">
        <f t="shared" si="284"/>
        <v>5.2259146680800672</v>
      </c>
      <c r="Q635" s="252">
        <f t="shared" si="284"/>
        <v>17.941097425812579</v>
      </c>
      <c r="R635" s="252">
        <f t="shared" si="284"/>
        <v>5.7961514780046963</v>
      </c>
      <c r="S635" s="252">
        <f t="shared" si="284"/>
        <v>2.652447437433314</v>
      </c>
      <c r="T635" s="252">
        <f t="shared" si="284"/>
        <v>15.571292097307854</v>
      </c>
      <c r="U635" s="252">
        <f t="shared" si="284"/>
        <v>16.270946142679566</v>
      </c>
      <c r="V635" s="252">
        <f t="shared" si="284"/>
        <v>-0.28125954424934596</v>
      </c>
      <c r="W635" s="252">
        <f t="shared" si="284"/>
        <v>9.6477898671151419</v>
      </c>
      <c r="X635" s="252">
        <f t="shared" si="284"/>
        <v>16.885819568609417</v>
      </c>
      <c r="Y635" s="252">
        <f t="shared" si="284"/>
        <v>2.333119764914926</v>
      </c>
      <c r="Z635" s="140">
        <v>-7.9309333009236482E-2</v>
      </c>
      <c r="AA635" s="140">
        <v>-3.0169102503411982</v>
      </c>
      <c r="AB635" s="140">
        <v>10.18929428827926</v>
      </c>
      <c r="AC635" s="140">
        <v>12.792875483472542</v>
      </c>
      <c r="AD635" s="140">
        <v>-15.235289859587542</v>
      </c>
      <c r="AE635" s="140">
        <v>15.795327222469545</v>
      </c>
      <c r="AF635" s="140">
        <v>7.1358205809360031</v>
      </c>
      <c r="AG635" s="140">
        <v>2.5469936603476739</v>
      </c>
      <c r="AH635" s="140"/>
    </row>
    <row r="636" spans="1:34" ht="10.8" thickBot="1" x14ac:dyDescent="0.25">
      <c r="A636" s="219" t="s">
        <v>89</v>
      </c>
      <c r="B636" s="219"/>
      <c r="C636" s="252" t="str">
        <f t="shared" si="284"/>
        <v/>
      </c>
      <c r="D636" s="252">
        <f t="shared" si="284"/>
        <v>47.845062219316617</v>
      </c>
      <c r="E636" s="252">
        <f t="shared" si="284"/>
        <v>-11.917587128624174</v>
      </c>
      <c r="F636" s="252">
        <f t="shared" si="284"/>
        <v>106.08382434522889</v>
      </c>
      <c r="G636" s="252">
        <f t="shared" si="284"/>
        <v>1.0866268069287921</v>
      </c>
      <c r="H636" s="252">
        <f t="shared" si="284"/>
        <v>-13.050636919275494</v>
      </c>
      <c r="I636" s="252">
        <f t="shared" si="284"/>
        <v>-5.395946969206566</v>
      </c>
      <c r="J636" s="252">
        <f t="shared" si="284"/>
        <v>75.831450640819156</v>
      </c>
      <c r="K636" s="252">
        <f t="shared" si="284"/>
        <v>22.462941511371803</v>
      </c>
      <c r="L636" s="252">
        <f t="shared" si="284"/>
        <v>8.8191153816780563</v>
      </c>
      <c r="M636" s="252">
        <f t="shared" si="284"/>
        <v>-37.089205139561585</v>
      </c>
      <c r="N636" s="252">
        <f t="shared" si="284"/>
        <v>10.47060649055409</v>
      </c>
      <c r="O636" s="252">
        <f t="shared" si="284"/>
        <v>1.8062875238383125</v>
      </c>
      <c r="P636" s="252">
        <f t="shared" si="284"/>
        <v>-0.11463135811135006</v>
      </c>
      <c r="Q636" s="252">
        <f t="shared" si="284"/>
        <v>5.8915878655317666</v>
      </c>
      <c r="R636" s="252">
        <f t="shared" si="284"/>
        <v>26.280354757784806</v>
      </c>
      <c r="S636" s="252">
        <f t="shared" si="284"/>
        <v>-34.079082174665153</v>
      </c>
      <c r="T636" s="252">
        <f t="shared" si="284"/>
        <v>9.9561779079947232</v>
      </c>
      <c r="U636" s="252">
        <f t="shared" si="284"/>
        <v>-24.56942718214351</v>
      </c>
      <c r="V636" s="252">
        <f t="shared" si="284"/>
        <v>24.884399375802978</v>
      </c>
      <c r="W636" s="252">
        <f t="shared" si="284"/>
        <v>23.92753788214732</v>
      </c>
      <c r="X636" s="252">
        <f t="shared" si="284"/>
        <v>8.2632070496591492</v>
      </c>
      <c r="Y636" s="252">
        <f t="shared" si="284"/>
        <v>-11.454815149143515</v>
      </c>
      <c r="Z636" s="140">
        <v>6.682713767013726</v>
      </c>
      <c r="AA636" s="140">
        <v>6.2861791078658191</v>
      </c>
      <c r="AB636" s="140">
        <v>1.9339484258444006</v>
      </c>
      <c r="AC636" s="140">
        <v>5.862989783785344</v>
      </c>
      <c r="AD636" s="140">
        <v>-24.239765896380593</v>
      </c>
      <c r="AE636" s="140">
        <v>0.25019174187772553</v>
      </c>
      <c r="AF636" s="140">
        <v>-3.7354808337685563</v>
      </c>
      <c r="AG636" s="140">
        <v>-1.7394024886244752</v>
      </c>
      <c r="AH636" s="140"/>
    </row>
    <row r="637" spans="1:34" ht="10.8" thickBot="1" x14ac:dyDescent="0.25">
      <c r="A637" s="230" t="s">
        <v>90</v>
      </c>
      <c r="B637" s="230"/>
      <c r="C637" s="253" t="str">
        <f t="shared" si="284"/>
        <v/>
      </c>
      <c r="D637" s="253">
        <f t="shared" si="284"/>
        <v>1.8768092393633085</v>
      </c>
      <c r="E637" s="253">
        <f t="shared" si="284"/>
        <v>2.8940013874669379</v>
      </c>
      <c r="F637" s="253">
        <f t="shared" si="284"/>
        <v>4.2150721614429232</v>
      </c>
      <c r="G637" s="253">
        <f t="shared" si="284"/>
        <v>4.5273137710583278</v>
      </c>
      <c r="H637" s="253">
        <f t="shared" si="284"/>
        <v>4.7255348753125315</v>
      </c>
      <c r="I637" s="253">
        <f t="shared" si="284"/>
        <v>4.5113042513575508</v>
      </c>
      <c r="J637" s="253">
        <f t="shared" si="284"/>
        <v>3.8324177883211519</v>
      </c>
      <c r="K637" s="253">
        <f t="shared" si="284"/>
        <v>4.3242612020532034</v>
      </c>
      <c r="L637" s="253">
        <f t="shared" si="284"/>
        <v>4.4770268284900272</v>
      </c>
      <c r="M637" s="253">
        <f t="shared" si="284"/>
        <v>5.4531537111881301</v>
      </c>
      <c r="N637" s="253">
        <f t="shared" si="284"/>
        <v>7.0488627657235847</v>
      </c>
      <c r="O637" s="253">
        <f t="shared" si="284"/>
        <v>2.2282702066471982</v>
      </c>
      <c r="P637" s="253">
        <f t="shared" si="284"/>
        <v>3.8095832725436818</v>
      </c>
      <c r="Q637" s="253">
        <f t="shared" si="284"/>
        <v>4.3275890124893523</v>
      </c>
      <c r="R637" s="253">
        <f t="shared" si="284"/>
        <v>2.8476778890438093</v>
      </c>
      <c r="S637" s="253">
        <f t="shared" si="284"/>
        <v>2.5792517756782374</v>
      </c>
      <c r="T637" s="253">
        <f t="shared" si="284"/>
        <v>2.8990247239493172</v>
      </c>
      <c r="U637" s="253">
        <f t="shared" si="284"/>
        <v>3.3792112876589897</v>
      </c>
      <c r="V637" s="253">
        <f t="shared" si="284"/>
        <v>4.6259787196867297</v>
      </c>
      <c r="W637" s="253">
        <f t="shared" si="284"/>
        <v>4.995529159487444</v>
      </c>
      <c r="X637" s="253">
        <f t="shared" si="284"/>
        <v>5.7198181436337148</v>
      </c>
      <c r="Y637" s="253">
        <f t="shared" si="284"/>
        <v>5.6669529912682703</v>
      </c>
      <c r="Z637" s="145">
        <v>4.5357937794296088</v>
      </c>
      <c r="AA637" s="145">
        <v>3.5411765492600722</v>
      </c>
      <c r="AB637" s="145">
        <v>3.9555142404666954</v>
      </c>
      <c r="AC637" s="145">
        <v>3.4750374594728406</v>
      </c>
      <c r="AD637" s="145">
        <v>0.25995473518760637</v>
      </c>
      <c r="AE637" s="145">
        <v>3.3388574739756427</v>
      </c>
      <c r="AF637" s="145">
        <v>3.7369089139895229</v>
      </c>
      <c r="AG637" s="145">
        <v>3.2480852808290939</v>
      </c>
      <c r="AH637" s="145"/>
    </row>
    <row r="638" spans="1:34" x14ac:dyDescent="0.2">
      <c r="A638" s="204"/>
      <c r="B638" s="204"/>
      <c r="C638" s="246"/>
      <c r="D638" s="246"/>
      <c r="E638" s="246"/>
      <c r="F638" s="246"/>
      <c r="G638" s="246"/>
      <c r="H638" s="246"/>
      <c r="I638" s="246"/>
      <c r="J638" s="246"/>
      <c r="K638" s="246"/>
      <c r="L638" s="246"/>
      <c r="M638" s="246"/>
      <c r="N638" s="246"/>
      <c r="O638" s="246"/>
      <c r="P638" s="246"/>
      <c r="Q638" s="246"/>
      <c r="R638" s="246"/>
      <c r="S638" s="246"/>
      <c r="T638" s="246"/>
      <c r="U638" s="246"/>
      <c r="V638" s="246"/>
      <c r="W638" s="246"/>
      <c r="X638" s="246"/>
      <c r="Y638" s="246"/>
      <c r="Z638" s="132"/>
      <c r="AA638" s="132"/>
      <c r="AB638" s="132"/>
      <c r="AC638" s="132"/>
      <c r="AD638" s="132"/>
      <c r="AE638" s="132"/>
      <c r="AF638" s="132"/>
      <c r="AG638" s="132"/>
      <c r="AH638" s="132"/>
    </row>
    <row r="639" spans="1:34" x14ac:dyDescent="0.2">
      <c r="Z639" s="76"/>
      <c r="AA639" s="76"/>
      <c r="AB639" s="76"/>
      <c r="AC639" s="76"/>
      <c r="AD639" s="76"/>
      <c r="AE639" s="76"/>
      <c r="AF639" s="76"/>
      <c r="AG639" s="76"/>
      <c r="AH639" s="76"/>
    </row>
    <row r="640" spans="1:34" x14ac:dyDescent="0.2">
      <c r="A640" s="2" t="str">
        <f>"Tableau "&amp;C640&amp;": "</f>
        <v xml:space="preserve">Tableau : </v>
      </c>
      <c r="Z640" s="76"/>
      <c r="AA640" s="76"/>
      <c r="AB640" s="76"/>
      <c r="AC640" s="76"/>
      <c r="AD640" s="76"/>
      <c r="AE640" s="76"/>
      <c r="AF640" s="76"/>
      <c r="AG640" s="76"/>
      <c r="AH640" s="76"/>
    </row>
    <row r="641" spans="1:34" ht="10.8" thickBot="1" x14ac:dyDescent="0.25">
      <c r="A641" s="192" t="s">
        <v>454</v>
      </c>
      <c r="B641" s="192"/>
      <c r="Z641" s="76"/>
      <c r="AA641" s="76"/>
      <c r="AB641" s="76"/>
      <c r="AC641" s="76"/>
      <c r="AD641" s="76"/>
      <c r="AE641" s="76"/>
      <c r="AF641" s="76"/>
      <c r="AG641" s="76"/>
      <c r="AH641" s="76"/>
    </row>
    <row r="642" spans="1:34" ht="10.8" thickBot="1" x14ac:dyDescent="0.25">
      <c r="A642" s="193" t="s">
        <v>0</v>
      </c>
      <c r="B642" s="215"/>
      <c r="C642" s="194">
        <f t="shared" ref="C642:Y642" si="285">C$13</f>
        <v>1993</v>
      </c>
      <c r="D642" s="194">
        <f t="shared" si="285"/>
        <v>1994</v>
      </c>
      <c r="E642" s="194">
        <f t="shared" si="285"/>
        <v>1995</v>
      </c>
      <c r="F642" s="194">
        <f t="shared" si="285"/>
        <v>1996</v>
      </c>
      <c r="G642" s="194">
        <f t="shared" si="285"/>
        <v>1997</v>
      </c>
      <c r="H642" s="194">
        <f t="shared" si="285"/>
        <v>1998</v>
      </c>
      <c r="I642" s="194">
        <f t="shared" si="285"/>
        <v>1999</v>
      </c>
      <c r="J642" s="194">
        <f t="shared" si="285"/>
        <v>2000</v>
      </c>
      <c r="K642" s="194">
        <f t="shared" si="285"/>
        <v>2001</v>
      </c>
      <c r="L642" s="194">
        <f t="shared" si="285"/>
        <v>2002</v>
      </c>
      <c r="M642" s="194">
        <f t="shared" si="285"/>
        <v>2003</v>
      </c>
      <c r="N642" s="194">
        <f t="shared" si="285"/>
        <v>2004</v>
      </c>
      <c r="O642" s="194">
        <f t="shared" si="285"/>
        <v>2005</v>
      </c>
      <c r="P642" s="194">
        <f t="shared" si="285"/>
        <v>2006</v>
      </c>
      <c r="Q642" s="194">
        <f t="shared" si="285"/>
        <v>2007</v>
      </c>
      <c r="R642" s="194">
        <f t="shared" si="285"/>
        <v>2008</v>
      </c>
      <c r="S642" s="194">
        <f t="shared" si="285"/>
        <v>2009</v>
      </c>
      <c r="T642" s="194">
        <f t="shared" si="285"/>
        <v>2010</v>
      </c>
      <c r="U642" s="194">
        <f t="shared" si="285"/>
        <v>2011</v>
      </c>
      <c r="V642" s="194">
        <f t="shared" si="285"/>
        <v>2012</v>
      </c>
      <c r="W642" s="194">
        <f t="shared" si="285"/>
        <v>2013</v>
      </c>
      <c r="X642" s="194">
        <f t="shared" si="285"/>
        <v>2014</v>
      </c>
      <c r="Y642" s="194">
        <f t="shared" si="285"/>
        <v>2015</v>
      </c>
      <c r="Z642" s="80">
        <v>2016</v>
      </c>
      <c r="AA642" s="80">
        <v>2017</v>
      </c>
      <c r="AB642" s="80">
        <v>2018</v>
      </c>
      <c r="AC642" s="80">
        <v>2019</v>
      </c>
      <c r="AD642" s="80">
        <v>2020</v>
      </c>
      <c r="AE642" s="80">
        <v>2021</v>
      </c>
      <c r="AF642" s="80">
        <v>2022</v>
      </c>
      <c r="AG642" s="80">
        <v>2023</v>
      </c>
      <c r="AH642" s="80"/>
    </row>
    <row r="643" spans="1:34" x14ac:dyDescent="0.2">
      <c r="A643" s="222" t="s">
        <v>69</v>
      </c>
      <c r="B643" s="222"/>
      <c r="C643" s="251" t="str">
        <f t="shared" ref="C643:Y654" si="286">IFERROR(100*(C559/C580-1),"")</f>
        <v/>
      </c>
      <c r="D643" s="251">
        <f t="shared" si="286"/>
        <v>1.489584253584697</v>
      </c>
      <c r="E643" s="251">
        <f t="shared" si="286"/>
        <v>6.3610494304417564</v>
      </c>
      <c r="F643" s="251">
        <f t="shared" si="286"/>
        <v>3.0392779342701903</v>
      </c>
      <c r="G643" s="251">
        <f t="shared" si="286"/>
        <v>1.5812106960919392</v>
      </c>
      <c r="H643" s="251">
        <f t="shared" si="286"/>
        <v>2.5756106893448649</v>
      </c>
      <c r="I643" s="251">
        <f t="shared" si="286"/>
        <v>2.006824892899095</v>
      </c>
      <c r="J643" s="251">
        <f t="shared" si="286"/>
        <v>-0.81013439290322786</v>
      </c>
      <c r="K643" s="251">
        <f t="shared" si="286"/>
        <v>2.6949411829617187</v>
      </c>
      <c r="L643" s="251">
        <f t="shared" si="286"/>
        <v>4.889373343296044</v>
      </c>
      <c r="M643" s="251">
        <f t="shared" si="286"/>
        <v>0.72378583068954949</v>
      </c>
      <c r="N643" s="251">
        <f t="shared" si="286"/>
        <v>-0.2315412989008947</v>
      </c>
      <c r="O643" s="251">
        <f t="shared" si="286"/>
        <v>-1.4711411667426733</v>
      </c>
      <c r="P643" s="251">
        <f t="shared" si="286"/>
        <v>2.2116840519359693</v>
      </c>
      <c r="Q643" s="251">
        <f t="shared" si="286"/>
        <v>1.2477828389249268</v>
      </c>
      <c r="R643" s="251">
        <f t="shared" si="286"/>
        <v>4.7706917707140972</v>
      </c>
      <c r="S643" s="251">
        <f t="shared" si="286"/>
        <v>2.9269596134359643</v>
      </c>
      <c r="T643" s="251">
        <f t="shared" si="286"/>
        <v>1.0459596869917931</v>
      </c>
      <c r="U643" s="251">
        <f t="shared" si="286"/>
        <v>2.4021547910525021</v>
      </c>
      <c r="V643" s="251">
        <f t="shared" si="286"/>
        <v>1.249206560801186</v>
      </c>
      <c r="W643" s="251">
        <f t="shared" si="286"/>
        <v>1.6709070329106179</v>
      </c>
      <c r="X643" s="251">
        <f t="shared" si="286"/>
        <v>2.3704643908192269</v>
      </c>
      <c r="Y643" s="251">
        <f t="shared" si="286"/>
        <v>1.4394994463215571</v>
      </c>
      <c r="Z643" s="143">
        <v>-0.20879523026249291</v>
      </c>
      <c r="AA643" s="143">
        <v>0.71604839132393128</v>
      </c>
      <c r="AB643" s="143">
        <v>1.4773387090335488</v>
      </c>
      <c r="AC643" s="143">
        <v>2.051253649242013</v>
      </c>
      <c r="AD643" s="143">
        <v>1.6137932304157721</v>
      </c>
      <c r="AE643" s="143">
        <v>1.8201256627809581</v>
      </c>
      <c r="AF643" s="143">
        <v>5.1372583116839232</v>
      </c>
      <c r="AG643" s="143">
        <v>5.6118683320834029</v>
      </c>
      <c r="AH643" s="143"/>
    </row>
    <row r="644" spans="1:34" x14ac:dyDescent="0.2">
      <c r="A644" s="219" t="s">
        <v>450</v>
      </c>
      <c r="B644" s="219"/>
      <c r="C644" s="252" t="str">
        <f t="shared" si="286"/>
        <v/>
      </c>
      <c r="D644" s="252">
        <f t="shared" si="286"/>
        <v>3.321796814832112</v>
      </c>
      <c r="E644" s="252">
        <f t="shared" si="286"/>
        <v>7.6174741805890234</v>
      </c>
      <c r="F644" s="252">
        <f t="shared" si="286"/>
        <v>3.2068932724270027</v>
      </c>
      <c r="G644" s="252">
        <f t="shared" si="286"/>
        <v>1.3289195812947963</v>
      </c>
      <c r="H644" s="252">
        <f t="shared" si="286"/>
        <v>3.5564808533175229</v>
      </c>
      <c r="I644" s="252">
        <f t="shared" si="286"/>
        <v>1.1574850766091327</v>
      </c>
      <c r="J644" s="252">
        <f t="shared" si="286"/>
        <v>-0.84176302440484019</v>
      </c>
      <c r="K644" s="252">
        <f t="shared" si="286"/>
        <v>2.2168371714413437</v>
      </c>
      <c r="L644" s="252">
        <f t="shared" si="286"/>
        <v>5.2095114095022321</v>
      </c>
      <c r="M644" s="252">
        <f t="shared" si="286"/>
        <v>0.85052620731933537</v>
      </c>
      <c r="N644" s="252">
        <f t="shared" si="286"/>
        <v>-0.41606153537023793</v>
      </c>
      <c r="O644" s="252">
        <f t="shared" si="286"/>
        <v>-1.3480095866001185</v>
      </c>
      <c r="P644" s="252">
        <f t="shared" si="286"/>
        <v>3.3639246964380254</v>
      </c>
      <c r="Q644" s="252">
        <f t="shared" si="286"/>
        <v>2.3190061840114407</v>
      </c>
      <c r="R644" s="252">
        <f t="shared" si="286"/>
        <v>4.3608408501445428</v>
      </c>
      <c r="S644" s="252">
        <f t="shared" si="286"/>
        <v>3.1380322162632313</v>
      </c>
      <c r="T644" s="252">
        <f t="shared" si="286"/>
        <v>1.5008016633103027</v>
      </c>
      <c r="U644" s="252">
        <f t="shared" si="286"/>
        <v>1.8208586937426663</v>
      </c>
      <c r="V644" s="252">
        <f t="shared" si="286"/>
        <v>1.0654096107648225</v>
      </c>
      <c r="W644" s="252">
        <f t="shared" si="286"/>
        <v>1.5518323601374506</v>
      </c>
      <c r="X644" s="252">
        <f t="shared" si="286"/>
        <v>2.5342153418665969</v>
      </c>
      <c r="Y644" s="252">
        <f t="shared" si="286"/>
        <v>1.2893356268531164</v>
      </c>
      <c r="Z644" s="140">
        <v>-0.42032655510525485</v>
      </c>
      <c r="AA644" s="140">
        <v>0.71644507303809668</v>
      </c>
      <c r="AB644" s="140">
        <v>1.1690983431483559</v>
      </c>
      <c r="AC644" s="140">
        <v>1.9986993670075615</v>
      </c>
      <c r="AD644" s="140">
        <v>1.6491169621940083</v>
      </c>
      <c r="AE644" s="140">
        <v>1.855124424861665</v>
      </c>
      <c r="AF644" s="140">
        <v>5.5209991362404232</v>
      </c>
      <c r="AG644" s="140">
        <v>5.585969681507974</v>
      </c>
      <c r="AH644" s="140"/>
    </row>
    <row r="645" spans="1:34" x14ac:dyDescent="0.2">
      <c r="A645" s="219" t="s">
        <v>451</v>
      </c>
      <c r="B645" s="219"/>
      <c r="C645" s="252" t="str">
        <f t="shared" si="286"/>
        <v/>
      </c>
      <c r="D645" s="252">
        <f t="shared" si="286"/>
        <v>-7.9344602282059977</v>
      </c>
      <c r="E645" s="252">
        <f t="shared" si="286"/>
        <v>-0.62104358859833564</v>
      </c>
      <c r="F645" s="252">
        <f t="shared" si="286"/>
        <v>2.065685197091538</v>
      </c>
      <c r="G645" s="252">
        <f t="shared" si="286"/>
        <v>3.1587016928352085</v>
      </c>
      <c r="H645" s="252">
        <f t="shared" si="286"/>
        <v>-3.4305479941619366</v>
      </c>
      <c r="I645" s="252">
        <f t="shared" si="286"/>
        <v>7.6986661966115255</v>
      </c>
      <c r="J645" s="252">
        <f t="shared" si="286"/>
        <v>-0.60381658837777019</v>
      </c>
      <c r="K645" s="252">
        <f t="shared" si="286"/>
        <v>5.6853706811856641</v>
      </c>
      <c r="L645" s="252">
        <f t="shared" si="286"/>
        <v>2.8725807838319906</v>
      </c>
      <c r="M645" s="252">
        <f t="shared" si="286"/>
        <v>-8.4736114255301587E-2</v>
      </c>
      <c r="N645" s="252">
        <f t="shared" si="286"/>
        <v>0.97453263529800882</v>
      </c>
      <c r="O645" s="252">
        <f t="shared" si="286"/>
        <v>-2.2828476733169234</v>
      </c>
      <c r="P645" s="252">
        <f t="shared" si="286"/>
        <v>-5.3447144308819254</v>
      </c>
      <c r="Q645" s="252">
        <f t="shared" si="286"/>
        <v>-5.6944258926508233</v>
      </c>
      <c r="R645" s="252">
        <f t="shared" si="286"/>
        <v>7.5288040587070615</v>
      </c>
      <c r="S645" s="252">
        <f t="shared" si="286"/>
        <v>1.5758317411974199</v>
      </c>
      <c r="T645" s="252">
        <f t="shared" si="286"/>
        <v>-1.7642809305513207</v>
      </c>
      <c r="U645" s="252">
        <f t="shared" si="286"/>
        <v>6.0315161176687004</v>
      </c>
      <c r="V645" s="252">
        <f t="shared" si="286"/>
        <v>2.3427888940593444</v>
      </c>
      <c r="W645" s="252">
        <f t="shared" si="286"/>
        <v>2.3705021259980308</v>
      </c>
      <c r="X645" s="252">
        <f t="shared" si="286"/>
        <v>1.4058607825238489</v>
      </c>
      <c r="Y645" s="252">
        <f t="shared" si="286"/>
        <v>2.344104491139376</v>
      </c>
      <c r="Z645" s="140">
        <v>1.0445449261704542</v>
      </c>
      <c r="AA645" s="140">
        <v>0.71362460252493154</v>
      </c>
      <c r="AB645" s="140">
        <v>3.3706447695834418</v>
      </c>
      <c r="AC645" s="140">
        <v>2.3680229520552043</v>
      </c>
      <c r="AD645" s="140">
        <v>1.4034154513606678</v>
      </c>
      <c r="AE645" s="140">
        <v>1.6069232123862465</v>
      </c>
      <c r="AF645" s="140">
        <v>2.5454294003111055</v>
      </c>
      <c r="AG645" s="140">
        <v>5.7930161863785967</v>
      </c>
      <c r="AH645" s="140"/>
    </row>
    <row r="646" spans="1:34" x14ac:dyDescent="0.2">
      <c r="A646" s="219" t="s">
        <v>70</v>
      </c>
      <c r="B646" s="219"/>
      <c r="C646" s="252" t="str">
        <f t="shared" si="286"/>
        <v/>
      </c>
      <c r="D646" s="252">
        <f t="shared" si="286"/>
        <v>10.801061394784718</v>
      </c>
      <c r="E646" s="252">
        <f t="shared" si="286"/>
        <v>15.419882481824686</v>
      </c>
      <c r="F646" s="252">
        <f t="shared" si="286"/>
        <v>-0.87347258752306089</v>
      </c>
      <c r="G646" s="252">
        <f t="shared" si="286"/>
        <v>-1.3251612562091397</v>
      </c>
      <c r="H646" s="252">
        <f t="shared" si="286"/>
        <v>6.7095539986102848</v>
      </c>
      <c r="I646" s="252">
        <f t="shared" si="286"/>
        <v>-0.2041955492577574</v>
      </c>
      <c r="J646" s="252">
        <f t="shared" si="286"/>
        <v>-3.7983633410977879</v>
      </c>
      <c r="K646" s="252">
        <f t="shared" si="286"/>
        <v>8.31229842009793</v>
      </c>
      <c r="L646" s="252">
        <f t="shared" si="286"/>
        <v>5.0471646307710616</v>
      </c>
      <c r="M646" s="252">
        <f t="shared" si="286"/>
        <v>7.429927921791335</v>
      </c>
      <c r="N646" s="252">
        <f t="shared" si="286"/>
        <v>-1.440073260049346</v>
      </c>
      <c r="O646" s="252">
        <f t="shared" si="286"/>
        <v>0.94953396289747527</v>
      </c>
      <c r="P646" s="252">
        <f t="shared" si="286"/>
        <v>-0.63924537086443856</v>
      </c>
      <c r="Q646" s="252">
        <f t="shared" si="286"/>
        <v>-0.4863025397849885</v>
      </c>
      <c r="R646" s="252">
        <f t="shared" si="286"/>
        <v>6.5514199632178416</v>
      </c>
      <c r="S646" s="252">
        <f t="shared" si="286"/>
        <v>-0.69332196452305261</v>
      </c>
      <c r="T646" s="252">
        <f t="shared" si="286"/>
        <v>-5.0949369043558619</v>
      </c>
      <c r="U646" s="252">
        <f t="shared" si="286"/>
        <v>4.1296127373588565</v>
      </c>
      <c r="V646" s="252">
        <f t="shared" si="286"/>
        <v>-1.8439393720861341</v>
      </c>
      <c r="W646" s="252">
        <f t="shared" si="286"/>
        <v>-2.1257731434623284</v>
      </c>
      <c r="X646" s="252">
        <f t="shared" si="286"/>
        <v>0.32373268247885001</v>
      </c>
      <c r="Y646" s="252">
        <f t="shared" si="286"/>
        <v>-0.3248790338120866</v>
      </c>
      <c r="Z646" s="140">
        <v>2.0954056984392011</v>
      </c>
      <c r="AA646" s="140">
        <v>1.4575066962930761</v>
      </c>
      <c r="AB646" s="140">
        <v>1.1797262005879494</v>
      </c>
      <c r="AC646" s="140">
        <v>-1.0061881339992529</v>
      </c>
      <c r="AD646" s="140">
        <v>0.46182980323468126</v>
      </c>
      <c r="AE646" s="140">
        <v>1.4213673084848999</v>
      </c>
      <c r="AF646" s="140">
        <v>6.6701096635495061</v>
      </c>
      <c r="AG646" s="140">
        <v>5.4563724076163167</v>
      </c>
      <c r="AH646" s="140"/>
    </row>
    <row r="647" spans="1:34" x14ac:dyDescent="0.2">
      <c r="A647" s="219" t="s">
        <v>452</v>
      </c>
      <c r="B647" s="219"/>
      <c r="C647" s="252" t="str">
        <f t="shared" si="286"/>
        <v/>
      </c>
      <c r="D647" s="252">
        <f t="shared" si="286"/>
        <v>10.801061394784718</v>
      </c>
      <c r="E647" s="252">
        <f t="shared" si="286"/>
        <v>15.419882481824665</v>
      </c>
      <c r="F647" s="252">
        <f t="shared" si="286"/>
        <v>-0.87347258752306089</v>
      </c>
      <c r="G647" s="252">
        <f t="shared" si="286"/>
        <v>-1.3251612562091286</v>
      </c>
      <c r="H647" s="252">
        <f t="shared" si="286"/>
        <v>6.7095539986102626</v>
      </c>
      <c r="I647" s="252">
        <f t="shared" si="286"/>
        <v>-0.2041955492577574</v>
      </c>
      <c r="J647" s="252">
        <f t="shared" si="286"/>
        <v>-3.7983633410977991</v>
      </c>
      <c r="K647" s="252">
        <f t="shared" si="286"/>
        <v>8.3122984200979069</v>
      </c>
      <c r="L647" s="252">
        <f t="shared" si="286"/>
        <v>5.0471646307710838</v>
      </c>
      <c r="M647" s="252">
        <f t="shared" si="286"/>
        <v>7.4299279217913572</v>
      </c>
      <c r="N647" s="252">
        <f t="shared" si="286"/>
        <v>-1.440073260049346</v>
      </c>
      <c r="O647" s="252">
        <f t="shared" si="286"/>
        <v>0.94953396289747527</v>
      </c>
      <c r="P647" s="252">
        <f t="shared" si="286"/>
        <v>-0.63924537086443856</v>
      </c>
      <c r="Q647" s="252">
        <f t="shared" si="286"/>
        <v>-0.4863025397849885</v>
      </c>
      <c r="R647" s="252">
        <f t="shared" si="286"/>
        <v>6.5514199632178638</v>
      </c>
      <c r="S647" s="252">
        <f t="shared" si="286"/>
        <v>-0.69332196452305261</v>
      </c>
      <c r="T647" s="252">
        <f t="shared" si="286"/>
        <v>-5.0949369043558619</v>
      </c>
      <c r="U647" s="252">
        <f t="shared" si="286"/>
        <v>4.1296127373588343</v>
      </c>
      <c r="V647" s="252">
        <f t="shared" si="286"/>
        <v>-1.843939372086123</v>
      </c>
      <c r="W647" s="252">
        <f t="shared" si="286"/>
        <v>-2.1257731434623284</v>
      </c>
      <c r="X647" s="252">
        <f t="shared" si="286"/>
        <v>0.32373268247885001</v>
      </c>
      <c r="Y647" s="252">
        <f t="shared" si="286"/>
        <v>-0.3248790338120755</v>
      </c>
      <c r="Z647" s="140">
        <v>2.0954056984392011</v>
      </c>
      <c r="AA647" s="140">
        <v>1.4575066962930538</v>
      </c>
      <c r="AB647" s="140">
        <v>1.1797262005879716</v>
      </c>
      <c r="AC647" s="140">
        <v>-1.006188133999264</v>
      </c>
      <c r="AD647" s="140">
        <v>0.46182980323468126</v>
      </c>
      <c r="AE647" s="140">
        <v>1.4213673084849221</v>
      </c>
      <c r="AF647" s="140">
        <v>6.6701096635495283</v>
      </c>
      <c r="AG647" s="140">
        <v>5.4563724076162945</v>
      </c>
      <c r="AH647" s="140"/>
    </row>
    <row r="648" spans="1:34" x14ac:dyDescent="0.2">
      <c r="A648" s="219" t="s">
        <v>453</v>
      </c>
      <c r="B648" s="219"/>
      <c r="C648" s="252" t="str">
        <f t="shared" si="286"/>
        <v/>
      </c>
      <c r="D648" s="252">
        <f t="shared" si="286"/>
        <v>10.801061394784718</v>
      </c>
      <c r="E648" s="252">
        <f t="shared" si="286"/>
        <v>15.419882481824686</v>
      </c>
      <c r="F648" s="252">
        <f t="shared" si="286"/>
        <v>-0.87347258752304979</v>
      </c>
      <c r="G648" s="252">
        <f t="shared" si="286"/>
        <v>-1.3251612562091397</v>
      </c>
      <c r="H648" s="252">
        <f t="shared" si="286"/>
        <v>6.7095539986102848</v>
      </c>
      <c r="I648" s="252">
        <f t="shared" si="286"/>
        <v>-0.2041955492577574</v>
      </c>
      <c r="J648" s="252">
        <f t="shared" si="286"/>
        <v>-3.7983633410977879</v>
      </c>
      <c r="K648" s="252">
        <f t="shared" si="286"/>
        <v>8.31229842009793</v>
      </c>
      <c r="L648" s="252">
        <f t="shared" si="286"/>
        <v>5.0471646307710616</v>
      </c>
      <c r="M648" s="252">
        <f t="shared" si="286"/>
        <v>7.429927921791335</v>
      </c>
      <c r="N648" s="252">
        <f t="shared" si="286"/>
        <v>-1.4400732600493571</v>
      </c>
      <c r="O648" s="252">
        <f t="shared" si="286"/>
        <v>0.94953396289747527</v>
      </c>
      <c r="P648" s="252">
        <f t="shared" si="286"/>
        <v>-0.63924537086443856</v>
      </c>
      <c r="Q648" s="252">
        <f t="shared" si="286"/>
        <v>-0.4863025397849885</v>
      </c>
      <c r="R648" s="252">
        <f t="shared" si="286"/>
        <v>6.5514199632178416</v>
      </c>
      <c r="S648" s="252">
        <f t="shared" si="286"/>
        <v>-0.69332196452304151</v>
      </c>
      <c r="T648" s="252">
        <f t="shared" si="286"/>
        <v>-5.0949369043558619</v>
      </c>
      <c r="U648" s="252">
        <f t="shared" si="286"/>
        <v>4.1296127373588565</v>
      </c>
      <c r="V648" s="252">
        <f t="shared" si="286"/>
        <v>-1.8439393720861341</v>
      </c>
      <c r="W648" s="252">
        <f t="shared" si="286"/>
        <v>-2.1257731434623284</v>
      </c>
      <c r="X648" s="252">
        <f t="shared" si="286"/>
        <v>0.32373268247885001</v>
      </c>
      <c r="Y648" s="252">
        <f t="shared" si="286"/>
        <v>-0.3248790338120866</v>
      </c>
      <c r="Z648" s="140">
        <v>2.0954056984392011</v>
      </c>
      <c r="AA648" s="140">
        <v>1.4575066962930761</v>
      </c>
      <c r="AB648" s="140">
        <v>1.1797262005879494</v>
      </c>
      <c r="AC648" s="140">
        <v>-1.0061881339992529</v>
      </c>
      <c r="AD648" s="140">
        <v>0.46182980323468126</v>
      </c>
      <c r="AE648" s="140">
        <v>1.4213673084848999</v>
      </c>
      <c r="AF648" s="140">
        <v>6.6701096635495061</v>
      </c>
      <c r="AG648" s="140">
        <v>5.4563724076163167</v>
      </c>
      <c r="AH648" s="140"/>
    </row>
    <row r="649" spans="1:34" x14ac:dyDescent="0.2">
      <c r="A649" s="219" t="s">
        <v>71</v>
      </c>
      <c r="B649" s="219"/>
      <c r="C649" s="252" t="str">
        <f t="shared" si="286"/>
        <v/>
      </c>
      <c r="D649" s="252">
        <f t="shared" si="286"/>
        <v>-17.868478565753655</v>
      </c>
      <c r="E649" s="252">
        <f t="shared" si="286"/>
        <v>-181.67805088827311</v>
      </c>
      <c r="F649" s="252">
        <f t="shared" si="286"/>
        <v>-38.160638489400711</v>
      </c>
      <c r="G649" s="252">
        <f t="shared" si="286"/>
        <v>-40.800062937134584</v>
      </c>
      <c r="H649" s="252">
        <f t="shared" si="286"/>
        <v>-76.749883715997626</v>
      </c>
      <c r="I649" s="252">
        <f t="shared" si="286"/>
        <v>-54.062335295424745</v>
      </c>
      <c r="J649" s="252">
        <f t="shared" si="286"/>
        <v>-56.002304915573895</v>
      </c>
      <c r="K649" s="252">
        <f t="shared" si="286"/>
        <v>-51.332745647333525</v>
      </c>
      <c r="L649" s="252">
        <f t="shared" si="286"/>
        <v>-131.21019834377765</v>
      </c>
      <c r="M649" s="252">
        <f t="shared" si="286"/>
        <v>62.292847573335038</v>
      </c>
      <c r="N649" s="252">
        <f t="shared" si="286"/>
        <v>-174.06507264606608</v>
      </c>
      <c r="O649" s="252">
        <f t="shared" si="286"/>
        <v>1.1929109138956395</v>
      </c>
      <c r="P649" s="252">
        <f t="shared" si="286"/>
        <v>-54.88279179756055</v>
      </c>
      <c r="Q649" s="252">
        <f t="shared" si="286"/>
        <v>-31.713303574564943</v>
      </c>
      <c r="R649" s="252">
        <f t="shared" si="286"/>
        <v>639.97281711378935</v>
      </c>
      <c r="S649" s="252">
        <f t="shared" si="286"/>
        <v>-89.094646524551763</v>
      </c>
      <c r="T649" s="252">
        <f t="shared" si="286"/>
        <v>322.66378624173518</v>
      </c>
      <c r="U649" s="252">
        <f t="shared" si="286"/>
        <v>-866.05625565652713</v>
      </c>
      <c r="V649" s="252">
        <f t="shared" si="286"/>
        <v>-36.348400947197355</v>
      </c>
      <c r="W649" s="252">
        <f t="shared" si="286"/>
        <v>62.611320684906488</v>
      </c>
      <c r="X649" s="252">
        <f t="shared" si="286"/>
        <v>103.68952710242976</v>
      </c>
      <c r="Y649" s="252">
        <f t="shared" si="286"/>
        <v>-52.67866214696042</v>
      </c>
      <c r="Z649" s="140">
        <v>35.675519098348694</v>
      </c>
      <c r="AA649" s="140">
        <v>-5.5237922376501158</v>
      </c>
      <c r="AB649" s="140">
        <v>-110.80982490272373</v>
      </c>
      <c r="AC649" s="140">
        <v>8.6030974795019652</v>
      </c>
      <c r="AD649" s="140">
        <v>-5.6563121328726762</v>
      </c>
      <c r="AE649" s="140">
        <v>117.06102117061019</v>
      </c>
      <c r="AF649" s="140">
        <v>-26.519801256758736</v>
      </c>
      <c r="AG649" s="140">
        <v>42.716358855261063</v>
      </c>
      <c r="AH649" s="140"/>
    </row>
    <row r="650" spans="1:34" x14ac:dyDescent="0.2">
      <c r="A650" s="222" t="s">
        <v>72</v>
      </c>
      <c r="B650" s="222"/>
      <c r="C650" s="251" t="str">
        <f t="shared" si="286"/>
        <v/>
      </c>
      <c r="D650" s="251">
        <f t="shared" si="286"/>
        <v>12.121209056493543</v>
      </c>
      <c r="E650" s="251">
        <f t="shared" si="286"/>
        <v>18.787079103956561</v>
      </c>
      <c r="F650" s="251">
        <f t="shared" si="286"/>
        <v>-0.36027570570849043</v>
      </c>
      <c r="G650" s="251">
        <f t="shared" si="286"/>
        <v>0.47853575024248141</v>
      </c>
      <c r="H650" s="251">
        <f t="shared" si="286"/>
        <v>9.0801568896339937</v>
      </c>
      <c r="I650" s="251">
        <f t="shared" si="286"/>
        <v>-1.2515853428093138</v>
      </c>
      <c r="J650" s="251">
        <f t="shared" si="286"/>
        <v>-1.7790548131170425</v>
      </c>
      <c r="K650" s="251">
        <f t="shared" si="286"/>
        <v>11.646860682765414</v>
      </c>
      <c r="L650" s="251">
        <f t="shared" si="286"/>
        <v>3.3413523669193035</v>
      </c>
      <c r="M650" s="251">
        <f t="shared" si="286"/>
        <v>6.8935587937823284</v>
      </c>
      <c r="N650" s="251">
        <f t="shared" si="286"/>
        <v>-1.7218408628490334</v>
      </c>
      <c r="O650" s="251">
        <f t="shared" si="286"/>
        <v>0.95071265678314809</v>
      </c>
      <c r="P650" s="251">
        <f t="shared" si="286"/>
        <v>-9.9928702886475929E-2</v>
      </c>
      <c r="Q650" s="251">
        <f t="shared" si="286"/>
        <v>2.2902608679409298E-2</v>
      </c>
      <c r="R650" s="251">
        <f t="shared" si="286"/>
        <v>5.9008974458297558</v>
      </c>
      <c r="S650" s="251">
        <f t="shared" si="286"/>
        <v>1.05261472550644</v>
      </c>
      <c r="T650" s="251">
        <f t="shared" si="286"/>
        <v>-6.2806184773950724</v>
      </c>
      <c r="U650" s="251">
        <f t="shared" si="286"/>
        <v>2.8665202514283727</v>
      </c>
      <c r="V650" s="251">
        <f t="shared" si="286"/>
        <v>-1.2613788829897499</v>
      </c>
      <c r="W650" s="251">
        <f t="shared" si="286"/>
        <v>-1.5838002132796958</v>
      </c>
      <c r="X650" s="251">
        <f t="shared" si="286"/>
        <v>1.0801627020894378</v>
      </c>
      <c r="Y650" s="251">
        <f t="shared" si="286"/>
        <v>1.911128105472093</v>
      </c>
      <c r="Z650" s="143">
        <v>2.5570613386762142</v>
      </c>
      <c r="AA650" s="143">
        <v>1.4000926959981896</v>
      </c>
      <c r="AB650" s="143">
        <v>0.5393736007527572</v>
      </c>
      <c r="AC650" s="143">
        <v>-1.0773122710879823</v>
      </c>
      <c r="AD650" s="143">
        <v>0.65837582819132656</v>
      </c>
      <c r="AE650" s="143">
        <v>1.2343775800570223</v>
      </c>
      <c r="AF650" s="143">
        <v>5.9417216981982879</v>
      </c>
      <c r="AG650" s="143">
        <v>6.0073684067069699</v>
      </c>
      <c r="AH650" s="143"/>
    </row>
    <row r="651" spans="1:34" x14ac:dyDescent="0.2">
      <c r="A651" s="222" t="s">
        <v>83</v>
      </c>
      <c r="B651" s="222"/>
      <c r="C651" s="251" t="str">
        <f t="shared" si="286"/>
        <v/>
      </c>
      <c r="D651" s="251">
        <f t="shared" si="286"/>
        <v>77.702878132350108</v>
      </c>
      <c r="E651" s="251">
        <f t="shared" si="286"/>
        <v>-14.279767465883076</v>
      </c>
      <c r="F651" s="251">
        <f t="shared" si="286"/>
        <v>-35.361379558458005</v>
      </c>
      <c r="G651" s="251">
        <f t="shared" si="286"/>
        <v>1428.6592227146702</v>
      </c>
      <c r="H651" s="251">
        <f t="shared" si="286"/>
        <v>-59.920244129306035</v>
      </c>
      <c r="I651" s="251">
        <f t="shared" si="286"/>
        <v>92.304024988537321</v>
      </c>
      <c r="J651" s="251">
        <f t="shared" si="286"/>
        <v>-356.59003538882445</v>
      </c>
      <c r="K651" s="251">
        <f t="shared" si="286"/>
        <v>-259.57403157824967</v>
      </c>
      <c r="L651" s="251">
        <f t="shared" si="286"/>
        <v>254.32714627242606</v>
      </c>
      <c r="M651" s="251">
        <f t="shared" si="286"/>
        <v>-9.8831308227341879</v>
      </c>
      <c r="N651" s="251">
        <f t="shared" si="286"/>
        <v>-47.050832700687685</v>
      </c>
      <c r="O651" s="251">
        <f t="shared" si="286"/>
        <v>-82.475672128961747</v>
      </c>
      <c r="P651" s="251">
        <f t="shared" si="286"/>
        <v>69.414001836540791</v>
      </c>
      <c r="Q651" s="251">
        <f t="shared" si="286"/>
        <v>-40.873977381417127</v>
      </c>
      <c r="R651" s="251">
        <f t="shared" si="286"/>
        <v>6.5655053846394029</v>
      </c>
      <c r="S651" s="251">
        <f t="shared" si="286"/>
        <v>-22.67987008583825</v>
      </c>
      <c r="T651" s="251">
        <f t="shared" si="286"/>
        <v>-29.226634580156798</v>
      </c>
      <c r="U651" s="251">
        <f t="shared" si="286"/>
        <v>-0.76074929445539841</v>
      </c>
      <c r="V651" s="251">
        <f t="shared" si="286"/>
        <v>-32.427277351193077</v>
      </c>
      <c r="W651" s="251">
        <f t="shared" si="286"/>
        <v>-44.052559948529833</v>
      </c>
      <c r="X651" s="251">
        <f t="shared" si="286"/>
        <v>5.2067812639267297</v>
      </c>
      <c r="Y651" s="251">
        <f t="shared" si="286"/>
        <v>53.673209323462537</v>
      </c>
      <c r="Z651" s="143">
        <v>-10.952028929654611</v>
      </c>
      <c r="AA651" s="143">
        <v>-5.8729159547490912</v>
      </c>
      <c r="AB651" s="143">
        <v>-14.776626797884129</v>
      </c>
      <c r="AC651" s="143">
        <v>10.214207540383846</v>
      </c>
      <c r="AD651" s="143">
        <v>31.068533706194156</v>
      </c>
      <c r="AE651" s="143">
        <v>-22.647293242809031</v>
      </c>
      <c r="AF651" s="143">
        <v>-31.947914145832957</v>
      </c>
      <c r="AG651" s="143">
        <v>40.11590401962755</v>
      </c>
      <c r="AH651" s="143"/>
    </row>
    <row r="652" spans="1:34" x14ac:dyDescent="0.2">
      <c r="A652" s="219" t="s">
        <v>84</v>
      </c>
      <c r="B652" s="219"/>
      <c r="C652" s="252" t="str">
        <f t="shared" si="286"/>
        <v/>
      </c>
      <c r="D652" s="252">
        <f t="shared" si="286"/>
        <v>27.487407485356208</v>
      </c>
      <c r="E652" s="252">
        <f t="shared" si="286"/>
        <v>-4.3155530204876058</v>
      </c>
      <c r="F652" s="252">
        <f t="shared" si="286"/>
        <v>0.25125553004561318</v>
      </c>
      <c r="G652" s="252">
        <f t="shared" si="286"/>
        <v>14.197229701108638</v>
      </c>
      <c r="H652" s="252">
        <f t="shared" si="286"/>
        <v>-6.0637509531528355</v>
      </c>
      <c r="I652" s="252">
        <f t="shared" si="286"/>
        <v>-1.8485968741513537</v>
      </c>
      <c r="J652" s="252">
        <f t="shared" si="286"/>
        <v>22.792522713553875</v>
      </c>
      <c r="K652" s="252">
        <f t="shared" si="286"/>
        <v>2.1918161159535376</v>
      </c>
      <c r="L652" s="252">
        <f t="shared" si="286"/>
        <v>-2.0367570132108881</v>
      </c>
      <c r="M652" s="252">
        <f t="shared" si="286"/>
        <v>3.0899477848158829</v>
      </c>
      <c r="N652" s="252">
        <f t="shared" si="286"/>
        <v>4.0235984832034166</v>
      </c>
      <c r="O652" s="252">
        <f t="shared" si="286"/>
        <v>19.566551018936561</v>
      </c>
      <c r="P652" s="252">
        <f t="shared" si="286"/>
        <v>5.2641667540633597</v>
      </c>
      <c r="Q652" s="252">
        <f t="shared" si="286"/>
        <v>2.3496264059712724</v>
      </c>
      <c r="R652" s="252">
        <f t="shared" si="286"/>
        <v>11.654720654610284</v>
      </c>
      <c r="S652" s="252">
        <f t="shared" si="286"/>
        <v>-12.445718337745637</v>
      </c>
      <c r="T652" s="252">
        <f t="shared" si="286"/>
        <v>4.5638693406153008</v>
      </c>
      <c r="U652" s="252">
        <f t="shared" si="286"/>
        <v>9.3084365187957161</v>
      </c>
      <c r="V652" s="252">
        <f t="shared" si="286"/>
        <v>3.8314714141554518</v>
      </c>
      <c r="W652" s="252">
        <f t="shared" si="286"/>
        <v>3.7468736886825171</v>
      </c>
      <c r="X652" s="252">
        <f t="shared" si="286"/>
        <v>-3.1669237064125944</v>
      </c>
      <c r="Y652" s="252">
        <f t="shared" si="286"/>
        <v>-10.060642813743659</v>
      </c>
      <c r="Z652" s="140">
        <v>-7.5444385036746997</v>
      </c>
      <c r="AA652" s="140">
        <v>2.9135136176401621</v>
      </c>
      <c r="AB652" s="140">
        <v>5.8958532308876599</v>
      </c>
      <c r="AC652" s="140">
        <v>-0.28241035410977444</v>
      </c>
      <c r="AD652" s="140">
        <v>-9.5072639678646205</v>
      </c>
      <c r="AE652" s="140">
        <v>11.364086587068801</v>
      </c>
      <c r="AF652" s="140">
        <v>26.054863814514341</v>
      </c>
      <c r="AG652" s="140">
        <v>-7.0090481249698078</v>
      </c>
      <c r="AH652" s="140"/>
    </row>
    <row r="653" spans="1:34" x14ac:dyDescent="0.2">
      <c r="A653" s="219" t="s">
        <v>85</v>
      </c>
      <c r="B653" s="219"/>
      <c r="C653" s="252" t="str">
        <f t="shared" si="286"/>
        <v/>
      </c>
      <c r="D653" s="252">
        <f t="shared" si="286"/>
        <v>31.652819542199296</v>
      </c>
      <c r="E653" s="252">
        <f t="shared" si="286"/>
        <v>-6.783689790822045</v>
      </c>
      <c r="F653" s="252">
        <f t="shared" si="286"/>
        <v>-4.4043287251593455</v>
      </c>
      <c r="G653" s="252">
        <f t="shared" si="286"/>
        <v>2.5762013419714513</v>
      </c>
      <c r="H653" s="252">
        <f t="shared" si="286"/>
        <v>-4.7406043835241718</v>
      </c>
      <c r="I653" s="252">
        <f t="shared" si="286"/>
        <v>3.3526512614295845</v>
      </c>
      <c r="J653" s="252">
        <f t="shared" si="286"/>
        <v>30.852868338295725</v>
      </c>
      <c r="K653" s="252">
        <f t="shared" si="286"/>
        <v>-1.2129971472184198</v>
      </c>
      <c r="L653" s="252">
        <f t="shared" si="286"/>
        <v>-1.9414454664709369</v>
      </c>
      <c r="M653" s="252">
        <f t="shared" si="286"/>
        <v>2.556976068113892</v>
      </c>
      <c r="N653" s="252">
        <f t="shared" si="286"/>
        <v>-3.0508111282290806</v>
      </c>
      <c r="O653" s="252">
        <f t="shared" si="286"/>
        <v>34.490878312397591</v>
      </c>
      <c r="P653" s="252">
        <f t="shared" si="286"/>
        <v>7.2770580476518187</v>
      </c>
      <c r="Q653" s="252">
        <f t="shared" si="286"/>
        <v>3.1101422385951594</v>
      </c>
      <c r="R653" s="252">
        <f t="shared" si="286"/>
        <v>14.731093406053297</v>
      </c>
      <c r="S653" s="252">
        <f t="shared" si="286"/>
        <v>-18.324493876486901</v>
      </c>
      <c r="T653" s="252">
        <f t="shared" si="286"/>
        <v>7.3495067196291508</v>
      </c>
      <c r="U653" s="252">
        <f t="shared" si="286"/>
        <v>12.689206005779452</v>
      </c>
      <c r="V653" s="252">
        <f t="shared" si="286"/>
        <v>4.9092830695107947</v>
      </c>
      <c r="W653" s="252">
        <f t="shared" si="286"/>
        <v>4.3388459155089043</v>
      </c>
      <c r="X653" s="252">
        <f t="shared" si="286"/>
        <v>-4.8232601977119423</v>
      </c>
      <c r="Y653" s="252">
        <f t="shared" si="286"/>
        <v>-13.113645141202268</v>
      </c>
      <c r="Z653" s="140">
        <v>-9.6724172254158081</v>
      </c>
      <c r="AA653" s="140">
        <v>3.6944667765214989</v>
      </c>
      <c r="AB653" s="140">
        <v>8.9500668095445768</v>
      </c>
      <c r="AC653" s="140">
        <v>-0.66044032761156668</v>
      </c>
      <c r="AD653" s="140">
        <v>-13.704683983269438</v>
      </c>
      <c r="AE653" s="140">
        <v>15.834360183225748</v>
      </c>
      <c r="AF653" s="140">
        <v>32.060731770210779</v>
      </c>
      <c r="AG653" s="140">
        <v>-9.3748249138515085</v>
      </c>
      <c r="AH653" s="140"/>
    </row>
    <row r="654" spans="1:34" x14ac:dyDescent="0.2">
      <c r="A654" s="219" t="s">
        <v>86</v>
      </c>
      <c r="B654" s="219"/>
      <c r="C654" s="252" t="str">
        <f t="shared" si="286"/>
        <v/>
      </c>
      <c r="D654" s="252">
        <f t="shared" si="286"/>
        <v>8.8599788324743578</v>
      </c>
      <c r="E654" s="252">
        <f t="shared" ref="C654:Y658" si="287">IFERROR(100*(E570/E591-1),"")</f>
        <v>9.0352177807586198</v>
      </c>
      <c r="F654" s="252">
        <f t="shared" si="287"/>
        <v>25.514919538430171</v>
      </c>
      <c r="G654" s="252">
        <f t="shared" si="287"/>
        <v>70.624627654835678</v>
      </c>
      <c r="H654" s="252">
        <f t="shared" si="287"/>
        <v>-9.9415665512936684</v>
      </c>
      <c r="I654" s="252">
        <f t="shared" si="287"/>
        <v>-21.307043997397823</v>
      </c>
      <c r="J654" s="252">
        <f t="shared" si="287"/>
        <v>-2.1218460048601284</v>
      </c>
      <c r="K654" s="252">
        <f t="shared" si="287"/>
        <v>12.438306970553082</v>
      </c>
      <c r="L654" s="252">
        <f t="shared" si="287"/>
        <v>-2.3057918576850467</v>
      </c>
      <c r="M654" s="252">
        <f t="shared" si="287"/>
        <v>4.8911938876958549</v>
      </c>
      <c r="N654" s="252">
        <f t="shared" si="287"/>
        <v>20.623365809976946</v>
      </c>
      <c r="O654" s="252">
        <f t="shared" si="287"/>
        <v>-5.8069945605634494</v>
      </c>
      <c r="P654" s="252">
        <f t="shared" si="287"/>
        <v>-0.24176991831241779</v>
      </c>
      <c r="Q654" s="252">
        <f t="shared" si="287"/>
        <v>0.23294371025954774</v>
      </c>
      <c r="R654" s="252">
        <f t="shared" si="287"/>
        <v>2.6200126264259715</v>
      </c>
      <c r="S654" s="252">
        <f t="shared" si="287"/>
        <v>7.5721659980462208</v>
      </c>
      <c r="T654" s="252">
        <f t="shared" si="287"/>
        <v>-3.0247541218528018</v>
      </c>
      <c r="U654" s="252">
        <f t="shared" si="287"/>
        <v>1.833445694090674</v>
      </c>
      <c r="V654" s="252">
        <f t="shared" si="287"/>
        <v>1.1050280114416999</v>
      </c>
      <c r="W654" s="252">
        <f t="shared" si="287"/>
        <v>2.2241530591135428</v>
      </c>
      <c r="X654" s="252">
        <f t="shared" si="287"/>
        <v>1.9815153009738129</v>
      </c>
      <c r="Y654" s="252">
        <f t="shared" si="287"/>
        <v>1.7247677037851572</v>
      </c>
      <c r="Z654" s="140">
        <v>-1.1935618182600249</v>
      </c>
      <c r="AA654" s="140">
        <v>1.0574510776424351</v>
      </c>
      <c r="AB654" s="140">
        <v>-1.1129562533548798</v>
      </c>
      <c r="AC654" s="140">
        <v>0.68558298024281594</v>
      </c>
      <c r="AD654" s="140">
        <v>2.0511285909712962</v>
      </c>
      <c r="AE654" s="140">
        <v>-0.50466685961686464</v>
      </c>
      <c r="AF654" s="140">
        <v>7.8614164728064706</v>
      </c>
      <c r="AG654" s="140">
        <v>0.8520096613977346</v>
      </c>
      <c r="AH654" s="140"/>
    </row>
    <row r="655" spans="1:34" x14ac:dyDescent="0.2">
      <c r="A655" s="219" t="s">
        <v>87</v>
      </c>
      <c r="B655" s="219"/>
      <c r="C655" s="252" t="str">
        <f t="shared" si="287"/>
        <v/>
      </c>
      <c r="D655" s="252">
        <f t="shared" si="287"/>
        <v>14.900760759756505</v>
      </c>
      <c r="E655" s="252">
        <f t="shared" si="287"/>
        <v>0.78199854537428504</v>
      </c>
      <c r="F655" s="252">
        <f t="shared" si="287"/>
        <v>10.175573631014201</v>
      </c>
      <c r="G655" s="252">
        <f t="shared" si="287"/>
        <v>-5.2227217780718043</v>
      </c>
      <c r="H655" s="252">
        <f t="shared" si="287"/>
        <v>5.5515362023069947</v>
      </c>
      <c r="I655" s="252">
        <f t="shared" si="287"/>
        <v>-6.0304756751983764</v>
      </c>
      <c r="J655" s="252">
        <f t="shared" si="287"/>
        <v>10.183298193721546</v>
      </c>
      <c r="K655" s="252">
        <f t="shared" si="287"/>
        <v>9.3491078232748936</v>
      </c>
      <c r="L655" s="252">
        <f t="shared" si="287"/>
        <v>5.4743808815577388</v>
      </c>
      <c r="M655" s="252">
        <f t="shared" si="287"/>
        <v>2.1223739860490642</v>
      </c>
      <c r="N655" s="252">
        <f t="shared" si="287"/>
        <v>0.63766906614046714</v>
      </c>
      <c r="O655" s="252">
        <f t="shared" si="287"/>
        <v>5.8396438979110066</v>
      </c>
      <c r="P655" s="252">
        <f t="shared" si="287"/>
        <v>3.128557914633423</v>
      </c>
      <c r="Q655" s="252">
        <f t="shared" si="287"/>
        <v>4.5090949518605372</v>
      </c>
      <c r="R655" s="252">
        <f t="shared" si="287"/>
        <v>11.138847031570865</v>
      </c>
      <c r="S655" s="252">
        <f t="shared" si="287"/>
        <v>-13.963486887050925</v>
      </c>
      <c r="T655" s="252">
        <f t="shared" si="287"/>
        <v>-0.22629332089743048</v>
      </c>
      <c r="U655" s="252">
        <f t="shared" si="287"/>
        <v>8.0778847833000498</v>
      </c>
      <c r="V655" s="252">
        <f t="shared" si="287"/>
        <v>-0.81256158453230087</v>
      </c>
      <c r="W655" s="252">
        <f t="shared" si="287"/>
        <v>-3.8166205480530624</v>
      </c>
      <c r="X655" s="252">
        <f t="shared" si="287"/>
        <v>-2.1332513980761636</v>
      </c>
      <c r="Y655" s="252">
        <f t="shared" si="287"/>
        <v>-4.3025513438917473</v>
      </c>
      <c r="Z655" s="140">
        <v>-7.9890397635718706</v>
      </c>
      <c r="AA655" s="140">
        <v>1.7757103377024075</v>
      </c>
      <c r="AB655" s="140">
        <v>2.3563539087791519</v>
      </c>
      <c r="AC655" s="140">
        <v>1.2247399354914812</v>
      </c>
      <c r="AD655" s="140">
        <v>-4.2743992363837631</v>
      </c>
      <c r="AE655" s="140">
        <v>3.0444913714471111</v>
      </c>
      <c r="AF655" s="140">
        <v>14.328807396348719</v>
      </c>
      <c r="AG655" s="140">
        <v>-0.53162323230349084</v>
      </c>
      <c r="AH655" s="140"/>
    </row>
    <row r="656" spans="1:34" x14ac:dyDescent="0.2">
      <c r="A656" s="219" t="s">
        <v>88</v>
      </c>
      <c r="B656" s="219"/>
      <c r="C656" s="252" t="str">
        <f t="shared" si="287"/>
        <v/>
      </c>
      <c r="D656" s="252">
        <f t="shared" si="287"/>
        <v>16.927910570016593</v>
      </c>
      <c r="E656" s="252">
        <f t="shared" si="287"/>
        <v>-1.9040782053700522</v>
      </c>
      <c r="F656" s="252">
        <f t="shared" si="287"/>
        <v>-0.98693193229993925</v>
      </c>
      <c r="G656" s="252">
        <f t="shared" si="287"/>
        <v>-3.608108250591413</v>
      </c>
      <c r="H656" s="252">
        <f t="shared" si="287"/>
        <v>7.9552832598179579</v>
      </c>
      <c r="I656" s="252">
        <f t="shared" si="287"/>
        <v>-6.8006639751821645</v>
      </c>
      <c r="J656" s="252">
        <f t="shared" si="287"/>
        <v>18.875010089491905</v>
      </c>
      <c r="K656" s="252">
        <f t="shared" si="287"/>
        <v>15.681088941965516</v>
      </c>
      <c r="L656" s="252">
        <f t="shared" si="287"/>
        <v>6.0306282478490791</v>
      </c>
      <c r="M656" s="252">
        <f t="shared" si="287"/>
        <v>-1.9658779145077632</v>
      </c>
      <c r="N656" s="252">
        <f t="shared" si="287"/>
        <v>0.1325586620104291</v>
      </c>
      <c r="O656" s="252">
        <f t="shared" si="287"/>
        <v>11.698793667994689</v>
      </c>
      <c r="P656" s="252">
        <f t="shared" si="287"/>
        <v>3.7464919267967911</v>
      </c>
      <c r="Q656" s="252">
        <f t="shared" si="287"/>
        <v>4.3792605682479779</v>
      </c>
      <c r="R656" s="252">
        <f t="shared" si="287"/>
        <v>14.162789903315808</v>
      </c>
      <c r="S656" s="252">
        <f t="shared" si="287"/>
        <v>-18.768496983105486</v>
      </c>
      <c r="T656" s="252">
        <f t="shared" si="287"/>
        <v>0.68560439292950637</v>
      </c>
      <c r="U656" s="252">
        <f t="shared" si="287"/>
        <v>9.8682662134153887</v>
      </c>
      <c r="V656" s="252">
        <f t="shared" si="287"/>
        <v>-0.91179708617860067</v>
      </c>
      <c r="W656" s="252">
        <f t="shared" si="287"/>
        <v>-5.3742882998690682</v>
      </c>
      <c r="X656" s="252">
        <f t="shared" si="287"/>
        <v>-1.6659349118514633</v>
      </c>
      <c r="Y656" s="252">
        <f t="shared" si="287"/>
        <v>-5.1124841866898691</v>
      </c>
      <c r="Z656" s="140">
        <v>-10.355753489990448</v>
      </c>
      <c r="AA656" s="140">
        <v>1.9175762703177224</v>
      </c>
      <c r="AB656" s="140">
        <v>0.87998747221840201</v>
      </c>
      <c r="AC656" s="140">
        <v>0.63512693893990058</v>
      </c>
      <c r="AD656" s="140">
        <v>-5.2343312328951397</v>
      </c>
      <c r="AE656" s="140">
        <v>3.1721166012976365</v>
      </c>
      <c r="AF656" s="140">
        <v>15.076241782221111</v>
      </c>
      <c r="AG656" s="140">
        <v>-1.2431032324535685</v>
      </c>
      <c r="AH656" s="140"/>
    </row>
    <row r="657" spans="1:34" ht="10.8" thickBot="1" x14ac:dyDescent="0.25">
      <c r="A657" s="219" t="s">
        <v>89</v>
      </c>
      <c r="B657" s="219"/>
      <c r="C657" s="252" t="str">
        <f t="shared" si="287"/>
        <v/>
      </c>
      <c r="D657" s="252">
        <f t="shared" si="287"/>
        <v>9.0024154502730713</v>
      </c>
      <c r="E657" s="252">
        <f t="shared" si="287"/>
        <v>11.410326803336289</v>
      </c>
      <c r="F657" s="252">
        <f t="shared" si="287"/>
        <v>30.946102615310856</v>
      </c>
      <c r="G657" s="252">
        <f t="shared" si="287"/>
        <v>-8.3180071330205774</v>
      </c>
      <c r="H657" s="252">
        <f t="shared" si="287"/>
        <v>0.17186268495161805</v>
      </c>
      <c r="I657" s="252">
        <f t="shared" si="287"/>
        <v>-4.0331192834325069</v>
      </c>
      <c r="J657" s="252">
        <f t="shared" si="287"/>
        <v>-2.6826076486159534</v>
      </c>
      <c r="K657" s="252">
        <f t="shared" si="287"/>
        <v>-0.50675778446637176</v>
      </c>
      <c r="L657" s="252">
        <f t="shared" si="287"/>
        <v>4.6137925515916889</v>
      </c>
      <c r="M657" s="252">
        <f t="shared" si="287"/>
        <v>12.37217514364033</v>
      </c>
      <c r="N657" s="252">
        <f t="shared" si="287"/>
        <v>1.7209800343881199</v>
      </c>
      <c r="O657" s="252">
        <f t="shared" si="287"/>
        <v>-7.0343734718432032</v>
      </c>
      <c r="P657" s="252">
        <f t="shared" si="287"/>
        <v>1.4099828486902943</v>
      </c>
      <c r="Q657" s="252">
        <f t="shared" si="287"/>
        <v>4.9205406650316252</v>
      </c>
      <c r="R657" s="252">
        <f t="shared" si="287"/>
        <v>3.1518379895965953</v>
      </c>
      <c r="S657" s="252">
        <f t="shared" si="287"/>
        <v>7.9090200994387905</v>
      </c>
      <c r="T657" s="252">
        <f t="shared" si="287"/>
        <v>-3.5106284079267858</v>
      </c>
      <c r="U657" s="252">
        <f t="shared" si="287"/>
        <v>-2.2940219279368956</v>
      </c>
      <c r="V657" s="252">
        <f t="shared" si="287"/>
        <v>-0.29638317383572366</v>
      </c>
      <c r="W657" s="252">
        <f t="shared" si="287"/>
        <v>3.3078188277402942</v>
      </c>
      <c r="X657" s="252">
        <f t="shared" si="287"/>
        <v>-4.2469539613589458</v>
      </c>
      <c r="Y657" s="252">
        <f t="shared" si="287"/>
        <v>4.5397659561219328E-2</v>
      </c>
      <c r="Z657" s="140">
        <v>3.2973357551443039</v>
      </c>
      <c r="AA657" s="140">
        <v>1.2399884310757558</v>
      </c>
      <c r="AB657" s="140">
        <v>8.4233401027047563</v>
      </c>
      <c r="AC657" s="140">
        <v>3.6266992228769501</v>
      </c>
      <c r="AD657" s="140">
        <v>-2.5359731378349348E-2</v>
      </c>
      <c r="AE657" s="140">
        <v>2.4259712359015362</v>
      </c>
      <c r="AF657" s="140">
        <v>10.268012235525624</v>
      </c>
      <c r="AG657" s="140">
        <v>3.6783599597810523</v>
      </c>
      <c r="AH657" s="140"/>
    </row>
    <row r="658" spans="1:34" ht="10.8" thickBot="1" x14ac:dyDescent="0.25">
      <c r="A658" s="230" t="s">
        <v>90</v>
      </c>
      <c r="B658" s="230"/>
      <c r="C658" s="253" t="str">
        <f t="shared" si="287"/>
        <v/>
      </c>
      <c r="D658" s="253">
        <f t="shared" si="287"/>
        <v>5.8824723424123038</v>
      </c>
      <c r="E658" s="253">
        <f t="shared" si="287"/>
        <v>6.6345140406707692</v>
      </c>
      <c r="F658" s="253">
        <f t="shared" si="287"/>
        <v>0.41055909184724015</v>
      </c>
      <c r="G658" s="253">
        <f t="shared" si="287"/>
        <v>6.1638110385960898</v>
      </c>
      <c r="H658" s="253">
        <f t="shared" si="287"/>
        <v>1.06586986590822</v>
      </c>
      <c r="I658" s="253">
        <f t="shared" si="287"/>
        <v>2.1877885006746922</v>
      </c>
      <c r="J658" s="253">
        <f t="shared" si="287"/>
        <v>1.5315629384442975</v>
      </c>
      <c r="K658" s="253">
        <f t="shared" si="287"/>
        <v>2.4693589069946231</v>
      </c>
      <c r="L658" s="253">
        <f t="shared" si="287"/>
        <v>2.7744928557763116</v>
      </c>
      <c r="M658" s="253">
        <f t="shared" si="287"/>
        <v>1.9529144295998613</v>
      </c>
      <c r="N658" s="253">
        <f t="shared" si="287"/>
        <v>0.13948762982394225</v>
      </c>
      <c r="O658" s="253">
        <f t="shared" si="287"/>
        <v>1.3571419584094135</v>
      </c>
      <c r="P658" s="253">
        <f t="shared" si="287"/>
        <v>2.2996749794654825</v>
      </c>
      <c r="Q658" s="253">
        <f t="shared" si="287"/>
        <v>0.4907080397438035</v>
      </c>
      <c r="R658" s="253">
        <f t="shared" si="287"/>
        <v>4.9405368068029087</v>
      </c>
      <c r="S658" s="253">
        <f t="shared" si="287"/>
        <v>3.6035151882903405</v>
      </c>
      <c r="T658" s="253">
        <f t="shared" si="287"/>
        <v>0.68818708199467338</v>
      </c>
      <c r="U658" s="253">
        <f t="shared" si="287"/>
        <v>2.5890442411435899</v>
      </c>
      <c r="V658" s="253">
        <f t="shared" si="287"/>
        <v>1.9422853687529607</v>
      </c>
      <c r="W658" s="253">
        <f t="shared" si="287"/>
        <v>3.0534591692274793</v>
      </c>
      <c r="X658" s="253">
        <f t="shared" si="287"/>
        <v>2.0142126342927114</v>
      </c>
      <c r="Y658" s="253">
        <f t="shared" si="287"/>
        <v>0.30979167232416671</v>
      </c>
      <c r="Z658" s="145">
        <v>0.66180941678424254</v>
      </c>
      <c r="AA658" s="145">
        <v>1.0251411606625238</v>
      </c>
      <c r="AB658" s="145">
        <v>1.8969916211468929</v>
      </c>
      <c r="AC658" s="145">
        <v>1.1697938398260055</v>
      </c>
      <c r="AD658" s="145">
        <v>0.70555012136286344</v>
      </c>
      <c r="AE658" s="145">
        <v>2.9210228381582271</v>
      </c>
      <c r="AF658" s="145">
        <v>6.8310204587319623</v>
      </c>
      <c r="AG658" s="145">
        <v>4.6599209411765985</v>
      </c>
      <c r="AH658" s="145"/>
    </row>
    <row r="659" spans="1:34" x14ac:dyDescent="0.2">
      <c r="Z659" s="76"/>
      <c r="AA659" s="76"/>
      <c r="AB659" s="76"/>
      <c r="AC659" s="76"/>
      <c r="AD659" s="76"/>
      <c r="AE659" s="76"/>
      <c r="AF659" s="76"/>
      <c r="AG659" s="76"/>
      <c r="AH659" s="76"/>
    </row>
    <row r="660" spans="1:34" x14ac:dyDescent="0.2">
      <c r="A660" s="242"/>
      <c r="B660" s="242"/>
      <c r="C660" s="211"/>
      <c r="D660" s="211"/>
      <c r="E660" s="211"/>
      <c r="F660" s="211"/>
      <c r="G660" s="211"/>
      <c r="H660" s="211"/>
      <c r="I660" s="211"/>
      <c r="J660" s="211"/>
      <c r="K660" s="211"/>
      <c r="L660" s="211"/>
      <c r="M660" s="211"/>
      <c r="N660" s="211"/>
      <c r="O660" s="211"/>
      <c r="P660" s="211"/>
      <c r="Q660" s="211"/>
      <c r="R660" s="211"/>
      <c r="S660" s="211"/>
      <c r="T660" s="211"/>
      <c r="U660" s="211"/>
      <c r="V660" s="211"/>
      <c r="W660" s="211"/>
      <c r="X660" s="211"/>
      <c r="Y660" s="211"/>
      <c r="Z660" s="95"/>
      <c r="AA660" s="95"/>
      <c r="AB660" s="95"/>
      <c r="AC660" s="95"/>
      <c r="AD660" s="95"/>
      <c r="AE660" s="95"/>
      <c r="AF660" s="95"/>
      <c r="AG660" s="95"/>
      <c r="AH660" s="95"/>
    </row>
    <row r="661" spans="1:34" x14ac:dyDescent="0.2">
      <c r="Z661" s="76"/>
      <c r="AA661" s="76"/>
      <c r="AB661" s="76"/>
      <c r="AC661" s="76"/>
      <c r="AD661" s="76"/>
      <c r="AE661" s="76"/>
      <c r="AF661" s="76"/>
      <c r="AG661" s="76"/>
      <c r="AH661" s="76"/>
    </row>
    <row r="662" spans="1:34" x14ac:dyDescent="0.2">
      <c r="A662" s="2" t="str">
        <f>"Tableau "&amp;C662&amp;": "</f>
        <v xml:space="preserve">Tableau : </v>
      </c>
      <c r="Z662" s="76"/>
      <c r="AA662" s="76"/>
      <c r="AB662" s="76"/>
      <c r="AC662" s="76"/>
      <c r="AD662" s="76"/>
      <c r="AE662" s="76"/>
      <c r="AF662" s="76"/>
      <c r="AG662" s="76"/>
      <c r="AH662" s="76"/>
    </row>
    <row r="663" spans="1:34" ht="10.8" thickBot="1" x14ac:dyDescent="0.25">
      <c r="A663" s="192" t="s">
        <v>455</v>
      </c>
      <c r="B663" s="192"/>
      <c r="Z663" s="76"/>
      <c r="AA663" s="76"/>
      <c r="AB663" s="76"/>
      <c r="AC663" s="76"/>
      <c r="AD663" s="76"/>
      <c r="AE663" s="76"/>
      <c r="AF663" s="76"/>
      <c r="AG663" s="76"/>
      <c r="AH663" s="76"/>
    </row>
    <row r="664" spans="1:34" ht="10.8" thickBot="1" x14ac:dyDescent="0.25">
      <c r="A664" s="193" t="s">
        <v>0</v>
      </c>
      <c r="B664" s="215"/>
      <c r="C664" s="194">
        <f t="shared" ref="C664:Y664" si="288">C$13</f>
        <v>1993</v>
      </c>
      <c r="D664" s="194">
        <f t="shared" si="288"/>
        <v>1994</v>
      </c>
      <c r="E664" s="194">
        <f t="shared" si="288"/>
        <v>1995</v>
      </c>
      <c r="F664" s="194">
        <f t="shared" si="288"/>
        <v>1996</v>
      </c>
      <c r="G664" s="194">
        <f t="shared" si="288"/>
        <v>1997</v>
      </c>
      <c r="H664" s="194">
        <f t="shared" si="288"/>
        <v>1998</v>
      </c>
      <c r="I664" s="194">
        <f t="shared" si="288"/>
        <v>1999</v>
      </c>
      <c r="J664" s="194">
        <f t="shared" si="288"/>
        <v>2000</v>
      </c>
      <c r="K664" s="194">
        <f t="shared" si="288"/>
        <v>2001</v>
      </c>
      <c r="L664" s="194">
        <f t="shared" si="288"/>
        <v>2002</v>
      </c>
      <c r="M664" s="194">
        <f t="shared" si="288"/>
        <v>2003</v>
      </c>
      <c r="N664" s="194">
        <f t="shared" si="288"/>
        <v>2004</v>
      </c>
      <c r="O664" s="194">
        <f t="shared" si="288"/>
        <v>2005</v>
      </c>
      <c r="P664" s="194">
        <f t="shared" si="288"/>
        <v>2006</v>
      </c>
      <c r="Q664" s="194">
        <f t="shared" si="288"/>
        <v>2007</v>
      </c>
      <c r="R664" s="194">
        <f t="shared" si="288"/>
        <v>2008</v>
      </c>
      <c r="S664" s="194">
        <f t="shared" si="288"/>
        <v>2009</v>
      </c>
      <c r="T664" s="194">
        <f t="shared" si="288"/>
        <v>2010</v>
      </c>
      <c r="U664" s="194">
        <f t="shared" si="288"/>
        <v>2011</v>
      </c>
      <c r="V664" s="194">
        <f t="shared" si="288"/>
        <v>2012</v>
      </c>
      <c r="W664" s="194">
        <f t="shared" si="288"/>
        <v>2013</v>
      </c>
      <c r="X664" s="194">
        <f t="shared" si="288"/>
        <v>2014</v>
      </c>
      <c r="Y664" s="194">
        <f t="shared" si="288"/>
        <v>2015</v>
      </c>
      <c r="Z664" s="80">
        <v>2016</v>
      </c>
      <c r="AA664" s="80">
        <v>2017</v>
      </c>
      <c r="AB664" s="80">
        <v>2018</v>
      </c>
      <c r="AC664" s="80">
        <v>2019</v>
      </c>
      <c r="AD664" s="80">
        <v>2020</v>
      </c>
      <c r="AE664" s="80">
        <v>2021</v>
      </c>
      <c r="AF664" s="80">
        <v>2022</v>
      </c>
      <c r="AG664" s="80">
        <v>2023</v>
      </c>
      <c r="AH664" s="80"/>
    </row>
    <row r="665" spans="1:34" x14ac:dyDescent="0.2">
      <c r="A665" s="222" t="s">
        <v>69</v>
      </c>
      <c r="B665" s="222"/>
      <c r="C665" s="251">
        <f t="shared" ref="C665:Y676" si="289">C559/C$574*100</f>
        <v>79.615784095867014</v>
      </c>
      <c r="D665" s="251">
        <f t="shared" si="289"/>
        <v>77.387463749198162</v>
      </c>
      <c r="E665" s="251">
        <f t="shared" si="289"/>
        <v>75.905690469510787</v>
      </c>
      <c r="F665" s="251">
        <f t="shared" si="289"/>
        <v>79.223980692434239</v>
      </c>
      <c r="G665" s="251">
        <f t="shared" si="289"/>
        <v>77.484384191966782</v>
      </c>
      <c r="H665" s="251">
        <f t="shared" si="289"/>
        <v>79.882878910891904</v>
      </c>
      <c r="I665" s="251">
        <f t="shared" si="289"/>
        <v>80.711881365239492</v>
      </c>
      <c r="J665" s="251">
        <f t="shared" si="289"/>
        <v>81.021988263802086</v>
      </c>
      <c r="K665" s="251">
        <f t="shared" si="289"/>
        <v>82.275772534436513</v>
      </c>
      <c r="L665" s="251">
        <f t="shared" si="289"/>
        <v>83.068011621206637</v>
      </c>
      <c r="M665" s="251">
        <f t="shared" si="289"/>
        <v>83.274633549303616</v>
      </c>
      <c r="N665" s="251">
        <f t="shared" si="289"/>
        <v>81.874780693913607</v>
      </c>
      <c r="O665" s="251">
        <f t="shared" si="289"/>
        <v>81.835843063369566</v>
      </c>
      <c r="P665" s="251">
        <f t="shared" si="289"/>
        <v>80.970386217518595</v>
      </c>
      <c r="Q665" s="251">
        <f t="shared" si="289"/>
        <v>80.879957600215974</v>
      </c>
      <c r="R665" s="251">
        <f t="shared" si="289"/>
        <v>83.153631890210164</v>
      </c>
      <c r="S665" s="251">
        <f t="shared" si="289"/>
        <v>84.451591414516344</v>
      </c>
      <c r="T665" s="251">
        <f t="shared" si="289"/>
        <v>84.272360762962577</v>
      </c>
      <c r="U665" s="251">
        <f t="shared" si="289"/>
        <v>84.330213534996361</v>
      </c>
      <c r="V665" s="251">
        <f t="shared" si="289"/>
        <v>84.281826869692495</v>
      </c>
      <c r="W665" s="251">
        <f t="shared" si="289"/>
        <v>83.744773040992868</v>
      </c>
      <c r="X665" s="251">
        <f t="shared" si="289"/>
        <v>83.88460390191635</v>
      </c>
      <c r="Y665" s="251">
        <f t="shared" si="289"/>
        <v>85.311992080546915</v>
      </c>
      <c r="Z665" s="143">
        <v>82.920619170054394</v>
      </c>
      <c r="AA665" s="143">
        <v>83.051687036770673</v>
      </c>
      <c r="AB665" s="143">
        <v>83.577066303886227</v>
      </c>
      <c r="AC665" s="143">
        <v>84.743686257354796</v>
      </c>
      <c r="AD665" s="143">
        <v>85.606749504772495</v>
      </c>
      <c r="AE665" s="143">
        <v>85.586412225141672</v>
      </c>
      <c r="AF665" s="143">
        <v>83.536090278294921</v>
      </c>
      <c r="AG665" s="143">
        <v>84.472562228009167</v>
      </c>
      <c r="AH665" s="143"/>
    </row>
    <row r="666" spans="1:34" x14ac:dyDescent="0.2">
      <c r="A666" s="219" t="s">
        <v>450</v>
      </c>
      <c r="B666" s="219"/>
      <c r="C666" s="252">
        <f t="shared" si="289"/>
        <v>65.948244527078103</v>
      </c>
      <c r="D666" s="252">
        <f t="shared" si="289"/>
        <v>65.960572393982915</v>
      </c>
      <c r="E666" s="252">
        <f t="shared" si="289"/>
        <v>65.089519251445367</v>
      </c>
      <c r="F666" s="252">
        <f t="shared" si="289"/>
        <v>67.697876783350509</v>
      </c>
      <c r="G666" s="252">
        <f t="shared" si="289"/>
        <v>66.634896109144933</v>
      </c>
      <c r="H666" s="252">
        <f t="shared" si="289"/>
        <v>69.325202379160899</v>
      </c>
      <c r="I666" s="252">
        <f t="shared" si="289"/>
        <v>69.647073550481466</v>
      </c>
      <c r="J666" s="252">
        <f t="shared" si="289"/>
        <v>70.229874853311827</v>
      </c>
      <c r="K666" s="252">
        <f t="shared" si="289"/>
        <v>70.604605453042495</v>
      </c>
      <c r="L666" s="252">
        <f t="shared" si="289"/>
        <v>71.907259654239709</v>
      </c>
      <c r="M666" s="252">
        <f t="shared" si="289"/>
        <v>72.080407206249504</v>
      </c>
      <c r="N666" s="252">
        <f t="shared" si="289"/>
        <v>70.879347696168935</v>
      </c>
      <c r="O666" s="252">
        <f t="shared" si="289"/>
        <v>71.145688974826072</v>
      </c>
      <c r="P666" s="252">
        <f t="shared" si="289"/>
        <v>71.049203839415966</v>
      </c>
      <c r="Q666" s="252">
        <f t="shared" si="289"/>
        <v>70.80938359989895</v>
      </c>
      <c r="R666" s="252">
        <f t="shared" si="289"/>
        <v>72.112540303454367</v>
      </c>
      <c r="S666" s="252">
        <f t="shared" si="289"/>
        <v>73.190922723625235</v>
      </c>
      <c r="T666" s="252">
        <f t="shared" si="289"/>
        <v>72.859303352548551</v>
      </c>
      <c r="U666" s="252">
        <f t="shared" si="289"/>
        <v>72.275508886408559</v>
      </c>
      <c r="V666" s="252">
        <f t="shared" si="289"/>
        <v>72.023872747502367</v>
      </c>
      <c r="W666" s="252">
        <f t="shared" si="289"/>
        <v>71.480367850918199</v>
      </c>
      <c r="X666" s="252">
        <f t="shared" si="289"/>
        <v>71.825670864381578</v>
      </c>
      <c r="Y666" s="252">
        <f t="shared" si="289"/>
        <v>73.058106504874544</v>
      </c>
      <c r="Z666" s="140">
        <v>70.796273545721789</v>
      </c>
      <c r="AA666" s="140">
        <v>71.371262588638402</v>
      </c>
      <c r="AB666" s="140">
        <v>71.657047463468189</v>
      </c>
      <c r="AC666" s="140">
        <v>72.647335002548232</v>
      </c>
      <c r="AD666" s="140">
        <v>73.324817807967079</v>
      </c>
      <c r="AE666" s="140">
        <v>73.543173981799086</v>
      </c>
      <c r="AF666" s="140">
        <v>73.028535153976463</v>
      </c>
      <c r="AG666" s="140">
        <v>73.888090833340954</v>
      </c>
      <c r="AH666" s="140"/>
    </row>
    <row r="667" spans="1:34" x14ac:dyDescent="0.2">
      <c r="A667" s="219" t="s">
        <v>451</v>
      </c>
      <c r="B667" s="219"/>
      <c r="C667" s="252">
        <f t="shared" si="289"/>
        <v>13.6675395687889</v>
      </c>
      <c r="D667" s="252">
        <f t="shared" si="289"/>
        <v>11.426891355215259</v>
      </c>
      <c r="E667" s="252">
        <f t="shared" si="289"/>
        <v>10.81617121806544</v>
      </c>
      <c r="F667" s="252">
        <f t="shared" si="289"/>
        <v>11.526103909083703</v>
      </c>
      <c r="G667" s="252">
        <f t="shared" si="289"/>
        <v>10.84948808282185</v>
      </c>
      <c r="H667" s="252">
        <f t="shared" si="289"/>
        <v>10.557676531730968</v>
      </c>
      <c r="I667" s="252">
        <f t="shared" si="289"/>
        <v>11.064807814758007</v>
      </c>
      <c r="J667" s="252">
        <f t="shared" si="289"/>
        <v>10.792113410490275</v>
      </c>
      <c r="K667" s="252">
        <f t="shared" si="289"/>
        <v>11.671167081394021</v>
      </c>
      <c r="L667" s="252">
        <f t="shared" si="289"/>
        <v>11.160751966966922</v>
      </c>
      <c r="M667" s="252">
        <f t="shared" si="289"/>
        <v>11.19422634305411</v>
      </c>
      <c r="N667" s="252">
        <f t="shared" si="289"/>
        <v>10.995432997744658</v>
      </c>
      <c r="O667" s="252">
        <f t="shared" si="289"/>
        <v>10.690154088543476</v>
      </c>
      <c r="P667" s="252">
        <f t="shared" si="289"/>
        <v>9.9211823781025998</v>
      </c>
      <c r="Q667" s="252">
        <f t="shared" si="289"/>
        <v>10.070574000317055</v>
      </c>
      <c r="R667" s="252">
        <f t="shared" si="289"/>
        <v>11.041091586755831</v>
      </c>
      <c r="S667" s="252">
        <f t="shared" si="289"/>
        <v>11.260668690891098</v>
      </c>
      <c r="T667" s="252">
        <f t="shared" si="289"/>
        <v>11.413057410414035</v>
      </c>
      <c r="U667" s="252">
        <f t="shared" si="289"/>
        <v>12.054704648587821</v>
      </c>
      <c r="V667" s="252">
        <f t="shared" si="289"/>
        <v>12.257954122190123</v>
      </c>
      <c r="W667" s="252">
        <f t="shared" si="289"/>
        <v>12.264405190074672</v>
      </c>
      <c r="X667" s="252">
        <f t="shared" si="289"/>
        <v>12.058933037534764</v>
      </c>
      <c r="Y667" s="252">
        <f t="shared" si="289"/>
        <v>12.253885575672349</v>
      </c>
      <c r="Z667" s="140">
        <v>12.124345624332602</v>
      </c>
      <c r="AA667" s="140">
        <v>11.680424448132271</v>
      </c>
      <c r="AB667" s="140">
        <v>11.920018840418029</v>
      </c>
      <c r="AC667" s="140">
        <v>12.09635125480658</v>
      </c>
      <c r="AD667" s="140">
        <v>12.281931696805424</v>
      </c>
      <c r="AE667" s="140">
        <v>12.0432382433426</v>
      </c>
      <c r="AF667" s="140">
        <v>10.50755512431847</v>
      </c>
      <c r="AG667" s="140">
        <v>10.584471394668228</v>
      </c>
      <c r="AH667" s="140"/>
    </row>
    <row r="668" spans="1:34" x14ac:dyDescent="0.2">
      <c r="A668" s="219" t="s">
        <v>70</v>
      </c>
      <c r="B668" s="219"/>
      <c r="C668" s="252">
        <f t="shared" si="289"/>
        <v>14.781067313630109</v>
      </c>
      <c r="D668" s="252">
        <f t="shared" si="289"/>
        <v>17.171935786665014</v>
      </c>
      <c r="E668" s="252">
        <f t="shared" si="289"/>
        <v>17.333570608079167</v>
      </c>
      <c r="F668" s="252">
        <f t="shared" si="289"/>
        <v>17.514992537685355</v>
      </c>
      <c r="G668" s="252">
        <f t="shared" si="289"/>
        <v>18.16000900481243</v>
      </c>
      <c r="H668" s="252">
        <f t="shared" si="289"/>
        <v>18.565127060547322</v>
      </c>
      <c r="I668" s="252">
        <f t="shared" si="289"/>
        <v>17.509446465258215</v>
      </c>
      <c r="J668" s="252">
        <f t="shared" si="289"/>
        <v>17.490223286716706</v>
      </c>
      <c r="K668" s="252">
        <f t="shared" si="289"/>
        <v>19.231585276354735</v>
      </c>
      <c r="L668" s="252">
        <f t="shared" si="289"/>
        <v>19.514900073409667</v>
      </c>
      <c r="M668" s="252">
        <f t="shared" si="289"/>
        <v>18.363323099138476</v>
      </c>
      <c r="N668" s="252">
        <f t="shared" si="289"/>
        <v>18.891023802336697</v>
      </c>
      <c r="O668" s="252">
        <f t="shared" si="289"/>
        <v>18.580283770020745</v>
      </c>
      <c r="P668" s="252">
        <f t="shared" si="289"/>
        <v>17.855678206749992</v>
      </c>
      <c r="Q668" s="252">
        <f t="shared" si="289"/>
        <v>18.583050782141093</v>
      </c>
      <c r="R668" s="252">
        <f t="shared" si="289"/>
        <v>19.895810497910681</v>
      </c>
      <c r="S668" s="252">
        <f t="shared" si="289"/>
        <v>18.599243210342348</v>
      </c>
      <c r="T668" s="252">
        <f t="shared" si="289"/>
        <v>18.525835869118527</v>
      </c>
      <c r="U668" s="252">
        <f t="shared" si="289"/>
        <v>18.934890636741425</v>
      </c>
      <c r="V668" s="252">
        <f t="shared" si="289"/>
        <v>18.196657978039063</v>
      </c>
      <c r="W668" s="252">
        <f t="shared" si="289"/>
        <v>18.393543764703399</v>
      </c>
      <c r="X668" s="252">
        <f t="shared" si="289"/>
        <v>19.436913997545055</v>
      </c>
      <c r="Y668" s="252">
        <f t="shared" si="289"/>
        <v>18.611781628408522</v>
      </c>
      <c r="Z668" s="140">
        <v>19.457614881224536</v>
      </c>
      <c r="AA668" s="140">
        <v>19.296140688850389</v>
      </c>
      <c r="AB668" s="140">
        <v>19.550041347403354</v>
      </c>
      <c r="AC668" s="140">
        <v>19.088506793809</v>
      </c>
      <c r="AD668" s="140">
        <v>18.192299152221313</v>
      </c>
      <c r="AE668" s="140">
        <v>18.189678602540589</v>
      </c>
      <c r="AF668" s="140">
        <v>18.816181898501988</v>
      </c>
      <c r="AG668" s="140">
        <v>19.128175415519976</v>
      </c>
      <c r="AH668" s="140"/>
    </row>
    <row r="669" spans="1:34" x14ac:dyDescent="0.2">
      <c r="A669" s="219" t="s">
        <v>452</v>
      </c>
      <c r="B669" s="219"/>
      <c r="C669" s="252">
        <f t="shared" si="289"/>
        <v>10.603397509494517</v>
      </c>
      <c r="D669" s="252">
        <f t="shared" si="289"/>
        <v>12.318520999982695</v>
      </c>
      <c r="E669" s="252">
        <f t="shared" si="289"/>
        <v>12.434470732938689</v>
      </c>
      <c r="F669" s="252">
        <f t="shared" si="289"/>
        <v>12.564613043583098</v>
      </c>
      <c r="G669" s="252">
        <f t="shared" si="289"/>
        <v>13.027334506892247</v>
      </c>
      <c r="H669" s="252">
        <f t="shared" si="289"/>
        <v>13.317940520189595</v>
      </c>
      <c r="I669" s="252">
        <f t="shared" si="289"/>
        <v>12.560625023021856</v>
      </c>
      <c r="J669" s="252">
        <f t="shared" si="289"/>
        <v>12.546884228501446</v>
      </c>
      <c r="K669" s="252">
        <f t="shared" si="289"/>
        <v>13.795998844845393</v>
      </c>
      <c r="L669" s="252">
        <f t="shared" si="289"/>
        <v>13.999232692532985</v>
      </c>
      <c r="M669" s="252">
        <f t="shared" si="289"/>
        <v>13.173370946718741</v>
      </c>
      <c r="N669" s="252">
        <f t="shared" si="289"/>
        <v>13.551461699127747</v>
      </c>
      <c r="O669" s="252">
        <f t="shared" si="289"/>
        <v>13.328760111890853</v>
      </c>
      <c r="P669" s="252">
        <f t="shared" si="289"/>
        <v>12.809884987043493</v>
      </c>
      <c r="Q669" s="252">
        <f t="shared" si="289"/>
        <v>13.329156304833131</v>
      </c>
      <c r="R669" s="252">
        <f t="shared" si="289"/>
        <v>14.273133619861966</v>
      </c>
      <c r="S669" s="252">
        <f t="shared" si="289"/>
        <v>13.346228376775043</v>
      </c>
      <c r="T669" s="252">
        <f t="shared" si="289"/>
        <v>13.280476714726424</v>
      </c>
      <c r="U669" s="252">
        <f t="shared" si="289"/>
        <v>13.59053556173771</v>
      </c>
      <c r="V669" s="252">
        <f t="shared" si="289"/>
        <v>13.066868049399607</v>
      </c>
      <c r="W669" s="252">
        <f t="shared" si="289"/>
        <v>13.146690981600504</v>
      </c>
      <c r="X669" s="252">
        <f t="shared" si="289"/>
        <v>14.002669870030413</v>
      </c>
      <c r="Y669" s="252">
        <f t="shared" si="289"/>
        <v>13.383988195011154</v>
      </c>
      <c r="Z669" s="140">
        <v>13.711869402231681</v>
      </c>
      <c r="AA669" s="140">
        <v>14.22956543062512</v>
      </c>
      <c r="AB669" s="140">
        <v>13.98230868893579</v>
      </c>
      <c r="AC669" s="140">
        <v>13.633613326505955</v>
      </c>
      <c r="AD669" s="140">
        <v>14.35617527778823</v>
      </c>
      <c r="AE669" s="140">
        <v>14.348761338716987</v>
      </c>
      <c r="AF669" s="140">
        <v>14.951704793586979</v>
      </c>
      <c r="AG669" s="140">
        <v>16.002335329576969</v>
      </c>
      <c r="AH669" s="140"/>
    </row>
    <row r="670" spans="1:34" x14ac:dyDescent="0.2">
      <c r="A670" s="219" t="s">
        <v>453</v>
      </c>
      <c r="B670" s="219"/>
      <c r="C670" s="252">
        <f t="shared" si="289"/>
        <v>4.1776698041355926</v>
      </c>
      <c r="D670" s="252">
        <f t="shared" si="289"/>
        <v>4.8534147866823165</v>
      </c>
      <c r="E670" s="252">
        <f t="shared" si="289"/>
        <v>4.899099875140478</v>
      </c>
      <c r="F670" s="252">
        <f t="shared" si="289"/>
        <v>4.9503794941022594</v>
      </c>
      <c r="G670" s="252">
        <f t="shared" si="289"/>
        <v>5.1326744979201839</v>
      </c>
      <c r="H670" s="252">
        <f t="shared" si="289"/>
        <v>5.2471865403577258</v>
      </c>
      <c r="I670" s="252">
        <f t="shared" si="289"/>
        <v>4.948821442236361</v>
      </c>
      <c r="J670" s="252">
        <f t="shared" si="289"/>
        <v>4.9433390582152601</v>
      </c>
      <c r="K670" s="252">
        <f t="shared" si="289"/>
        <v>5.4355864315093392</v>
      </c>
      <c r="L670" s="252">
        <f t="shared" si="289"/>
        <v>5.5156673808766801</v>
      </c>
      <c r="M670" s="252">
        <f t="shared" si="289"/>
        <v>5.1899521524197345</v>
      </c>
      <c r="N670" s="252">
        <f t="shared" si="289"/>
        <v>5.339562103208948</v>
      </c>
      <c r="O670" s="252">
        <f t="shared" si="289"/>
        <v>5.2515236581298916</v>
      </c>
      <c r="P670" s="252">
        <f t="shared" si="289"/>
        <v>5.0457932197065007</v>
      </c>
      <c r="Q670" s="252">
        <f t="shared" si="289"/>
        <v>5.2538944773079601</v>
      </c>
      <c r="R670" s="252">
        <f t="shared" si="289"/>
        <v>5.6226768780487157</v>
      </c>
      <c r="S670" s="252">
        <f t="shared" si="289"/>
        <v>5.2530148335673053</v>
      </c>
      <c r="T670" s="252">
        <f t="shared" si="289"/>
        <v>5.2453591543921023</v>
      </c>
      <c r="U670" s="252">
        <f t="shared" si="289"/>
        <v>5.3443550750037154</v>
      </c>
      <c r="V670" s="252">
        <f t="shared" si="289"/>
        <v>5.1297899286394539</v>
      </c>
      <c r="W670" s="252">
        <f t="shared" si="289"/>
        <v>5.246852783102895</v>
      </c>
      <c r="X670" s="252">
        <f t="shared" si="289"/>
        <v>5.434244127514642</v>
      </c>
      <c r="Y670" s="252">
        <f t="shared" si="289"/>
        <v>5.227793433397367</v>
      </c>
      <c r="Z670" s="140">
        <v>5.745745478992859</v>
      </c>
      <c r="AA670" s="140">
        <v>5.0665752582252699</v>
      </c>
      <c r="AB670" s="140">
        <v>5.5677326584675653</v>
      </c>
      <c r="AC670" s="140">
        <v>5.4548934673030427</v>
      </c>
      <c r="AD670" s="140">
        <v>3.8361238744330852</v>
      </c>
      <c r="AE670" s="140">
        <v>3.8409172638236031</v>
      </c>
      <c r="AF670" s="140">
        <v>3.8644771049150095</v>
      </c>
      <c r="AG670" s="140">
        <v>3.1258400859430089</v>
      </c>
      <c r="AH670" s="140"/>
    </row>
    <row r="671" spans="1:34" x14ac:dyDescent="0.2">
      <c r="A671" s="219" t="s">
        <v>71</v>
      </c>
      <c r="B671" s="219"/>
      <c r="C671" s="252">
        <f t="shared" si="289"/>
        <v>-1.0194429095477122</v>
      </c>
      <c r="D671" s="252">
        <f t="shared" si="289"/>
        <v>-0.56031954507338622</v>
      </c>
      <c r="E671" s="252">
        <f t="shared" si="289"/>
        <v>0.20603566736563045</v>
      </c>
      <c r="F671" s="252">
        <f t="shared" si="289"/>
        <v>-0.14834506464986758</v>
      </c>
      <c r="G671" s="252">
        <f t="shared" si="289"/>
        <v>-0.47606857853011753</v>
      </c>
      <c r="H671" s="252">
        <f t="shared" si="289"/>
        <v>-0.11172213905646863</v>
      </c>
      <c r="I671" s="252">
        <f t="shared" si="289"/>
        <v>0.1598508866864389</v>
      </c>
      <c r="J671" s="252">
        <f t="shared" si="289"/>
        <v>-0.29789276320948677</v>
      </c>
      <c r="K671" s="252">
        <f t="shared" si="289"/>
        <v>-0.45752312295743569</v>
      </c>
      <c r="L671" s="252">
        <f t="shared" si="289"/>
        <v>-7.3505705594636303E-2</v>
      </c>
      <c r="M671" s="252">
        <f t="shared" si="289"/>
        <v>-0.26858697965888789</v>
      </c>
      <c r="N671" s="252">
        <f t="shared" si="289"/>
        <v>-2.3209479495860809E-2</v>
      </c>
      <c r="O671" s="252">
        <f t="shared" si="289"/>
        <v>9.0641718385184936E-2</v>
      </c>
      <c r="P671" s="252">
        <f t="shared" si="289"/>
        <v>-7.981836074339109E-2</v>
      </c>
      <c r="Q671" s="252">
        <f t="shared" si="289"/>
        <v>-0.20460113134299884</v>
      </c>
      <c r="R671" s="252">
        <f t="shared" si="289"/>
        <v>-0.14175617091123022</v>
      </c>
      <c r="S671" s="252">
        <f t="shared" si="289"/>
        <v>-3.9557835545209967E-2</v>
      </c>
      <c r="T671" s="252">
        <f t="shared" si="289"/>
        <v>-0.29739183174709594</v>
      </c>
      <c r="U671" s="252">
        <f t="shared" si="289"/>
        <v>-0.20248981418579287</v>
      </c>
      <c r="V671" s="252">
        <f t="shared" si="289"/>
        <v>-0.1959198080925087</v>
      </c>
      <c r="W671" s="252">
        <f t="shared" si="289"/>
        <v>0.2580022045994721</v>
      </c>
      <c r="X671" s="252">
        <f t="shared" si="289"/>
        <v>0.29092034175193704</v>
      </c>
      <c r="Y671" s="252">
        <f t="shared" si="289"/>
        <v>-0.36192614040481752</v>
      </c>
      <c r="Z671" s="140">
        <v>0.36043996361815511</v>
      </c>
      <c r="AA671" s="140">
        <v>0.14899671363753358</v>
      </c>
      <c r="AB671" s="140">
        <v>-1.2011712297736973E-2</v>
      </c>
      <c r="AC671" s="140">
        <v>-0.15386129775936339</v>
      </c>
      <c r="AD671" s="140">
        <v>-0.53175517300695785</v>
      </c>
      <c r="AE671" s="140">
        <v>-6.2847308803478899E-2</v>
      </c>
      <c r="AF671" s="140">
        <v>0.29083920841644972</v>
      </c>
      <c r="AG671" s="140">
        <v>0.38855319036045249</v>
      </c>
      <c r="AH671" s="140"/>
    </row>
    <row r="672" spans="1:34" x14ac:dyDescent="0.2">
      <c r="A672" s="222" t="s">
        <v>72</v>
      </c>
      <c r="B672" s="222"/>
      <c r="C672" s="251">
        <f t="shared" si="289"/>
        <v>13.761624404082395</v>
      </c>
      <c r="D672" s="251">
        <f t="shared" si="289"/>
        <v>16.611616241591626</v>
      </c>
      <c r="E672" s="251">
        <f t="shared" si="289"/>
        <v>17.5396062754448</v>
      </c>
      <c r="F672" s="251">
        <f t="shared" si="289"/>
        <v>17.366647473035492</v>
      </c>
      <c r="G672" s="251">
        <f t="shared" si="289"/>
        <v>17.683940426282312</v>
      </c>
      <c r="H672" s="251">
        <f t="shared" si="289"/>
        <v>18.453404921490851</v>
      </c>
      <c r="I672" s="251">
        <f t="shared" si="289"/>
        <v>17.669297351944653</v>
      </c>
      <c r="J672" s="251">
        <f t="shared" si="289"/>
        <v>17.19233052350722</v>
      </c>
      <c r="K672" s="251">
        <f t="shared" si="289"/>
        <v>18.774062153397299</v>
      </c>
      <c r="L672" s="251">
        <f t="shared" si="289"/>
        <v>19.441394367815029</v>
      </c>
      <c r="M672" s="251">
        <f t="shared" si="289"/>
        <v>18.094736119479588</v>
      </c>
      <c r="N672" s="251">
        <f t="shared" si="289"/>
        <v>18.867814322840832</v>
      </c>
      <c r="O672" s="251">
        <f t="shared" si="289"/>
        <v>18.670925488405928</v>
      </c>
      <c r="P672" s="251">
        <f t="shared" si="289"/>
        <v>17.775859846006604</v>
      </c>
      <c r="Q672" s="251">
        <f t="shared" si="289"/>
        <v>18.378449650798089</v>
      </c>
      <c r="R672" s="251">
        <f t="shared" si="289"/>
        <v>19.754054326999452</v>
      </c>
      <c r="S672" s="251">
        <f t="shared" si="289"/>
        <v>18.559685374797137</v>
      </c>
      <c r="T672" s="251">
        <f t="shared" si="289"/>
        <v>18.228444037371432</v>
      </c>
      <c r="U672" s="251">
        <f t="shared" si="289"/>
        <v>18.732400822555633</v>
      </c>
      <c r="V672" s="251">
        <f t="shared" si="289"/>
        <v>18.000738169946555</v>
      </c>
      <c r="W672" s="251">
        <f t="shared" si="289"/>
        <v>18.65154596930287</v>
      </c>
      <c r="X672" s="251">
        <f t="shared" si="289"/>
        <v>19.727834339296994</v>
      </c>
      <c r="Y672" s="251">
        <f t="shared" si="289"/>
        <v>18.249855488003703</v>
      </c>
      <c r="Z672" s="143">
        <v>19.818054844842688</v>
      </c>
      <c r="AA672" s="143">
        <v>19.445137402487926</v>
      </c>
      <c r="AB672" s="143">
        <v>19.538029635105616</v>
      </c>
      <c r="AC672" s="143">
        <v>18.934645496049633</v>
      </c>
      <c r="AD672" s="143">
        <v>17.660543979214356</v>
      </c>
      <c r="AE672" s="143">
        <v>18.126831293737112</v>
      </c>
      <c r="AF672" s="143">
        <v>19.107021106918438</v>
      </c>
      <c r="AG672" s="143">
        <v>19.516728605880431</v>
      </c>
      <c r="AH672" s="143"/>
    </row>
    <row r="673" spans="1:34" x14ac:dyDescent="0.2">
      <c r="A673" s="222" t="s">
        <v>83</v>
      </c>
      <c r="B673" s="222"/>
      <c r="C673" s="251">
        <f t="shared" si="289"/>
        <v>6.6225915000506026</v>
      </c>
      <c r="D673" s="251">
        <f t="shared" si="289"/>
        <v>6.0009200092102155</v>
      </c>
      <c r="E673" s="251">
        <f t="shared" si="289"/>
        <v>6.5547032550444015</v>
      </c>
      <c r="F673" s="251">
        <f t="shared" si="289"/>
        <v>3.4093718345302779</v>
      </c>
      <c r="G673" s="251">
        <f t="shared" si="289"/>
        <v>4.8316753817508982</v>
      </c>
      <c r="H673" s="251">
        <f t="shared" si="289"/>
        <v>1.6637161676172438</v>
      </c>
      <c r="I673" s="251">
        <f t="shared" si="289"/>
        <v>1.6188212828158497</v>
      </c>
      <c r="J673" s="251">
        <f t="shared" si="289"/>
        <v>1.785681212690698</v>
      </c>
      <c r="K673" s="251">
        <f t="shared" si="289"/>
        <v>-1.0498346878338143</v>
      </c>
      <c r="L673" s="251">
        <f t="shared" si="289"/>
        <v>-2.5094059890216491</v>
      </c>
      <c r="M673" s="251">
        <f t="shared" si="289"/>
        <v>-1.3693696687832309</v>
      </c>
      <c r="N673" s="251">
        <f t="shared" si="289"/>
        <v>-0.74259501675444795</v>
      </c>
      <c r="O673" s="251">
        <f t="shared" si="289"/>
        <v>-0.50676855177548696</v>
      </c>
      <c r="P673" s="251">
        <f t="shared" si="289"/>
        <v>1.2537539364747969</v>
      </c>
      <c r="Q673" s="251">
        <f t="shared" si="289"/>
        <v>0.74159274898593253</v>
      </c>
      <c r="R673" s="251">
        <f t="shared" si="289"/>
        <v>-2.9076862172096143</v>
      </c>
      <c r="S673" s="251">
        <f t="shared" si="289"/>
        <v>-3.0112767893134973</v>
      </c>
      <c r="T673" s="251">
        <f t="shared" si="289"/>
        <v>-2.5008048003340217</v>
      </c>
      <c r="U673" s="251">
        <f t="shared" si="289"/>
        <v>-3.0626143575519889</v>
      </c>
      <c r="V673" s="251">
        <f t="shared" si="289"/>
        <v>-2.2825650396390387</v>
      </c>
      <c r="W673" s="251">
        <f t="shared" si="289"/>
        <v>-2.3963190102957372</v>
      </c>
      <c r="X673" s="251">
        <f t="shared" si="289"/>
        <v>-3.6124382412133236</v>
      </c>
      <c r="Y673" s="251">
        <f t="shared" si="289"/>
        <v>-3.5618475685506175</v>
      </c>
      <c r="Z673" s="143">
        <v>-2.7386740148970747</v>
      </c>
      <c r="AA673" s="143">
        <v>-2.4968244392585888</v>
      </c>
      <c r="AB673" s="143">
        <v>-3.1150959389918498</v>
      </c>
      <c r="AC673" s="143">
        <v>-3.6783317534044349</v>
      </c>
      <c r="AD673" s="143">
        <v>-3.2672934839868586</v>
      </c>
      <c r="AE673" s="143">
        <v>-3.7132435188787913</v>
      </c>
      <c r="AF673" s="143">
        <v>-2.6431113852133716</v>
      </c>
      <c r="AG673" s="143">
        <v>-3.9892908338895969</v>
      </c>
      <c r="AH673" s="143"/>
    </row>
    <row r="674" spans="1:34" x14ac:dyDescent="0.2">
      <c r="A674" s="219" t="s">
        <v>84</v>
      </c>
      <c r="B674" s="219"/>
      <c r="C674" s="252">
        <f t="shared" si="289"/>
        <v>16.390717203099115</v>
      </c>
      <c r="D674" s="252">
        <f t="shared" si="289"/>
        <v>21.481020468461459</v>
      </c>
      <c r="E674" s="252">
        <f t="shared" si="289"/>
        <v>21.618487919571482</v>
      </c>
      <c r="F674" s="252">
        <f t="shared" si="289"/>
        <v>24.2624919133257</v>
      </c>
      <c r="G674" s="252">
        <f t="shared" si="289"/>
        <v>26.650655269703737</v>
      </c>
      <c r="H674" s="252">
        <f t="shared" si="289"/>
        <v>21.979184948889518</v>
      </c>
      <c r="I674" s="252">
        <f t="shared" si="289"/>
        <v>19.428600513124081</v>
      </c>
      <c r="J674" s="252">
        <f t="shared" si="289"/>
        <v>24.856812669172871</v>
      </c>
      <c r="K674" s="252">
        <f t="shared" si="289"/>
        <v>25.261217185934569</v>
      </c>
      <c r="L674" s="252">
        <f t="shared" si="289"/>
        <v>22.986158308253142</v>
      </c>
      <c r="M674" s="252">
        <f t="shared" si="289"/>
        <v>19.436911409329831</v>
      </c>
      <c r="N674" s="252">
        <f t="shared" si="289"/>
        <v>20.547573705202616</v>
      </c>
      <c r="O674" s="252">
        <f t="shared" si="289"/>
        <v>22.2454563986654</v>
      </c>
      <c r="P674" s="252">
        <f t="shared" si="289"/>
        <v>24.179094059169877</v>
      </c>
      <c r="Q674" s="252">
        <f t="shared" si="289"/>
        <v>26.978641804018867</v>
      </c>
      <c r="R674" s="252">
        <f t="shared" si="289"/>
        <v>27.0083654697174</v>
      </c>
      <c r="S674" s="252">
        <f t="shared" si="289"/>
        <v>19.582415285134601</v>
      </c>
      <c r="T674" s="252">
        <f t="shared" si="289"/>
        <v>22.368890297707907</v>
      </c>
      <c r="U674" s="252">
        <f t="shared" si="289"/>
        <v>24.229686623412697</v>
      </c>
      <c r="V674" s="252">
        <f t="shared" si="289"/>
        <v>23.876723843361372</v>
      </c>
      <c r="W674" s="252">
        <f t="shared" si="289"/>
        <v>23.63910866799942</v>
      </c>
      <c r="X674" s="252">
        <f t="shared" si="289"/>
        <v>23.609975533393857</v>
      </c>
      <c r="Y674" s="252">
        <f t="shared" si="289"/>
        <v>20.989149629494722</v>
      </c>
      <c r="Z674" s="140">
        <v>18.949978755964874</v>
      </c>
      <c r="AA674" s="140">
        <v>18.35109858300218</v>
      </c>
      <c r="AB674" s="140">
        <v>18.736253469018092</v>
      </c>
      <c r="AC674" s="140">
        <v>19.850090747318557</v>
      </c>
      <c r="AD674" s="140">
        <v>15.23584350721586</v>
      </c>
      <c r="AE674" s="140">
        <v>16.50878652411394</v>
      </c>
      <c r="AF674" s="140">
        <v>19.321651130322369</v>
      </c>
      <c r="AG674" s="140">
        <v>16.614248585119942</v>
      </c>
      <c r="AH674" s="140"/>
    </row>
    <row r="675" spans="1:34" x14ac:dyDescent="0.2">
      <c r="A675" s="219" t="s">
        <v>85</v>
      </c>
      <c r="B675" s="219"/>
      <c r="C675" s="252">
        <f t="shared" si="289"/>
        <v>13.311581417014443</v>
      </c>
      <c r="D675" s="252">
        <f t="shared" si="289"/>
        <v>18.128932716500934</v>
      </c>
      <c r="E675" s="252">
        <f t="shared" si="289"/>
        <v>17.774840945735974</v>
      </c>
      <c r="F675" s="252">
        <f t="shared" si="289"/>
        <v>19.535722151185659</v>
      </c>
      <c r="G675" s="252">
        <f t="shared" si="289"/>
        <v>19.850473609484574</v>
      </c>
      <c r="H675" s="252">
        <f t="shared" si="289"/>
        <v>16.618416883982508</v>
      </c>
      <c r="I675" s="252">
        <f t="shared" si="289"/>
        <v>16.143106098839198</v>
      </c>
      <c r="J675" s="252">
        <f t="shared" si="289"/>
        <v>20.013618174331206</v>
      </c>
      <c r="K675" s="252">
        <f t="shared" si="289"/>
        <v>18.329008800976119</v>
      </c>
      <c r="L675" s="252">
        <f t="shared" si="289"/>
        <v>16.989585625072191</v>
      </c>
      <c r="M675" s="252">
        <f t="shared" si="289"/>
        <v>14.921339664253031</v>
      </c>
      <c r="N675" s="252">
        <f t="shared" si="289"/>
        <v>13.427648535236461</v>
      </c>
      <c r="O675" s="252">
        <f t="shared" si="289"/>
        <v>15.755184145677713</v>
      </c>
      <c r="P675" s="252">
        <f t="shared" si="289"/>
        <v>18.04460528259164</v>
      </c>
      <c r="Q675" s="252">
        <f t="shared" si="289"/>
        <v>19.994987461319617</v>
      </c>
      <c r="R675" s="252">
        <f t="shared" si="289"/>
        <v>20.703013542770524</v>
      </c>
      <c r="S675" s="252">
        <f t="shared" si="289"/>
        <v>14.120664167930745</v>
      </c>
      <c r="T675" s="252">
        <f t="shared" si="289"/>
        <v>16.798429767417044</v>
      </c>
      <c r="U675" s="252">
        <f t="shared" si="289"/>
        <v>17.199936824679398</v>
      </c>
      <c r="V675" s="252">
        <f t="shared" si="289"/>
        <v>17.289662153874289</v>
      </c>
      <c r="W675" s="252">
        <f t="shared" si="289"/>
        <v>17.118867897098998</v>
      </c>
      <c r="X675" s="252">
        <f t="shared" si="289"/>
        <v>17.557569759341657</v>
      </c>
      <c r="Y675" s="252">
        <f t="shared" si="289"/>
        <v>16.104747000331528</v>
      </c>
      <c r="Z675" s="140">
        <v>13.867319647523683</v>
      </c>
      <c r="AA675" s="140">
        <v>13.014429509469197</v>
      </c>
      <c r="AB675" s="140">
        <v>13.42601372974296</v>
      </c>
      <c r="AC675" s="140">
        <v>14.221085300586459</v>
      </c>
      <c r="AD675" s="140">
        <v>10.658513556060466</v>
      </c>
      <c r="AE675" s="140">
        <v>12.473442034164705</v>
      </c>
      <c r="AF675" s="140">
        <v>15.21844391696629</v>
      </c>
      <c r="AG675" s="140">
        <v>12.445966487421149</v>
      </c>
      <c r="AH675" s="140"/>
    </row>
    <row r="676" spans="1:34" x14ac:dyDescent="0.2">
      <c r="A676" s="219" t="s">
        <v>86</v>
      </c>
      <c r="B676" s="219"/>
      <c r="C676" s="252">
        <f t="shared" si="289"/>
        <v>3.0791357860846702</v>
      </c>
      <c r="D676" s="252">
        <f t="shared" si="289"/>
        <v>3.352087751960525</v>
      </c>
      <c r="E676" s="252">
        <f t="shared" ref="C676:Y680" si="290">E570/E$574*100</f>
        <v>3.8436469738355092</v>
      </c>
      <c r="F676" s="252">
        <f t="shared" si="290"/>
        <v>4.72676976214004</v>
      </c>
      <c r="G676" s="252">
        <f t="shared" si="290"/>
        <v>6.8001816602191605</v>
      </c>
      <c r="H676" s="252">
        <f t="shared" si="290"/>
        <v>5.3607680649070097</v>
      </c>
      <c r="I676" s="252">
        <f t="shared" si="290"/>
        <v>3.2854944142848805</v>
      </c>
      <c r="J676" s="252">
        <f t="shared" si="290"/>
        <v>4.843194494841665</v>
      </c>
      <c r="K676" s="252">
        <f t="shared" si="290"/>
        <v>6.9322083849584493</v>
      </c>
      <c r="L676" s="252">
        <f t="shared" si="290"/>
        <v>5.9965726831809523</v>
      </c>
      <c r="M676" s="252">
        <f t="shared" si="290"/>
        <v>4.5155717450768016</v>
      </c>
      <c r="N676" s="252">
        <f t="shared" si="290"/>
        <v>7.1199251699661543</v>
      </c>
      <c r="O676" s="252">
        <f t="shared" si="290"/>
        <v>6.4902722529876851</v>
      </c>
      <c r="P676" s="252">
        <f t="shared" si="290"/>
        <v>6.1344887765782392</v>
      </c>
      <c r="Q676" s="252">
        <f t="shared" si="290"/>
        <v>6.9836543426992499</v>
      </c>
      <c r="R676" s="252">
        <f t="shared" si="290"/>
        <v>6.305351926946873</v>
      </c>
      <c r="S676" s="252">
        <f t="shared" si="290"/>
        <v>5.4617511172038586</v>
      </c>
      <c r="T676" s="252">
        <f t="shared" si="290"/>
        <v>5.5704605302908607</v>
      </c>
      <c r="U676" s="252">
        <f t="shared" si="290"/>
        <v>7.0297497987333006</v>
      </c>
      <c r="V676" s="252">
        <f t="shared" si="290"/>
        <v>6.5870616894870819</v>
      </c>
      <c r="W676" s="252">
        <f t="shared" si="290"/>
        <v>6.5202407709004238</v>
      </c>
      <c r="X676" s="252">
        <f t="shared" si="290"/>
        <v>6.0524057740521986</v>
      </c>
      <c r="Y676" s="252">
        <f t="shared" si="290"/>
        <v>4.8844026291631932</v>
      </c>
      <c r="Z676" s="140">
        <v>5.0826591084411916</v>
      </c>
      <c r="AA676" s="140">
        <v>5.3366690735329856</v>
      </c>
      <c r="AB676" s="140">
        <v>5.3102397392751293</v>
      </c>
      <c r="AC676" s="140">
        <v>5.6290054467321013</v>
      </c>
      <c r="AD676" s="140">
        <v>4.5773299511553951</v>
      </c>
      <c r="AE676" s="140">
        <v>4.0353444899492361</v>
      </c>
      <c r="AF676" s="140">
        <v>4.1032072133560806</v>
      </c>
      <c r="AG676" s="140">
        <v>4.1682820976987935</v>
      </c>
      <c r="AH676" s="140"/>
    </row>
    <row r="677" spans="1:34" x14ac:dyDescent="0.2">
      <c r="A677" s="219" t="s">
        <v>87</v>
      </c>
      <c r="B677" s="219"/>
      <c r="C677" s="252">
        <f t="shared" si="290"/>
        <v>9.7681257030485114</v>
      </c>
      <c r="D677" s="252">
        <f t="shared" si="290"/>
        <v>15.480100459251245</v>
      </c>
      <c r="E677" s="252">
        <f t="shared" si="290"/>
        <v>15.063784664527081</v>
      </c>
      <c r="F677" s="252">
        <f t="shared" si="290"/>
        <v>20.853120078795424</v>
      </c>
      <c r="G677" s="252">
        <f t="shared" si="290"/>
        <v>21.818979887952839</v>
      </c>
      <c r="H677" s="252">
        <f t="shared" si="290"/>
        <v>20.315468781272276</v>
      </c>
      <c r="I677" s="252">
        <f t="shared" si="290"/>
        <v>17.80977923030823</v>
      </c>
      <c r="J677" s="252">
        <f t="shared" si="290"/>
        <v>23.071131456482171</v>
      </c>
      <c r="K677" s="252">
        <f t="shared" si="290"/>
        <v>26.311051873768388</v>
      </c>
      <c r="L677" s="252">
        <f t="shared" si="290"/>
        <v>25.495564297274793</v>
      </c>
      <c r="M677" s="252">
        <f t="shared" si="290"/>
        <v>20.806281078113066</v>
      </c>
      <c r="N677" s="252">
        <f t="shared" si="290"/>
        <v>21.290168721957063</v>
      </c>
      <c r="O677" s="252">
        <f t="shared" si="290"/>
        <v>22.752224950440887</v>
      </c>
      <c r="P677" s="252">
        <f t="shared" si="290"/>
        <v>22.925340122695079</v>
      </c>
      <c r="Q677" s="252">
        <f t="shared" si="290"/>
        <v>26.237049055032934</v>
      </c>
      <c r="R677" s="252">
        <f t="shared" si="290"/>
        <v>29.916051686927009</v>
      </c>
      <c r="S677" s="252">
        <f t="shared" si="290"/>
        <v>22.5936920744481</v>
      </c>
      <c r="T677" s="252">
        <f t="shared" si="290"/>
        <v>24.869695098041923</v>
      </c>
      <c r="U677" s="252">
        <f t="shared" si="290"/>
        <v>27.292300980964683</v>
      </c>
      <c r="V677" s="252">
        <f t="shared" si="290"/>
        <v>26.159288883000407</v>
      </c>
      <c r="W677" s="252">
        <f t="shared" si="290"/>
        <v>26.035427678295157</v>
      </c>
      <c r="X677" s="252">
        <f t="shared" si="290"/>
        <v>27.22241377460718</v>
      </c>
      <c r="Y677" s="252">
        <f t="shared" si="290"/>
        <v>24.550997198045341</v>
      </c>
      <c r="Z677" s="140">
        <v>21.68865277086195</v>
      </c>
      <c r="AA677" s="140">
        <v>20.847923022260769</v>
      </c>
      <c r="AB677" s="140">
        <v>21.851349408009941</v>
      </c>
      <c r="AC677" s="140">
        <v>23.528422500722993</v>
      </c>
      <c r="AD677" s="140">
        <v>18.503136991202719</v>
      </c>
      <c r="AE677" s="140">
        <v>20.222030042992735</v>
      </c>
      <c r="AF677" s="140">
        <v>21.964762515535739</v>
      </c>
      <c r="AG677" s="140">
        <v>20.60353941900954</v>
      </c>
      <c r="AH677" s="140"/>
    </row>
    <row r="678" spans="1:34" x14ac:dyDescent="0.2">
      <c r="A678" s="219" t="s">
        <v>88</v>
      </c>
      <c r="B678" s="219"/>
      <c r="C678" s="252">
        <f t="shared" si="290"/>
        <v>7.253907905467015</v>
      </c>
      <c r="D678" s="252">
        <f t="shared" si="290"/>
        <v>11.723920124758754</v>
      </c>
      <c r="E678" s="252">
        <f t="shared" si="290"/>
        <v>11.704295575076134</v>
      </c>
      <c r="F678" s="252">
        <f t="shared" si="290"/>
        <v>12.189492040944303</v>
      </c>
      <c r="G678" s="252">
        <f t="shared" si="290"/>
        <v>14.583434741541243</v>
      </c>
      <c r="H678" s="252">
        <f t="shared" si="290"/>
        <v>14.361229180999747</v>
      </c>
      <c r="I678" s="252">
        <f t="shared" si="290"/>
        <v>12.748093695050395</v>
      </c>
      <c r="J678" s="252">
        <f t="shared" si="290"/>
        <v>14.855363882538816</v>
      </c>
      <c r="K678" s="252">
        <f t="shared" si="290"/>
        <v>16.946929556913698</v>
      </c>
      <c r="L678" s="252">
        <f t="shared" si="290"/>
        <v>15.567717462362223</v>
      </c>
      <c r="M678" s="252">
        <f t="shared" si="290"/>
        <v>14.27828611435725</v>
      </c>
      <c r="N678" s="252">
        <f t="shared" si="290"/>
        <v>14.447119531767536</v>
      </c>
      <c r="O678" s="252">
        <f t="shared" si="290"/>
        <v>16.501630889683526</v>
      </c>
      <c r="P678" s="252">
        <f t="shared" si="290"/>
        <v>16.963337270535938</v>
      </c>
      <c r="Q678" s="252">
        <f t="shared" si="290"/>
        <v>19.918911414350323</v>
      </c>
      <c r="R678" s="252">
        <f t="shared" si="290"/>
        <v>22.290626320005934</v>
      </c>
      <c r="S678" s="252">
        <f t="shared" si="290"/>
        <v>17.489687543914105</v>
      </c>
      <c r="T678" s="252">
        <f t="shared" si="290"/>
        <v>19.643081613390066</v>
      </c>
      <c r="U678" s="252">
        <f t="shared" si="290"/>
        <v>23.660226643404219</v>
      </c>
      <c r="V678" s="252">
        <f t="shared" si="290"/>
        <v>21.919151463424171</v>
      </c>
      <c r="W678" s="252">
        <f t="shared" si="290"/>
        <v>21.018387664256256</v>
      </c>
      <c r="X678" s="252">
        <f t="shared" si="290"/>
        <v>22.400005656071837</v>
      </c>
      <c r="Y678" s="252">
        <f t="shared" si="290"/>
        <v>20.520640234605402</v>
      </c>
      <c r="Z678" s="140">
        <v>17.467831779978667</v>
      </c>
      <c r="AA678" s="140">
        <v>16.505988660296225</v>
      </c>
      <c r="AB678" s="140">
        <v>17.321163866913832</v>
      </c>
      <c r="AC678" s="140">
        <v>18.781136982632084</v>
      </c>
      <c r="AD678" s="140">
        <v>14.941943260387209</v>
      </c>
      <c r="AE678" s="140">
        <v>16.783893236736962</v>
      </c>
      <c r="AF678" s="140">
        <v>18.671637140020863</v>
      </c>
      <c r="AG678" s="140">
        <v>17.498884210955236</v>
      </c>
      <c r="AH678" s="140"/>
    </row>
    <row r="679" spans="1:34" ht="10.8" thickBot="1" x14ac:dyDescent="0.25">
      <c r="A679" s="219" t="s">
        <v>89</v>
      </c>
      <c r="B679" s="219"/>
      <c r="C679" s="252">
        <f t="shared" si="290"/>
        <v>2.5142177975814954</v>
      </c>
      <c r="D679" s="252">
        <f t="shared" si="290"/>
        <v>3.7561803344924898</v>
      </c>
      <c r="E679" s="252">
        <f t="shared" si="290"/>
        <v>3.3594890894509453</v>
      </c>
      <c r="F679" s="252">
        <f t="shared" si="290"/>
        <v>8.6636280378511188</v>
      </c>
      <c r="G679" s="252">
        <f t="shared" si="290"/>
        <v>7.2355451464115941</v>
      </c>
      <c r="H679" s="252">
        <f t="shared" si="290"/>
        <v>5.954239600272528</v>
      </c>
      <c r="I679" s="252">
        <f t="shared" si="290"/>
        <v>5.061685535257836</v>
      </c>
      <c r="J679" s="252">
        <f t="shared" si="290"/>
        <v>8.2157675739433564</v>
      </c>
      <c r="K679" s="252">
        <f t="shared" si="290"/>
        <v>9.3641223168546883</v>
      </c>
      <c r="L679" s="252">
        <f t="shared" si="290"/>
        <v>9.9278468349125699</v>
      </c>
      <c r="M679" s="252">
        <f t="shared" si="290"/>
        <v>6.5279949637558152</v>
      </c>
      <c r="N679" s="252">
        <f t="shared" si="290"/>
        <v>6.8430491901895278</v>
      </c>
      <c r="O679" s="252">
        <f t="shared" si="290"/>
        <v>6.2505940607573613</v>
      </c>
      <c r="P679" s="252">
        <f t="shared" si="290"/>
        <v>5.9620028521591406</v>
      </c>
      <c r="Q679" s="252">
        <f t="shared" si="290"/>
        <v>6.3181376406826129</v>
      </c>
      <c r="R679" s="252">
        <f t="shared" si="290"/>
        <v>7.6254253669210765</v>
      </c>
      <c r="S679" s="252">
        <f t="shared" si="290"/>
        <v>5.1040045305339943</v>
      </c>
      <c r="T679" s="252">
        <f t="shared" si="290"/>
        <v>5.2266134846518595</v>
      </c>
      <c r="U679" s="252">
        <f t="shared" si="290"/>
        <v>3.6320743375604674</v>
      </c>
      <c r="V679" s="252">
        <f t="shared" si="290"/>
        <v>4.2401374195762367</v>
      </c>
      <c r="W679" s="252">
        <f t="shared" si="290"/>
        <v>5.0170400140389022</v>
      </c>
      <c r="X679" s="252">
        <f t="shared" si="290"/>
        <v>4.8224081185353427</v>
      </c>
      <c r="Y679" s="252">
        <f t="shared" si="290"/>
        <v>4.0303569634399388</v>
      </c>
      <c r="Z679" s="140">
        <v>4.2208209908832819</v>
      </c>
      <c r="AA679" s="140">
        <v>4.3419343619645456</v>
      </c>
      <c r="AB679" s="140">
        <v>4.5301855410961096</v>
      </c>
      <c r="AC679" s="140">
        <v>4.7472855180909077</v>
      </c>
      <c r="AD679" s="140">
        <v>3.5611937308155115</v>
      </c>
      <c r="AE679" s="140">
        <v>3.4381368062557747</v>
      </c>
      <c r="AF679" s="140">
        <v>3.2931253755148777</v>
      </c>
      <c r="AG679" s="140">
        <v>3.1046552080543042</v>
      </c>
      <c r="AH679" s="140"/>
    </row>
    <row r="680" spans="1:34" ht="10.8" thickBot="1" x14ac:dyDescent="0.25">
      <c r="A680" s="230" t="s">
        <v>90</v>
      </c>
      <c r="B680" s="230"/>
      <c r="C680" s="253">
        <f t="shared" si="290"/>
        <v>100</v>
      </c>
      <c r="D680" s="253">
        <f t="shared" si="290"/>
        <v>100</v>
      </c>
      <c r="E680" s="253">
        <f t="shared" si="290"/>
        <v>100</v>
      </c>
      <c r="F680" s="253">
        <f t="shared" si="290"/>
        <v>100</v>
      </c>
      <c r="G680" s="253">
        <f t="shared" si="290"/>
        <v>100</v>
      </c>
      <c r="H680" s="253">
        <f t="shared" si="290"/>
        <v>100</v>
      </c>
      <c r="I680" s="253">
        <f t="shared" si="290"/>
        <v>100</v>
      </c>
      <c r="J680" s="253">
        <f t="shared" si="290"/>
        <v>100</v>
      </c>
      <c r="K680" s="253">
        <f t="shared" si="290"/>
        <v>100</v>
      </c>
      <c r="L680" s="253">
        <f t="shared" si="290"/>
        <v>100</v>
      </c>
      <c r="M680" s="253">
        <f t="shared" si="290"/>
        <v>100</v>
      </c>
      <c r="N680" s="253">
        <f t="shared" si="290"/>
        <v>100</v>
      </c>
      <c r="O680" s="253">
        <f t="shared" si="290"/>
        <v>100</v>
      </c>
      <c r="P680" s="253">
        <f t="shared" si="290"/>
        <v>100</v>
      </c>
      <c r="Q680" s="253">
        <f t="shared" si="290"/>
        <v>100</v>
      </c>
      <c r="R680" s="253">
        <f t="shared" si="290"/>
        <v>100</v>
      </c>
      <c r="S680" s="253">
        <f t="shared" si="290"/>
        <v>100</v>
      </c>
      <c r="T680" s="253">
        <f t="shared" si="290"/>
        <v>100</v>
      </c>
      <c r="U680" s="253">
        <f t="shared" si="290"/>
        <v>100</v>
      </c>
      <c r="V680" s="253">
        <f t="shared" si="290"/>
        <v>100</v>
      </c>
      <c r="W680" s="253">
        <f t="shared" si="290"/>
        <v>100</v>
      </c>
      <c r="X680" s="253">
        <f t="shared" si="290"/>
        <v>100</v>
      </c>
      <c r="Y680" s="253">
        <f t="shared" si="290"/>
        <v>100</v>
      </c>
      <c r="Z680" s="145">
        <v>100</v>
      </c>
      <c r="AA680" s="145">
        <v>100</v>
      </c>
      <c r="AB680" s="145">
        <v>100</v>
      </c>
      <c r="AC680" s="145">
        <v>100</v>
      </c>
      <c r="AD680" s="145">
        <v>100</v>
      </c>
      <c r="AE680" s="145">
        <v>100</v>
      </c>
      <c r="AF680" s="145">
        <v>100</v>
      </c>
      <c r="AG680" s="145">
        <v>100</v>
      </c>
      <c r="AH680" s="145"/>
    </row>
    <row r="681" spans="1:34" x14ac:dyDescent="0.2">
      <c r="A681" s="204"/>
      <c r="B681" s="204"/>
      <c r="C681" s="233"/>
      <c r="D681" s="233"/>
      <c r="E681" s="233"/>
      <c r="F681" s="233"/>
      <c r="G681" s="233"/>
      <c r="H681" s="233"/>
      <c r="I681" s="233"/>
      <c r="J681" s="233"/>
      <c r="K681" s="233"/>
      <c r="L681" s="233"/>
      <c r="M681" s="233"/>
      <c r="N681" s="233"/>
      <c r="O681" s="233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  <c r="Z681" s="120"/>
      <c r="AA681" s="120"/>
      <c r="AB681" s="120"/>
      <c r="AC681" s="120"/>
      <c r="AD681" s="120"/>
      <c r="AE681" s="120"/>
      <c r="AF681" s="120"/>
      <c r="AG681" s="120"/>
      <c r="AH681" s="120"/>
    </row>
    <row r="682" spans="1:34" x14ac:dyDescent="0.2">
      <c r="A682" s="2" t="str">
        <f>"Tableau "&amp;C682&amp;": "</f>
        <v xml:space="preserve">Tableau : </v>
      </c>
      <c r="Z682" s="76"/>
      <c r="AA682" s="76"/>
      <c r="AB682" s="76"/>
      <c r="AC682" s="76"/>
      <c r="AD682" s="76"/>
      <c r="AE682" s="76"/>
      <c r="AF682" s="76"/>
      <c r="AG682" s="76"/>
      <c r="AH682" s="76"/>
    </row>
    <row r="683" spans="1:34" ht="10.8" thickBot="1" x14ac:dyDescent="0.25">
      <c r="A683" s="192" t="s">
        <v>456</v>
      </c>
      <c r="B683" s="192"/>
      <c r="Z683" s="76"/>
      <c r="AA683" s="76"/>
      <c r="AB683" s="76"/>
      <c r="AC683" s="76"/>
      <c r="AD683" s="76"/>
      <c r="AE683" s="76"/>
      <c r="AF683" s="76"/>
      <c r="AG683" s="76"/>
      <c r="AH683" s="76"/>
    </row>
    <row r="684" spans="1:34" ht="10.8" thickBot="1" x14ac:dyDescent="0.25">
      <c r="A684" s="193" t="s">
        <v>0</v>
      </c>
      <c r="B684" s="215"/>
      <c r="C684" s="194">
        <f t="shared" ref="C684:Y684" si="291">C$13</f>
        <v>1993</v>
      </c>
      <c r="D684" s="194">
        <f t="shared" si="291"/>
        <v>1994</v>
      </c>
      <c r="E684" s="194">
        <f t="shared" si="291"/>
        <v>1995</v>
      </c>
      <c r="F684" s="194">
        <f t="shared" si="291"/>
        <v>1996</v>
      </c>
      <c r="G684" s="194">
        <f t="shared" si="291"/>
        <v>1997</v>
      </c>
      <c r="H684" s="194">
        <f t="shared" si="291"/>
        <v>1998</v>
      </c>
      <c r="I684" s="194">
        <f t="shared" si="291"/>
        <v>1999</v>
      </c>
      <c r="J684" s="194">
        <f t="shared" si="291"/>
        <v>2000</v>
      </c>
      <c r="K684" s="194">
        <f t="shared" si="291"/>
        <v>2001</v>
      </c>
      <c r="L684" s="194">
        <f t="shared" si="291"/>
        <v>2002</v>
      </c>
      <c r="M684" s="194">
        <f t="shared" si="291"/>
        <v>2003</v>
      </c>
      <c r="N684" s="194">
        <f t="shared" si="291"/>
        <v>2004</v>
      </c>
      <c r="O684" s="194">
        <f t="shared" si="291"/>
        <v>2005</v>
      </c>
      <c r="P684" s="194">
        <f t="shared" si="291"/>
        <v>2006</v>
      </c>
      <c r="Q684" s="194">
        <f t="shared" si="291"/>
        <v>2007</v>
      </c>
      <c r="R684" s="194">
        <f t="shared" si="291"/>
        <v>2008</v>
      </c>
      <c r="S684" s="194">
        <f t="shared" si="291"/>
        <v>2009</v>
      </c>
      <c r="T684" s="194">
        <f t="shared" si="291"/>
        <v>2010</v>
      </c>
      <c r="U684" s="194">
        <f t="shared" si="291"/>
        <v>2011</v>
      </c>
      <c r="V684" s="194">
        <f t="shared" si="291"/>
        <v>2012</v>
      </c>
      <c r="W684" s="194">
        <f t="shared" si="291"/>
        <v>2013</v>
      </c>
      <c r="X684" s="194">
        <f t="shared" si="291"/>
        <v>2014</v>
      </c>
      <c r="Y684" s="194">
        <f t="shared" si="291"/>
        <v>2015</v>
      </c>
      <c r="Z684" s="80">
        <v>2016</v>
      </c>
      <c r="AA684" s="80">
        <v>2017</v>
      </c>
      <c r="AB684" s="80">
        <v>2018</v>
      </c>
      <c r="AC684" s="80">
        <v>2019</v>
      </c>
      <c r="AD684" s="80">
        <v>2020</v>
      </c>
      <c r="AE684" s="80">
        <v>2021</v>
      </c>
      <c r="AF684" s="80">
        <v>2022</v>
      </c>
      <c r="AG684" s="80">
        <v>2023</v>
      </c>
      <c r="AH684" s="80"/>
    </row>
    <row r="685" spans="1:34" x14ac:dyDescent="0.2">
      <c r="A685" s="222" t="s">
        <v>69</v>
      </c>
      <c r="B685" s="222"/>
      <c r="C685" s="251" t="str">
        <f t="shared" ref="C685:Y696" si="292">IFERROR(100*(C580-B559)/B$574,"")</f>
        <v/>
      </c>
      <c r="D685" s="251">
        <f t="shared" si="292"/>
        <v>2.6366100775969148</v>
      </c>
      <c r="E685" s="251">
        <f t="shared" si="292"/>
        <v>0.91574733345858927</v>
      </c>
      <c r="F685" s="251">
        <f t="shared" si="292"/>
        <v>4.5512979354034986</v>
      </c>
      <c r="G685" s="251">
        <f t="shared" si="292"/>
        <v>5.4221462085274608</v>
      </c>
      <c r="H685" s="251">
        <f t="shared" si="292"/>
        <v>4.9420860279403556</v>
      </c>
      <c r="I685" s="251">
        <f t="shared" si="292"/>
        <v>4.6198061771290826</v>
      </c>
      <c r="J685" s="251">
        <f t="shared" si="292"/>
        <v>5.4012998084925536</v>
      </c>
      <c r="K685" s="251">
        <f t="shared" si="292"/>
        <v>4.623059366683278</v>
      </c>
      <c r="L685" s="251">
        <f t="shared" si="292"/>
        <v>2.7613334639962441</v>
      </c>
      <c r="M685" s="251">
        <f t="shared" si="292"/>
        <v>5.8193277406652246</v>
      </c>
      <c r="N685" s="251">
        <f t="shared" si="292"/>
        <v>4.6973348720118722</v>
      </c>
      <c r="O685" s="251">
        <f t="shared" si="292"/>
        <v>4.1860385883043678</v>
      </c>
      <c r="P685" s="251">
        <f t="shared" si="292"/>
        <v>2.2915378517684215</v>
      </c>
      <c r="Q685" s="251">
        <f t="shared" si="292"/>
        <v>2.7787758515987493</v>
      </c>
      <c r="R685" s="251">
        <f t="shared" si="292"/>
        <v>4.7802619465199738</v>
      </c>
      <c r="S685" s="251">
        <f t="shared" si="292"/>
        <v>4.0456104703786107</v>
      </c>
      <c r="T685" s="251">
        <f t="shared" si="292"/>
        <v>1.9568132809806589</v>
      </c>
      <c r="U685" s="251">
        <f t="shared" si="292"/>
        <v>3.0666568991871408</v>
      </c>
      <c r="V685" s="251">
        <f t="shared" si="292"/>
        <v>4.4540938840184872</v>
      </c>
      <c r="W685" s="251">
        <f t="shared" si="292"/>
        <v>4.8421162439250445</v>
      </c>
      <c r="X685" s="251">
        <f t="shared" si="292"/>
        <v>4.6292598294329634</v>
      </c>
      <c r="Y685" s="251">
        <f t="shared" si="292"/>
        <v>5.2580374428350156</v>
      </c>
      <c r="Z685" s="143">
        <v>2.1259695038509125</v>
      </c>
      <c r="AA685" s="143">
        <v>3.3359822254746185</v>
      </c>
      <c r="AB685" s="143">
        <v>4.1905808753598741</v>
      </c>
      <c r="AC685" s="143">
        <v>3.354091631935018</v>
      </c>
      <c r="AD685" s="143">
        <v>0.31844379771139347</v>
      </c>
      <c r="AE685" s="143">
        <v>3.7935434069154907</v>
      </c>
      <c r="AF685" s="143">
        <v>2.4674028913528008</v>
      </c>
      <c r="AG685" s="143">
        <v>2.8940764268119294</v>
      </c>
      <c r="AH685" s="143"/>
    </row>
    <row r="686" spans="1:34" x14ac:dyDescent="0.2">
      <c r="A686" s="219" t="s">
        <v>450</v>
      </c>
      <c r="B686" s="219"/>
      <c r="C686" s="252" t="str">
        <f t="shared" si="292"/>
        <v/>
      </c>
      <c r="D686" s="252">
        <f t="shared" si="292"/>
        <v>2.9156965201752398</v>
      </c>
      <c r="E686" s="252">
        <f t="shared" si="292"/>
        <v>0.40091626037384737</v>
      </c>
      <c r="F686" s="252">
        <f t="shared" si="292"/>
        <v>3.5503206333734565</v>
      </c>
      <c r="G686" s="252">
        <f t="shared" si="292"/>
        <v>5.2772071095851274</v>
      </c>
      <c r="H686" s="252">
        <f t="shared" si="292"/>
        <v>4.2201798707829123</v>
      </c>
      <c r="I686" s="252">
        <f t="shared" si="292"/>
        <v>4.2052295772055244</v>
      </c>
      <c r="J686" s="252">
        <f t="shared" si="292"/>
        <v>5.0196572361238045</v>
      </c>
      <c r="K686" s="252">
        <f t="shared" si="292"/>
        <v>3.6098260149305132</v>
      </c>
      <c r="L686" s="252">
        <f t="shared" si="292"/>
        <v>2.7831968086550449</v>
      </c>
      <c r="M686" s="252">
        <f t="shared" si="292"/>
        <v>4.9346731853469779</v>
      </c>
      <c r="N686" s="252">
        <f t="shared" si="292"/>
        <v>4.2184154776773575</v>
      </c>
      <c r="O686" s="252">
        <f t="shared" si="292"/>
        <v>3.846027708492489</v>
      </c>
      <c r="P686" s="252">
        <f t="shared" si="292"/>
        <v>1.8507923601655463</v>
      </c>
      <c r="Q686" s="252">
        <f t="shared" si="292"/>
        <v>1.5044983216868622</v>
      </c>
      <c r="R686" s="252">
        <f t="shared" si="292"/>
        <v>3.7686618412382948</v>
      </c>
      <c r="S686" s="252">
        <f t="shared" si="292"/>
        <v>3.3050060818845171</v>
      </c>
      <c r="T686" s="252">
        <f t="shared" si="292"/>
        <v>1.1803685352580273</v>
      </c>
      <c r="U686" s="252">
        <f t="shared" si="292"/>
        <v>2.4222551058684001</v>
      </c>
      <c r="V686" s="252">
        <f t="shared" si="292"/>
        <v>3.7339828391681564</v>
      </c>
      <c r="W686" s="252">
        <f t="shared" si="292"/>
        <v>4.137084794812484</v>
      </c>
      <c r="X686" s="252">
        <f t="shared" si="292"/>
        <v>4.0685013237488139</v>
      </c>
      <c r="Y686" s="252">
        <f t="shared" si="292"/>
        <v>4.6260388885558639</v>
      </c>
      <c r="Z686" s="140">
        <v>1.7535816542302294</v>
      </c>
      <c r="AA686" s="140">
        <v>3.328870938169922</v>
      </c>
      <c r="AB686" s="140">
        <v>3.6561420532978981</v>
      </c>
      <c r="AC686" s="140">
        <v>2.9039158947741557</v>
      </c>
      <c r="AD686" s="140">
        <v>0.18568072449169004</v>
      </c>
      <c r="AE686" s="140">
        <v>3.4691725383297571</v>
      </c>
      <c r="AF686" s="140">
        <v>3.1548852234346563</v>
      </c>
      <c r="AG686" s="140">
        <v>2.5904145828829486</v>
      </c>
      <c r="AH686" s="140"/>
    </row>
    <row r="687" spans="1:34" x14ac:dyDescent="0.2">
      <c r="A687" s="219" t="s">
        <v>451</v>
      </c>
      <c r="B687" s="219"/>
      <c r="C687" s="252" t="str">
        <f t="shared" si="292"/>
        <v/>
      </c>
      <c r="D687" s="252">
        <f t="shared" si="292"/>
        <v>-0.27908644257831272</v>
      </c>
      <c r="E687" s="252">
        <f t="shared" si="292"/>
        <v>0.51483107308472575</v>
      </c>
      <c r="F687" s="252">
        <f t="shared" si="292"/>
        <v>1.0009773020300379</v>
      </c>
      <c r="G687" s="252">
        <f t="shared" si="292"/>
        <v>0.14493909894234969</v>
      </c>
      <c r="H687" s="252">
        <f t="shared" si="292"/>
        <v>0.72190615715743489</v>
      </c>
      <c r="I687" s="252">
        <f t="shared" si="292"/>
        <v>0.4145765999236033</v>
      </c>
      <c r="J687" s="252">
        <f t="shared" si="292"/>
        <v>0.38164257236876326</v>
      </c>
      <c r="K687" s="252">
        <f t="shared" si="292"/>
        <v>1.0132333517527388</v>
      </c>
      <c r="L687" s="252">
        <f t="shared" si="292"/>
        <v>-2.1863344658793388E-2</v>
      </c>
      <c r="M687" s="252">
        <f t="shared" si="292"/>
        <v>0.884654555318245</v>
      </c>
      <c r="N687" s="252">
        <f t="shared" si="292"/>
        <v>0.4789193943345193</v>
      </c>
      <c r="O687" s="252">
        <f t="shared" si="292"/>
        <v>0.34001087981186379</v>
      </c>
      <c r="P687" s="252">
        <f t="shared" si="292"/>
        <v>0.44074549160288407</v>
      </c>
      <c r="Q687" s="252">
        <f t="shared" si="292"/>
        <v>1.2742775299119118</v>
      </c>
      <c r="R687" s="252">
        <f t="shared" si="292"/>
        <v>1.0116001052816777</v>
      </c>
      <c r="S687" s="252">
        <f t="shared" si="292"/>
        <v>0.74060438849406063</v>
      </c>
      <c r="T687" s="252">
        <f t="shared" si="292"/>
        <v>0.77644474572260724</v>
      </c>
      <c r="U687" s="252">
        <f t="shared" si="292"/>
        <v>0.64440179331875536</v>
      </c>
      <c r="V687" s="252">
        <f t="shared" si="292"/>
        <v>0.7201110448503355</v>
      </c>
      <c r="W687" s="252">
        <f t="shared" si="292"/>
        <v>0.70503144911253834</v>
      </c>
      <c r="X687" s="252">
        <f t="shared" si="292"/>
        <v>0.56075850568416574</v>
      </c>
      <c r="Y687" s="252">
        <f t="shared" si="292"/>
        <v>0.63199855427913976</v>
      </c>
      <c r="Z687" s="140">
        <v>0.37238784962068339</v>
      </c>
      <c r="AA687" s="140">
        <v>7.1112873046890041E-3</v>
      </c>
      <c r="AB687" s="140">
        <v>0.5344388220619698</v>
      </c>
      <c r="AC687" s="140">
        <v>0.45017573716085418</v>
      </c>
      <c r="AD687" s="140">
        <v>0.13276307321970146</v>
      </c>
      <c r="AE687" s="140">
        <v>0.32437086858571784</v>
      </c>
      <c r="AF687" s="140">
        <v>-0.68748233208186305</v>
      </c>
      <c r="AG687" s="140">
        <v>0.30366184392896922</v>
      </c>
      <c r="AH687" s="140"/>
    </row>
    <row r="688" spans="1:34" x14ac:dyDescent="0.2">
      <c r="A688" s="219" t="s">
        <v>70</v>
      </c>
      <c r="B688" s="219"/>
      <c r="C688" s="252" t="str">
        <f t="shared" si="292"/>
        <v/>
      </c>
      <c r="D688" s="252">
        <f t="shared" si="292"/>
        <v>1.9365639973585185</v>
      </c>
      <c r="E688" s="252">
        <f t="shared" si="292"/>
        <v>-0.69428643203684892</v>
      </c>
      <c r="F688" s="252">
        <f t="shared" si="292"/>
        <v>1.1561344363786075</v>
      </c>
      <c r="G688" s="252">
        <f t="shared" si="292"/>
        <v>2.9078375521570279</v>
      </c>
      <c r="H688" s="252">
        <f t="shared" si="292"/>
        <v>0.25414311740288509</v>
      </c>
      <c r="I688" s="252">
        <f t="shared" si="292"/>
        <v>0.17283699008916237</v>
      </c>
      <c r="J688" s="252">
        <f t="shared" si="292"/>
        <v>1.6572352831706438</v>
      </c>
      <c r="K688" s="252">
        <f t="shared" si="292"/>
        <v>1.4906701129213296</v>
      </c>
      <c r="L688" s="252">
        <f t="shared" si="292"/>
        <v>0.71589960750535586</v>
      </c>
      <c r="M688" s="252">
        <f t="shared" si="292"/>
        <v>-1.1374518131329872</v>
      </c>
      <c r="N688" s="252">
        <f t="shared" si="292"/>
        <v>2.1833989581265487</v>
      </c>
      <c r="O688" s="252">
        <f t="shared" si="292"/>
        <v>0.17997295557857448</v>
      </c>
      <c r="P688" s="252">
        <f t="shared" si="292"/>
        <v>0.50388158313203124</v>
      </c>
      <c r="Q688" s="252">
        <f t="shared" si="292"/>
        <v>1.7219117451615227</v>
      </c>
      <c r="R688" s="252">
        <f t="shared" si="292"/>
        <v>1.5699706158094719</v>
      </c>
      <c r="S688" s="252">
        <f t="shared" si="292"/>
        <v>8.6695395073094622E-3</v>
      </c>
      <c r="T688" s="252">
        <f t="shared" si="292"/>
        <v>1.625276168237124</v>
      </c>
      <c r="U688" s="252">
        <f t="shared" si="292"/>
        <v>0.75930191707260852</v>
      </c>
      <c r="V688" s="252">
        <f t="shared" si="292"/>
        <v>0.83792018021619952</v>
      </c>
      <c r="W688" s="252">
        <f t="shared" si="292"/>
        <v>2.1376991374102547</v>
      </c>
      <c r="X688" s="252">
        <f t="shared" si="292"/>
        <v>2.5013765900260445</v>
      </c>
      <c r="Y688" s="252">
        <f t="shared" si="292"/>
        <v>0.35481290483719113</v>
      </c>
      <c r="Z688" s="140">
        <v>1.4427793005113245</v>
      </c>
      <c r="AA688" s="140">
        <v>0.43669292503265983</v>
      </c>
      <c r="AB688" s="140">
        <v>1.1712779983078001</v>
      </c>
      <c r="AC688" s="140">
        <v>0.63596319272663981</v>
      </c>
      <c r="AD688" s="140">
        <v>-0.80466666569149281</v>
      </c>
      <c r="AE688" s="140">
        <v>0.88264668902883048</v>
      </c>
      <c r="AF688" s="140">
        <v>1.3590915821544567</v>
      </c>
      <c r="AG688" s="140">
        <v>0.78413651642215698</v>
      </c>
      <c r="AH688" s="140"/>
    </row>
    <row r="689" spans="1:34" x14ac:dyDescent="0.2">
      <c r="A689" s="219" t="s">
        <v>452</v>
      </c>
      <c r="B689" s="219"/>
      <c r="C689" s="252" t="str">
        <f t="shared" si="292"/>
        <v/>
      </c>
      <c r="D689" s="252">
        <f t="shared" si="292"/>
        <v>1.3892220141763736</v>
      </c>
      <c r="E689" s="252">
        <f t="shared" si="292"/>
        <v>-0.49805692593608974</v>
      </c>
      <c r="F689" s="252">
        <f t="shared" si="292"/>
        <v>0.82936530203226444</v>
      </c>
      <c r="G689" s="252">
        <f t="shared" si="292"/>
        <v>2.0859875749130699</v>
      </c>
      <c r="H689" s="252">
        <f t="shared" si="292"/>
        <v>0.18230213569998857</v>
      </c>
      <c r="I689" s="252">
        <f t="shared" si="292"/>
        <v>0.12397728126145609</v>
      </c>
      <c r="J689" s="252">
        <f t="shared" si="292"/>
        <v>1.1888928075885457</v>
      </c>
      <c r="K689" s="252">
        <f t="shared" si="292"/>
        <v>1.0692779158381409</v>
      </c>
      <c r="L689" s="252">
        <f t="shared" si="292"/>
        <v>0.51355341878302652</v>
      </c>
      <c r="M689" s="252">
        <f t="shared" si="292"/>
        <v>-0.81572872215882375</v>
      </c>
      <c r="N689" s="252">
        <f t="shared" si="292"/>
        <v>1.565804648793943</v>
      </c>
      <c r="O689" s="252">
        <f t="shared" si="292"/>
        <v>0.12931648635079487</v>
      </c>
      <c r="P689" s="252">
        <f t="shared" si="292"/>
        <v>0.36245678936309655</v>
      </c>
      <c r="Q689" s="252">
        <f t="shared" si="292"/>
        <v>1.2326293234562196</v>
      </c>
      <c r="R689" s="252">
        <f t="shared" si="292"/>
        <v>1.1284988526228781</v>
      </c>
      <c r="S689" s="252">
        <f t="shared" si="292"/>
        <v>9.6914013530066314E-3</v>
      </c>
      <c r="T689" s="252">
        <f t="shared" si="292"/>
        <v>1.1519708176528716</v>
      </c>
      <c r="U689" s="252">
        <f t="shared" si="292"/>
        <v>0.56144906791687377</v>
      </c>
      <c r="V689" s="252">
        <f t="shared" si="292"/>
        <v>0.60815467153166758</v>
      </c>
      <c r="W689" s="252">
        <f t="shared" si="292"/>
        <v>1.4670093113794525</v>
      </c>
      <c r="X689" s="252">
        <f t="shared" si="292"/>
        <v>1.9063504489892262</v>
      </c>
      <c r="Y689" s="252">
        <f t="shared" si="292"/>
        <v>0.22983320297170587</v>
      </c>
      <c r="Z689" s="140">
        <v>0.74855179280574446</v>
      </c>
      <c r="AA689" s="140">
        <v>0.95880279025006199</v>
      </c>
      <c r="AB689" s="140">
        <v>0.4088571212304784</v>
      </c>
      <c r="AC689" s="140">
        <v>0.43517212713750597</v>
      </c>
      <c r="AD689" s="140">
        <v>0.79480011557746966</v>
      </c>
      <c r="AE689" s="140">
        <v>0.69092101267739459</v>
      </c>
      <c r="AF689" s="140">
        <v>1.1850723824857716</v>
      </c>
      <c r="AG689" s="140">
        <v>1.4456180575832704</v>
      </c>
      <c r="AH689" s="140"/>
    </row>
    <row r="690" spans="1:34" x14ac:dyDescent="0.2">
      <c r="A690" s="219" t="s">
        <v>453</v>
      </c>
      <c r="B690" s="219"/>
      <c r="C690" s="252" t="str">
        <f t="shared" si="292"/>
        <v/>
      </c>
      <c r="D690" s="252">
        <f t="shared" si="292"/>
        <v>0.54734198318214544</v>
      </c>
      <c r="E690" s="252">
        <f t="shared" si="292"/>
        <v>-0.19622950610075918</v>
      </c>
      <c r="F690" s="252">
        <f t="shared" si="292"/>
        <v>0.32676913434634497</v>
      </c>
      <c r="G690" s="252">
        <f t="shared" si="292"/>
        <v>0.82184997724395803</v>
      </c>
      <c r="H690" s="252">
        <f t="shared" si="292"/>
        <v>7.1840981702895629E-2</v>
      </c>
      <c r="I690" s="252">
        <f t="shared" si="292"/>
        <v>4.8859708827707127E-2</v>
      </c>
      <c r="J690" s="252">
        <f t="shared" si="292"/>
        <v>0.46834247558209896</v>
      </c>
      <c r="K690" s="252">
        <f t="shared" si="292"/>
        <v>0.42139219708318765</v>
      </c>
      <c r="L690" s="252">
        <f t="shared" si="292"/>
        <v>0.20234618872233009</v>
      </c>
      <c r="M690" s="252">
        <f t="shared" si="292"/>
        <v>-0.32172309097416402</v>
      </c>
      <c r="N690" s="252">
        <f t="shared" si="292"/>
        <v>0.61759430933260639</v>
      </c>
      <c r="O690" s="252">
        <f t="shared" si="292"/>
        <v>5.0656469227779617E-2</v>
      </c>
      <c r="P690" s="252">
        <f t="shared" si="292"/>
        <v>0.14142479376893474</v>
      </c>
      <c r="Q690" s="252">
        <f t="shared" si="292"/>
        <v>0.48928242170530317</v>
      </c>
      <c r="R690" s="252">
        <f t="shared" si="292"/>
        <v>0.44147176318659492</v>
      </c>
      <c r="S690" s="252">
        <f t="shared" si="292"/>
        <v>-1.0218618456971688E-3</v>
      </c>
      <c r="T690" s="252">
        <f t="shared" si="292"/>
        <v>0.47330535058425172</v>
      </c>
      <c r="U690" s="252">
        <f t="shared" si="292"/>
        <v>0.19785284915573553</v>
      </c>
      <c r="V690" s="252">
        <f t="shared" si="292"/>
        <v>0.22976550868453122</v>
      </c>
      <c r="W690" s="252">
        <f t="shared" si="292"/>
        <v>0.67068982603080296</v>
      </c>
      <c r="X690" s="252">
        <f t="shared" si="292"/>
        <v>0.59502614103681817</v>
      </c>
      <c r="Y690" s="252">
        <f t="shared" si="292"/>
        <v>0.12497970186548528</v>
      </c>
      <c r="Z690" s="140">
        <v>0.69422750770557962</v>
      </c>
      <c r="AA690" s="140">
        <v>-0.52210986521740332</v>
      </c>
      <c r="AB690" s="140">
        <v>0.76242087707732042</v>
      </c>
      <c r="AC690" s="140">
        <v>0.20079106558913387</v>
      </c>
      <c r="AD690" s="140">
        <v>-1.5994667812689627</v>
      </c>
      <c r="AE690" s="140">
        <v>0.19172567635143539</v>
      </c>
      <c r="AF690" s="140">
        <v>0.17401919966868465</v>
      </c>
      <c r="AG690" s="140">
        <v>-0.66148154116111368</v>
      </c>
      <c r="AH690" s="140"/>
    </row>
    <row r="691" spans="1:34" x14ac:dyDescent="0.2">
      <c r="A691" s="219" t="s">
        <v>71</v>
      </c>
      <c r="B691" s="219"/>
      <c r="C691" s="252" t="str">
        <f t="shared" si="292"/>
        <v/>
      </c>
      <c r="D691" s="252">
        <f t="shared" si="292"/>
        <v>0.28353188031311644</v>
      </c>
      <c r="E691" s="252">
        <f t="shared" si="292"/>
        <v>0.28354579769034827</v>
      </c>
      <c r="F691" s="252">
        <f t="shared" si="292"/>
        <v>-0.45706127335744778</v>
      </c>
      <c r="G691" s="252">
        <f t="shared" si="292"/>
        <v>-0.74404466435475358</v>
      </c>
      <c r="H691" s="252">
        <f t="shared" si="292"/>
        <v>-3.2525404982573856E-2</v>
      </c>
      <c r="I691" s="252">
        <f t="shared" si="292"/>
        <v>0.48335011851485771</v>
      </c>
      <c r="J691" s="252">
        <f t="shared" si="292"/>
        <v>-0.87363037859376347</v>
      </c>
      <c r="K691" s="252">
        <f t="shared" si="292"/>
        <v>-0.70708288732738822</v>
      </c>
      <c r="L691" s="252">
        <f t="shared" si="292"/>
        <v>0.71041254837214596</v>
      </c>
      <c r="M691" s="252">
        <f t="shared" si="292"/>
        <v>-0.10442249737596737</v>
      </c>
      <c r="N691" s="252">
        <f t="shared" si="292"/>
        <v>0.30217925107891841</v>
      </c>
      <c r="O691" s="252">
        <f t="shared" si="292"/>
        <v>0.11602132521333063</v>
      </c>
      <c r="P691" s="252">
        <f t="shared" si="292"/>
        <v>-0.27851814338356062</v>
      </c>
      <c r="Q691" s="252">
        <f t="shared" si="292"/>
        <v>-0.23430266369404507</v>
      </c>
      <c r="R691" s="252">
        <f t="shared" si="292"/>
        <v>0.18392525246219835</v>
      </c>
      <c r="S691" s="252">
        <f t="shared" si="292"/>
        <v>-0.24374596760509942</v>
      </c>
      <c r="T691" s="252">
        <f t="shared" si="292"/>
        <v>-3.3341534703179333E-2</v>
      </c>
      <c r="U691" s="252">
        <f t="shared" si="292"/>
        <v>0.3254252926060528</v>
      </c>
      <c r="V691" s="252">
        <f t="shared" si="292"/>
        <v>-0.12580417209945544</v>
      </c>
      <c r="W691" s="252">
        <f t="shared" si="292"/>
        <v>0.36759439885648587</v>
      </c>
      <c r="X691" s="252">
        <f t="shared" si="292"/>
        <v>-0.10396611728854163</v>
      </c>
      <c r="Y691" s="252">
        <f t="shared" si="292"/>
        <v>-1.1015928584963488</v>
      </c>
      <c r="Z691" s="140">
        <v>0.64147723642797216</v>
      </c>
      <c r="AA691" s="140">
        <v>-0.19547306928050642</v>
      </c>
      <c r="AB691" s="140">
        <v>-3.1291647553667284E-2</v>
      </c>
      <c r="AC691" s="140">
        <v>-0.13629938105227371</v>
      </c>
      <c r="AD691" s="140">
        <v>-0.41522717031421286</v>
      </c>
      <c r="AE691" s="140">
        <v>0.50096071300999245</v>
      </c>
      <c r="AF691" s="140">
        <v>0.50149243829129031</v>
      </c>
      <c r="AG691" s="140">
        <v>3.3583953738736435E-3</v>
      </c>
      <c r="AH691" s="140"/>
    </row>
    <row r="692" spans="1:34" x14ac:dyDescent="0.2">
      <c r="A692" s="222" t="s">
        <v>72</v>
      </c>
      <c r="B692" s="222"/>
      <c r="C692" s="251" t="str">
        <f t="shared" si="292"/>
        <v/>
      </c>
      <c r="D692" s="251">
        <f t="shared" si="292"/>
        <v>2.220095877671636</v>
      </c>
      <c r="E692" s="251">
        <f t="shared" si="292"/>
        <v>-0.41074063434650082</v>
      </c>
      <c r="F692" s="251">
        <f t="shared" si="292"/>
        <v>0.69907316302115929</v>
      </c>
      <c r="G692" s="251">
        <f t="shared" si="292"/>
        <v>2.1637928878022756</v>
      </c>
      <c r="H692" s="251">
        <f t="shared" si="292"/>
        <v>0.2216177124203095</v>
      </c>
      <c r="I692" s="251">
        <f t="shared" si="292"/>
        <v>0.65618710860402019</v>
      </c>
      <c r="J692" s="251">
        <f t="shared" si="292"/>
        <v>0.78360490457688159</v>
      </c>
      <c r="K692" s="251">
        <f t="shared" si="292"/>
        <v>0.78358722559394212</v>
      </c>
      <c r="L692" s="251">
        <f t="shared" si="292"/>
        <v>1.4263121558774994</v>
      </c>
      <c r="M692" s="251">
        <f t="shared" si="292"/>
        <v>-1.2418743105089545</v>
      </c>
      <c r="N692" s="251">
        <f t="shared" si="292"/>
        <v>2.4855782092054666</v>
      </c>
      <c r="O692" s="251">
        <f t="shared" si="292"/>
        <v>0.29599428079190587</v>
      </c>
      <c r="P692" s="251">
        <f t="shared" si="292"/>
        <v>0.22536343974847201</v>
      </c>
      <c r="Q692" s="251">
        <f t="shared" si="292"/>
        <v>1.4876090814674774</v>
      </c>
      <c r="R692" s="251">
        <f t="shared" si="292"/>
        <v>1.7538958682716701</v>
      </c>
      <c r="S692" s="251">
        <f t="shared" si="292"/>
        <v>-0.23507642809779061</v>
      </c>
      <c r="T692" s="251">
        <f t="shared" si="292"/>
        <v>1.5919346335339444</v>
      </c>
      <c r="U692" s="251">
        <f t="shared" si="292"/>
        <v>1.0847272096786607</v>
      </c>
      <c r="V692" s="251">
        <f t="shared" si="292"/>
        <v>0.71211600811674658</v>
      </c>
      <c r="W692" s="251">
        <f t="shared" si="292"/>
        <v>2.5052935362667417</v>
      </c>
      <c r="X692" s="251">
        <f t="shared" si="292"/>
        <v>2.3974104727375036</v>
      </c>
      <c r="Y692" s="251">
        <f t="shared" si="292"/>
        <v>-0.7467799536591585</v>
      </c>
      <c r="Z692" s="143">
        <v>2.0842565369392974</v>
      </c>
      <c r="AA692" s="143">
        <v>0.24121985575215307</v>
      </c>
      <c r="AB692" s="143">
        <v>1.1399863507541295</v>
      </c>
      <c r="AC692" s="143">
        <v>0.49966381167436646</v>
      </c>
      <c r="AD692" s="143">
        <v>-1.2198938360057063</v>
      </c>
      <c r="AE692" s="143">
        <v>1.3836074020388238</v>
      </c>
      <c r="AF692" s="143">
        <v>1.8605840204457476</v>
      </c>
      <c r="AG692" s="143">
        <v>0.78749491179603093</v>
      </c>
      <c r="AH692" s="143"/>
    </row>
    <row r="693" spans="1:34" x14ac:dyDescent="0.2">
      <c r="A693" s="222" t="s">
        <v>83</v>
      </c>
      <c r="B693" s="222"/>
      <c r="C693" s="251" t="str">
        <f t="shared" si="292"/>
        <v/>
      </c>
      <c r="D693" s="251">
        <f t="shared" si="292"/>
        <v>-2.9798967159052672</v>
      </c>
      <c r="E693" s="251">
        <f t="shared" si="292"/>
        <v>2.3889946883548485</v>
      </c>
      <c r="F693" s="251">
        <f t="shared" si="292"/>
        <v>-1.0352989369817092</v>
      </c>
      <c r="G693" s="251">
        <f t="shared" si="292"/>
        <v>-3.0586253252714166</v>
      </c>
      <c r="H693" s="251">
        <f t="shared" si="292"/>
        <v>-0.43816886504813479</v>
      </c>
      <c r="I693" s="251">
        <f t="shared" si="292"/>
        <v>-0.76468903437554892</v>
      </c>
      <c r="J693" s="251">
        <f t="shared" si="292"/>
        <v>-2.3524869247482694</v>
      </c>
      <c r="K693" s="251">
        <f t="shared" si="292"/>
        <v>-1.0823853902240022</v>
      </c>
      <c r="L693" s="251">
        <f t="shared" si="292"/>
        <v>0.28938120861627953</v>
      </c>
      <c r="M693" s="251">
        <f t="shared" si="292"/>
        <v>0.87570028103184538</v>
      </c>
      <c r="N693" s="251">
        <f t="shared" si="292"/>
        <v>-0.13405031549372048</v>
      </c>
      <c r="O693" s="251">
        <f t="shared" si="292"/>
        <v>-2.2537626624490592</v>
      </c>
      <c r="P693" s="251">
        <f t="shared" si="292"/>
        <v>1.2926819810268053</v>
      </c>
      <c r="Q693" s="251">
        <f t="shared" si="292"/>
        <v>6.1204079423140559E-2</v>
      </c>
      <c r="R693" s="251">
        <f t="shared" si="292"/>
        <v>-3.6864799257478231</v>
      </c>
      <c r="S693" s="251">
        <f t="shared" si="292"/>
        <v>-1.231282266602586</v>
      </c>
      <c r="T693" s="251">
        <f t="shared" si="292"/>
        <v>-0.64972319056526151</v>
      </c>
      <c r="U693" s="251">
        <f t="shared" si="292"/>
        <v>-0.7721728212068143</v>
      </c>
      <c r="V693" s="251">
        <f t="shared" si="292"/>
        <v>-0.5402311724484995</v>
      </c>
      <c r="W693" s="251">
        <f t="shared" si="292"/>
        <v>-2.3518806207043412</v>
      </c>
      <c r="X693" s="251">
        <f t="shared" si="292"/>
        <v>-1.3068521585367741</v>
      </c>
      <c r="Y693" s="251">
        <f t="shared" si="292"/>
        <v>1.1556955020923982</v>
      </c>
      <c r="Z693" s="143">
        <v>0.32556773863943295</v>
      </c>
      <c r="AA693" s="143">
        <v>-3.6025531966708851E-2</v>
      </c>
      <c r="AB693" s="143">
        <v>-1.3750529856473002</v>
      </c>
      <c r="AC693" s="143">
        <v>-0.37871798413652585</v>
      </c>
      <c r="AD693" s="143">
        <v>1.1614047734819064</v>
      </c>
      <c r="AE693" s="143">
        <v>-1.838293334978659</v>
      </c>
      <c r="AF693" s="143">
        <v>-0.59107799780901804</v>
      </c>
      <c r="AG693" s="143">
        <v>-0.4334860577788609</v>
      </c>
      <c r="AH693" s="143"/>
    </row>
    <row r="694" spans="1:34" x14ac:dyDescent="0.2">
      <c r="A694" s="219" t="s">
        <v>84</v>
      </c>
      <c r="B694" s="219"/>
      <c r="C694" s="252" t="str">
        <f t="shared" si="292"/>
        <v/>
      </c>
      <c r="D694" s="252">
        <f t="shared" si="292"/>
        <v>1.7848104313694075</v>
      </c>
      <c r="E694" s="252">
        <f t="shared" si="292"/>
        <v>3.3087105222769768</v>
      </c>
      <c r="F694" s="252">
        <f t="shared" si="292"/>
        <v>3.7068647654519444</v>
      </c>
      <c r="G694" s="252">
        <f t="shared" si="292"/>
        <v>1.6350540851446347</v>
      </c>
      <c r="H694" s="252">
        <f t="shared" si="292"/>
        <v>-1.8858182323462991</v>
      </c>
      <c r="I694" s="252">
        <f t="shared" si="292"/>
        <v>-0.83907342572972266</v>
      </c>
      <c r="J694" s="252">
        <f t="shared" si="292"/>
        <v>1.9120452025023627</v>
      </c>
      <c r="K694" s="252">
        <f t="shared" si="292"/>
        <v>1.5683392234422691</v>
      </c>
      <c r="L694" s="252">
        <f t="shared" si="292"/>
        <v>-6.6505824531729318E-2</v>
      </c>
      <c r="M694" s="252">
        <f t="shared" si="292"/>
        <v>-2.715392648408208</v>
      </c>
      <c r="N694" s="252">
        <f t="shared" si="292"/>
        <v>1.7377315750082876</v>
      </c>
      <c r="O694" s="252">
        <f t="shared" si="292"/>
        <v>-1.2697951761209434</v>
      </c>
      <c r="P694" s="252">
        <f t="shared" si="292"/>
        <v>2.1478779893013349</v>
      </c>
      <c r="Q694" s="252">
        <f t="shared" si="292"/>
        <v>3.4558695823796359</v>
      </c>
      <c r="R694" s="252">
        <f t="shared" si="292"/>
        <v>-0.87152066134598782</v>
      </c>
      <c r="S694" s="252">
        <f t="shared" si="292"/>
        <v>-3.2387100969505491</v>
      </c>
      <c r="T694" s="252">
        <f t="shared" si="292"/>
        <v>2.5818109152961468</v>
      </c>
      <c r="U694" s="252">
        <f t="shared" si="292"/>
        <v>1.139793414666844</v>
      </c>
      <c r="V694" s="252">
        <f t="shared" si="292"/>
        <v>0.29704206571049219</v>
      </c>
      <c r="W694" s="252">
        <f t="shared" si="292"/>
        <v>0.77739354046572406</v>
      </c>
      <c r="X694" s="252">
        <f t="shared" si="292"/>
        <v>2.6568432628046792</v>
      </c>
      <c r="Y694" s="252">
        <f t="shared" si="292"/>
        <v>1.1259165256807582</v>
      </c>
      <c r="Z694" s="140">
        <v>0.57863017539573869</v>
      </c>
      <c r="AA694" s="140">
        <v>-0.29768597213992282</v>
      </c>
      <c r="AB694" s="140">
        <v>0.39076154538469743</v>
      </c>
      <c r="AC694" s="140">
        <v>2.1027612571069851</v>
      </c>
      <c r="AD694" s="140">
        <v>-2.8506867807663001</v>
      </c>
      <c r="AE694" s="140">
        <v>0.53074530902200123</v>
      </c>
      <c r="AF694" s="140">
        <v>0.47815956862395542</v>
      </c>
      <c r="AG694" s="140">
        <v>-1.520134827463767E-2</v>
      </c>
      <c r="AH694" s="140"/>
    </row>
    <row r="695" spans="1:34" x14ac:dyDescent="0.2">
      <c r="A695" s="219" t="s">
        <v>85</v>
      </c>
      <c r="B695" s="219"/>
      <c r="C695" s="252" t="str">
        <f t="shared" si="292"/>
        <v/>
      </c>
      <c r="D695" s="252">
        <f t="shared" si="292"/>
        <v>1.5423522611642071</v>
      </c>
      <c r="E695" s="252">
        <f t="shared" si="292"/>
        <v>2.7929934774725798</v>
      </c>
      <c r="F695" s="252">
        <f t="shared" si="292"/>
        <v>3.609760548643667</v>
      </c>
      <c r="G695" s="252">
        <f t="shared" si="292"/>
        <v>1.939148220715641</v>
      </c>
      <c r="H695" s="252">
        <f t="shared" si="292"/>
        <v>-1.3859148891765523</v>
      </c>
      <c r="I695" s="252">
        <f t="shared" si="292"/>
        <v>6.280070347678475E-2</v>
      </c>
      <c r="J695" s="252">
        <f t="shared" si="292"/>
        <v>-1.8971996718755848E-2</v>
      </c>
      <c r="K695" s="252">
        <f t="shared" si="292"/>
        <v>-0.17924375389777655</v>
      </c>
      <c r="L695" s="252">
        <f t="shared" si="292"/>
        <v>0.27486766421721498</v>
      </c>
      <c r="M695" s="252">
        <f t="shared" si="292"/>
        <v>-1.3472418211303436</v>
      </c>
      <c r="N695" s="252">
        <f t="shared" si="292"/>
        <v>-7.4185835633139616E-2</v>
      </c>
      <c r="O695" s="252">
        <f t="shared" si="292"/>
        <v>-1.2894001040800331</v>
      </c>
      <c r="P695" s="252">
        <f t="shared" si="292"/>
        <v>2.1077267995133835</v>
      </c>
      <c r="Q695" s="252">
        <f t="shared" si="292"/>
        <v>2.2857434092409843</v>
      </c>
      <c r="R695" s="252">
        <f t="shared" si="292"/>
        <v>-0.51941618305212645</v>
      </c>
      <c r="S695" s="252">
        <f t="shared" si="292"/>
        <v>-2.329284488175273</v>
      </c>
      <c r="T695" s="252">
        <f t="shared" si="292"/>
        <v>2.0921503681661222</v>
      </c>
      <c r="U695" s="252">
        <f t="shared" si="292"/>
        <v>-0.61096891663880248</v>
      </c>
      <c r="V695" s="252">
        <f t="shared" si="292"/>
        <v>0.37794284003244299</v>
      </c>
      <c r="W695" s="252">
        <f t="shared" si="292"/>
        <v>0.46295522062256633</v>
      </c>
      <c r="X695" s="252">
        <f t="shared" si="292"/>
        <v>2.7764401381266932</v>
      </c>
      <c r="Y695" s="252">
        <f t="shared" si="292"/>
        <v>2.0889143679654447</v>
      </c>
      <c r="Z695" s="140">
        <v>5.0064391243314507E-2</v>
      </c>
      <c r="AA695" s="140">
        <v>-0.73891015953936257</v>
      </c>
      <c r="AB695" s="140">
        <v>3.9115752140952267E-2</v>
      </c>
      <c r="AC695" s="140">
        <v>1.5603741222768845</v>
      </c>
      <c r="AD695" s="140">
        <v>-1.7503997433795089</v>
      </c>
      <c r="AE695" s="140">
        <v>0.79441781277352241</v>
      </c>
      <c r="AF695" s="140">
        <v>0.29762629716973293</v>
      </c>
      <c r="AG695" s="140">
        <v>-0.37816110320214885</v>
      </c>
      <c r="AH695" s="140"/>
    </row>
    <row r="696" spans="1:34" x14ac:dyDescent="0.2">
      <c r="A696" s="219" t="s">
        <v>86</v>
      </c>
      <c r="B696" s="219"/>
      <c r="C696" s="252" t="str">
        <f t="shared" si="292"/>
        <v/>
      </c>
      <c r="D696" s="252">
        <f t="shared" si="292"/>
        <v>0.24245817020520052</v>
      </c>
      <c r="E696" s="252">
        <f t="shared" ref="C696:Y700" si="293">IFERROR(100*(E591-D570)/D$574,"")</f>
        <v>0.51571704480439717</v>
      </c>
      <c r="F696" s="252">
        <f t="shared" si="293"/>
        <v>9.7104216808277216E-2</v>
      </c>
      <c r="G696" s="252">
        <f t="shared" si="293"/>
        <v>-0.30409413557100623</v>
      </c>
      <c r="H696" s="252">
        <f t="shared" si="293"/>
        <v>-0.49990334316974683</v>
      </c>
      <c r="I696" s="252">
        <f t="shared" si="293"/>
        <v>-0.90187412920650734</v>
      </c>
      <c r="J696" s="252">
        <f t="shared" si="293"/>
        <v>1.9310171992211185</v>
      </c>
      <c r="K696" s="252">
        <f t="shared" si="293"/>
        <v>1.7475829773400458</v>
      </c>
      <c r="L696" s="252">
        <f t="shared" si="293"/>
        <v>-0.3413734887489443</v>
      </c>
      <c r="M696" s="252">
        <f t="shared" si="293"/>
        <v>-1.368150827277864</v>
      </c>
      <c r="N696" s="252">
        <f t="shared" si="293"/>
        <v>1.8119174106414271</v>
      </c>
      <c r="O696" s="252">
        <f t="shared" si="293"/>
        <v>1.9604927959089937E-2</v>
      </c>
      <c r="P696" s="252">
        <f t="shared" si="293"/>
        <v>4.0151189787951257E-2</v>
      </c>
      <c r="Q696" s="252">
        <f t="shared" si="293"/>
        <v>1.1701261731386523</v>
      </c>
      <c r="R696" s="252">
        <f t="shared" si="293"/>
        <v>-0.35210447829386138</v>
      </c>
      <c r="S696" s="252">
        <f t="shared" si="293"/>
        <v>-0.90942560877527612</v>
      </c>
      <c r="T696" s="252">
        <f t="shared" si="293"/>
        <v>0.48966054713002494</v>
      </c>
      <c r="U696" s="252">
        <f t="shared" si="293"/>
        <v>1.7507623313056464</v>
      </c>
      <c r="V696" s="252">
        <f t="shared" si="293"/>
        <v>-8.0900774321950794E-2</v>
      </c>
      <c r="W696" s="252">
        <f t="shared" si="293"/>
        <v>0.31443831984315773</v>
      </c>
      <c r="X696" s="252">
        <f t="shared" si="293"/>
        <v>-0.11959687532201403</v>
      </c>
      <c r="Y696" s="252">
        <f t="shared" si="293"/>
        <v>-0.96299784228468699</v>
      </c>
      <c r="Z696" s="140">
        <v>0.52856578415242428</v>
      </c>
      <c r="AA696" s="140">
        <v>0.44122418739943975</v>
      </c>
      <c r="AB696" s="140">
        <v>0.35164579324374517</v>
      </c>
      <c r="AC696" s="140">
        <v>0.54238713483010037</v>
      </c>
      <c r="AD696" s="140">
        <v>-1.1002870373867912</v>
      </c>
      <c r="AE696" s="140">
        <v>-0.26367250375152118</v>
      </c>
      <c r="AF696" s="140">
        <v>0.18053327145422249</v>
      </c>
      <c r="AG696" s="140">
        <v>0.3629597549275112</v>
      </c>
      <c r="AH696" s="140"/>
    </row>
    <row r="697" spans="1:34" x14ac:dyDescent="0.2">
      <c r="A697" s="219" t="s">
        <v>87</v>
      </c>
      <c r="B697" s="219"/>
      <c r="C697" s="252" t="str">
        <f t="shared" si="293"/>
        <v/>
      </c>
      <c r="D697" s="252">
        <f t="shared" si="293"/>
        <v>4.7647071472746756</v>
      </c>
      <c r="E697" s="252">
        <f t="shared" si="293"/>
        <v>0.91971583392212852</v>
      </c>
      <c r="F697" s="252">
        <f t="shared" si="293"/>
        <v>4.742163702433654</v>
      </c>
      <c r="G697" s="252">
        <f t="shared" si="293"/>
        <v>4.6936794104160517</v>
      </c>
      <c r="H697" s="252">
        <f t="shared" si="293"/>
        <v>-1.4476493672981643</v>
      </c>
      <c r="I697" s="252">
        <f t="shared" si="293"/>
        <v>-7.4384391354173657E-2</v>
      </c>
      <c r="J697" s="252">
        <f t="shared" si="293"/>
        <v>4.2645321272506322</v>
      </c>
      <c r="K697" s="252">
        <f t="shared" si="293"/>
        <v>2.6507246136662714</v>
      </c>
      <c r="L697" s="252">
        <f t="shared" si="293"/>
        <v>-0.35588703314800885</v>
      </c>
      <c r="M697" s="252">
        <f t="shared" si="293"/>
        <v>-3.5910929294400531</v>
      </c>
      <c r="N697" s="252">
        <f t="shared" si="293"/>
        <v>1.871781890502008</v>
      </c>
      <c r="O697" s="252">
        <f t="shared" si="293"/>
        <v>0.9839674863281157</v>
      </c>
      <c r="P697" s="252">
        <f t="shared" si="293"/>
        <v>0.85519600827452924</v>
      </c>
      <c r="Q697" s="252">
        <f t="shared" si="293"/>
        <v>3.3946655029564958</v>
      </c>
      <c r="R697" s="252">
        <f t="shared" si="293"/>
        <v>2.8149592644018351</v>
      </c>
      <c r="S697" s="252">
        <f t="shared" si="293"/>
        <v>-2.0074278303479631</v>
      </c>
      <c r="T697" s="252">
        <f t="shared" si="293"/>
        <v>3.2315341058614084</v>
      </c>
      <c r="U697" s="252">
        <f t="shared" si="293"/>
        <v>1.9119662358736584</v>
      </c>
      <c r="V697" s="252">
        <f t="shared" si="293"/>
        <v>0.83727323815899168</v>
      </c>
      <c r="W697" s="252">
        <f t="shared" si="293"/>
        <v>3.129274161170065</v>
      </c>
      <c r="X697" s="252">
        <f t="shared" si="293"/>
        <v>3.9636954213414533</v>
      </c>
      <c r="Y697" s="252">
        <f t="shared" si="293"/>
        <v>-2.9778976411640123E-2</v>
      </c>
      <c r="Z697" s="140">
        <v>0.2530624367563058</v>
      </c>
      <c r="AA697" s="140">
        <v>-0.26166044017321399</v>
      </c>
      <c r="AB697" s="140">
        <v>1.7658145310319979</v>
      </c>
      <c r="AC697" s="140">
        <v>2.4814792412435112</v>
      </c>
      <c r="AD697" s="140">
        <v>-4.0120915542482063</v>
      </c>
      <c r="AE697" s="140">
        <v>2.3690386440006601</v>
      </c>
      <c r="AF697" s="140">
        <v>1.0692375664329734</v>
      </c>
      <c r="AG697" s="140">
        <v>0.41828470950422325</v>
      </c>
      <c r="AH697" s="140"/>
    </row>
    <row r="698" spans="1:34" x14ac:dyDescent="0.2">
      <c r="A698" s="219" t="s">
        <v>88</v>
      </c>
      <c r="B698" s="219"/>
      <c r="C698" s="252" t="str">
        <f t="shared" si="293"/>
        <v/>
      </c>
      <c r="D698" s="252">
        <f t="shared" si="293"/>
        <v>3.5617780776926766</v>
      </c>
      <c r="E698" s="252">
        <f t="shared" si="293"/>
        <v>1.367361897993518</v>
      </c>
      <c r="F698" s="252">
        <f t="shared" si="293"/>
        <v>1.1782891978833832</v>
      </c>
      <c r="G698" s="252">
        <f t="shared" si="293"/>
        <v>4.5995381057041618</v>
      </c>
      <c r="H698" s="252">
        <f t="shared" si="293"/>
        <v>-0.5033646411097259</v>
      </c>
      <c r="I698" s="252">
        <f t="shared" si="293"/>
        <v>0.24690321989602895</v>
      </c>
      <c r="J698" s="252">
        <f t="shared" si="293"/>
        <v>0.42618255898810237</v>
      </c>
      <c r="K698" s="252">
        <f t="shared" si="293"/>
        <v>0.80522154882112595</v>
      </c>
      <c r="L698" s="252">
        <f t="shared" si="293"/>
        <v>-1.1817197847528875</v>
      </c>
      <c r="M698" s="252">
        <f t="shared" si="293"/>
        <v>9.1066549102142041E-2</v>
      </c>
      <c r="N698" s="252">
        <f t="shared" si="293"/>
        <v>1.1882612261239471</v>
      </c>
      <c r="O698" s="252">
        <f t="shared" si="293"/>
        <v>0.86036234255560418</v>
      </c>
      <c r="P698" s="252">
        <f t="shared" si="293"/>
        <v>0.8623611491364026</v>
      </c>
      <c r="Q698" s="252">
        <f t="shared" si="293"/>
        <v>3.0434088663760304</v>
      </c>
      <c r="R698" s="252">
        <f t="shared" si="293"/>
        <v>1.1545302783453111</v>
      </c>
      <c r="S698" s="252">
        <f t="shared" si="293"/>
        <v>0.59124714661283306</v>
      </c>
      <c r="T698" s="252">
        <f t="shared" si="293"/>
        <v>2.7233703343693341</v>
      </c>
      <c r="U698" s="252">
        <f t="shared" si="293"/>
        <v>3.1961152300772899</v>
      </c>
      <c r="V698" s="252">
        <f t="shared" si="293"/>
        <v>-6.6546645625604944E-2</v>
      </c>
      <c r="W698" s="252">
        <f t="shared" si="293"/>
        <v>2.114713673845857</v>
      </c>
      <c r="X698" s="252">
        <f t="shared" si="293"/>
        <v>3.5491270172171698</v>
      </c>
      <c r="Y698" s="252">
        <f t="shared" si="293"/>
        <v>0.52261895930387359</v>
      </c>
      <c r="Z698" s="140">
        <v>-1.6274782899291063E-2</v>
      </c>
      <c r="AA698" s="140">
        <v>-0.52698880748253429</v>
      </c>
      <c r="AB698" s="140">
        <v>1.6818437597875875</v>
      </c>
      <c r="AC698" s="140">
        <v>2.2158749257825257</v>
      </c>
      <c r="AD698" s="140">
        <v>-2.8613606582301916</v>
      </c>
      <c r="AE698" s="140">
        <v>2.3601288313738924</v>
      </c>
      <c r="AF698" s="140">
        <v>1.1976685078694</v>
      </c>
      <c r="AG698" s="140">
        <v>0.47556541423945314</v>
      </c>
      <c r="AH698" s="140"/>
    </row>
    <row r="699" spans="1:34" ht="10.8" thickBot="1" x14ac:dyDescent="0.25">
      <c r="A699" s="219" t="s">
        <v>89</v>
      </c>
      <c r="B699" s="219"/>
      <c r="C699" s="252" t="str">
        <f t="shared" si="293"/>
        <v/>
      </c>
      <c r="D699" s="252">
        <f t="shared" si="293"/>
        <v>1.2029290695819985</v>
      </c>
      <c r="E699" s="252">
        <f t="shared" si="293"/>
        <v>-0.44764606407138968</v>
      </c>
      <c r="F699" s="252">
        <f t="shared" si="293"/>
        <v>3.5638745045502698</v>
      </c>
      <c r="G699" s="252">
        <f t="shared" si="293"/>
        <v>9.4141304711890347E-2</v>
      </c>
      <c r="H699" s="252">
        <f t="shared" si="293"/>
        <v>-0.94428472618843828</v>
      </c>
      <c r="I699" s="252">
        <f t="shared" si="293"/>
        <v>-0.32128761125020261</v>
      </c>
      <c r="J699" s="252">
        <f t="shared" si="293"/>
        <v>3.8383495682625299</v>
      </c>
      <c r="K699" s="252">
        <f t="shared" si="293"/>
        <v>1.8455030648451456</v>
      </c>
      <c r="L699" s="252">
        <f t="shared" si="293"/>
        <v>0.82583275160487879</v>
      </c>
      <c r="M699" s="252">
        <f t="shared" si="293"/>
        <v>-3.6821594785421952</v>
      </c>
      <c r="N699" s="252">
        <f t="shared" si="293"/>
        <v>0.68352066437806114</v>
      </c>
      <c r="O699" s="252">
        <f t="shared" si="293"/>
        <v>0.12360514377251149</v>
      </c>
      <c r="P699" s="252">
        <f t="shared" si="293"/>
        <v>-7.165140861873415E-3</v>
      </c>
      <c r="Q699" s="252">
        <f t="shared" si="293"/>
        <v>0.35125663658046552</v>
      </c>
      <c r="R699" s="252">
        <f t="shared" si="293"/>
        <v>1.660428986056524</v>
      </c>
      <c r="S699" s="252">
        <f t="shared" si="293"/>
        <v>-2.5986749769607962</v>
      </c>
      <c r="T699" s="252">
        <f t="shared" si="293"/>
        <v>0.50816377149207481</v>
      </c>
      <c r="U699" s="252">
        <f t="shared" si="293"/>
        <v>-1.2841489942036315</v>
      </c>
      <c r="V699" s="252">
        <f t="shared" si="293"/>
        <v>0.90381988378459666</v>
      </c>
      <c r="W699" s="252">
        <f t="shared" si="293"/>
        <v>1.0145604873242082</v>
      </c>
      <c r="X699" s="252">
        <f t="shared" si="293"/>
        <v>0.41456840412428342</v>
      </c>
      <c r="Y699" s="252">
        <f t="shared" si="293"/>
        <v>-0.55239793571551365</v>
      </c>
      <c r="Z699" s="140">
        <v>0.26933721965559687</v>
      </c>
      <c r="AA699" s="140">
        <v>0.2653283673093203</v>
      </c>
      <c r="AB699" s="140">
        <v>8.3970771244410283E-2</v>
      </c>
      <c r="AC699" s="140">
        <v>0.26560431546098517</v>
      </c>
      <c r="AD699" s="140">
        <v>-1.1507308960180149</v>
      </c>
      <c r="AE699" s="140">
        <v>8.9098126267678403E-3</v>
      </c>
      <c r="AF699" s="140">
        <v>-0.12843094143642661</v>
      </c>
      <c r="AG699" s="140">
        <v>-5.7280704735229948E-2</v>
      </c>
      <c r="AH699" s="140"/>
    </row>
    <row r="700" spans="1:34" ht="10.8" thickBot="1" x14ac:dyDescent="0.25">
      <c r="A700" s="230" t="s">
        <v>90</v>
      </c>
      <c r="B700" s="230"/>
      <c r="C700" s="253" t="str">
        <f t="shared" si="293"/>
        <v/>
      </c>
      <c r="D700" s="253">
        <f t="shared" si="293"/>
        <v>1.8768092393632958</v>
      </c>
      <c r="E700" s="253">
        <f t="shared" si="293"/>
        <v>2.8940013874669392</v>
      </c>
      <c r="F700" s="253">
        <f t="shared" si="293"/>
        <v>4.2150721614429338</v>
      </c>
      <c r="G700" s="253">
        <f t="shared" si="293"/>
        <v>4.5273137710583153</v>
      </c>
      <c r="H700" s="253">
        <f t="shared" si="293"/>
        <v>4.7255348753125199</v>
      </c>
      <c r="I700" s="253">
        <f t="shared" si="293"/>
        <v>4.5113042513575614</v>
      </c>
      <c r="J700" s="253">
        <f t="shared" si="293"/>
        <v>3.8324177883211528</v>
      </c>
      <c r="K700" s="253">
        <f t="shared" si="293"/>
        <v>4.324261202053215</v>
      </c>
      <c r="L700" s="253">
        <f t="shared" si="293"/>
        <v>4.4770268284900174</v>
      </c>
      <c r="M700" s="253">
        <f t="shared" si="293"/>
        <v>5.4531537111881105</v>
      </c>
      <c r="N700" s="253">
        <f t="shared" si="293"/>
        <v>7.0488627657235909</v>
      </c>
      <c r="O700" s="253">
        <f t="shared" si="293"/>
        <v>2.2282702066471947</v>
      </c>
      <c r="P700" s="253">
        <f t="shared" si="293"/>
        <v>3.8095832725436969</v>
      </c>
      <c r="Q700" s="253">
        <f t="shared" si="293"/>
        <v>4.327589012489363</v>
      </c>
      <c r="R700" s="253">
        <f t="shared" si="293"/>
        <v>2.8476778890438212</v>
      </c>
      <c r="S700" s="253">
        <f t="shared" si="293"/>
        <v>2.5792517756782338</v>
      </c>
      <c r="T700" s="253">
        <f t="shared" si="293"/>
        <v>2.8990247239493279</v>
      </c>
      <c r="U700" s="253">
        <f t="shared" si="293"/>
        <v>3.3792112876589901</v>
      </c>
      <c r="V700" s="253">
        <f t="shared" si="293"/>
        <v>4.6259787196867377</v>
      </c>
      <c r="W700" s="253">
        <f t="shared" si="293"/>
        <v>4.9955291594874449</v>
      </c>
      <c r="X700" s="253">
        <f t="shared" si="293"/>
        <v>5.7198181436337094</v>
      </c>
      <c r="Y700" s="253">
        <f t="shared" si="293"/>
        <v>5.6669529912682606</v>
      </c>
      <c r="Z700" s="145">
        <v>4.5357937794296337</v>
      </c>
      <c r="AA700" s="145">
        <v>3.541176549260074</v>
      </c>
      <c r="AB700" s="145">
        <v>3.9555142404667016</v>
      </c>
      <c r="AC700" s="145">
        <v>3.4750374594728424</v>
      </c>
      <c r="AD700" s="145">
        <v>0.25995473518759166</v>
      </c>
      <c r="AE700" s="145">
        <v>3.3388574739756476</v>
      </c>
      <c r="AF700" s="145">
        <v>3.7369089139895153</v>
      </c>
      <c r="AG700" s="145">
        <v>3.2480852808290961</v>
      </c>
      <c r="AH700" s="145"/>
    </row>
    <row r="701" spans="1:34" x14ac:dyDescent="0.2">
      <c r="A701" s="242"/>
      <c r="B701" s="242"/>
    </row>
    <row r="703" spans="1:34" x14ac:dyDescent="0.2">
      <c r="A703" s="2" t="str">
        <f>"Tableau "&amp;B703&amp;": "</f>
        <v xml:space="preserve">Tableau 1: </v>
      </c>
      <c r="B703" s="211">
        <f>C682+1</f>
        <v>1</v>
      </c>
    </row>
    <row r="704" spans="1:34" ht="10.8" thickBot="1" x14ac:dyDescent="0.25">
      <c r="A704" s="192" t="s">
        <v>91</v>
      </c>
    </row>
    <row r="705" spans="1:34" s="299" customFormat="1" ht="10.8" thickBot="1" x14ac:dyDescent="0.25">
      <c r="A705" s="343" t="s">
        <v>0</v>
      </c>
      <c r="B705" s="336" t="s">
        <v>19</v>
      </c>
      <c r="C705" s="336">
        <f t="shared" ref="C705:AE705" si="294">C$13</f>
        <v>1993</v>
      </c>
      <c r="D705" s="336">
        <f t="shared" si="294"/>
        <v>1994</v>
      </c>
      <c r="E705" s="336">
        <f t="shared" si="294"/>
        <v>1995</v>
      </c>
      <c r="F705" s="336">
        <f t="shared" si="294"/>
        <v>1996</v>
      </c>
      <c r="G705" s="336">
        <f t="shared" si="294"/>
        <v>1997</v>
      </c>
      <c r="H705" s="336">
        <f t="shared" si="294"/>
        <v>1998</v>
      </c>
      <c r="I705" s="336">
        <f t="shared" si="294"/>
        <v>1999</v>
      </c>
      <c r="J705" s="336">
        <f t="shared" si="294"/>
        <v>2000</v>
      </c>
      <c r="K705" s="336">
        <f t="shared" si="294"/>
        <v>2001</v>
      </c>
      <c r="L705" s="336">
        <f t="shared" si="294"/>
        <v>2002</v>
      </c>
      <c r="M705" s="336">
        <f t="shared" si="294"/>
        <v>2003</v>
      </c>
      <c r="N705" s="336">
        <f t="shared" si="294"/>
        <v>2004</v>
      </c>
      <c r="O705" s="336">
        <f t="shared" si="294"/>
        <v>2005</v>
      </c>
      <c r="P705" s="336">
        <f t="shared" si="294"/>
        <v>2006</v>
      </c>
      <c r="Q705" s="336">
        <f t="shared" si="294"/>
        <v>2007</v>
      </c>
      <c r="R705" s="336">
        <f t="shared" si="294"/>
        <v>2008</v>
      </c>
      <c r="S705" s="336">
        <f t="shared" si="294"/>
        <v>2009</v>
      </c>
      <c r="T705" s="336">
        <f t="shared" si="294"/>
        <v>2010</v>
      </c>
      <c r="U705" s="336">
        <f t="shared" si="294"/>
        <v>2011</v>
      </c>
      <c r="V705" s="336">
        <f t="shared" si="294"/>
        <v>2012</v>
      </c>
      <c r="W705" s="336">
        <f t="shared" si="294"/>
        <v>2013</v>
      </c>
      <c r="X705" s="336">
        <f t="shared" si="294"/>
        <v>2014</v>
      </c>
      <c r="Y705" s="336">
        <f t="shared" si="294"/>
        <v>2015</v>
      </c>
      <c r="Z705" s="336">
        <f t="shared" si="294"/>
        <v>2016</v>
      </c>
      <c r="AA705" s="336">
        <f t="shared" si="294"/>
        <v>2017</v>
      </c>
      <c r="AB705" s="336">
        <f t="shared" si="294"/>
        <v>2018</v>
      </c>
      <c r="AC705" s="336">
        <f t="shared" si="294"/>
        <v>2019</v>
      </c>
      <c r="AD705" s="336">
        <f t="shared" si="294"/>
        <v>2020</v>
      </c>
      <c r="AE705" s="336">
        <f t="shared" si="294"/>
        <v>2021</v>
      </c>
      <c r="AF705" s="336"/>
      <c r="AG705" s="336"/>
      <c r="AH705" s="336"/>
    </row>
    <row r="706" spans="1:34" s="299" customFormat="1" x14ac:dyDescent="0.2">
      <c r="A706" s="297" t="s">
        <v>170</v>
      </c>
      <c r="B706" s="297" t="s">
        <v>392</v>
      </c>
      <c r="C706" s="337">
        <v>410.58485019065074</v>
      </c>
      <c r="D706" s="337">
        <v>393.90289851294301</v>
      </c>
      <c r="E706" s="337">
        <v>363.00017984949648</v>
      </c>
      <c r="F706" s="337">
        <v>390.69596934490357</v>
      </c>
      <c r="G706" s="337">
        <v>392.61819906179608</v>
      </c>
      <c r="H706" s="337">
        <v>491.67659627928157</v>
      </c>
      <c r="I706" s="337">
        <v>530.10310054153445</v>
      </c>
      <c r="J706" s="337">
        <v>573.63922163716961</v>
      </c>
      <c r="K706" s="337">
        <v>619.69848658376679</v>
      </c>
      <c r="L706" s="337">
        <v>655.21592274838986</v>
      </c>
      <c r="M706" s="337">
        <v>824.06135908589761</v>
      </c>
      <c r="N706" s="337">
        <v>835.75293467977713</v>
      </c>
      <c r="O706" s="337">
        <v>857.50232509411126</v>
      </c>
      <c r="P706" s="337">
        <v>789.39631780228513</v>
      </c>
      <c r="Q706" s="337">
        <v>732.49767252330059</v>
      </c>
      <c r="R706" s="337">
        <v>918.75024217737018</v>
      </c>
      <c r="S706" s="337">
        <v>1151.541653808948</v>
      </c>
      <c r="T706" s="337">
        <v>1025.5229558900867</v>
      </c>
      <c r="U706" s="337">
        <v>1163.8644340802869</v>
      </c>
      <c r="V706" s="337">
        <v>1345.7136128569111</v>
      </c>
      <c r="W706" s="337">
        <v>1474.5640014908645</v>
      </c>
      <c r="X706" s="337">
        <v>1412.2109763149078</v>
      </c>
      <c r="Y706" s="337">
        <v>1511.869752326731</v>
      </c>
      <c r="Z706" s="337">
        <v>1685.2929999999999</v>
      </c>
      <c r="AA706" s="337">
        <v>1780.3810000000001</v>
      </c>
      <c r="AB706" s="337">
        <v>1902.1289999999999</v>
      </c>
      <c r="AC706" s="337">
        <v>2010.989</v>
      </c>
      <c r="AD706" s="337">
        <v>2101.058</v>
      </c>
      <c r="AE706" s="337">
        <v>2178.1889999999999</v>
      </c>
      <c r="AF706" s="337"/>
      <c r="AG706" s="337"/>
      <c r="AH706" s="337"/>
    </row>
    <row r="707" spans="1:34" s="299" customFormat="1" x14ac:dyDescent="0.2">
      <c r="A707" s="297" t="s">
        <v>171</v>
      </c>
      <c r="B707" s="297" t="s">
        <v>393</v>
      </c>
      <c r="C707" s="337">
        <v>58.098127755954849</v>
      </c>
      <c r="D707" s="337">
        <v>71.922885356603544</v>
      </c>
      <c r="E707" s="337">
        <v>82.656259014745928</v>
      </c>
      <c r="F707" s="337">
        <v>85.973833260952958</v>
      </c>
      <c r="G707" s="337">
        <v>96.677466420554055</v>
      </c>
      <c r="H707" s="337">
        <v>110.8333038812127</v>
      </c>
      <c r="I707" s="337">
        <v>117.00637462660478</v>
      </c>
      <c r="J707" s="337">
        <v>129.09784934992709</v>
      </c>
      <c r="K707" s="337">
        <v>142.97347988061352</v>
      </c>
      <c r="L707" s="337">
        <v>146.78828239029613</v>
      </c>
      <c r="M707" s="337">
        <v>159.4778188666773</v>
      </c>
      <c r="N707" s="337">
        <v>168.60139270720632</v>
      </c>
      <c r="O707" s="337">
        <v>186.5860086251935</v>
      </c>
      <c r="P707" s="337">
        <v>186.79505865170228</v>
      </c>
      <c r="Q707" s="337">
        <v>201.46001176023302</v>
      </c>
      <c r="R707" s="337">
        <v>240.35709886051671</v>
      </c>
      <c r="S707" s="337">
        <v>238.87426513342302</v>
      </c>
      <c r="T707" s="337">
        <v>251.30063333677035</v>
      </c>
      <c r="U707" s="337">
        <v>266.25984265464069</v>
      </c>
      <c r="V707" s="337">
        <v>282.93858714472213</v>
      </c>
      <c r="W707" s="337">
        <v>286.93128033876337</v>
      </c>
      <c r="X707" s="337">
        <v>310.4147716728782</v>
      </c>
      <c r="Y707" s="337">
        <v>348.68788861275192</v>
      </c>
      <c r="Z707" s="337">
        <v>329.33499999999998</v>
      </c>
      <c r="AA707" s="337">
        <v>347.86799999999999</v>
      </c>
      <c r="AB707" s="337">
        <v>367.22899999999998</v>
      </c>
      <c r="AC707" s="337">
        <v>382.48700000000002</v>
      </c>
      <c r="AD707" s="337">
        <v>386.827</v>
      </c>
      <c r="AE707" s="337">
        <v>408.54300000000001</v>
      </c>
      <c r="AF707" s="337"/>
      <c r="AG707" s="337"/>
      <c r="AH707" s="337"/>
    </row>
    <row r="708" spans="1:34" s="299" customFormat="1" x14ac:dyDescent="0.2">
      <c r="A708" s="297" t="s">
        <v>457</v>
      </c>
      <c r="B708" s="297" t="s">
        <v>394</v>
      </c>
      <c r="C708" s="337">
        <v>159.79314883137715</v>
      </c>
      <c r="D708" s="337">
        <v>213.01933692827905</v>
      </c>
      <c r="E708" s="337">
        <v>249.73096496016063</v>
      </c>
      <c r="F708" s="337">
        <v>259.6966522651399</v>
      </c>
      <c r="G708" s="337">
        <v>299.9056891193901</v>
      </c>
      <c r="H708" s="337">
        <v>351.61842850484959</v>
      </c>
      <c r="I708" s="337">
        <v>337.98317775429751</v>
      </c>
      <c r="J708" s="337">
        <v>317.6218272040511</v>
      </c>
      <c r="K708" s="337">
        <v>348.04095144437025</v>
      </c>
      <c r="L708" s="337">
        <v>361.04055657499703</v>
      </c>
      <c r="M708" s="337">
        <v>419.09079477044992</v>
      </c>
      <c r="N708" s="337">
        <v>459.9300663347359</v>
      </c>
      <c r="O708" s="337">
        <v>423.55051504321494</v>
      </c>
      <c r="P708" s="337">
        <v>479.18870676653285</v>
      </c>
      <c r="Q708" s="337">
        <v>519.80275216986206</v>
      </c>
      <c r="R708" s="337">
        <v>522.98627388295245</v>
      </c>
      <c r="S708" s="337">
        <v>547.74854580309614</v>
      </c>
      <c r="T708" s="337">
        <v>583.69629698222559</v>
      </c>
      <c r="U708" s="337">
        <v>606.70518312729939</v>
      </c>
      <c r="V708" s="337">
        <v>627.40897798810533</v>
      </c>
      <c r="W708" s="337">
        <v>648.94345288191198</v>
      </c>
      <c r="X708" s="337">
        <v>720.45224277892828</v>
      </c>
      <c r="Y708" s="337">
        <v>762.87143018331187</v>
      </c>
      <c r="Z708" s="337">
        <v>738.29399999999998</v>
      </c>
      <c r="AA708" s="337">
        <v>770.93</v>
      </c>
      <c r="AB708" s="337">
        <v>795.197</v>
      </c>
      <c r="AC708" s="337">
        <v>902.16099999999994</v>
      </c>
      <c r="AD708" s="337">
        <v>937.75400000000002</v>
      </c>
      <c r="AE708" s="337">
        <v>1002.067</v>
      </c>
      <c r="AF708" s="337"/>
      <c r="AG708" s="337"/>
      <c r="AH708" s="337"/>
    </row>
    <row r="709" spans="1:34" s="299" customFormat="1" x14ac:dyDescent="0.2">
      <c r="A709" s="297" t="s">
        <v>458</v>
      </c>
      <c r="B709" s="297" t="s">
        <v>396</v>
      </c>
      <c r="C709" s="337">
        <v>101.45273777999839</v>
      </c>
      <c r="D709" s="337">
        <v>115.51665804699465</v>
      </c>
      <c r="E709" s="337">
        <v>119.45054401092345</v>
      </c>
      <c r="F709" s="337">
        <v>112.70469672309039</v>
      </c>
      <c r="G709" s="337">
        <v>122.75389508071675</v>
      </c>
      <c r="H709" s="337">
        <v>135.98206183768505</v>
      </c>
      <c r="I709" s="337">
        <v>154.41410285834792</v>
      </c>
      <c r="J709" s="337">
        <v>165.56680983351555</v>
      </c>
      <c r="K709" s="337">
        <v>177.85106819652765</v>
      </c>
      <c r="L709" s="337">
        <v>196.10717385909246</v>
      </c>
      <c r="M709" s="337">
        <v>204.62813389847202</v>
      </c>
      <c r="N709" s="337">
        <v>176.66336262590929</v>
      </c>
      <c r="O709" s="337">
        <v>222.23451588514075</v>
      </c>
      <c r="P709" s="337">
        <v>246.59812490818754</v>
      </c>
      <c r="Q709" s="337">
        <v>258.62467474721154</v>
      </c>
      <c r="R709" s="337">
        <v>271.36821130527125</v>
      </c>
      <c r="S709" s="337">
        <v>288.55693864854516</v>
      </c>
      <c r="T709" s="337">
        <v>306.81841068621128</v>
      </c>
      <c r="U709" s="337">
        <v>315.85751629741628</v>
      </c>
      <c r="V709" s="337">
        <v>329.27098860341033</v>
      </c>
      <c r="W709" s="337">
        <v>342.11630212259098</v>
      </c>
      <c r="X709" s="337">
        <v>362.35995904557547</v>
      </c>
      <c r="Y709" s="337">
        <v>356.00342061914597</v>
      </c>
      <c r="Z709" s="337">
        <v>343.64600000000002</v>
      </c>
      <c r="AA709" s="337">
        <v>360.45699999999999</v>
      </c>
      <c r="AB709" s="337">
        <v>382.73700000000002</v>
      </c>
      <c r="AC709" s="337">
        <v>390.45100000000002</v>
      </c>
      <c r="AD709" s="337">
        <v>406.858</v>
      </c>
      <c r="AE709" s="337">
        <v>428.43</v>
      </c>
      <c r="AF709" s="337"/>
      <c r="AG709" s="337"/>
      <c r="AH709" s="337"/>
    </row>
    <row r="710" spans="1:34" s="299" customFormat="1" x14ac:dyDescent="0.2">
      <c r="A710" s="297" t="s">
        <v>173</v>
      </c>
      <c r="B710" s="297" t="s">
        <v>397</v>
      </c>
      <c r="C710" s="337">
        <v>0</v>
      </c>
      <c r="D710" s="337">
        <v>0</v>
      </c>
      <c r="E710" s="337">
        <v>0</v>
      </c>
      <c r="F710" s="337">
        <v>0</v>
      </c>
      <c r="G710" s="337">
        <v>0</v>
      </c>
      <c r="H710" s="337">
        <v>0</v>
      </c>
      <c r="I710" s="337">
        <v>0</v>
      </c>
      <c r="J710" s="337">
        <v>0</v>
      </c>
      <c r="K710" s="337">
        <v>0</v>
      </c>
      <c r="L710" s="337">
        <v>0</v>
      </c>
      <c r="M710" s="337">
        <v>0</v>
      </c>
      <c r="N710" s="337">
        <v>0</v>
      </c>
      <c r="O710" s="337">
        <v>0</v>
      </c>
      <c r="P710" s="337">
        <v>0</v>
      </c>
      <c r="Q710" s="337">
        <v>0</v>
      </c>
      <c r="R710" s="337">
        <v>0</v>
      </c>
      <c r="S710" s="337">
        <v>0</v>
      </c>
      <c r="T710" s="337">
        <v>0</v>
      </c>
      <c r="U710" s="337">
        <v>0</v>
      </c>
      <c r="V710" s="337">
        <v>0</v>
      </c>
      <c r="W710" s="337">
        <v>0</v>
      </c>
      <c r="X710" s="337">
        <v>0</v>
      </c>
      <c r="Y710" s="337">
        <v>0</v>
      </c>
      <c r="Z710" s="337">
        <v>0</v>
      </c>
      <c r="AA710" s="337">
        <v>0</v>
      </c>
      <c r="AB710" s="337">
        <v>0</v>
      </c>
      <c r="AC710" s="337">
        <v>0</v>
      </c>
      <c r="AD710" s="337">
        <v>0</v>
      </c>
      <c r="AE710" s="337">
        <v>0</v>
      </c>
      <c r="AF710" s="337"/>
      <c r="AG710" s="337"/>
      <c r="AH710" s="337"/>
    </row>
    <row r="711" spans="1:34" s="299" customFormat="1" x14ac:dyDescent="0.2">
      <c r="A711" s="297" t="s">
        <v>174</v>
      </c>
      <c r="B711" s="297" t="s">
        <v>398</v>
      </c>
      <c r="C711" s="337">
        <v>8.7921907985668106</v>
      </c>
      <c r="D711" s="337">
        <v>9.8471212129387116</v>
      </c>
      <c r="E711" s="337">
        <v>11.448745251816582</v>
      </c>
      <c r="F711" s="337">
        <v>13.147284045464291</v>
      </c>
      <c r="G711" s="337">
        <v>12.415620277021691</v>
      </c>
      <c r="H711" s="337">
        <v>12.800073111377955</v>
      </c>
      <c r="I711" s="337">
        <v>12.92251829624095</v>
      </c>
      <c r="J711" s="337">
        <v>12.950231184572509</v>
      </c>
      <c r="K711" s="337">
        <v>15.161715489594796</v>
      </c>
      <c r="L711" s="337">
        <v>15.658789155749247</v>
      </c>
      <c r="M711" s="337">
        <v>16.477280784472573</v>
      </c>
      <c r="N711" s="337">
        <v>17.797174101771255</v>
      </c>
      <c r="O711" s="337">
        <v>16.328711658039136</v>
      </c>
      <c r="P711" s="337">
        <v>22.436825475782655</v>
      </c>
      <c r="Q711" s="337">
        <v>21.157307996598476</v>
      </c>
      <c r="R711" s="337">
        <v>21.460039795432301</v>
      </c>
      <c r="S711" s="337">
        <v>24.416610777234695</v>
      </c>
      <c r="T711" s="337">
        <v>26.145589259167203</v>
      </c>
      <c r="U711" s="337">
        <v>24.505999910475268</v>
      </c>
      <c r="V711" s="337">
        <v>28.239723415426226</v>
      </c>
      <c r="W711" s="337">
        <v>31.810706457331232</v>
      </c>
      <c r="X711" s="337">
        <v>37.060013252660909</v>
      </c>
      <c r="Y711" s="337">
        <v>36.184365342584002</v>
      </c>
      <c r="Z711" s="337">
        <v>27.315000000000001</v>
      </c>
      <c r="AA711" s="337">
        <v>32.771999999999998</v>
      </c>
      <c r="AB711" s="337">
        <v>41.866</v>
      </c>
      <c r="AC711" s="337">
        <v>48.363</v>
      </c>
      <c r="AD711" s="337">
        <v>55.734000000000002</v>
      </c>
      <c r="AE711" s="337">
        <v>61.322000000000003</v>
      </c>
      <c r="AF711" s="337"/>
      <c r="AG711" s="337"/>
      <c r="AH711" s="337"/>
    </row>
    <row r="712" spans="1:34" s="299" customFormat="1" x14ac:dyDescent="0.2">
      <c r="A712" s="297" t="s">
        <v>459</v>
      </c>
      <c r="B712" s="297" t="s">
        <v>399</v>
      </c>
      <c r="C712" s="337">
        <v>179.06842029712294</v>
      </c>
      <c r="D712" s="337">
        <v>223.84635593039533</v>
      </c>
      <c r="E712" s="337">
        <v>241.50296981637533</v>
      </c>
      <c r="F712" s="337">
        <v>263.6529121040619</v>
      </c>
      <c r="G712" s="337">
        <v>282.79715078260944</v>
      </c>
      <c r="H712" s="337">
        <v>303.9586517763716</v>
      </c>
      <c r="I712" s="337">
        <v>326.46242992013362</v>
      </c>
      <c r="J712" s="337">
        <v>345.60875731583371</v>
      </c>
      <c r="K712" s="337">
        <v>374.27405328365927</v>
      </c>
      <c r="L712" s="337">
        <v>401.60183250175282</v>
      </c>
      <c r="M712" s="337">
        <v>427.87914052458842</v>
      </c>
      <c r="N712" s="337">
        <v>441.4313783694646</v>
      </c>
      <c r="O712" s="337">
        <v>467.73543184256346</v>
      </c>
      <c r="P712" s="337">
        <v>470.99739223724288</v>
      </c>
      <c r="Q712" s="337">
        <v>518.36373831307515</v>
      </c>
      <c r="R712" s="337">
        <v>580.9601499425471</v>
      </c>
      <c r="S712" s="337">
        <v>643.38003075963547</v>
      </c>
      <c r="T712" s="337">
        <v>643.52378259703153</v>
      </c>
      <c r="U712" s="337">
        <v>686.82243789582662</v>
      </c>
      <c r="V712" s="337">
        <v>684.15791781761538</v>
      </c>
      <c r="W712" s="337">
        <v>741.97041069609247</v>
      </c>
      <c r="X712" s="337">
        <v>818.57626097702462</v>
      </c>
      <c r="Y712" s="337">
        <v>844.18129295329834</v>
      </c>
      <c r="Z712" s="337">
        <v>862.952</v>
      </c>
      <c r="AA712" s="337">
        <v>801.13099999999997</v>
      </c>
      <c r="AB712" s="337">
        <v>852.33</v>
      </c>
      <c r="AC712" s="337">
        <v>881.14800000000002</v>
      </c>
      <c r="AD712" s="337">
        <v>910.79100000000005</v>
      </c>
      <c r="AE712" s="337">
        <v>963.30499999999995</v>
      </c>
      <c r="AF712" s="337"/>
      <c r="AG712" s="337"/>
      <c r="AH712" s="337"/>
    </row>
    <row r="713" spans="1:34" s="299" customFormat="1" x14ac:dyDescent="0.2">
      <c r="A713" s="297" t="s">
        <v>175</v>
      </c>
      <c r="B713" s="297" t="s">
        <v>400</v>
      </c>
      <c r="C713" s="337">
        <v>85.915061052055989</v>
      </c>
      <c r="D713" s="337">
        <v>102.62039162956303</v>
      </c>
      <c r="E713" s="337">
        <v>116.40017119521161</v>
      </c>
      <c r="F713" s="337">
        <v>132.11461980675998</v>
      </c>
      <c r="G713" s="337">
        <v>149.21414379676065</v>
      </c>
      <c r="H713" s="337">
        <v>162.17337733872665</v>
      </c>
      <c r="I713" s="337">
        <v>177.5093321131009</v>
      </c>
      <c r="J713" s="337">
        <v>179.91318269575251</v>
      </c>
      <c r="K713" s="337">
        <v>212.97897374273364</v>
      </c>
      <c r="L713" s="337">
        <v>224.35923464231132</v>
      </c>
      <c r="M713" s="337">
        <v>232.51639683306686</v>
      </c>
      <c r="N713" s="337">
        <v>235.91472216706995</v>
      </c>
      <c r="O713" s="337">
        <v>262.8987531063392</v>
      </c>
      <c r="P713" s="337">
        <v>287.0869510552921</v>
      </c>
      <c r="Q713" s="337">
        <v>307.7434969575981</v>
      </c>
      <c r="R713" s="337">
        <v>373.04358149396825</v>
      </c>
      <c r="S713" s="337">
        <v>377.84848028682291</v>
      </c>
      <c r="T713" s="337">
        <v>381.24487888032348</v>
      </c>
      <c r="U713" s="337">
        <v>382.65286291397365</v>
      </c>
      <c r="V713" s="337">
        <v>422.84214284276646</v>
      </c>
      <c r="W713" s="337">
        <v>539.52435472090474</v>
      </c>
      <c r="X713" s="337">
        <v>494.73380391504975</v>
      </c>
      <c r="Y713" s="337">
        <v>533.40129338876261</v>
      </c>
      <c r="Z713" s="337">
        <v>501.83699999999999</v>
      </c>
      <c r="AA713" s="337">
        <v>538.63199999999995</v>
      </c>
      <c r="AB713" s="337">
        <v>572.625</v>
      </c>
      <c r="AC713" s="337">
        <v>639.303</v>
      </c>
      <c r="AD713" s="337">
        <v>637.66499999999996</v>
      </c>
      <c r="AE713" s="337">
        <v>664.87199999999996</v>
      </c>
      <c r="AF713" s="337"/>
      <c r="AG713" s="337"/>
      <c r="AH713" s="337"/>
    </row>
    <row r="714" spans="1:34" s="299" customFormat="1" x14ac:dyDescent="0.2">
      <c r="A714" s="297" t="s">
        <v>176</v>
      </c>
      <c r="B714" s="297" t="s">
        <v>401</v>
      </c>
      <c r="C714" s="337">
        <v>24.548830574490793</v>
      </c>
      <c r="D714" s="337">
        <v>26.80506925047597</v>
      </c>
      <c r="E714" s="337">
        <v>27.404785438209597</v>
      </c>
      <c r="F714" s="337">
        <v>29.849722760069408</v>
      </c>
      <c r="G714" s="337">
        <v>36.006887441863938</v>
      </c>
      <c r="H714" s="337">
        <v>46.326019417076452</v>
      </c>
      <c r="I714" s="337">
        <v>76.874947302519018</v>
      </c>
      <c r="J714" s="337">
        <v>71.395048319280335</v>
      </c>
      <c r="K714" s="337">
        <v>67.921486222935741</v>
      </c>
      <c r="L714" s="337">
        <v>72.925948924947832</v>
      </c>
      <c r="M714" s="337">
        <v>71.878478192339315</v>
      </c>
      <c r="N714" s="337">
        <v>87.433735333584721</v>
      </c>
      <c r="O714" s="337">
        <v>89.00324333083114</v>
      </c>
      <c r="P714" s="337">
        <v>98.407475899131498</v>
      </c>
      <c r="Q714" s="337">
        <v>82.348022745885572</v>
      </c>
      <c r="R714" s="337">
        <v>98.587018497732629</v>
      </c>
      <c r="S714" s="337">
        <v>98.829313332400204</v>
      </c>
      <c r="T714" s="337">
        <v>96.05354919478944</v>
      </c>
      <c r="U714" s="337">
        <v>113.9260289549261</v>
      </c>
      <c r="V714" s="337">
        <v>109.67677487093357</v>
      </c>
      <c r="W714" s="337">
        <v>110.38680985617843</v>
      </c>
      <c r="X714" s="337">
        <v>121.93406609343231</v>
      </c>
      <c r="Y714" s="337">
        <v>153.8489154559561</v>
      </c>
      <c r="Z714" s="337">
        <v>149.922</v>
      </c>
      <c r="AA714" s="337">
        <v>183.31800000000001</v>
      </c>
      <c r="AB714" s="337">
        <v>191.62299999999999</v>
      </c>
      <c r="AC714" s="337">
        <v>205.26499999999999</v>
      </c>
      <c r="AD714" s="337">
        <v>205.083</v>
      </c>
      <c r="AE714" s="337">
        <v>174.38399999999999</v>
      </c>
      <c r="AF714" s="337"/>
      <c r="AG714" s="337"/>
      <c r="AH714" s="337"/>
    </row>
    <row r="715" spans="1:34" s="299" customFormat="1" x14ac:dyDescent="0.2">
      <c r="A715" s="297" t="s">
        <v>108</v>
      </c>
      <c r="B715" s="297" t="s">
        <v>402</v>
      </c>
      <c r="C715" s="337">
        <v>38.157077775669364</v>
      </c>
      <c r="D715" s="337">
        <v>44.972347633633468</v>
      </c>
      <c r="E715" s="337">
        <v>57.960201325733443</v>
      </c>
      <c r="F715" s="337">
        <v>61.417090838347718</v>
      </c>
      <c r="G715" s="337">
        <v>60.064627415214723</v>
      </c>
      <c r="H715" s="337">
        <v>77.084193725923427</v>
      </c>
      <c r="I715" s="337">
        <v>88.083791201358693</v>
      </c>
      <c r="J715" s="337">
        <v>82.437026253376743</v>
      </c>
      <c r="K715" s="337">
        <v>96.343265929902572</v>
      </c>
      <c r="L715" s="337">
        <v>110.62066338269703</v>
      </c>
      <c r="M715" s="337">
        <v>107.81065517111564</v>
      </c>
      <c r="N715" s="337">
        <v>111.72261544241144</v>
      </c>
      <c r="O715" s="337">
        <v>113.03550057177151</v>
      </c>
      <c r="P715" s="337">
        <v>129.33209430959275</v>
      </c>
      <c r="Q715" s="337">
        <v>159.40177126847263</v>
      </c>
      <c r="R715" s="337">
        <v>199.11029979524974</v>
      </c>
      <c r="S715" s="337">
        <v>209.00782351489403</v>
      </c>
      <c r="T715" s="337">
        <v>226.62979388512355</v>
      </c>
      <c r="U715" s="337">
        <v>235.20143908864085</v>
      </c>
      <c r="V715" s="337">
        <v>238.01054038879928</v>
      </c>
      <c r="W715" s="337">
        <v>266.06484667251488</v>
      </c>
      <c r="X715" s="337">
        <v>281.13660514130095</v>
      </c>
      <c r="Y715" s="337">
        <v>271.62904275882482</v>
      </c>
      <c r="Z715" s="337">
        <v>282.29300000000001</v>
      </c>
      <c r="AA715" s="337">
        <v>347.57499999999999</v>
      </c>
      <c r="AB715" s="337">
        <v>359.13400000000001</v>
      </c>
      <c r="AC715" s="337">
        <v>368.18900000000002</v>
      </c>
      <c r="AD715" s="337">
        <v>374.63200000000001</v>
      </c>
      <c r="AE715" s="337">
        <v>427.93700000000001</v>
      </c>
      <c r="AF715" s="337"/>
      <c r="AG715" s="337"/>
      <c r="AH715" s="337"/>
    </row>
    <row r="716" spans="1:34" s="299" customFormat="1" x14ac:dyDescent="0.2">
      <c r="A716" s="297" t="s">
        <v>460</v>
      </c>
      <c r="B716" s="297" t="s">
        <v>403</v>
      </c>
      <c r="C716" s="337">
        <v>115.93461131680529</v>
      </c>
      <c r="D716" s="337">
        <v>130.65591507118961</v>
      </c>
      <c r="E716" s="337">
        <v>150.32190127232113</v>
      </c>
      <c r="F716" s="337">
        <v>168.40365263949789</v>
      </c>
      <c r="G716" s="337">
        <v>179.76780244419811</v>
      </c>
      <c r="H716" s="337">
        <v>192.30628395646957</v>
      </c>
      <c r="I716" s="337">
        <v>212.66933013972348</v>
      </c>
      <c r="J716" s="337">
        <v>225.38967133648941</v>
      </c>
      <c r="K716" s="337">
        <v>247.80878543635353</v>
      </c>
      <c r="L716" s="337">
        <v>278.74097487395466</v>
      </c>
      <c r="M716" s="337">
        <v>298.44175610665337</v>
      </c>
      <c r="N716" s="337">
        <v>258.3189150809211</v>
      </c>
      <c r="O716" s="337">
        <v>250.96708523761154</v>
      </c>
      <c r="P716" s="337">
        <v>262.28060228338705</v>
      </c>
      <c r="Q716" s="337">
        <v>301.5676188276725</v>
      </c>
      <c r="R716" s="337">
        <v>343.4051821176385</v>
      </c>
      <c r="S716" s="337">
        <v>324.08877407895318</v>
      </c>
      <c r="T716" s="337">
        <v>341.35629905520392</v>
      </c>
      <c r="U716" s="337">
        <v>341.00255301197251</v>
      </c>
      <c r="V716" s="337">
        <v>354.47664533277805</v>
      </c>
      <c r="W716" s="337">
        <v>367.86595124743019</v>
      </c>
      <c r="X716" s="337">
        <v>406.47922264581564</v>
      </c>
      <c r="Y716" s="337">
        <v>441.45032407997866</v>
      </c>
      <c r="Z716" s="337">
        <v>464.31599999999997</v>
      </c>
      <c r="AA716" s="337">
        <v>531.09400000000005</v>
      </c>
      <c r="AB716" s="337">
        <v>554.53200000000004</v>
      </c>
      <c r="AC716" s="337">
        <v>543.61</v>
      </c>
      <c r="AD716" s="337">
        <v>569.03899999999999</v>
      </c>
      <c r="AE716" s="337">
        <v>587.01400000000001</v>
      </c>
      <c r="AF716" s="337"/>
      <c r="AG716" s="337"/>
      <c r="AH716" s="337"/>
    </row>
    <row r="717" spans="1:34" s="299" customFormat="1" x14ac:dyDescent="0.2">
      <c r="A717" s="297" t="s">
        <v>177</v>
      </c>
      <c r="B717" s="297" t="s">
        <v>404</v>
      </c>
      <c r="C717" s="337">
        <v>60.668707423001869</v>
      </c>
      <c r="D717" s="337">
        <v>78.908479542091683</v>
      </c>
      <c r="E717" s="337">
        <v>81.489354910971898</v>
      </c>
      <c r="F717" s="337">
        <v>90.639452754496276</v>
      </c>
      <c r="G717" s="337">
        <v>105.12628475926819</v>
      </c>
      <c r="H717" s="337">
        <v>127.58844419230782</v>
      </c>
      <c r="I717" s="337">
        <v>141.34386539714757</v>
      </c>
      <c r="J717" s="337">
        <v>150.41936743579245</v>
      </c>
      <c r="K717" s="337">
        <v>163.94249707423629</v>
      </c>
      <c r="L717" s="337">
        <v>168.84320230285644</v>
      </c>
      <c r="M717" s="337">
        <v>184.02701638275155</v>
      </c>
      <c r="N717" s="337">
        <v>172.28392024921041</v>
      </c>
      <c r="O717" s="337">
        <v>175.90830222622927</v>
      </c>
      <c r="P717" s="337">
        <v>195.64791242586406</v>
      </c>
      <c r="Q717" s="337">
        <v>227.181267458668</v>
      </c>
      <c r="R717" s="337">
        <v>233.75460075920881</v>
      </c>
      <c r="S717" s="337">
        <v>262.1225466412485</v>
      </c>
      <c r="T717" s="337">
        <v>274.81197731785028</v>
      </c>
      <c r="U717" s="337">
        <v>252.42830532179477</v>
      </c>
      <c r="V717" s="337">
        <v>262.61112417804247</v>
      </c>
      <c r="W717" s="337">
        <v>275.30580062422001</v>
      </c>
      <c r="X717" s="337">
        <v>312.95509623977864</v>
      </c>
      <c r="Y717" s="337">
        <v>333.43059042773808</v>
      </c>
      <c r="Z717" s="337">
        <v>321.541</v>
      </c>
      <c r="AA717" s="337">
        <v>351.33199999999999</v>
      </c>
      <c r="AB717" s="337">
        <v>356.59</v>
      </c>
      <c r="AC717" s="337">
        <v>364.303</v>
      </c>
      <c r="AD717" s="337">
        <v>388.22</v>
      </c>
      <c r="AE717" s="337">
        <v>390.57400000000001</v>
      </c>
      <c r="AF717" s="337"/>
      <c r="AG717" s="337"/>
      <c r="AH717" s="337"/>
    </row>
    <row r="718" spans="1:34" s="299" customFormat="1" x14ac:dyDescent="0.2">
      <c r="A718" s="297" t="s">
        <v>110</v>
      </c>
      <c r="B718" s="297" t="s">
        <v>405</v>
      </c>
      <c r="C718" s="337">
        <v>158.96278906406081</v>
      </c>
      <c r="D718" s="337">
        <v>164.04273722013247</v>
      </c>
      <c r="E718" s="337">
        <v>172.15551841452003</v>
      </c>
      <c r="F718" s="337">
        <v>168.40765612896871</v>
      </c>
      <c r="G718" s="337">
        <v>181.762995719184</v>
      </c>
      <c r="H718" s="337">
        <v>211.73284345684453</v>
      </c>
      <c r="I718" s="337">
        <v>236.87687807067667</v>
      </c>
      <c r="J718" s="337">
        <v>239.96555452577502</v>
      </c>
      <c r="K718" s="337">
        <v>265.52812534679055</v>
      </c>
      <c r="L718" s="337">
        <v>290.32576752094548</v>
      </c>
      <c r="M718" s="337">
        <v>311.70772455936367</v>
      </c>
      <c r="N718" s="337">
        <v>296.84055127341907</v>
      </c>
      <c r="O718" s="337">
        <v>294.4721994121964</v>
      </c>
      <c r="P718" s="337">
        <v>320.12494895013896</v>
      </c>
      <c r="Q718" s="337">
        <v>348.80739909132245</v>
      </c>
      <c r="R718" s="337">
        <v>363.99390847864822</v>
      </c>
      <c r="S718" s="337">
        <v>390.20369442157312</v>
      </c>
      <c r="T718" s="337">
        <v>435.10945763367181</v>
      </c>
      <c r="U718" s="337">
        <v>492.46983893770454</v>
      </c>
      <c r="V718" s="337">
        <v>510.90669172942364</v>
      </c>
      <c r="W718" s="337">
        <v>557.93200148593974</v>
      </c>
      <c r="X718" s="337">
        <v>599.918459970296</v>
      </c>
      <c r="Y718" s="337">
        <v>646.12161879297355</v>
      </c>
      <c r="Z718" s="337">
        <v>671.726</v>
      </c>
      <c r="AA718" s="337">
        <v>676.68799999999999</v>
      </c>
      <c r="AB718" s="337">
        <v>707.13</v>
      </c>
      <c r="AC718" s="337">
        <v>736.96900000000005</v>
      </c>
      <c r="AD718" s="337">
        <v>793.40099999999995</v>
      </c>
      <c r="AE718" s="337">
        <v>859.93899999999996</v>
      </c>
      <c r="AF718" s="337"/>
      <c r="AG718" s="337"/>
      <c r="AH718" s="337"/>
    </row>
    <row r="719" spans="1:34" s="299" customFormat="1" x14ac:dyDescent="0.2">
      <c r="A719" s="297" t="s">
        <v>178</v>
      </c>
      <c r="B719" s="297" t="s">
        <v>406</v>
      </c>
      <c r="C719" s="337">
        <v>19.083481946759942</v>
      </c>
      <c r="D719" s="337">
        <v>21.765639537403825</v>
      </c>
      <c r="E719" s="337">
        <v>20.384984810205903</v>
      </c>
      <c r="F719" s="337">
        <v>17.13503843643382</v>
      </c>
      <c r="G719" s="337">
        <v>20.34652316916204</v>
      </c>
      <c r="H719" s="337">
        <v>22.997322928328039</v>
      </c>
      <c r="I719" s="337">
        <v>26.288799741616909</v>
      </c>
      <c r="J719" s="337">
        <v>26.493827071606145</v>
      </c>
      <c r="K719" s="337">
        <v>24.917775394165115</v>
      </c>
      <c r="L719" s="337">
        <v>25.696244020625358</v>
      </c>
      <c r="M719" s="337">
        <v>22.315409329187784</v>
      </c>
      <c r="N719" s="337">
        <v>16.542527155254081</v>
      </c>
      <c r="O719" s="337">
        <v>14.80970829739621</v>
      </c>
      <c r="P719" s="337">
        <v>15.47512128862583</v>
      </c>
      <c r="Q719" s="337">
        <v>14.032401663067969</v>
      </c>
      <c r="R719" s="337">
        <v>12.760653496995642</v>
      </c>
      <c r="S719" s="337">
        <v>15.969499529612444</v>
      </c>
      <c r="T719" s="337">
        <v>18.51342033036736</v>
      </c>
      <c r="U719" s="337">
        <v>18.82692038162768</v>
      </c>
      <c r="V719" s="337">
        <v>20.284550645958838</v>
      </c>
      <c r="W719" s="337">
        <v>18.65469522232209</v>
      </c>
      <c r="X719" s="337">
        <v>20.199010684294844</v>
      </c>
      <c r="Y719" s="337">
        <v>19.112514147217034</v>
      </c>
      <c r="Z719" s="337">
        <v>25.545999999999999</v>
      </c>
      <c r="AA719" s="337">
        <v>30.491</v>
      </c>
      <c r="AB719" s="337">
        <v>27.396000000000001</v>
      </c>
      <c r="AC719" s="337">
        <v>24.835000000000001</v>
      </c>
      <c r="AD719" s="337">
        <v>30.091999999999999</v>
      </c>
      <c r="AE719" s="337">
        <v>27.504000000000001</v>
      </c>
      <c r="AF719" s="337"/>
      <c r="AG719" s="337"/>
      <c r="AH719" s="337"/>
    </row>
    <row r="720" spans="1:34" s="299" customFormat="1" x14ac:dyDescent="0.2">
      <c r="A720" s="297" t="s">
        <v>179</v>
      </c>
      <c r="B720" s="297" t="s">
        <v>407</v>
      </c>
      <c r="C720" s="337">
        <v>151.03620768262454</v>
      </c>
      <c r="D720" s="337">
        <v>192.97315344937334</v>
      </c>
      <c r="E720" s="337">
        <v>212.97185646066194</v>
      </c>
      <c r="F720" s="337">
        <v>212.93179313826326</v>
      </c>
      <c r="G720" s="337">
        <v>227.51527045858762</v>
      </c>
      <c r="H720" s="337">
        <v>236.85129001404027</v>
      </c>
      <c r="I720" s="337">
        <v>266.68217990337826</v>
      </c>
      <c r="J720" s="337">
        <v>254.36575517809035</v>
      </c>
      <c r="K720" s="337">
        <v>268.11747333805175</v>
      </c>
      <c r="L720" s="337">
        <v>286.20877114340857</v>
      </c>
      <c r="M720" s="337">
        <v>295.11864898426199</v>
      </c>
      <c r="N720" s="337">
        <v>330.00146487690984</v>
      </c>
      <c r="O720" s="337">
        <v>394.38011063225991</v>
      </c>
      <c r="P720" s="337">
        <v>406.68115259170622</v>
      </c>
      <c r="Q720" s="337">
        <v>420.45482034184852</v>
      </c>
      <c r="R720" s="337">
        <v>367.26882694129779</v>
      </c>
      <c r="S720" s="337">
        <v>452.75791588738804</v>
      </c>
      <c r="T720" s="337">
        <v>490.51157936493843</v>
      </c>
      <c r="U720" s="337">
        <v>563.87024563317073</v>
      </c>
      <c r="V720" s="337">
        <v>636.31426224767438</v>
      </c>
      <c r="W720" s="337">
        <v>651.08657048134648</v>
      </c>
      <c r="X720" s="337">
        <v>669.05338500850291</v>
      </c>
      <c r="Y720" s="337">
        <v>776.61228942261857</v>
      </c>
      <c r="Z720" s="337">
        <v>766.31299999999999</v>
      </c>
      <c r="AA720" s="337">
        <v>771.65300000000002</v>
      </c>
      <c r="AB720" s="337">
        <v>838.58100000000002</v>
      </c>
      <c r="AC720" s="337">
        <v>905.32500000000005</v>
      </c>
      <c r="AD720" s="337">
        <v>918.846</v>
      </c>
      <c r="AE720" s="337">
        <v>936.89400000000001</v>
      </c>
      <c r="AF720" s="337"/>
      <c r="AG720" s="337"/>
      <c r="AH720" s="337"/>
    </row>
    <row r="721" spans="1:34" s="299" customFormat="1" x14ac:dyDescent="0.2">
      <c r="A721" s="297" t="s">
        <v>461</v>
      </c>
      <c r="B721" s="297" t="s">
        <v>408</v>
      </c>
      <c r="C721" s="337">
        <v>8.114769142212797</v>
      </c>
      <c r="D721" s="337">
        <v>9.2737669578887143</v>
      </c>
      <c r="E721" s="337">
        <v>10.764707029120247</v>
      </c>
      <c r="F721" s="337">
        <v>11.917359101843424</v>
      </c>
      <c r="G721" s="337">
        <v>18.242922014512377</v>
      </c>
      <c r="H721" s="337">
        <v>22.856465588094956</v>
      </c>
      <c r="I721" s="337">
        <v>28.037141238566022</v>
      </c>
      <c r="J721" s="337">
        <v>34.722062984476572</v>
      </c>
      <c r="K721" s="337">
        <v>34.818257658912948</v>
      </c>
      <c r="L721" s="337">
        <v>30.03983382558053</v>
      </c>
      <c r="M721" s="337">
        <v>31.029135697050997</v>
      </c>
      <c r="N721" s="337">
        <v>23.588161881014965</v>
      </c>
      <c r="O721" s="337">
        <v>19.171220841833332</v>
      </c>
      <c r="P721" s="337">
        <v>20.919633710281939</v>
      </c>
      <c r="Q721" s="337">
        <v>21.493506400275741</v>
      </c>
      <c r="R721" s="337">
        <v>23.022646808256205</v>
      </c>
      <c r="S721" s="337">
        <v>25.419307013762097</v>
      </c>
      <c r="T721" s="337">
        <v>28.102578771221424</v>
      </c>
      <c r="U721" s="337">
        <v>29.971584649715791</v>
      </c>
      <c r="V721" s="337">
        <v>32.437516780757548</v>
      </c>
      <c r="W721" s="337">
        <v>38.959967827741885</v>
      </c>
      <c r="X721" s="337">
        <v>60.78497382604715</v>
      </c>
      <c r="Y721" s="337">
        <v>69.79502788659866</v>
      </c>
      <c r="Z721" s="337">
        <v>65.528000000000006</v>
      </c>
      <c r="AA721" s="337">
        <v>70.721999999999994</v>
      </c>
      <c r="AB721" s="337">
        <v>78.356999999999999</v>
      </c>
      <c r="AC721" s="337">
        <v>86.888000000000005</v>
      </c>
      <c r="AD721" s="337">
        <v>90.471999999999994</v>
      </c>
      <c r="AE721" s="337">
        <v>105.983</v>
      </c>
      <c r="AF721" s="337"/>
      <c r="AG721" s="337"/>
      <c r="AH721" s="337"/>
    </row>
    <row r="722" spans="1:34" s="299" customFormat="1" x14ac:dyDescent="0.2">
      <c r="A722" s="297" t="s">
        <v>111</v>
      </c>
      <c r="B722" s="297" t="s">
        <v>409</v>
      </c>
      <c r="C722" s="337">
        <v>2.3397525559597958</v>
      </c>
      <c r="D722" s="337">
        <v>2.4061641753174885</v>
      </c>
      <c r="E722" s="337">
        <v>1.3634645227452085</v>
      </c>
      <c r="F722" s="337">
        <v>1.4701212547445182</v>
      </c>
      <c r="G722" s="337">
        <v>1.598314846627344</v>
      </c>
      <c r="H722" s="337">
        <v>1.7956469026630733</v>
      </c>
      <c r="I722" s="337">
        <v>1.8426006558500503</v>
      </c>
      <c r="J722" s="337">
        <v>1.8813514553188702</v>
      </c>
      <c r="K722" s="337">
        <v>1.9936947596220094</v>
      </c>
      <c r="L722" s="337">
        <v>2.1663183693144572</v>
      </c>
      <c r="M722" s="337">
        <v>2.3221400689636948</v>
      </c>
      <c r="N722" s="337">
        <v>2.2726286324893006</v>
      </c>
      <c r="O722" s="337">
        <v>2.2073618732303024</v>
      </c>
      <c r="P722" s="337">
        <v>3.0895745384940896</v>
      </c>
      <c r="Q722" s="337">
        <v>8.3157660246963356</v>
      </c>
      <c r="R722" s="337">
        <v>8.6906774512948246</v>
      </c>
      <c r="S722" s="337">
        <v>17.937413260606281</v>
      </c>
      <c r="T722" s="337">
        <v>17.792324460121623</v>
      </c>
      <c r="U722" s="337">
        <v>15.815582484634493</v>
      </c>
      <c r="V722" s="337">
        <v>19.488024855692956</v>
      </c>
      <c r="W722" s="337">
        <v>21.10561754252943</v>
      </c>
      <c r="X722" s="337">
        <v>22.498048481586856</v>
      </c>
      <c r="Y722" s="337">
        <v>27.074645658604108</v>
      </c>
      <c r="Z722" s="337">
        <v>10.486000000000001</v>
      </c>
      <c r="AA722" s="337">
        <v>10.83</v>
      </c>
      <c r="AB722" s="337">
        <v>11.648999999999999</v>
      </c>
      <c r="AC722" s="337">
        <v>12.302</v>
      </c>
      <c r="AD722" s="337">
        <v>12.784000000000001</v>
      </c>
      <c r="AE722" s="337">
        <v>14.157</v>
      </c>
      <c r="AF722" s="337"/>
      <c r="AG722" s="337"/>
      <c r="AH722" s="337"/>
    </row>
    <row r="723" spans="1:34" s="299" customFormat="1" x14ac:dyDescent="0.2">
      <c r="A723" s="297" t="s">
        <v>181</v>
      </c>
      <c r="B723" s="297" t="s">
        <v>410</v>
      </c>
      <c r="C723" s="337">
        <v>30.530933983655697</v>
      </c>
      <c r="D723" s="337">
        <v>27.035684007376148</v>
      </c>
      <c r="E723" s="337">
        <v>26.949424580277338</v>
      </c>
      <c r="F723" s="337">
        <v>31.733049087700653</v>
      </c>
      <c r="G723" s="337">
        <v>40.388005439453757</v>
      </c>
      <c r="H723" s="337">
        <v>45.054285975198745</v>
      </c>
      <c r="I723" s="337">
        <v>34.167803053058002</v>
      </c>
      <c r="J723" s="337">
        <v>46.789739605279841</v>
      </c>
      <c r="K723" s="337">
        <v>58.26907454886522</v>
      </c>
      <c r="L723" s="337">
        <v>59.968755332428366</v>
      </c>
      <c r="M723" s="337">
        <v>54.697282929958121</v>
      </c>
      <c r="N723" s="337">
        <v>53.362110878827849</v>
      </c>
      <c r="O723" s="337">
        <v>51.665448651989614</v>
      </c>
      <c r="P723" s="337">
        <v>58.703864809241352</v>
      </c>
      <c r="Q723" s="337">
        <v>30.513067421187284</v>
      </c>
      <c r="R723" s="337">
        <v>65.109977649895015</v>
      </c>
      <c r="S723" s="337">
        <v>58.361176238177315</v>
      </c>
      <c r="T723" s="337">
        <v>73.308419293347981</v>
      </c>
      <c r="U723" s="337">
        <v>82.151343359833461</v>
      </c>
      <c r="V723" s="337">
        <v>72.791883385573271</v>
      </c>
      <c r="W723" s="337">
        <v>80.866840399952522</v>
      </c>
      <c r="X723" s="337">
        <v>86.370709507516196</v>
      </c>
      <c r="Y723" s="337">
        <v>101.70730936397385</v>
      </c>
      <c r="Z723" s="337">
        <v>97.435000000000002</v>
      </c>
      <c r="AA723" s="337">
        <v>105.414</v>
      </c>
      <c r="AB723" s="337">
        <v>118.735</v>
      </c>
      <c r="AC723" s="337">
        <v>122.32</v>
      </c>
      <c r="AD723" s="337">
        <v>128.101</v>
      </c>
      <c r="AE723" s="337">
        <v>141.96299999999999</v>
      </c>
      <c r="AF723" s="337"/>
      <c r="AG723" s="337"/>
      <c r="AH723" s="337"/>
    </row>
    <row r="724" spans="1:34" s="299" customFormat="1" x14ac:dyDescent="0.2">
      <c r="A724" s="297" t="s">
        <v>112</v>
      </c>
      <c r="B724" s="297" t="s">
        <v>411</v>
      </c>
      <c r="C724" s="337">
        <v>28.300719955244496</v>
      </c>
      <c r="D724" s="337">
        <v>28.393750498710155</v>
      </c>
      <c r="E724" s="337">
        <v>34.30345582322331</v>
      </c>
      <c r="F724" s="337">
        <v>38.904230339142792</v>
      </c>
      <c r="G724" s="337">
        <v>42.14739781053823</v>
      </c>
      <c r="H724" s="337">
        <v>43.308334917627867</v>
      </c>
      <c r="I724" s="337">
        <v>63.957455895525953</v>
      </c>
      <c r="J724" s="337">
        <v>69.173228155633382</v>
      </c>
      <c r="K724" s="337">
        <v>74.824062476091569</v>
      </c>
      <c r="L724" s="337">
        <v>75.06207924876179</v>
      </c>
      <c r="M724" s="337">
        <v>80.667837561810344</v>
      </c>
      <c r="N724" s="337">
        <v>108.50304146391464</v>
      </c>
      <c r="O724" s="337">
        <v>122.23274593921776</v>
      </c>
      <c r="P724" s="337">
        <v>173.28247825509843</v>
      </c>
      <c r="Q724" s="337">
        <v>194.05602548173098</v>
      </c>
      <c r="R724" s="337">
        <v>189.81362679339497</v>
      </c>
      <c r="S724" s="337">
        <v>222.28675573210404</v>
      </c>
      <c r="T724" s="337">
        <v>266.75574059631157</v>
      </c>
      <c r="U724" s="337">
        <v>232.28256786888912</v>
      </c>
      <c r="V724" s="337">
        <v>248.94016910388603</v>
      </c>
      <c r="W724" s="337">
        <v>257.83319821064521</v>
      </c>
      <c r="X724" s="337">
        <v>309.81179411201896</v>
      </c>
      <c r="Y724" s="337">
        <v>326.13320647324099</v>
      </c>
      <c r="Z724" s="337">
        <v>333.32799999999997</v>
      </c>
      <c r="AA724" s="337">
        <v>362.14800000000002</v>
      </c>
      <c r="AB724" s="337">
        <v>423.66300000000001</v>
      </c>
      <c r="AC724" s="337">
        <v>502.29199999999997</v>
      </c>
      <c r="AD724" s="337">
        <v>442.18700000000001</v>
      </c>
      <c r="AE724" s="337">
        <v>465.26100000000002</v>
      </c>
      <c r="AF724" s="337"/>
      <c r="AG724" s="337"/>
      <c r="AH724" s="337"/>
    </row>
    <row r="725" spans="1:34" s="299" customFormat="1" x14ac:dyDescent="0.2">
      <c r="A725" s="297" t="s">
        <v>113</v>
      </c>
      <c r="B725" s="297" t="s">
        <v>412</v>
      </c>
      <c r="C725" s="337">
        <v>60.131476717228217</v>
      </c>
      <c r="D725" s="337">
        <v>73.446852795406699</v>
      </c>
      <c r="E725" s="337">
        <v>90.331338851811012</v>
      </c>
      <c r="F725" s="337">
        <v>91.466355103325739</v>
      </c>
      <c r="G725" s="337">
        <v>110.91874507656408</v>
      </c>
      <c r="H725" s="337">
        <v>115.4047756590127</v>
      </c>
      <c r="I725" s="337">
        <v>110.77755631220057</v>
      </c>
      <c r="J725" s="337">
        <v>120.66933550128411</v>
      </c>
      <c r="K725" s="337">
        <v>135.38786100371993</v>
      </c>
      <c r="L725" s="337">
        <v>146.24312065226241</v>
      </c>
      <c r="M725" s="337">
        <v>146.59462592406837</v>
      </c>
      <c r="N725" s="337">
        <v>153.40290113008282</v>
      </c>
      <c r="O725" s="337">
        <v>164.19818272543321</v>
      </c>
      <c r="P725" s="337">
        <v>179.65243601928634</v>
      </c>
      <c r="Q725" s="337">
        <v>194.85303376315125</v>
      </c>
      <c r="R725" s="337">
        <v>220.32860678838151</v>
      </c>
      <c r="S725" s="337">
        <v>231.80813242219776</v>
      </c>
      <c r="T725" s="337">
        <v>255.33564538883917</v>
      </c>
      <c r="U725" s="337">
        <v>258.38177862712769</v>
      </c>
      <c r="V725" s="337">
        <v>270.46581917776359</v>
      </c>
      <c r="W725" s="337">
        <v>295.9466230293142</v>
      </c>
      <c r="X725" s="337">
        <v>339.36609730473958</v>
      </c>
      <c r="Y725" s="337">
        <v>380.91109986423567</v>
      </c>
      <c r="Z725" s="337">
        <v>338.22300000000001</v>
      </c>
      <c r="AA725" s="337">
        <v>364.238</v>
      </c>
      <c r="AB725" s="337">
        <v>391.04399999999998</v>
      </c>
      <c r="AC725" s="337">
        <v>393.34100000000001</v>
      </c>
      <c r="AD725" s="337">
        <v>380.01499999999999</v>
      </c>
      <c r="AE725" s="337">
        <v>486.887</v>
      </c>
      <c r="AF725" s="337"/>
      <c r="AG725" s="337"/>
      <c r="AH725" s="337"/>
    </row>
    <row r="726" spans="1:34" s="299" customFormat="1" x14ac:dyDescent="0.2">
      <c r="A726" s="297" t="s">
        <v>182</v>
      </c>
      <c r="B726" s="297" t="s">
        <v>413</v>
      </c>
      <c r="C726" s="337">
        <v>7.8870243475705548</v>
      </c>
      <c r="D726" s="337">
        <v>8.4345473311991306</v>
      </c>
      <c r="E726" s="337">
        <v>9.4612472612894045</v>
      </c>
      <c r="F726" s="337">
        <v>11.089812327525864</v>
      </c>
      <c r="G726" s="337">
        <v>12.182339526158895</v>
      </c>
      <c r="H726" s="337">
        <v>12.849551407554355</v>
      </c>
      <c r="I726" s="337">
        <v>13.179784619335257</v>
      </c>
      <c r="J726" s="337">
        <v>13.127194625675493</v>
      </c>
      <c r="K726" s="337">
        <v>14.098811377552225</v>
      </c>
      <c r="L726" s="337">
        <v>16.239211842265089</v>
      </c>
      <c r="M726" s="337">
        <v>17.201077600991727</v>
      </c>
      <c r="N726" s="337">
        <v>19.605784235032264</v>
      </c>
      <c r="O726" s="337">
        <v>23.573597672843047</v>
      </c>
      <c r="P726" s="337">
        <v>26.270564906896851</v>
      </c>
      <c r="Q726" s="337">
        <v>29.357584124010543</v>
      </c>
      <c r="R726" s="337">
        <v>31.6075489217904</v>
      </c>
      <c r="S726" s="337">
        <v>31.740493587161232</v>
      </c>
      <c r="T726" s="337">
        <v>31.848294373550043</v>
      </c>
      <c r="U726" s="337">
        <v>36.594897249843299</v>
      </c>
      <c r="V726" s="337">
        <v>42.167424536367569</v>
      </c>
      <c r="W726" s="337">
        <v>42.908611994517749</v>
      </c>
      <c r="X726" s="337">
        <v>46.575186336974646</v>
      </c>
      <c r="Y726" s="337">
        <v>50.0509159931905</v>
      </c>
      <c r="Z726" s="337">
        <v>36.804000000000002</v>
      </c>
      <c r="AA726" s="337">
        <v>38.585999999999999</v>
      </c>
      <c r="AB726" s="337">
        <v>46.597999999999999</v>
      </c>
      <c r="AC726" s="337">
        <v>46.866999999999997</v>
      </c>
      <c r="AD726" s="337">
        <v>50.656999999999996</v>
      </c>
      <c r="AE726" s="337">
        <v>52.91</v>
      </c>
      <c r="AF726" s="337"/>
      <c r="AG726" s="337"/>
      <c r="AH726" s="337"/>
    </row>
    <row r="727" spans="1:34" s="299" customFormat="1" x14ac:dyDescent="0.2">
      <c r="A727" s="297" t="s">
        <v>114</v>
      </c>
      <c r="B727" s="297" t="s">
        <v>414</v>
      </c>
      <c r="C727" s="337">
        <v>12.819035409310713</v>
      </c>
      <c r="D727" s="337">
        <v>15.30995551888658</v>
      </c>
      <c r="E727" s="337">
        <v>18.975883428661184</v>
      </c>
      <c r="F727" s="337">
        <v>16.92619791809123</v>
      </c>
      <c r="G727" s="337">
        <v>22.186736068045278</v>
      </c>
      <c r="H727" s="337">
        <v>23.646609796860652</v>
      </c>
      <c r="I727" s="337">
        <v>23.339620272627489</v>
      </c>
      <c r="J727" s="337">
        <v>26.915441768840278</v>
      </c>
      <c r="K727" s="337">
        <v>26.520577527435467</v>
      </c>
      <c r="L727" s="337">
        <v>32.641996824359488</v>
      </c>
      <c r="M727" s="337">
        <v>31.411760341236782</v>
      </c>
      <c r="N727" s="337">
        <v>27.414949202066264</v>
      </c>
      <c r="O727" s="337">
        <v>38.367848034284258</v>
      </c>
      <c r="P727" s="337">
        <v>43.780999278502463</v>
      </c>
      <c r="Q727" s="337">
        <v>40.57402081946843</v>
      </c>
      <c r="R727" s="337">
        <v>53.527721127058484</v>
      </c>
      <c r="S727" s="337">
        <v>57.917372349146525</v>
      </c>
      <c r="T727" s="337">
        <v>62.981259236288523</v>
      </c>
      <c r="U727" s="337">
        <v>66.420801070090491</v>
      </c>
      <c r="V727" s="337">
        <v>68.679707183719771</v>
      </c>
      <c r="W727" s="337">
        <v>77.691306135499019</v>
      </c>
      <c r="X727" s="337">
        <v>82.645399472156811</v>
      </c>
      <c r="Y727" s="337">
        <v>89.752701155824809</v>
      </c>
      <c r="Z727" s="337">
        <v>87.775000000000006</v>
      </c>
      <c r="AA727" s="337">
        <v>93.289000000000001</v>
      </c>
      <c r="AB727" s="337">
        <v>109.643</v>
      </c>
      <c r="AC727" s="337">
        <v>121.14</v>
      </c>
      <c r="AD727" s="337">
        <v>130.755</v>
      </c>
      <c r="AE727" s="337">
        <v>155.48500000000001</v>
      </c>
      <c r="AF727" s="337"/>
      <c r="AG727" s="337"/>
      <c r="AH727" s="337"/>
    </row>
    <row r="728" spans="1:34" s="299" customFormat="1" x14ac:dyDescent="0.2">
      <c r="A728" s="297" t="s">
        <v>115</v>
      </c>
      <c r="B728" s="297" t="s">
        <v>415</v>
      </c>
      <c r="C728" s="337">
        <v>24.094356599022341</v>
      </c>
      <c r="D728" s="337">
        <v>24.923381511365072</v>
      </c>
      <c r="E728" s="337">
        <v>27.94719936967142</v>
      </c>
      <c r="F728" s="337">
        <v>27.403736315562188</v>
      </c>
      <c r="G728" s="337">
        <v>27.55707053440015</v>
      </c>
      <c r="H728" s="337">
        <v>28.249856532424158</v>
      </c>
      <c r="I728" s="337">
        <v>27.023936634415925</v>
      </c>
      <c r="J728" s="337">
        <v>26.780479915826621</v>
      </c>
      <c r="K728" s="337">
        <v>29.872189800150103</v>
      </c>
      <c r="L728" s="337">
        <v>29.9831973640479</v>
      </c>
      <c r="M728" s="337">
        <v>34.119181247381036</v>
      </c>
      <c r="N728" s="337">
        <v>34.220107084500953</v>
      </c>
      <c r="O728" s="337">
        <v>34.679846956355831</v>
      </c>
      <c r="P728" s="337">
        <v>40.556487294612758</v>
      </c>
      <c r="Q728" s="337">
        <v>41.218179808882077</v>
      </c>
      <c r="R728" s="337">
        <v>42.040902932920694</v>
      </c>
      <c r="S728" s="337">
        <v>39.355165581763401</v>
      </c>
      <c r="T728" s="337">
        <v>36.88470737953724</v>
      </c>
      <c r="U728" s="337">
        <v>41.097671347392982</v>
      </c>
      <c r="V728" s="337">
        <v>45.599198973515321</v>
      </c>
      <c r="W728" s="337">
        <v>48.95793386632338</v>
      </c>
      <c r="X728" s="337">
        <v>54.288193438129277</v>
      </c>
      <c r="Y728" s="337">
        <v>57.722894080679211</v>
      </c>
      <c r="Z728" s="337">
        <v>57.232999999999997</v>
      </c>
      <c r="AA728" s="337">
        <v>57.286000000000001</v>
      </c>
      <c r="AB728" s="337">
        <v>69.503</v>
      </c>
      <c r="AC728" s="337">
        <v>70.111999999999995</v>
      </c>
      <c r="AD728" s="337">
        <v>73.272000000000006</v>
      </c>
      <c r="AE728" s="337">
        <v>83.257000000000005</v>
      </c>
      <c r="AF728" s="337"/>
      <c r="AG728" s="337"/>
      <c r="AH728" s="337"/>
    </row>
    <row r="729" spans="1:34" s="299" customFormat="1" x14ac:dyDescent="0.2">
      <c r="A729" s="297" t="s">
        <v>116</v>
      </c>
      <c r="B729" s="297" t="s">
        <v>416</v>
      </c>
      <c r="C729" s="337">
        <v>8.8759999999999994</v>
      </c>
      <c r="D729" s="337">
        <v>9.8239999999999998</v>
      </c>
      <c r="E729" s="337">
        <v>11.336296390931436</v>
      </c>
      <c r="F729" s="337">
        <v>11.79240766416218</v>
      </c>
      <c r="G729" s="337">
        <v>12.898999999999999</v>
      </c>
      <c r="H729" s="337">
        <v>14.891999999999999</v>
      </c>
      <c r="I729" s="337">
        <v>15.1</v>
      </c>
      <c r="J729" s="337">
        <v>16.388999999999999</v>
      </c>
      <c r="K729" s="337">
        <v>17.242999999999999</v>
      </c>
      <c r="L729" s="337">
        <v>16.486999999999998</v>
      </c>
      <c r="M729" s="337">
        <v>17.242999999999999</v>
      </c>
      <c r="N729" s="337">
        <v>16.782</v>
      </c>
      <c r="O729" s="337">
        <v>16.580075507925876</v>
      </c>
      <c r="P729" s="337">
        <v>17.111483054253185</v>
      </c>
      <c r="Q729" s="337">
        <v>17.922999999999998</v>
      </c>
      <c r="R729" s="337">
        <v>20.566002496365144</v>
      </c>
      <c r="S729" s="337">
        <v>21.260804915135299</v>
      </c>
      <c r="T729" s="337">
        <v>21.9436793953858</v>
      </c>
      <c r="U729" s="337">
        <v>24.056376179111261</v>
      </c>
      <c r="V729" s="337">
        <v>26.072679736333669</v>
      </c>
      <c r="W729" s="337">
        <v>26.931999999999999</v>
      </c>
      <c r="X729" s="337">
        <v>28.492000000000001</v>
      </c>
      <c r="Y729" s="337">
        <v>28.324000000000002</v>
      </c>
      <c r="Z729" s="337">
        <v>29.16</v>
      </c>
      <c r="AA729" s="337">
        <v>31.556000000000001</v>
      </c>
      <c r="AB729" s="337">
        <v>28.911999999999999</v>
      </c>
      <c r="AC729" s="337">
        <v>29.085000000000001</v>
      </c>
      <c r="AD729" s="337">
        <v>27.815000000000001</v>
      </c>
      <c r="AE729" s="337">
        <v>31.847999999999999</v>
      </c>
      <c r="AF729" s="337"/>
      <c r="AG729" s="337"/>
      <c r="AH729" s="337"/>
    </row>
    <row r="730" spans="1:34" s="299" customFormat="1" x14ac:dyDescent="0.2">
      <c r="A730" s="297" t="s">
        <v>183</v>
      </c>
      <c r="B730" s="297" t="s">
        <v>417</v>
      </c>
      <c r="C730" s="337">
        <v>11.999000000000001</v>
      </c>
      <c r="D730" s="337">
        <v>12.891999999999999</v>
      </c>
      <c r="E730" s="337">
        <v>13.254</v>
      </c>
      <c r="F730" s="337">
        <v>13.867000000000001</v>
      </c>
      <c r="G730" s="337">
        <v>12.762</v>
      </c>
      <c r="H730" s="337">
        <v>13.228282060957246</v>
      </c>
      <c r="I730" s="337">
        <v>13.891999999999999</v>
      </c>
      <c r="J730" s="337">
        <v>14.098000000000001</v>
      </c>
      <c r="K730" s="337">
        <v>15.243</v>
      </c>
      <c r="L730" s="337">
        <v>16.722999999999999</v>
      </c>
      <c r="M730" s="337">
        <v>16.721</v>
      </c>
      <c r="N730" s="337">
        <v>18.922999999999998</v>
      </c>
      <c r="O730" s="337">
        <v>21.891999999999999</v>
      </c>
      <c r="P730" s="337">
        <v>24.378</v>
      </c>
      <c r="Q730" s="337">
        <v>27.451000000000001</v>
      </c>
      <c r="R730" s="337">
        <v>29.843</v>
      </c>
      <c r="S730" s="337">
        <v>33.29</v>
      </c>
      <c r="T730" s="337">
        <v>34.783000000000001</v>
      </c>
      <c r="U730" s="337">
        <v>36.985255473141002</v>
      </c>
      <c r="V730" s="337">
        <v>40.145000000000003</v>
      </c>
      <c r="W730" s="337">
        <v>40.143000000000001</v>
      </c>
      <c r="X730" s="337">
        <v>45.2</v>
      </c>
      <c r="Y730" s="337">
        <v>41.902000000000001</v>
      </c>
      <c r="Z730" s="337">
        <v>50.264000000000003</v>
      </c>
      <c r="AA730" s="337">
        <v>40.003999999999998</v>
      </c>
      <c r="AB730" s="337">
        <v>44.552</v>
      </c>
      <c r="AC730" s="337">
        <v>41.872999999999998</v>
      </c>
      <c r="AD730" s="337">
        <v>31.306000000000001</v>
      </c>
      <c r="AE730" s="337">
        <v>36.854999999999997</v>
      </c>
      <c r="AF730" s="337"/>
      <c r="AG730" s="337"/>
      <c r="AH730" s="337"/>
    </row>
    <row r="731" spans="1:34" s="299" customFormat="1" x14ac:dyDescent="0.2">
      <c r="A731" s="297" t="s">
        <v>97</v>
      </c>
      <c r="B731" s="297" t="s">
        <v>418</v>
      </c>
      <c r="C731" s="337">
        <v>11.223811381425069</v>
      </c>
      <c r="D731" s="337">
        <v>27.605651689419098</v>
      </c>
      <c r="E731" s="337">
        <v>24.710766155801196</v>
      </c>
      <c r="F731" s="337">
        <v>23.015119484662652</v>
      </c>
      <c r="G731" s="337">
        <v>32.307733235957578</v>
      </c>
      <c r="H731" s="337">
        <v>39.092475367171545</v>
      </c>
      <c r="I731" s="337">
        <v>28.057392752296035</v>
      </c>
      <c r="J731" s="337">
        <v>35.343235292422193</v>
      </c>
      <c r="K731" s="337">
        <v>47.812791747487161</v>
      </c>
      <c r="L731" s="337">
        <v>44.241896948917599</v>
      </c>
      <c r="M731" s="337">
        <v>44.362000384600428</v>
      </c>
      <c r="N731" s="337">
        <v>49.878538336402549</v>
      </c>
      <c r="O731" s="337">
        <v>43.495085549935162</v>
      </c>
      <c r="P731" s="337">
        <v>36.513006404039082</v>
      </c>
      <c r="Q731" s="337">
        <v>58.970928820238477</v>
      </c>
      <c r="R731" s="337">
        <v>115.27566989980065</v>
      </c>
      <c r="S731" s="337">
        <v>68.519938174073715</v>
      </c>
      <c r="T731" s="337">
        <v>77.131797027212002</v>
      </c>
      <c r="U731" s="337">
        <v>110.73192087380836</v>
      </c>
      <c r="V731" s="337">
        <v>76.293541805483059</v>
      </c>
      <c r="W731" s="337">
        <v>70.715196014902318</v>
      </c>
      <c r="X731" s="337">
        <v>117.24299999999999</v>
      </c>
      <c r="Y731" s="337">
        <v>123.874</v>
      </c>
      <c r="Z731" s="337">
        <v>121.407</v>
      </c>
      <c r="AA731" s="337">
        <v>111.646</v>
      </c>
      <c r="AB731" s="337">
        <v>106.71899999999999</v>
      </c>
      <c r="AC731" s="337">
        <v>110.40900000000001</v>
      </c>
      <c r="AD731" s="337">
        <v>101.93899999999999</v>
      </c>
      <c r="AE731" s="337">
        <v>108.755</v>
      </c>
      <c r="AF731" s="337"/>
      <c r="AG731" s="337"/>
      <c r="AH731" s="337"/>
    </row>
    <row r="732" spans="1:34" s="299" customFormat="1" x14ac:dyDescent="0.2">
      <c r="A732" s="297" t="s">
        <v>462</v>
      </c>
      <c r="B732" s="297" t="s">
        <v>419</v>
      </c>
      <c r="C732" s="337">
        <v>29.661666634370327</v>
      </c>
      <c r="D732" s="337">
        <v>33.168253282594755</v>
      </c>
      <c r="E732" s="337">
        <v>38.35529979927864</v>
      </c>
      <c r="F732" s="337">
        <v>39.893677404415286</v>
      </c>
      <c r="G732" s="337">
        <v>46.357519815106571</v>
      </c>
      <c r="H732" s="337">
        <v>51.286355013698284</v>
      </c>
      <c r="I732" s="337">
        <v>55.937514198832638</v>
      </c>
      <c r="J732" s="337">
        <v>56.474100768650516</v>
      </c>
      <c r="K732" s="337">
        <v>62.552350208982517</v>
      </c>
      <c r="L732" s="337">
        <v>65.661902417746788</v>
      </c>
      <c r="M732" s="337">
        <v>71.573528162271529</v>
      </c>
      <c r="N732" s="337">
        <v>80.320394490153006</v>
      </c>
      <c r="O732" s="337">
        <v>81.730742128382758</v>
      </c>
      <c r="P732" s="337">
        <v>89.804512450305538</v>
      </c>
      <c r="Q732" s="337">
        <v>90.141088564424891</v>
      </c>
      <c r="R732" s="337">
        <v>92.599947647669552</v>
      </c>
      <c r="S732" s="337">
        <v>95.637521022198456</v>
      </c>
      <c r="T732" s="337">
        <v>100.6102696587806</v>
      </c>
      <c r="U732" s="337">
        <v>105.26452699977055</v>
      </c>
      <c r="V732" s="337">
        <v>108.9970745453528</v>
      </c>
      <c r="W732" s="337">
        <v>116.88662202378077</v>
      </c>
      <c r="X732" s="337">
        <v>125.40393835009168</v>
      </c>
      <c r="Y732" s="337">
        <v>133.1652846728278</v>
      </c>
      <c r="Z732" s="337">
        <v>138.96899999999999</v>
      </c>
      <c r="AA732" s="337">
        <v>138.892</v>
      </c>
      <c r="AB732" s="337">
        <v>145.89599999999999</v>
      </c>
      <c r="AC732" s="337">
        <v>157.47499999999999</v>
      </c>
      <c r="AD732" s="337">
        <v>160.77600000000001</v>
      </c>
      <c r="AE732" s="337">
        <v>180.82499999999999</v>
      </c>
      <c r="AF732" s="337"/>
      <c r="AG732" s="337"/>
      <c r="AH732" s="337"/>
    </row>
    <row r="733" spans="1:34" s="299" customFormat="1" x14ac:dyDescent="0.2">
      <c r="A733" s="297" t="s">
        <v>153</v>
      </c>
      <c r="B733" s="297" t="s">
        <v>420</v>
      </c>
      <c r="C733" s="337">
        <v>6.9632913914788892</v>
      </c>
      <c r="D733" s="337">
        <v>6.4416938723579502</v>
      </c>
      <c r="E733" s="337">
        <v>7.4246600344278484</v>
      </c>
      <c r="F733" s="337">
        <v>8.3922253065492232</v>
      </c>
      <c r="G733" s="337">
        <v>10.831232160879805</v>
      </c>
      <c r="H733" s="337">
        <v>14.172245271516768</v>
      </c>
      <c r="I733" s="337">
        <v>15.07706517169308</v>
      </c>
      <c r="J733" s="337">
        <v>19.029579040050642</v>
      </c>
      <c r="K733" s="337">
        <v>29.028869701333651</v>
      </c>
      <c r="L733" s="337">
        <v>32.948969571980363</v>
      </c>
      <c r="M733" s="337">
        <v>31.365143683506851</v>
      </c>
      <c r="N733" s="337">
        <v>33.295871605312257</v>
      </c>
      <c r="O733" s="337">
        <v>25.597095472993669</v>
      </c>
      <c r="P733" s="337">
        <v>26.043879845222058</v>
      </c>
      <c r="Q733" s="337">
        <v>32.269484069592828</v>
      </c>
      <c r="R733" s="337">
        <v>32.335909613599163</v>
      </c>
      <c r="S733" s="337">
        <v>38.392369692977695</v>
      </c>
      <c r="T733" s="337">
        <v>40.043318095323393</v>
      </c>
      <c r="U733" s="337">
        <v>50.346741311920304</v>
      </c>
      <c r="V733" s="337">
        <v>51.451706544497945</v>
      </c>
      <c r="W733" s="337">
        <v>53.890283793283835</v>
      </c>
      <c r="X733" s="337">
        <v>59.495578541431634</v>
      </c>
      <c r="Y733" s="337">
        <v>45.089214489566039</v>
      </c>
      <c r="Z733" s="337">
        <v>46.045000000000002</v>
      </c>
      <c r="AA733" s="337">
        <v>55.106000000000002</v>
      </c>
      <c r="AB733" s="337">
        <v>61.363999999999997</v>
      </c>
      <c r="AC733" s="337">
        <v>65.242999999999995</v>
      </c>
      <c r="AD733" s="337">
        <v>71.971999999999994</v>
      </c>
      <c r="AE733" s="337">
        <v>67.308999999999997</v>
      </c>
      <c r="AF733" s="337"/>
      <c r="AG733" s="337"/>
      <c r="AH733" s="337"/>
    </row>
    <row r="734" spans="1:34" s="299" customFormat="1" x14ac:dyDescent="0.2">
      <c r="A734" s="297" t="s">
        <v>185</v>
      </c>
      <c r="B734" s="297" t="s">
        <v>421</v>
      </c>
      <c r="C734" s="337">
        <v>50.176918297551232</v>
      </c>
      <c r="D734" s="337">
        <v>48.562696248620789</v>
      </c>
      <c r="E734" s="337">
        <v>43.727054137978541</v>
      </c>
      <c r="F734" s="337">
        <v>45.519401587348646</v>
      </c>
      <c r="G734" s="337">
        <v>54.024539778382263</v>
      </c>
      <c r="H734" s="337">
        <v>60.928099245923001</v>
      </c>
      <c r="I734" s="337">
        <v>68.996305183473311</v>
      </c>
      <c r="J734" s="337">
        <v>69.412249106737477</v>
      </c>
      <c r="K734" s="337">
        <v>71.41866865604392</v>
      </c>
      <c r="L734" s="337">
        <v>74.174563504608315</v>
      </c>
      <c r="M734" s="337">
        <v>79.125491399252752</v>
      </c>
      <c r="N734" s="337">
        <v>75.408321908875607</v>
      </c>
      <c r="O734" s="337">
        <v>82.036293327788997</v>
      </c>
      <c r="P734" s="337">
        <v>90.947794807198804</v>
      </c>
      <c r="Q734" s="337">
        <v>86.551240324846901</v>
      </c>
      <c r="R734" s="337">
        <v>80.25174110218525</v>
      </c>
      <c r="S734" s="337">
        <v>78.313709921734954</v>
      </c>
      <c r="T734" s="337">
        <v>87.775241266941535</v>
      </c>
      <c r="U734" s="337">
        <v>100.06712341233218</v>
      </c>
      <c r="V734" s="337">
        <v>106.84273113050747</v>
      </c>
      <c r="W734" s="337">
        <v>114.07973664901851</v>
      </c>
      <c r="X734" s="337">
        <v>166.46900619516083</v>
      </c>
      <c r="Y734" s="337">
        <v>177.70385537086463</v>
      </c>
      <c r="Z734" s="337">
        <v>185.36699999999999</v>
      </c>
      <c r="AA734" s="337">
        <v>205.93100000000001</v>
      </c>
      <c r="AB734" s="337">
        <v>236.096</v>
      </c>
      <c r="AC734" s="337">
        <v>223.84100000000001</v>
      </c>
      <c r="AD734" s="337">
        <v>231.54</v>
      </c>
      <c r="AE734" s="337">
        <v>234.7</v>
      </c>
      <c r="AF734" s="337"/>
      <c r="AG734" s="337"/>
      <c r="AH734" s="337"/>
    </row>
    <row r="735" spans="1:34" s="299" customFormat="1" x14ac:dyDescent="0.2">
      <c r="A735" s="297" t="s">
        <v>463</v>
      </c>
      <c r="B735" s="297" t="s">
        <v>422</v>
      </c>
      <c r="C735" s="337">
        <v>40.731485239201952</v>
      </c>
      <c r="D735" s="337">
        <v>38.779925273696691</v>
      </c>
      <c r="E735" s="337">
        <v>42.969057561787473</v>
      </c>
      <c r="F735" s="337">
        <v>46.23640670880885</v>
      </c>
      <c r="G735" s="337">
        <v>48.635152370071914</v>
      </c>
      <c r="H735" s="337">
        <v>50.893473159830613</v>
      </c>
      <c r="I735" s="337">
        <v>56.687349631171521</v>
      </c>
      <c r="J735" s="337">
        <v>58.803258046324586</v>
      </c>
      <c r="K735" s="337">
        <v>64.026934027844206</v>
      </c>
      <c r="L735" s="337">
        <v>60.793848620391813</v>
      </c>
      <c r="M735" s="337">
        <v>64.324557051533361</v>
      </c>
      <c r="N735" s="337">
        <v>86.313809698353552</v>
      </c>
      <c r="O735" s="337">
        <v>86.292964214218543</v>
      </c>
      <c r="P735" s="337">
        <v>94.39498922762732</v>
      </c>
      <c r="Q735" s="337">
        <v>96.082147845742853</v>
      </c>
      <c r="R735" s="337">
        <v>101.8957883318411</v>
      </c>
      <c r="S735" s="337">
        <v>100.45678964785883</v>
      </c>
      <c r="T735" s="337">
        <v>104.95422901198768</v>
      </c>
      <c r="U735" s="337">
        <v>110.28948835034467</v>
      </c>
      <c r="V735" s="337">
        <v>117.19887710477185</v>
      </c>
      <c r="W735" s="337">
        <v>123.06742684532</v>
      </c>
      <c r="X735" s="337">
        <v>129.82538703768049</v>
      </c>
      <c r="Y735" s="337">
        <v>138.12009930153161</v>
      </c>
      <c r="Z735" s="337">
        <v>135.66900000000001</v>
      </c>
      <c r="AA735" s="337">
        <v>142.17699999999999</v>
      </c>
      <c r="AB735" s="337">
        <v>143.72399999999999</v>
      </c>
      <c r="AC735" s="337">
        <v>148.88900000000001</v>
      </c>
      <c r="AD735" s="337">
        <v>155.28200000000001</v>
      </c>
      <c r="AE735" s="337">
        <v>159.255</v>
      </c>
      <c r="AF735" s="337"/>
      <c r="AG735" s="337"/>
      <c r="AH735" s="337"/>
    </row>
    <row r="736" spans="1:34" s="299" customFormat="1" x14ac:dyDescent="0.2">
      <c r="A736" s="297" t="s">
        <v>117</v>
      </c>
      <c r="B736" s="297" t="s">
        <v>423</v>
      </c>
      <c r="C736" s="337">
        <v>1.1899767663763512</v>
      </c>
      <c r="D736" s="337">
        <v>1.2014694245289634</v>
      </c>
      <c r="E736" s="337">
        <v>1.4071197797821851</v>
      </c>
      <c r="F736" s="337">
        <v>1.6675828098392436</v>
      </c>
      <c r="G736" s="337">
        <v>1.7608312998587248</v>
      </c>
      <c r="H736" s="337">
        <v>1.5827946349893114</v>
      </c>
      <c r="I736" s="337">
        <v>1.772059328209505</v>
      </c>
      <c r="J736" s="337">
        <v>1.936527478122384</v>
      </c>
      <c r="K736" s="337">
        <v>2.0656465050257253</v>
      </c>
      <c r="L736" s="337">
        <v>2.1762175553862337</v>
      </c>
      <c r="M736" s="337">
        <v>1.9293634325471722</v>
      </c>
      <c r="N736" s="337">
        <v>2.6706384510807322</v>
      </c>
      <c r="O736" s="337">
        <v>0.94034486712121068</v>
      </c>
      <c r="P736" s="337">
        <v>1.0386679121817153</v>
      </c>
      <c r="Q736" s="337">
        <v>2.9580592705436968</v>
      </c>
      <c r="R736" s="337">
        <v>3.1065898279755224</v>
      </c>
      <c r="S736" s="337">
        <v>3.1306475943201133</v>
      </c>
      <c r="T736" s="337">
        <v>3.3586733796731991</v>
      </c>
      <c r="U736" s="337">
        <v>3.5343996729728246</v>
      </c>
      <c r="V736" s="337">
        <v>3.69652809833855</v>
      </c>
      <c r="W736" s="337">
        <v>3.6149408907351526</v>
      </c>
      <c r="X736" s="337">
        <v>4.188143323641075</v>
      </c>
      <c r="Y736" s="337">
        <v>4.2896043382247875</v>
      </c>
      <c r="Z736" s="337">
        <v>7.4189999999999996</v>
      </c>
      <c r="AA736" s="337">
        <v>7.6340000000000003</v>
      </c>
      <c r="AB736" s="337">
        <v>8.3469999999999995</v>
      </c>
      <c r="AC736" s="337">
        <v>9.2249999999999996</v>
      </c>
      <c r="AD736" s="337">
        <v>9.7379999999999995</v>
      </c>
      <c r="AE736" s="337">
        <v>11.446999999999999</v>
      </c>
      <c r="AF736" s="337"/>
      <c r="AG736" s="337"/>
      <c r="AH736" s="337"/>
    </row>
    <row r="737" spans="1:34" s="299" customFormat="1" x14ac:dyDescent="0.2">
      <c r="A737" s="297" t="s">
        <v>118</v>
      </c>
      <c r="B737" s="297" t="s">
        <v>424</v>
      </c>
      <c r="C737" s="337">
        <v>0</v>
      </c>
      <c r="D737" s="337">
        <v>0</v>
      </c>
      <c r="E737" s="337">
        <v>0</v>
      </c>
      <c r="F737" s="337">
        <v>0</v>
      </c>
      <c r="G737" s="337">
        <v>0</v>
      </c>
      <c r="H737" s="337">
        <v>0</v>
      </c>
      <c r="I737" s="337">
        <v>0</v>
      </c>
      <c r="J737" s="337">
        <v>0</v>
      </c>
      <c r="K737" s="337">
        <v>0</v>
      </c>
      <c r="L737" s="337">
        <v>0</v>
      </c>
      <c r="M737" s="337">
        <v>0</v>
      </c>
      <c r="N737" s="337">
        <v>0</v>
      </c>
      <c r="O737" s="337">
        <v>0</v>
      </c>
      <c r="P737" s="337">
        <v>0</v>
      </c>
      <c r="Q737" s="337">
        <v>0</v>
      </c>
      <c r="R737" s="337">
        <v>0</v>
      </c>
      <c r="S737" s="337">
        <v>0</v>
      </c>
      <c r="T737" s="337">
        <v>0</v>
      </c>
      <c r="U737" s="337">
        <v>0</v>
      </c>
      <c r="V737" s="337">
        <v>0</v>
      </c>
      <c r="W737" s="337">
        <v>0</v>
      </c>
      <c r="X737" s="337">
        <v>0</v>
      </c>
      <c r="Y737" s="337">
        <v>0</v>
      </c>
      <c r="Z737" s="337">
        <v>0</v>
      </c>
      <c r="AA737" s="337">
        <v>0</v>
      </c>
      <c r="AB737" s="337">
        <v>0</v>
      </c>
      <c r="AC737" s="337">
        <v>0</v>
      </c>
      <c r="AD737" s="337">
        <v>0</v>
      </c>
      <c r="AE737" s="337">
        <v>0</v>
      </c>
      <c r="AF737" s="337"/>
      <c r="AG737" s="337"/>
      <c r="AH737" s="337"/>
    </row>
    <row r="738" spans="1:34" s="299" customFormat="1" x14ac:dyDescent="0.2">
      <c r="A738" s="297" t="s">
        <v>187</v>
      </c>
      <c r="B738" s="297" t="s">
        <v>425</v>
      </c>
      <c r="C738" s="337">
        <v>6.6699694962687737</v>
      </c>
      <c r="D738" s="337">
        <v>8.9824681681722147</v>
      </c>
      <c r="E738" s="337">
        <v>11.681546134464595</v>
      </c>
      <c r="F738" s="337">
        <v>12.274371322276313</v>
      </c>
      <c r="G738" s="337">
        <v>13.001434653187646</v>
      </c>
      <c r="H738" s="337">
        <v>13.544890169269637</v>
      </c>
      <c r="I738" s="337">
        <v>14.154192315730517</v>
      </c>
      <c r="J738" s="337">
        <v>14.744528152357242</v>
      </c>
      <c r="K738" s="337">
        <v>15.639503773737307</v>
      </c>
      <c r="L738" s="337">
        <v>16.624632550446556</v>
      </c>
      <c r="M738" s="337">
        <v>17.724055801839246</v>
      </c>
      <c r="N738" s="337">
        <v>18.670179901799301</v>
      </c>
      <c r="O738" s="337">
        <v>18.707523989079256</v>
      </c>
      <c r="P738" s="337">
        <v>18.192570969256483</v>
      </c>
      <c r="Q738" s="337">
        <v>21.629024646273663</v>
      </c>
      <c r="R738" s="337">
        <v>20.451232574774636</v>
      </c>
      <c r="S738" s="337">
        <v>24.229609955335413</v>
      </c>
      <c r="T738" s="337">
        <v>27.986061609830038</v>
      </c>
      <c r="U738" s="337">
        <v>27.547707991762653</v>
      </c>
      <c r="V738" s="337">
        <v>30.134619558408854</v>
      </c>
      <c r="W738" s="337">
        <v>31.691956505902603</v>
      </c>
      <c r="X738" s="337">
        <v>35.494313770474882</v>
      </c>
      <c r="Y738" s="337">
        <v>39.193454600557708</v>
      </c>
      <c r="Z738" s="337">
        <v>40.131999999999998</v>
      </c>
      <c r="AA738" s="337">
        <v>45.259</v>
      </c>
      <c r="AB738" s="337">
        <v>49.838000000000001</v>
      </c>
      <c r="AC738" s="337">
        <v>51.023000000000003</v>
      </c>
      <c r="AD738" s="337">
        <v>49.923999999999999</v>
      </c>
      <c r="AE738" s="337">
        <v>51.866</v>
      </c>
      <c r="AF738" s="337"/>
      <c r="AG738" s="337"/>
      <c r="AH738" s="337"/>
    </row>
    <row r="739" spans="1:34" s="299" customFormat="1" x14ac:dyDescent="0.2">
      <c r="A739" s="297" t="s">
        <v>189</v>
      </c>
      <c r="B739" s="297" t="s">
        <v>426</v>
      </c>
      <c r="C739" s="337">
        <v>183.13852310194858</v>
      </c>
      <c r="D739" s="337">
        <v>203.1110455205359</v>
      </c>
      <c r="E739" s="337">
        <v>225.38339044637189</v>
      </c>
      <c r="F739" s="337">
        <v>282.84175106877905</v>
      </c>
      <c r="G739" s="337">
        <v>315.81849637516501</v>
      </c>
      <c r="H739" s="337">
        <v>313.73298082884656</v>
      </c>
      <c r="I739" s="337">
        <v>313.50038519316132</v>
      </c>
      <c r="J739" s="337">
        <v>323.50924375558156</v>
      </c>
      <c r="K739" s="337">
        <v>295.80219535800438</v>
      </c>
      <c r="L739" s="337">
        <v>457.74478564892962</v>
      </c>
      <c r="M739" s="337">
        <v>533.38412536579585</v>
      </c>
      <c r="N739" s="337">
        <v>617.9126400737689</v>
      </c>
      <c r="O739" s="337">
        <v>646.88421775494282</v>
      </c>
      <c r="P739" s="337">
        <v>659.99898728539688</v>
      </c>
      <c r="Q739" s="337">
        <v>628.72752912709598</v>
      </c>
      <c r="R739" s="337">
        <v>686.40998337716621</v>
      </c>
      <c r="S739" s="337">
        <v>835.93454543061046</v>
      </c>
      <c r="T739" s="337">
        <v>787.36358278294892</v>
      </c>
      <c r="U739" s="337">
        <v>758.76095781791946</v>
      </c>
      <c r="V739" s="337">
        <v>798.02781147886549</v>
      </c>
      <c r="W739" s="337">
        <v>897.29916074052426</v>
      </c>
      <c r="X739" s="337">
        <v>1127.1439322801134</v>
      </c>
      <c r="Y739" s="337">
        <v>1288.7281348459587</v>
      </c>
      <c r="Z739" s="337">
        <v>1448.1320000000001</v>
      </c>
      <c r="AA739" s="337">
        <v>1491.9870000000001</v>
      </c>
      <c r="AB739" s="337">
        <v>1561.287</v>
      </c>
      <c r="AC739" s="337">
        <v>1622.693</v>
      </c>
      <c r="AD739" s="337">
        <v>1673.86</v>
      </c>
      <c r="AE739" s="337">
        <v>1816.9490000000001</v>
      </c>
      <c r="AF739" s="337"/>
      <c r="AG739" s="337"/>
      <c r="AH739" s="337"/>
    </row>
    <row r="740" spans="1:34" s="299" customFormat="1" x14ac:dyDescent="0.2">
      <c r="A740" s="297" t="s">
        <v>464</v>
      </c>
      <c r="B740" s="297" t="s">
        <v>427</v>
      </c>
      <c r="C740" s="337">
        <v>201.63440980586554</v>
      </c>
      <c r="D740" s="337">
        <v>215.75509316450407</v>
      </c>
      <c r="E740" s="337">
        <v>223.61570696328138</v>
      </c>
      <c r="F740" s="337">
        <v>268.3556724208691</v>
      </c>
      <c r="G740" s="337">
        <v>283.34032604257089</v>
      </c>
      <c r="H740" s="337">
        <v>309.195544406431</v>
      </c>
      <c r="I740" s="337">
        <v>301.05897232983676</v>
      </c>
      <c r="J740" s="337">
        <v>384.11523128582661</v>
      </c>
      <c r="K740" s="337">
        <v>356.89833466826042</v>
      </c>
      <c r="L740" s="337">
        <v>428.81206419970238</v>
      </c>
      <c r="M740" s="337">
        <v>359.48081608988917</v>
      </c>
      <c r="N740" s="337">
        <v>471.58933489898584</v>
      </c>
      <c r="O740" s="337">
        <v>423.61125789381981</v>
      </c>
      <c r="P740" s="337">
        <v>495.59064245311225</v>
      </c>
      <c r="Q740" s="337">
        <v>513.91473060607495</v>
      </c>
      <c r="R740" s="337">
        <v>565.89387782807046</v>
      </c>
      <c r="S740" s="337">
        <v>612.05552767153972</v>
      </c>
      <c r="T740" s="337">
        <v>646.18713598986199</v>
      </c>
      <c r="U740" s="337">
        <v>693.26006578513193</v>
      </c>
      <c r="V740" s="337">
        <v>761.45530346705948</v>
      </c>
      <c r="W740" s="337">
        <v>796.91926622619758</v>
      </c>
      <c r="X740" s="337">
        <v>872.44111514857207</v>
      </c>
      <c r="Y740" s="337">
        <v>984.58441602796734</v>
      </c>
      <c r="Z740" s="337">
        <v>952.04700000000003</v>
      </c>
      <c r="AA740" s="337">
        <v>1045.3330000000001</v>
      </c>
      <c r="AB740" s="337">
        <v>1153.2460000000001</v>
      </c>
      <c r="AC740" s="337">
        <v>1313.778</v>
      </c>
      <c r="AD740" s="337">
        <v>1203.521</v>
      </c>
      <c r="AE740" s="337">
        <v>1323.06</v>
      </c>
      <c r="AF740" s="337"/>
      <c r="AG740" s="337"/>
      <c r="AH740" s="337"/>
    </row>
    <row r="741" spans="1:34" s="299" customFormat="1" x14ac:dyDescent="0.2">
      <c r="A741" s="297" t="s">
        <v>465</v>
      </c>
      <c r="B741" s="297" t="s">
        <v>428</v>
      </c>
      <c r="C741" s="337">
        <v>62.917512975858806</v>
      </c>
      <c r="D741" s="337">
        <v>58.534429914555716</v>
      </c>
      <c r="E741" s="337">
        <v>82.592717515866397</v>
      </c>
      <c r="F741" s="337">
        <v>92.187557625794639</v>
      </c>
      <c r="G741" s="337">
        <v>112.49484305341718</v>
      </c>
      <c r="H741" s="337">
        <v>95.801727613823516</v>
      </c>
      <c r="I741" s="337">
        <v>153.08371493715381</v>
      </c>
      <c r="J741" s="337">
        <v>203.72833692561218</v>
      </c>
      <c r="K741" s="337">
        <v>261.83592298856348</v>
      </c>
      <c r="L741" s="337">
        <v>269.07611701425674</v>
      </c>
      <c r="M741" s="337">
        <v>297.73160996068992</v>
      </c>
      <c r="N741" s="337">
        <v>289.56052926050353</v>
      </c>
      <c r="O741" s="337">
        <v>339.3674378464242</v>
      </c>
      <c r="P741" s="337">
        <v>397.45441197238927</v>
      </c>
      <c r="Q741" s="337">
        <v>433.93620164533166</v>
      </c>
      <c r="R741" s="337">
        <v>450.83004529546389</v>
      </c>
      <c r="S741" s="337">
        <v>451.40647062661742</v>
      </c>
      <c r="T741" s="337">
        <v>490.75702679517417</v>
      </c>
      <c r="U741" s="337">
        <v>501.45793922229484</v>
      </c>
      <c r="V741" s="337">
        <v>497.36953770166963</v>
      </c>
      <c r="W741" s="337">
        <v>517.33269547648194</v>
      </c>
      <c r="X741" s="337">
        <v>564.71509253630916</v>
      </c>
      <c r="Y741" s="337">
        <v>591.3368745586173</v>
      </c>
      <c r="Z741" s="337">
        <v>552.55399999999997</v>
      </c>
      <c r="AA741" s="337">
        <v>603.52599999999995</v>
      </c>
      <c r="AB741" s="337">
        <v>592.66099999999994</v>
      </c>
      <c r="AC741" s="337">
        <v>626.96600000000001</v>
      </c>
      <c r="AD741" s="337">
        <v>663.62400000000002</v>
      </c>
      <c r="AE741" s="337">
        <v>705.33900000000006</v>
      </c>
      <c r="AF741" s="337"/>
      <c r="AG741" s="337"/>
      <c r="AH741" s="337"/>
    </row>
    <row r="742" spans="1:34" s="299" customFormat="1" x14ac:dyDescent="0.2">
      <c r="A742" s="297" t="s">
        <v>466</v>
      </c>
      <c r="B742" s="297" t="s">
        <v>429</v>
      </c>
      <c r="C742" s="337">
        <v>37.178935100021889</v>
      </c>
      <c r="D742" s="337">
        <v>35.730500607176275</v>
      </c>
      <c r="E742" s="337">
        <v>61.161977448621812</v>
      </c>
      <c r="F742" s="337">
        <v>56.334344757312067</v>
      </c>
      <c r="G742" s="337">
        <v>46.015880438826713</v>
      </c>
      <c r="H742" s="337">
        <v>46.7520474900154</v>
      </c>
      <c r="I742" s="337">
        <v>46.398517560797295</v>
      </c>
      <c r="J742" s="337">
        <v>47.954155128988447</v>
      </c>
      <c r="K742" s="337">
        <v>50.084080363461773</v>
      </c>
      <c r="L742" s="337">
        <v>56.901455126073309</v>
      </c>
      <c r="M742" s="337">
        <v>62.549246033294473</v>
      </c>
      <c r="N742" s="337">
        <v>57.332164502907169</v>
      </c>
      <c r="O742" s="337">
        <v>73.247103007096769</v>
      </c>
      <c r="P742" s="337">
        <v>70.484510066806948</v>
      </c>
      <c r="Q742" s="337">
        <v>86.155650100770671</v>
      </c>
      <c r="R742" s="337">
        <v>104.78545873329497</v>
      </c>
      <c r="S742" s="337">
        <v>110.13162903113823</v>
      </c>
      <c r="T742" s="337">
        <v>117.82986857207585</v>
      </c>
      <c r="U742" s="337">
        <v>137.18913672519363</v>
      </c>
      <c r="V742" s="337">
        <v>152.13441540529786</v>
      </c>
      <c r="W742" s="337">
        <v>169.25908470757909</v>
      </c>
      <c r="X742" s="337">
        <v>174.72131575954543</v>
      </c>
      <c r="Y742" s="337">
        <v>188.24941360630575</v>
      </c>
      <c r="Z742" s="337">
        <v>199.34200000000001</v>
      </c>
      <c r="AA742" s="337">
        <v>218.54499999999999</v>
      </c>
      <c r="AB742" s="337">
        <v>271.34500000000003</v>
      </c>
      <c r="AC742" s="337">
        <v>285.392</v>
      </c>
      <c r="AD742" s="337">
        <v>300.64999999999998</v>
      </c>
      <c r="AE742" s="337">
        <v>344.178</v>
      </c>
      <c r="AF742" s="337"/>
      <c r="AG742" s="337"/>
      <c r="AH742" s="337"/>
    </row>
    <row r="743" spans="1:34" s="299" customFormat="1" x14ac:dyDescent="0.2">
      <c r="A743" s="297" t="s">
        <v>191</v>
      </c>
      <c r="B743" s="297" t="s">
        <v>430</v>
      </c>
      <c r="C743" s="337">
        <v>285.33765615730522</v>
      </c>
      <c r="D743" s="337">
        <v>263.25883536885857</v>
      </c>
      <c r="E743" s="337">
        <v>268.54423381135786</v>
      </c>
      <c r="F743" s="337">
        <v>283.59557096329308</v>
      </c>
      <c r="G743" s="337">
        <v>304.45079880354672</v>
      </c>
      <c r="H743" s="337">
        <v>326.86942652507929</v>
      </c>
      <c r="I743" s="337">
        <v>340.00142858685865</v>
      </c>
      <c r="J743" s="337">
        <v>370.4303763221464</v>
      </c>
      <c r="K743" s="337">
        <v>374.44939382520619</v>
      </c>
      <c r="L743" s="337">
        <v>397.43692727070766</v>
      </c>
      <c r="M743" s="337">
        <v>425.00154078394678</v>
      </c>
      <c r="N743" s="337">
        <v>455.12923476034217</v>
      </c>
      <c r="O743" s="337">
        <v>484.11094906959897</v>
      </c>
      <c r="P743" s="337">
        <v>493.69050109444584</v>
      </c>
      <c r="Q743" s="337">
        <v>517.73989523017644</v>
      </c>
      <c r="R743" s="337">
        <v>560.62751243975924</v>
      </c>
      <c r="S743" s="337">
        <v>547.4108699865202</v>
      </c>
      <c r="T743" s="337">
        <v>579.79000695949776</v>
      </c>
      <c r="U743" s="337">
        <v>574.44906545921287</v>
      </c>
      <c r="V743" s="337">
        <v>642.75793638561436</v>
      </c>
      <c r="W743" s="337">
        <v>702.96871559183319</v>
      </c>
      <c r="X743" s="337">
        <v>740.10277221780541</v>
      </c>
      <c r="Y743" s="337">
        <v>788.49848405696719</v>
      </c>
      <c r="Z743" s="337">
        <v>807.62699999999995</v>
      </c>
      <c r="AA743" s="337">
        <v>854.048</v>
      </c>
      <c r="AB743" s="337">
        <v>899.32799999999997</v>
      </c>
      <c r="AC743" s="337">
        <v>951.51800000000003</v>
      </c>
      <c r="AD743" s="337">
        <v>990.096</v>
      </c>
      <c r="AE743" s="337">
        <v>1063.76</v>
      </c>
      <c r="AF743" s="337"/>
      <c r="AG743" s="337"/>
      <c r="AH743" s="337"/>
    </row>
    <row r="744" spans="1:34" s="299" customFormat="1" x14ac:dyDescent="0.2">
      <c r="A744" s="297" t="s">
        <v>192</v>
      </c>
      <c r="B744" s="297" t="s">
        <v>431</v>
      </c>
      <c r="C744" s="337">
        <v>3.5869877042972877</v>
      </c>
      <c r="D744" s="337">
        <v>3.6128020686021736</v>
      </c>
      <c r="E744" s="337">
        <v>2.7922362182651468</v>
      </c>
      <c r="F744" s="337">
        <v>4.7467565899096513</v>
      </c>
      <c r="G744" s="337">
        <v>4.0337598640626808</v>
      </c>
      <c r="H744" s="337">
        <v>4.330072355605509</v>
      </c>
      <c r="I744" s="337">
        <v>2.859733316457584</v>
      </c>
      <c r="J744" s="337">
        <v>2.9481292149555869</v>
      </c>
      <c r="K744" s="337">
        <v>3.0329634190152137</v>
      </c>
      <c r="L744" s="337">
        <v>3.3205074616209096</v>
      </c>
      <c r="M744" s="337">
        <v>4.5604792301507375</v>
      </c>
      <c r="N744" s="337">
        <v>4.1192652966579351</v>
      </c>
      <c r="O744" s="337">
        <v>7.1660764011650881</v>
      </c>
      <c r="P744" s="337">
        <v>9.0373522268378874</v>
      </c>
      <c r="Q744" s="337">
        <v>9.1628710077661886</v>
      </c>
      <c r="R744" s="337">
        <v>9.1011576071431044</v>
      </c>
      <c r="S744" s="337">
        <v>9.4034486712121019</v>
      </c>
      <c r="T744" s="337">
        <v>9.7182916133739301</v>
      </c>
      <c r="U744" s="337">
        <v>9.8595002419182727</v>
      </c>
      <c r="V744" s="337">
        <v>9.9902489720519227</v>
      </c>
      <c r="W744" s="337">
        <v>10.12413567170878</v>
      </c>
      <c r="X744" s="337">
        <v>10.773695363012756</v>
      </c>
      <c r="Y744" s="337">
        <v>11.208827136897542</v>
      </c>
      <c r="Z744" s="337">
        <v>6.516</v>
      </c>
      <c r="AA744" s="337">
        <v>6.8380000000000001</v>
      </c>
      <c r="AB744" s="337">
        <v>6.7729999999999997</v>
      </c>
      <c r="AC744" s="337">
        <v>7.1520000000000001</v>
      </c>
      <c r="AD744" s="337">
        <v>7.2789999999999999</v>
      </c>
      <c r="AE744" s="337">
        <v>7.1710000000000003</v>
      </c>
      <c r="AF744" s="337"/>
      <c r="AG744" s="337"/>
      <c r="AH744" s="337"/>
    </row>
    <row r="745" spans="1:34" s="299" customFormat="1" x14ac:dyDescent="0.2">
      <c r="A745" s="297" t="s">
        <v>467</v>
      </c>
      <c r="B745" s="297" t="s">
        <v>433</v>
      </c>
      <c r="C745" s="337">
        <v>10.466977550066785</v>
      </c>
      <c r="D745" s="337">
        <v>10.796275969300542</v>
      </c>
      <c r="E745" s="337">
        <v>8.0737847110435972</v>
      </c>
      <c r="F745" s="337">
        <v>13.863553087843165</v>
      </c>
      <c r="G745" s="337">
        <v>12.036333115711061</v>
      </c>
      <c r="H745" s="337">
        <v>13.004733442583941</v>
      </c>
      <c r="I745" s="337">
        <v>8.4129892976263925</v>
      </c>
      <c r="J745" s="337">
        <v>9.1085295852543844</v>
      </c>
      <c r="K745" s="337">
        <v>8.9307374690682888</v>
      </c>
      <c r="L745" s="337">
        <v>10.686319863948961</v>
      </c>
      <c r="M745" s="337">
        <v>14.548305195869052</v>
      </c>
      <c r="N745" s="337">
        <v>16.228040227105602</v>
      </c>
      <c r="O745" s="337">
        <v>20.161454186608825</v>
      </c>
      <c r="P745" s="337">
        <v>19.521308403874475</v>
      </c>
      <c r="Q745" s="337">
        <v>22.372676710629115</v>
      </c>
      <c r="R745" s="337">
        <v>26.662281048853892</v>
      </c>
      <c r="S745" s="337">
        <v>24.884098319036251</v>
      </c>
      <c r="T745" s="337">
        <v>25.622770338226044</v>
      </c>
      <c r="U745" s="337">
        <v>22.590546924779964</v>
      </c>
      <c r="V745" s="337">
        <v>22.042279688370481</v>
      </c>
      <c r="W745" s="337">
        <v>15.798429207649978</v>
      </c>
      <c r="X745" s="337">
        <v>12.376422414801404</v>
      </c>
      <c r="Y745" s="337">
        <v>11.724703319939595</v>
      </c>
      <c r="Z745" s="337">
        <v>11.855</v>
      </c>
      <c r="AA745" s="337">
        <v>11.542</v>
      </c>
      <c r="AB745" s="337">
        <v>17.946999999999999</v>
      </c>
      <c r="AC745" s="337">
        <v>21.141999999999999</v>
      </c>
      <c r="AD745" s="337">
        <v>22.164000000000001</v>
      </c>
      <c r="AE745" s="337">
        <v>23.96</v>
      </c>
      <c r="AF745" s="337"/>
      <c r="AG745" s="337"/>
      <c r="AH745" s="337"/>
    </row>
    <row r="746" spans="1:34" s="299" customFormat="1" x14ac:dyDescent="0.2">
      <c r="A746" s="297" t="s">
        <v>193</v>
      </c>
      <c r="B746" s="297" t="s">
        <v>434</v>
      </c>
      <c r="C746" s="337">
        <v>523.01570720553912</v>
      </c>
      <c r="D746" s="337">
        <v>479.44603005515933</v>
      </c>
      <c r="E746" s="337">
        <v>488.47331500231888</v>
      </c>
      <c r="F746" s="337">
        <v>547.96449150862338</v>
      </c>
      <c r="G746" s="337">
        <v>567.82561462773924</v>
      </c>
      <c r="H746" s="337">
        <v>578.14495550402557</v>
      </c>
      <c r="I746" s="337">
        <v>651.34657533436223</v>
      </c>
      <c r="J746" s="337">
        <v>670.15986796702373</v>
      </c>
      <c r="K746" s="337">
        <v>776.42476558160331</v>
      </c>
      <c r="L746" s="337">
        <v>788.56117104028533</v>
      </c>
      <c r="M746" s="337">
        <v>838.49124497437072</v>
      </c>
      <c r="N746" s="337">
        <v>882.13955840011295</v>
      </c>
      <c r="O746" s="337">
        <v>884.88008205411211</v>
      </c>
      <c r="P746" s="337">
        <v>839.75557708003532</v>
      </c>
      <c r="Q746" s="337">
        <v>884.91631665787213</v>
      </c>
      <c r="R746" s="337">
        <v>1075.5051560641782</v>
      </c>
      <c r="S746" s="337">
        <v>1168.1135563543125</v>
      </c>
      <c r="T746" s="337">
        <v>1218.9636979956852</v>
      </c>
      <c r="U746" s="337">
        <v>1384.5366329671958</v>
      </c>
      <c r="V746" s="337">
        <v>1506.1658450460131</v>
      </c>
      <c r="W746" s="337">
        <v>1632.7581625655748</v>
      </c>
      <c r="X746" s="337">
        <v>1724.8116557809824</v>
      </c>
      <c r="Y746" s="337">
        <v>1857.0938413652771</v>
      </c>
      <c r="Z746" s="337">
        <v>1924.7190000000001</v>
      </c>
      <c r="AA746" s="337">
        <v>1913.4680000000001</v>
      </c>
      <c r="AB746" s="337">
        <v>2080.8029999999999</v>
      </c>
      <c r="AC746" s="337">
        <v>2205.5569999999998</v>
      </c>
      <c r="AD746" s="337">
        <v>2247.4850000000001</v>
      </c>
      <c r="AE746" s="337">
        <v>2370.2840000000001</v>
      </c>
      <c r="AF746" s="337"/>
      <c r="AG746" s="337"/>
      <c r="AH746" s="337"/>
    </row>
    <row r="747" spans="1:34" s="299" customFormat="1" x14ac:dyDescent="0.2">
      <c r="A747" s="297" t="s">
        <v>60</v>
      </c>
      <c r="B747" s="297" t="s">
        <v>435</v>
      </c>
      <c r="C747" s="337">
        <v>165.74216403284441</v>
      </c>
      <c r="D747" s="337">
        <v>132.34026205652981</v>
      </c>
      <c r="E747" s="337">
        <v>142.59106840597292</v>
      </c>
      <c r="F747" s="337">
        <v>158.34571780567896</v>
      </c>
      <c r="G747" s="337">
        <v>173.6072807133786</v>
      </c>
      <c r="H747" s="337">
        <v>183.60920605606762</v>
      </c>
      <c r="I747" s="337">
        <v>212.29131755005844</v>
      </c>
      <c r="J747" s="337">
        <v>227.87143819201466</v>
      </c>
      <c r="K747" s="337">
        <v>260.22676415399155</v>
      </c>
      <c r="L747" s="337">
        <v>286.02807481599513</v>
      </c>
      <c r="M747" s="337">
        <v>334.80413513976958</v>
      </c>
      <c r="N747" s="337">
        <v>362.06922066097951</v>
      </c>
      <c r="O747" s="337">
        <v>375.12668955408344</v>
      </c>
      <c r="P747" s="337">
        <v>427.84144617581029</v>
      </c>
      <c r="Q747" s="337">
        <v>470.16132462784861</v>
      </c>
      <c r="R747" s="337">
        <v>504.93541012800813</v>
      </c>
      <c r="S747" s="337">
        <v>539.2069560195888</v>
      </c>
      <c r="T747" s="337">
        <v>580.89837727340853</v>
      </c>
      <c r="U747" s="337">
        <v>616.53906455527681</v>
      </c>
      <c r="V747" s="337">
        <v>656.06091913843375</v>
      </c>
      <c r="W747" s="337">
        <v>707.21312338180076</v>
      </c>
      <c r="X747" s="337">
        <v>764.22347181770795</v>
      </c>
      <c r="Y747" s="337">
        <v>813.90258310279251</v>
      </c>
      <c r="Z747" s="337">
        <v>915.69399999999996</v>
      </c>
      <c r="AA747" s="337">
        <v>971.19799999999998</v>
      </c>
      <c r="AB747" s="337">
        <v>1018.645</v>
      </c>
      <c r="AC747" s="337">
        <v>1083.9849999999999</v>
      </c>
      <c r="AD747" s="337">
        <v>1093.9939999999999</v>
      </c>
      <c r="AE747" s="337">
        <v>1100.499</v>
      </c>
      <c r="AF747" s="337"/>
      <c r="AG747" s="337"/>
      <c r="AH747" s="337"/>
    </row>
    <row r="748" spans="1:34" s="299" customFormat="1" x14ac:dyDescent="0.2">
      <c r="A748" s="297" t="s">
        <v>119</v>
      </c>
      <c r="B748" s="297" t="s">
        <v>436</v>
      </c>
      <c r="C748" s="337">
        <v>97.189929718543368</v>
      </c>
      <c r="D748" s="337">
        <v>88.145558430592075</v>
      </c>
      <c r="E748" s="337">
        <v>111.09621079086754</v>
      </c>
      <c r="F748" s="337">
        <v>125.77625580574374</v>
      </c>
      <c r="G748" s="337">
        <v>146.85922278293393</v>
      </c>
      <c r="H748" s="337">
        <v>169.19226469631471</v>
      </c>
      <c r="I748" s="337">
        <v>164.41127553681471</v>
      </c>
      <c r="J748" s="337">
        <v>142.42500302837269</v>
      </c>
      <c r="K748" s="337">
        <v>167.74703183310055</v>
      </c>
      <c r="L748" s="337">
        <v>167.59807516886261</v>
      </c>
      <c r="M748" s="337">
        <v>180.44856879685</v>
      </c>
      <c r="N748" s="337">
        <v>186.38683206062606</v>
      </c>
      <c r="O748" s="337">
        <v>190.10729534393155</v>
      </c>
      <c r="P748" s="337">
        <v>198.00944767256965</v>
      </c>
      <c r="Q748" s="337">
        <v>199.68113632868642</v>
      </c>
      <c r="R748" s="337">
        <v>212.63645165393896</v>
      </c>
      <c r="S748" s="337">
        <v>232.65277484531438</v>
      </c>
      <c r="T748" s="337">
        <v>238.39348030450026</v>
      </c>
      <c r="U748" s="337">
        <v>253.84349256260893</v>
      </c>
      <c r="V748" s="337">
        <v>265.0340393708712</v>
      </c>
      <c r="W748" s="337">
        <v>279.8197545157746</v>
      </c>
      <c r="X748" s="337">
        <v>300.66851178912032</v>
      </c>
      <c r="Y748" s="337">
        <v>303.55845611717865</v>
      </c>
      <c r="Z748" s="337">
        <v>313.29700000000003</v>
      </c>
      <c r="AA748" s="337">
        <v>323.42899999999997</v>
      </c>
      <c r="AB748" s="337">
        <v>337.09699999999998</v>
      </c>
      <c r="AC748" s="337">
        <v>359.05099999999999</v>
      </c>
      <c r="AD748" s="337">
        <v>367.73</v>
      </c>
      <c r="AE748" s="337">
        <v>376.05399999999997</v>
      </c>
      <c r="AF748" s="337"/>
      <c r="AG748" s="337"/>
      <c r="AH748" s="337"/>
    </row>
    <row r="749" spans="1:34" s="299" customFormat="1" x14ac:dyDescent="0.2">
      <c r="A749" s="297" t="s">
        <v>468</v>
      </c>
      <c r="B749" s="297" t="s">
        <v>438</v>
      </c>
      <c r="C749" s="337">
        <v>18.229421924610723</v>
      </c>
      <c r="D749" s="337">
        <v>21.118048744929649</v>
      </c>
      <c r="E749" s="337">
        <v>23.082904223692175</v>
      </c>
      <c r="F749" s="337">
        <v>23.964239329742792</v>
      </c>
      <c r="G749" s="337">
        <v>25.103556909788427</v>
      </c>
      <c r="H749" s="337">
        <v>26.455422395700438</v>
      </c>
      <c r="I749" s="337">
        <v>25.559892444310755</v>
      </c>
      <c r="J749" s="337">
        <v>25.655039272579383</v>
      </c>
      <c r="K749" s="337">
        <v>29.584602707329839</v>
      </c>
      <c r="L749" s="337">
        <v>31.571188697344272</v>
      </c>
      <c r="M749" s="337">
        <v>36.547036457351659</v>
      </c>
      <c r="N749" s="337">
        <v>35.232349580227883</v>
      </c>
      <c r="O749" s="337">
        <v>33.578030358489407</v>
      </c>
      <c r="P749" s="337">
        <v>35.797612311388988</v>
      </c>
      <c r="Q749" s="337">
        <v>36.969560975738787</v>
      </c>
      <c r="R749" s="337">
        <v>34.229929224100729</v>
      </c>
      <c r="S749" s="337">
        <v>30.47454717822059</v>
      </c>
      <c r="T749" s="337">
        <v>29.965867475973194</v>
      </c>
      <c r="U749" s="337">
        <v>31.087216740607225</v>
      </c>
      <c r="V749" s="337">
        <v>31.779723692686765</v>
      </c>
      <c r="W749" s="337">
        <v>34.685447698580923</v>
      </c>
      <c r="X749" s="337">
        <v>37.860273726156791</v>
      </c>
      <c r="Y749" s="337">
        <v>41.425665199075013</v>
      </c>
      <c r="Z749" s="337">
        <v>44.820999999999998</v>
      </c>
      <c r="AA749" s="337">
        <v>45.488999999999997</v>
      </c>
      <c r="AB749" s="337">
        <v>52.622999999999998</v>
      </c>
      <c r="AC749" s="337">
        <v>53.505000000000003</v>
      </c>
      <c r="AD749" s="337">
        <v>55.972000000000001</v>
      </c>
      <c r="AE749" s="337">
        <v>60.923000000000002</v>
      </c>
      <c r="AF749" s="337"/>
      <c r="AG749" s="337"/>
      <c r="AH749" s="337"/>
    </row>
    <row r="750" spans="1:34" s="299" customFormat="1" x14ac:dyDescent="0.2">
      <c r="A750" s="297" t="s">
        <v>469</v>
      </c>
      <c r="B750" s="297" t="s">
        <v>440</v>
      </c>
      <c r="C750" s="337">
        <v>132.15876763057324</v>
      </c>
      <c r="D750" s="337">
        <v>151.14809114122423</v>
      </c>
      <c r="E750" s="337">
        <v>179.10373682866515</v>
      </c>
      <c r="F750" s="337">
        <v>192.5961017367587</v>
      </c>
      <c r="G750" s="337">
        <v>202.86112186564395</v>
      </c>
      <c r="H750" s="337">
        <v>208.70428924314822</v>
      </c>
      <c r="I750" s="337">
        <v>231.53332708922849</v>
      </c>
      <c r="J750" s="337">
        <v>242.91364631130551</v>
      </c>
      <c r="K750" s="337">
        <v>262.11121441260457</v>
      </c>
      <c r="L750" s="337">
        <v>278.98091050700663</v>
      </c>
      <c r="M750" s="337">
        <v>301.16766949534383</v>
      </c>
      <c r="N750" s="337">
        <v>313.87059882092882</v>
      </c>
      <c r="O750" s="337">
        <v>341.64717319205005</v>
      </c>
      <c r="P750" s="337">
        <v>330.70254965331924</v>
      </c>
      <c r="Q750" s="337">
        <v>354.88035180571279</v>
      </c>
      <c r="R750" s="337">
        <v>348.77870703707345</v>
      </c>
      <c r="S750" s="337">
        <v>352.89102968036036</v>
      </c>
      <c r="T750" s="337">
        <v>357.6219931345866</v>
      </c>
      <c r="U750" s="337">
        <v>377.05218345928984</v>
      </c>
      <c r="V750" s="337">
        <v>395.18748759196643</v>
      </c>
      <c r="W750" s="337">
        <v>416.8327099403362</v>
      </c>
      <c r="X750" s="337">
        <v>446.97169915325361</v>
      </c>
      <c r="Y750" s="337">
        <v>472.84228297752264</v>
      </c>
      <c r="Z750" s="337">
        <v>493.54300000000001</v>
      </c>
      <c r="AA750" s="337">
        <v>515.202</v>
      </c>
      <c r="AB750" s="337">
        <v>547.94299999999998</v>
      </c>
      <c r="AC750" s="337">
        <v>580.73400000000004</v>
      </c>
      <c r="AD750" s="337">
        <v>594.45699999999999</v>
      </c>
      <c r="AE750" s="337">
        <v>616.76900000000001</v>
      </c>
      <c r="AF750" s="337"/>
      <c r="AG750" s="337"/>
      <c r="AH750" s="337"/>
    </row>
    <row r="751" spans="1:34" s="299" customFormat="1" x14ac:dyDescent="0.2">
      <c r="A751" s="297" t="s">
        <v>470</v>
      </c>
      <c r="B751" s="297" t="s">
        <v>442</v>
      </c>
      <c r="C751" s="337">
        <v>4.7731534973233849</v>
      </c>
      <c r="D751" s="337">
        <v>5.331538276403891</v>
      </c>
      <c r="E751" s="337">
        <v>6.1560128898282578</v>
      </c>
      <c r="F751" s="337">
        <v>6.3995462869398523</v>
      </c>
      <c r="G751" s="337">
        <v>6.7081457281450128</v>
      </c>
      <c r="H751" s="337">
        <v>7.1713404315880176</v>
      </c>
      <c r="I751" s="337">
        <v>8.2150257512256761</v>
      </c>
      <c r="J751" s="337">
        <v>8.5121123100576011</v>
      </c>
      <c r="K751" s="337">
        <v>9.2734270908602738</v>
      </c>
      <c r="L751" s="337">
        <v>9.9559501154832972</v>
      </c>
      <c r="M751" s="337">
        <v>10.94411977007773</v>
      </c>
      <c r="N751" s="337">
        <v>11.444580641785338</v>
      </c>
      <c r="O751" s="337">
        <v>8.9921033658700757</v>
      </c>
      <c r="P751" s="337">
        <v>9.2384859643217823</v>
      </c>
      <c r="Q751" s="337">
        <v>9.5847999663412971</v>
      </c>
      <c r="R751" s="337">
        <v>9.9506407943453432</v>
      </c>
      <c r="S751" s="337">
        <v>11.362889767754968</v>
      </c>
      <c r="T751" s="337">
        <v>11.283059508582969</v>
      </c>
      <c r="U751" s="337">
        <v>12.434567923258134</v>
      </c>
      <c r="V751" s="337">
        <v>13.7273586671154</v>
      </c>
      <c r="W751" s="337">
        <v>14.929407101985836</v>
      </c>
      <c r="X751" s="337">
        <v>15.630649882194533</v>
      </c>
      <c r="Y751" s="337">
        <v>16.393919050824596</v>
      </c>
      <c r="Z751" s="337">
        <v>17.062999999999999</v>
      </c>
      <c r="AA751" s="337">
        <v>17.577999999999999</v>
      </c>
      <c r="AB751" s="337">
        <v>18.245999999999999</v>
      </c>
      <c r="AC751" s="337">
        <v>19.562000000000001</v>
      </c>
      <c r="AD751" s="337">
        <v>20.492999999999999</v>
      </c>
      <c r="AE751" s="337">
        <v>21.501999999999999</v>
      </c>
      <c r="AF751" s="337"/>
      <c r="AG751" s="337"/>
      <c r="AH751" s="337"/>
    </row>
    <row r="752" spans="1:34" s="299" customFormat="1" ht="10.8" thickBot="1" x14ac:dyDescent="0.25">
      <c r="A752" s="297" t="s">
        <v>75</v>
      </c>
      <c r="B752" s="297" t="s">
        <v>443</v>
      </c>
      <c r="C752" s="337">
        <v>8.8858429747754606</v>
      </c>
      <c r="D752" s="337">
        <v>-10.795087252121935</v>
      </c>
      <c r="E752" s="337">
        <v>-28.040877026744226</v>
      </c>
      <c r="F752" s="337">
        <v>-1.4080999999999948</v>
      </c>
      <c r="G752" s="337">
        <v>3.6319299999999948</v>
      </c>
      <c r="H752" s="337">
        <v>4.8029799999999483</v>
      </c>
      <c r="I752" s="337">
        <v>9.5475900000000333</v>
      </c>
      <c r="J752" s="337">
        <v>19.785379999999947</v>
      </c>
      <c r="K752" s="337">
        <v>17.640539999999966</v>
      </c>
      <c r="L752" s="337">
        <v>12.504629999999961</v>
      </c>
      <c r="M752" s="337">
        <v>-5.31645999999997</v>
      </c>
      <c r="N752" s="337">
        <v>11.465499999999977</v>
      </c>
      <c r="O752" s="337">
        <v>-13.426200000000001</v>
      </c>
      <c r="P752" s="337">
        <v>3.1045999999999769</v>
      </c>
      <c r="Q752" s="337">
        <v>-12.928803999999968</v>
      </c>
      <c r="R752" s="337">
        <v>9.9623000000000541</v>
      </c>
      <c r="S752" s="337">
        <v>-5.1860000000000106</v>
      </c>
      <c r="T752" s="337">
        <v>2.7062000000000008</v>
      </c>
      <c r="U752" s="337">
        <v>3.8824000000000232</v>
      </c>
      <c r="V752" s="337">
        <v>9.9225999999999992</v>
      </c>
      <c r="W752" s="337">
        <v>-3.7208700000000299</v>
      </c>
      <c r="X752" s="337">
        <v>-3.2650000000000508</v>
      </c>
      <c r="Y752" s="337">
        <v>6.2577799999999479</v>
      </c>
      <c r="Z752" s="337">
        <v>-22.68</v>
      </c>
      <c r="AA752" s="337">
        <v>-14.871</v>
      </c>
      <c r="AB752" s="337">
        <v>-24.792000000000002</v>
      </c>
      <c r="AC752" s="337">
        <v>-29.222000000000001</v>
      </c>
      <c r="AD752" s="337">
        <v>-15.234</v>
      </c>
      <c r="AE752" s="337">
        <v>-15.148</v>
      </c>
      <c r="AF752" s="337"/>
      <c r="AG752" s="337"/>
      <c r="AH752" s="337"/>
    </row>
    <row r="753" spans="1:34" s="299" customFormat="1" ht="10.8" thickBot="1" x14ac:dyDescent="0.25">
      <c r="A753" s="338" t="s">
        <v>73</v>
      </c>
      <c r="B753" s="344"/>
      <c r="C753" s="345">
        <f t="shared" ref="C753:W753" si="295">SUM(C706:C752)</f>
        <v>3648.0624197855905</v>
      </c>
      <c r="D753" s="345">
        <f t="shared" si="295"/>
        <v>3825.0146741438093</v>
      </c>
      <c r="E753" s="345">
        <f t="shared" si="295"/>
        <v>4116.4673758220133</v>
      </c>
      <c r="F753" s="345">
        <f t="shared" si="295"/>
        <v>4495.9028869697386</v>
      </c>
      <c r="G753" s="345">
        <f t="shared" si="295"/>
        <v>4879.5608408970011</v>
      </c>
      <c r="H753" s="345">
        <f t="shared" si="295"/>
        <v>5324.4820231125168</v>
      </c>
      <c r="I753" s="345">
        <f t="shared" si="295"/>
        <v>5745.4413500575602</v>
      </c>
      <c r="J753" s="345">
        <f t="shared" si="295"/>
        <v>6080.2699305379529</v>
      </c>
      <c r="K753" s="345">
        <f t="shared" si="295"/>
        <v>6600.415405007574</v>
      </c>
      <c r="L753" s="345">
        <f t="shared" si="295"/>
        <v>7155.4880856007376</v>
      </c>
      <c r="M753" s="345">
        <f t="shared" si="295"/>
        <v>7712.1842320697097</v>
      </c>
      <c r="N753" s="345">
        <f t="shared" si="295"/>
        <v>8128.347048482482</v>
      </c>
      <c r="O753" s="345">
        <f t="shared" si="295"/>
        <v>8418.2344587437256</v>
      </c>
      <c r="P753" s="345">
        <f t="shared" si="295"/>
        <v>8845.3570604882807</v>
      </c>
      <c r="Q753" s="345">
        <f t="shared" si="295"/>
        <v>9263.0743540399289</v>
      </c>
      <c r="R753" s="345">
        <f t="shared" si="295"/>
        <v>10278.582588743429</v>
      </c>
      <c r="S753" s="345">
        <f t="shared" si="295"/>
        <v>11094.145643314552</v>
      </c>
      <c r="T753" s="345">
        <f t="shared" si="295"/>
        <v>11469.935222102011</v>
      </c>
      <c r="U753" s="345">
        <f t="shared" si="295"/>
        <v>12172.876145517133</v>
      </c>
      <c r="V753" s="345">
        <f t="shared" si="295"/>
        <v>12975.910549189557</v>
      </c>
      <c r="W753" s="345">
        <f t="shared" si="295"/>
        <v>13950.667668853908</v>
      </c>
      <c r="X753" s="345">
        <f t="shared" ref="X753:AE753" si="296">SUM(X706:X752)</f>
        <v>15070.811251307674</v>
      </c>
      <c r="Y753" s="345">
        <f t="shared" si="296"/>
        <v>16246.019433127132</v>
      </c>
      <c r="Z753" s="345">
        <f t="shared" si="296"/>
        <v>16616.102999999996</v>
      </c>
      <c r="AA753" s="345">
        <f t="shared" si="296"/>
        <v>17408.352000000006</v>
      </c>
      <c r="AB753" s="345">
        <f t="shared" si="296"/>
        <v>18556.891</v>
      </c>
      <c r="AC753" s="345">
        <f t="shared" si="296"/>
        <v>19697.536</v>
      </c>
      <c r="AD753" s="345">
        <f t="shared" si="296"/>
        <v>20090.625999999997</v>
      </c>
      <c r="AE753" s="345">
        <f t="shared" si="296"/>
        <v>21315.036999999993</v>
      </c>
      <c r="AF753" s="345"/>
      <c r="AG753" s="345"/>
      <c r="AH753" s="345"/>
    </row>
    <row r="754" spans="1:34" x14ac:dyDescent="0.2">
      <c r="B754" s="234"/>
      <c r="C754" s="234"/>
      <c r="D754" s="234"/>
      <c r="E754" s="234"/>
      <c r="F754" s="234"/>
      <c r="G754" s="234"/>
      <c r="H754" s="234"/>
      <c r="I754" s="234"/>
      <c r="J754" s="234"/>
      <c r="K754" s="234"/>
      <c r="L754" s="234"/>
      <c r="M754" s="234"/>
      <c r="N754" s="234"/>
      <c r="O754" s="234"/>
      <c r="P754" s="234"/>
      <c r="Q754" s="234"/>
      <c r="R754" s="234"/>
      <c r="S754" s="234"/>
      <c r="T754" s="234"/>
      <c r="U754" s="234"/>
      <c r="V754" s="234"/>
      <c r="W754" s="234"/>
      <c r="X754" s="234"/>
      <c r="Y754" s="234"/>
      <c r="Z754" s="234"/>
      <c r="AA754" s="234"/>
      <c r="AB754" s="234"/>
      <c r="AC754" s="234"/>
      <c r="AD754" s="234"/>
      <c r="AE754" s="234"/>
      <c r="AF754" s="234"/>
      <c r="AG754" s="234"/>
      <c r="AH754" s="234"/>
    </row>
    <row r="756" spans="1:34" x14ac:dyDescent="0.2">
      <c r="A756" s="2" t="str">
        <f>"Tableau "&amp;B756&amp;": "</f>
        <v xml:space="preserve">Tableau 2,18997676637635: </v>
      </c>
      <c r="B756" s="211">
        <f>C736+1</f>
        <v>2.1899767663763514</v>
      </c>
    </row>
    <row r="757" spans="1:34" s="299" customFormat="1" ht="10.8" thickBot="1" x14ac:dyDescent="0.25">
      <c r="A757" s="300" t="s">
        <v>91</v>
      </c>
    </row>
    <row r="758" spans="1:34" s="299" customFormat="1" ht="10.8" thickBot="1" x14ac:dyDescent="0.25">
      <c r="A758" s="343" t="s">
        <v>0</v>
      </c>
      <c r="B758" s="336" t="s">
        <v>19</v>
      </c>
      <c r="C758" s="336">
        <f t="shared" ref="C758:AE758" si="297">C$13</f>
        <v>1993</v>
      </c>
      <c r="D758" s="336">
        <f t="shared" si="297"/>
        <v>1994</v>
      </c>
      <c r="E758" s="336">
        <f t="shared" si="297"/>
        <v>1995</v>
      </c>
      <c r="F758" s="336">
        <f t="shared" si="297"/>
        <v>1996</v>
      </c>
      <c r="G758" s="336">
        <f t="shared" si="297"/>
        <v>1997</v>
      </c>
      <c r="H758" s="336">
        <f t="shared" si="297"/>
        <v>1998</v>
      </c>
      <c r="I758" s="336">
        <f t="shared" si="297"/>
        <v>1999</v>
      </c>
      <c r="J758" s="336">
        <f t="shared" si="297"/>
        <v>2000</v>
      </c>
      <c r="K758" s="336">
        <f t="shared" si="297"/>
        <v>2001</v>
      </c>
      <c r="L758" s="336">
        <f t="shared" si="297"/>
        <v>2002</v>
      </c>
      <c r="M758" s="336">
        <f t="shared" si="297"/>
        <v>2003</v>
      </c>
      <c r="N758" s="336">
        <f t="shared" si="297"/>
        <v>2004</v>
      </c>
      <c r="O758" s="336">
        <f t="shared" si="297"/>
        <v>2005</v>
      </c>
      <c r="P758" s="336">
        <f t="shared" si="297"/>
        <v>2006</v>
      </c>
      <c r="Q758" s="336">
        <f t="shared" si="297"/>
        <v>2007</v>
      </c>
      <c r="R758" s="336">
        <f t="shared" si="297"/>
        <v>2008</v>
      </c>
      <c r="S758" s="336">
        <f t="shared" si="297"/>
        <v>2009</v>
      </c>
      <c r="T758" s="336">
        <f t="shared" si="297"/>
        <v>2010</v>
      </c>
      <c r="U758" s="336">
        <f t="shared" si="297"/>
        <v>2011</v>
      </c>
      <c r="V758" s="336">
        <f t="shared" si="297"/>
        <v>2012</v>
      </c>
      <c r="W758" s="336">
        <f t="shared" si="297"/>
        <v>2013</v>
      </c>
      <c r="X758" s="336">
        <f t="shared" si="297"/>
        <v>2014</v>
      </c>
      <c r="Y758" s="336">
        <f t="shared" si="297"/>
        <v>2015</v>
      </c>
      <c r="Z758" s="336">
        <f t="shared" si="297"/>
        <v>2016</v>
      </c>
      <c r="AA758" s="336">
        <f t="shared" si="297"/>
        <v>2017</v>
      </c>
      <c r="AB758" s="336">
        <f t="shared" si="297"/>
        <v>2018</v>
      </c>
      <c r="AC758" s="336">
        <f t="shared" si="297"/>
        <v>2019</v>
      </c>
      <c r="AD758" s="336">
        <f t="shared" si="297"/>
        <v>2020</v>
      </c>
      <c r="AE758" s="336">
        <f t="shared" si="297"/>
        <v>2021</v>
      </c>
      <c r="AF758" s="336"/>
      <c r="AG758" s="336"/>
      <c r="AH758" s="336"/>
    </row>
    <row r="759" spans="1:34" s="299" customFormat="1" x14ac:dyDescent="0.2">
      <c r="A759" s="297" t="s">
        <v>170</v>
      </c>
      <c r="B759" s="297" t="s">
        <v>392</v>
      </c>
      <c r="C759" s="337" t="e">
        <v>#VALUE!</v>
      </c>
      <c r="D759" s="337">
        <v>403.70610013459913</v>
      </c>
      <c r="E759" s="337">
        <v>333.95654868725967</v>
      </c>
      <c r="F759" s="337">
        <v>281.10142689111876</v>
      </c>
      <c r="G759" s="337">
        <v>378.44015207824742</v>
      </c>
      <c r="H759" s="337">
        <v>469.52901757653359</v>
      </c>
      <c r="I759" s="337">
        <v>517.28371668891407</v>
      </c>
      <c r="J759" s="337">
        <v>584.14359797781253</v>
      </c>
      <c r="K759" s="337">
        <v>610.91720073433044</v>
      </c>
      <c r="L759" s="337">
        <v>573.04132034270185</v>
      </c>
      <c r="M759" s="337">
        <v>831.39331737059501</v>
      </c>
      <c r="N759" s="337">
        <v>847.87641254684308</v>
      </c>
      <c r="O759" s="337">
        <v>848.66801942927179</v>
      </c>
      <c r="P759" s="337">
        <v>773.97120513377854</v>
      </c>
      <c r="Q759" s="337">
        <v>721.78659951965346</v>
      </c>
      <c r="R759" s="337">
        <v>885.58416726233531</v>
      </c>
      <c r="S759" s="337">
        <v>1081.0830881187005</v>
      </c>
      <c r="T759" s="337">
        <v>992.71057922378736</v>
      </c>
      <c r="U759" s="337">
        <v>1066.4142050824794</v>
      </c>
      <c r="V759" s="337">
        <v>1301.1821901824842</v>
      </c>
      <c r="W759" s="337">
        <v>1369.1415908180813</v>
      </c>
      <c r="X759" s="337">
        <v>1364.2676143627459</v>
      </c>
      <c r="Y759" s="337">
        <v>1538.1411479779306</v>
      </c>
      <c r="Z759" s="337">
        <v>1540.2377820053491</v>
      </c>
      <c r="AA759" s="337">
        <v>1757.5930000000001</v>
      </c>
      <c r="AB759" s="337">
        <v>1859.6869999999999</v>
      </c>
      <c r="AC759" s="337">
        <v>1989.1289999999999</v>
      </c>
      <c r="AD759" s="337">
        <v>2028.374</v>
      </c>
      <c r="AE759" s="337">
        <v>2175.9270000000001</v>
      </c>
      <c r="AF759" s="337"/>
      <c r="AG759" s="337"/>
      <c r="AH759" s="337"/>
    </row>
    <row r="760" spans="1:34" s="299" customFormat="1" x14ac:dyDescent="0.2">
      <c r="A760" s="297" t="s">
        <v>171</v>
      </c>
      <c r="B760" s="297" t="s">
        <v>393</v>
      </c>
      <c r="C760" s="337" t="e">
        <v>#VALUE!</v>
      </c>
      <c r="D760" s="337">
        <v>64.515581744674236</v>
      </c>
      <c r="E760" s="337">
        <v>71.647428099873537</v>
      </c>
      <c r="F760" s="337">
        <v>76.382252268613158</v>
      </c>
      <c r="G760" s="337">
        <v>100.18726890851362</v>
      </c>
      <c r="H760" s="337">
        <v>109.45434868423821</v>
      </c>
      <c r="I760" s="337">
        <v>113.16972854003761</v>
      </c>
      <c r="J760" s="337">
        <v>127.60940120278225</v>
      </c>
      <c r="K760" s="337">
        <v>129.39804314333213</v>
      </c>
      <c r="L760" s="337">
        <v>145.07444414712455</v>
      </c>
      <c r="M760" s="337">
        <v>160.17989215328498</v>
      </c>
      <c r="N760" s="337">
        <v>170.6325680925118</v>
      </c>
      <c r="O760" s="337">
        <v>170.91396020805232</v>
      </c>
      <c r="P760" s="337">
        <v>180.36706347150559</v>
      </c>
      <c r="Q760" s="337">
        <v>193.66095321603609</v>
      </c>
      <c r="R760" s="337">
        <v>230.51252711785526</v>
      </c>
      <c r="S760" s="337">
        <v>229.86479085410781</v>
      </c>
      <c r="T760" s="337">
        <v>247.29366781297034</v>
      </c>
      <c r="U760" s="337">
        <v>262.10230299644877</v>
      </c>
      <c r="V760" s="337">
        <v>269.67718821367055</v>
      </c>
      <c r="W760" s="337">
        <v>289.12622076618146</v>
      </c>
      <c r="X760" s="337">
        <v>311.99365535242185</v>
      </c>
      <c r="Y760" s="337">
        <v>336.76738266621373</v>
      </c>
      <c r="Z760" s="337">
        <v>364.96282251239393</v>
      </c>
      <c r="AA760" s="337">
        <v>342.98599999999999</v>
      </c>
      <c r="AB760" s="337">
        <v>355.88799999999998</v>
      </c>
      <c r="AC760" s="337">
        <v>376.048</v>
      </c>
      <c r="AD760" s="337">
        <v>386.43700000000001</v>
      </c>
      <c r="AE760" s="337">
        <v>388.26400000000001</v>
      </c>
      <c r="AF760" s="337"/>
      <c r="AG760" s="337"/>
      <c r="AH760" s="337"/>
    </row>
    <row r="761" spans="1:34" s="299" customFormat="1" x14ac:dyDescent="0.2">
      <c r="A761" s="297" t="s">
        <v>457</v>
      </c>
      <c r="B761" s="297" t="s">
        <v>394</v>
      </c>
      <c r="C761" s="337" t="e">
        <v>#VALUE!</v>
      </c>
      <c r="D761" s="337">
        <v>179.84475028005457</v>
      </c>
      <c r="E761" s="337">
        <v>253.23648777690352</v>
      </c>
      <c r="F761" s="337">
        <v>246.14506578936678</v>
      </c>
      <c r="G761" s="337">
        <v>269.51518017602376</v>
      </c>
      <c r="H761" s="337">
        <v>307.54243091641291</v>
      </c>
      <c r="I761" s="337">
        <v>384.52022378253753</v>
      </c>
      <c r="J761" s="337">
        <v>333.56316739600743</v>
      </c>
      <c r="K761" s="337">
        <v>325.89347289490712</v>
      </c>
      <c r="L761" s="337">
        <v>328.12363098851245</v>
      </c>
      <c r="M761" s="337">
        <v>371.51205006253008</v>
      </c>
      <c r="N761" s="337">
        <v>454.46594440459717</v>
      </c>
      <c r="O761" s="337">
        <v>424.56455623171189</v>
      </c>
      <c r="P761" s="337">
        <v>465.03414510834847</v>
      </c>
      <c r="Q761" s="337">
        <v>487.97341668743047</v>
      </c>
      <c r="R761" s="337">
        <v>507.01234062323698</v>
      </c>
      <c r="S761" s="337">
        <v>531.6571593192084</v>
      </c>
      <c r="T761" s="337">
        <v>571.64498165615066</v>
      </c>
      <c r="U761" s="337">
        <v>580.59717992481637</v>
      </c>
      <c r="V761" s="337">
        <v>606.55598058892099</v>
      </c>
      <c r="W761" s="337">
        <v>643.2167450783636</v>
      </c>
      <c r="X761" s="337">
        <v>679.69871864145728</v>
      </c>
      <c r="Y761" s="337">
        <v>735.37328336582914</v>
      </c>
      <c r="Z761" s="337">
        <v>726.64741675030166</v>
      </c>
      <c r="AA761" s="337">
        <v>758.601</v>
      </c>
      <c r="AB761" s="337">
        <v>822.46199999999999</v>
      </c>
      <c r="AC761" s="337">
        <v>844.05700000000002</v>
      </c>
      <c r="AD761" s="337">
        <v>911.87599999999998</v>
      </c>
      <c r="AE761" s="337">
        <v>983.08799999999997</v>
      </c>
      <c r="AF761" s="337"/>
      <c r="AG761" s="337"/>
      <c r="AH761" s="337"/>
    </row>
    <row r="762" spans="1:34" s="299" customFormat="1" x14ac:dyDescent="0.2">
      <c r="A762" s="297" t="s">
        <v>458</v>
      </c>
      <c r="B762" s="297" t="s">
        <v>396</v>
      </c>
      <c r="C762" s="337" t="e">
        <v>#VALUE!</v>
      </c>
      <c r="D762" s="337">
        <v>105.84645149813842</v>
      </c>
      <c r="E762" s="337">
        <v>117.08734871581122</v>
      </c>
      <c r="F762" s="337">
        <v>116.90263990201743</v>
      </c>
      <c r="G762" s="337">
        <v>123.60894639189262</v>
      </c>
      <c r="H762" s="337">
        <v>143.26962252840144</v>
      </c>
      <c r="I762" s="337">
        <v>149.34088946625312</v>
      </c>
      <c r="J762" s="337">
        <v>159.99127338451981</v>
      </c>
      <c r="K762" s="337">
        <v>176.52822544604322</v>
      </c>
      <c r="L762" s="337">
        <v>191.20233335369974</v>
      </c>
      <c r="M762" s="337">
        <v>199.02286779607678</v>
      </c>
      <c r="N762" s="337">
        <v>208.27424590015929</v>
      </c>
      <c r="O762" s="337">
        <v>181.79231841022857</v>
      </c>
      <c r="P762" s="337">
        <v>240.05380796014785</v>
      </c>
      <c r="Q762" s="337">
        <v>248.42085769451089</v>
      </c>
      <c r="R762" s="337">
        <v>265.48330233818672</v>
      </c>
      <c r="S762" s="337">
        <v>300.48314025226023</v>
      </c>
      <c r="T762" s="337">
        <v>295.90406569175627</v>
      </c>
      <c r="U762" s="337">
        <v>307.96007534079439</v>
      </c>
      <c r="V762" s="337">
        <v>323.98642664495071</v>
      </c>
      <c r="W762" s="337">
        <v>335.20178494261171</v>
      </c>
      <c r="X762" s="337">
        <v>356.40591017857099</v>
      </c>
      <c r="Y762" s="337">
        <v>356.84040329614527</v>
      </c>
      <c r="Z762" s="337">
        <v>353.5044825767111</v>
      </c>
      <c r="AA762" s="337">
        <v>353.23399999999998</v>
      </c>
      <c r="AB762" s="337">
        <v>376.197</v>
      </c>
      <c r="AC762" s="337">
        <v>389.02100000000002</v>
      </c>
      <c r="AD762" s="337">
        <v>393.87099999999998</v>
      </c>
      <c r="AE762" s="337">
        <v>404.57799999999997</v>
      </c>
      <c r="AF762" s="337"/>
      <c r="AG762" s="337"/>
      <c r="AH762" s="337"/>
    </row>
    <row r="763" spans="1:34" s="299" customFormat="1" x14ac:dyDescent="0.2">
      <c r="A763" s="297" t="s">
        <v>173</v>
      </c>
      <c r="B763" s="297" t="s">
        <v>397</v>
      </c>
      <c r="C763" s="337" t="e">
        <v>#VALUE!</v>
      </c>
      <c r="D763" s="337">
        <v>0</v>
      </c>
      <c r="E763" s="337">
        <v>0</v>
      </c>
      <c r="F763" s="337">
        <v>0</v>
      </c>
      <c r="G763" s="337">
        <v>0</v>
      </c>
      <c r="H763" s="337">
        <v>0</v>
      </c>
      <c r="I763" s="337">
        <v>0</v>
      </c>
      <c r="J763" s="337">
        <v>0</v>
      </c>
      <c r="K763" s="337">
        <v>0</v>
      </c>
      <c r="L763" s="337">
        <v>0</v>
      </c>
      <c r="M763" s="337">
        <v>0</v>
      </c>
      <c r="N763" s="337">
        <v>0</v>
      </c>
      <c r="O763" s="337">
        <v>0</v>
      </c>
      <c r="P763" s="337">
        <v>0</v>
      </c>
      <c r="Q763" s="337">
        <v>0</v>
      </c>
      <c r="R763" s="337">
        <v>0</v>
      </c>
      <c r="S763" s="337">
        <v>0</v>
      </c>
      <c r="T763" s="337">
        <v>0</v>
      </c>
      <c r="U763" s="337">
        <v>0</v>
      </c>
      <c r="V763" s="337">
        <v>0</v>
      </c>
      <c r="W763" s="337">
        <v>0</v>
      </c>
      <c r="X763" s="337">
        <v>0</v>
      </c>
      <c r="Y763" s="337">
        <v>0</v>
      </c>
      <c r="Z763" s="337">
        <v>0</v>
      </c>
      <c r="AA763" s="337">
        <v>0</v>
      </c>
      <c r="AB763" s="337">
        <v>0</v>
      </c>
      <c r="AC763" s="337">
        <v>0</v>
      </c>
      <c r="AD763" s="337">
        <v>0</v>
      </c>
      <c r="AE763" s="337">
        <v>0</v>
      </c>
      <c r="AF763" s="337"/>
      <c r="AG763" s="337"/>
      <c r="AH763" s="337"/>
    </row>
    <row r="764" spans="1:34" s="299" customFormat="1" x14ac:dyDescent="0.2">
      <c r="A764" s="297" t="s">
        <v>174</v>
      </c>
      <c r="B764" s="297" t="s">
        <v>398</v>
      </c>
      <c r="C764" s="337" t="e">
        <v>#VALUE!</v>
      </c>
      <c r="D764" s="337">
        <v>10.576564464371122</v>
      </c>
      <c r="E764" s="337">
        <v>9.3716827133453506</v>
      </c>
      <c r="F764" s="337">
        <v>12.602236826796075</v>
      </c>
      <c r="G764" s="337">
        <v>15.234331477326426</v>
      </c>
      <c r="H764" s="337">
        <v>12.195607816534139</v>
      </c>
      <c r="I764" s="337">
        <v>13.194163583475897</v>
      </c>
      <c r="J764" s="337">
        <v>12.077201790782839</v>
      </c>
      <c r="K764" s="337">
        <v>12.691120483959955</v>
      </c>
      <c r="L764" s="337">
        <v>15.318040321394369</v>
      </c>
      <c r="M764" s="337">
        <v>16.408360192169987</v>
      </c>
      <c r="N764" s="337">
        <v>20.327151128306465</v>
      </c>
      <c r="O764" s="337">
        <v>15.553862151212687</v>
      </c>
      <c r="P764" s="337">
        <v>20.159028033181727</v>
      </c>
      <c r="Q764" s="337">
        <v>20.030152377071975</v>
      </c>
      <c r="R764" s="337">
        <v>20.758931105245676</v>
      </c>
      <c r="S764" s="337">
        <v>22.556731154500284</v>
      </c>
      <c r="T764" s="337">
        <v>24.761209753335137</v>
      </c>
      <c r="U764" s="337">
        <v>28.213432352469926</v>
      </c>
      <c r="V764" s="337">
        <v>26.587495766943658</v>
      </c>
      <c r="W764" s="337">
        <v>30.741422240562407</v>
      </c>
      <c r="X764" s="337">
        <v>35.965048723715157</v>
      </c>
      <c r="Y764" s="337">
        <v>38.034593160469974</v>
      </c>
      <c r="Z764" s="337">
        <v>26.454362991245038</v>
      </c>
      <c r="AA764" s="337">
        <v>33.003</v>
      </c>
      <c r="AB764" s="337">
        <v>39.593000000000004</v>
      </c>
      <c r="AC764" s="337">
        <v>49.154000000000003</v>
      </c>
      <c r="AD764" s="337">
        <v>51.908999999999999</v>
      </c>
      <c r="AE764" s="337">
        <v>58.463000000000001</v>
      </c>
      <c r="AF764" s="337"/>
      <c r="AG764" s="337"/>
      <c r="AH764" s="337"/>
    </row>
    <row r="765" spans="1:34" s="299" customFormat="1" x14ac:dyDescent="0.2">
      <c r="A765" s="297" t="s">
        <v>459</v>
      </c>
      <c r="B765" s="297" t="s">
        <v>399</v>
      </c>
      <c r="C765" s="337" t="e">
        <v>#VALUE!</v>
      </c>
      <c r="D765" s="337">
        <v>201.38282612788763</v>
      </c>
      <c r="E765" s="337">
        <v>221.2803365627536</v>
      </c>
      <c r="F765" s="337">
        <v>247.6704240691837</v>
      </c>
      <c r="G765" s="337">
        <v>285.5831175685226</v>
      </c>
      <c r="H765" s="337">
        <v>293.58986218040661</v>
      </c>
      <c r="I765" s="337">
        <v>315.69274299181546</v>
      </c>
      <c r="J765" s="337">
        <v>332.0935297232636</v>
      </c>
      <c r="K765" s="337">
        <v>344.36913950343961</v>
      </c>
      <c r="L765" s="337">
        <v>386.61038144663172</v>
      </c>
      <c r="M765" s="337">
        <v>430.62191364597282</v>
      </c>
      <c r="N765" s="337">
        <v>447.91476869792695</v>
      </c>
      <c r="O765" s="337">
        <v>446.09054455511978</v>
      </c>
      <c r="P765" s="337">
        <v>449.03924901813269</v>
      </c>
      <c r="Q765" s="337">
        <v>496.94439095685891</v>
      </c>
      <c r="R765" s="337">
        <v>558.50615251237696</v>
      </c>
      <c r="S765" s="337">
        <v>599.76474458068253</v>
      </c>
      <c r="T765" s="337">
        <v>652.07441856748005</v>
      </c>
      <c r="U765" s="337">
        <v>672.09212988749221</v>
      </c>
      <c r="V765" s="337">
        <v>683.55899254559813</v>
      </c>
      <c r="W765" s="337">
        <v>721.81073619910103</v>
      </c>
      <c r="X765" s="337">
        <v>786.73451856757754</v>
      </c>
      <c r="Y765" s="337">
        <v>824.58538892540196</v>
      </c>
      <c r="Z765" s="337">
        <v>874.3563101576998</v>
      </c>
      <c r="AA765" s="337">
        <v>833.56700000000001</v>
      </c>
      <c r="AB765" s="337">
        <v>844.02499999999998</v>
      </c>
      <c r="AC765" s="337">
        <v>858.45100000000002</v>
      </c>
      <c r="AD765" s="337">
        <v>911.25300000000004</v>
      </c>
      <c r="AE765" s="337">
        <v>910.20100000000002</v>
      </c>
      <c r="AF765" s="337"/>
      <c r="AG765" s="337"/>
      <c r="AH765" s="337"/>
    </row>
    <row r="766" spans="1:34" s="299" customFormat="1" x14ac:dyDescent="0.2">
      <c r="A766" s="297" t="s">
        <v>175</v>
      </c>
      <c r="B766" s="297" t="s">
        <v>400</v>
      </c>
      <c r="C766" s="337" t="e">
        <v>#VALUE!</v>
      </c>
      <c r="D766" s="337">
        <v>109.89487668007965</v>
      </c>
      <c r="E766" s="337">
        <v>119.92184136553655</v>
      </c>
      <c r="F766" s="337">
        <v>126.55835568488381</v>
      </c>
      <c r="G766" s="337">
        <v>152.06736664035381</v>
      </c>
      <c r="H766" s="337">
        <v>141.3614118988063</v>
      </c>
      <c r="I766" s="337">
        <v>163.92447499687918</v>
      </c>
      <c r="J766" s="337">
        <v>188.88891892702307</v>
      </c>
      <c r="K766" s="337">
        <v>199.06101435537727</v>
      </c>
      <c r="L766" s="337">
        <v>217.65787027429826</v>
      </c>
      <c r="M766" s="337">
        <v>229.5401134363093</v>
      </c>
      <c r="N766" s="337">
        <v>230.09527772617847</v>
      </c>
      <c r="O766" s="337">
        <v>239.11221631480737</v>
      </c>
      <c r="P766" s="337">
        <v>267.54240320480972</v>
      </c>
      <c r="Q766" s="337">
        <v>292.71608645745761</v>
      </c>
      <c r="R766" s="337">
        <v>336.47116700501294</v>
      </c>
      <c r="S766" s="337">
        <v>374.40102966846706</v>
      </c>
      <c r="T766" s="337">
        <v>375.91156823969555</v>
      </c>
      <c r="U766" s="337">
        <v>379.0335693924701</v>
      </c>
      <c r="V766" s="337">
        <v>402.91823932971971</v>
      </c>
      <c r="W766" s="337">
        <v>535.2463036706331</v>
      </c>
      <c r="X766" s="337">
        <v>496.18243941902773</v>
      </c>
      <c r="Y766" s="337">
        <v>521.6958949439495</v>
      </c>
      <c r="Z766" s="337">
        <v>524.55129397067572</v>
      </c>
      <c r="AA766" s="337">
        <v>534.14700000000005</v>
      </c>
      <c r="AB766" s="337">
        <v>561.06399999999996</v>
      </c>
      <c r="AC766" s="337">
        <v>610.42600000000004</v>
      </c>
      <c r="AD766" s="337">
        <v>611.73299999999995</v>
      </c>
      <c r="AE766" s="337">
        <v>638.46</v>
      </c>
      <c r="AF766" s="337"/>
      <c r="AG766" s="337"/>
      <c r="AH766" s="337"/>
    </row>
    <row r="767" spans="1:34" s="299" customFormat="1" x14ac:dyDescent="0.2">
      <c r="A767" s="297" t="s">
        <v>176</v>
      </c>
      <c r="B767" s="297" t="s">
        <v>401</v>
      </c>
      <c r="C767" s="337" t="e">
        <v>#VALUE!</v>
      </c>
      <c r="D767" s="337">
        <v>26.279332799849421</v>
      </c>
      <c r="E767" s="337">
        <v>27.005853223492771</v>
      </c>
      <c r="F767" s="337">
        <v>31.126932259836629</v>
      </c>
      <c r="G767" s="337">
        <v>33.800819606386206</v>
      </c>
      <c r="H767" s="337">
        <v>36.453135330479483</v>
      </c>
      <c r="I767" s="337">
        <v>66.097556805874447</v>
      </c>
      <c r="J767" s="337">
        <v>91.779515976316006</v>
      </c>
      <c r="K767" s="337">
        <v>69.290067678963297</v>
      </c>
      <c r="L767" s="337">
        <v>82.980517006559197</v>
      </c>
      <c r="M767" s="337">
        <v>73.231916484987906</v>
      </c>
      <c r="N767" s="337">
        <v>78.932177158702828</v>
      </c>
      <c r="O767" s="337">
        <v>85.418390428431024</v>
      </c>
      <c r="P767" s="337">
        <v>94.673488345132824</v>
      </c>
      <c r="Q767" s="337">
        <v>80.990942707183379</v>
      </c>
      <c r="R767" s="337">
        <v>98.751811931769339</v>
      </c>
      <c r="S767" s="337">
        <v>99.114956808954091</v>
      </c>
      <c r="T767" s="337">
        <v>94.173096257393539</v>
      </c>
      <c r="U767" s="337">
        <v>113.10243586954878</v>
      </c>
      <c r="V767" s="337">
        <v>108.83889715005901</v>
      </c>
      <c r="W767" s="337">
        <v>111.54695676899748</v>
      </c>
      <c r="X767" s="337">
        <v>108.89089584566339</v>
      </c>
      <c r="Y767" s="337">
        <v>150.29057359365396</v>
      </c>
      <c r="Z767" s="337">
        <v>151.16301059188064</v>
      </c>
      <c r="AA767" s="337">
        <v>182.45500000000001</v>
      </c>
      <c r="AB767" s="337">
        <v>189.602</v>
      </c>
      <c r="AC767" s="337">
        <v>197.316</v>
      </c>
      <c r="AD767" s="337">
        <v>202.333</v>
      </c>
      <c r="AE767" s="337">
        <v>180.00700000000001</v>
      </c>
      <c r="AF767" s="337"/>
      <c r="AG767" s="337"/>
      <c r="AH767" s="337"/>
    </row>
    <row r="768" spans="1:34" s="299" customFormat="1" x14ac:dyDescent="0.2">
      <c r="A768" s="297" t="s">
        <v>108</v>
      </c>
      <c r="B768" s="297" t="s">
        <v>402</v>
      </c>
      <c r="C768" s="337" t="e">
        <v>#VALUE!</v>
      </c>
      <c r="D768" s="337">
        <v>38.692547027673413</v>
      </c>
      <c r="E768" s="337">
        <v>61.618002269799703</v>
      </c>
      <c r="F768" s="337">
        <v>67.384443844859007</v>
      </c>
      <c r="G768" s="337">
        <v>70.275610295900094</v>
      </c>
      <c r="H768" s="337">
        <v>66.361310877754931</v>
      </c>
      <c r="I768" s="337">
        <v>85.234126072298366</v>
      </c>
      <c r="J768" s="337">
        <v>92.984335714367901</v>
      </c>
      <c r="K768" s="337">
        <v>86.828124269993594</v>
      </c>
      <c r="L768" s="337">
        <v>110.3400085646754</v>
      </c>
      <c r="M768" s="337">
        <v>111.44363560646826</v>
      </c>
      <c r="N768" s="337">
        <v>102.21881788440193</v>
      </c>
      <c r="O768" s="337">
        <v>116.02033473747503</v>
      </c>
      <c r="P768" s="337">
        <v>119.25531963909162</v>
      </c>
      <c r="Q768" s="337">
        <v>138.75820273690456</v>
      </c>
      <c r="R768" s="337">
        <v>185.9959918894011</v>
      </c>
      <c r="S768" s="337">
        <v>199.97532449342555</v>
      </c>
      <c r="T768" s="337">
        <v>221.86436687464538</v>
      </c>
      <c r="U768" s="337">
        <v>230.69989765567678</v>
      </c>
      <c r="V768" s="337">
        <v>236.1782703817475</v>
      </c>
      <c r="W768" s="337">
        <v>255.26142946340428</v>
      </c>
      <c r="X768" s="337">
        <v>292.94574466733138</v>
      </c>
      <c r="Y768" s="337">
        <v>275.89050077233838</v>
      </c>
      <c r="Z768" s="337">
        <v>272.02577703239353</v>
      </c>
      <c r="AA768" s="337">
        <v>342.93099999999998</v>
      </c>
      <c r="AB768" s="337">
        <v>367.50299999999999</v>
      </c>
      <c r="AC768" s="337">
        <v>367.06</v>
      </c>
      <c r="AD768" s="337">
        <v>368.43</v>
      </c>
      <c r="AE768" s="337">
        <v>419.18099999999998</v>
      </c>
      <c r="AF768" s="337"/>
      <c r="AG768" s="337"/>
      <c r="AH768" s="337"/>
    </row>
    <row r="769" spans="1:34" s="299" customFormat="1" x14ac:dyDescent="0.2">
      <c r="A769" s="297" t="s">
        <v>460</v>
      </c>
      <c r="B769" s="297" t="s">
        <v>403</v>
      </c>
      <c r="C769" s="337" t="e">
        <v>#VALUE!</v>
      </c>
      <c r="D769" s="337">
        <v>127.14178985278434</v>
      </c>
      <c r="E769" s="337">
        <v>139.70614576026173</v>
      </c>
      <c r="F769" s="337">
        <v>159.31811557191466</v>
      </c>
      <c r="G769" s="337">
        <v>181.74616103597063</v>
      </c>
      <c r="H769" s="337">
        <v>198.76579855391552</v>
      </c>
      <c r="I769" s="337">
        <v>207.51800689144505</v>
      </c>
      <c r="J769" s="337">
        <v>239.40055988688965</v>
      </c>
      <c r="K769" s="337">
        <v>248.31410585378953</v>
      </c>
      <c r="L769" s="337">
        <v>267.27988612798663</v>
      </c>
      <c r="M769" s="337">
        <v>314.34377971211768</v>
      </c>
      <c r="N769" s="337">
        <v>272.04309367107305</v>
      </c>
      <c r="O769" s="337">
        <v>248.05957630727102</v>
      </c>
      <c r="P769" s="337">
        <v>257.1855590139271</v>
      </c>
      <c r="Q769" s="337">
        <v>284.35887710419104</v>
      </c>
      <c r="R769" s="337">
        <v>324.82568420359081</v>
      </c>
      <c r="S769" s="337">
        <v>320.87312109228952</v>
      </c>
      <c r="T769" s="337">
        <v>344.79055277918496</v>
      </c>
      <c r="U769" s="337">
        <v>347.67798730778861</v>
      </c>
      <c r="V769" s="337">
        <v>361.68949325881533</v>
      </c>
      <c r="W769" s="337">
        <v>372.43197978718234</v>
      </c>
      <c r="X769" s="337">
        <v>410.43127692276175</v>
      </c>
      <c r="Y769" s="337">
        <v>435.43832697049066</v>
      </c>
      <c r="Z769" s="337">
        <v>462.07425280988298</v>
      </c>
      <c r="AA769" s="337">
        <v>532.13400000000001</v>
      </c>
      <c r="AB769" s="337">
        <v>543.60500000000002</v>
      </c>
      <c r="AC769" s="337">
        <v>567.44500000000005</v>
      </c>
      <c r="AD769" s="337">
        <v>567.55899999999997</v>
      </c>
      <c r="AE769" s="337">
        <v>579.06299999999999</v>
      </c>
      <c r="AF769" s="337"/>
      <c r="AG769" s="337"/>
      <c r="AH769" s="337"/>
    </row>
    <row r="770" spans="1:34" s="299" customFormat="1" x14ac:dyDescent="0.2">
      <c r="A770" s="297" t="s">
        <v>177</v>
      </c>
      <c r="B770" s="297" t="s">
        <v>404</v>
      </c>
      <c r="C770" s="337" t="e">
        <v>#VALUE!</v>
      </c>
      <c r="D770" s="337">
        <v>66.859261984352912</v>
      </c>
      <c r="E770" s="337">
        <v>83.027726373596465</v>
      </c>
      <c r="F770" s="337">
        <v>90.697140581042078</v>
      </c>
      <c r="G770" s="337">
        <v>101.6635377115489</v>
      </c>
      <c r="H770" s="337">
        <v>119.81534511771532</v>
      </c>
      <c r="I770" s="337">
        <v>145.10450695469984</v>
      </c>
      <c r="J770" s="337">
        <v>139.58662558544177</v>
      </c>
      <c r="K770" s="337">
        <v>146.77650641249045</v>
      </c>
      <c r="L770" s="337">
        <v>155.50632767341725</v>
      </c>
      <c r="M770" s="337">
        <v>196.30586012800791</v>
      </c>
      <c r="N770" s="337">
        <v>165.17399398163334</v>
      </c>
      <c r="O770" s="337">
        <v>175.1328691278691</v>
      </c>
      <c r="P770" s="337">
        <v>195.12198983564505</v>
      </c>
      <c r="Q770" s="337">
        <v>220.99866978679549</v>
      </c>
      <c r="R770" s="337">
        <v>228.75336711071751</v>
      </c>
      <c r="S770" s="337">
        <v>248.28808702333825</v>
      </c>
      <c r="T770" s="337">
        <v>286.83593147942418</v>
      </c>
      <c r="U770" s="337">
        <v>268.48672864568636</v>
      </c>
      <c r="V770" s="337">
        <v>272.65422787134656</v>
      </c>
      <c r="W770" s="337">
        <v>280.54889026290709</v>
      </c>
      <c r="X770" s="337">
        <v>320.34093998741514</v>
      </c>
      <c r="Y770" s="337">
        <v>331.28037939696378</v>
      </c>
      <c r="Z770" s="337">
        <v>347.80249288605688</v>
      </c>
      <c r="AA770" s="337">
        <v>346.79500000000002</v>
      </c>
      <c r="AB770" s="337">
        <v>350.80700000000002</v>
      </c>
      <c r="AC770" s="337">
        <v>368.327</v>
      </c>
      <c r="AD770" s="337">
        <v>384.10500000000002</v>
      </c>
      <c r="AE770" s="337">
        <v>382.40100000000001</v>
      </c>
      <c r="AF770" s="337"/>
      <c r="AG770" s="337"/>
      <c r="AH770" s="337"/>
    </row>
    <row r="771" spans="1:34" s="299" customFormat="1" x14ac:dyDescent="0.2">
      <c r="A771" s="297" t="s">
        <v>110</v>
      </c>
      <c r="B771" s="297" t="s">
        <v>405</v>
      </c>
      <c r="C771" s="337" t="e">
        <v>#VALUE!</v>
      </c>
      <c r="D771" s="337">
        <v>166.2216568286818</v>
      </c>
      <c r="E771" s="337">
        <v>151.60743691956947</v>
      </c>
      <c r="F771" s="337">
        <v>164.884898473715</v>
      </c>
      <c r="G771" s="337">
        <v>177.88026083906513</v>
      </c>
      <c r="H771" s="337">
        <v>209.22935735283599</v>
      </c>
      <c r="I771" s="337">
        <v>237.61851418853465</v>
      </c>
      <c r="J771" s="337">
        <v>261.13531585120069</v>
      </c>
      <c r="K771" s="337">
        <v>262.41223164135869</v>
      </c>
      <c r="L771" s="337">
        <v>283.04833452345628</v>
      </c>
      <c r="M771" s="337">
        <v>305.72030765503899</v>
      </c>
      <c r="N771" s="337">
        <v>305.0698320342467</v>
      </c>
      <c r="O771" s="337">
        <v>289.43222715667406</v>
      </c>
      <c r="P771" s="337">
        <v>307.87568421167737</v>
      </c>
      <c r="Q771" s="337">
        <v>339.93362881066844</v>
      </c>
      <c r="R771" s="337">
        <v>342.05531157219389</v>
      </c>
      <c r="S771" s="337">
        <v>384.06979844339924</v>
      </c>
      <c r="T771" s="337">
        <v>409.08441563192866</v>
      </c>
      <c r="U771" s="337">
        <v>487.90828180844841</v>
      </c>
      <c r="V771" s="337">
        <v>487.15943012359918</v>
      </c>
      <c r="W771" s="337">
        <v>549.66028584105538</v>
      </c>
      <c r="X771" s="337">
        <v>593.76855497672989</v>
      </c>
      <c r="Y771" s="337">
        <v>635.61375017384171</v>
      </c>
      <c r="Z771" s="337">
        <v>670.23766704733498</v>
      </c>
      <c r="AA771" s="337">
        <v>673.495</v>
      </c>
      <c r="AB771" s="337">
        <v>689.14700000000005</v>
      </c>
      <c r="AC771" s="337">
        <v>711.04899999999998</v>
      </c>
      <c r="AD771" s="337">
        <v>760.6</v>
      </c>
      <c r="AE771" s="337">
        <v>853.10199999999998</v>
      </c>
      <c r="AF771" s="337"/>
      <c r="AG771" s="337"/>
      <c r="AH771" s="337"/>
    </row>
    <row r="772" spans="1:34" s="299" customFormat="1" x14ac:dyDescent="0.2">
      <c r="A772" s="297" t="s">
        <v>178</v>
      </c>
      <c r="B772" s="297" t="s">
        <v>406</v>
      </c>
      <c r="C772" s="337" t="e">
        <v>#VALUE!</v>
      </c>
      <c r="D772" s="337">
        <v>20.787278808248754</v>
      </c>
      <c r="E772" s="337">
        <v>20.832384432227773</v>
      </c>
      <c r="F772" s="337">
        <v>19.709871412595636</v>
      </c>
      <c r="G772" s="337">
        <v>18.866502151402798</v>
      </c>
      <c r="H772" s="337">
        <v>23.577070101050122</v>
      </c>
      <c r="I772" s="337">
        <v>24.684155157416249</v>
      </c>
      <c r="J772" s="337">
        <v>27.882832018023755</v>
      </c>
      <c r="K772" s="337">
        <v>24.931995748114637</v>
      </c>
      <c r="L772" s="337">
        <v>25.650088805307181</v>
      </c>
      <c r="M772" s="337">
        <v>22.120634731040933</v>
      </c>
      <c r="N772" s="337">
        <v>16.433508668793106</v>
      </c>
      <c r="O772" s="337">
        <v>14.281314476980123</v>
      </c>
      <c r="P772" s="337">
        <v>14.709354485467717</v>
      </c>
      <c r="Q772" s="337">
        <v>14.57721600065843</v>
      </c>
      <c r="R772" s="337">
        <v>11.885386008478649</v>
      </c>
      <c r="S772" s="337">
        <v>15.057383632246923</v>
      </c>
      <c r="T772" s="337">
        <v>18.30582437135185</v>
      </c>
      <c r="U772" s="337">
        <v>18.633726292633479</v>
      </c>
      <c r="V772" s="337">
        <v>19.748189923143517</v>
      </c>
      <c r="W772" s="337">
        <v>18.643773112437465</v>
      </c>
      <c r="X772" s="337">
        <v>18.920093935602068</v>
      </c>
      <c r="Y772" s="337">
        <v>18.724742687021219</v>
      </c>
      <c r="Z772" s="337">
        <v>23.45047635682732</v>
      </c>
      <c r="AA772" s="337">
        <v>25</v>
      </c>
      <c r="AB772" s="337">
        <v>29.207999999999998</v>
      </c>
      <c r="AC772" s="337">
        <v>24.821000000000002</v>
      </c>
      <c r="AD772" s="337">
        <v>29.129000000000001</v>
      </c>
      <c r="AE772" s="337">
        <v>28.027000000000001</v>
      </c>
      <c r="AF772" s="337"/>
      <c r="AG772" s="337"/>
      <c r="AH772" s="337"/>
    </row>
    <row r="773" spans="1:34" s="299" customFormat="1" x14ac:dyDescent="0.2">
      <c r="A773" s="297" t="s">
        <v>179</v>
      </c>
      <c r="B773" s="297" t="s">
        <v>407</v>
      </c>
      <c r="C773" s="337" t="e">
        <v>#VALUE!</v>
      </c>
      <c r="D773" s="337">
        <v>166.07410603683971</v>
      </c>
      <c r="E773" s="337">
        <v>195.97753372262613</v>
      </c>
      <c r="F773" s="337">
        <v>203.9580939426595</v>
      </c>
      <c r="G773" s="337">
        <v>207.22628203337342</v>
      </c>
      <c r="H773" s="337">
        <v>234.02548580012569</v>
      </c>
      <c r="I773" s="337">
        <v>251.78492424615212</v>
      </c>
      <c r="J773" s="337">
        <v>277.81643815070026</v>
      </c>
      <c r="K773" s="337">
        <v>242.16574087846971</v>
      </c>
      <c r="L773" s="337">
        <v>303.46067137517309</v>
      </c>
      <c r="M773" s="337">
        <v>275.52635206448838</v>
      </c>
      <c r="N773" s="337">
        <v>324.68622773086196</v>
      </c>
      <c r="O773" s="337">
        <v>337.43123385356836</v>
      </c>
      <c r="P773" s="337">
        <v>403.70599940695905</v>
      </c>
      <c r="Q773" s="337">
        <v>410.92744680003779</v>
      </c>
      <c r="R773" s="337">
        <v>357.41011104444289</v>
      </c>
      <c r="S773" s="337">
        <v>423.78364586448322</v>
      </c>
      <c r="T773" s="337">
        <v>491.72443814679349</v>
      </c>
      <c r="U773" s="337">
        <v>510.12848931675404</v>
      </c>
      <c r="V773" s="337">
        <v>683.32035846539486</v>
      </c>
      <c r="W773" s="337">
        <v>665.20588037284881</v>
      </c>
      <c r="X773" s="337">
        <v>603.42791144630621</v>
      </c>
      <c r="Y773" s="337">
        <v>748.24132524844629</v>
      </c>
      <c r="Z773" s="337">
        <v>778.10434657749568</v>
      </c>
      <c r="AA773" s="337">
        <v>760.99900000000002</v>
      </c>
      <c r="AB773" s="337">
        <v>823.76400000000001</v>
      </c>
      <c r="AC773" s="337">
        <v>886.3</v>
      </c>
      <c r="AD773" s="337">
        <v>918.93</v>
      </c>
      <c r="AE773" s="337">
        <v>943.50900000000001</v>
      </c>
      <c r="AF773" s="337"/>
      <c r="AG773" s="337"/>
      <c r="AH773" s="337"/>
    </row>
    <row r="774" spans="1:34" s="299" customFormat="1" x14ac:dyDescent="0.2">
      <c r="A774" s="297" t="s">
        <v>461</v>
      </c>
      <c r="B774" s="297" t="s">
        <v>408</v>
      </c>
      <c r="C774" s="337" t="e">
        <v>#VALUE!</v>
      </c>
      <c r="D774" s="337">
        <v>11.274967139257983</v>
      </c>
      <c r="E774" s="337">
        <v>10.335549917590622</v>
      </c>
      <c r="F774" s="337">
        <v>13.728446250605149</v>
      </c>
      <c r="G774" s="337">
        <v>14.384589179580965</v>
      </c>
      <c r="H774" s="337">
        <v>20.019470445529937</v>
      </c>
      <c r="I774" s="337">
        <v>22.260941639909799</v>
      </c>
      <c r="J774" s="337">
        <v>32.685550232442836</v>
      </c>
      <c r="K774" s="337">
        <v>41.7138548114008</v>
      </c>
      <c r="L774" s="337">
        <v>25.593609070378829</v>
      </c>
      <c r="M774" s="337">
        <v>30.257209321498099</v>
      </c>
      <c r="N774" s="337">
        <v>33.849854983351456</v>
      </c>
      <c r="O774" s="337">
        <v>20.978527186179985</v>
      </c>
      <c r="P774" s="337">
        <v>19.334056226039639</v>
      </c>
      <c r="Q774" s="337">
        <v>19.902343664360917</v>
      </c>
      <c r="R774" s="337">
        <v>23.285979421714686</v>
      </c>
      <c r="S774" s="337">
        <v>25.163495548258069</v>
      </c>
      <c r="T774" s="337">
        <v>28.162425361351676</v>
      </c>
      <c r="U774" s="337">
        <v>32.944949674497707</v>
      </c>
      <c r="V774" s="337">
        <v>30.805626522318811</v>
      </c>
      <c r="W774" s="337">
        <v>37.578518530971458</v>
      </c>
      <c r="X774" s="337">
        <v>45.608750135973636</v>
      </c>
      <c r="Y774" s="337">
        <v>75.884550630753338</v>
      </c>
      <c r="Z774" s="337">
        <v>70.036222174511394</v>
      </c>
      <c r="AA774" s="337">
        <v>67.650999999999996</v>
      </c>
      <c r="AB774" s="337">
        <v>75.819999999999993</v>
      </c>
      <c r="AC774" s="337">
        <v>83.94</v>
      </c>
      <c r="AD774" s="337">
        <v>88.548000000000002</v>
      </c>
      <c r="AE774" s="337">
        <v>102.92700000000001</v>
      </c>
      <c r="AF774" s="337"/>
      <c r="AG774" s="337"/>
      <c r="AH774" s="337"/>
    </row>
    <row r="775" spans="1:34" s="299" customFormat="1" x14ac:dyDescent="0.2">
      <c r="A775" s="297" t="s">
        <v>111</v>
      </c>
      <c r="B775" s="297" t="s">
        <v>409</v>
      </c>
      <c r="C775" s="337" t="e">
        <v>#VALUE!</v>
      </c>
      <c r="D775" s="337">
        <v>2.0815513190746842</v>
      </c>
      <c r="E775" s="337">
        <v>1.2219396622457943</v>
      </c>
      <c r="F775" s="337">
        <v>1.4913116743999633</v>
      </c>
      <c r="G775" s="337">
        <v>1.6537623931496404</v>
      </c>
      <c r="H775" s="337">
        <v>1.7050814928792626</v>
      </c>
      <c r="I775" s="337">
        <v>2.0307737128433518</v>
      </c>
      <c r="J775" s="337">
        <v>1.8596840389308051</v>
      </c>
      <c r="K775" s="337">
        <v>1.9585821563392756</v>
      </c>
      <c r="L775" s="337">
        <v>2.0421945352459256</v>
      </c>
      <c r="M775" s="337">
        <v>2.2774279702415261</v>
      </c>
      <c r="N775" s="337">
        <v>2.2726286875082278</v>
      </c>
      <c r="O775" s="337">
        <v>2.2872525205281211</v>
      </c>
      <c r="P775" s="337">
        <v>2.8913672610398105</v>
      </c>
      <c r="Q775" s="337">
        <v>9.1727882054808525</v>
      </c>
      <c r="R775" s="337">
        <v>9.5612955474695962</v>
      </c>
      <c r="S775" s="337">
        <v>7.9539703019241239</v>
      </c>
      <c r="T775" s="337">
        <v>19.21012433092687</v>
      </c>
      <c r="U775" s="337">
        <v>19.918187238841416</v>
      </c>
      <c r="V775" s="337">
        <v>21.942550778753063</v>
      </c>
      <c r="W775" s="337">
        <v>23.936273504080845</v>
      </c>
      <c r="X775" s="337">
        <v>22.080266700375443</v>
      </c>
      <c r="Y775" s="337">
        <v>25.487781300278517</v>
      </c>
      <c r="Z775" s="337">
        <v>9.7302836267020929</v>
      </c>
      <c r="AA775" s="337">
        <v>10.718</v>
      </c>
      <c r="AB775" s="337">
        <v>11.23</v>
      </c>
      <c r="AC775" s="337">
        <v>12.124000000000001</v>
      </c>
      <c r="AD775" s="337">
        <v>12.692</v>
      </c>
      <c r="AE775" s="337">
        <v>13.946999999999999</v>
      </c>
      <c r="AF775" s="337"/>
      <c r="AG775" s="337"/>
      <c r="AH775" s="337"/>
    </row>
    <row r="776" spans="1:34" s="299" customFormat="1" x14ac:dyDescent="0.2">
      <c r="A776" s="297" t="s">
        <v>181</v>
      </c>
      <c r="B776" s="297" t="s">
        <v>410</v>
      </c>
      <c r="C776" s="337" t="e">
        <v>#VALUE!</v>
      </c>
      <c r="D776" s="337">
        <v>33.650097420224171</v>
      </c>
      <c r="E776" s="337">
        <v>27.956140842995321</v>
      </c>
      <c r="F776" s="337">
        <v>32.070437501693668</v>
      </c>
      <c r="G776" s="337">
        <v>30.890956645662357</v>
      </c>
      <c r="H776" s="337">
        <v>44.839281218340787</v>
      </c>
      <c r="I776" s="337">
        <v>40.759057657748677</v>
      </c>
      <c r="J776" s="337">
        <v>36.989878608628175</v>
      </c>
      <c r="K776" s="337">
        <v>67.065017046417069</v>
      </c>
      <c r="L776" s="337">
        <v>53.018490413389927</v>
      </c>
      <c r="M776" s="337">
        <v>53.469788606849953</v>
      </c>
      <c r="N776" s="337">
        <v>42.12637802681224</v>
      </c>
      <c r="O776" s="337">
        <v>63.608473852204447</v>
      </c>
      <c r="P776" s="337">
        <v>56.333368263323443</v>
      </c>
      <c r="Q776" s="337">
        <v>26.123019505773787</v>
      </c>
      <c r="R776" s="337">
        <v>50.115928096496091</v>
      </c>
      <c r="S776" s="337">
        <v>65.085327453678673</v>
      </c>
      <c r="T776" s="337">
        <v>59.831221934623493</v>
      </c>
      <c r="U776" s="337">
        <v>82.234021910713139</v>
      </c>
      <c r="V776" s="337">
        <v>82.669650061968667</v>
      </c>
      <c r="W776" s="337">
        <v>78.313637742800537</v>
      </c>
      <c r="X776" s="337">
        <v>79.741271309281885</v>
      </c>
      <c r="Y776" s="337">
        <v>99.663281664576857</v>
      </c>
      <c r="Z776" s="337">
        <v>101.99387904615125</v>
      </c>
      <c r="AA776" s="337">
        <v>105.47499999999999</v>
      </c>
      <c r="AB776" s="337">
        <v>117.64400000000001</v>
      </c>
      <c r="AC776" s="337">
        <v>121.01900000000001</v>
      </c>
      <c r="AD776" s="337">
        <v>126.83</v>
      </c>
      <c r="AE776" s="337">
        <v>140.553</v>
      </c>
      <c r="AF776" s="337"/>
      <c r="AG776" s="337"/>
      <c r="AH776" s="337"/>
    </row>
    <row r="777" spans="1:34" s="299" customFormat="1" x14ac:dyDescent="0.2">
      <c r="A777" s="297" t="s">
        <v>112</v>
      </c>
      <c r="B777" s="297" t="s">
        <v>411</v>
      </c>
      <c r="C777" s="337" t="e">
        <v>#VALUE!</v>
      </c>
      <c r="D777" s="337">
        <v>17.508400189504247</v>
      </c>
      <c r="E777" s="337">
        <v>27.939334441079676</v>
      </c>
      <c r="F777" s="337">
        <v>36.625213600161075</v>
      </c>
      <c r="G777" s="337">
        <v>48.599275940138746</v>
      </c>
      <c r="H777" s="337">
        <v>45.747802645743839</v>
      </c>
      <c r="I777" s="337">
        <v>42.186522318931267</v>
      </c>
      <c r="J777" s="337">
        <v>66.786974863719863</v>
      </c>
      <c r="K777" s="337">
        <v>66.650422725563146</v>
      </c>
      <c r="L777" s="337">
        <v>60.206255079331605</v>
      </c>
      <c r="M777" s="337">
        <v>62.712029970992312</v>
      </c>
      <c r="N777" s="337">
        <v>108.38875273245239</v>
      </c>
      <c r="O777" s="337">
        <v>111.38687763634972</v>
      </c>
      <c r="P777" s="337">
        <v>157.01472827549281</v>
      </c>
      <c r="Q777" s="337">
        <v>177.66775608289171</v>
      </c>
      <c r="R777" s="337">
        <v>177.046781012411</v>
      </c>
      <c r="S777" s="337">
        <v>211.044474329069</v>
      </c>
      <c r="T777" s="337">
        <v>229.97423601026401</v>
      </c>
      <c r="U777" s="337">
        <v>232.60451373188425</v>
      </c>
      <c r="V777" s="337">
        <v>244.91408004580396</v>
      </c>
      <c r="W777" s="337">
        <v>258.34305666309024</v>
      </c>
      <c r="X777" s="337">
        <v>303.668831143479</v>
      </c>
      <c r="Y777" s="337">
        <v>330.34050070891578</v>
      </c>
      <c r="Z777" s="337">
        <v>344.94379780027003</v>
      </c>
      <c r="AA777" s="337">
        <v>361.05399999999997</v>
      </c>
      <c r="AB777" s="337">
        <v>422.1</v>
      </c>
      <c r="AC777" s="337">
        <v>502.44400000000002</v>
      </c>
      <c r="AD777" s="337">
        <v>452.39800000000002</v>
      </c>
      <c r="AE777" s="337">
        <v>459.33100000000002</v>
      </c>
      <c r="AF777" s="337"/>
      <c r="AG777" s="337"/>
      <c r="AH777" s="337"/>
    </row>
    <row r="778" spans="1:34" s="299" customFormat="1" x14ac:dyDescent="0.2">
      <c r="A778" s="297" t="s">
        <v>113</v>
      </c>
      <c r="B778" s="297" t="s">
        <v>412</v>
      </c>
      <c r="C778" s="337" t="e">
        <v>#VALUE!</v>
      </c>
      <c r="D778" s="337">
        <v>52.805154272654654</v>
      </c>
      <c r="E778" s="337">
        <v>80.334966875939969</v>
      </c>
      <c r="F778" s="337">
        <v>83.871042019586881</v>
      </c>
      <c r="G778" s="337">
        <v>118.41727309131686</v>
      </c>
      <c r="H778" s="337">
        <v>119.4455324253878</v>
      </c>
      <c r="I778" s="337">
        <v>130.96875594124239</v>
      </c>
      <c r="J778" s="337">
        <v>109.83709295972976</v>
      </c>
      <c r="K778" s="337">
        <v>120.1106614031182</v>
      </c>
      <c r="L778" s="337">
        <v>127.91107876631879</v>
      </c>
      <c r="M778" s="337">
        <v>159.92503177121273</v>
      </c>
      <c r="N778" s="337">
        <v>163.58556273778518</v>
      </c>
      <c r="O778" s="337">
        <v>156.75827802522687</v>
      </c>
      <c r="P778" s="337">
        <v>179.59304182987023</v>
      </c>
      <c r="Q778" s="337">
        <v>197.34989721192321</v>
      </c>
      <c r="R778" s="337">
        <v>208.80181816823065</v>
      </c>
      <c r="S778" s="337">
        <v>252.71605534928639</v>
      </c>
      <c r="T778" s="337">
        <v>250.68322983782514</v>
      </c>
      <c r="U778" s="337">
        <v>266.16736165872379</v>
      </c>
      <c r="V778" s="337">
        <v>285.43266796945113</v>
      </c>
      <c r="W778" s="337">
        <v>319.13646179874752</v>
      </c>
      <c r="X778" s="337">
        <v>325.21570188912807</v>
      </c>
      <c r="Y778" s="337">
        <v>371.00736834703821</v>
      </c>
      <c r="Z778" s="337">
        <v>340.85584655116401</v>
      </c>
      <c r="AA778" s="337">
        <v>362</v>
      </c>
      <c r="AB778" s="337">
        <v>408.86500000000001</v>
      </c>
      <c r="AC778" s="337">
        <v>394.392</v>
      </c>
      <c r="AD778" s="337">
        <v>394.38299999999998</v>
      </c>
      <c r="AE778" s="337">
        <v>441.02600000000001</v>
      </c>
      <c r="AF778" s="337"/>
      <c r="AG778" s="337"/>
      <c r="AH778" s="337"/>
    </row>
    <row r="779" spans="1:34" s="299" customFormat="1" x14ac:dyDescent="0.2">
      <c r="A779" s="297" t="s">
        <v>182</v>
      </c>
      <c r="B779" s="297" t="s">
        <v>413</v>
      </c>
      <c r="C779" s="337" t="e">
        <v>#VALUE!</v>
      </c>
      <c r="D779" s="337">
        <v>7.7203814743974508</v>
      </c>
      <c r="E779" s="337">
        <v>8.7050432464237417</v>
      </c>
      <c r="F779" s="337">
        <v>10.321114568125713</v>
      </c>
      <c r="G779" s="337">
        <v>11.775187616010939</v>
      </c>
      <c r="H779" s="337">
        <v>13.599219418171987</v>
      </c>
      <c r="I779" s="337">
        <v>13.536254384460689</v>
      </c>
      <c r="J779" s="337">
        <v>12.213264092961928</v>
      </c>
      <c r="K779" s="337">
        <v>13.488049492537348</v>
      </c>
      <c r="L779" s="337">
        <v>14.977959208810891</v>
      </c>
      <c r="M779" s="337">
        <v>18.720974081804759</v>
      </c>
      <c r="N779" s="337">
        <v>18.495028415814502</v>
      </c>
      <c r="O779" s="337">
        <v>21.17406821201071</v>
      </c>
      <c r="P779" s="337">
        <v>25.120460323138285</v>
      </c>
      <c r="Q779" s="337">
        <v>31.254396602147537</v>
      </c>
      <c r="R779" s="337">
        <v>29.581965612266476</v>
      </c>
      <c r="S779" s="337">
        <v>32.39326566333758</v>
      </c>
      <c r="T779" s="337">
        <v>32.174584463205143</v>
      </c>
      <c r="U779" s="337">
        <v>34.911869153838779</v>
      </c>
      <c r="V779" s="337">
        <v>41.951594387149257</v>
      </c>
      <c r="W779" s="337">
        <v>43.752095778778887</v>
      </c>
      <c r="X779" s="337">
        <v>45.727700568870006</v>
      </c>
      <c r="Y779" s="337">
        <v>49.420652720531798</v>
      </c>
      <c r="Z779" s="337">
        <v>46.674877748562743</v>
      </c>
      <c r="AA779" s="337">
        <v>37.558</v>
      </c>
      <c r="AB779" s="337">
        <v>46.393999999999998</v>
      </c>
      <c r="AC779" s="337">
        <v>47.201000000000001</v>
      </c>
      <c r="AD779" s="337">
        <v>50.95</v>
      </c>
      <c r="AE779" s="337">
        <v>49.972999999999999</v>
      </c>
      <c r="AF779" s="337"/>
      <c r="AG779" s="337"/>
      <c r="AH779" s="337"/>
    </row>
    <row r="780" spans="1:34" s="299" customFormat="1" x14ac:dyDescent="0.2">
      <c r="A780" s="297" t="s">
        <v>114</v>
      </c>
      <c r="B780" s="297" t="s">
        <v>414</v>
      </c>
      <c r="C780" s="337" t="e">
        <v>#VALUE!</v>
      </c>
      <c r="D780" s="337">
        <v>14.970399585610993</v>
      </c>
      <c r="E780" s="337">
        <v>15.441878272087779</v>
      </c>
      <c r="F780" s="337">
        <v>16.333649409204874</v>
      </c>
      <c r="G780" s="337">
        <v>19.357718453747157</v>
      </c>
      <c r="H780" s="337">
        <v>21.789501368682586</v>
      </c>
      <c r="I780" s="337">
        <v>21.81272152581997</v>
      </c>
      <c r="J780" s="337">
        <v>27.517067175164424</v>
      </c>
      <c r="K780" s="337">
        <v>28.564837847599328</v>
      </c>
      <c r="L780" s="337">
        <v>32.502709290506417</v>
      </c>
      <c r="M780" s="337">
        <v>32.249599734967042</v>
      </c>
      <c r="N780" s="337">
        <v>33.375749559427234</v>
      </c>
      <c r="O780" s="337">
        <v>35.717111807135112</v>
      </c>
      <c r="P780" s="337">
        <v>37.820585895473094</v>
      </c>
      <c r="Q780" s="337">
        <v>45.511476462353677</v>
      </c>
      <c r="R780" s="337">
        <v>44.93963107935253</v>
      </c>
      <c r="S780" s="337">
        <v>52.579089523651319</v>
      </c>
      <c r="T780" s="337">
        <v>56.193999267099187</v>
      </c>
      <c r="U780" s="337">
        <v>59.969143364954945</v>
      </c>
      <c r="V780" s="337">
        <v>64.111778831146964</v>
      </c>
      <c r="W780" s="337">
        <v>65.677145266093603</v>
      </c>
      <c r="X780" s="337">
        <v>72.025649285598178</v>
      </c>
      <c r="Y780" s="337">
        <v>83.125173722071381</v>
      </c>
      <c r="Z780" s="337">
        <v>80.371746281801308</v>
      </c>
      <c r="AA780" s="337">
        <v>89.77</v>
      </c>
      <c r="AB780" s="337">
        <v>107.935</v>
      </c>
      <c r="AC780" s="337">
        <v>120.441</v>
      </c>
      <c r="AD780" s="337">
        <v>127.83499999999999</v>
      </c>
      <c r="AE780" s="337">
        <v>146.57300000000001</v>
      </c>
      <c r="AF780" s="337"/>
      <c r="AG780" s="337"/>
      <c r="AH780" s="337"/>
    </row>
    <row r="781" spans="1:34" s="299" customFormat="1" x14ac:dyDescent="0.2">
      <c r="A781" s="297" t="s">
        <v>115</v>
      </c>
      <c r="B781" s="297" t="s">
        <v>415</v>
      </c>
      <c r="C781" s="337" t="e">
        <v>#VALUE!</v>
      </c>
      <c r="D781" s="337">
        <v>22.37282118609388</v>
      </c>
      <c r="E781" s="337">
        <v>25.391887847635921</v>
      </c>
      <c r="F781" s="337">
        <v>30.654162962996448</v>
      </c>
      <c r="G781" s="337">
        <v>29.428653775980131</v>
      </c>
      <c r="H781" s="337">
        <v>25.90339009832492</v>
      </c>
      <c r="I781" s="337">
        <v>26.000706694543137</v>
      </c>
      <c r="J781" s="337">
        <v>25.702550996444689</v>
      </c>
      <c r="K781" s="337">
        <v>28.781510826281202</v>
      </c>
      <c r="L781" s="337">
        <v>27.886802116270236</v>
      </c>
      <c r="M781" s="337">
        <v>31.751920188945917</v>
      </c>
      <c r="N781" s="337">
        <v>37.986434370045487</v>
      </c>
      <c r="O781" s="337">
        <v>33.294475757144518</v>
      </c>
      <c r="P781" s="337">
        <v>39.845746155186518</v>
      </c>
      <c r="Q781" s="337">
        <v>39.599473638416356</v>
      </c>
      <c r="R781" s="337">
        <v>42.113665994493864</v>
      </c>
      <c r="S781" s="337">
        <v>43.005616325720055</v>
      </c>
      <c r="T781" s="337">
        <v>36.16618258487177</v>
      </c>
      <c r="U781" s="337">
        <v>39.053690390980343</v>
      </c>
      <c r="V781" s="337">
        <v>44.596901734116052</v>
      </c>
      <c r="W781" s="337">
        <v>47.88303325072382</v>
      </c>
      <c r="X781" s="337">
        <v>53.462280039310514</v>
      </c>
      <c r="Y781" s="337">
        <v>57.722894080679197</v>
      </c>
      <c r="Z781" s="337">
        <v>56.72623023634489</v>
      </c>
      <c r="AA781" s="337">
        <v>56.643999999999998</v>
      </c>
      <c r="AB781" s="337">
        <v>67.671999999999997</v>
      </c>
      <c r="AC781" s="337">
        <v>67.825000000000003</v>
      </c>
      <c r="AD781" s="337">
        <v>72.430000000000007</v>
      </c>
      <c r="AE781" s="337">
        <v>79.617000000000004</v>
      </c>
      <c r="AF781" s="337"/>
      <c r="AG781" s="337"/>
      <c r="AH781" s="337"/>
    </row>
    <row r="782" spans="1:34" s="299" customFormat="1" x14ac:dyDescent="0.2">
      <c r="A782" s="297" t="s">
        <v>116</v>
      </c>
      <c r="B782" s="297" t="s">
        <v>416</v>
      </c>
      <c r="C782" s="337" t="e">
        <v>#VALUE!</v>
      </c>
      <c r="D782" s="337">
        <v>9.234</v>
      </c>
      <c r="E782" s="337">
        <v>10.347</v>
      </c>
      <c r="F782" s="337">
        <v>11.9</v>
      </c>
      <c r="G782" s="337">
        <v>13.622013806664899</v>
      </c>
      <c r="H782" s="337">
        <v>14.112936293037196</v>
      </c>
      <c r="I782" s="337">
        <v>16.106402992711185</v>
      </c>
      <c r="J782" s="337">
        <v>15.029</v>
      </c>
      <c r="K782" s="337">
        <v>16.276</v>
      </c>
      <c r="L782" s="337">
        <v>16.823</v>
      </c>
      <c r="M782" s="337">
        <v>16.722999999999999</v>
      </c>
      <c r="N782" s="337">
        <v>16.782000000000007</v>
      </c>
      <c r="O782" s="337">
        <v>16.925000000000001</v>
      </c>
      <c r="P782" s="337">
        <v>16.498443625809337</v>
      </c>
      <c r="Q782" s="337">
        <v>17.954212190221032</v>
      </c>
      <c r="R782" s="337">
        <v>19.495470014225717</v>
      </c>
      <c r="S782" s="337">
        <v>21.099777745119905</v>
      </c>
      <c r="T782" s="337">
        <v>21.938460922283443</v>
      </c>
      <c r="U782" s="337">
        <v>23.397538470280715</v>
      </c>
      <c r="V782" s="337">
        <v>25.431441641095571</v>
      </c>
      <c r="W782" s="337">
        <v>26.657292987839526</v>
      </c>
      <c r="X782" s="337">
        <v>30.143034086242299</v>
      </c>
      <c r="Y782" s="337">
        <v>29.3</v>
      </c>
      <c r="Z782" s="337">
        <v>29.882629259324553</v>
      </c>
      <c r="AA782" s="337">
        <v>30.117999999999999</v>
      </c>
      <c r="AB782" s="337">
        <v>30.73</v>
      </c>
      <c r="AC782" s="337">
        <v>28.861000000000001</v>
      </c>
      <c r="AD782" s="337">
        <v>28.806999999999999</v>
      </c>
      <c r="AE782" s="337">
        <v>29.916</v>
      </c>
      <c r="AF782" s="337"/>
      <c r="AG782" s="337"/>
      <c r="AH782" s="337"/>
    </row>
    <row r="783" spans="1:34" s="299" customFormat="1" x14ac:dyDescent="0.2">
      <c r="A783" s="297" t="s">
        <v>183</v>
      </c>
      <c r="B783" s="297" t="s">
        <v>417</v>
      </c>
      <c r="C783" s="337" t="e">
        <v>#VALUE!</v>
      </c>
      <c r="D783" s="337">
        <v>12.989000000000001</v>
      </c>
      <c r="E783" s="337">
        <v>12.642618939606136</v>
      </c>
      <c r="F783" s="337">
        <v>13.782</v>
      </c>
      <c r="G783" s="337">
        <v>14.324382584143882</v>
      </c>
      <c r="H783" s="337">
        <v>13.365</v>
      </c>
      <c r="I783" s="337">
        <v>13.034000000000001</v>
      </c>
      <c r="J783" s="337">
        <v>14.321</v>
      </c>
      <c r="K783" s="337">
        <v>14.891999999999999</v>
      </c>
      <c r="L783" s="337">
        <v>15.768000000000001</v>
      </c>
      <c r="M783" s="337">
        <v>17.821000000000002</v>
      </c>
      <c r="N783" s="337">
        <v>17.242999999999999</v>
      </c>
      <c r="O783" s="337">
        <v>19.93</v>
      </c>
      <c r="P783" s="337">
        <v>22.893000000000001</v>
      </c>
      <c r="Q783" s="337">
        <v>25.683289831285236</v>
      </c>
      <c r="R783" s="337">
        <v>28.670999999999999</v>
      </c>
      <c r="S783" s="337">
        <v>31.995763178301907</v>
      </c>
      <c r="T783" s="337">
        <v>34.472197525688451</v>
      </c>
      <c r="U783" s="337">
        <v>37.156068071068191</v>
      </c>
      <c r="V783" s="337">
        <v>40.8781669110354</v>
      </c>
      <c r="W783" s="337">
        <v>44.56673696766709</v>
      </c>
      <c r="X783" s="337">
        <v>44.927999999999997</v>
      </c>
      <c r="Y783" s="337">
        <v>45.012536345051473</v>
      </c>
      <c r="Z783" s="337">
        <v>46.823</v>
      </c>
      <c r="AA783" s="337">
        <v>40.082999999999998</v>
      </c>
      <c r="AB783" s="337">
        <v>44.027999999999999</v>
      </c>
      <c r="AC783" s="337">
        <v>47.874000000000002</v>
      </c>
      <c r="AD783" s="337">
        <v>38.655000000000001</v>
      </c>
      <c r="AE783" s="337">
        <v>35.420999999999999</v>
      </c>
      <c r="AF783" s="337"/>
      <c r="AG783" s="337"/>
      <c r="AH783" s="337"/>
    </row>
    <row r="784" spans="1:34" s="299" customFormat="1" x14ac:dyDescent="0.2">
      <c r="A784" s="297" t="s">
        <v>97</v>
      </c>
      <c r="B784" s="297" t="s">
        <v>418</v>
      </c>
      <c r="C784" s="337" t="e">
        <v>#VALUE!</v>
      </c>
      <c r="D784" s="337">
        <v>29.371556143763012</v>
      </c>
      <c r="E784" s="337">
        <v>21.497299788095216</v>
      </c>
      <c r="F784" s="337">
        <v>24.913126968688246</v>
      </c>
      <c r="G784" s="337">
        <v>38.295874275114635</v>
      </c>
      <c r="H784" s="337">
        <v>27.792766254243187</v>
      </c>
      <c r="I784" s="337">
        <v>26.50335603973322</v>
      </c>
      <c r="J784" s="337">
        <v>30.261422763546367</v>
      </c>
      <c r="K784" s="337">
        <v>37.342456419917788</v>
      </c>
      <c r="L784" s="337">
        <v>44.874885257727918</v>
      </c>
      <c r="M784" s="337">
        <v>44.974508378456662</v>
      </c>
      <c r="N784" s="337">
        <v>88.441412478205237</v>
      </c>
      <c r="O784" s="337">
        <v>39.739802447768909</v>
      </c>
      <c r="P784" s="337">
        <v>41.106278384736285</v>
      </c>
      <c r="Q784" s="337">
        <v>58.513496876642499</v>
      </c>
      <c r="R784" s="337">
        <v>100.80232483761532</v>
      </c>
      <c r="S784" s="337">
        <v>76.846427610264925</v>
      </c>
      <c r="T784" s="337">
        <v>85.100087216589543</v>
      </c>
      <c r="U784" s="337">
        <v>124.74800618066182</v>
      </c>
      <c r="V784" s="337">
        <v>89.739637339131548</v>
      </c>
      <c r="W784" s="337">
        <v>78.293608191881987</v>
      </c>
      <c r="X784" s="337">
        <v>116.78528167608424</v>
      </c>
      <c r="Y784" s="337">
        <v>118.345</v>
      </c>
      <c r="Z784" s="337">
        <v>171.15784384328401</v>
      </c>
      <c r="AA784" s="337">
        <v>112.495</v>
      </c>
      <c r="AB784" s="337">
        <v>107.849</v>
      </c>
      <c r="AC784" s="337">
        <v>108.73399999999999</v>
      </c>
      <c r="AD784" s="337">
        <v>102.34099999999999</v>
      </c>
      <c r="AE784" s="337">
        <v>104.22</v>
      </c>
      <c r="AF784" s="337"/>
      <c r="AG784" s="337"/>
      <c r="AH784" s="337"/>
    </row>
    <row r="785" spans="1:34" s="299" customFormat="1" x14ac:dyDescent="0.2">
      <c r="A785" s="297" t="s">
        <v>462</v>
      </c>
      <c r="B785" s="297" t="s">
        <v>419</v>
      </c>
      <c r="C785" s="337" t="e">
        <v>#VALUE!</v>
      </c>
      <c r="D785" s="337">
        <v>29.178591981385857</v>
      </c>
      <c r="E785" s="337">
        <v>31.807406828833408</v>
      </c>
      <c r="F785" s="337">
        <v>38.320544196543842</v>
      </c>
      <c r="G785" s="337">
        <v>45.681353615519185</v>
      </c>
      <c r="H785" s="337">
        <v>51.273431478929531</v>
      </c>
      <c r="I785" s="337">
        <v>59.443391059446903</v>
      </c>
      <c r="J785" s="337">
        <v>63.882758409501726</v>
      </c>
      <c r="K785" s="337">
        <v>63.155103038580975</v>
      </c>
      <c r="L785" s="337">
        <v>62.160597686199367</v>
      </c>
      <c r="M785" s="337">
        <v>69.421343250546144</v>
      </c>
      <c r="N785" s="337">
        <v>78.336373860034712</v>
      </c>
      <c r="O785" s="337">
        <v>82.48885309985485</v>
      </c>
      <c r="P785" s="337">
        <v>86.187650178962855</v>
      </c>
      <c r="Q785" s="337">
        <v>91.838117998848659</v>
      </c>
      <c r="R785" s="337">
        <v>92.507290910040538</v>
      </c>
      <c r="S785" s="337">
        <v>92.13698894970976</v>
      </c>
      <c r="T785" s="337">
        <v>98.125181316623085</v>
      </c>
      <c r="U785" s="337">
        <v>103.40364843377955</v>
      </c>
      <c r="V785" s="337">
        <v>106.4423080281862</v>
      </c>
      <c r="W785" s="337">
        <v>115.27274326152515</v>
      </c>
      <c r="X785" s="337">
        <v>126.0405170983811</v>
      </c>
      <c r="Y785" s="337">
        <v>131.40163220425134</v>
      </c>
      <c r="Z785" s="337">
        <v>137.05067456902336</v>
      </c>
      <c r="AA785" s="337">
        <v>137.72499999999999</v>
      </c>
      <c r="AB785" s="337">
        <v>145.55199999999999</v>
      </c>
      <c r="AC785" s="337">
        <v>155.858</v>
      </c>
      <c r="AD785" s="337">
        <v>160.18299999999999</v>
      </c>
      <c r="AE785" s="337">
        <v>175.44200000000001</v>
      </c>
      <c r="AF785" s="337"/>
      <c r="AG785" s="337"/>
      <c r="AH785" s="337"/>
    </row>
    <row r="786" spans="1:34" s="299" customFormat="1" x14ac:dyDescent="0.2">
      <c r="A786" s="297" t="s">
        <v>153</v>
      </c>
      <c r="B786" s="297" t="s">
        <v>420</v>
      </c>
      <c r="C786" s="337" t="e">
        <v>#VALUE!</v>
      </c>
      <c r="D786" s="337">
        <v>6.2907243858517328</v>
      </c>
      <c r="E786" s="337">
        <v>6.1748856240167376</v>
      </c>
      <c r="F786" s="337">
        <v>7.8243454191831132</v>
      </c>
      <c r="G786" s="337">
        <v>10.173400336308426</v>
      </c>
      <c r="H786" s="337">
        <v>13.63938651994826</v>
      </c>
      <c r="I786" s="337">
        <v>16.882713630360964</v>
      </c>
      <c r="J786" s="337">
        <v>15.004514092858368</v>
      </c>
      <c r="K786" s="337">
        <v>24.964288157898711</v>
      </c>
      <c r="L786" s="337">
        <v>32.153308560391977</v>
      </c>
      <c r="M786" s="337">
        <v>31.011288840604582</v>
      </c>
      <c r="N786" s="337">
        <v>33.161928392589843</v>
      </c>
      <c r="O786" s="337">
        <v>27.165488518173934</v>
      </c>
      <c r="P786" s="337">
        <v>26.002894249345161</v>
      </c>
      <c r="Q786" s="337">
        <v>31.949598088705773</v>
      </c>
      <c r="R786" s="337">
        <v>30.707619009494984</v>
      </c>
      <c r="S786" s="337">
        <v>37.260771453366559</v>
      </c>
      <c r="T786" s="337">
        <v>38.760692338238208</v>
      </c>
      <c r="U786" s="337">
        <v>52.346214773612047</v>
      </c>
      <c r="V786" s="337">
        <v>51.263740415547055</v>
      </c>
      <c r="W786" s="337">
        <v>52.782462988813037</v>
      </c>
      <c r="X786" s="337">
        <v>60.036511109431068</v>
      </c>
      <c r="Y786" s="337">
        <v>45.089214489566039</v>
      </c>
      <c r="Z786" s="337">
        <v>46.305</v>
      </c>
      <c r="AA786" s="337">
        <v>54.776000000000003</v>
      </c>
      <c r="AB786" s="337">
        <v>60.667999999999999</v>
      </c>
      <c r="AC786" s="337">
        <v>64.789000000000001</v>
      </c>
      <c r="AD786" s="337">
        <v>70.088999999999999</v>
      </c>
      <c r="AE786" s="337">
        <v>66.444000000000003</v>
      </c>
      <c r="AF786" s="337"/>
      <c r="AG786" s="337"/>
      <c r="AH786" s="337"/>
    </row>
    <row r="787" spans="1:34" s="299" customFormat="1" x14ac:dyDescent="0.2">
      <c r="A787" s="297" t="s">
        <v>185</v>
      </c>
      <c r="B787" s="297" t="s">
        <v>421</v>
      </c>
      <c r="C787" s="337" t="e">
        <v>#VALUE!</v>
      </c>
      <c r="D787" s="337">
        <v>47.930224525035086</v>
      </c>
      <c r="E787" s="337">
        <v>45.692008880422435</v>
      </c>
      <c r="F787" s="337">
        <v>48.351259461199909</v>
      </c>
      <c r="G787" s="337">
        <v>53.039472736392774</v>
      </c>
      <c r="H787" s="337">
        <v>57.400634717435359</v>
      </c>
      <c r="I787" s="337">
        <v>65.57780676155258</v>
      </c>
      <c r="J787" s="337">
        <v>71.358242200302684</v>
      </c>
      <c r="K787" s="337">
        <v>72.372668424129316</v>
      </c>
      <c r="L787" s="337">
        <v>74.555601731942133</v>
      </c>
      <c r="M787" s="337">
        <v>77.010862987627931</v>
      </c>
      <c r="N787" s="337">
        <v>79.520449340610071</v>
      </c>
      <c r="O787" s="337">
        <v>74.936752676777985</v>
      </c>
      <c r="P787" s="337">
        <v>86.786790958455242</v>
      </c>
      <c r="Q787" s="337">
        <v>87.677643305007734</v>
      </c>
      <c r="R787" s="337">
        <v>81.367117115609375</v>
      </c>
      <c r="S787" s="337">
        <v>75.256024921396474</v>
      </c>
      <c r="T787" s="337">
        <v>81.29342241193568</v>
      </c>
      <c r="U787" s="337">
        <v>95.361011621404586</v>
      </c>
      <c r="V787" s="337">
        <v>106.32453620314395</v>
      </c>
      <c r="W787" s="337">
        <v>110.2423666609513</v>
      </c>
      <c r="X787" s="337">
        <v>154.57947068616437</v>
      </c>
      <c r="Y787" s="337">
        <v>171.61201299159356</v>
      </c>
      <c r="Z787" s="337">
        <v>185.61793295268518</v>
      </c>
      <c r="AA787" s="337">
        <v>204.035</v>
      </c>
      <c r="AB787" s="337">
        <v>232.78</v>
      </c>
      <c r="AC787" s="337">
        <v>239.30600000000001</v>
      </c>
      <c r="AD787" s="337">
        <v>236.131</v>
      </c>
      <c r="AE787" s="337">
        <v>234.7</v>
      </c>
      <c r="AF787" s="337"/>
      <c r="AG787" s="337"/>
      <c r="AH787" s="337"/>
    </row>
    <row r="788" spans="1:34" s="299" customFormat="1" x14ac:dyDescent="0.2">
      <c r="A788" s="297" t="s">
        <v>463</v>
      </c>
      <c r="B788" s="297" t="s">
        <v>422</v>
      </c>
      <c r="C788" s="337" t="e">
        <v>#VALUE!</v>
      </c>
      <c r="D788" s="337">
        <v>39.689103053181178</v>
      </c>
      <c r="E788" s="337">
        <v>41.097090915540399</v>
      </c>
      <c r="F788" s="337">
        <v>44.897440912016478</v>
      </c>
      <c r="G788" s="337">
        <v>50.034733339955224</v>
      </c>
      <c r="H788" s="337">
        <v>50.075351448537376</v>
      </c>
      <c r="I788" s="337">
        <v>55.012217768677985</v>
      </c>
      <c r="J788" s="337">
        <v>59.98270903123327</v>
      </c>
      <c r="K788" s="337">
        <v>62.814531863096356</v>
      </c>
      <c r="L788" s="337">
        <v>60.835385907158518</v>
      </c>
      <c r="M788" s="337">
        <v>64.923213832901297</v>
      </c>
      <c r="N788" s="337">
        <v>73.107304690473484</v>
      </c>
      <c r="O788" s="337">
        <v>83.583003334568843</v>
      </c>
      <c r="P788" s="337">
        <v>90.198857980318948</v>
      </c>
      <c r="Q788" s="337">
        <v>94.864096319496085</v>
      </c>
      <c r="R788" s="337">
        <v>98.668234505371686</v>
      </c>
      <c r="S788" s="337">
        <v>100.22758573975429</v>
      </c>
      <c r="T788" s="337">
        <v>104.04706493101192</v>
      </c>
      <c r="U788" s="337">
        <v>108.98314066649199</v>
      </c>
      <c r="V788" s="337">
        <v>116.45256398538199</v>
      </c>
      <c r="W788" s="337">
        <v>122.51082728403094</v>
      </c>
      <c r="X788" s="337">
        <v>129.67614202780021</v>
      </c>
      <c r="Y788" s="337">
        <v>138.18209930153216</v>
      </c>
      <c r="Z788" s="337">
        <v>136.80461569421885</v>
      </c>
      <c r="AA788" s="337">
        <v>141.94200000000001</v>
      </c>
      <c r="AB788" s="337">
        <v>147.44300000000001</v>
      </c>
      <c r="AC788" s="337">
        <v>140.51499999999999</v>
      </c>
      <c r="AD788" s="337">
        <v>157.69300000000001</v>
      </c>
      <c r="AE788" s="337">
        <v>156.99799999999999</v>
      </c>
      <c r="AF788" s="337"/>
      <c r="AG788" s="337"/>
      <c r="AH788" s="337"/>
    </row>
    <row r="789" spans="1:34" s="299" customFormat="1" x14ac:dyDescent="0.2">
      <c r="A789" s="297" t="s">
        <v>117</v>
      </c>
      <c r="B789" s="297" t="s">
        <v>423</v>
      </c>
      <c r="C789" s="337" t="e">
        <v>#VALUE!</v>
      </c>
      <c r="D789" s="337">
        <v>1.0526689181934548</v>
      </c>
      <c r="E789" s="337">
        <v>1.2295414876831006</v>
      </c>
      <c r="F789" s="337">
        <v>1.6050074196655699</v>
      </c>
      <c r="G789" s="337">
        <v>1.6722344653157524</v>
      </c>
      <c r="H789" s="337">
        <v>1.6199553169655101</v>
      </c>
      <c r="I789" s="337">
        <v>1.7495679603187875</v>
      </c>
      <c r="J789" s="337">
        <v>1.9582829053019191</v>
      </c>
      <c r="K789" s="337">
        <v>2.4537903379476593</v>
      </c>
      <c r="L789" s="337">
        <v>2.1735305779681133</v>
      </c>
      <c r="M789" s="337">
        <v>1.6808864122656577</v>
      </c>
      <c r="N789" s="337">
        <v>2.5264244123588742</v>
      </c>
      <c r="O789" s="337">
        <v>0.92851233516217579</v>
      </c>
      <c r="P789" s="337">
        <v>1.0125181661549851</v>
      </c>
      <c r="Q789" s="337">
        <v>2.9151736870598595</v>
      </c>
      <c r="R789" s="337">
        <v>3.0469684070345777</v>
      </c>
      <c r="S789" s="337">
        <v>3.0950839397237604</v>
      </c>
      <c r="T789" s="337">
        <v>3.3053278977786702</v>
      </c>
      <c r="U789" s="337">
        <v>3.4465365263230119</v>
      </c>
      <c r="V789" s="337">
        <v>3.6044809923244605</v>
      </c>
      <c r="W789" s="337">
        <v>3.5720553072513157</v>
      </c>
      <c r="X789" s="337">
        <v>3.7864832246705022</v>
      </c>
      <c r="Y789" s="337">
        <v>4.1870973338000059</v>
      </c>
      <c r="Z789" s="337">
        <v>7.3571463640574342</v>
      </c>
      <c r="AA789" s="337">
        <v>7.5339999999999998</v>
      </c>
      <c r="AB789" s="337">
        <v>8.25</v>
      </c>
      <c r="AC789" s="337">
        <v>8.7750000000000004</v>
      </c>
      <c r="AD789" s="337">
        <v>9.4550000000000001</v>
      </c>
      <c r="AE789" s="337">
        <v>9.5690000000000008</v>
      </c>
      <c r="AF789" s="337"/>
      <c r="AG789" s="337"/>
      <c r="AH789" s="337"/>
    </row>
    <row r="790" spans="1:34" s="299" customFormat="1" x14ac:dyDescent="0.2">
      <c r="A790" s="297" t="s">
        <v>118</v>
      </c>
      <c r="B790" s="297" t="s">
        <v>424</v>
      </c>
      <c r="C790" s="337" t="e">
        <v>#VALUE!</v>
      </c>
      <c r="D790" s="337">
        <v>0</v>
      </c>
      <c r="E790" s="337">
        <v>0</v>
      </c>
      <c r="F790" s="337">
        <v>0</v>
      </c>
      <c r="G790" s="337">
        <v>0</v>
      </c>
      <c r="H790" s="337">
        <v>0</v>
      </c>
      <c r="I790" s="337">
        <v>0</v>
      </c>
      <c r="J790" s="337">
        <v>0</v>
      </c>
      <c r="K790" s="337">
        <v>0</v>
      </c>
      <c r="L790" s="337">
        <v>0</v>
      </c>
      <c r="M790" s="337">
        <v>0</v>
      </c>
      <c r="N790" s="337">
        <v>0</v>
      </c>
      <c r="O790" s="337">
        <v>0</v>
      </c>
      <c r="P790" s="337">
        <v>0</v>
      </c>
      <c r="Q790" s="337">
        <v>0</v>
      </c>
      <c r="R790" s="337">
        <v>0</v>
      </c>
      <c r="S790" s="337">
        <v>0</v>
      </c>
      <c r="T790" s="337">
        <v>0</v>
      </c>
      <c r="U790" s="337">
        <v>0</v>
      </c>
      <c r="V790" s="337">
        <v>0</v>
      </c>
      <c r="W790" s="337">
        <v>0</v>
      </c>
      <c r="X790" s="337">
        <v>0</v>
      </c>
      <c r="Y790" s="337">
        <v>0</v>
      </c>
      <c r="Z790" s="337">
        <v>0</v>
      </c>
      <c r="AA790" s="337">
        <v>0</v>
      </c>
      <c r="AB790" s="337">
        <v>0</v>
      </c>
      <c r="AC790" s="337">
        <v>0</v>
      </c>
      <c r="AD790" s="337">
        <v>0</v>
      </c>
      <c r="AE790" s="337">
        <v>0</v>
      </c>
      <c r="AF790" s="337"/>
      <c r="AG790" s="337"/>
      <c r="AH790" s="337"/>
    </row>
    <row r="791" spans="1:34" s="299" customFormat="1" x14ac:dyDescent="0.2">
      <c r="A791" s="297" t="s">
        <v>187</v>
      </c>
      <c r="B791" s="297" t="s">
        <v>425</v>
      </c>
      <c r="C791" s="337" t="e">
        <v>#VALUE!</v>
      </c>
      <c r="D791" s="337">
        <v>6.5616008737499696</v>
      </c>
      <c r="E791" s="337">
        <v>12.578427631752975</v>
      </c>
      <c r="F791" s="337">
        <v>13.555839603238256</v>
      </c>
      <c r="G791" s="337">
        <v>12.625425379528288</v>
      </c>
      <c r="H791" s="337">
        <v>12.400401624293201</v>
      </c>
      <c r="I791" s="337">
        <v>13.251430440661009</v>
      </c>
      <c r="J791" s="337">
        <v>13.832800126479691</v>
      </c>
      <c r="K791" s="337">
        <v>15.105563071855823</v>
      </c>
      <c r="L791" s="337">
        <v>16.582246927753843</v>
      </c>
      <c r="M791" s="337">
        <v>17.57213992746556</v>
      </c>
      <c r="N791" s="337">
        <v>18.63001389190228</v>
      </c>
      <c r="O791" s="337">
        <v>19.685530193982974</v>
      </c>
      <c r="P791" s="337">
        <v>19.092343836045224</v>
      </c>
      <c r="Q791" s="337">
        <v>20.47121982773216</v>
      </c>
      <c r="R791" s="337">
        <v>20.969232518724318</v>
      </c>
      <c r="S791" s="337">
        <v>17.834238841381971</v>
      </c>
      <c r="T791" s="337">
        <v>26.04424169296577</v>
      </c>
      <c r="U791" s="337">
        <v>26.645330871302473</v>
      </c>
      <c r="V791" s="337">
        <v>28.726721436820792</v>
      </c>
      <c r="W791" s="337">
        <v>30.820205239008072</v>
      </c>
      <c r="X791" s="337">
        <v>33.051985297632264</v>
      </c>
      <c r="Y791" s="337">
        <v>38.018598811068784</v>
      </c>
      <c r="Z791" s="337">
        <v>39.749840562617393</v>
      </c>
      <c r="AA791" s="337">
        <v>45.298999999999999</v>
      </c>
      <c r="AB791" s="337">
        <v>49.61</v>
      </c>
      <c r="AC791" s="337">
        <v>53.326999999999998</v>
      </c>
      <c r="AD791" s="337">
        <v>50.512999999999998</v>
      </c>
      <c r="AE791" s="337">
        <v>50.173999999999999</v>
      </c>
      <c r="AF791" s="337"/>
      <c r="AG791" s="337"/>
      <c r="AH791" s="337"/>
    </row>
    <row r="792" spans="1:34" s="299" customFormat="1" x14ac:dyDescent="0.2">
      <c r="A792" s="297" t="s">
        <v>189</v>
      </c>
      <c r="B792" s="297" t="s">
        <v>426</v>
      </c>
      <c r="C792" s="337" t="e">
        <v>#VALUE!</v>
      </c>
      <c r="D792" s="337">
        <v>200.26191288276144</v>
      </c>
      <c r="E792" s="337">
        <v>200.1071308870998</v>
      </c>
      <c r="F792" s="337">
        <v>297.33889656729923</v>
      </c>
      <c r="G792" s="337">
        <v>277.28843480055679</v>
      </c>
      <c r="H792" s="337">
        <v>266.38068682587158</v>
      </c>
      <c r="I792" s="337">
        <v>310.43817145678366</v>
      </c>
      <c r="J792" s="337">
        <v>351.97046858939103</v>
      </c>
      <c r="K792" s="337">
        <v>320.05505410642985</v>
      </c>
      <c r="L792" s="337">
        <v>377.65943830804764</v>
      </c>
      <c r="M792" s="337">
        <v>512.35169154951404</v>
      </c>
      <c r="N792" s="337">
        <v>480.95575362869408</v>
      </c>
      <c r="O792" s="337">
        <v>785.5672992910778</v>
      </c>
      <c r="P792" s="337">
        <v>672.80540805628698</v>
      </c>
      <c r="Q792" s="337">
        <v>630.52293414278699</v>
      </c>
      <c r="R792" s="337">
        <v>680.09733383766388</v>
      </c>
      <c r="S792" s="337">
        <v>792.93843307398697</v>
      </c>
      <c r="T792" s="337">
        <v>824.54483428242554</v>
      </c>
      <c r="U792" s="337">
        <v>781.74806141576028</v>
      </c>
      <c r="V792" s="337">
        <v>824.6046053331072</v>
      </c>
      <c r="W792" s="337">
        <v>911.37064421716195</v>
      </c>
      <c r="X792" s="337">
        <v>1109.9883374849151</v>
      </c>
      <c r="Y792" s="337">
        <v>1284.7567268966111</v>
      </c>
      <c r="Z792" s="337">
        <v>1416.0420805873689</v>
      </c>
      <c r="AA792" s="337">
        <v>1492.864</v>
      </c>
      <c r="AB792" s="337">
        <v>1546.2840000000001</v>
      </c>
      <c r="AC792" s="337">
        <v>1591.8989999999999</v>
      </c>
      <c r="AD792" s="337">
        <v>1625.2249999999999</v>
      </c>
      <c r="AE792" s="337">
        <v>1790.0150000000001</v>
      </c>
      <c r="AF792" s="337"/>
      <c r="AG792" s="337"/>
      <c r="AH792" s="337"/>
    </row>
    <row r="793" spans="1:34" s="299" customFormat="1" x14ac:dyDescent="0.2">
      <c r="A793" s="297" t="s">
        <v>464</v>
      </c>
      <c r="B793" s="297" t="s">
        <v>427</v>
      </c>
      <c r="C793" s="337" t="e">
        <v>#VALUE!</v>
      </c>
      <c r="D793" s="337">
        <v>197.42927090243299</v>
      </c>
      <c r="E793" s="337">
        <v>197.09898441413486</v>
      </c>
      <c r="F793" s="337">
        <v>280.30267734040257</v>
      </c>
      <c r="G793" s="337">
        <v>289.07446559738889</v>
      </c>
      <c r="H793" s="337">
        <v>336.75702447356548</v>
      </c>
      <c r="I793" s="337">
        <v>294.20716862418942</v>
      </c>
      <c r="J793" s="337">
        <v>374.99930277846022</v>
      </c>
      <c r="K793" s="337">
        <v>386.28151344346338</v>
      </c>
      <c r="L793" s="337">
        <v>445.66202726559851</v>
      </c>
      <c r="M793" s="337">
        <v>345.006077331553</v>
      </c>
      <c r="N793" s="337">
        <v>478.86652355790119</v>
      </c>
      <c r="O793" s="337">
        <v>495.35623385852273</v>
      </c>
      <c r="P793" s="337">
        <v>432.32301936807124</v>
      </c>
      <c r="Q793" s="337">
        <v>515.25749296118181</v>
      </c>
      <c r="R793" s="337">
        <v>529.6836711718903</v>
      </c>
      <c r="S793" s="337">
        <v>598.97947054124813</v>
      </c>
      <c r="T793" s="337">
        <v>621.54404081516998</v>
      </c>
      <c r="U793" s="337">
        <v>696.74747153110741</v>
      </c>
      <c r="V793" s="337">
        <v>740.70085737502609</v>
      </c>
      <c r="W793" s="337">
        <v>772.60996067869439</v>
      </c>
      <c r="X793" s="337">
        <v>832.94412951294032</v>
      </c>
      <c r="Y793" s="337">
        <v>969.44523956232274</v>
      </c>
      <c r="Z793" s="337">
        <v>976.86257447987998</v>
      </c>
      <c r="AA793" s="337">
        <v>1026.2660000000001</v>
      </c>
      <c r="AB793" s="337">
        <v>1122.546</v>
      </c>
      <c r="AC793" s="337">
        <v>1228.8699999999999</v>
      </c>
      <c r="AD793" s="337">
        <v>1178.345</v>
      </c>
      <c r="AE793" s="337">
        <v>1306.3889999999999</v>
      </c>
      <c r="AF793" s="337"/>
      <c r="AG793" s="337"/>
      <c r="AH793" s="337"/>
    </row>
    <row r="794" spans="1:34" s="299" customFormat="1" x14ac:dyDescent="0.2">
      <c r="A794" s="297" t="s">
        <v>465</v>
      </c>
      <c r="B794" s="297" t="s">
        <v>428</v>
      </c>
      <c r="C794" s="337" t="e">
        <v>#VALUE!</v>
      </c>
      <c r="D794" s="337">
        <v>64.351629131786567</v>
      </c>
      <c r="E794" s="337">
        <v>64.032315536146626</v>
      </c>
      <c r="F794" s="337">
        <v>97.432926218437586</v>
      </c>
      <c r="G794" s="337">
        <v>100.2144839284479</v>
      </c>
      <c r="H794" s="337">
        <v>128.85653212411279</v>
      </c>
      <c r="I794" s="337">
        <v>133.4170636508438</v>
      </c>
      <c r="J794" s="337">
        <v>175.89815539516329</v>
      </c>
      <c r="K794" s="337">
        <v>268.81917698865698</v>
      </c>
      <c r="L794" s="337">
        <v>227.93876573499054</v>
      </c>
      <c r="M794" s="337">
        <v>340.89216933641018</v>
      </c>
      <c r="N794" s="337">
        <v>373.57781269993626</v>
      </c>
      <c r="O794" s="337">
        <v>476.32345168340572</v>
      </c>
      <c r="P794" s="337">
        <v>383.06511908548242</v>
      </c>
      <c r="Q794" s="337">
        <v>436.75383776771167</v>
      </c>
      <c r="R794" s="337">
        <v>439.00686289681971</v>
      </c>
      <c r="S794" s="337">
        <v>459.41136816135179</v>
      </c>
      <c r="T794" s="337">
        <v>474.02477082608863</v>
      </c>
      <c r="U794" s="337">
        <v>498.27042768242632</v>
      </c>
      <c r="V794" s="337">
        <v>492.30228152461564</v>
      </c>
      <c r="W794" s="337">
        <v>530.95999295683862</v>
      </c>
      <c r="X794" s="337">
        <v>565.21701761729935</v>
      </c>
      <c r="Y794" s="337">
        <v>590.01853340087087</v>
      </c>
      <c r="Z794" s="337">
        <v>654.21003012695394</v>
      </c>
      <c r="AA794" s="337">
        <v>598.96299999999997</v>
      </c>
      <c r="AB794" s="337">
        <v>592.87800000000004</v>
      </c>
      <c r="AC794" s="337">
        <v>626.96500000000003</v>
      </c>
      <c r="AD794" s="337">
        <v>665.60500000000002</v>
      </c>
      <c r="AE794" s="337">
        <v>706.13</v>
      </c>
      <c r="AF794" s="337"/>
      <c r="AG794" s="337"/>
      <c r="AH794" s="337"/>
    </row>
    <row r="795" spans="1:34" s="299" customFormat="1" x14ac:dyDescent="0.2">
      <c r="A795" s="297" t="s">
        <v>466</v>
      </c>
      <c r="B795" s="297" t="s">
        <v>429</v>
      </c>
      <c r="C795" s="337" t="e">
        <v>#VALUE!</v>
      </c>
      <c r="D795" s="337">
        <v>36.49659729665899</v>
      </c>
      <c r="E795" s="337">
        <v>60.890279491690116</v>
      </c>
      <c r="F795" s="337">
        <v>56.473999911852594</v>
      </c>
      <c r="G795" s="337">
        <v>47.257233793627861</v>
      </c>
      <c r="H795" s="337">
        <v>45.838331019717437</v>
      </c>
      <c r="I795" s="337">
        <v>48.307203189190126</v>
      </c>
      <c r="J795" s="337">
        <v>47.834985511881783</v>
      </c>
      <c r="K795" s="337">
        <v>48.91836525273466</v>
      </c>
      <c r="L795" s="337">
        <v>57.633199083017125</v>
      </c>
      <c r="M795" s="337">
        <v>69.923383234226662</v>
      </c>
      <c r="N795" s="337">
        <v>57.873980520566747</v>
      </c>
      <c r="O795" s="337">
        <v>65.60336650693003</v>
      </c>
      <c r="P795" s="337">
        <v>65.027451843482339</v>
      </c>
      <c r="Q795" s="337">
        <v>81.960865824615325</v>
      </c>
      <c r="R795" s="337">
        <v>99.172632311015875</v>
      </c>
      <c r="S795" s="337">
        <v>105.15964508837679</v>
      </c>
      <c r="T795" s="337">
        <v>111.94145061877445</v>
      </c>
      <c r="U795" s="337">
        <v>126.26970767587204</v>
      </c>
      <c r="V795" s="337">
        <v>144.7787945550408</v>
      </c>
      <c r="W795" s="337">
        <v>164.89658130300373</v>
      </c>
      <c r="X795" s="337">
        <v>183.87034362291422</v>
      </c>
      <c r="Y795" s="337">
        <v>184.97353713391621</v>
      </c>
      <c r="Z795" s="337">
        <v>197.36795238364999</v>
      </c>
      <c r="AA795" s="337">
        <v>216.649</v>
      </c>
      <c r="AB795" s="337">
        <v>266.13200000000001</v>
      </c>
      <c r="AC795" s="337">
        <v>280.30500000000001</v>
      </c>
      <c r="AD795" s="337">
        <v>301.58100000000002</v>
      </c>
      <c r="AE795" s="337">
        <v>337.72699999999998</v>
      </c>
      <c r="AF795" s="337"/>
      <c r="AG795" s="337"/>
      <c r="AH795" s="337"/>
    </row>
    <row r="796" spans="1:34" s="299" customFormat="1" x14ac:dyDescent="0.2">
      <c r="A796" s="297" t="s">
        <v>191</v>
      </c>
      <c r="B796" s="297" t="s">
        <v>430</v>
      </c>
      <c r="C796" s="337" t="e">
        <v>#VALUE!</v>
      </c>
      <c r="D796" s="337">
        <v>290.65301627537656</v>
      </c>
      <c r="E796" s="337">
        <v>257.80930423046993</v>
      </c>
      <c r="F796" s="337">
        <v>275.43084521483189</v>
      </c>
      <c r="G796" s="337">
        <v>316.28331399256467</v>
      </c>
      <c r="H796" s="337">
        <v>292.85105676480543</v>
      </c>
      <c r="I796" s="337">
        <v>325.97939860087808</v>
      </c>
      <c r="J796" s="337">
        <v>375.03939988675722</v>
      </c>
      <c r="K796" s="337">
        <v>373.81895982561298</v>
      </c>
      <c r="L796" s="337">
        <v>392.77025676796165</v>
      </c>
      <c r="M796" s="337">
        <v>434.46638539096699</v>
      </c>
      <c r="N796" s="337">
        <v>450.67214736919385</v>
      </c>
      <c r="O796" s="337">
        <v>457.13921747454486</v>
      </c>
      <c r="P796" s="337">
        <v>494.01614378836729</v>
      </c>
      <c r="Q796" s="337">
        <v>512.88818499968158</v>
      </c>
      <c r="R796" s="337">
        <v>533.45957561033174</v>
      </c>
      <c r="S796" s="337">
        <v>542.32012020125308</v>
      </c>
      <c r="T796" s="337">
        <v>581.37002848331849</v>
      </c>
      <c r="U796" s="337">
        <v>573.65614281890839</v>
      </c>
      <c r="V796" s="337">
        <v>596.63731014512018</v>
      </c>
      <c r="W796" s="337">
        <v>672.49677570466974</v>
      </c>
      <c r="X796" s="337">
        <v>731.02870936971237</v>
      </c>
      <c r="Y796" s="337">
        <v>751.92265287367979</v>
      </c>
      <c r="Z796" s="337">
        <v>783.89557618467256</v>
      </c>
      <c r="AA796" s="337">
        <v>849.197</v>
      </c>
      <c r="AB796" s="337">
        <v>877.94500000000005</v>
      </c>
      <c r="AC796" s="337">
        <v>926.70799999999997</v>
      </c>
      <c r="AD796" s="337">
        <v>958.35699999999997</v>
      </c>
      <c r="AE796" s="337">
        <v>1026.797</v>
      </c>
      <c r="AF796" s="337"/>
      <c r="AG796" s="337"/>
      <c r="AH796" s="337"/>
    </row>
    <row r="797" spans="1:34" s="299" customFormat="1" x14ac:dyDescent="0.2">
      <c r="A797" s="297" t="s">
        <v>192</v>
      </c>
      <c r="B797" s="297" t="s">
        <v>431</v>
      </c>
      <c r="C797" s="337" t="e">
        <v>#VALUE!</v>
      </c>
      <c r="D797" s="337">
        <v>4.2998832734627106</v>
      </c>
      <c r="E797" s="337">
        <v>2.9748943293531886</v>
      </c>
      <c r="F797" s="337">
        <v>4.8240776675772468</v>
      </c>
      <c r="G797" s="337">
        <v>4.5271741969265076</v>
      </c>
      <c r="H797" s="337">
        <v>4.0676234710505925</v>
      </c>
      <c r="I797" s="337">
        <v>4.5002154498784517</v>
      </c>
      <c r="J797" s="337">
        <v>5.8908055058268758</v>
      </c>
      <c r="K797" s="337">
        <v>3.6000883785913769</v>
      </c>
      <c r="L797" s="337">
        <v>3.5273760399994005</v>
      </c>
      <c r="M797" s="337">
        <v>4.7826238685720561</v>
      </c>
      <c r="N797" s="337">
        <v>5.3376574503310668</v>
      </c>
      <c r="O797" s="337">
        <v>7.3106221025646692</v>
      </c>
      <c r="P797" s="337">
        <v>8.8971895881346139</v>
      </c>
      <c r="Q797" s="337">
        <v>11.856395984332909</v>
      </c>
      <c r="R797" s="337">
        <v>8.9024195373399575</v>
      </c>
      <c r="S797" s="337">
        <v>9.4212304985102762</v>
      </c>
      <c r="T797" s="337">
        <v>9.6879579079829234</v>
      </c>
      <c r="U797" s="337">
        <v>9.5833589238760037</v>
      </c>
      <c r="V797" s="337">
        <v>9.7580392273345602</v>
      </c>
      <c r="W797" s="337">
        <v>9.7841889733612906</v>
      </c>
      <c r="X797" s="337">
        <v>11.100061049395268</v>
      </c>
      <c r="Y797" s="337">
        <v>10.885616276007161</v>
      </c>
      <c r="Z797" s="337">
        <v>2.2875834469086853</v>
      </c>
      <c r="AA797" s="337">
        <v>6.6920000000000002</v>
      </c>
      <c r="AB797" s="337">
        <v>6.7539999999999996</v>
      </c>
      <c r="AC797" s="337">
        <v>6.9930000000000003</v>
      </c>
      <c r="AD797" s="337">
        <v>7.141</v>
      </c>
      <c r="AE797" s="337">
        <v>7.1710000000000003</v>
      </c>
      <c r="AF797" s="337"/>
      <c r="AG797" s="337"/>
      <c r="AH797" s="337"/>
    </row>
    <row r="798" spans="1:34" s="299" customFormat="1" x14ac:dyDescent="0.2">
      <c r="A798" s="297" t="s">
        <v>467</v>
      </c>
      <c r="B798" s="297" t="s">
        <v>433</v>
      </c>
      <c r="C798" s="337" t="e">
        <v>#VALUE!</v>
      </c>
      <c r="D798" s="337">
        <v>12.165531575656846</v>
      </c>
      <c r="E798" s="337">
        <v>9.1637318870223918</v>
      </c>
      <c r="F798" s="337">
        <v>25.468269364624025</v>
      </c>
      <c r="G798" s="337">
        <v>12.929512560151512</v>
      </c>
      <c r="H798" s="337">
        <v>12.452208109610224</v>
      </c>
      <c r="I798" s="337">
        <v>8.6260189977330146</v>
      </c>
      <c r="J798" s="337">
        <v>17.707708183233592</v>
      </c>
      <c r="K798" s="337">
        <v>11.153946373642162</v>
      </c>
      <c r="L798" s="337">
        <v>10.505605478529555</v>
      </c>
      <c r="M798" s="337">
        <v>5.6344799577858309</v>
      </c>
      <c r="N798" s="337">
        <v>16.718208788903407</v>
      </c>
      <c r="O798" s="337">
        <v>20.817756707464948</v>
      </c>
      <c r="P798" s="337">
        <v>19.759794087638252</v>
      </c>
      <c r="Q798" s="337">
        <v>21.729561518060802</v>
      </c>
      <c r="R798" s="337">
        <v>25.695786435705951</v>
      </c>
      <c r="S798" s="337">
        <v>24.880960349513046</v>
      </c>
      <c r="T798" s="337">
        <v>29.70334526792622</v>
      </c>
      <c r="U798" s="337">
        <v>23.5571089618036</v>
      </c>
      <c r="V798" s="337">
        <v>22.413707217763587</v>
      </c>
      <c r="W798" s="337">
        <v>14.921923432771838</v>
      </c>
      <c r="X798" s="337">
        <v>16.695516740203196</v>
      </c>
      <c r="Y798" s="337">
        <v>11.631643936022286</v>
      </c>
      <c r="Z798" s="337">
        <v>11.708674820466786</v>
      </c>
      <c r="AA798" s="337">
        <v>11.510999999999999</v>
      </c>
      <c r="AB798" s="337">
        <v>17.846</v>
      </c>
      <c r="AC798" s="337">
        <v>20.984999999999999</v>
      </c>
      <c r="AD798" s="337">
        <v>21.725000000000001</v>
      </c>
      <c r="AE798" s="337">
        <v>23.96</v>
      </c>
      <c r="AF798" s="337"/>
      <c r="AG798" s="337"/>
      <c r="AH798" s="337"/>
    </row>
    <row r="799" spans="1:34" s="299" customFormat="1" x14ac:dyDescent="0.2">
      <c r="A799" s="297" t="s">
        <v>193</v>
      </c>
      <c r="B799" s="297" t="s">
        <v>434</v>
      </c>
      <c r="C799" s="337" t="e">
        <v>#VALUE!</v>
      </c>
      <c r="D799" s="337">
        <v>514.07825086018909</v>
      </c>
      <c r="E799" s="337">
        <v>496.61996337406117</v>
      </c>
      <c r="F799" s="337">
        <v>539.54978001291954</v>
      </c>
      <c r="G799" s="337">
        <v>549.34523259592311</v>
      </c>
      <c r="H799" s="337">
        <v>602.95689907525002</v>
      </c>
      <c r="I799" s="337">
        <v>600.82818584370818</v>
      </c>
      <c r="J799" s="337">
        <v>685.21254092666186</v>
      </c>
      <c r="K799" s="337">
        <v>732.20931570595747</v>
      </c>
      <c r="L799" s="337">
        <v>762.73589107470514</v>
      </c>
      <c r="M799" s="337">
        <v>854.11917659060543</v>
      </c>
      <c r="N799" s="337">
        <v>872.56824003015174</v>
      </c>
      <c r="O799" s="337">
        <v>915.93471864241985</v>
      </c>
      <c r="P799" s="337">
        <v>912.27758359434119</v>
      </c>
      <c r="Q799" s="337">
        <v>956.89687466456246</v>
      </c>
      <c r="R799" s="337">
        <v>987.60518371407409</v>
      </c>
      <c r="S799" s="337">
        <v>1162.724953137985</v>
      </c>
      <c r="T799" s="337">
        <v>1253.0409712850949</v>
      </c>
      <c r="U799" s="337">
        <v>1293.7409981394612</v>
      </c>
      <c r="V799" s="337">
        <v>1470.6797446721303</v>
      </c>
      <c r="W799" s="337">
        <v>1596.5287351774127</v>
      </c>
      <c r="X799" s="337">
        <v>1697.6270454468438</v>
      </c>
      <c r="Y799" s="337">
        <v>1827.0938413652771</v>
      </c>
      <c r="Z799" s="337">
        <v>1907.5500094640583</v>
      </c>
      <c r="AA799" s="337">
        <v>1903.7850000000001</v>
      </c>
      <c r="AB799" s="337">
        <v>2009.6389999999999</v>
      </c>
      <c r="AC799" s="337">
        <v>2151.7629999999999</v>
      </c>
      <c r="AD799" s="337">
        <v>2212.0909999999999</v>
      </c>
      <c r="AE799" s="337">
        <v>2317.877</v>
      </c>
      <c r="AF799" s="337"/>
      <c r="AG799" s="337"/>
      <c r="AH799" s="337"/>
    </row>
    <row r="800" spans="1:34" s="299" customFormat="1" x14ac:dyDescent="0.2">
      <c r="A800" s="297" t="s">
        <v>60</v>
      </c>
      <c r="B800" s="297" t="s">
        <v>435</v>
      </c>
      <c r="C800" s="337" t="e">
        <v>#VALUE!</v>
      </c>
      <c r="D800" s="337">
        <v>160.01362924081224</v>
      </c>
      <c r="E800" s="337">
        <v>136.71603892989452</v>
      </c>
      <c r="F800" s="337">
        <v>149.24479304164655</v>
      </c>
      <c r="G800" s="337">
        <v>169.8793374833389</v>
      </c>
      <c r="H800" s="337">
        <v>188.05216301324549</v>
      </c>
      <c r="I800" s="337">
        <v>188.0896242013487</v>
      </c>
      <c r="J800" s="337">
        <v>199.01354538143394</v>
      </c>
      <c r="K800" s="337">
        <v>253.945603179486</v>
      </c>
      <c r="L800" s="337">
        <v>277.99939249317021</v>
      </c>
      <c r="M800" s="337">
        <v>297.14796315468936</v>
      </c>
      <c r="N800" s="337">
        <v>355.37536090678884</v>
      </c>
      <c r="O800" s="337">
        <v>364.51107370607673</v>
      </c>
      <c r="P800" s="337">
        <v>408.38767445332763</v>
      </c>
      <c r="Q800" s="337">
        <v>467.79350991499945</v>
      </c>
      <c r="R800" s="337">
        <v>492.54550703776073</v>
      </c>
      <c r="S800" s="337">
        <v>509.08708006209065</v>
      </c>
      <c r="T800" s="337">
        <v>568.73572785223587</v>
      </c>
      <c r="U800" s="337">
        <v>605.04140882048273</v>
      </c>
      <c r="V800" s="337">
        <v>644.09259603142414</v>
      </c>
      <c r="W800" s="337">
        <v>686.6631091926505</v>
      </c>
      <c r="X800" s="337">
        <v>749.99245411158461</v>
      </c>
      <c r="Y800" s="337">
        <v>783.71739424307668</v>
      </c>
      <c r="Z800" s="337">
        <v>894.47814733067548</v>
      </c>
      <c r="AA800" s="337">
        <v>957.18200000000002</v>
      </c>
      <c r="AB800" s="337">
        <v>988.78700000000003</v>
      </c>
      <c r="AC800" s="337">
        <v>1063.924</v>
      </c>
      <c r="AD800" s="337">
        <v>1087.3610000000001</v>
      </c>
      <c r="AE800" s="337">
        <v>1116.1420000000001</v>
      </c>
      <c r="AF800" s="337"/>
      <c r="AG800" s="337"/>
      <c r="AH800" s="337"/>
    </row>
    <row r="801" spans="1:34" s="299" customFormat="1" x14ac:dyDescent="0.2">
      <c r="A801" s="297" t="s">
        <v>119</v>
      </c>
      <c r="B801" s="297" t="s">
        <v>436</v>
      </c>
      <c r="C801" s="337" t="e">
        <v>#VALUE!</v>
      </c>
      <c r="D801" s="337">
        <v>92.112653381930954</v>
      </c>
      <c r="E801" s="337">
        <v>103.42851020873249</v>
      </c>
      <c r="F801" s="337">
        <v>121.00006813294237</v>
      </c>
      <c r="G801" s="337">
        <v>143.83587987309508</v>
      </c>
      <c r="H801" s="337">
        <v>159.89218040250054</v>
      </c>
      <c r="I801" s="337">
        <v>194.63782427545644</v>
      </c>
      <c r="J801" s="337">
        <v>157.13749301743448</v>
      </c>
      <c r="K801" s="337">
        <v>152.60997869946286</v>
      </c>
      <c r="L801" s="337">
        <v>184.64167150638937</v>
      </c>
      <c r="M801" s="337">
        <v>190.79137816853617</v>
      </c>
      <c r="N801" s="337">
        <v>196.97923064257972</v>
      </c>
      <c r="O801" s="337">
        <v>192.0734348774713</v>
      </c>
      <c r="P801" s="337">
        <v>187.85506707664911</v>
      </c>
      <c r="Q801" s="337">
        <v>196.67959773585869</v>
      </c>
      <c r="R801" s="337">
        <v>207.13757590349638</v>
      </c>
      <c r="S801" s="337">
        <v>219.69638566043702</v>
      </c>
      <c r="T801" s="337">
        <v>233.8062570898885</v>
      </c>
      <c r="U801" s="337">
        <v>247.50581670899672</v>
      </c>
      <c r="V801" s="337">
        <v>260.5414844537201</v>
      </c>
      <c r="W801" s="337">
        <v>275.14094090506353</v>
      </c>
      <c r="X801" s="337">
        <v>295.20607076602346</v>
      </c>
      <c r="Y801" s="337">
        <v>303.55845611717865</v>
      </c>
      <c r="Z801" s="337">
        <v>311.69123803745686</v>
      </c>
      <c r="AA801" s="337">
        <v>322.01600000000002</v>
      </c>
      <c r="AB801" s="337">
        <v>334.601</v>
      </c>
      <c r="AC801" s="337">
        <v>358.512</v>
      </c>
      <c r="AD801" s="337">
        <v>367.14100000000002</v>
      </c>
      <c r="AE801" s="337">
        <v>376.29500000000002</v>
      </c>
      <c r="AF801" s="337"/>
      <c r="AG801" s="337"/>
      <c r="AH801" s="337"/>
    </row>
    <row r="802" spans="1:34" s="299" customFormat="1" x14ac:dyDescent="0.2">
      <c r="A802" s="297" t="s">
        <v>468</v>
      </c>
      <c r="B802" s="297" t="s">
        <v>438</v>
      </c>
      <c r="C802" s="337" t="e">
        <v>#VALUE!</v>
      </c>
      <c r="D802" s="337">
        <v>21.082055023667625</v>
      </c>
      <c r="E802" s="337">
        <v>19.884809195131435</v>
      </c>
      <c r="F802" s="337">
        <v>26.761852942174365</v>
      </c>
      <c r="G802" s="337">
        <v>27.632371072255964</v>
      </c>
      <c r="H802" s="337">
        <v>26.478354029091889</v>
      </c>
      <c r="I802" s="337">
        <v>26.104369078234662</v>
      </c>
      <c r="J802" s="337">
        <v>23.900545526488575</v>
      </c>
      <c r="K802" s="337">
        <v>27.660175649117679</v>
      </c>
      <c r="L802" s="337">
        <v>30.727687033152009</v>
      </c>
      <c r="M802" s="337">
        <v>34.124372958737148</v>
      </c>
      <c r="N802" s="337">
        <v>35.838777780529753</v>
      </c>
      <c r="O802" s="337">
        <v>29.251124710060978</v>
      </c>
      <c r="P802" s="337">
        <v>35.430807680514818</v>
      </c>
      <c r="Q802" s="337">
        <v>36.79214774424991</v>
      </c>
      <c r="R802" s="337">
        <v>34.727283818118948</v>
      </c>
      <c r="S802" s="337">
        <v>29.586557303299145</v>
      </c>
      <c r="T802" s="337">
        <v>29.967190413921916</v>
      </c>
      <c r="U802" s="337">
        <v>29.834043102561221</v>
      </c>
      <c r="V802" s="337">
        <v>30.598112588519609</v>
      </c>
      <c r="W802" s="337">
        <v>33.527067272612292</v>
      </c>
      <c r="X802" s="337">
        <v>39.332273004684758</v>
      </c>
      <c r="Y802" s="337">
        <v>41.42566519907502</v>
      </c>
      <c r="Z802" s="337">
        <v>44.842528895527984</v>
      </c>
      <c r="AA802" s="337">
        <v>45.07</v>
      </c>
      <c r="AB802" s="337">
        <v>52.686999999999998</v>
      </c>
      <c r="AC802" s="337">
        <v>53.747</v>
      </c>
      <c r="AD802" s="337">
        <v>55.363</v>
      </c>
      <c r="AE802" s="337">
        <v>60.680999999999997</v>
      </c>
      <c r="AF802" s="337"/>
      <c r="AG802" s="337"/>
      <c r="AH802" s="337"/>
    </row>
    <row r="803" spans="1:34" s="299" customFormat="1" x14ac:dyDescent="0.2">
      <c r="A803" s="297" t="s">
        <v>469</v>
      </c>
      <c r="B803" s="297" t="s">
        <v>440</v>
      </c>
      <c r="C803" s="337" t="e">
        <v>#VALUE!</v>
      </c>
      <c r="D803" s="337">
        <v>147.25924332382908</v>
      </c>
      <c r="E803" s="337">
        <v>153.06894428097013</v>
      </c>
      <c r="F803" s="337">
        <v>209.51524457894314</v>
      </c>
      <c r="G803" s="337">
        <v>224.09968634544614</v>
      </c>
      <c r="H803" s="337">
        <v>212.94126754934948</v>
      </c>
      <c r="I803" s="337">
        <v>239.51451691122918</v>
      </c>
      <c r="J803" s="337">
        <v>220.70668716533598</v>
      </c>
      <c r="K803" s="337">
        <v>264.20108131361951</v>
      </c>
      <c r="L803" s="337">
        <v>273.57156157814558</v>
      </c>
      <c r="M803" s="337">
        <v>286.44897414834833</v>
      </c>
      <c r="N803" s="337">
        <v>315.24122454408018</v>
      </c>
      <c r="O803" s="337">
        <v>328.27153606345342</v>
      </c>
      <c r="P803" s="337">
        <v>325.5271868058673</v>
      </c>
      <c r="Q803" s="337">
        <v>350.48326941277469</v>
      </c>
      <c r="R803" s="337">
        <v>338.04239957371783</v>
      </c>
      <c r="S803" s="337">
        <v>341.27593496714508</v>
      </c>
      <c r="T803" s="337">
        <v>366.13640566754509</v>
      </c>
      <c r="U803" s="337">
        <v>369.24302839231518</v>
      </c>
      <c r="V803" s="337">
        <v>386.59910441979855</v>
      </c>
      <c r="W803" s="337">
        <v>404.47239403894491</v>
      </c>
      <c r="X803" s="337">
        <v>439.95664845591676</v>
      </c>
      <c r="Y803" s="337">
        <v>472.84228297752315</v>
      </c>
      <c r="Z803" s="337">
        <v>487.91903500550836</v>
      </c>
      <c r="AA803" s="337">
        <v>509.88600000000002</v>
      </c>
      <c r="AB803" s="337">
        <v>541.11500000000001</v>
      </c>
      <c r="AC803" s="337">
        <v>564.72199999999998</v>
      </c>
      <c r="AD803" s="337">
        <v>580.00599999999997</v>
      </c>
      <c r="AE803" s="337">
        <v>608.53899999999999</v>
      </c>
      <c r="AF803" s="337"/>
      <c r="AG803" s="337"/>
      <c r="AH803" s="337"/>
    </row>
    <row r="804" spans="1:34" s="299" customFormat="1" x14ac:dyDescent="0.2">
      <c r="A804" s="297" t="s">
        <v>470</v>
      </c>
      <c r="B804" s="297" t="s">
        <v>442</v>
      </c>
      <c r="C804" s="337" t="e">
        <v>#VALUE!</v>
      </c>
      <c r="D804" s="337">
        <v>5.3224513310798018</v>
      </c>
      <c r="E804" s="337">
        <v>5.3031084116264262</v>
      </c>
      <c r="F804" s="337">
        <v>7.1466369685422952</v>
      </c>
      <c r="G804" s="337">
        <v>7.3838927384340662</v>
      </c>
      <c r="H804" s="337">
        <v>7.1775562953609455</v>
      </c>
      <c r="I804" s="337">
        <v>8.390021970019987</v>
      </c>
      <c r="J804" s="337">
        <v>7.764091383781432</v>
      </c>
      <c r="K804" s="337">
        <v>9.2988332924172781</v>
      </c>
      <c r="L804" s="337">
        <v>9.689952460658338</v>
      </c>
      <c r="M804" s="337">
        <v>10.218647494059359</v>
      </c>
      <c r="N804" s="337">
        <v>11.641565708182785</v>
      </c>
      <c r="O804" s="337">
        <v>11.766935921877044</v>
      </c>
      <c r="P804" s="337">
        <v>8.9869345001682994</v>
      </c>
      <c r="Q804" s="337">
        <v>9.4785510602490781</v>
      </c>
      <c r="R804" s="337">
        <v>9.4452405923931302</v>
      </c>
      <c r="S804" s="337">
        <v>11.030933726018182</v>
      </c>
      <c r="T804" s="337">
        <v>11.343362941770446</v>
      </c>
      <c r="U804" s="337">
        <v>12.011869572534504</v>
      </c>
      <c r="V804" s="337">
        <v>13.045642712891265</v>
      </c>
      <c r="W804" s="337">
        <v>14.320629585997985</v>
      </c>
      <c r="X804" s="337">
        <v>15.568623493773156</v>
      </c>
      <c r="Y804" s="337">
        <v>16.393919050824675</v>
      </c>
      <c r="Z804" s="337">
        <v>16.837292864355437</v>
      </c>
      <c r="AA804" s="337">
        <v>17.47</v>
      </c>
      <c r="AB804" s="337">
        <v>18.053000000000001</v>
      </c>
      <c r="AC804" s="337">
        <v>18.715</v>
      </c>
      <c r="AD804" s="337">
        <v>20.009</v>
      </c>
      <c r="AE804" s="337">
        <v>21.026</v>
      </c>
      <c r="AF804" s="337"/>
      <c r="AG804" s="337"/>
      <c r="AH804" s="337"/>
    </row>
    <row r="805" spans="1:34" s="299" customFormat="1" ht="10.8" thickBot="1" x14ac:dyDescent="0.25">
      <c r="A805" s="297" t="s">
        <v>75</v>
      </c>
      <c r="B805" s="297" t="s">
        <v>443</v>
      </c>
      <c r="C805" s="337" t="e">
        <v>#VALUE!</v>
      </c>
      <c r="D805" s="337">
        <v>-9.1563725021361311</v>
      </c>
      <c r="E805" s="337">
        <v>-23.490658782096965</v>
      </c>
      <c r="F805" s="337">
        <v>-1.8865417705400873</v>
      </c>
      <c r="G805" s="337">
        <v>3.7828500289517542</v>
      </c>
      <c r="H805" s="337">
        <v>6.1867136061482162</v>
      </c>
      <c r="I805" s="337">
        <v>7.0846356703579625</v>
      </c>
      <c r="J805" s="337">
        <v>18.679371309241564</v>
      </c>
      <c r="K805" s="337">
        <v>17.347565153720673</v>
      </c>
      <c r="L805" s="337">
        <v>11.515729479854897</v>
      </c>
      <c r="M805" s="337">
        <v>0.98509772650917149</v>
      </c>
      <c r="N805" s="337">
        <v>3.5914073022369268</v>
      </c>
      <c r="O805" s="337">
        <v>-9.0585061962833286</v>
      </c>
      <c r="P805" s="337">
        <v>3.1730247096383244</v>
      </c>
      <c r="Q805" s="337">
        <v>-10.702910762596645</v>
      </c>
      <c r="R805" s="337">
        <v>9.3413730954118002</v>
      </c>
      <c r="S805" s="337">
        <v>-4.5213734129308687</v>
      </c>
      <c r="T805" s="337">
        <v>2.7980414753274325</v>
      </c>
      <c r="U805" s="337">
        <v>3.7730989442647331</v>
      </c>
      <c r="V805" s="337">
        <v>9.7184449874324343</v>
      </c>
      <c r="W805" s="337">
        <v>-3.4195644363644813</v>
      </c>
      <c r="X805" s="337">
        <v>6.7769558300195971</v>
      </c>
      <c r="Y805" s="337">
        <v>6.0931373496024754</v>
      </c>
      <c r="Z805" s="337">
        <v>-22.477563874322168</v>
      </c>
      <c r="AA805" s="337">
        <v>-14.782</v>
      </c>
      <c r="AB805" s="337">
        <v>-25.655000000000001</v>
      </c>
      <c r="AC805" s="337">
        <v>-28.521000000000001</v>
      </c>
      <c r="AD805" s="337">
        <v>-14.868</v>
      </c>
      <c r="AE805" s="337">
        <v>-15.265000000000001</v>
      </c>
      <c r="AF805" s="337"/>
      <c r="AG805" s="337"/>
      <c r="AH805" s="337"/>
    </row>
    <row r="806" spans="1:34" s="299" customFormat="1" ht="10.8" thickBot="1" x14ac:dyDescent="0.25">
      <c r="A806" s="338" t="s">
        <v>73</v>
      </c>
      <c r="B806" s="344"/>
      <c r="C806" s="345" t="e">
        <f t="shared" ref="C806:W806" si="298">SUM(C759:C805)</f>
        <v>#VALUE!</v>
      </c>
      <c r="D806" s="345">
        <f t="shared" si="298"/>
        <v>3768.8741187337232</v>
      </c>
      <c r="E806" s="345">
        <f t="shared" si="298"/>
        <v>3870.2771342192427</v>
      </c>
      <c r="F806" s="345">
        <f t="shared" si="298"/>
        <v>4363.2903656775643</v>
      </c>
      <c r="G806" s="345">
        <f t="shared" si="298"/>
        <v>4803.6057135561668</v>
      </c>
      <c r="H806" s="345">
        <f t="shared" si="298"/>
        <v>5190.7875442613404</v>
      </c>
      <c r="I806" s="345">
        <f t="shared" si="298"/>
        <v>5632.4087688151467</v>
      </c>
      <c r="J806" s="345">
        <f t="shared" si="298"/>
        <v>6129.930606643471</v>
      </c>
      <c r="K806" s="345">
        <f t="shared" si="298"/>
        <v>6427.2059840301645</v>
      </c>
      <c r="L806" s="345">
        <f t="shared" si="298"/>
        <v>6821.9380643845516</v>
      </c>
      <c r="M806" s="345">
        <f t="shared" si="298"/>
        <v>7656.7656472259814</v>
      </c>
      <c r="N806" s="345">
        <f t="shared" si="298"/>
        <v>8147.2112071356851</v>
      </c>
      <c r="O806" s="345">
        <f t="shared" si="298"/>
        <v>8543.9276963413304</v>
      </c>
      <c r="P806" s="345">
        <f t="shared" si="298"/>
        <v>8653.9588331151681</v>
      </c>
      <c r="Q806" s="345">
        <f t="shared" si="298"/>
        <v>9148.9157533222733</v>
      </c>
      <c r="R806" s="345">
        <f t="shared" si="298"/>
        <v>9810.5514195111409</v>
      </c>
      <c r="S806" s="345">
        <f t="shared" si="298"/>
        <v>10778.658657538297</v>
      </c>
      <c r="T806" s="345">
        <f t="shared" si="298"/>
        <v>11351.206181456648</v>
      </c>
      <c r="U806" s="345">
        <f t="shared" si="298"/>
        <v>11887.324217303238</v>
      </c>
      <c r="V806" s="345">
        <f t="shared" si="298"/>
        <v>12815.81455297369</v>
      </c>
      <c r="W806" s="345">
        <f t="shared" si="298"/>
        <v>13721.39589975144</v>
      </c>
      <c r="X806" s="345">
        <f t="shared" ref="X806:AE806" si="299">SUM(X759:X805)</f>
        <v>14721.83538581197</v>
      </c>
      <c r="Y806" s="345">
        <f t="shared" si="299"/>
        <v>16015.476734212387</v>
      </c>
      <c r="Z806" s="345">
        <f t="shared" si="299"/>
        <v>16650.869220730128</v>
      </c>
      <c r="AA806" s="345">
        <f t="shared" si="299"/>
        <v>17284.586000000003</v>
      </c>
      <c r="AB806" s="345">
        <f t="shared" si="299"/>
        <v>18286.734</v>
      </c>
      <c r="AC806" s="345">
        <f t="shared" si="299"/>
        <v>19301.615999999998</v>
      </c>
      <c r="AD806" s="345">
        <f t="shared" si="299"/>
        <v>19771.554</v>
      </c>
      <c r="AE806" s="345">
        <f t="shared" si="299"/>
        <v>20924.585999999999</v>
      </c>
      <c r="AF806" s="345"/>
      <c r="AG806" s="345"/>
      <c r="AH806" s="345"/>
    </row>
    <row r="807" spans="1:34" x14ac:dyDescent="0.2">
      <c r="B807" s="234"/>
      <c r="C807" s="234"/>
      <c r="D807" s="234"/>
      <c r="E807" s="234"/>
      <c r="F807" s="234"/>
      <c r="G807" s="234"/>
      <c r="H807" s="234"/>
      <c r="I807" s="234"/>
      <c r="J807" s="234"/>
      <c r="K807" s="234"/>
      <c r="L807" s="234"/>
      <c r="M807" s="234"/>
      <c r="N807" s="234"/>
      <c r="O807" s="234"/>
      <c r="P807" s="234"/>
      <c r="Q807" s="234"/>
      <c r="R807" s="234"/>
      <c r="S807" s="234"/>
      <c r="T807" s="234"/>
      <c r="U807" s="234"/>
      <c r="V807" s="234"/>
      <c r="W807" s="234"/>
      <c r="X807" s="234"/>
      <c r="Y807" s="234"/>
      <c r="Z807" s="234"/>
      <c r="AA807" s="234"/>
      <c r="AB807" s="234"/>
      <c r="AC807" s="234"/>
      <c r="AD807" s="234"/>
      <c r="AE807" s="234"/>
      <c r="AF807" s="234"/>
      <c r="AG807" s="234"/>
      <c r="AH807" s="234"/>
    </row>
    <row r="808" spans="1:34" x14ac:dyDescent="0.2">
      <c r="C808" s="211"/>
      <c r="D808" s="211"/>
      <c r="E808" s="211"/>
      <c r="F808" s="211"/>
      <c r="G808" s="211"/>
      <c r="H808" s="211"/>
      <c r="I808" s="211"/>
      <c r="J808" s="211"/>
      <c r="K808" s="211"/>
      <c r="L808" s="211"/>
      <c r="M808" s="211"/>
      <c r="N808" s="211"/>
      <c r="O808" s="211"/>
      <c r="P808" s="211"/>
      <c r="Q808" s="211"/>
      <c r="R808" s="211"/>
      <c r="S808" s="211"/>
      <c r="T808" s="211"/>
      <c r="U808" s="211"/>
      <c r="V808" s="211"/>
      <c r="W808" s="211"/>
      <c r="X808" s="211"/>
      <c r="Y808" s="211"/>
      <c r="Z808" s="211"/>
      <c r="AA808" s="211"/>
      <c r="AB808" s="211"/>
      <c r="AC808" s="211"/>
      <c r="AD808" s="211"/>
      <c r="AE808" s="211"/>
      <c r="AF808" s="211"/>
      <c r="AG808" s="211"/>
      <c r="AH808" s="211"/>
    </row>
    <row r="809" spans="1:34" x14ac:dyDescent="0.2">
      <c r="A809" s="2" t="str">
        <f>"Tableau "&amp;B809&amp;": "</f>
        <v xml:space="preserve">Tableau : </v>
      </c>
      <c r="B809" s="211"/>
    </row>
    <row r="810" spans="1:34" s="299" customFormat="1" ht="10.8" thickBot="1" x14ac:dyDescent="0.25">
      <c r="A810" s="300" t="s">
        <v>471</v>
      </c>
    </row>
    <row r="811" spans="1:34" s="299" customFormat="1" ht="10.8" thickBot="1" x14ac:dyDescent="0.25">
      <c r="A811" s="343" t="s">
        <v>0</v>
      </c>
      <c r="B811" s="336" t="s">
        <v>19</v>
      </c>
      <c r="C811" s="336">
        <f t="shared" ref="C811:AE811" si="300">C$13</f>
        <v>1993</v>
      </c>
      <c r="D811" s="336">
        <f t="shared" si="300"/>
        <v>1994</v>
      </c>
      <c r="E811" s="336">
        <f t="shared" si="300"/>
        <v>1995</v>
      </c>
      <c r="F811" s="336">
        <f t="shared" si="300"/>
        <v>1996</v>
      </c>
      <c r="G811" s="336">
        <f t="shared" si="300"/>
        <v>1997</v>
      </c>
      <c r="H811" s="336">
        <f t="shared" si="300"/>
        <v>1998</v>
      </c>
      <c r="I811" s="336">
        <f t="shared" si="300"/>
        <v>1999</v>
      </c>
      <c r="J811" s="336">
        <f t="shared" si="300"/>
        <v>2000</v>
      </c>
      <c r="K811" s="336">
        <f t="shared" si="300"/>
        <v>2001</v>
      </c>
      <c r="L811" s="336">
        <f t="shared" si="300"/>
        <v>2002</v>
      </c>
      <c r="M811" s="336">
        <f t="shared" si="300"/>
        <v>2003</v>
      </c>
      <c r="N811" s="336">
        <f t="shared" si="300"/>
        <v>2004</v>
      </c>
      <c r="O811" s="336">
        <f t="shared" si="300"/>
        <v>2005</v>
      </c>
      <c r="P811" s="336">
        <f t="shared" si="300"/>
        <v>2006</v>
      </c>
      <c r="Q811" s="336">
        <f t="shared" si="300"/>
        <v>2007</v>
      </c>
      <c r="R811" s="336">
        <f t="shared" si="300"/>
        <v>2008</v>
      </c>
      <c r="S811" s="336">
        <f t="shared" si="300"/>
        <v>2009</v>
      </c>
      <c r="T811" s="336">
        <f t="shared" si="300"/>
        <v>2010</v>
      </c>
      <c r="U811" s="336">
        <f t="shared" si="300"/>
        <v>2011</v>
      </c>
      <c r="V811" s="336">
        <f t="shared" si="300"/>
        <v>2012</v>
      </c>
      <c r="W811" s="336">
        <f t="shared" si="300"/>
        <v>2013</v>
      </c>
      <c r="X811" s="336">
        <f t="shared" si="300"/>
        <v>2014</v>
      </c>
      <c r="Y811" s="336">
        <f t="shared" si="300"/>
        <v>2015</v>
      </c>
      <c r="Z811" s="336">
        <f t="shared" si="300"/>
        <v>2016</v>
      </c>
      <c r="AA811" s="336">
        <f t="shared" si="300"/>
        <v>2017</v>
      </c>
      <c r="AB811" s="336">
        <f t="shared" si="300"/>
        <v>2018</v>
      </c>
      <c r="AC811" s="336">
        <f t="shared" si="300"/>
        <v>2019</v>
      </c>
      <c r="AD811" s="336">
        <f t="shared" si="300"/>
        <v>2020</v>
      </c>
      <c r="AE811" s="336">
        <f t="shared" si="300"/>
        <v>2021</v>
      </c>
      <c r="AF811" s="336"/>
      <c r="AG811" s="336"/>
      <c r="AH811" s="336"/>
    </row>
    <row r="812" spans="1:34" s="299" customFormat="1" x14ac:dyDescent="0.2">
      <c r="A812" s="297" t="s">
        <v>170</v>
      </c>
      <c r="B812" s="297" t="s">
        <v>392</v>
      </c>
      <c r="C812" s="337">
        <f t="shared" ref="C812:AE820" si="301">IFERROR(IF(C$13=2016,C706,IF(C$13&gt;2016,B812*C759/B706,D812*C706/D759)),0)</f>
        <v>1211.5569435412947</v>
      </c>
      <c r="D812" s="337">
        <f t="shared" si="301"/>
        <v>1191.2590748074031</v>
      </c>
      <c r="E812" s="337">
        <f t="shared" si="301"/>
        <v>1009.966595109953</v>
      </c>
      <c r="F812" s="337">
        <f t="shared" si="301"/>
        <v>782.1016813696391</v>
      </c>
      <c r="G812" s="337">
        <f t="shared" si="301"/>
        <v>757.56778278122295</v>
      </c>
      <c r="H812" s="337">
        <f t="shared" si="301"/>
        <v>905.96935558994574</v>
      </c>
      <c r="I812" s="337">
        <f t="shared" si="301"/>
        <v>953.15335123177056</v>
      </c>
      <c r="J812" s="337">
        <f t="shared" si="301"/>
        <v>1050.3210176366656</v>
      </c>
      <c r="K812" s="337">
        <f t="shared" si="301"/>
        <v>1118.5761917320194</v>
      </c>
      <c r="L812" s="337">
        <f t="shared" si="301"/>
        <v>1034.3584689832589</v>
      </c>
      <c r="M812" s="337">
        <f t="shared" si="301"/>
        <v>1312.4814111219257</v>
      </c>
      <c r="N812" s="337">
        <f t="shared" si="301"/>
        <v>1350.4116145318246</v>
      </c>
      <c r="O812" s="337">
        <f t="shared" si="301"/>
        <v>1371.2798397269451</v>
      </c>
      <c r="P812" s="337">
        <f t="shared" si="301"/>
        <v>1237.7005625175848</v>
      </c>
      <c r="Q812" s="337">
        <f t="shared" si="301"/>
        <v>1131.6947648429273</v>
      </c>
      <c r="R812" s="337">
        <f t="shared" si="301"/>
        <v>1368.2104442272996</v>
      </c>
      <c r="S812" s="337">
        <f t="shared" si="301"/>
        <v>1609.9578583359432</v>
      </c>
      <c r="T812" s="337">
        <f t="shared" si="301"/>
        <v>1387.897860913786</v>
      </c>
      <c r="U812" s="337">
        <f t="shared" si="301"/>
        <v>1443.2382869454555</v>
      </c>
      <c r="V812" s="337">
        <f t="shared" si="301"/>
        <v>1613.5177776498324</v>
      </c>
      <c r="W812" s="337">
        <f t="shared" si="301"/>
        <v>1641.6080478035879</v>
      </c>
      <c r="X812" s="337">
        <f t="shared" si="301"/>
        <v>1518.8168793157404</v>
      </c>
      <c r="Y812" s="337">
        <f t="shared" si="301"/>
        <v>1654.2533498890139</v>
      </c>
      <c r="Z812" s="337">
        <f t="shared" si="301"/>
        <v>1685.2929999999999</v>
      </c>
      <c r="AA812" s="337">
        <f t="shared" si="301"/>
        <v>1757.5930000000001</v>
      </c>
      <c r="AB812" s="337">
        <f t="shared" si="301"/>
        <v>1835.8839222565282</v>
      </c>
      <c r="AC812" s="337">
        <f t="shared" si="301"/>
        <v>1919.8539901311665</v>
      </c>
      <c r="AD812" s="337">
        <f t="shared" si="301"/>
        <v>1936.4511279665451</v>
      </c>
      <c r="AE812" s="337">
        <f t="shared" si="301"/>
        <v>2005.4545345834626</v>
      </c>
      <c r="AF812" s="337"/>
      <c r="AG812" s="337"/>
      <c r="AH812" s="337"/>
    </row>
    <row r="813" spans="1:34" s="299" customFormat="1" x14ac:dyDescent="0.2">
      <c r="A813" s="297" t="s">
        <v>171</v>
      </c>
      <c r="B813" s="297" t="s">
        <v>393</v>
      </c>
      <c r="C813" s="337">
        <f t="shared" si="301"/>
        <v>120.38192021888072</v>
      </c>
      <c r="D813" s="337">
        <f t="shared" si="301"/>
        <v>133.67917202230345</v>
      </c>
      <c r="E813" s="337">
        <f t="shared" si="301"/>
        <v>133.16719453663069</v>
      </c>
      <c r="F813" s="337">
        <f t="shared" si="301"/>
        <v>123.05916537047472</v>
      </c>
      <c r="G813" s="337">
        <f t="shared" si="301"/>
        <v>143.40365230903907</v>
      </c>
      <c r="H813" s="337">
        <f t="shared" si="301"/>
        <v>162.35586164564356</v>
      </c>
      <c r="I813" s="337">
        <f t="shared" si="301"/>
        <v>165.77840906929703</v>
      </c>
      <c r="J813" s="337">
        <f t="shared" si="301"/>
        <v>180.80111943638244</v>
      </c>
      <c r="K813" s="337">
        <f t="shared" si="301"/>
        <v>181.221539870718</v>
      </c>
      <c r="L813" s="337">
        <f t="shared" si="301"/>
        <v>183.88455108026827</v>
      </c>
      <c r="M813" s="337">
        <f t="shared" si="301"/>
        <v>200.6604824380708</v>
      </c>
      <c r="N813" s="337">
        <f t="shared" si="301"/>
        <v>214.69577196634603</v>
      </c>
      <c r="O813" s="337">
        <f t="shared" si="301"/>
        <v>217.64057839318639</v>
      </c>
      <c r="P813" s="337">
        <f t="shared" si="301"/>
        <v>210.386578855831</v>
      </c>
      <c r="Q813" s="337">
        <f t="shared" si="301"/>
        <v>218.11961033215306</v>
      </c>
      <c r="R813" s="337">
        <f t="shared" si="301"/>
        <v>249.57460367601985</v>
      </c>
      <c r="S813" s="337">
        <f t="shared" si="301"/>
        <v>238.67992394839567</v>
      </c>
      <c r="T813" s="337">
        <f t="shared" si="301"/>
        <v>247.09247684572367</v>
      </c>
      <c r="U813" s="337">
        <f t="shared" si="301"/>
        <v>257.7132670715186</v>
      </c>
      <c r="V813" s="337">
        <f t="shared" si="301"/>
        <v>261.02092052744081</v>
      </c>
      <c r="W813" s="337">
        <f t="shared" si="301"/>
        <v>266.7292328508276</v>
      </c>
      <c r="X813" s="337">
        <f t="shared" si="301"/>
        <v>290.02703451581311</v>
      </c>
      <c r="Y813" s="337">
        <f t="shared" si="301"/>
        <v>314.64883191597113</v>
      </c>
      <c r="Z813" s="337">
        <f t="shared" si="301"/>
        <v>329.33499999999998</v>
      </c>
      <c r="AA813" s="337">
        <f t="shared" si="301"/>
        <v>342.98599999999999</v>
      </c>
      <c r="AB813" s="337">
        <f t="shared" si="301"/>
        <v>350.89344684765484</v>
      </c>
      <c r="AC813" s="337">
        <f t="shared" si="301"/>
        <v>359.32014873598467</v>
      </c>
      <c r="AD813" s="337">
        <f t="shared" si="301"/>
        <v>363.03090122563043</v>
      </c>
      <c r="AE813" s="337">
        <f t="shared" si="301"/>
        <v>364.37950255144597</v>
      </c>
      <c r="AF813" s="337"/>
      <c r="AG813" s="337"/>
      <c r="AH813" s="337"/>
    </row>
    <row r="814" spans="1:34" s="299" customFormat="1" x14ac:dyDescent="0.2">
      <c r="A814" s="297" t="s">
        <v>457</v>
      </c>
      <c r="B814" s="297" t="s">
        <v>394</v>
      </c>
      <c r="C814" s="337">
        <f t="shared" si="301"/>
        <v>407.24267278903108</v>
      </c>
      <c r="D814" s="337">
        <f t="shared" si="301"/>
        <v>458.3454129714458</v>
      </c>
      <c r="E814" s="337">
        <f t="shared" si="301"/>
        <v>544.87909052417422</v>
      </c>
      <c r="F814" s="337">
        <f t="shared" si="301"/>
        <v>537.05514494655927</v>
      </c>
      <c r="G814" s="337">
        <f t="shared" si="301"/>
        <v>557.35995397797478</v>
      </c>
      <c r="H814" s="337">
        <f t="shared" si="301"/>
        <v>571.55246252634004</v>
      </c>
      <c r="I814" s="337">
        <f t="shared" si="301"/>
        <v>625.03402261539168</v>
      </c>
      <c r="J814" s="337">
        <f t="shared" si="301"/>
        <v>616.8600748094683</v>
      </c>
      <c r="K814" s="337">
        <f t="shared" si="301"/>
        <v>632.92461302012748</v>
      </c>
      <c r="L814" s="337">
        <f t="shared" si="301"/>
        <v>596.70427087473888</v>
      </c>
      <c r="M814" s="337">
        <f t="shared" si="301"/>
        <v>614.0108719550251</v>
      </c>
      <c r="N814" s="337">
        <f t="shared" si="301"/>
        <v>665.83908374931991</v>
      </c>
      <c r="O814" s="337">
        <f t="shared" si="301"/>
        <v>614.64056343734956</v>
      </c>
      <c r="P814" s="337">
        <f t="shared" si="301"/>
        <v>674.84004579203099</v>
      </c>
      <c r="Q814" s="337">
        <f t="shared" si="301"/>
        <v>687.2115269258228</v>
      </c>
      <c r="R814" s="337">
        <f t="shared" si="301"/>
        <v>670.30180835993576</v>
      </c>
      <c r="S814" s="337">
        <f t="shared" si="301"/>
        <v>681.41512142043302</v>
      </c>
      <c r="T814" s="337">
        <f t="shared" si="301"/>
        <v>711.14298261347449</v>
      </c>
      <c r="U814" s="337">
        <f t="shared" si="301"/>
        <v>707.36719140309879</v>
      </c>
      <c r="V814" s="337">
        <f t="shared" si="301"/>
        <v>707.19323379822242</v>
      </c>
      <c r="W814" s="337">
        <f t="shared" si="301"/>
        <v>725.01119037821388</v>
      </c>
      <c r="X814" s="337">
        <f t="shared" si="301"/>
        <v>759.37152137423948</v>
      </c>
      <c r="Y814" s="337">
        <f t="shared" si="301"/>
        <v>775.09860586114064</v>
      </c>
      <c r="Z814" s="337">
        <f t="shared" si="301"/>
        <v>738.29399999999998</v>
      </c>
      <c r="AA814" s="337">
        <f t="shared" si="301"/>
        <v>758.60100000000011</v>
      </c>
      <c r="AB814" s="337">
        <f t="shared" si="301"/>
        <v>809.30888104237749</v>
      </c>
      <c r="AC814" s="337">
        <f t="shared" si="301"/>
        <v>859.03596996214287</v>
      </c>
      <c r="AD814" s="337">
        <f t="shared" si="301"/>
        <v>868.28657428685017</v>
      </c>
      <c r="AE814" s="337">
        <f t="shared" si="301"/>
        <v>910.26229879319192</v>
      </c>
      <c r="AF814" s="337"/>
      <c r="AG814" s="337"/>
      <c r="AH814" s="337"/>
    </row>
    <row r="815" spans="1:34" s="299" customFormat="1" x14ac:dyDescent="0.2">
      <c r="A815" s="297" t="s">
        <v>458</v>
      </c>
      <c r="B815" s="297" t="s">
        <v>396</v>
      </c>
      <c r="C815" s="337">
        <f t="shared" si="301"/>
        <v>138.16160476327869</v>
      </c>
      <c r="D815" s="337">
        <f t="shared" si="301"/>
        <v>144.14510556820559</v>
      </c>
      <c r="E815" s="337">
        <f t="shared" si="301"/>
        <v>146.10505988214922</v>
      </c>
      <c r="F815" s="337">
        <f t="shared" si="301"/>
        <v>142.98860959313549</v>
      </c>
      <c r="G815" s="337">
        <f t="shared" si="301"/>
        <v>156.82284671130344</v>
      </c>
      <c r="H815" s="337">
        <f t="shared" si="301"/>
        <v>183.03248167713144</v>
      </c>
      <c r="I815" s="337">
        <f t="shared" si="301"/>
        <v>201.01352520677312</v>
      </c>
      <c r="J815" s="337">
        <f t="shared" si="301"/>
        <v>208.27378633184378</v>
      </c>
      <c r="K815" s="337">
        <f t="shared" si="301"/>
        <v>222.06263408142448</v>
      </c>
      <c r="L815" s="337">
        <f t="shared" si="301"/>
        <v>238.7328578770163</v>
      </c>
      <c r="M815" s="337">
        <f t="shared" si="301"/>
        <v>242.28230450139679</v>
      </c>
      <c r="N815" s="337">
        <f t="shared" si="301"/>
        <v>246.59934733128105</v>
      </c>
      <c r="O815" s="337">
        <f t="shared" si="301"/>
        <v>253.75871037127018</v>
      </c>
      <c r="P815" s="337">
        <f t="shared" si="301"/>
        <v>274.10568734139952</v>
      </c>
      <c r="Q815" s="337">
        <f t="shared" si="301"/>
        <v>276.13174258176633</v>
      </c>
      <c r="R815" s="337">
        <f t="shared" si="301"/>
        <v>283.45465092477923</v>
      </c>
      <c r="S815" s="337">
        <f t="shared" si="301"/>
        <v>313.86632656531583</v>
      </c>
      <c r="T815" s="337">
        <f t="shared" si="301"/>
        <v>321.85787161934081</v>
      </c>
      <c r="U815" s="337">
        <f t="shared" si="301"/>
        <v>323.05549778201248</v>
      </c>
      <c r="V815" s="337">
        <f t="shared" si="301"/>
        <v>331.36965541084447</v>
      </c>
      <c r="W815" s="337">
        <f t="shared" si="301"/>
        <v>337.33825272811418</v>
      </c>
      <c r="X815" s="337">
        <f t="shared" si="301"/>
        <v>351.42828989929399</v>
      </c>
      <c r="Y815" s="337">
        <f t="shared" si="301"/>
        <v>346.07524801482322</v>
      </c>
      <c r="Z815" s="337">
        <f t="shared" si="301"/>
        <v>343.64600000000002</v>
      </c>
      <c r="AA815" s="337">
        <f t="shared" si="301"/>
        <v>353.23399999999998</v>
      </c>
      <c r="AB815" s="337">
        <f t="shared" si="301"/>
        <v>368.65859477829531</v>
      </c>
      <c r="AC815" s="337">
        <f t="shared" si="301"/>
        <v>374.71144728428982</v>
      </c>
      <c r="AD815" s="337">
        <f t="shared" si="301"/>
        <v>377.99358294206058</v>
      </c>
      <c r="AE815" s="337">
        <f t="shared" si="301"/>
        <v>375.87533684856379</v>
      </c>
      <c r="AF815" s="337"/>
      <c r="AG815" s="337"/>
      <c r="AH815" s="337"/>
    </row>
    <row r="816" spans="1:34" s="299" customFormat="1" x14ac:dyDescent="0.2">
      <c r="A816" s="297" t="s">
        <v>173</v>
      </c>
      <c r="B816" s="297" t="s">
        <v>397</v>
      </c>
      <c r="C816" s="337">
        <f t="shared" si="301"/>
        <v>0</v>
      </c>
      <c r="D816" s="337">
        <f t="shared" si="301"/>
        <v>0</v>
      </c>
      <c r="E816" s="337">
        <f t="shared" si="301"/>
        <v>0</v>
      </c>
      <c r="F816" s="337">
        <f t="shared" si="301"/>
        <v>0</v>
      </c>
      <c r="G816" s="337">
        <f t="shared" si="301"/>
        <v>0</v>
      </c>
      <c r="H816" s="337">
        <f t="shared" si="301"/>
        <v>0</v>
      </c>
      <c r="I816" s="337">
        <f t="shared" si="301"/>
        <v>0</v>
      </c>
      <c r="J816" s="337">
        <f t="shared" si="301"/>
        <v>0</v>
      </c>
      <c r="K816" s="337">
        <f t="shared" si="301"/>
        <v>0</v>
      </c>
      <c r="L816" s="337">
        <f t="shared" si="301"/>
        <v>0</v>
      </c>
      <c r="M816" s="337">
        <f t="shared" si="301"/>
        <v>0</v>
      </c>
      <c r="N816" s="337">
        <f t="shared" si="301"/>
        <v>0</v>
      </c>
      <c r="O816" s="337">
        <f t="shared" si="301"/>
        <v>0</v>
      </c>
      <c r="P816" s="337">
        <f t="shared" si="301"/>
        <v>0</v>
      </c>
      <c r="Q816" s="337">
        <f t="shared" si="301"/>
        <v>0</v>
      </c>
      <c r="R816" s="337">
        <f t="shared" si="301"/>
        <v>0</v>
      </c>
      <c r="S816" s="337">
        <f t="shared" si="301"/>
        <v>0</v>
      </c>
      <c r="T816" s="337">
        <f t="shared" si="301"/>
        <v>0</v>
      </c>
      <c r="U816" s="337">
        <f t="shared" si="301"/>
        <v>0</v>
      </c>
      <c r="V816" s="337">
        <f t="shared" si="301"/>
        <v>0</v>
      </c>
      <c r="W816" s="337">
        <f t="shared" si="301"/>
        <v>0</v>
      </c>
      <c r="X816" s="337">
        <f t="shared" si="301"/>
        <v>0</v>
      </c>
      <c r="Y816" s="337">
        <f t="shared" si="301"/>
        <v>0</v>
      </c>
      <c r="Z816" s="337">
        <f t="shared" si="301"/>
        <v>0</v>
      </c>
      <c r="AA816" s="337">
        <f t="shared" si="301"/>
        <v>0</v>
      </c>
      <c r="AB816" s="337">
        <f t="shared" si="301"/>
        <v>0</v>
      </c>
      <c r="AC816" s="337">
        <f t="shared" si="301"/>
        <v>0</v>
      </c>
      <c r="AD816" s="337">
        <f t="shared" si="301"/>
        <v>0</v>
      </c>
      <c r="AE816" s="337">
        <f t="shared" si="301"/>
        <v>0</v>
      </c>
      <c r="AF816" s="337"/>
      <c r="AG816" s="337"/>
      <c r="AH816" s="337"/>
    </row>
    <row r="817" spans="1:34" s="299" customFormat="1" x14ac:dyDescent="0.2">
      <c r="A817" s="297" t="s">
        <v>174</v>
      </c>
      <c r="B817" s="297" t="s">
        <v>398</v>
      </c>
      <c r="C817" s="337">
        <f t="shared" si="301"/>
        <v>14.180191090192432</v>
      </c>
      <c r="D817" s="337">
        <f t="shared" si="301"/>
        <v>17.058058522452527</v>
      </c>
      <c r="E817" s="337">
        <f t="shared" si="301"/>
        <v>16.234461699125696</v>
      </c>
      <c r="F817" s="337">
        <f t="shared" si="301"/>
        <v>17.870126951725968</v>
      </c>
      <c r="G817" s="337">
        <f t="shared" si="301"/>
        <v>20.706895552197242</v>
      </c>
      <c r="H817" s="337">
        <f t="shared" si="301"/>
        <v>20.339956572279394</v>
      </c>
      <c r="I817" s="337">
        <f t="shared" si="301"/>
        <v>20.966186049116988</v>
      </c>
      <c r="J817" s="337">
        <f t="shared" si="301"/>
        <v>19.59469926012326</v>
      </c>
      <c r="K817" s="337">
        <f t="shared" si="301"/>
        <v>19.202644772352318</v>
      </c>
      <c r="L817" s="337">
        <f t="shared" si="301"/>
        <v>19.400633595992034</v>
      </c>
      <c r="M817" s="337">
        <f t="shared" si="301"/>
        <v>20.329323093444494</v>
      </c>
      <c r="N817" s="337">
        <f t="shared" si="301"/>
        <v>25.079212296123067</v>
      </c>
      <c r="O817" s="337">
        <f t="shared" si="301"/>
        <v>21.918008369433998</v>
      </c>
      <c r="P817" s="337">
        <f t="shared" si="301"/>
        <v>27.059437045873562</v>
      </c>
      <c r="Q817" s="337">
        <f t="shared" si="301"/>
        <v>24.156922192564643</v>
      </c>
      <c r="R817" s="337">
        <f t="shared" si="301"/>
        <v>23.702064723491898</v>
      </c>
      <c r="S817" s="337">
        <f t="shared" si="301"/>
        <v>24.913332261768144</v>
      </c>
      <c r="T817" s="337">
        <f t="shared" si="301"/>
        <v>25.26494161766859</v>
      </c>
      <c r="U817" s="337">
        <f t="shared" si="301"/>
        <v>27.263134678414954</v>
      </c>
      <c r="V817" s="337">
        <f t="shared" si="301"/>
        <v>29.578816636905575</v>
      </c>
      <c r="W817" s="337">
        <f t="shared" si="301"/>
        <v>32.199142967334275</v>
      </c>
      <c r="X817" s="337">
        <f t="shared" si="301"/>
        <v>36.404213381283135</v>
      </c>
      <c r="Y817" s="337">
        <f t="shared" si="301"/>
        <v>37.361547494444714</v>
      </c>
      <c r="Z817" s="337">
        <f t="shared" si="301"/>
        <v>27.315000000000001</v>
      </c>
      <c r="AA817" s="337">
        <f t="shared" si="301"/>
        <v>33.003</v>
      </c>
      <c r="AB817" s="337">
        <f t="shared" si="301"/>
        <v>39.872079183449287</v>
      </c>
      <c r="AC817" s="337">
        <f t="shared" si="301"/>
        <v>46.812979032705933</v>
      </c>
      <c r="AD817" s="337">
        <f t="shared" si="301"/>
        <v>50.245330699268699</v>
      </c>
      <c r="AE817" s="337">
        <f t="shared" si="301"/>
        <v>52.705579514683059</v>
      </c>
      <c r="AF817" s="337"/>
      <c r="AG817" s="337"/>
      <c r="AH817" s="337"/>
    </row>
    <row r="818" spans="1:34" s="299" customFormat="1" x14ac:dyDescent="0.2">
      <c r="A818" s="297" t="s">
        <v>459</v>
      </c>
      <c r="B818" s="297" t="s">
        <v>399</v>
      </c>
      <c r="C818" s="337">
        <f t="shared" si="301"/>
        <v>393.88846949408753</v>
      </c>
      <c r="D818" s="337">
        <f t="shared" si="301"/>
        <v>442.97242938922636</v>
      </c>
      <c r="E818" s="337">
        <f t="shared" si="301"/>
        <v>437.8945006982741</v>
      </c>
      <c r="F818" s="337">
        <f t="shared" si="301"/>
        <v>449.07736235279708</v>
      </c>
      <c r="G818" s="337">
        <f t="shared" si="301"/>
        <v>486.43086149392485</v>
      </c>
      <c r="H818" s="337">
        <f t="shared" si="301"/>
        <v>504.99507930360664</v>
      </c>
      <c r="I818" s="337">
        <f t="shared" si="301"/>
        <v>524.49002800557173</v>
      </c>
      <c r="J818" s="337">
        <f t="shared" si="301"/>
        <v>533.53687512414638</v>
      </c>
      <c r="K818" s="337">
        <f t="shared" si="301"/>
        <v>531.62320308901155</v>
      </c>
      <c r="L818" s="337">
        <f t="shared" si="301"/>
        <v>549.14586658870689</v>
      </c>
      <c r="M818" s="337">
        <f t="shared" si="301"/>
        <v>588.82760187647534</v>
      </c>
      <c r="N818" s="337">
        <f t="shared" si="301"/>
        <v>616.39971225075453</v>
      </c>
      <c r="O818" s="337">
        <f t="shared" si="301"/>
        <v>622.90561291140625</v>
      </c>
      <c r="P818" s="337">
        <f t="shared" si="301"/>
        <v>598.00701334310224</v>
      </c>
      <c r="Q818" s="337">
        <f t="shared" si="301"/>
        <v>630.95090531632832</v>
      </c>
      <c r="R818" s="337">
        <f t="shared" si="301"/>
        <v>679.81214060075956</v>
      </c>
      <c r="S818" s="337">
        <f t="shared" si="301"/>
        <v>701.81638949002433</v>
      </c>
      <c r="T818" s="337">
        <f t="shared" si="301"/>
        <v>711.30046354952401</v>
      </c>
      <c r="U818" s="337">
        <f t="shared" si="301"/>
        <v>742.87766274570834</v>
      </c>
      <c r="V818" s="337">
        <f t="shared" si="301"/>
        <v>739.34787029789118</v>
      </c>
      <c r="W818" s="337">
        <f t="shared" si="301"/>
        <v>780.03808282932891</v>
      </c>
      <c r="X818" s="337">
        <f t="shared" si="301"/>
        <v>827.09886635960447</v>
      </c>
      <c r="Y818" s="337">
        <f t="shared" si="301"/>
        <v>833.17055833364304</v>
      </c>
      <c r="Z818" s="337">
        <f t="shared" si="301"/>
        <v>862.952</v>
      </c>
      <c r="AA818" s="337">
        <f t="shared" si="301"/>
        <v>833.56700000000001</v>
      </c>
      <c r="AB818" s="337">
        <f t="shared" si="301"/>
        <v>878.19768199582848</v>
      </c>
      <c r="AC818" s="337">
        <f t="shared" si="301"/>
        <v>884.50445051447321</v>
      </c>
      <c r="AD818" s="337">
        <f t="shared" si="301"/>
        <v>914.72412585021505</v>
      </c>
      <c r="AE818" s="337">
        <f t="shared" si="301"/>
        <v>914.13157801624254</v>
      </c>
      <c r="AF818" s="337"/>
      <c r="AG818" s="337"/>
      <c r="AH818" s="337"/>
    </row>
    <row r="819" spans="1:34" s="299" customFormat="1" x14ac:dyDescent="0.2">
      <c r="A819" s="297" t="s">
        <v>175</v>
      </c>
      <c r="B819" s="297" t="s">
        <v>400</v>
      </c>
      <c r="C819" s="337">
        <f t="shared" si="301"/>
        <v>158.49224552146376</v>
      </c>
      <c r="D819" s="337">
        <f t="shared" si="301"/>
        <v>202.72913227375699</v>
      </c>
      <c r="E819" s="337">
        <f t="shared" si="301"/>
        <v>236.90857591409375</v>
      </c>
      <c r="F819" s="337">
        <f t="shared" si="301"/>
        <v>257.58346837009276</v>
      </c>
      <c r="G819" s="337">
        <f t="shared" si="301"/>
        <v>296.48527757504581</v>
      </c>
      <c r="H819" s="337">
        <f t="shared" si="301"/>
        <v>280.88206907720661</v>
      </c>
      <c r="I819" s="337">
        <f t="shared" si="301"/>
        <v>283.9149462451453</v>
      </c>
      <c r="J819" s="337">
        <f t="shared" si="301"/>
        <v>302.11587540253822</v>
      </c>
      <c r="K819" s="337">
        <f t="shared" si="301"/>
        <v>334.26951660453193</v>
      </c>
      <c r="L819" s="337">
        <f t="shared" si="301"/>
        <v>341.61302312240053</v>
      </c>
      <c r="M819" s="337">
        <f t="shared" si="301"/>
        <v>349.50151351625493</v>
      </c>
      <c r="N819" s="337">
        <f t="shared" si="301"/>
        <v>345.86226568777539</v>
      </c>
      <c r="O819" s="337">
        <f t="shared" si="301"/>
        <v>350.54994503352088</v>
      </c>
      <c r="P819" s="337">
        <f t="shared" si="301"/>
        <v>356.74180128061124</v>
      </c>
      <c r="Q819" s="337">
        <f t="shared" si="301"/>
        <v>363.73671308569084</v>
      </c>
      <c r="R819" s="337">
        <f t="shared" si="301"/>
        <v>397.69131612673141</v>
      </c>
      <c r="S819" s="337">
        <f t="shared" si="301"/>
        <v>399.13845361380004</v>
      </c>
      <c r="T819" s="337">
        <f t="shared" si="301"/>
        <v>397.09240574114614</v>
      </c>
      <c r="U819" s="337">
        <f t="shared" si="301"/>
        <v>394.78917689004976</v>
      </c>
      <c r="V819" s="337">
        <f t="shared" si="301"/>
        <v>415.69729505650935</v>
      </c>
      <c r="W819" s="337">
        <f t="shared" si="301"/>
        <v>526.20214042291855</v>
      </c>
      <c r="X819" s="337">
        <f t="shared" si="301"/>
        <v>483.93044610121484</v>
      </c>
      <c r="Y819" s="337">
        <f t="shared" si="301"/>
        <v>510.3037738103468</v>
      </c>
      <c r="Z819" s="337">
        <f t="shared" si="301"/>
        <v>501.83699999999999</v>
      </c>
      <c r="AA819" s="337">
        <f t="shared" si="301"/>
        <v>534.14700000000005</v>
      </c>
      <c r="AB819" s="337">
        <f t="shared" si="301"/>
        <v>556.39221659314717</v>
      </c>
      <c r="AC819" s="337">
        <f t="shared" si="301"/>
        <v>593.12163319116087</v>
      </c>
      <c r="AD819" s="337">
        <f t="shared" si="301"/>
        <v>567.54320883357093</v>
      </c>
      <c r="AE819" s="337">
        <f t="shared" si="301"/>
        <v>568.2507854624007</v>
      </c>
      <c r="AF819" s="337"/>
      <c r="AG819" s="337"/>
      <c r="AH819" s="337"/>
    </row>
    <row r="820" spans="1:34" s="299" customFormat="1" x14ac:dyDescent="0.2">
      <c r="A820" s="297" t="s">
        <v>176</v>
      </c>
      <c r="B820" s="297" t="s">
        <v>401</v>
      </c>
      <c r="C820" s="337">
        <f t="shared" si="301"/>
        <v>35.692533032033651</v>
      </c>
      <c r="D820" s="337">
        <f t="shared" si="301"/>
        <v>38.208579882135055</v>
      </c>
      <c r="E820" s="337">
        <f t="shared" si="301"/>
        <v>38.494782107556603</v>
      </c>
      <c r="F820" s="337">
        <f t="shared" si="301"/>
        <v>43.723183957077815</v>
      </c>
      <c r="G820" s="337">
        <f t="shared" si="301"/>
        <v>49.510659292521694</v>
      </c>
      <c r="H820" s="337">
        <f t="shared" si="301"/>
        <v>50.12426487586805</v>
      </c>
      <c r="I820" s="337">
        <f t="shared" si="301"/>
        <v>71.516859999504547</v>
      </c>
      <c r="J820" s="337">
        <f t="shared" si="301"/>
        <v>85.382598950873074</v>
      </c>
      <c r="K820" s="337">
        <f t="shared" si="301"/>
        <v>82.865215434192891</v>
      </c>
      <c r="L820" s="337">
        <f t="shared" si="301"/>
        <v>101.23745519966668</v>
      </c>
      <c r="M820" s="337">
        <f t="shared" si="301"/>
        <v>101.66220630141768</v>
      </c>
      <c r="N820" s="337">
        <f t="shared" si="301"/>
        <v>111.63869185788249</v>
      </c>
      <c r="O820" s="337">
        <f t="shared" si="301"/>
        <v>109.06542345072359</v>
      </c>
      <c r="P820" s="337">
        <f t="shared" si="301"/>
        <v>116.01379578425113</v>
      </c>
      <c r="Q820" s="337">
        <f t="shared" si="301"/>
        <v>95.481228450938062</v>
      </c>
      <c r="R820" s="337">
        <f t="shared" si="301"/>
        <v>114.50116226952694</v>
      </c>
      <c r="S820" s="337">
        <f t="shared" si="301"/>
        <v>115.11432159985864</v>
      </c>
      <c r="T820" s="337">
        <f t="shared" si="301"/>
        <v>109.6908571262332</v>
      </c>
      <c r="U820" s="337">
        <f t="shared" si="301"/>
        <v>129.16027817396494</v>
      </c>
      <c r="V820" s="337">
        <f t="shared" si="301"/>
        <v>123.3928923969691</v>
      </c>
      <c r="W820" s="337">
        <f t="shared" si="301"/>
        <v>125.49695822113399</v>
      </c>
      <c r="X820" s="337">
        <f t="shared" si="301"/>
        <v>123.7962780554094</v>
      </c>
      <c r="Y820" s="337">
        <f t="shared" si="301"/>
        <v>152.5858542554507</v>
      </c>
      <c r="Z820" s="337">
        <f t="shared" ref="T820:AE835" si="302">IFERROR(IF(Z$13=2016,Z714,IF(Z$13&gt;2016,Y820*Z767/Y714,AA820*Z714/AA767)),0)</f>
        <v>149.922</v>
      </c>
      <c r="AA820" s="337">
        <f t="shared" si="302"/>
        <v>182.45500000000001</v>
      </c>
      <c r="AB820" s="337">
        <f t="shared" si="302"/>
        <v>188.70941702396928</v>
      </c>
      <c r="AC820" s="337">
        <f t="shared" si="302"/>
        <v>194.31585628813622</v>
      </c>
      <c r="AD820" s="337">
        <f t="shared" si="302"/>
        <v>191.54025357634018</v>
      </c>
      <c r="AE820" s="337">
        <f t="shared" si="302"/>
        <v>168.12015830427811</v>
      </c>
      <c r="AF820" s="337"/>
      <c r="AG820" s="337"/>
      <c r="AH820" s="337"/>
    </row>
    <row r="821" spans="1:34" s="299" customFormat="1" x14ac:dyDescent="0.2">
      <c r="A821" s="297" t="s">
        <v>108</v>
      </c>
      <c r="B821" s="297" t="s">
        <v>402</v>
      </c>
      <c r="C821" s="337">
        <f t="shared" ref="C821:S835" si="303">IFERROR(IF(C$13=2016,C715,IF(C$13&gt;2016,B821*C768/B715,D821*C715/D768)),0)</f>
        <v>59.257855993633711</v>
      </c>
      <c r="D821" s="337">
        <f t="shared" si="303"/>
        <v>60.089438538052441</v>
      </c>
      <c r="E821" s="337">
        <f t="shared" si="303"/>
        <v>82.330395344085801</v>
      </c>
      <c r="F821" s="337">
        <f t="shared" si="303"/>
        <v>95.717195159663078</v>
      </c>
      <c r="G821" s="337">
        <f t="shared" si="303"/>
        <v>109.52300432727661</v>
      </c>
      <c r="H821" s="337">
        <f t="shared" si="303"/>
        <v>121.00449884064463</v>
      </c>
      <c r="I821" s="337">
        <f t="shared" si="303"/>
        <v>133.79802279789928</v>
      </c>
      <c r="J821" s="337">
        <f t="shared" si="303"/>
        <v>141.24188003350397</v>
      </c>
      <c r="K821" s="337">
        <f t="shared" si="303"/>
        <v>148.76528265324549</v>
      </c>
      <c r="L821" s="337">
        <f t="shared" si="303"/>
        <v>170.37789204726062</v>
      </c>
      <c r="M821" s="337">
        <f t="shared" si="303"/>
        <v>171.64543346684607</v>
      </c>
      <c r="N821" s="337">
        <f t="shared" si="303"/>
        <v>162.74266468735351</v>
      </c>
      <c r="O821" s="337">
        <f t="shared" si="303"/>
        <v>169.00301123748798</v>
      </c>
      <c r="P821" s="337">
        <f t="shared" si="303"/>
        <v>178.30246270549833</v>
      </c>
      <c r="Q821" s="337">
        <f t="shared" si="303"/>
        <v>191.2976775072901</v>
      </c>
      <c r="R821" s="337">
        <f t="shared" si="303"/>
        <v>223.21333690941569</v>
      </c>
      <c r="S821" s="337">
        <f t="shared" si="303"/>
        <v>224.18307604188365</v>
      </c>
      <c r="T821" s="337">
        <f t="shared" si="302"/>
        <v>237.97308346449825</v>
      </c>
      <c r="U821" s="337">
        <f t="shared" si="302"/>
        <v>242.24690434080364</v>
      </c>
      <c r="V821" s="337">
        <f t="shared" si="302"/>
        <v>243.25299664081345</v>
      </c>
      <c r="W821" s="337">
        <f t="shared" si="302"/>
        <v>260.88385641391875</v>
      </c>
      <c r="X821" s="337">
        <f t="shared" si="302"/>
        <v>287.24131182548831</v>
      </c>
      <c r="Y821" s="337">
        <f t="shared" si="302"/>
        <v>281.88129156004879</v>
      </c>
      <c r="Z821" s="337">
        <f t="shared" si="302"/>
        <v>282.29300000000001</v>
      </c>
      <c r="AA821" s="337">
        <f t="shared" si="302"/>
        <v>342.93099999999998</v>
      </c>
      <c r="AB821" s="337">
        <f t="shared" si="302"/>
        <v>362.59273910091343</v>
      </c>
      <c r="AC821" s="337">
        <f t="shared" si="302"/>
        <v>370.59507263133338</v>
      </c>
      <c r="AD821" s="337">
        <f t="shared" si="302"/>
        <v>370.83764753852546</v>
      </c>
      <c r="AE821" s="337">
        <f t="shared" si="302"/>
        <v>414.93544580507438</v>
      </c>
      <c r="AF821" s="337"/>
      <c r="AG821" s="337"/>
      <c r="AH821" s="337"/>
    </row>
    <row r="822" spans="1:34" s="299" customFormat="1" x14ac:dyDescent="0.2">
      <c r="A822" s="297" t="s">
        <v>460</v>
      </c>
      <c r="B822" s="297" t="s">
        <v>403</v>
      </c>
      <c r="C822" s="337">
        <f t="shared" si="303"/>
        <v>130.07510025860032</v>
      </c>
      <c r="D822" s="337">
        <f t="shared" si="303"/>
        <v>142.64921298581655</v>
      </c>
      <c r="E822" s="337">
        <f t="shared" si="303"/>
        <v>152.53019146606979</v>
      </c>
      <c r="F822" s="337">
        <f t="shared" si="303"/>
        <v>161.65856383212275</v>
      </c>
      <c r="G822" s="337">
        <f t="shared" si="303"/>
        <v>174.46666336847406</v>
      </c>
      <c r="H822" s="337">
        <f t="shared" si="303"/>
        <v>192.90443112712768</v>
      </c>
      <c r="I822" s="337">
        <f t="shared" si="303"/>
        <v>208.16346842358521</v>
      </c>
      <c r="J822" s="337">
        <f t="shared" si="303"/>
        <v>234.32833900338147</v>
      </c>
      <c r="K822" s="337">
        <f t="shared" si="303"/>
        <v>258.16192743348734</v>
      </c>
      <c r="L822" s="337">
        <f t="shared" si="303"/>
        <v>278.44650642834529</v>
      </c>
      <c r="M822" s="337">
        <f t="shared" si="303"/>
        <v>314.01169963583664</v>
      </c>
      <c r="N822" s="337">
        <f t="shared" si="303"/>
        <v>286.23579800715538</v>
      </c>
      <c r="O822" s="337">
        <f t="shared" si="303"/>
        <v>274.86771828298356</v>
      </c>
      <c r="P822" s="337">
        <f t="shared" si="303"/>
        <v>281.67840302469034</v>
      </c>
      <c r="Q822" s="337">
        <f t="shared" si="303"/>
        <v>305.38954726838421</v>
      </c>
      <c r="R822" s="337">
        <f t="shared" si="303"/>
        <v>328.94237460144404</v>
      </c>
      <c r="S822" s="337">
        <f t="shared" si="303"/>
        <v>307.35927089684145</v>
      </c>
      <c r="T822" s="337">
        <f t="shared" si="302"/>
        <v>326.99242118306796</v>
      </c>
      <c r="U822" s="337">
        <f t="shared" si="302"/>
        <v>333.04810011267494</v>
      </c>
      <c r="V822" s="337">
        <f t="shared" si="302"/>
        <v>353.25248299925568</v>
      </c>
      <c r="W822" s="337">
        <f t="shared" si="302"/>
        <v>371.14580985904325</v>
      </c>
      <c r="X822" s="337">
        <f t="shared" si="302"/>
        <v>414.09064401973188</v>
      </c>
      <c r="Y822" s="337">
        <f t="shared" si="302"/>
        <v>443.5920145497779</v>
      </c>
      <c r="Z822" s="337">
        <f t="shared" si="302"/>
        <v>464.31599999999997</v>
      </c>
      <c r="AA822" s="337">
        <f t="shared" si="302"/>
        <v>532.13400000000001</v>
      </c>
      <c r="AB822" s="337">
        <f t="shared" si="302"/>
        <v>544.66949931650515</v>
      </c>
      <c r="AC822" s="337">
        <f t="shared" si="302"/>
        <v>557.35283814036757</v>
      </c>
      <c r="AD822" s="337">
        <f t="shared" si="302"/>
        <v>581.90728548427899</v>
      </c>
      <c r="AE822" s="337">
        <f t="shared" si="302"/>
        <v>592.15796888154068</v>
      </c>
      <c r="AF822" s="337"/>
      <c r="AG822" s="337"/>
      <c r="AH822" s="337"/>
    </row>
    <row r="823" spans="1:34" s="299" customFormat="1" x14ac:dyDescent="0.2">
      <c r="A823" s="297" t="s">
        <v>177</v>
      </c>
      <c r="B823" s="297" t="s">
        <v>404</v>
      </c>
      <c r="C823" s="337">
        <f t="shared" si="303"/>
        <v>83.209109091706893</v>
      </c>
      <c r="D823" s="337">
        <f t="shared" si="303"/>
        <v>91.699656388884421</v>
      </c>
      <c r="E823" s="337">
        <f t="shared" si="303"/>
        <v>96.486638994834863</v>
      </c>
      <c r="F823" s="337">
        <f t="shared" si="303"/>
        <v>107.38902364201356</v>
      </c>
      <c r="G823" s="337">
        <f t="shared" si="303"/>
        <v>120.4502865259707</v>
      </c>
      <c r="H823" s="337">
        <f t="shared" si="303"/>
        <v>137.28053533599771</v>
      </c>
      <c r="I823" s="337">
        <f t="shared" si="303"/>
        <v>156.12718315134182</v>
      </c>
      <c r="J823" s="337">
        <f t="shared" si="303"/>
        <v>154.18615160284025</v>
      </c>
      <c r="K823" s="337">
        <f t="shared" si="303"/>
        <v>150.45206648081182</v>
      </c>
      <c r="L823" s="337">
        <f t="shared" si="303"/>
        <v>142.71008900586412</v>
      </c>
      <c r="M823" s="337">
        <f t="shared" si="303"/>
        <v>165.92214782203746</v>
      </c>
      <c r="N823" s="337">
        <f t="shared" si="303"/>
        <v>148.92391554496561</v>
      </c>
      <c r="O823" s="337">
        <f t="shared" si="303"/>
        <v>151.38657498284914</v>
      </c>
      <c r="P823" s="337">
        <f t="shared" si="303"/>
        <v>167.92186253419561</v>
      </c>
      <c r="Q823" s="337">
        <f t="shared" si="303"/>
        <v>189.68006245525606</v>
      </c>
      <c r="R823" s="337">
        <f t="shared" si="303"/>
        <v>190.99265289689927</v>
      </c>
      <c r="S823" s="337">
        <f t="shared" si="303"/>
        <v>202.86745274430879</v>
      </c>
      <c r="T823" s="337">
        <f t="shared" si="302"/>
        <v>221.99416082437432</v>
      </c>
      <c r="U823" s="337">
        <f t="shared" si="302"/>
        <v>216.88460088201984</v>
      </c>
      <c r="V823" s="337">
        <f t="shared" si="302"/>
        <v>234.26256938693075</v>
      </c>
      <c r="W823" s="337">
        <f t="shared" si="302"/>
        <v>250.26397521181576</v>
      </c>
      <c r="X823" s="337">
        <f t="shared" si="302"/>
        <v>291.20271669745301</v>
      </c>
      <c r="Y823" s="337">
        <f t="shared" si="302"/>
        <v>308.25427554324278</v>
      </c>
      <c r="Z823" s="337">
        <f t="shared" si="302"/>
        <v>321.541</v>
      </c>
      <c r="AA823" s="337">
        <f t="shared" si="302"/>
        <v>346.79500000000002</v>
      </c>
      <c r="AB823" s="337">
        <f t="shared" si="302"/>
        <v>346.27677969840494</v>
      </c>
      <c r="AC823" s="337">
        <f t="shared" si="302"/>
        <v>357.67432467532575</v>
      </c>
      <c r="AD823" s="337">
        <f t="shared" si="302"/>
        <v>377.11601737953299</v>
      </c>
      <c r="AE823" s="337">
        <f t="shared" si="302"/>
        <v>371.46345412897534</v>
      </c>
      <c r="AF823" s="337"/>
      <c r="AG823" s="337"/>
      <c r="AH823" s="337"/>
    </row>
    <row r="824" spans="1:34" s="299" customFormat="1" x14ac:dyDescent="0.2">
      <c r="A824" s="297" t="s">
        <v>110</v>
      </c>
      <c r="B824" s="297" t="s">
        <v>405</v>
      </c>
      <c r="C824" s="337">
        <f t="shared" si="303"/>
        <v>245.00211463680913</v>
      </c>
      <c r="D824" s="337">
        <f t="shared" si="303"/>
        <v>256.18987727404124</v>
      </c>
      <c r="E824" s="337">
        <f t="shared" si="303"/>
        <v>236.76934021245839</v>
      </c>
      <c r="F824" s="337">
        <f t="shared" si="303"/>
        <v>226.76989376906889</v>
      </c>
      <c r="G824" s="337">
        <f t="shared" si="303"/>
        <v>239.52526138834091</v>
      </c>
      <c r="H824" s="337">
        <f t="shared" si="303"/>
        <v>275.72012835593472</v>
      </c>
      <c r="I824" s="337">
        <f t="shared" si="303"/>
        <v>309.42864678980618</v>
      </c>
      <c r="J824" s="337">
        <f t="shared" si="303"/>
        <v>341.11707343912491</v>
      </c>
      <c r="K824" s="337">
        <f t="shared" si="303"/>
        <v>373.02558973110979</v>
      </c>
      <c r="L824" s="337">
        <f t="shared" si="303"/>
        <v>397.63875020818739</v>
      </c>
      <c r="M824" s="337">
        <f t="shared" si="303"/>
        <v>418.72356727840867</v>
      </c>
      <c r="N824" s="337">
        <f t="shared" si="303"/>
        <v>409.8067461080102</v>
      </c>
      <c r="O824" s="337">
        <f t="shared" si="303"/>
        <v>399.57909632305774</v>
      </c>
      <c r="P824" s="337">
        <f t="shared" si="303"/>
        <v>417.76672950013591</v>
      </c>
      <c r="Q824" s="337">
        <f t="shared" si="303"/>
        <v>443.61728387956833</v>
      </c>
      <c r="R824" s="337">
        <f t="shared" si="303"/>
        <v>435.02990088953976</v>
      </c>
      <c r="S824" s="337">
        <f t="shared" si="303"/>
        <v>459.02374314403801</v>
      </c>
      <c r="T824" s="337">
        <f t="shared" si="302"/>
        <v>481.23444859643945</v>
      </c>
      <c r="U824" s="337">
        <f t="shared" si="302"/>
        <v>539.6303593092814</v>
      </c>
      <c r="V824" s="337">
        <f t="shared" si="302"/>
        <v>533.81140840131047</v>
      </c>
      <c r="W824" s="337">
        <f t="shared" si="302"/>
        <v>574.3023845193112</v>
      </c>
      <c r="X824" s="337">
        <f t="shared" si="302"/>
        <v>611.19042476059724</v>
      </c>
      <c r="Y824" s="337">
        <f t="shared" si="302"/>
        <v>647.55639953413254</v>
      </c>
      <c r="Z824" s="337">
        <f t="shared" si="302"/>
        <v>671.726</v>
      </c>
      <c r="AA824" s="337">
        <f t="shared" si="302"/>
        <v>673.495</v>
      </c>
      <c r="AB824" s="337">
        <f t="shared" si="302"/>
        <v>685.89521133077585</v>
      </c>
      <c r="AC824" s="337">
        <f t="shared" si="302"/>
        <v>689.69652556324411</v>
      </c>
      <c r="AD824" s="337">
        <f t="shared" si="302"/>
        <v>711.81172796061082</v>
      </c>
      <c r="AE824" s="337">
        <f t="shared" si="302"/>
        <v>765.3733846398643</v>
      </c>
      <c r="AF824" s="337"/>
      <c r="AG824" s="337"/>
      <c r="AH824" s="337"/>
    </row>
    <row r="825" spans="1:34" s="299" customFormat="1" x14ac:dyDescent="0.2">
      <c r="A825" s="297" t="s">
        <v>178</v>
      </c>
      <c r="B825" s="297" t="s">
        <v>406</v>
      </c>
      <c r="C825" s="337">
        <f t="shared" si="303"/>
        <v>27.427707945367285</v>
      </c>
      <c r="D825" s="337">
        <f t="shared" si="303"/>
        <v>29.876487620141614</v>
      </c>
      <c r="E825" s="337">
        <f t="shared" si="303"/>
        <v>28.595460037730771</v>
      </c>
      <c r="F825" s="337">
        <f t="shared" si="303"/>
        <v>27.648430723652705</v>
      </c>
      <c r="G825" s="337">
        <f t="shared" si="303"/>
        <v>30.442253144969747</v>
      </c>
      <c r="H825" s="337">
        <f t="shared" si="303"/>
        <v>35.275763356006586</v>
      </c>
      <c r="I825" s="337">
        <f t="shared" si="303"/>
        <v>37.863207760733516</v>
      </c>
      <c r="J825" s="337">
        <f t="shared" si="303"/>
        <v>40.159059068214901</v>
      </c>
      <c r="K825" s="337">
        <f t="shared" si="303"/>
        <v>37.791651890491472</v>
      </c>
      <c r="L825" s="337">
        <f t="shared" si="303"/>
        <v>38.902318194799676</v>
      </c>
      <c r="M825" s="337">
        <f t="shared" si="303"/>
        <v>33.489095538132609</v>
      </c>
      <c r="N825" s="337">
        <f t="shared" si="303"/>
        <v>24.662032128450033</v>
      </c>
      <c r="O825" s="337">
        <f t="shared" si="303"/>
        <v>21.290957128996943</v>
      </c>
      <c r="P825" s="337">
        <f t="shared" si="303"/>
        <v>21.146684962078126</v>
      </c>
      <c r="Q825" s="337">
        <f t="shared" si="303"/>
        <v>19.919701347779309</v>
      </c>
      <c r="R825" s="337">
        <f t="shared" si="303"/>
        <v>16.871904423537362</v>
      </c>
      <c r="S825" s="337">
        <f t="shared" si="303"/>
        <v>19.908599318335732</v>
      </c>
      <c r="T825" s="337">
        <f t="shared" si="302"/>
        <v>22.821211267471295</v>
      </c>
      <c r="U825" s="337">
        <f t="shared" si="302"/>
        <v>22.969510594803484</v>
      </c>
      <c r="V825" s="337">
        <f t="shared" si="302"/>
        <v>24.093492109866773</v>
      </c>
      <c r="W825" s="337">
        <f t="shared" si="302"/>
        <v>22.144616768828861</v>
      </c>
      <c r="X825" s="337">
        <f t="shared" si="302"/>
        <v>22.459666289953862</v>
      </c>
      <c r="Y825" s="337">
        <f t="shared" si="302"/>
        <v>20.820399508117404</v>
      </c>
      <c r="Z825" s="337">
        <f t="shared" si="302"/>
        <v>25.545999999999999</v>
      </c>
      <c r="AA825" s="337">
        <f t="shared" si="302"/>
        <v>25</v>
      </c>
      <c r="AB825" s="337">
        <f t="shared" si="302"/>
        <v>23.948050244334393</v>
      </c>
      <c r="AC825" s="337">
        <f t="shared" si="302"/>
        <v>21.69712932963294</v>
      </c>
      <c r="AD825" s="337">
        <f t="shared" si="302"/>
        <v>25.448587889787714</v>
      </c>
      <c r="AE825" s="337">
        <f t="shared" si="302"/>
        <v>23.702232247344153</v>
      </c>
      <c r="AF825" s="337"/>
      <c r="AG825" s="337"/>
      <c r="AH825" s="337"/>
    </row>
    <row r="826" spans="1:34" s="299" customFormat="1" x14ac:dyDescent="0.2">
      <c r="A826" s="297" t="s">
        <v>179</v>
      </c>
      <c r="B826" s="297" t="s">
        <v>407</v>
      </c>
      <c r="C826" s="337">
        <f t="shared" si="303"/>
        <v>367.40786729345371</v>
      </c>
      <c r="D826" s="337">
        <f t="shared" si="303"/>
        <v>403.98877890180006</v>
      </c>
      <c r="E826" s="337">
        <f t="shared" si="303"/>
        <v>410.27844094158468</v>
      </c>
      <c r="F826" s="337">
        <f t="shared" si="303"/>
        <v>392.91392858599642</v>
      </c>
      <c r="G826" s="337">
        <f t="shared" si="303"/>
        <v>382.38579302778209</v>
      </c>
      <c r="H826" s="337">
        <f t="shared" si="303"/>
        <v>393.32753707484284</v>
      </c>
      <c r="I826" s="337">
        <f t="shared" si="303"/>
        <v>418.12710465053522</v>
      </c>
      <c r="J826" s="337">
        <f t="shared" si="303"/>
        <v>435.5843459445386</v>
      </c>
      <c r="K826" s="337">
        <f t="shared" si="303"/>
        <v>414.69263728865582</v>
      </c>
      <c r="L826" s="337">
        <f t="shared" si="303"/>
        <v>469.35734758058669</v>
      </c>
      <c r="M826" s="337">
        <f t="shared" si="303"/>
        <v>451.83911477243151</v>
      </c>
      <c r="N826" s="337">
        <f t="shared" si="303"/>
        <v>497.10832650408435</v>
      </c>
      <c r="O826" s="337">
        <f t="shared" si="303"/>
        <v>508.30039810193716</v>
      </c>
      <c r="P826" s="337">
        <f t="shared" si="303"/>
        <v>520.32015480121481</v>
      </c>
      <c r="Q826" s="337">
        <f t="shared" si="303"/>
        <v>525.75299191631166</v>
      </c>
      <c r="R826" s="337">
        <f t="shared" si="303"/>
        <v>446.91944563741311</v>
      </c>
      <c r="S826" s="337">
        <f t="shared" si="303"/>
        <v>515.69079155805628</v>
      </c>
      <c r="T826" s="337">
        <f t="shared" si="302"/>
        <v>560.07361956191926</v>
      </c>
      <c r="U826" s="337">
        <f t="shared" si="302"/>
        <v>582.47250722030697</v>
      </c>
      <c r="V826" s="337">
        <f t="shared" si="302"/>
        <v>705.8633178686091</v>
      </c>
      <c r="W826" s="337">
        <f t="shared" si="302"/>
        <v>737.91278562121249</v>
      </c>
      <c r="X826" s="337">
        <f t="shared" si="302"/>
        <v>683.89856471427754</v>
      </c>
      <c r="Y826" s="337">
        <f t="shared" si="302"/>
        <v>764.84355338971625</v>
      </c>
      <c r="Z826" s="337">
        <f t="shared" si="302"/>
        <v>766.31299999999999</v>
      </c>
      <c r="AA826" s="337">
        <f t="shared" si="302"/>
        <v>760.99900000000002</v>
      </c>
      <c r="AB826" s="337">
        <f t="shared" si="302"/>
        <v>812.39051780528291</v>
      </c>
      <c r="AC826" s="337">
        <f t="shared" si="302"/>
        <v>858.61916252672336</v>
      </c>
      <c r="AD826" s="337">
        <f t="shared" si="302"/>
        <v>871.5222787625238</v>
      </c>
      <c r="AE826" s="337">
        <f t="shared" si="302"/>
        <v>894.91504965244451</v>
      </c>
      <c r="AF826" s="337"/>
      <c r="AG826" s="337"/>
      <c r="AH826" s="337"/>
    </row>
    <row r="827" spans="1:34" s="299" customFormat="1" x14ac:dyDescent="0.2">
      <c r="A827" s="297" t="s">
        <v>461</v>
      </c>
      <c r="B827" s="297" t="s">
        <v>408</v>
      </c>
      <c r="C827" s="337">
        <f t="shared" si="303"/>
        <v>9.9217372579407641</v>
      </c>
      <c r="D827" s="337">
        <f t="shared" si="303"/>
        <v>13.785636977114166</v>
      </c>
      <c r="E827" s="337">
        <f t="shared" si="303"/>
        <v>15.363998229602306</v>
      </c>
      <c r="F827" s="337">
        <f t="shared" si="303"/>
        <v>19.594014339536169</v>
      </c>
      <c r="G827" s="337">
        <f t="shared" si="303"/>
        <v>23.650528967399186</v>
      </c>
      <c r="H827" s="337">
        <f t="shared" si="303"/>
        <v>25.953685780564538</v>
      </c>
      <c r="I827" s="337">
        <f t="shared" si="303"/>
        <v>25.277463931371493</v>
      </c>
      <c r="J827" s="337">
        <f t="shared" si="303"/>
        <v>29.468333095997981</v>
      </c>
      <c r="K827" s="337">
        <f t="shared" si="303"/>
        <v>35.402210083255149</v>
      </c>
      <c r="L827" s="337">
        <f t="shared" si="303"/>
        <v>26.022850826549487</v>
      </c>
      <c r="M827" s="337">
        <f t="shared" si="303"/>
        <v>26.211158462885113</v>
      </c>
      <c r="N827" s="337">
        <f t="shared" si="303"/>
        <v>28.59389709003818</v>
      </c>
      <c r="O827" s="337">
        <f t="shared" si="303"/>
        <v>25.430461707361644</v>
      </c>
      <c r="P827" s="337">
        <f t="shared" si="303"/>
        <v>25.64646146224559</v>
      </c>
      <c r="Q827" s="337">
        <f t="shared" si="303"/>
        <v>24.399312954773563</v>
      </c>
      <c r="R827" s="337">
        <f t="shared" si="303"/>
        <v>26.434118695567733</v>
      </c>
      <c r="S827" s="337">
        <f t="shared" si="303"/>
        <v>28.892196177874048</v>
      </c>
      <c r="T827" s="337">
        <f t="shared" si="302"/>
        <v>32.01009051680213</v>
      </c>
      <c r="U827" s="337">
        <f t="shared" si="302"/>
        <v>37.525766931826929</v>
      </c>
      <c r="V827" s="337">
        <f t="shared" si="302"/>
        <v>38.570024727618261</v>
      </c>
      <c r="W827" s="337">
        <f t="shared" si="302"/>
        <v>44.682963827448091</v>
      </c>
      <c r="X827" s="337">
        <f t="shared" si="302"/>
        <v>52.308414153506931</v>
      </c>
      <c r="Y827" s="337">
        <f t="shared" si="302"/>
        <v>65.302331355866627</v>
      </c>
      <c r="Z827" s="337">
        <f t="shared" si="302"/>
        <v>65.528000000000006</v>
      </c>
      <c r="AA827" s="337">
        <f t="shared" si="302"/>
        <v>67.650999999999996</v>
      </c>
      <c r="AB827" s="337">
        <f t="shared" si="302"/>
        <v>72.527626763948973</v>
      </c>
      <c r="AC827" s="337">
        <f t="shared" si="302"/>
        <v>77.695279178195662</v>
      </c>
      <c r="AD827" s="337">
        <f t="shared" si="302"/>
        <v>79.179651743288716</v>
      </c>
      <c r="AE827" s="337">
        <f t="shared" si="302"/>
        <v>90.080069137207957</v>
      </c>
      <c r="AF827" s="337"/>
      <c r="AG827" s="337"/>
      <c r="AH827" s="337"/>
    </row>
    <row r="828" spans="1:34" s="299" customFormat="1" x14ac:dyDescent="0.2">
      <c r="A828" s="297" t="s">
        <v>111</v>
      </c>
      <c r="B828" s="297" t="s">
        <v>409</v>
      </c>
      <c r="C828" s="337">
        <f t="shared" si="303"/>
        <v>3.939330381133713</v>
      </c>
      <c r="D828" s="337">
        <f t="shared" si="303"/>
        <v>3.5046092075989415</v>
      </c>
      <c r="E828" s="337">
        <f t="shared" si="303"/>
        <v>1.7797709048144623</v>
      </c>
      <c r="F828" s="337">
        <f t="shared" si="303"/>
        <v>1.9466536047180925</v>
      </c>
      <c r="G828" s="337">
        <f t="shared" si="303"/>
        <v>2.1898210869221302</v>
      </c>
      <c r="H828" s="337">
        <f t="shared" si="303"/>
        <v>2.3361000593259438</v>
      </c>
      <c r="I828" s="337">
        <f t="shared" si="303"/>
        <v>2.6419952519702479</v>
      </c>
      <c r="J828" s="337">
        <f t="shared" si="303"/>
        <v>2.666490096712459</v>
      </c>
      <c r="K828" s="337">
        <f t="shared" si="303"/>
        <v>2.7759512496782497</v>
      </c>
      <c r="L828" s="337">
        <f t="shared" si="303"/>
        <v>2.8434806506071313</v>
      </c>
      <c r="M828" s="337">
        <f t="shared" si="303"/>
        <v>2.989321633542978</v>
      </c>
      <c r="N828" s="337">
        <f t="shared" si="303"/>
        <v>2.9255849771415936</v>
      </c>
      <c r="O828" s="337">
        <f t="shared" si="303"/>
        <v>2.9444105021491316</v>
      </c>
      <c r="P828" s="337">
        <f t="shared" si="303"/>
        <v>3.8568085424602936</v>
      </c>
      <c r="Q828" s="337">
        <f t="shared" si="303"/>
        <v>11.450666578292445</v>
      </c>
      <c r="R828" s="337">
        <f t="shared" si="303"/>
        <v>13.165739277108202</v>
      </c>
      <c r="S828" s="337">
        <f t="shared" si="303"/>
        <v>12.049681949408029</v>
      </c>
      <c r="T828" s="337">
        <f t="shared" si="302"/>
        <v>12.904641546315673</v>
      </c>
      <c r="U828" s="337">
        <f t="shared" si="302"/>
        <v>14.446514121623128</v>
      </c>
      <c r="V828" s="337">
        <f t="shared" si="302"/>
        <v>20.043104324337161</v>
      </c>
      <c r="W828" s="337">
        <f t="shared" si="302"/>
        <v>24.618052908425469</v>
      </c>
      <c r="X828" s="337">
        <f t="shared" si="302"/>
        <v>25.754904956779693</v>
      </c>
      <c r="Y828" s="337">
        <f t="shared" si="302"/>
        <v>29.177436677901564</v>
      </c>
      <c r="Z828" s="337">
        <f t="shared" si="302"/>
        <v>10.486000000000001</v>
      </c>
      <c r="AA828" s="337">
        <f t="shared" si="302"/>
        <v>10.718</v>
      </c>
      <c r="AB828" s="337">
        <f t="shared" si="302"/>
        <v>11.113863342566944</v>
      </c>
      <c r="AC828" s="337">
        <f t="shared" si="302"/>
        <v>11.567042592950608</v>
      </c>
      <c r="AD828" s="337">
        <f t="shared" si="302"/>
        <v>11.933742853985459</v>
      </c>
      <c r="AE828" s="337">
        <f t="shared" si="302"/>
        <v>13.019392332958009</v>
      </c>
      <c r="AF828" s="337"/>
      <c r="AG828" s="337"/>
      <c r="AH828" s="337"/>
    </row>
    <row r="829" spans="1:34" s="299" customFormat="1" x14ac:dyDescent="0.2">
      <c r="A829" s="297" t="s">
        <v>181</v>
      </c>
      <c r="B829" s="297" t="s">
        <v>410</v>
      </c>
      <c r="C829" s="337">
        <f t="shared" si="303"/>
        <v>56.178102342933947</v>
      </c>
      <c r="D829" s="337">
        <f t="shared" si="303"/>
        <v>61.917484009334572</v>
      </c>
      <c r="E829" s="337">
        <f t="shared" si="303"/>
        <v>64.025526527703391</v>
      </c>
      <c r="F829" s="337">
        <f t="shared" si="303"/>
        <v>76.191854891122532</v>
      </c>
      <c r="G829" s="337">
        <f t="shared" si="303"/>
        <v>74.169969601392822</v>
      </c>
      <c r="H829" s="337">
        <f t="shared" si="303"/>
        <v>82.344450752793108</v>
      </c>
      <c r="I829" s="337">
        <f t="shared" si="303"/>
        <v>74.494182814844521</v>
      </c>
      <c r="J829" s="337">
        <f t="shared" si="303"/>
        <v>80.646999021010672</v>
      </c>
      <c r="K829" s="337">
        <f t="shared" si="303"/>
        <v>115.5935555468692</v>
      </c>
      <c r="L829" s="337">
        <f t="shared" si="303"/>
        <v>105.17750391713908</v>
      </c>
      <c r="M829" s="337">
        <f t="shared" si="303"/>
        <v>93.77914998353242</v>
      </c>
      <c r="N829" s="337">
        <f t="shared" si="303"/>
        <v>72.226182209055381</v>
      </c>
      <c r="O829" s="337">
        <f t="shared" si="303"/>
        <v>86.094743008228036</v>
      </c>
      <c r="P829" s="337">
        <f t="shared" si="303"/>
        <v>93.87331359662798</v>
      </c>
      <c r="Q829" s="337">
        <f t="shared" si="303"/>
        <v>41.773304195983542</v>
      </c>
      <c r="R829" s="337">
        <f t="shared" si="303"/>
        <v>68.610208227878985</v>
      </c>
      <c r="S829" s="337">
        <f t="shared" si="303"/>
        <v>68.584232868090723</v>
      </c>
      <c r="T829" s="337">
        <f t="shared" si="302"/>
        <v>70.311784690561453</v>
      </c>
      <c r="U829" s="337">
        <f t="shared" si="302"/>
        <v>78.872534676922669</v>
      </c>
      <c r="V829" s="337">
        <f t="shared" si="302"/>
        <v>79.370154821226095</v>
      </c>
      <c r="W829" s="337">
        <f t="shared" si="302"/>
        <v>85.390915348831399</v>
      </c>
      <c r="X829" s="337">
        <f t="shared" si="302"/>
        <v>84.202376579845762</v>
      </c>
      <c r="Y829" s="337">
        <f t="shared" si="302"/>
        <v>97.161239287650588</v>
      </c>
      <c r="Z829" s="337">
        <f t="shared" si="302"/>
        <v>97.435000000000002</v>
      </c>
      <c r="AA829" s="337">
        <f t="shared" si="302"/>
        <v>105.47499999999998</v>
      </c>
      <c r="AB829" s="337">
        <f t="shared" si="302"/>
        <v>117.71207714345343</v>
      </c>
      <c r="AC829" s="337">
        <f t="shared" si="302"/>
        <v>119.97640008273542</v>
      </c>
      <c r="AD829" s="337">
        <f t="shared" si="302"/>
        <v>124.39999037355571</v>
      </c>
      <c r="AE829" s="337">
        <f t="shared" si="302"/>
        <v>136.49223539999198</v>
      </c>
      <c r="AF829" s="337"/>
      <c r="AG829" s="337"/>
      <c r="AH829" s="337"/>
    </row>
    <row r="830" spans="1:34" s="299" customFormat="1" x14ac:dyDescent="0.2">
      <c r="A830" s="297" t="s">
        <v>112</v>
      </c>
      <c r="B830" s="297" t="s">
        <v>411</v>
      </c>
      <c r="C830" s="337">
        <f t="shared" si="303"/>
        <v>237.5848752314476</v>
      </c>
      <c r="D830" s="337">
        <f t="shared" si="303"/>
        <v>146.98322449407394</v>
      </c>
      <c r="E830" s="337">
        <f t="shared" si="303"/>
        <v>144.63089215899032</v>
      </c>
      <c r="F830" s="337">
        <f t="shared" si="303"/>
        <v>154.41993208505659</v>
      </c>
      <c r="G830" s="337">
        <f t="shared" si="303"/>
        <v>192.90182133505502</v>
      </c>
      <c r="H830" s="337">
        <f t="shared" si="303"/>
        <v>209.38029180615601</v>
      </c>
      <c r="I830" s="337">
        <f t="shared" si="303"/>
        <v>203.95672958161731</v>
      </c>
      <c r="J830" s="337">
        <f t="shared" si="303"/>
        <v>212.97990642568487</v>
      </c>
      <c r="K830" s="337">
        <f t="shared" si="303"/>
        <v>205.212351278227</v>
      </c>
      <c r="L830" s="337">
        <f t="shared" si="303"/>
        <v>165.12157663765095</v>
      </c>
      <c r="M830" s="337">
        <f t="shared" si="303"/>
        <v>137.95393581678178</v>
      </c>
      <c r="N830" s="337">
        <f t="shared" si="303"/>
        <v>185.36080164856969</v>
      </c>
      <c r="O830" s="337">
        <f t="shared" si="303"/>
        <v>190.28739336004247</v>
      </c>
      <c r="P830" s="337">
        <f t="shared" si="303"/>
        <v>244.4346900096327</v>
      </c>
      <c r="Q830" s="337">
        <f t="shared" si="303"/>
        <v>250.62062431318498</v>
      </c>
      <c r="R830" s="337">
        <f t="shared" si="303"/>
        <v>228.65342459643162</v>
      </c>
      <c r="S830" s="337">
        <f t="shared" si="303"/>
        <v>254.22854308568807</v>
      </c>
      <c r="T830" s="337">
        <f t="shared" si="302"/>
        <v>263.02068594044255</v>
      </c>
      <c r="U830" s="337">
        <f t="shared" si="302"/>
        <v>229.34763697246265</v>
      </c>
      <c r="V830" s="337">
        <f t="shared" si="302"/>
        <v>241.81954778240132</v>
      </c>
      <c r="W830" s="337">
        <f t="shared" si="302"/>
        <v>250.95347753588615</v>
      </c>
      <c r="X830" s="337">
        <f t="shared" si="302"/>
        <v>295.56608583994011</v>
      </c>
      <c r="Y830" s="337">
        <f t="shared" si="302"/>
        <v>315.15084526974897</v>
      </c>
      <c r="Z830" s="337">
        <f t="shared" si="302"/>
        <v>333.32799999999997</v>
      </c>
      <c r="AA830" s="337">
        <f t="shared" si="302"/>
        <v>361.05399999999997</v>
      </c>
      <c r="AB830" s="337">
        <f t="shared" si="302"/>
        <v>420.82489313761221</v>
      </c>
      <c r="AC830" s="337">
        <f t="shared" si="302"/>
        <v>499.07814137093499</v>
      </c>
      <c r="AD830" s="337">
        <f t="shared" si="302"/>
        <v>449.50338249450175</v>
      </c>
      <c r="AE830" s="337">
        <f t="shared" si="302"/>
        <v>466.93104542779861</v>
      </c>
      <c r="AF830" s="337"/>
      <c r="AG830" s="337"/>
      <c r="AH830" s="337"/>
    </row>
    <row r="831" spans="1:34" s="299" customFormat="1" x14ac:dyDescent="0.2">
      <c r="A831" s="297" t="s">
        <v>113</v>
      </c>
      <c r="B831" s="297" t="s">
        <v>412</v>
      </c>
      <c r="C831" s="337">
        <f t="shared" si="303"/>
        <v>88.370401954310466</v>
      </c>
      <c r="D831" s="337">
        <f t="shared" si="303"/>
        <v>77.603494261049747</v>
      </c>
      <c r="E831" s="337">
        <f t="shared" si="303"/>
        <v>84.881433358142687</v>
      </c>
      <c r="F831" s="337">
        <f t="shared" si="303"/>
        <v>78.810901668826773</v>
      </c>
      <c r="G831" s="337">
        <f t="shared" si="303"/>
        <v>102.03284098232362</v>
      </c>
      <c r="H831" s="337">
        <f t="shared" si="303"/>
        <v>109.87653175841449</v>
      </c>
      <c r="I831" s="337">
        <f t="shared" si="303"/>
        <v>124.69494948854933</v>
      </c>
      <c r="J831" s="337">
        <f t="shared" si="303"/>
        <v>123.63633225473278</v>
      </c>
      <c r="K831" s="337">
        <f t="shared" si="303"/>
        <v>123.06392157445502</v>
      </c>
      <c r="L831" s="337">
        <f t="shared" si="303"/>
        <v>116.26772776452748</v>
      </c>
      <c r="M831" s="337">
        <f t="shared" si="303"/>
        <v>127.1452631329029</v>
      </c>
      <c r="N831" s="337">
        <f t="shared" si="303"/>
        <v>141.88193658485829</v>
      </c>
      <c r="O831" s="337">
        <f t="shared" si="303"/>
        <v>144.98531578008897</v>
      </c>
      <c r="P831" s="337">
        <f t="shared" si="303"/>
        <v>158.57881889686283</v>
      </c>
      <c r="Q831" s="337">
        <f t="shared" si="303"/>
        <v>174.2003298297852</v>
      </c>
      <c r="R831" s="337">
        <f t="shared" si="303"/>
        <v>186.67066604760865</v>
      </c>
      <c r="S831" s="337">
        <f t="shared" si="303"/>
        <v>214.11052818159635</v>
      </c>
      <c r="T831" s="337">
        <f t="shared" si="302"/>
        <v>231.54458899262278</v>
      </c>
      <c r="U831" s="337">
        <f t="shared" si="302"/>
        <v>241.36705341186115</v>
      </c>
      <c r="V831" s="337">
        <f t="shared" si="302"/>
        <v>266.6366118436469</v>
      </c>
      <c r="W831" s="337">
        <f t="shared" si="302"/>
        <v>314.61818409615682</v>
      </c>
      <c r="X831" s="337">
        <f t="shared" si="302"/>
        <v>345.73387768570564</v>
      </c>
      <c r="Y831" s="337">
        <f t="shared" si="302"/>
        <v>377.96885760632824</v>
      </c>
      <c r="Z831" s="337">
        <f t="shared" si="302"/>
        <v>338.22300000000001</v>
      </c>
      <c r="AA831" s="337">
        <f t="shared" si="302"/>
        <v>362</v>
      </c>
      <c r="AB831" s="337">
        <f t="shared" si="302"/>
        <v>406.3527967976982</v>
      </c>
      <c r="AC831" s="337">
        <f t="shared" si="302"/>
        <v>409.8318660678537</v>
      </c>
      <c r="AD831" s="337">
        <f t="shared" si="302"/>
        <v>410.91755203611712</v>
      </c>
      <c r="AE831" s="337">
        <f t="shared" si="302"/>
        <v>476.88992356691341</v>
      </c>
      <c r="AF831" s="337"/>
      <c r="AG831" s="337"/>
      <c r="AH831" s="337"/>
    </row>
    <row r="832" spans="1:34" s="299" customFormat="1" x14ac:dyDescent="0.2">
      <c r="A832" s="297" t="s">
        <v>182</v>
      </c>
      <c r="B832" s="297" t="s">
        <v>413</v>
      </c>
      <c r="C832" s="337">
        <f t="shared" si="303"/>
        <v>10.823830330653953</v>
      </c>
      <c r="D832" s="337">
        <f t="shared" si="303"/>
        <v>10.595136452512957</v>
      </c>
      <c r="E832" s="337">
        <f t="shared" si="303"/>
        <v>10.934922456327424</v>
      </c>
      <c r="F832" s="337">
        <f t="shared" si="303"/>
        <v>11.928721906158602</v>
      </c>
      <c r="G832" s="337">
        <f t="shared" si="303"/>
        <v>12.665943689199873</v>
      </c>
      <c r="H832" s="337">
        <f t="shared" si="303"/>
        <v>14.139069675227603</v>
      </c>
      <c r="I832" s="337">
        <f t="shared" si="303"/>
        <v>14.894686811476941</v>
      </c>
      <c r="J832" s="337">
        <f t="shared" si="303"/>
        <v>13.802406402275485</v>
      </c>
      <c r="K832" s="337">
        <f t="shared" si="303"/>
        <v>14.181822238384493</v>
      </c>
      <c r="L832" s="337">
        <f t="shared" si="303"/>
        <v>15.066146308711637</v>
      </c>
      <c r="M832" s="337">
        <f t="shared" si="303"/>
        <v>17.368634469314706</v>
      </c>
      <c r="N832" s="337">
        <f t="shared" si="303"/>
        <v>18.675189747144099</v>
      </c>
      <c r="O832" s="337">
        <f t="shared" si="303"/>
        <v>20.169034650075627</v>
      </c>
      <c r="P832" s="337">
        <f t="shared" si="303"/>
        <v>21.492495193760632</v>
      </c>
      <c r="Q832" s="337">
        <f t="shared" si="303"/>
        <v>25.569871494434178</v>
      </c>
      <c r="R832" s="337">
        <f t="shared" si="303"/>
        <v>25.765303305042245</v>
      </c>
      <c r="S832" s="337">
        <f t="shared" si="303"/>
        <v>26.405790493969956</v>
      </c>
      <c r="T832" s="337">
        <f t="shared" si="302"/>
        <v>26.766922645134606</v>
      </c>
      <c r="U832" s="337">
        <f t="shared" si="302"/>
        <v>29.341706343117401</v>
      </c>
      <c r="V832" s="337">
        <f t="shared" si="302"/>
        <v>33.636694065005926</v>
      </c>
      <c r="W832" s="337">
        <f t="shared" si="302"/>
        <v>34.900776525831361</v>
      </c>
      <c r="X832" s="337">
        <f t="shared" si="302"/>
        <v>37.193751659880519</v>
      </c>
      <c r="Y832" s="337">
        <f t="shared" si="302"/>
        <v>39.466068280598897</v>
      </c>
      <c r="Z832" s="337">
        <f t="shared" si="302"/>
        <v>36.804000000000002</v>
      </c>
      <c r="AA832" s="337">
        <f t="shared" si="302"/>
        <v>37.558</v>
      </c>
      <c r="AB832" s="337">
        <f t="shared" si="302"/>
        <v>45.15798092572436</v>
      </c>
      <c r="AC832" s="337">
        <f t="shared" si="302"/>
        <v>45.742346402745085</v>
      </c>
      <c r="AD832" s="337">
        <f t="shared" si="302"/>
        <v>49.727367854137505</v>
      </c>
      <c r="AE832" s="337">
        <f t="shared" si="302"/>
        <v>49.055920282977944</v>
      </c>
      <c r="AF832" s="337"/>
      <c r="AG832" s="337"/>
      <c r="AH832" s="337"/>
    </row>
    <row r="833" spans="1:34" s="299" customFormat="1" x14ac:dyDescent="0.2">
      <c r="A833" s="297" t="s">
        <v>114</v>
      </c>
      <c r="B833" s="297" t="s">
        <v>414</v>
      </c>
      <c r="C833" s="337">
        <f t="shared" si="303"/>
        <v>50.191691476087833</v>
      </c>
      <c r="D833" s="337">
        <f t="shared" si="303"/>
        <v>58.615149524354322</v>
      </c>
      <c r="E833" s="337">
        <f t="shared" si="303"/>
        <v>59.120224270980046</v>
      </c>
      <c r="F833" s="337">
        <f t="shared" si="303"/>
        <v>50.888224512237258</v>
      </c>
      <c r="G833" s="337">
        <f t="shared" si="303"/>
        <v>58.198535045255532</v>
      </c>
      <c r="H833" s="337">
        <f t="shared" si="303"/>
        <v>57.156539616042856</v>
      </c>
      <c r="I833" s="337">
        <f t="shared" si="303"/>
        <v>52.723823530498585</v>
      </c>
      <c r="J833" s="337">
        <f t="shared" si="303"/>
        <v>62.160608307828227</v>
      </c>
      <c r="K833" s="337">
        <f t="shared" si="303"/>
        <v>65.969851510178486</v>
      </c>
      <c r="L833" s="337">
        <f t="shared" si="303"/>
        <v>80.850385077588854</v>
      </c>
      <c r="M833" s="337">
        <f t="shared" si="303"/>
        <v>79.878463661401824</v>
      </c>
      <c r="N833" s="337">
        <f t="shared" si="303"/>
        <v>84.872785523416709</v>
      </c>
      <c r="O833" s="337">
        <f t="shared" si="303"/>
        <v>110.5751007444652</v>
      </c>
      <c r="P833" s="337">
        <f t="shared" si="303"/>
        <v>108.99790605586546</v>
      </c>
      <c r="Q833" s="337">
        <f t="shared" si="303"/>
        <v>113.30613091654948</v>
      </c>
      <c r="R833" s="337">
        <f t="shared" si="303"/>
        <v>125.49743948411727</v>
      </c>
      <c r="S833" s="337">
        <f t="shared" si="303"/>
        <v>123.27334260992527</v>
      </c>
      <c r="T833" s="337">
        <f t="shared" si="302"/>
        <v>119.60525561338052</v>
      </c>
      <c r="U833" s="337">
        <f t="shared" si="302"/>
        <v>113.8850637166711</v>
      </c>
      <c r="V833" s="337">
        <f t="shared" si="302"/>
        <v>109.9260156388287</v>
      </c>
      <c r="W833" s="337">
        <f t="shared" si="302"/>
        <v>105.12023410818519</v>
      </c>
      <c r="X833" s="337">
        <f t="shared" si="302"/>
        <v>97.454316207416525</v>
      </c>
      <c r="Y833" s="337">
        <f t="shared" si="302"/>
        <v>98.020059391646683</v>
      </c>
      <c r="Z833" s="337">
        <f t="shared" si="302"/>
        <v>87.775000000000006</v>
      </c>
      <c r="AA833" s="337">
        <f t="shared" si="302"/>
        <v>89.77</v>
      </c>
      <c r="AB833" s="337">
        <f t="shared" si="302"/>
        <v>103.86353107011544</v>
      </c>
      <c r="AC833" s="337">
        <f t="shared" si="302"/>
        <v>114.09235013284727</v>
      </c>
      <c r="AD833" s="337">
        <f t="shared" si="302"/>
        <v>120.39785024956687</v>
      </c>
      <c r="AE833" s="337">
        <f t="shared" si="302"/>
        <v>134.96290088049992</v>
      </c>
      <c r="AF833" s="337"/>
      <c r="AG833" s="337"/>
      <c r="AH833" s="337"/>
    </row>
    <row r="834" spans="1:34" s="299" customFormat="1" x14ac:dyDescent="0.2">
      <c r="A834" s="297" t="s">
        <v>115</v>
      </c>
      <c r="B834" s="297" t="s">
        <v>415</v>
      </c>
      <c r="C834" s="337">
        <f t="shared" si="303"/>
        <v>36.561900488384886</v>
      </c>
      <c r="D834" s="337">
        <f t="shared" si="303"/>
        <v>33.949562358663883</v>
      </c>
      <c r="E834" s="337">
        <f t="shared" si="303"/>
        <v>34.587741615014124</v>
      </c>
      <c r="F834" s="337">
        <f t="shared" si="303"/>
        <v>37.937907622302205</v>
      </c>
      <c r="G834" s="337">
        <f t="shared" si="303"/>
        <v>40.741216290562051</v>
      </c>
      <c r="H834" s="337">
        <f t="shared" si="303"/>
        <v>38.296364533278606</v>
      </c>
      <c r="I834" s="337">
        <f t="shared" si="303"/>
        <v>35.24734862119444</v>
      </c>
      <c r="J834" s="337">
        <f t="shared" si="303"/>
        <v>33.523863961106237</v>
      </c>
      <c r="K834" s="337">
        <f t="shared" si="303"/>
        <v>36.028758878407693</v>
      </c>
      <c r="L834" s="337">
        <f t="shared" si="303"/>
        <v>33.634188723985716</v>
      </c>
      <c r="M834" s="337">
        <f t="shared" si="303"/>
        <v>35.618285235466288</v>
      </c>
      <c r="N834" s="337">
        <f t="shared" si="303"/>
        <v>39.655454937813211</v>
      </c>
      <c r="O834" s="337">
        <f t="shared" si="303"/>
        <v>38.582801035814278</v>
      </c>
      <c r="P834" s="337">
        <f t="shared" si="303"/>
        <v>44.330083058436585</v>
      </c>
      <c r="Q834" s="337">
        <f t="shared" si="303"/>
        <v>43.284023655928124</v>
      </c>
      <c r="R834" s="337">
        <f t="shared" si="303"/>
        <v>44.224391363121853</v>
      </c>
      <c r="S834" s="337">
        <f t="shared" si="303"/>
        <v>45.239209306125538</v>
      </c>
      <c r="T834" s="337">
        <f t="shared" si="302"/>
        <v>41.57343717335862</v>
      </c>
      <c r="U834" s="337">
        <f t="shared" si="302"/>
        <v>44.018138117531961</v>
      </c>
      <c r="V834" s="337">
        <f t="shared" si="302"/>
        <v>47.766029455847693</v>
      </c>
      <c r="W834" s="337">
        <f t="shared" si="302"/>
        <v>50.158389361572716</v>
      </c>
      <c r="X834" s="337">
        <f t="shared" si="302"/>
        <v>54.773182742782161</v>
      </c>
      <c r="Y834" s="337">
        <f t="shared" si="302"/>
        <v>58.238567645957176</v>
      </c>
      <c r="Z834" s="337">
        <f t="shared" si="302"/>
        <v>57.232999999999997</v>
      </c>
      <c r="AA834" s="337">
        <f t="shared" si="302"/>
        <v>56.643999999999998</v>
      </c>
      <c r="AB834" s="337">
        <f t="shared" si="302"/>
        <v>66.913604859826137</v>
      </c>
      <c r="AC834" s="337">
        <f t="shared" si="302"/>
        <v>65.298120219525885</v>
      </c>
      <c r="AD834" s="337">
        <f t="shared" si="302"/>
        <v>67.456966674752692</v>
      </c>
      <c r="AE834" s="337">
        <f t="shared" si="302"/>
        <v>73.298412978269809</v>
      </c>
      <c r="AF834" s="337"/>
      <c r="AG834" s="337"/>
      <c r="AH834" s="337"/>
    </row>
    <row r="835" spans="1:34" s="299" customFormat="1" x14ac:dyDescent="0.2">
      <c r="A835" s="297" t="s">
        <v>116</v>
      </c>
      <c r="B835" s="297" t="s">
        <v>416</v>
      </c>
      <c r="C835" s="337">
        <f t="shared" si="303"/>
        <v>11.480696307546875</v>
      </c>
      <c r="D835" s="337">
        <f t="shared" si="303"/>
        <v>11.943752783223058</v>
      </c>
      <c r="E835" s="337">
        <f t="shared" si="303"/>
        <v>12.579602000000913</v>
      </c>
      <c r="F835" s="337">
        <f t="shared" si="303"/>
        <v>13.205129668254123</v>
      </c>
      <c r="G835" s="337">
        <f t="shared" si="303"/>
        <v>15.253921318071901</v>
      </c>
      <c r="H835" s="337">
        <f t="shared" si="303"/>
        <v>16.689481338161929</v>
      </c>
      <c r="I835" s="337">
        <f t="shared" si="303"/>
        <v>18.050464153355414</v>
      </c>
      <c r="J835" s="337">
        <f t="shared" si="303"/>
        <v>17.965591109985329</v>
      </c>
      <c r="K835" s="337">
        <f t="shared" si="303"/>
        <v>17.841720721588946</v>
      </c>
      <c r="L835" s="337">
        <f t="shared" si="303"/>
        <v>17.407137255656838</v>
      </c>
      <c r="M835" s="337">
        <f t="shared" si="303"/>
        <v>17.656308383960049</v>
      </c>
      <c r="N835" s="337">
        <f t="shared" si="303"/>
        <v>17.184258383089816</v>
      </c>
      <c r="O835" s="337">
        <f t="shared" si="303"/>
        <v>17.330686040626571</v>
      </c>
      <c r="P835" s="337">
        <f t="shared" si="303"/>
        <v>17.245358532968908</v>
      </c>
      <c r="Q835" s="337">
        <f t="shared" si="303"/>
        <v>18.094680947038231</v>
      </c>
      <c r="R835" s="337">
        <f t="shared" si="303"/>
        <v>19.68221334709397</v>
      </c>
      <c r="S835" s="337">
        <f t="shared" si="303"/>
        <v>20.193050507949426</v>
      </c>
      <c r="T835" s="337">
        <f t="shared" si="302"/>
        <v>20.836673457973127</v>
      </c>
      <c r="U835" s="337">
        <f t="shared" si="302"/>
        <v>22.217188833342046</v>
      </c>
      <c r="V835" s="337">
        <f t="shared" si="302"/>
        <v>23.487126117314165</v>
      </c>
      <c r="W835" s="337">
        <f t="shared" si="302"/>
        <v>24.013764932611558</v>
      </c>
      <c r="X835" s="337">
        <f t="shared" si="302"/>
        <v>26.876865249618305</v>
      </c>
      <c r="Y835" s="337">
        <f t="shared" si="302"/>
        <v>27.639061905581087</v>
      </c>
      <c r="Z835" s="337">
        <f t="shared" si="302"/>
        <v>29.16</v>
      </c>
      <c r="AA835" s="337">
        <f t="shared" si="302"/>
        <v>30.117999999999999</v>
      </c>
      <c r="AB835" s="337">
        <f t="shared" si="302"/>
        <v>29.329640638864237</v>
      </c>
      <c r="AC835" s="337">
        <f t="shared" si="302"/>
        <v>29.277903931871222</v>
      </c>
      <c r="AD835" s="337">
        <f t="shared" si="302"/>
        <v>28.998060119147816</v>
      </c>
      <c r="AE835" s="337">
        <f t="shared" si="302"/>
        <v>31.188422308985295</v>
      </c>
      <c r="AF835" s="337"/>
      <c r="AG835" s="337"/>
      <c r="AH835" s="337"/>
    </row>
    <row r="836" spans="1:34" s="299" customFormat="1" x14ac:dyDescent="0.2">
      <c r="A836" s="297" t="s">
        <v>183</v>
      </c>
      <c r="B836" s="297" t="s">
        <v>417</v>
      </c>
      <c r="C836" s="337">
        <f t="shared" ref="C836:AE844" si="304">IFERROR(IF(C$13=2016,C730,IF(C$13&gt;2016,B836*C783/B730,D836*C730/D783)),0)</f>
        <v>15.71227522613912</v>
      </c>
      <c r="D836" s="337">
        <f t="shared" si="304"/>
        <v>17.00864596319035</v>
      </c>
      <c r="E836" s="337">
        <f t="shared" si="304"/>
        <v>16.679633074099115</v>
      </c>
      <c r="F836" s="337">
        <f t="shared" si="304"/>
        <v>17.34410012277305</v>
      </c>
      <c r="G836" s="337">
        <f t="shared" si="304"/>
        <v>17.91616973651821</v>
      </c>
      <c r="H836" s="337">
        <f t="shared" si="304"/>
        <v>18.762702439160467</v>
      </c>
      <c r="I836" s="337">
        <f t="shared" si="304"/>
        <v>18.487137064744505</v>
      </c>
      <c r="J836" s="337">
        <f t="shared" si="304"/>
        <v>19.058039872171474</v>
      </c>
      <c r="K836" s="337">
        <f t="shared" si="304"/>
        <v>20.131389542940671</v>
      </c>
      <c r="L836" s="337">
        <f t="shared" si="304"/>
        <v>20.824755646072852</v>
      </c>
      <c r="M836" s="337">
        <f t="shared" si="304"/>
        <v>22.192069028802507</v>
      </c>
      <c r="N836" s="337">
        <f t="shared" si="304"/>
        <v>22.884866112292421</v>
      </c>
      <c r="O836" s="337">
        <f t="shared" si="304"/>
        <v>24.102699446070282</v>
      </c>
      <c r="P836" s="337">
        <f t="shared" si="304"/>
        <v>25.204782496751644</v>
      </c>
      <c r="Q836" s="337">
        <f t="shared" si="304"/>
        <v>26.554341373311086</v>
      </c>
      <c r="R836" s="337">
        <f t="shared" si="304"/>
        <v>27.734491330523557</v>
      </c>
      <c r="S836" s="337">
        <f t="shared" si="304"/>
        <v>29.735154524749493</v>
      </c>
      <c r="T836" s="337">
        <f t="shared" si="304"/>
        <v>30.791112052689492</v>
      </c>
      <c r="U836" s="337">
        <f t="shared" si="304"/>
        <v>32.891833810011178</v>
      </c>
      <c r="V836" s="337">
        <f t="shared" si="304"/>
        <v>36.35388901050321</v>
      </c>
      <c r="W836" s="337">
        <f t="shared" si="304"/>
        <v>40.358057274451603</v>
      </c>
      <c r="X836" s="337">
        <f t="shared" si="304"/>
        <v>45.168691857274283</v>
      </c>
      <c r="Y836" s="337">
        <f t="shared" si="304"/>
        <v>44.98135805053073</v>
      </c>
      <c r="Z836" s="337">
        <f t="shared" si="304"/>
        <v>50.264000000000003</v>
      </c>
      <c r="AA836" s="337">
        <f t="shared" si="304"/>
        <v>40.082999999999998</v>
      </c>
      <c r="AB836" s="337">
        <f t="shared" si="304"/>
        <v>44.114946605339469</v>
      </c>
      <c r="AC836" s="337">
        <f t="shared" si="304"/>
        <v>47.40435791398864</v>
      </c>
      <c r="AD836" s="337">
        <f t="shared" si="304"/>
        <v>43.761265138997231</v>
      </c>
      <c r="AE836" s="337">
        <f t="shared" si="304"/>
        <v>49.513440634013314</v>
      </c>
      <c r="AF836" s="337"/>
      <c r="AG836" s="337"/>
      <c r="AH836" s="337"/>
    </row>
    <row r="837" spans="1:34" s="299" customFormat="1" x14ac:dyDescent="0.2">
      <c r="A837" s="297" t="s">
        <v>97</v>
      </c>
      <c r="B837" s="297" t="s">
        <v>418</v>
      </c>
      <c r="C837" s="337">
        <f t="shared" si="304"/>
        <v>5.3095427084355258</v>
      </c>
      <c r="D837" s="337">
        <f t="shared" si="304"/>
        <v>13.894525349616211</v>
      </c>
      <c r="E837" s="337">
        <f t="shared" si="304"/>
        <v>10.820058885567775</v>
      </c>
      <c r="F837" s="337">
        <f t="shared" si="304"/>
        <v>10.908666251999238</v>
      </c>
      <c r="G837" s="337">
        <f t="shared" si="304"/>
        <v>18.151411795804201</v>
      </c>
      <c r="H837" s="337">
        <f t="shared" si="304"/>
        <v>15.614773761466784</v>
      </c>
      <c r="I837" s="337">
        <f t="shared" si="304"/>
        <v>10.586280469401274</v>
      </c>
      <c r="J837" s="337">
        <f t="shared" si="304"/>
        <v>11.417878760378054</v>
      </c>
      <c r="K837" s="337">
        <f t="shared" si="304"/>
        <v>12.063741094713508</v>
      </c>
      <c r="L837" s="337">
        <f t="shared" si="304"/>
        <v>11.322472033494201</v>
      </c>
      <c r="M837" s="337">
        <f t="shared" si="304"/>
        <v>11.50996337076556</v>
      </c>
      <c r="N837" s="337">
        <f t="shared" si="304"/>
        <v>22.946607665516325</v>
      </c>
      <c r="O837" s="337">
        <f t="shared" si="304"/>
        <v>18.282285044599167</v>
      </c>
      <c r="P837" s="337">
        <f t="shared" si="304"/>
        <v>17.27819796306883</v>
      </c>
      <c r="Q837" s="337">
        <f t="shared" si="304"/>
        <v>27.688976672000386</v>
      </c>
      <c r="R837" s="337">
        <f t="shared" si="304"/>
        <v>47.330324903314768</v>
      </c>
      <c r="S837" s="337">
        <f t="shared" si="304"/>
        <v>31.551899803439678</v>
      </c>
      <c r="T837" s="337">
        <f t="shared" si="304"/>
        <v>39.186687797359632</v>
      </c>
      <c r="U837" s="337">
        <f t="shared" si="304"/>
        <v>63.378027738936787</v>
      </c>
      <c r="V837" s="337">
        <f t="shared" si="304"/>
        <v>51.36297807967393</v>
      </c>
      <c r="W837" s="337">
        <f t="shared" si="304"/>
        <v>52.709479546658095</v>
      </c>
      <c r="X837" s="337">
        <f t="shared" si="304"/>
        <v>87.049061061204355</v>
      </c>
      <c r="Y837" s="337">
        <f t="shared" si="304"/>
        <v>87.867259719456413</v>
      </c>
      <c r="Z837" s="337">
        <f t="shared" si="304"/>
        <v>121.407</v>
      </c>
      <c r="AA837" s="337">
        <f t="shared" si="304"/>
        <v>112.495</v>
      </c>
      <c r="AB837" s="337">
        <f t="shared" si="304"/>
        <v>108.66912612184942</v>
      </c>
      <c r="AC837" s="337">
        <f t="shared" si="304"/>
        <v>110.72094715779922</v>
      </c>
      <c r="AD837" s="337">
        <f t="shared" si="304"/>
        <v>102.63015200822694</v>
      </c>
      <c r="AE837" s="337">
        <f t="shared" si="304"/>
        <v>104.92661731326983</v>
      </c>
      <c r="AF837" s="337"/>
      <c r="AG837" s="337"/>
      <c r="AH837" s="337"/>
    </row>
    <row r="838" spans="1:34" s="299" customFormat="1" x14ac:dyDescent="0.2">
      <c r="A838" s="297" t="s">
        <v>462</v>
      </c>
      <c r="B838" s="297" t="s">
        <v>419</v>
      </c>
      <c r="C838" s="337">
        <f t="shared" si="304"/>
        <v>46.11917017681008</v>
      </c>
      <c r="D838" s="337">
        <f t="shared" si="304"/>
        <v>45.368065985541257</v>
      </c>
      <c r="E838" s="337">
        <f t="shared" si="304"/>
        <v>43.50667849599165</v>
      </c>
      <c r="F838" s="337">
        <f t="shared" si="304"/>
        <v>43.467254978458726</v>
      </c>
      <c r="G838" s="337">
        <f t="shared" si="304"/>
        <v>49.7733770000142</v>
      </c>
      <c r="H838" s="337">
        <f t="shared" si="304"/>
        <v>55.051517968688124</v>
      </c>
      <c r="I838" s="337">
        <f t="shared" si="304"/>
        <v>63.807398871587658</v>
      </c>
      <c r="J838" s="337">
        <f t="shared" si="304"/>
        <v>72.870464575228013</v>
      </c>
      <c r="K838" s="337">
        <f t="shared" si="304"/>
        <v>81.491190405505264</v>
      </c>
      <c r="L838" s="337">
        <f t="shared" si="304"/>
        <v>80.980827816101325</v>
      </c>
      <c r="M838" s="337">
        <f t="shared" si="304"/>
        <v>85.617346399264733</v>
      </c>
      <c r="N838" s="337">
        <f t="shared" si="304"/>
        <v>93.707165605011028</v>
      </c>
      <c r="O838" s="337">
        <f t="shared" si="304"/>
        <v>96.237035027799465</v>
      </c>
      <c r="P838" s="337">
        <f t="shared" si="304"/>
        <v>101.48499442483529</v>
      </c>
      <c r="Q838" s="337">
        <f t="shared" si="304"/>
        <v>103.78310219386768</v>
      </c>
      <c r="R838" s="337">
        <f t="shared" si="304"/>
        <v>106.50740721122816</v>
      </c>
      <c r="S838" s="337">
        <f t="shared" si="304"/>
        <v>105.97491737923391</v>
      </c>
      <c r="T838" s="337">
        <f t="shared" si="304"/>
        <v>108.73146722861844</v>
      </c>
      <c r="U838" s="337">
        <f t="shared" si="304"/>
        <v>111.75032577815828</v>
      </c>
      <c r="V838" s="337">
        <f t="shared" si="304"/>
        <v>113.00067494489201</v>
      </c>
      <c r="W838" s="337">
        <f t="shared" si="304"/>
        <v>119.50685691001389</v>
      </c>
      <c r="X838" s="337">
        <f t="shared" si="304"/>
        <v>128.86595387003192</v>
      </c>
      <c r="Y838" s="337">
        <f t="shared" si="304"/>
        <v>135.0292255320351</v>
      </c>
      <c r="Z838" s="337">
        <f t="shared" si="304"/>
        <v>138.96899999999999</v>
      </c>
      <c r="AA838" s="337">
        <f t="shared" si="304"/>
        <v>137.72499999999999</v>
      </c>
      <c r="AB838" s="337">
        <f t="shared" si="304"/>
        <v>144.32904126947557</v>
      </c>
      <c r="AC838" s="337">
        <f t="shared" si="304"/>
        <v>154.18404695247247</v>
      </c>
      <c r="AD838" s="337">
        <f t="shared" si="304"/>
        <v>156.83545447206157</v>
      </c>
      <c r="AE838" s="337">
        <f t="shared" si="304"/>
        <v>171.14199758351637</v>
      </c>
      <c r="AF838" s="337"/>
      <c r="AG838" s="337"/>
      <c r="AH838" s="337"/>
    </row>
    <row r="839" spans="1:34" s="299" customFormat="1" x14ac:dyDescent="0.2">
      <c r="A839" s="297" t="s">
        <v>153</v>
      </c>
      <c r="B839" s="297" t="s">
        <v>420</v>
      </c>
      <c r="C839" s="337">
        <f t="shared" si="304"/>
        <v>14.467979024261993</v>
      </c>
      <c r="D839" s="337">
        <f t="shared" si="304"/>
        <v>13.070552895903784</v>
      </c>
      <c r="E839" s="337">
        <f t="shared" si="304"/>
        <v>12.529184213673821</v>
      </c>
      <c r="F839" s="337">
        <f t="shared" si="304"/>
        <v>13.203657090531637</v>
      </c>
      <c r="G839" s="337">
        <f t="shared" si="304"/>
        <v>16.006015636935857</v>
      </c>
      <c r="H839" s="337">
        <f t="shared" si="304"/>
        <v>20.155807822585793</v>
      </c>
      <c r="I839" s="337">
        <f t="shared" si="304"/>
        <v>24.010643686869155</v>
      </c>
      <c r="J839" s="337">
        <f t="shared" si="304"/>
        <v>23.895104085284835</v>
      </c>
      <c r="K839" s="337">
        <f t="shared" si="304"/>
        <v>31.347212814984363</v>
      </c>
      <c r="L839" s="337">
        <f t="shared" si="304"/>
        <v>34.721179863994493</v>
      </c>
      <c r="M839" s="337">
        <f t="shared" si="304"/>
        <v>32.679278036196266</v>
      </c>
      <c r="N839" s="337">
        <f t="shared" si="304"/>
        <v>34.551344291393605</v>
      </c>
      <c r="O839" s="337">
        <f t="shared" si="304"/>
        <v>28.189805563929912</v>
      </c>
      <c r="P839" s="337">
        <f t="shared" si="304"/>
        <v>28.6367073858768</v>
      </c>
      <c r="Q839" s="337">
        <f t="shared" si="304"/>
        <v>35.130376003884336</v>
      </c>
      <c r="R839" s="337">
        <f t="shared" si="304"/>
        <v>33.430041820969123</v>
      </c>
      <c r="S839" s="337">
        <f t="shared" si="304"/>
        <v>38.521543474495481</v>
      </c>
      <c r="T839" s="337">
        <f t="shared" si="304"/>
        <v>38.891105366754481</v>
      </c>
      <c r="U839" s="337">
        <f t="shared" si="304"/>
        <v>50.839996562349434</v>
      </c>
      <c r="V839" s="337">
        <f t="shared" si="304"/>
        <v>51.765979656016384</v>
      </c>
      <c r="W839" s="337">
        <f t="shared" si="304"/>
        <v>53.104864518153079</v>
      </c>
      <c r="X839" s="337">
        <f t="shared" si="304"/>
        <v>59.161514176443575</v>
      </c>
      <c r="Y839" s="337">
        <f t="shared" si="304"/>
        <v>44.836041057597846</v>
      </c>
      <c r="Z839" s="337">
        <f t="shared" si="304"/>
        <v>46.045000000000002</v>
      </c>
      <c r="AA839" s="337">
        <f t="shared" si="304"/>
        <v>54.776000000000003</v>
      </c>
      <c r="AB839" s="337">
        <f t="shared" si="304"/>
        <v>60.304692193227595</v>
      </c>
      <c r="AC839" s="337">
        <f t="shared" si="304"/>
        <v>63.670567474529413</v>
      </c>
      <c r="AD839" s="337">
        <f t="shared" si="304"/>
        <v>68.39977321279359</v>
      </c>
      <c r="AE839" s="337">
        <f t="shared" si="304"/>
        <v>63.146147548364048</v>
      </c>
      <c r="AF839" s="337"/>
      <c r="AG839" s="337"/>
      <c r="AH839" s="337"/>
    </row>
    <row r="840" spans="1:34" s="299" customFormat="1" x14ac:dyDescent="0.2">
      <c r="A840" s="297" t="s">
        <v>185</v>
      </c>
      <c r="B840" s="297" t="s">
        <v>421</v>
      </c>
      <c r="C840" s="337">
        <f t="shared" si="304"/>
        <v>73.935770183436929</v>
      </c>
      <c r="D840" s="337">
        <f t="shared" si="304"/>
        <v>70.625263279599849</v>
      </c>
      <c r="E840" s="337">
        <f t="shared" si="304"/>
        <v>66.450391066276467</v>
      </c>
      <c r="F840" s="337">
        <f t="shared" si="304"/>
        <v>73.477625307330285</v>
      </c>
      <c r="G840" s="337">
        <f t="shared" si="304"/>
        <v>85.616558397511838</v>
      </c>
      <c r="H840" s="337">
        <f t="shared" si="304"/>
        <v>90.966897904164071</v>
      </c>
      <c r="I840" s="337">
        <f t="shared" si="304"/>
        <v>97.90900629246741</v>
      </c>
      <c r="J840" s="337">
        <f t="shared" si="304"/>
        <v>101.2607061498469</v>
      </c>
      <c r="K840" s="337">
        <f t="shared" si="304"/>
        <v>105.57945614623115</v>
      </c>
      <c r="L840" s="337">
        <f t="shared" si="304"/>
        <v>110.21683870114146</v>
      </c>
      <c r="M840" s="337">
        <f t="shared" si="304"/>
        <v>114.43132878855103</v>
      </c>
      <c r="N840" s="337">
        <f t="shared" si="304"/>
        <v>115.00251717861182</v>
      </c>
      <c r="O840" s="337">
        <f t="shared" si="304"/>
        <v>114.28334391838804</v>
      </c>
      <c r="P840" s="337">
        <f t="shared" si="304"/>
        <v>120.90118015264675</v>
      </c>
      <c r="Q840" s="337">
        <f t="shared" si="304"/>
        <v>116.55401399286256</v>
      </c>
      <c r="R840" s="337">
        <f t="shared" si="304"/>
        <v>109.57282727846798</v>
      </c>
      <c r="S840" s="337">
        <f t="shared" si="304"/>
        <v>102.75185693325375</v>
      </c>
      <c r="T840" s="337">
        <f t="shared" si="304"/>
        <v>106.66140216870889</v>
      </c>
      <c r="U840" s="337">
        <f t="shared" si="304"/>
        <v>115.87936489781373</v>
      </c>
      <c r="V840" s="337">
        <f t="shared" si="304"/>
        <v>123.1255512113234</v>
      </c>
      <c r="W840" s="337">
        <f t="shared" si="304"/>
        <v>127.04329081021292</v>
      </c>
      <c r="X840" s="337">
        <f t="shared" si="304"/>
        <v>172.14524879287686</v>
      </c>
      <c r="Y840" s="337">
        <f t="shared" si="304"/>
        <v>177.46362129206409</v>
      </c>
      <c r="Z840" s="337">
        <f t="shared" si="304"/>
        <v>185.36699999999999</v>
      </c>
      <c r="AA840" s="337">
        <f t="shared" si="304"/>
        <v>204.035</v>
      </c>
      <c r="AB840" s="337">
        <f t="shared" si="304"/>
        <v>230.63680213275319</v>
      </c>
      <c r="AC840" s="337">
        <f t="shared" si="304"/>
        <v>233.77257798175586</v>
      </c>
      <c r="AD840" s="337">
        <f t="shared" si="304"/>
        <v>246.60787170987439</v>
      </c>
      <c r="AE840" s="337">
        <f t="shared" si="304"/>
        <v>249.97351425372514</v>
      </c>
      <c r="AF840" s="337"/>
      <c r="AG840" s="337"/>
      <c r="AH840" s="337"/>
    </row>
    <row r="841" spans="1:34" s="299" customFormat="1" x14ac:dyDescent="0.2">
      <c r="A841" s="297" t="s">
        <v>463</v>
      </c>
      <c r="B841" s="297" t="s">
        <v>422</v>
      </c>
      <c r="C841" s="337">
        <f t="shared" si="304"/>
        <v>59.1131395029443</v>
      </c>
      <c r="D841" s="337">
        <f t="shared" si="304"/>
        <v>57.600342137079394</v>
      </c>
      <c r="E841" s="337">
        <f t="shared" si="304"/>
        <v>61.042059283682853</v>
      </c>
      <c r="F841" s="337">
        <f t="shared" si="304"/>
        <v>63.781530369756375</v>
      </c>
      <c r="G841" s="337">
        <f t="shared" si="304"/>
        <v>69.021191118145836</v>
      </c>
      <c r="H841" s="337">
        <f t="shared" si="304"/>
        <v>71.065067841026462</v>
      </c>
      <c r="I841" s="337">
        <f t="shared" si="304"/>
        <v>76.816274172109075</v>
      </c>
      <c r="J841" s="337">
        <f t="shared" si="304"/>
        <v>81.281771903398038</v>
      </c>
      <c r="K841" s="337">
        <f t="shared" si="304"/>
        <v>86.826421200892099</v>
      </c>
      <c r="L841" s="337">
        <f t="shared" si="304"/>
        <v>82.498387919007001</v>
      </c>
      <c r="M841" s="337">
        <f t="shared" si="304"/>
        <v>88.102013629365331</v>
      </c>
      <c r="N841" s="337">
        <f t="shared" si="304"/>
        <v>100.13128810333131</v>
      </c>
      <c r="O841" s="337">
        <f t="shared" si="304"/>
        <v>96.963322748515651</v>
      </c>
      <c r="P841" s="337">
        <f t="shared" si="304"/>
        <v>101.35219084816316</v>
      </c>
      <c r="Q841" s="337">
        <f t="shared" si="304"/>
        <v>101.85587257843656</v>
      </c>
      <c r="R841" s="337">
        <f t="shared" si="304"/>
        <v>104.5973611815311</v>
      </c>
      <c r="S841" s="337">
        <f t="shared" si="304"/>
        <v>102.88492937345464</v>
      </c>
      <c r="T841" s="337">
        <f t="shared" si="304"/>
        <v>106.56198515269374</v>
      </c>
      <c r="U841" s="337">
        <f t="shared" si="304"/>
        <v>110.65261425787983</v>
      </c>
      <c r="V841" s="337">
        <f t="shared" si="304"/>
        <v>116.83598169467139</v>
      </c>
      <c r="W841" s="337">
        <f t="shared" si="304"/>
        <v>122.13148391481724</v>
      </c>
      <c r="X841" s="337">
        <f t="shared" si="304"/>
        <v>128.68993900481561</v>
      </c>
      <c r="Y841" s="337">
        <f t="shared" si="304"/>
        <v>136.97356377231765</v>
      </c>
      <c r="Z841" s="337">
        <f t="shared" si="304"/>
        <v>135.66900000000001</v>
      </c>
      <c r="AA841" s="337">
        <f t="shared" si="304"/>
        <v>141.94200000000001</v>
      </c>
      <c r="AB841" s="337">
        <f t="shared" si="304"/>
        <v>147.19929599020941</v>
      </c>
      <c r="AC841" s="337">
        <f t="shared" si="304"/>
        <v>143.91270126119696</v>
      </c>
      <c r="AD841" s="337">
        <f t="shared" si="304"/>
        <v>152.42244625178444</v>
      </c>
      <c r="AE841" s="337">
        <f t="shared" si="304"/>
        <v>154.10684571706733</v>
      </c>
      <c r="AF841" s="337"/>
      <c r="AG841" s="337"/>
      <c r="AH841" s="337"/>
    </row>
    <row r="842" spans="1:34" s="299" customFormat="1" x14ac:dyDescent="0.2">
      <c r="A842" s="297" t="s">
        <v>117</v>
      </c>
      <c r="B842" s="297" t="s">
        <v>423</v>
      </c>
      <c r="C842" s="337">
        <f t="shared" si="304"/>
        <v>2.2865172250444981</v>
      </c>
      <c r="D842" s="337">
        <f t="shared" si="304"/>
        <v>2.022682863840934</v>
      </c>
      <c r="E842" s="337">
        <f t="shared" si="304"/>
        <v>2.0699423944917408</v>
      </c>
      <c r="F842" s="337">
        <f t="shared" si="304"/>
        <v>2.3610448443513676</v>
      </c>
      <c r="G842" s="337">
        <f t="shared" si="304"/>
        <v>2.3676308844062954</v>
      </c>
      <c r="H842" s="337">
        <f t="shared" si="304"/>
        <v>2.1782076682266256</v>
      </c>
      <c r="I842" s="337">
        <f t="shared" si="304"/>
        <v>2.4077175035886667</v>
      </c>
      <c r="J842" s="337">
        <f t="shared" si="304"/>
        <v>2.6607416315106911</v>
      </c>
      <c r="K842" s="337">
        <f t="shared" si="304"/>
        <v>3.3714482138442516</v>
      </c>
      <c r="L842" s="337">
        <f t="shared" si="304"/>
        <v>3.5475313743167289</v>
      </c>
      <c r="M842" s="337">
        <f t="shared" si="304"/>
        <v>2.7400740653968283</v>
      </c>
      <c r="N842" s="337">
        <f t="shared" si="304"/>
        <v>3.5880176299136517</v>
      </c>
      <c r="O842" s="337">
        <f t="shared" si="304"/>
        <v>1.2474614925153977</v>
      </c>
      <c r="P842" s="337">
        <f t="shared" si="304"/>
        <v>1.3432065903836536</v>
      </c>
      <c r="Q842" s="337">
        <f t="shared" si="304"/>
        <v>3.7699061101704356</v>
      </c>
      <c r="R842" s="337">
        <f t="shared" si="304"/>
        <v>3.8832165837788102</v>
      </c>
      <c r="S842" s="337">
        <f t="shared" si="304"/>
        <v>3.8688343001351839</v>
      </c>
      <c r="T842" s="337">
        <f t="shared" si="304"/>
        <v>4.0847031033836227</v>
      </c>
      <c r="U842" s="337">
        <f t="shared" si="304"/>
        <v>4.1915592418713912</v>
      </c>
      <c r="V842" s="337">
        <f t="shared" si="304"/>
        <v>4.2746709522014834</v>
      </c>
      <c r="W842" s="337">
        <f t="shared" si="304"/>
        <v>4.1307304192892094</v>
      </c>
      <c r="X842" s="337">
        <f t="shared" si="304"/>
        <v>4.3267488766860369</v>
      </c>
      <c r="Y842" s="337">
        <f t="shared" si="304"/>
        <v>4.3256682700734777</v>
      </c>
      <c r="Z842" s="337">
        <f t="shared" si="304"/>
        <v>7.4189999999999996</v>
      </c>
      <c r="AA842" s="337">
        <f t="shared" si="304"/>
        <v>7.5339999999999998</v>
      </c>
      <c r="AB842" s="337">
        <f t="shared" si="304"/>
        <v>8.1419308357348701</v>
      </c>
      <c r="AC842" s="337">
        <f t="shared" si="304"/>
        <v>8.5594157282345158</v>
      </c>
      <c r="AD842" s="337">
        <f t="shared" si="304"/>
        <v>8.7728212152257292</v>
      </c>
      <c r="AE842" s="337">
        <f t="shared" si="304"/>
        <v>8.6205715966825842</v>
      </c>
      <c r="AF842" s="337"/>
      <c r="AG842" s="337"/>
      <c r="AH842" s="337"/>
    </row>
    <row r="843" spans="1:34" s="299" customFormat="1" x14ac:dyDescent="0.2">
      <c r="A843" s="297" t="s">
        <v>118</v>
      </c>
      <c r="B843" s="297" t="s">
        <v>424</v>
      </c>
      <c r="C843" s="337">
        <f t="shared" si="304"/>
        <v>0</v>
      </c>
      <c r="D843" s="337">
        <f t="shared" si="304"/>
        <v>0</v>
      </c>
      <c r="E843" s="337">
        <f t="shared" si="304"/>
        <v>0</v>
      </c>
      <c r="F843" s="337">
        <f t="shared" si="304"/>
        <v>0</v>
      </c>
      <c r="G843" s="337">
        <f t="shared" si="304"/>
        <v>0</v>
      </c>
      <c r="H843" s="337">
        <f t="shared" si="304"/>
        <v>0</v>
      </c>
      <c r="I843" s="337">
        <f t="shared" si="304"/>
        <v>0</v>
      </c>
      <c r="J843" s="337">
        <f t="shared" si="304"/>
        <v>0</v>
      </c>
      <c r="K843" s="337">
        <f t="shared" si="304"/>
        <v>0</v>
      </c>
      <c r="L843" s="337">
        <f t="shared" si="304"/>
        <v>0</v>
      </c>
      <c r="M843" s="337">
        <f t="shared" si="304"/>
        <v>0</v>
      </c>
      <c r="N843" s="337">
        <f t="shared" si="304"/>
        <v>0</v>
      </c>
      <c r="O843" s="337">
        <f t="shared" si="304"/>
        <v>0</v>
      </c>
      <c r="P843" s="337">
        <f t="shared" si="304"/>
        <v>0</v>
      </c>
      <c r="Q843" s="337">
        <f t="shared" si="304"/>
        <v>0</v>
      </c>
      <c r="R843" s="337">
        <f t="shared" si="304"/>
        <v>0</v>
      </c>
      <c r="S843" s="337">
        <f t="shared" si="304"/>
        <v>0</v>
      </c>
      <c r="T843" s="337">
        <f t="shared" si="304"/>
        <v>0</v>
      </c>
      <c r="U843" s="337">
        <f t="shared" si="304"/>
        <v>0</v>
      </c>
      <c r="V843" s="337">
        <f t="shared" si="304"/>
        <v>0</v>
      </c>
      <c r="W843" s="337">
        <f t="shared" si="304"/>
        <v>0</v>
      </c>
      <c r="X843" s="337">
        <f t="shared" si="304"/>
        <v>0</v>
      </c>
      <c r="Y843" s="337">
        <f t="shared" si="304"/>
        <v>0</v>
      </c>
      <c r="Z843" s="337">
        <f t="shared" si="304"/>
        <v>0</v>
      </c>
      <c r="AA843" s="337">
        <f t="shared" si="304"/>
        <v>0</v>
      </c>
      <c r="AB843" s="337">
        <f t="shared" si="304"/>
        <v>0</v>
      </c>
      <c r="AC843" s="337">
        <f t="shared" si="304"/>
        <v>0</v>
      </c>
      <c r="AD843" s="337">
        <f t="shared" si="304"/>
        <v>0</v>
      </c>
      <c r="AE843" s="337">
        <f t="shared" si="304"/>
        <v>0</v>
      </c>
      <c r="AF843" s="337"/>
      <c r="AG843" s="337"/>
      <c r="AH843" s="337"/>
    </row>
    <row r="844" spans="1:34" s="299" customFormat="1" x14ac:dyDescent="0.2">
      <c r="A844" s="297" t="s">
        <v>187</v>
      </c>
      <c r="B844" s="297" t="s">
        <v>425</v>
      </c>
      <c r="C844" s="337">
        <f t="shared" si="304"/>
        <v>17.518659044191583</v>
      </c>
      <c r="D844" s="337">
        <f t="shared" si="304"/>
        <v>17.234029114465869</v>
      </c>
      <c r="E844" s="337">
        <f t="shared" si="304"/>
        <v>24.133343304008982</v>
      </c>
      <c r="F844" s="337">
        <f t="shared" si="304"/>
        <v>28.005516320637639</v>
      </c>
      <c r="G844" s="337">
        <f t="shared" si="304"/>
        <v>28.806490144197426</v>
      </c>
      <c r="H844" s="337">
        <f t="shared" si="304"/>
        <v>27.474817718420933</v>
      </c>
      <c r="I844" s="337">
        <f t="shared" si="304"/>
        <v>26.879556151109597</v>
      </c>
      <c r="J844" s="337">
        <f t="shared" si="304"/>
        <v>26.269215468660722</v>
      </c>
      <c r="K844" s="337">
        <f t="shared" si="304"/>
        <v>26.91244419690609</v>
      </c>
      <c r="L844" s="337">
        <f t="shared" si="304"/>
        <v>28.534715778635587</v>
      </c>
      <c r="M844" s="337">
        <f t="shared" si="304"/>
        <v>30.161028638144266</v>
      </c>
      <c r="N844" s="337">
        <f t="shared" si="304"/>
        <v>31.702697667222481</v>
      </c>
      <c r="O844" s="337">
        <f t="shared" si="304"/>
        <v>33.426802282643074</v>
      </c>
      <c r="P844" s="337">
        <f t="shared" si="304"/>
        <v>34.114402466744266</v>
      </c>
      <c r="Q844" s="337">
        <f t="shared" si="304"/>
        <v>38.3872864021589</v>
      </c>
      <c r="R844" s="337">
        <f t="shared" si="304"/>
        <v>37.216284483193959</v>
      </c>
      <c r="S844" s="337">
        <f t="shared" si="304"/>
        <v>32.453990429934407</v>
      </c>
      <c r="T844" s="337">
        <f t="shared" si="304"/>
        <v>34.88457190258179</v>
      </c>
      <c r="U844" s="337">
        <f t="shared" si="304"/>
        <v>33.213353618915242</v>
      </c>
      <c r="V844" s="337">
        <f t="shared" si="304"/>
        <v>34.634850844161015</v>
      </c>
      <c r="W844" s="337">
        <f t="shared" si="304"/>
        <v>35.422820234065611</v>
      </c>
      <c r="X844" s="337">
        <f t="shared" si="304"/>
        <v>36.94295533186623</v>
      </c>
      <c r="Y844" s="337">
        <f t="shared" si="304"/>
        <v>39.570264880730655</v>
      </c>
      <c r="Z844" s="337">
        <f t="shared" ref="U844:AE859" si="305">IFERROR(IF(Z$13=2016,Z738,IF(Z$13&gt;2016,Y844*Z791/Y738,AA844*Z738/AA791)),0)</f>
        <v>40.131999999999998</v>
      </c>
      <c r="AA844" s="337">
        <f t="shared" si="305"/>
        <v>45.298999999999999</v>
      </c>
      <c r="AB844" s="337">
        <f t="shared" si="305"/>
        <v>49.653845423009791</v>
      </c>
      <c r="AC844" s="337">
        <f t="shared" si="305"/>
        <v>53.129953346298862</v>
      </c>
      <c r="AD844" s="337">
        <f t="shared" si="305"/>
        <v>52.598893310499079</v>
      </c>
      <c r="AE844" s="337">
        <f t="shared" si="305"/>
        <v>52.862288137188145</v>
      </c>
      <c r="AF844" s="337"/>
      <c r="AG844" s="337"/>
      <c r="AH844" s="337"/>
    </row>
    <row r="845" spans="1:34" s="299" customFormat="1" x14ac:dyDescent="0.2">
      <c r="A845" s="297" t="s">
        <v>189</v>
      </c>
      <c r="B845" s="297" t="s">
        <v>426</v>
      </c>
      <c r="C845" s="337">
        <f t="shared" ref="C845:T859" si="306">IFERROR(IF(C$13=2016,C739,IF(C$13&gt;2016,B845*C792/B739,D845*C739/D792)),0)</f>
        <v>292.69632571036135</v>
      </c>
      <c r="D845" s="337">
        <f t="shared" si="306"/>
        <v>320.0633328678901</v>
      </c>
      <c r="E845" s="337">
        <f t="shared" si="306"/>
        <v>315.32975017786856</v>
      </c>
      <c r="F845" s="337">
        <f t="shared" si="306"/>
        <v>416.00137342436034</v>
      </c>
      <c r="G845" s="337">
        <f t="shared" si="306"/>
        <v>407.83360050572026</v>
      </c>
      <c r="H845" s="337">
        <f t="shared" si="306"/>
        <v>343.99186830504118</v>
      </c>
      <c r="I845" s="337">
        <f t="shared" si="306"/>
        <v>340.37928148483951</v>
      </c>
      <c r="J845" s="337">
        <f t="shared" si="306"/>
        <v>382.14771292393482</v>
      </c>
      <c r="K845" s="337">
        <f t="shared" si="306"/>
        <v>378.06742557540343</v>
      </c>
      <c r="L845" s="337">
        <f t="shared" si="306"/>
        <v>482.68989826992782</v>
      </c>
      <c r="M845" s="337">
        <f t="shared" si="306"/>
        <v>540.2726445520542</v>
      </c>
      <c r="N845" s="337">
        <f t="shared" si="306"/>
        <v>487.16717383986082</v>
      </c>
      <c r="O845" s="337">
        <f t="shared" si="306"/>
        <v>619.34742265663624</v>
      </c>
      <c r="P845" s="337">
        <f t="shared" si="306"/>
        <v>644.16519060442602</v>
      </c>
      <c r="Q845" s="337">
        <f t="shared" si="306"/>
        <v>615.39628677781309</v>
      </c>
      <c r="R845" s="337">
        <f t="shared" si="306"/>
        <v>665.67687034837024</v>
      </c>
      <c r="S845" s="337">
        <f t="shared" si="306"/>
        <v>768.98761278300947</v>
      </c>
      <c r="T845" s="337">
        <f t="shared" si="306"/>
        <v>758.51006183837296</v>
      </c>
      <c r="U845" s="337">
        <f t="shared" si="305"/>
        <v>753.10032540577606</v>
      </c>
      <c r="V845" s="337">
        <f t="shared" si="305"/>
        <v>818.45275538872534</v>
      </c>
      <c r="W845" s="337">
        <f t="shared" si="305"/>
        <v>934.69651584904466</v>
      </c>
      <c r="X845" s="337">
        <f t="shared" si="305"/>
        <v>1156.2500858955361</v>
      </c>
      <c r="Y845" s="337">
        <f t="shared" si="305"/>
        <v>1317.9329039407044</v>
      </c>
      <c r="Z845" s="337">
        <f t="shared" si="305"/>
        <v>1448.1320000000001</v>
      </c>
      <c r="AA845" s="337">
        <f t="shared" si="305"/>
        <v>1492.864</v>
      </c>
      <c r="AB845" s="337">
        <f t="shared" si="305"/>
        <v>1547.1929161420308</v>
      </c>
      <c r="AC845" s="337">
        <f t="shared" si="305"/>
        <v>1577.5285748319063</v>
      </c>
      <c r="AD845" s="337">
        <f t="shared" si="305"/>
        <v>1579.9901016588997</v>
      </c>
      <c r="AE845" s="337">
        <f t="shared" si="305"/>
        <v>1689.6311410876392</v>
      </c>
      <c r="AF845" s="337"/>
      <c r="AG845" s="337"/>
      <c r="AH845" s="337"/>
    </row>
    <row r="846" spans="1:34" s="299" customFormat="1" x14ac:dyDescent="0.2">
      <c r="A846" s="297" t="s">
        <v>464</v>
      </c>
      <c r="B846" s="297" t="s">
        <v>427</v>
      </c>
      <c r="C846" s="337">
        <f t="shared" si="306"/>
        <v>249.99247044492</v>
      </c>
      <c r="D846" s="337">
        <f t="shared" si="306"/>
        <v>244.77881140703406</v>
      </c>
      <c r="E846" s="337">
        <f t="shared" si="306"/>
        <v>223.61305323921232</v>
      </c>
      <c r="F846" s="337">
        <f t="shared" si="306"/>
        <v>280.29935089266962</v>
      </c>
      <c r="G846" s="337">
        <f t="shared" si="306"/>
        <v>301.94027327850227</v>
      </c>
      <c r="H846" s="337">
        <f t="shared" si="306"/>
        <v>358.86352436372397</v>
      </c>
      <c r="I846" s="337">
        <f t="shared" si="306"/>
        <v>341.46747369284878</v>
      </c>
      <c r="J846" s="337">
        <f t="shared" si="306"/>
        <v>425.33216520798561</v>
      </c>
      <c r="K846" s="337">
        <f t="shared" si="306"/>
        <v>427.73089716525459</v>
      </c>
      <c r="L846" s="337">
        <f t="shared" si="306"/>
        <v>534.11125869216073</v>
      </c>
      <c r="M846" s="337">
        <f t="shared" si="306"/>
        <v>429.72585336168027</v>
      </c>
      <c r="N846" s="337">
        <f t="shared" si="306"/>
        <v>572.44035362043928</v>
      </c>
      <c r="O846" s="337">
        <f t="shared" si="306"/>
        <v>601.28988654673583</v>
      </c>
      <c r="P846" s="337">
        <f t="shared" si="306"/>
        <v>613.65569121047281</v>
      </c>
      <c r="Q846" s="337">
        <f t="shared" si="306"/>
        <v>638.00779496030157</v>
      </c>
      <c r="R846" s="337">
        <f t="shared" si="306"/>
        <v>657.5844025181176</v>
      </c>
      <c r="S846" s="337">
        <f t="shared" si="306"/>
        <v>696.03078013180641</v>
      </c>
      <c r="T846" s="337">
        <f t="shared" si="306"/>
        <v>706.82113641006231</v>
      </c>
      <c r="U846" s="337">
        <f t="shared" si="305"/>
        <v>762.12572518030026</v>
      </c>
      <c r="V846" s="337">
        <f t="shared" si="305"/>
        <v>814.27909370388352</v>
      </c>
      <c r="W846" s="337">
        <f t="shared" si="305"/>
        <v>826.20757344985259</v>
      </c>
      <c r="X846" s="337">
        <f t="shared" si="305"/>
        <v>863.55641936362952</v>
      </c>
      <c r="Y846" s="337">
        <f t="shared" si="305"/>
        <v>959.57268096310395</v>
      </c>
      <c r="Z846" s="337">
        <f t="shared" si="305"/>
        <v>952.04700000000003</v>
      </c>
      <c r="AA846" s="337">
        <f t="shared" si="305"/>
        <v>1026.2660000000001</v>
      </c>
      <c r="AB846" s="337">
        <f t="shared" si="305"/>
        <v>1102.0706255671639</v>
      </c>
      <c r="AC846" s="337">
        <f t="shared" si="305"/>
        <v>1174.3388051124571</v>
      </c>
      <c r="AD846" s="337">
        <f t="shared" si="305"/>
        <v>1053.2801274722506</v>
      </c>
      <c r="AE846" s="337">
        <f t="shared" si="305"/>
        <v>1143.3066580876825</v>
      </c>
      <c r="AF846" s="337"/>
      <c r="AG846" s="337"/>
      <c r="AH846" s="337"/>
    </row>
    <row r="847" spans="1:34" s="299" customFormat="1" x14ac:dyDescent="0.2">
      <c r="A847" s="297" t="s">
        <v>465</v>
      </c>
      <c r="B847" s="297" t="s">
        <v>428</v>
      </c>
      <c r="C847" s="337">
        <f t="shared" si="306"/>
        <v>38.762560548016999</v>
      </c>
      <c r="D847" s="337">
        <f t="shared" si="306"/>
        <v>39.646098559895641</v>
      </c>
      <c r="E847" s="337">
        <f t="shared" si="306"/>
        <v>43.369884980004329</v>
      </c>
      <c r="F847" s="337">
        <f t="shared" si="306"/>
        <v>51.162559248000534</v>
      </c>
      <c r="G847" s="337">
        <f t="shared" si="306"/>
        <v>55.61736967052898</v>
      </c>
      <c r="H847" s="337">
        <f t="shared" si="306"/>
        <v>63.706577004655657</v>
      </c>
      <c r="I847" s="337">
        <f t="shared" si="306"/>
        <v>88.720158298910476</v>
      </c>
      <c r="J847" s="337">
        <f t="shared" si="306"/>
        <v>101.94234048704611</v>
      </c>
      <c r="K847" s="337">
        <f t="shared" si="306"/>
        <v>134.51273634080314</v>
      </c>
      <c r="L847" s="337">
        <f t="shared" si="306"/>
        <v>117.09877982822884</v>
      </c>
      <c r="M847" s="337">
        <f t="shared" si="306"/>
        <v>148.35228605657551</v>
      </c>
      <c r="N847" s="337">
        <f t="shared" si="306"/>
        <v>186.14457007560631</v>
      </c>
      <c r="O847" s="337">
        <f t="shared" si="306"/>
        <v>306.20549132498917</v>
      </c>
      <c r="P847" s="337">
        <f t="shared" si="306"/>
        <v>345.63316900225567</v>
      </c>
      <c r="Q847" s="337">
        <f t="shared" si="306"/>
        <v>379.80862326429036</v>
      </c>
      <c r="R847" s="337">
        <f t="shared" si="306"/>
        <v>384.24678920127604</v>
      </c>
      <c r="S847" s="337">
        <f t="shared" si="306"/>
        <v>391.56073331996475</v>
      </c>
      <c r="T847" s="337">
        <f t="shared" si="306"/>
        <v>411.18038609158327</v>
      </c>
      <c r="U847" s="337">
        <f t="shared" si="305"/>
        <v>417.47548307237616</v>
      </c>
      <c r="V847" s="337">
        <f t="shared" si="305"/>
        <v>409.8531835309393</v>
      </c>
      <c r="W847" s="337">
        <f t="shared" si="305"/>
        <v>437.53311561162565</v>
      </c>
      <c r="X847" s="337">
        <f t="shared" si="305"/>
        <v>478.03118742965751</v>
      </c>
      <c r="Y847" s="337">
        <f t="shared" si="305"/>
        <v>499.4505439200542</v>
      </c>
      <c r="Z847" s="337">
        <f t="shared" si="305"/>
        <v>552.55399999999997</v>
      </c>
      <c r="AA847" s="337">
        <f t="shared" si="305"/>
        <v>598.96299999999997</v>
      </c>
      <c r="AB847" s="337">
        <f t="shared" si="305"/>
        <v>588.39550493930676</v>
      </c>
      <c r="AC847" s="337">
        <f t="shared" si="305"/>
        <v>622.45261246188386</v>
      </c>
      <c r="AD847" s="337">
        <f t="shared" si="305"/>
        <v>660.81345897176595</v>
      </c>
      <c r="AE847" s="337">
        <f t="shared" si="305"/>
        <v>703.13944008012527</v>
      </c>
      <c r="AF847" s="337"/>
      <c r="AG847" s="337"/>
      <c r="AH847" s="337"/>
    </row>
    <row r="848" spans="1:34" s="299" customFormat="1" x14ac:dyDescent="0.2">
      <c r="A848" s="297" t="s">
        <v>466</v>
      </c>
      <c r="B848" s="297" t="s">
        <v>429</v>
      </c>
      <c r="C848" s="337">
        <f t="shared" si="306"/>
        <v>52.985611905853219</v>
      </c>
      <c r="D848" s="337">
        <f t="shared" si="306"/>
        <v>52.013177220986258</v>
      </c>
      <c r="E848" s="337">
        <f t="shared" si="306"/>
        <v>88.63846977841024</v>
      </c>
      <c r="F848" s="337">
        <f t="shared" si="306"/>
        <v>81.844458653380016</v>
      </c>
      <c r="G848" s="337">
        <f t="shared" si="306"/>
        <v>68.656922059853457</v>
      </c>
      <c r="H848" s="337">
        <f t="shared" si="306"/>
        <v>68.39201358666314</v>
      </c>
      <c r="I848" s="337">
        <f t="shared" si="306"/>
        <v>70.666999077513552</v>
      </c>
      <c r="J848" s="337">
        <f t="shared" si="306"/>
        <v>72.85480344521028</v>
      </c>
      <c r="K848" s="337">
        <f t="shared" si="306"/>
        <v>74.319688789482512</v>
      </c>
      <c r="L848" s="337">
        <f t="shared" si="306"/>
        <v>85.521814291252056</v>
      </c>
      <c r="M848" s="337">
        <f t="shared" si="306"/>
        <v>105.09352673537242</v>
      </c>
      <c r="N848" s="337">
        <f t="shared" si="306"/>
        <v>97.238273917532226</v>
      </c>
      <c r="O848" s="337">
        <f t="shared" si="306"/>
        <v>111.26665420053433</v>
      </c>
      <c r="P848" s="337">
        <f t="shared" si="306"/>
        <v>98.780521014047835</v>
      </c>
      <c r="Q848" s="337">
        <f t="shared" si="306"/>
        <v>114.8640605041342</v>
      </c>
      <c r="R848" s="337">
        <f t="shared" si="306"/>
        <v>132.21850482009054</v>
      </c>
      <c r="S848" s="337">
        <f t="shared" si="306"/>
        <v>132.69065392351646</v>
      </c>
      <c r="T848" s="337">
        <f t="shared" si="306"/>
        <v>134.8711938107495</v>
      </c>
      <c r="U848" s="337">
        <f t="shared" si="305"/>
        <v>144.53165757341046</v>
      </c>
      <c r="V848" s="337">
        <f t="shared" si="305"/>
        <v>152.52752264514814</v>
      </c>
      <c r="W848" s="337">
        <f t="shared" si="305"/>
        <v>165.3226653009215</v>
      </c>
      <c r="X848" s="337">
        <f t="shared" si="305"/>
        <v>179.5941135452407</v>
      </c>
      <c r="Y848" s="337">
        <f t="shared" si="305"/>
        <v>190.13225882874826</v>
      </c>
      <c r="Z848" s="337">
        <f t="shared" si="305"/>
        <v>199.34200000000001</v>
      </c>
      <c r="AA848" s="337">
        <f t="shared" si="305"/>
        <v>216.649</v>
      </c>
      <c r="AB848" s="337">
        <f t="shared" si="305"/>
        <v>263.82315618293717</v>
      </c>
      <c r="AC848" s="337">
        <f t="shared" si="305"/>
        <v>272.53477968585452</v>
      </c>
      <c r="AD848" s="337">
        <f t="shared" si="305"/>
        <v>287.9944476104435</v>
      </c>
      <c r="AE848" s="337">
        <f t="shared" si="305"/>
        <v>323.5107294466398</v>
      </c>
      <c r="AF848" s="337"/>
      <c r="AG848" s="337"/>
      <c r="AH848" s="337"/>
    </row>
    <row r="849" spans="1:34" s="299" customFormat="1" x14ac:dyDescent="0.2">
      <c r="A849" s="297" t="s">
        <v>191</v>
      </c>
      <c r="B849" s="297" t="s">
        <v>430</v>
      </c>
      <c r="C849" s="337">
        <f t="shared" si="306"/>
        <v>428.25062904894884</v>
      </c>
      <c r="D849" s="337">
        <f t="shared" si="306"/>
        <v>436.22821723286114</v>
      </c>
      <c r="E849" s="337">
        <f t="shared" si="306"/>
        <v>427.19817176478244</v>
      </c>
      <c r="F849" s="337">
        <f t="shared" si="306"/>
        <v>438.15334201537593</v>
      </c>
      <c r="G849" s="337">
        <f t="shared" si="306"/>
        <v>488.65569578122143</v>
      </c>
      <c r="H849" s="337">
        <f t="shared" si="306"/>
        <v>470.03764636535709</v>
      </c>
      <c r="I849" s="337">
        <f t="shared" si="306"/>
        <v>468.75778781407445</v>
      </c>
      <c r="J849" s="337">
        <f t="shared" si="306"/>
        <v>517.06441400766892</v>
      </c>
      <c r="K849" s="337">
        <f t="shared" si="306"/>
        <v>521.79436072783824</v>
      </c>
      <c r="L849" s="337">
        <f t="shared" si="306"/>
        <v>547.32444069282258</v>
      </c>
      <c r="M849" s="337">
        <f t="shared" si="306"/>
        <v>598.31901634538792</v>
      </c>
      <c r="N849" s="337">
        <f t="shared" si="306"/>
        <v>634.45820787100752</v>
      </c>
      <c r="O849" s="337">
        <f t="shared" si="306"/>
        <v>637.26015934612258</v>
      </c>
      <c r="P849" s="337">
        <f t="shared" si="306"/>
        <v>650.29887697266645</v>
      </c>
      <c r="Q849" s="337">
        <f t="shared" si="306"/>
        <v>675.58644531026903</v>
      </c>
      <c r="R849" s="337">
        <f t="shared" si="306"/>
        <v>696.09868144907637</v>
      </c>
      <c r="S849" s="337">
        <f t="shared" si="306"/>
        <v>673.36745382427341</v>
      </c>
      <c r="T849" s="337">
        <f t="shared" si="306"/>
        <v>715.14044984016743</v>
      </c>
      <c r="U849" s="337">
        <f t="shared" si="305"/>
        <v>707.5746513474279</v>
      </c>
      <c r="V849" s="337">
        <f t="shared" si="305"/>
        <v>734.90490644165789</v>
      </c>
      <c r="W849" s="337">
        <f t="shared" si="305"/>
        <v>768.90716093010678</v>
      </c>
      <c r="X849" s="337">
        <f t="shared" si="305"/>
        <v>799.59918131866857</v>
      </c>
      <c r="Y849" s="337">
        <f t="shared" si="305"/>
        <v>812.36925494965908</v>
      </c>
      <c r="Z849" s="337">
        <f t="shared" si="305"/>
        <v>807.62699999999995</v>
      </c>
      <c r="AA849" s="337">
        <f t="shared" si="305"/>
        <v>849.197</v>
      </c>
      <c r="AB849" s="337">
        <f t="shared" si="305"/>
        <v>872.95826483406097</v>
      </c>
      <c r="AC849" s="337">
        <f t="shared" si="305"/>
        <v>899.53543944794671</v>
      </c>
      <c r="AD849" s="337">
        <f t="shared" si="305"/>
        <v>906.00081674021487</v>
      </c>
      <c r="AE849" s="337">
        <f t="shared" si="305"/>
        <v>939.58456616974763</v>
      </c>
      <c r="AF849" s="337"/>
      <c r="AG849" s="337"/>
      <c r="AH849" s="337"/>
    </row>
    <row r="850" spans="1:34" s="299" customFormat="1" x14ac:dyDescent="0.2">
      <c r="A850" s="297" t="s">
        <v>192</v>
      </c>
      <c r="B850" s="297" t="s">
        <v>431</v>
      </c>
      <c r="C850" s="337">
        <f t="shared" si="306"/>
        <v>1.1974482812956568</v>
      </c>
      <c r="D850" s="337">
        <f t="shared" si="306"/>
        <v>1.4354350391029744</v>
      </c>
      <c r="E850" s="337">
        <f t="shared" si="306"/>
        <v>1.1819821503906849</v>
      </c>
      <c r="F850" s="337">
        <f t="shared" si="306"/>
        <v>2.042081417709475</v>
      </c>
      <c r="G850" s="337">
        <f t="shared" si="306"/>
        <v>1.9476158356064768</v>
      </c>
      <c r="H850" s="337">
        <f t="shared" si="306"/>
        <v>1.9639661636981409</v>
      </c>
      <c r="I850" s="337">
        <f t="shared" si="306"/>
        <v>2.0411369942747664</v>
      </c>
      <c r="J850" s="337">
        <f t="shared" si="306"/>
        <v>4.2045672492689077</v>
      </c>
      <c r="K850" s="337">
        <f t="shared" si="306"/>
        <v>5.1343793258149102</v>
      </c>
      <c r="L850" s="337">
        <f t="shared" si="306"/>
        <v>5.9713501655184142</v>
      </c>
      <c r="M850" s="337">
        <f t="shared" si="306"/>
        <v>8.6007100298064358</v>
      </c>
      <c r="N850" s="337">
        <f t="shared" si="306"/>
        <v>10.066407860214301</v>
      </c>
      <c r="O850" s="337">
        <f t="shared" si="306"/>
        <v>17.865249867742243</v>
      </c>
      <c r="P850" s="337">
        <f t="shared" si="306"/>
        <v>22.180968526494748</v>
      </c>
      <c r="Q850" s="337">
        <f t="shared" si="306"/>
        <v>29.099933206671555</v>
      </c>
      <c r="R850" s="337">
        <f t="shared" si="306"/>
        <v>28.272777571002461</v>
      </c>
      <c r="S850" s="337">
        <f t="shared" si="306"/>
        <v>29.267085114586724</v>
      </c>
      <c r="T850" s="337">
        <f t="shared" si="306"/>
        <v>30.152585353871217</v>
      </c>
      <c r="U850" s="337">
        <f t="shared" si="305"/>
        <v>29.733934669267903</v>
      </c>
      <c r="V850" s="337">
        <f t="shared" si="305"/>
        <v>29.427952103713164</v>
      </c>
      <c r="W850" s="337">
        <f t="shared" si="305"/>
        <v>28.82096785447942</v>
      </c>
      <c r="X850" s="337">
        <f t="shared" si="305"/>
        <v>31.599191581495678</v>
      </c>
      <c r="Y850" s="337">
        <f t="shared" si="305"/>
        <v>31.9274550280219</v>
      </c>
      <c r="Z850" s="337">
        <f t="shared" si="305"/>
        <v>6.516</v>
      </c>
      <c r="AA850" s="337">
        <f t="shared" si="305"/>
        <v>6.6920000000000002</v>
      </c>
      <c r="AB850" s="337">
        <f t="shared" si="305"/>
        <v>6.6097935068733538</v>
      </c>
      <c r="AC850" s="337">
        <f t="shared" si="305"/>
        <v>6.8244922476842413</v>
      </c>
      <c r="AD850" s="337">
        <f t="shared" si="305"/>
        <v>6.8139959648648167</v>
      </c>
      <c r="AE850" s="337">
        <f t="shared" si="305"/>
        <v>6.7128953240892439</v>
      </c>
      <c r="AF850" s="337"/>
      <c r="AG850" s="337"/>
      <c r="AH850" s="337"/>
    </row>
    <row r="851" spans="1:34" s="299" customFormat="1" x14ac:dyDescent="0.2">
      <c r="A851" s="297" t="s">
        <v>467</v>
      </c>
      <c r="B851" s="297" t="s">
        <v>433</v>
      </c>
      <c r="C851" s="337">
        <f t="shared" si="306"/>
        <v>2.9547218758573455</v>
      </c>
      <c r="D851" s="337">
        <f t="shared" si="306"/>
        <v>3.4342064942899597</v>
      </c>
      <c r="E851" s="337">
        <f t="shared" si="306"/>
        <v>2.9149076633304274</v>
      </c>
      <c r="F851" s="337">
        <f t="shared" si="306"/>
        <v>9.1949013008931662</v>
      </c>
      <c r="G851" s="337">
        <f t="shared" si="306"/>
        <v>8.5754056774595142</v>
      </c>
      <c r="H851" s="337">
        <f t="shared" si="306"/>
        <v>8.8716999682133348</v>
      </c>
      <c r="I851" s="337">
        <f t="shared" si="306"/>
        <v>5.884584471174688</v>
      </c>
      <c r="J851" s="337">
        <f t="shared" si="306"/>
        <v>12.385907185754844</v>
      </c>
      <c r="K851" s="337">
        <f t="shared" si="306"/>
        <v>15.167293825610416</v>
      </c>
      <c r="L851" s="337">
        <f t="shared" si="306"/>
        <v>17.841931381443217</v>
      </c>
      <c r="M851" s="337">
        <f t="shared" si="306"/>
        <v>9.407355016208788</v>
      </c>
      <c r="N851" s="337">
        <f t="shared" si="306"/>
        <v>10.810477453894343</v>
      </c>
      <c r="O851" s="337">
        <f t="shared" si="306"/>
        <v>13.867964731243887</v>
      </c>
      <c r="P851" s="337">
        <f t="shared" si="306"/>
        <v>13.591684655664242</v>
      </c>
      <c r="Q851" s="337">
        <f t="shared" si="306"/>
        <v>15.129177909034087</v>
      </c>
      <c r="R851" s="337">
        <f t="shared" si="306"/>
        <v>17.376379658391286</v>
      </c>
      <c r="S851" s="337">
        <f t="shared" si="306"/>
        <v>16.215454803222972</v>
      </c>
      <c r="T851" s="337">
        <f t="shared" si="306"/>
        <v>19.355865200392714</v>
      </c>
      <c r="U851" s="337">
        <f t="shared" si="305"/>
        <v>17.795430375277757</v>
      </c>
      <c r="V851" s="337">
        <f t="shared" si="305"/>
        <v>17.656127032854357</v>
      </c>
      <c r="W851" s="337">
        <f t="shared" si="305"/>
        <v>11.95263736003446</v>
      </c>
      <c r="X851" s="337">
        <f t="shared" si="305"/>
        <v>12.631347997394826</v>
      </c>
      <c r="Y851" s="337">
        <f t="shared" si="305"/>
        <v>11.871228810191056</v>
      </c>
      <c r="Z851" s="337">
        <f t="shared" si="305"/>
        <v>11.855</v>
      </c>
      <c r="AA851" s="337">
        <f t="shared" si="305"/>
        <v>11.510999999999999</v>
      </c>
      <c r="AB851" s="337">
        <f t="shared" si="305"/>
        <v>17.798068445676659</v>
      </c>
      <c r="AC851" s="337">
        <f t="shared" si="305"/>
        <v>20.810857877780389</v>
      </c>
      <c r="AD851" s="337">
        <f t="shared" si="305"/>
        <v>21.384726487313358</v>
      </c>
      <c r="AE851" s="337">
        <f t="shared" si="305"/>
        <v>23.117580158636891</v>
      </c>
      <c r="AF851" s="337"/>
      <c r="AG851" s="337"/>
      <c r="AH851" s="337"/>
    </row>
    <row r="852" spans="1:34" s="299" customFormat="1" x14ac:dyDescent="0.2">
      <c r="A852" s="297" t="s">
        <v>193</v>
      </c>
      <c r="B852" s="297" t="s">
        <v>434</v>
      </c>
      <c r="C852" s="337">
        <f t="shared" si="306"/>
        <v>569.51793081815356</v>
      </c>
      <c r="D852" s="337">
        <f t="shared" si="306"/>
        <v>559.78582989946926</v>
      </c>
      <c r="E852" s="337">
        <f t="shared" si="306"/>
        <v>579.8375644282828</v>
      </c>
      <c r="F852" s="337">
        <f t="shared" si="306"/>
        <v>640.46739242863634</v>
      </c>
      <c r="G852" s="337">
        <f t="shared" si="306"/>
        <v>642.08121897671663</v>
      </c>
      <c r="H852" s="337">
        <f t="shared" si="306"/>
        <v>681.80668637582949</v>
      </c>
      <c r="I852" s="337">
        <f t="shared" si="306"/>
        <v>708.55703326887783</v>
      </c>
      <c r="J852" s="337">
        <f t="shared" si="306"/>
        <v>745.39758638999865</v>
      </c>
      <c r="K852" s="337">
        <f t="shared" si="306"/>
        <v>814.41322100527452</v>
      </c>
      <c r="L852" s="337">
        <f t="shared" si="306"/>
        <v>800.05458527738278</v>
      </c>
      <c r="M852" s="337">
        <f t="shared" si="306"/>
        <v>866.5681099960558</v>
      </c>
      <c r="N852" s="337">
        <f t="shared" si="306"/>
        <v>901.78617264945387</v>
      </c>
      <c r="O852" s="337">
        <f t="shared" si="306"/>
        <v>936.33400345329812</v>
      </c>
      <c r="P852" s="337">
        <f t="shared" si="306"/>
        <v>965.32461226238172</v>
      </c>
      <c r="Q852" s="337">
        <f t="shared" si="306"/>
        <v>1099.9821016045676</v>
      </c>
      <c r="R852" s="337">
        <f t="shared" si="306"/>
        <v>1227.627974631841</v>
      </c>
      <c r="S852" s="337">
        <f t="shared" si="306"/>
        <v>1327.1844130420054</v>
      </c>
      <c r="T852" s="337">
        <f t="shared" si="306"/>
        <v>1423.6770363173205</v>
      </c>
      <c r="U852" s="337">
        <f t="shared" si="305"/>
        <v>1511.0124715132574</v>
      </c>
      <c r="V852" s="337">
        <f t="shared" si="305"/>
        <v>1605.024657989077</v>
      </c>
      <c r="W852" s="337">
        <f t="shared" si="305"/>
        <v>1701.3186134688758</v>
      </c>
      <c r="X852" s="337">
        <f t="shared" si="305"/>
        <v>1768.9113779156455</v>
      </c>
      <c r="Y852" s="337">
        <f t="shared" si="305"/>
        <v>1873.808698867605</v>
      </c>
      <c r="Z852" s="337">
        <f t="shared" si="305"/>
        <v>1924.7190000000001</v>
      </c>
      <c r="AA852" s="337">
        <f t="shared" si="305"/>
        <v>1903.7850000000001</v>
      </c>
      <c r="AB852" s="337">
        <f t="shared" si="305"/>
        <v>1999.4693319224568</v>
      </c>
      <c r="AC852" s="337">
        <f t="shared" si="305"/>
        <v>2067.6556733460407</v>
      </c>
      <c r="AD852" s="337">
        <f t="shared" si="305"/>
        <v>2073.7811383281937</v>
      </c>
      <c r="AE852" s="337">
        <f t="shared" si="305"/>
        <v>2138.7326738842476</v>
      </c>
      <c r="AF852" s="337"/>
      <c r="AG852" s="337"/>
      <c r="AH852" s="337"/>
    </row>
    <row r="853" spans="1:34" s="299" customFormat="1" x14ac:dyDescent="0.2">
      <c r="A853" s="297" t="s">
        <v>60</v>
      </c>
      <c r="B853" s="297" t="s">
        <v>435</v>
      </c>
      <c r="C853" s="337">
        <f t="shared" si="306"/>
        <v>329.46728627459964</v>
      </c>
      <c r="D853" s="337">
        <f t="shared" si="306"/>
        <v>318.0799315645063</v>
      </c>
      <c r="E853" s="337">
        <f t="shared" si="306"/>
        <v>328.59711497333819</v>
      </c>
      <c r="F853" s="337">
        <f t="shared" si="306"/>
        <v>343.93043664313916</v>
      </c>
      <c r="G853" s="337">
        <f t="shared" si="306"/>
        <v>368.98171625324824</v>
      </c>
      <c r="H853" s="337">
        <f t="shared" si="306"/>
        <v>399.68260299129111</v>
      </c>
      <c r="I853" s="337">
        <f t="shared" si="306"/>
        <v>409.43562804521201</v>
      </c>
      <c r="J853" s="337">
        <f t="shared" si="306"/>
        <v>383.82745409989695</v>
      </c>
      <c r="K853" s="337">
        <f t="shared" si="306"/>
        <v>427.74686955769829</v>
      </c>
      <c r="L853" s="337">
        <f t="shared" si="306"/>
        <v>456.96056769751544</v>
      </c>
      <c r="M853" s="337">
        <f t="shared" si="306"/>
        <v>474.72578354652467</v>
      </c>
      <c r="N853" s="337">
        <f t="shared" si="306"/>
        <v>503.89415467994519</v>
      </c>
      <c r="O853" s="337">
        <f t="shared" si="306"/>
        <v>507.29249788560531</v>
      </c>
      <c r="P853" s="337">
        <f t="shared" si="306"/>
        <v>552.27209699578896</v>
      </c>
      <c r="Q853" s="337">
        <f t="shared" si="306"/>
        <v>603.84356165348049</v>
      </c>
      <c r="R853" s="337">
        <f t="shared" si="306"/>
        <v>632.59229899762806</v>
      </c>
      <c r="S853" s="337">
        <f t="shared" si="306"/>
        <v>637.79358687643764</v>
      </c>
      <c r="T853" s="337">
        <f t="shared" si="306"/>
        <v>672.72129152295508</v>
      </c>
      <c r="U853" s="337">
        <f t="shared" si="305"/>
        <v>700.68062485740313</v>
      </c>
      <c r="V853" s="337">
        <f t="shared" si="305"/>
        <v>731.9944973460199</v>
      </c>
      <c r="W853" s="337">
        <f t="shared" si="305"/>
        <v>766.1386356004997</v>
      </c>
      <c r="X853" s="337">
        <f t="shared" si="305"/>
        <v>812.48237130564883</v>
      </c>
      <c r="Y853" s="337">
        <f t="shared" si="305"/>
        <v>833.20728869210393</v>
      </c>
      <c r="Z853" s="337">
        <f t="shared" si="305"/>
        <v>915.69399999999996</v>
      </c>
      <c r="AA853" s="337">
        <f t="shared" si="305"/>
        <v>957.18200000000013</v>
      </c>
      <c r="AB853" s="337">
        <f t="shared" si="305"/>
        <v>974.51716152010215</v>
      </c>
      <c r="AC853" s="337">
        <f t="shared" si="305"/>
        <v>1017.8346691468698</v>
      </c>
      <c r="AD853" s="337">
        <f t="shared" si="305"/>
        <v>1021.0046482914521</v>
      </c>
      <c r="AE853" s="337">
        <f t="shared" si="305"/>
        <v>1041.6749727633955</v>
      </c>
      <c r="AF853" s="337"/>
      <c r="AG853" s="337"/>
      <c r="AH853" s="337"/>
    </row>
    <row r="854" spans="1:34" s="299" customFormat="1" x14ac:dyDescent="0.2">
      <c r="A854" s="297" t="s">
        <v>119</v>
      </c>
      <c r="B854" s="297" t="s">
        <v>436</v>
      </c>
      <c r="C854" s="337">
        <f t="shared" si="306"/>
        <v>97.80715803585862</v>
      </c>
      <c r="D854" s="337">
        <f t="shared" si="306"/>
        <v>92.697637219402793</v>
      </c>
      <c r="E854" s="337">
        <f t="shared" si="306"/>
        <v>108.76984261234071</v>
      </c>
      <c r="F854" s="337">
        <f t="shared" si="306"/>
        <v>118.46631197600244</v>
      </c>
      <c r="G854" s="337">
        <f t="shared" si="306"/>
        <v>135.47633541187628</v>
      </c>
      <c r="H854" s="337">
        <f t="shared" si="306"/>
        <v>147.49912366050344</v>
      </c>
      <c r="I854" s="337">
        <f t="shared" si="306"/>
        <v>169.68215753448814</v>
      </c>
      <c r="J854" s="337">
        <f t="shared" si="306"/>
        <v>162.17518389599996</v>
      </c>
      <c r="K854" s="337">
        <f t="shared" si="306"/>
        <v>173.77251770196301</v>
      </c>
      <c r="L854" s="337">
        <f t="shared" si="306"/>
        <v>191.274014089785</v>
      </c>
      <c r="M854" s="337">
        <f t="shared" si="306"/>
        <v>217.74374627661626</v>
      </c>
      <c r="N854" s="337">
        <f t="shared" si="306"/>
        <v>237.6909714761322</v>
      </c>
      <c r="O854" s="337">
        <f t="shared" si="306"/>
        <v>244.94284722825188</v>
      </c>
      <c r="P854" s="337">
        <f t="shared" si="306"/>
        <v>242.04097434958052</v>
      </c>
      <c r="Q854" s="337">
        <f t="shared" si="306"/>
        <v>240.4154045689279</v>
      </c>
      <c r="R854" s="337">
        <f t="shared" si="306"/>
        <v>249.39293229128077</v>
      </c>
      <c r="S854" s="337">
        <f t="shared" si="306"/>
        <v>257.67325125808225</v>
      </c>
      <c r="T854" s="337">
        <f t="shared" si="306"/>
        <v>258.95078392634935</v>
      </c>
      <c r="U854" s="337">
        <f t="shared" si="305"/>
        <v>268.84890132591494</v>
      </c>
      <c r="V854" s="337">
        <f t="shared" si="305"/>
        <v>275.94283051368393</v>
      </c>
      <c r="W854" s="337">
        <f t="shared" si="305"/>
        <v>286.46573173681884</v>
      </c>
      <c r="X854" s="337">
        <f t="shared" si="305"/>
        <v>302.21748718735535</v>
      </c>
      <c r="Y854" s="337">
        <f t="shared" si="305"/>
        <v>305.12231984754993</v>
      </c>
      <c r="Z854" s="337">
        <f t="shared" si="305"/>
        <v>313.29700000000003</v>
      </c>
      <c r="AA854" s="337">
        <f t="shared" si="305"/>
        <v>322.01600000000002</v>
      </c>
      <c r="AB854" s="337">
        <f t="shared" si="305"/>
        <v>333.13919164948106</v>
      </c>
      <c r="AC854" s="337">
        <f t="shared" si="305"/>
        <v>354.30276115372953</v>
      </c>
      <c r="AD854" s="337">
        <f t="shared" si="305"/>
        <v>362.28577564953565</v>
      </c>
      <c r="AE854" s="337">
        <f t="shared" si="305"/>
        <v>370.72397125076009</v>
      </c>
      <c r="AF854" s="337"/>
      <c r="AG854" s="337"/>
      <c r="AH854" s="337"/>
    </row>
    <row r="855" spans="1:34" s="299" customFormat="1" x14ac:dyDescent="0.2">
      <c r="A855" s="297" t="s">
        <v>468</v>
      </c>
      <c r="B855" s="297" t="s">
        <v>438</v>
      </c>
      <c r="C855" s="337">
        <f t="shared" si="306"/>
        <v>26.703381705507041</v>
      </c>
      <c r="D855" s="337">
        <f t="shared" si="306"/>
        <v>30.882063334848208</v>
      </c>
      <c r="E855" s="337">
        <f t="shared" si="306"/>
        <v>29.078630529861801</v>
      </c>
      <c r="F855" s="337">
        <f t="shared" si="306"/>
        <v>33.71317692343257</v>
      </c>
      <c r="G855" s="337">
        <f t="shared" si="306"/>
        <v>38.87354828812353</v>
      </c>
      <c r="H855" s="337">
        <f t="shared" si="306"/>
        <v>41.002459437872893</v>
      </c>
      <c r="I855" s="337">
        <f t="shared" si="306"/>
        <v>40.458372513286101</v>
      </c>
      <c r="J855" s="337">
        <f t="shared" si="306"/>
        <v>37.831817026939909</v>
      </c>
      <c r="K855" s="337">
        <f t="shared" si="306"/>
        <v>40.788661166030217</v>
      </c>
      <c r="L855" s="337">
        <f t="shared" si="306"/>
        <v>42.364645799368184</v>
      </c>
      <c r="M855" s="337">
        <f t="shared" si="306"/>
        <v>45.790704537014932</v>
      </c>
      <c r="N855" s="337">
        <f t="shared" si="306"/>
        <v>44.90330936219754</v>
      </c>
      <c r="O855" s="337">
        <f t="shared" si="306"/>
        <v>37.280292620200363</v>
      </c>
      <c r="P855" s="337">
        <f t="shared" si="306"/>
        <v>39.337354335486928</v>
      </c>
      <c r="Q855" s="337">
        <f t="shared" si="306"/>
        <v>40.430231491128957</v>
      </c>
      <c r="R855" s="337">
        <f t="shared" si="306"/>
        <v>37.97805780669345</v>
      </c>
      <c r="S855" s="337">
        <f t="shared" si="306"/>
        <v>32.826243262419801</v>
      </c>
      <c r="T855" s="337">
        <f t="shared" si="306"/>
        <v>32.279734188197857</v>
      </c>
      <c r="U855" s="337">
        <f t="shared" si="305"/>
        <v>32.137730765914952</v>
      </c>
      <c r="V855" s="337">
        <f t="shared" si="305"/>
        <v>31.632098573511229</v>
      </c>
      <c r="W855" s="337">
        <f t="shared" si="305"/>
        <v>33.371325286005131</v>
      </c>
      <c r="X855" s="337">
        <f t="shared" si="305"/>
        <v>37.842097010931596</v>
      </c>
      <c r="Y855" s="337">
        <f t="shared" si="305"/>
        <v>41.405776739609983</v>
      </c>
      <c r="Z855" s="337">
        <f t="shared" si="305"/>
        <v>44.820999999999998</v>
      </c>
      <c r="AA855" s="337">
        <f t="shared" si="305"/>
        <v>45.07</v>
      </c>
      <c r="AB855" s="337">
        <f t="shared" si="305"/>
        <v>52.201699092088205</v>
      </c>
      <c r="AC855" s="337">
        <f t="shared" si="305"/>
        <v>53.316700323099496</v>
      </c>
      <c r="AD855" s="337">
        <f t="shared" si="305"/>
        <v>55.168161480006674</v>
      </c>
      <c r="AE855" s="337">
        <f t="shared" si="305"/>
        <v>59.809533459020315</v>
      </c>
      <c r="AF855" s="337"/>
      <c r="AG855" s="337"/>
      <c r="AH855" s="337"/>
    </row>
    <row r="856" spans="1:34" s="299" customFormat="1" x14ac:dyDescent="0.2">
      <c r="A856" s="297" t="s">
        <v>469</v>
      </c>
      <c r="B856" s="297" t="s">
        <v>440</v>
      </c>
      <c r="C856" s="337">
        <f t="shared" si="306"/>
        <v>179.8839201882052</v>
      </c>
      <c r="D856" s="337">
        <f t="shared" si="306"/>
        <v>200.43747719474905</v>
      </c>
      <c r="E856" s="337">
        <f t="shared" si="306"/>
        <v>202.98472046117277</v>
      </c>
      <c r="F856" s="337">
        <f t="shared" si="306"/>
        <v>237.45117832965528</v>
      </c>
      <c r="G856" s="337">
        <f t="shared" si="306"/>
        <v>276.29185692846357</v>
      </c>
      <c r="H856" s="337">
        <f t="shared" si="306"/>
        <v>290.02076734484683</v>
      </c>
      <c r="I856" s="337">
        <f t="shared" si="306"/>
        <v>332.83544021415213</v>
      </c>
      <c r="J856" s="337">
        <f t="shared" si="306"/>
        <v>317.2718515489222</v>
      </c>
      <c r="K856" s="337">
        <f t="shared" si="306"/>
        <v>345.07557530207868</v>
      </c>
      <c r="L856" s="337">
        <f t="shared" si="306"/>
        <v>360.16339174737323</v>
      </c>
      <c r="M856" s="337">
        <f t="shared" si="306"/>
        <v>369.80463611051869</v>
      </c>
      <c r="N856" s="337">
        <f t="shared" si="306"/>
        <v>387.08559429670191</v>
      </c>
      <c r="O856" s="337">
        <f t="shared" si="306"/>
        <v>404.84576479974572</v>
      </c>
      <c r="P856" s="337">
        <f t="shared" si="306"/>
        <v>385.74387042110521</v>
      </c>
      <c r="Q856" s="337">
        <f t="shared" si="306"/>
        <v>408.81684463230056</v>
      </c>
      <c r="R856" s="337">
        <f t="shared" si="306"/>
        <v>389.4197761089855</v>
      </c>
      <c r="S856" s="337">
        <f t="shared" si="306"/>
        <v>381.04275147784108</v>
      </c>
      <c r="T856" s="337">
        <f t="shared" si="306"/>
        <v>395.34477132540388</v>
      </c>
      <c r="U856" s="337">
        <f t="shared" si="305"/>
        <v>408.1916197148488</v>
      </c>
      <c r="V856" s="337">
        <f t="shared" si="305"/>
        <v>418.52698787107238</v>
      </c>
      <c r="W856" s="337">
        <f t="shared" si="305"/>
        <v>428.36025448484457</v>
      </c>
      <c r="X856" s="337">
        <f t="shared" si="305"/>
        <v>452.12368751447366</v>
      </c>
      <c r="Y856" s="337">
        <f t="shared" si="305"/>
        <v>478.29246683302864</v>
      </c>
      <c r="Z856" s="337">
        <f t="shared" si="305"/>
        <v>493.54300000000001</v>
      </c>
      <c r="AA856" s="337">
        <f t="shared" si="305"/>
        <v>509.88600000000002</v>
      </c>
      <c r="AB856" s="337">
        <f t="shared" si="305"/>
        <v>535.53162233454066</v>
      </c>
      <c r="AC856" s="337">
        <f t="shared" si="305"/>
        <v>551.93056363163032</v>
      </c>
      <c r="AD856" s="337">
        <f t="shared" si="305"/>
        <v>551.23867121561216</v>
      </c>
      <c r="AE856" s="337">
        <f t="shared" si="305"/>
        <v>564.29687890440755</v>
      </c>
      <c r="AF856" s="337"/>
      <c r="AG856" s="337"/>
      <c r="AH856" s="337"/>
    </row>
    <row r="857" spans="1:34" s="299" customFormat="1" x14ac:dyDescent="0.2">
      <c r="A857" s="297" t="s">
        <v>470</v>
      </c>
      <c r="B857" s="297" t="s">
        <v>442</v>
      </c>
      <c r="C857" s="337">
        <f t="shared" si="306"/>
        <v>5.1761240070561909</v>
      </c>
      <c r="D857" s="337">
        <f t="shared" si="306"/>
        <v>5.7717959681454234</v>
      </c>
      <c r="E857" s="337">
        <f t="shared" si="306"/>
        <v>5.7410184757238234</v>
      </c>
      <c r="F857" s="337">
        <f t="shared" si="306"/>
        <v>6.6648617554855134</v>
      </c>
      <c r="G857" s="337">
        <f t="shared" si="306"/>
        <v>7.6900177156979348</v>
      </c>
      <c r="H857" s="337">
        <f t="shared" si="306"/>
        <v>8.2281359564333734</v>
      </c>
      <c r="I857" s="337">
        <f t="shared" si="306"/>
        <v>9.6264069605046654</v>
      </c>
      <c r="J857" s="337">
        <f t="shared" si="306"/>
        <v>9.0979998848666632</v>
      </c>
      <c r="K857" s="337">
        <f t="shared" si="306"/>
        <v>9.9388707693442306</v>
      </c>
      <c r="L857" s="337">
        <f t="shared" si="306"/>
        <v>10.385285215914514</v>
      </c>
      <c r="M857" s="337">
        <f t="shared" si="306"/>
        <v>10.659311016600544</v>
      </c>
      <c r="N857" s="337">
        <f t="shared" si="306"/>
        <v>11.338606686577821</v>
      </c>
      <c r="O857" s="337">
        <f t="shared" si="306"/>
        <v>11.657977037375689</v>
      </c>
      <c r="P857" s="337">
        <f t="shared" si="306"/>
        <v>11.6512757668043</v>
      </c>
      <c r="Q857" s="337">
        <f t="shared" si="306"/>
        <v>11.954037999212865</v>
      </c>
      <c r="R857" s="337">
        <f t="shared" si="306"/>
        <v>11.779981361079438</v>
      </c>
      <c r="S857" s="337">
        <f t="shared" si="306"/>
        <v>13.058876948069537</v>
      </c>
      <c r="T857" s="337">
        <f t="shared" si="306"/>
        <v>13.036435612904793</v>
      </c>
      <c r="U857" s="337">
        <f t="shared" si="305"/>
        <v>13.878502028092429</v>
      </c>
      <c r="V857" s="337">
        <f t="shared" si="305"/>
        <v>14.560536398693815</v>
      </c>
      <c r="W857" s="337">
        <f t="shared" si="305"/>
        <v>15.189815710042327</v>
      </c>
      <c r="X857" s="337">
        <f t="shared" si="305"/>
        <v>15.840181737558321</v>
      </c>
      <c r="Y857" s="337">
        <f t="shared" si="305"/>
        <v>16.613682675580677</v>
      </c>
      <c r="Z857" s="337">
        <f t="shared" si="305"/>
        <v>17.062999999999999</v>
      </c>
      <c r="AA857" s="337">
        <f t="shared" si="305"/>
        <v>17.47</v>
      </c>
      <c r="AB857" s="337">
        <f t="shared" si="305"/>
        <v>17.942081579246786</v>
      </c>
      <c r="AC857" s="337">
        <f t="shared" si="305"/>
        <v>18.403269579941007</v>
      </c>
      <c r="AD857" s="337">
        <f t="shared" si="305"/>
        <v>18.823792098202617</v>
      </c>
      <c r="AE857" s="337">
        <f t="shared" si="305"/>
        <v>19.31337786838473</v>
      </c>
      <c r="AF857" s="337"/>
      <c r="AG857" s="337"/>
      <c r="AH857" s="337"/>
    </row>
    <row r="858" spans="1:34" s="299" customFormat="1" ht="10.8" thickBot="1" x14ac:dyDescent="0.25">
      <c r="A858" s="297" t="s">
        <v>75</v>
      </c>
      <c r="B858" s="297" t="s">
        <v>443</v>
      </c>
      <c r="C858" s="337">
        <f t="shared" si="306"/>
        <v>223.48311476844376</v>
      </c>
      <c r="D858" s="337">
        <f t="shared" si="306"/>
        <v>-230.28705915312668</v>
      </c>
      <c r="E858" s="337">
        <f t="shared" si="306"/>
        <v>-501.116350628416</v>
      </c>
      <c r="F858" s="337">
        <f t="shared" si="306"/>
        <v>-33.714242477489478</v>
      </c>
      <c r="G858" s="337">
        <f t="shared" si="306"/>
        <v>90.573058115231873</v>
      </c>
      <c r="H858" s="337">
        <f t="shared" si="306"/>
        <v>154.2842430861715</v>
      </c>
      <c r="I858" s="337">
        <f t="shared" si="306"/>
        <v>227.57697345033318</v>
      </c>
      <c r="J858" s="337">
        <f t="shared" si="306"/>
        <v>445.24270402396496</v>
      </c>
      <c r="K858" s="337">
        <f t="shared" si="306"/>
        <v>390.3830412796986</v>
      </c>
      <c r="L858" s="337">
        <f t="shared" si="306"/>
        <v>254.84171668781369</v>
      </c>
      <c r="M858" s="337">
        <f t="shared" si="306"/>
        <v>20.076083476988956</v>
      </c>
      <c r="N858" s="337">
        <f t="shared" si="306"/>
        <v>-13.561917666939403</v>
      </c>
      <c r="O858" s="337">
        <f t="shared" si="306"/>
        <v>10.714815334652233</v>
      </c>
      <c r="P858" s="337">
        <f t="shared" si="306"/>
        <v>-2.5322409777943991</v>
      </c>
      <c r="Q858" s="337">
        <f t="shared" si="306"/>
        <v>8.7297394880899706</v>
      </c>
      <c r="R858" s="337">
        <f t="shared" si="306"/>
        <v>-6.3074475863349653</v>
      </c>
      <c r="S858" s="337">
        <f t="shared" si="306"/>
        <v>2.8626246770635029</v>
      </c>
      <c r="T858" s="337">
        <f t="shared" si="306"/>
        <v>-1.5444933618818861</v>
      </c>
      <c r="U858" s="337">
        <f t="shared" si="305"/>
        <v>-2.1533982237604135</v>
      </c>
      <c r="V858" s="337">
        <f t="shared" si="305"/>
        <v>-5.3903982520219893</v>
      </c>
      <c r="W858" s="337">
        <f t="shared" si="305"/>
        <v>1.8576597021401309</v>
      </c>
      <c r="X858" s="337">
        <f t="shared" si="305"/>
        <v>-3.3834231641016554</v>
      </c>
      <c r="Y858" s="337">
        <f t="shared" si="305"/>
        <v>6.3141384535061746</v>
      </c>
      <c r="Z858" s="337">
        <f t="shared" si="305"/>
        <v>-22.68</v>
      </c>
      <c r="AA858" s="337">
        <f t="shared" si="305"/>
        <v>-14.782</v>
      </c>
      <c r="AB858" s="337">
        <f t="shared" si="305"/>
        <v>-25.501459888373343</v>
      </c>
      <c r="AC858" s="337">
        <f t="shared" si="305"/>
        <v>-29.337170759773155</v>
      </c>
      <c r="AD858" s="337">
        <f t="shared" si="305"/>
        <v>-14.926598277198934</v>
      </c>
      <c r="AE858" s="337">
        <f t="shared" si="305"/>
        <v>-14.956972738705641</v>
      </c>
      <c r="AF858" s="337"/>
      <c r="AG858" s="337"/>
      <c r="AH858" s="337"/>
    </row>
    <row r="859" spans="1:34" s="299" customFormat="1" ht="10.8" thickBot="1" x14ac:dyDescent="0.25">
      <c r="A859" s="338" t="s">
        <v>73</v>
      </c>
      <c r="B859" s="344"/>
      <c r="C859" s="345">
        <f t="shared" si="306"/>
        <v>5620.0206680738929</v>
      </c>
      <c r="D859" s="345">
        <f t="shared" si="306"/>
        <v>5806.1370682076204</v>
      </c>
      <c r="E859" s="345">
        <f t="shared" si="306"/>
        <v>5874.8426993307394</v>
      </c>
      <c r="F859" s="345">
        <f t="shared" ref="F859:T859" si="307">IFERROR(IF(F$13=2016,F753,IF(F$13&gt;2016,E859*F806/E753,G859*F753/G806)),0)</f>
        <v>6227.0977052847975</v>
      </c>
      <c r="G859" s="345">
        <f t="shared" si="307"/>
        <v>6653.2847501383067</v>
      </c>
      <c r="H859" s="345">
        <f t="shared" si="307"/>
        <v>7077.6425861908501</v>
      </c>
      <c r="I859" s="345">
        <f t="shared" si="307"/>
        <v>7486.9585420625708</v>
      </c>
      <c r="J859" s="345">
        <f t="shared" si="307"/>
        <v>7987.9914390215372</v>
      </c>
      <c r="K859" s="345">
        <f t="shared" si="307"/>
        <v>8443.780780094181</v>
      </c>
      <c r="L859" s="345">
        <f t="shared" si="307"/>
        <v>8727.1703334522281</v>
      </c>
      <c r="M859" s="345">
        <f t="shared" si="307"/>
        <v>9338.5520606393002</v>
      </c>
      <c r="N859" s="345">
        <f t="shared" si="307"/>
        <v>9865.3187887398544</v>
      </c>
      <c r="O859" s="345">
        <f t="shared" si="307"/>
        <v>10369.706156688668</v>
      </c>
      <c r="P859" s="345">
        <f t="shared" si="307"/>
        <v>10660.074939855811</v>
      </c>
      <c r="Q859" s="345">
        <f t="shared" si="307"/>
        <v>11025.911885965073</v>
      </c>
      <c r="R859" s="345">
        <f t="shared" si="307"/>
        <v>11677.578239138587</v>
      </c>
      <c r="S859" s="345">
        <f t="shared" si="307"/>
        <v>12245.718580324174</v>
      </c>
      <c r="T859" s="345">
        <f t="shared" si="307"/>
        <v>12529.462016673573</v>
      </c>
      <c r="U859" s="345">
        <f t="shared" si="305"/>
        <v>12985.407012027516</v>
      </c>
      <c r="V859" s="345">
        <f t="shared" si="305"/>
        <v>13671.261103097255</v>
      </c>
      <c r="W859" s="345">
        <f t="shared" si="305"/>
        <v>14456.695376663671</v>
      </c>
      <c r="X859" s="345">
        <f t="shared" si="305"/>
        <v>15255.835391536935</v>
      </c>
      <c r="Y859" s="345">
        <f t="shared" si="305"/>
        <v>16212.098519443243</v>
      </c>
      <c r="Z859" s="345">
        <f t="shared" si="305"/>
        <v>16616.102999999996</v>
      </c>
      <c r="AA859" s="345">
        <f t="shared" si="305"/>
        <v>17284.586000000003</v>
      </c>
      <c r="AB859" s="345">
        <f t="shared" si="305"/>
        <v>18156.723076493625</v>
      </c>
      <c r="AC859" s="345">
        <f t="shared" si="305"/>
        <v>18885.388540613756</v>
      </c>
      <c r="AD859" s="345">
        <f t="shared" si="305"/>
        <v>18956.354710646348</v>
      </c>
      <c r="AE859" s="345">
        <f t="shared" si="305"/>
        <v>19743.231215862794</v>
      </c>
      <c r="AF859" s="345"/>
      <c r="AG859" s="345"/>
      <c r="AH859" s="345"/>
    </row>
    <row r="860" spans="1:34" x14ac:dyDescent="0.2">
      <c r="B860" s="234"/>
      <c r="C860" s="234"/>
      <c r="D860" s="234"/>
      <c r="E860" s="234"/>
      <c r="F860" s="234"/>
      <c r="G860" s="234"/>
      <c r="H860" s="234"/>
      <c r="I860" s="234"/>
      <c r="J860" s="234"/>
      <c r="K860" s="234"/>
      <c r="L860" s="234"/>
      <c r="M860" s="234"/>
      <c r="N860" s="234"/>
      <c r="O860" s="234"/>
      <c r="P860" s="234"/>
      <c r="Q860" s="234"/>
      <c r="R860" s="234"/>
      <c r="S860" s="234"/>
      <c r="T860" s="234"/>
      <c r="U860" s="234"/>
      <c r="V860" s="234"/>
      <c r="W860" s="234"/>
      <c r="X860" s="234"/>
      <c r="Y860" s="234"/>
      <c r="Z860" s="234"/>
      <c r="AA860" s="234"/>
      <c r="AB860" s="234"/>
      <c r="AC860" s="234"/>
      <c r="AD860" s="234"/>
      <c r="AE860" s="234"/>
      <c r="AF860" s="234"/>
      <c r="AG860" s="234"/>
      <c r="AH860" s="234"/>
    </row>
    <row r="862" spans="1:34" x14ac:dyDescent="0.2">
      <c r="A862" s="2" t="str">
        <f>"Tableau "&amp;B862&amp;": "</f>
        <v xml:space="preserve">Tableau 1: </v>
      </c>
      <c r="B862" s="211">
        <f>B809+1</f>
        <v>1</v>
      </c>
    </row>
    <row r="863" spans="1:34" s="299" customFormat="1" ht="10.8" thickBot="1" x14ac:dyDescent="0.25">
      <c r="A863" s="300" t="s">
        <v>472</v>
      </c>
    </row>
    <row r="864" spans="1:34" s="299" customFormat="1" ht="10.8" thickBot="1" x14ac:dyDescent="0.25">
      <c r="A864" s="343" t="s">
        <v>0</v>
      </c>
      <c r="B864" s="336" t="s">
        <v>19</v>
      </c>
      <c r="C864" s="336">
        <f t="shared" ref="C864:AE864" si="308">C$13</f>
        <v>1993</v>
      </c>
      <c r="D864" s="336">
        <f t="shared" si="308"/>
        <v>1994</v>
      </c>
      <c r="E864" s="336">
        <f t="shared" si="308"/>
        <v>1995</v>
      </c>
      <c r="F864" s="336">
        <f t="shared" si="308"/>
        <v>1996</v>
      </c>
      <c r="G864" s="336">
        <f t="shared" si="308"/>
        <v>1997</v>
      </c>
      <c r="H864" s="336">
        <f t="shared" si="308"/>
        <v>1998</v>
      </c>
      <c r="I864" s="336">
        <f t="shared" si="308"/>
        <v>1999</v>
      </c>
      <c r="J864" s="336">
        <f t="shared" si="308"/>
        <v>2000</v>
      </c>
      <c r="K864" s="336">
        <f t="shared" si="308"/>
        <v>2001</v>
      </c>
      <c r="L864" s="336">
        <f t="shared" si="308"/>
        <v>2002</v>
      </c>
      <c r="M864" s="336">
        <f t="shared" si="308"/>
        <v>2003</v>
      </c>
      <c r="N864" s="336">
        <f t="shared" si="308"/>
        <v>2004</v>
      </c>
      <c r="O864" s="336">
        <f t="shared" si="308"/>
        <v>2005</v>
      </c>
      <c r="P864" s="336">
        <f t="shared" si="308"/>
        <v>2006</v>
      </c>
      <c r="Q864" s="336">
        <f t="shared" si="308"/>
        <v>2007</v>
      </c>
      <c r="R864" s="336">
        <f t="shared" si="308"/>
        <v>2008</v>
      </c>
      <c r="S864" s="336">
        <f t="shared" si="308"/>
        <v>2009</v>
      </c>
      <c r="T864" s="336">
        <f t="shared" si="308"/>
        <v>2010</v>
      </c>
      <c r="U864" s="336">
        <f t="shared" si="308"/>
        <v>2011</v>
      </c>
      <c r="V864" s="336">
        <f t="shared" si="308"/>
        <v>2012</v>
      </c>
      <c r="W864" s="336">
        <f t="shared" si="308"/>
        <v>2013</v>
      </c>
      <c r="X864" s="336">
        <f t="shared" si="308"/>
        <v>2014</v>
      </c>
      <c r="Y864" s="336">
        <f t="shared" si="308"/>
        <v>2015</v>
      </c>
      <c r="Z864" s="336">
        <f t="shared" si="308"/>
        <v>2016</v>
      </c>
      <c r="AA864" s="336">
        <f t="shared" si="308"/>
        <v>2017</v>
      </c>
      <c r="AB864" s="336">
        <f t="shared" si="308"/>
        <v>2018</v>
      </c>
      <c r="AC864" s="336">
        <f t="shared" si="308"/>
        <v>2019</v>
      </c>
      <c r="AD864" s="336">
        <f t="shared" si="308"/>
        <v>2020</v>
      </c>
      <c r="AE864" s="336">
        <f t="shared" si="308"/>
        <v>2021</v>
      </c>
      <c r="AF864" s="336"/>
      <c r="AG864" s="336"/>
      <c r="AH864" s="336"/>
    </row>
    <row r="865" spans="1:34" s="299" customFormat="1" x14ac:dyDescent="0.2">
      <c r="A865" s="297" t="s">
        <v>170</v>
      </c>
      <c r="B865" s="297" t="s">
        <v>392</v>
      </c>
      <c r="C865" s="298" t="str">
        <f t="shared" ref="C865:AE873" si="309">IFERROR(100*(C812/B812-1),"")</f>
        <v/>
      </c>
      <c r="D865" s="298">
        <f t="shared" si="309"/>
        <v>-1.6753540840236836</v>
      </c>
      <c r="E865" s="298">
        <f t="shared" si="309"/>
        <v>-15.218560221819132</v>
      </c>
      <c r="F865" s="298">
        <f t="shared" si="309"/>
        <v>-22.561628755207163</v>
      </c>
      <c r="G865" s="298">
        <f t="shared" si="309"/>
        <v>-3.1369192999881612</v>
      </c>
      <c r="H865" s="298">
        <f t="shared" si="309"/>
        <v>19.589213821092422</v>
      </c>
      <c r="I865" s="298">
        <f t="shared" si="309"/>
        <v>5.2081226976049111</v>
      </c>
      <c r="J865" s="298">
        <f t="shared" si="309"/>
        <v>10.194337173480438</v>
      </c>
      <c r="K865" s="298">
        <f t="shared" si="309"/>
        <v>6.4985059757192376</v>
      </c>
      <c r="L865" s="298">
        <f t="shared" si="309"/>
        <v>-7.5290108417520045</v>
      </c>
      <c r="M865" s="298">
        <f t="shared" si="309"/>
        <v>26.888448297044711</v>
      </c>
      <c r="N865" s="298">
        <f t="shared" si="309"/>
        <v>2.8899611901913147</v>
      </c>
      <c r="O865" s="298">
        <f t="shared" si="309"/>
        <v>1.5453232903624992</v>
      </c>
      <c r="P865" s="298">
        <f t="shared" si="309"/>
        <v>-9.7412120662372708</v>
      </c>
      <c r="Q865" s="298">
        <f t="shared" si="309"/>
        <v>-8.5647369715202366</v>
      </c>
      <c r="R865" s="298">
        <f t="shared" si="309"/>
        <v>20.899246575307728</v>
      </c>
      <c r="S865" s="298">
        <f t="shared" si="309"/>
        <v>17.668876533475885</v>
      </c>
      <c r="T865" s="298">
        <f t="shared" si="309"/>
        <v>-13.792907452352765</v>
      </c>
      <c r="U865" s="298">
        <f t="shared" si="309"/>
        <v>3.9873558127133002</v>
      </c>
      <c r="V865" s="298">
        <f t="shared" si="309"/>
        <v>11.798432195473785</v>
      </c>
      <c r="W865" s="298">
        <f t="shared" si="309"/>
        <v>1.740933415352286</v>
      </c>
      <c r="X865" s="298">
        <f t="shared" si="309"/>
        <v>-7.4799321709063005</v>
      </c>
      <c r="Y865" s="298">
        <f t="shared" si="309"/>
        <v>8.917235014815649</v>
      </c>
      <c r="Z865" s="298">
        <f t="shared" si="309"/>
        <v>1.8763540731574491</v>
      </c>
      <c r="AA865" s="298">
        <f t="shared" si="309"/>
        <v>4.2900552010837423</v>
      </c>
      <c r="AB865" s="298">
        <f t="shared" si="309"/>
        <v>4.4544398081084902</v>
      </c>
      <c r="AC865" s="298">
        <f t="shared" si="309"/>
        <v>4.5738222801923412</v>
      </c>
      <c r="AD865" s="298">
        <f t="shared" si="309"/>
        <v>0.86450000472404476</v>
      </c>
      <c r="AE865" s="298">
        <f t="shared" si="309"/>
        <v>3.5633952037497307</v>
      </c>
      <c r="AF865" s="298"/>
      <c r="AG865" s="298"/>
      <c r="AH865" s="298"/>
    </row>
    <row r="866" spans="1:34" s="299" customFormat="1" x14ac:dyDescent="0.2">
      <c r="A866" s="297" t="s">
        <v>171</v>
      </c>
      <c r="B866" s="297" t="s">
        <v>393</v>
      </c>
      <c r="C866" s="298" t="str">
        <f t="shared" si="309"/>
        <v/>
      </c>
      <c r="D866" s="298">
        <f t="shared" si="309"/>
        <v>11.045887770560059</v>
      </c>
      <c r="E866" s="298">
        <f t="shared" si="309"/>
        <v>-0.38298971928651948</v>
      </c>
      <c r="F866" s="298">
        <f t="shared" si="309"/>
        <v>-7.590479923623783</v>
      </c>
      <c r="G866" s="298">
        <f t="shared" si="309"/>
        <v>16.532280937642007</v>
      </c>
      <c r="H866" s="298">
        <f t="shared" si="309"/>
        <v>13.215987899500581</v>
      </c>
      <c r="I866" s="298">
        <f t="shared" si="309"/>
        <v>2.108052883931899</v>
      </c>
      <c r="J866" s="298">
        <f t="shared" si="309"/>
        <v>9.0619221474165457</v>
      </c>
      <c r="K866" s="298">
        <f t="shared" si="309"/>
        <v>0.23253198633181871</v>
      </c>
      <c r="L866" s="298">
        <f t="shared" si="309"/>
        <v>1.4694783034345793</v>
      </c>
      <c r="M866" s="298">
        <f t="shared" si="309"/>
        <v>9.123078180983013</v>
      </c>
      <c r="N866" s="298">
        <f t="shared" si="309"/>
        <v>6.994545890522752</v>
      </c>
      <c r="O866" s="298">
        <f t="shared" si="309"/>
        <v>1.3716182670341359</v>
      </c>
      <c r="P866" s="298">
        <f t="shared" si="309"/>
        <v>-3.3330179467959353</v>
      </c>
      <c r="Q866" s="298">
        <f t="shared" si="309"/>
        <v>3.675629652032697</v>
      </c>
      <c r="R866" s="298">
        <f t="shared" si="309"/>
        <v>14.420983650194064</v>
      </c>
      <c r="S866" s="298">
        <f t="shared" si="309"/>
        <v>-4.3652998210374383</v>
      </c>
      <c r="T866" s="298">
        <f t="shared" si="309"/>
        <v>3.5246168836331915</v>
      </c>
      <c r="U866" s="298">
        <f t="shared" si="309"/>
        <v>4.2983057846905703</v>
      </c>
      <c r="V866" s="298">
        <f t="shared" si="309"/>
        <v>1.2834626224362378</v>
      </c>
      <c r="W866" s="298">
        <f t="shared" si="309"/>
        <v>2.1869175512261974</v>
      </c>
      <c r="X866" s="298">
        <f t="shared" si="309"/>
        <v>8.7346262784833826</v>
      </c>
      <c r="Y866" s="298">
        <f t="shared" si="309"/>
        <v>8.4894835549599748</v>
      </c>
      <c r="Z866" s="298">
        <f t="shared" si="309"/>
        <v>4.6674789779454384</v>
      </c>
      <c r="AA866" s="298">
        <f t="shared" si="309"/>
        <v>4.1450195090105835</v>
      </c>
      <c r="AB866" s="298">
        <f t="shared" si="309"/>
        <v>2.3054721906010212</v>
      </c>
      <c r="AC866" s="298">
        <f t="shared" si="309"/>
        <v>2.401498792306711</v>
      </c>
      <c r="AD866" s="298">
        <f t="shared" si="309"/>
        <v>1.0327148373670214</v>
      </c>
      <c r="AE866" s="298">
        <f t="shared" si="309"/>
        <v>0.37148389331667087</v>
      </c>
      <c r="AF866" s="298"/>
      <c r="AG866" s="298"/>
      <c r="AH866" s="298"/>
    </row>
    <row r="867" spans="1:34" s="299" customFormat="1" x14ac:dyDescent="0.2">
      <c r="A867" s="297" t="s">
        <v>457</v>
      </c>
      <c r="B867" s="297" t="s">
        <v>394</v>
      </c>
      <c r="C867" s="298" t="str">
        <f t="shared" si="309"/>
        <v/>
      </c>
      <c r="D867" s="298">
        <f t="shared" si="309"/>
        <v>12.54847382088764</v>
      </c>
      <c r="E867" s="298">
        <f t="shared" si="309"/>
        <v>18.879577520309844</v>
      </c>
      <c r="F867" s="298">
        <f t="shared" si="309"/>
        <v>-1.4359049032489635</v>
      </c>
      <c r="G867" s="298">
        <f t="shared" si="309"/>
        <v>3.7807679942133188</v>
      </c>
      <c r="H867" s="298">
        <f t="shared" si="309"/>
        <v>2.5463811038218376</v>
      </c>
      <c r="I867" s="298">
        <f t="shared" si="309"/>
        <v>9.3572442768693254</v>
      </c>
      <c r="J867" s="298">
        <f t="shared" si="309"/>
        <v>-1.3077604594579184</v>
      </c>
      <c r="K867" s="298">
        <f t="shared" si="309"/>
        <v>2.6042434689294902</v>
      </c>
      <c r="L867" s="298">
        <f t="shared" si="309"/>
        <v>-5.7226945200560149</v>
      </c>
      <c r="M867" s="298">
        <f t="shared" si="309"/>
        <v>2.9003648750352662</v>
      </c>
      <c r="N867" s="298">
        <f t="shared" si="309"/>
        <v>8.440927377926144</v>
      </c>
      <c r="O867" s="298">
        <f t="shared" si="309"/>
        <v>-7.6893233758032036</v>
      </c>
      <c r="P867" s="298">
        <f t="shared" si="309"/>
        <v>9.7942579672936958</v>
      </c>
      <c r="Q867" s="298">
        <f t="shared" si="309"/>
        <v>1.8332464427584405</v>
      </c>
      <c r="R867" s="298">
        <f t="shared" si="309"/>
        <v>-2.4606279003396625</v>
      </c>
      <c r="S867" s="298">
        <f t="shared" si="309"/>
        <v>1.6579565983402045</v>
      </c>
      <c r="T867" s="298">
        <f t="shared" si="309"/>
        <v>4.3626653208212796</v>
      </c>
      <c r="U867" s="298">
        <f t="shared" si="309"/>
        <v>-0.53094684229316735</v>
      </c>
      <c r="V867" s="298">
        <f t="shared" si="309"/>
        <v>-2.4592263677269965E-2</v>
      </c>
      <c r="W867" s="298">
        <f t="shared" si="309"/>
        <v>2.5195315408059082</v>
      </c>
      <c r="X867" s="298">
        <f t="shared" si="309"/>
        <v>4.7392828486000349</v>
      </c>
      <c r="Y867" s="298">
        <f t="shared" si="309"/>
        <v>2.0710658806956328</v>
      </c>
      <c r="Z867" s="298">
        <f t="shared" si="309"/>
        <v>-4.74837724940177</v>
      </c>
      <c r="AA867" s="298">
        <f t="shared" si="309"/>
        <v>2.7505302765565176</v>
      </c>
      <c r="AB867" s="298">
        <f t="shared" si="309"/>
        <v>6.6843941732712464</v>
      </c>
      <c r="AC867" s="298">
        <f t="shared" si="309"/>
        <v>6.1443893777265446</v>
      </c>
      <c r="AD867" s="298">
        <f t="shared" si="309"/>
        <v>1.0768587868462465</v>
      </c>
      <c r="AE867" s="298">
        <f t="shared" si="309"/>
        <v>4.8343168890775168</v>
      </c>
      <c r="AF867" s="298"/>
      <c r="AG867" s="298"/>
      <c r="AH867" s="298"/>
    </row>
    <row r="868" spans="1:34" s="299" customFormat="1" x14ac:dyDescent="0.2">
      <c r="A868" s="297" t="s">
        <v>458</v>
      </c>
      <c r="B868" s="297" t="s">
        <v>396</v>
      </c>
      <c r="C868" s="298" t="str">
        <f t="shared" si="309"/>
        <v/>
      </c>
      <c r="D868" s="298">
        <f t="shared" si="309"/>
        <v>4.3307985711217079</v>
      </c>
      <c r="E868" s="298">
        <f t="shared" si="309"/>
        <v>1.3597092362017227</v>
      </c>
      <c r="F868" s="298">
        <f t="shared" si="309"/>
        <v>-2.1330200963111778</v>
      </c>
      <c r="G868" s="298">
        <f t="shared" si="309"/>
        <v>9.6750623406524063</v>
      </c>
      <c r="H868" s="298">
        <f t="shared" si="309"/>
        <v>16.712893252140447</v>
      </c>
      <c r="I868" s="298">
        <f t="shared" si="309"/>
        <v>9.8239631375157686</v>
      </c>
      <c r="J868" s="298">
        <f t="shared" si="309"/>
        <v>3.6118271731229834</v>
      </c>
      <c r="K868" s="298">
        <f t="shared" si="309"/>
        <v>6.620539239446499</v>
      </c>
      <c r="L868" s="298">
        <f t="shared" si="309"/>
        <v>7.5069918289266457</v>
      </c>
      <c r="M868" s="298">
        <f t="shared" si="309"/>
        <v>1.4867859648415083</v>
      </c>
      <c r="N868" s="298">
        <f t="shared" si="309"/>
        <v>1.7818234141236511</v>
      </c>
      <c r="O868" s="298">
        <f t="shared" si="309"/>
        <v>2.9032368161020505</v>
      </c>
      <c r="P868" s="298">
        <f t="shared" si="309"/>
        <v>8.0182378529430665</v>
      </c>
      <c r="Q868" s="298">
        <f t="shared" si="309"/>
        <v>0.73915111357880647</v>
      </c>
      <c r="R868" s="298">
        <f t="shared" si="309"/>
        <v>2.6519618043711501</v>
      </c>
      <c r="S868" s="298">
        <f t="shared" si="309"/>
        <v>10.728938664903742</v>
      </c>
      <c r="T868" s="298">
        <f t="shared" si="309"/>
        <v>2.5461619733080587</v>
      </c>
      <c r="U868" s="298">
        <f t="shared" si="309"/>
        <v>0.37209783207914349</v>
      </c>
      <c r="V868" s="298">
        <f t="shared" si="309"/>
        <v>2.5736004141437396</v>
      </c>
      <c r="W868" s="298">
        <f t="shared" si="309"/>
        <v>1.8011900666853764</v>
      </c>
      <c r="X868" s="298">
        <f t="shared" si="309"/>
        <v>4.1768275780262654</v>
      </c>
      <c r="Y868" s="298">
        <f t="shared" si="309"/>
        <v>-1.523224520713673</v>
      </c>
      <c r="Z868" s="298">
        <f t="shared" si="309"/>
        <v>-0.70194214372683028</v>
      </c>
      <c r="AA868" s="298">
        <f t="shared" si="309"/>
        <v>2.7900804898063569</v>
      </c>
      <c r="AB868" s="298">
        <f t="shared" si="309"/>
        <v>4.3666789658683314</v>
      </c>
      <c r="AC868" s="298">
        <f t="shared" si="309"/>
        <v>1.6418585085842263</v>
      </c>
      <c r="AD868" s="298">
        <f t="shared" si="309"/>
        <v>0.8759101654240764</v>
      </c>
      <c r="AE868" s="298">
        <f t="shared" si="309"/>
        <v>-0.56039207782568878</v>
      </c>
      <c r="AF868" s="298"/>
      <c r="AG868" s="298"/>
      <c r="AH868" s="298"/>
    </row>
    <row r="869" spans="1:34" s="299" customFormat="1" x14ac:dyDescent="0.2">
      <c r="A869" s="297" t="s">
        <v>173</v>
      </c>
      <c r="B869" s="297" t="s">
        <v>397</v>
      </c>
      <c r="C869" s="298" t="str">
        <f t="shared" si="309"/>
        <v/>
      </c>
      <c r="D869" s="298" t="str">
        <f t="shared" si="309"/>
        <v/>
      </c>
      <c r="E869" s="298" t="str">
        <f t="shared" si="309"/>
        <v/>
      </c>
      <c r="F869" s="298" t="str">
        <f t="shared" si="309"/>
        <v/>
      </c>
      <c r="G869" s="298" t="str">
        <f t="shared" si="309"/>
        <v/>
      </c>
      <c r="H869" s="298" t="str">
        <f t="shared" si="309"/>
        <v/>
      </c>
      <c r="I869" s="298" t="str">
        <f t="shared" si="309"/>
        <v/>
      </c>
      <c r="J869" s="298" t="str">
        <f t="shared" si="309"/>
        <v/>
      </c>
      <c r="K869" s="298" t="str">
        <f t="shared" si="309"/>
        <v/>
      </c>
      <c r="L869" s="298" t="str">
        <f t="shared" si="309"/>
        <v/>
      </c>
      <c r="M869" s="298" t="str">
        <f t="shared" si="309"/>
        <v/>
      </c>
      <c r="N869" s="298" t="str">
        <f t="shared" si="309"/>
        <v/>
      </c>
      <c r="O869" s="298" t="str">
        <f t="shared" si="309"/>
        <v/>
      </c>
      <c r="P869" s="298" t="str">
        <f t="shared" si="309"/>
        <v/>
      </c>
      <c r="Q869" s="298" t="str">
        <f t="shared" si="309"/>
        <v/>
      </c>
      <c r="R869" s="298" t="str">
        <f t="shared" si="309"/>
        <v/>
      </c>
      <c r="S869" s="298" t="str">
        <f t="shared" si="309"/>
        <v/>
      </c>
      <c r="T869" s="298" t="str">
        <f t="shared" si="309"/>
        <v/>
      </c>
      <c r="U869" s="298" t="str">
        <f t="shared" si="309"/>
        <v/>
      </c>
      <c r="V869" s="298" t="str">
        <f t="shared" si="309"/>
        <v/>
      </c>
      <c r="W869" s="298" t="str">
        <f t="shared" si="309"/>
        <v/>
      </c>
      <c r="X869" s="298" t="str">
        <f t="shared" si="309"/>
        <v/>
      </c>
      <c r="Y869" s="298" t="str">
        <f t="shared" si="309"/>
        <v/>
      </c>
      <c r="Z869" s="298" t="str">
        <f t="shared" si="309"/>
        <v/>
      </c>
      <c r="AA869" s="298" t="str">
        <f t="shared" si="309"/>
        <v/>
      </c>
      <c r="AB869" s="298" t="str">
        <f t="shared" si="309"/>
        <v/>
      </c>
      <c r="AC869" s="298" t="str">
        <f t="shared" si="309"/>
        <v/>
      </c>
      <c r="AD869" s="298" t="str">
        <f t="shared" si="309"/>
        <v/>
      </c>
      <c r="AE869" s="298" t="str">
        <f t="shared" si="309"/>
        <v/>
      </c>
      <c r="AF869" s="298"/>
      <c r="AG869" s="298"/>
      <c r="AH869" s="298"/>
    </row>
    <row r="870" spans="1:34" s="299" customFormat="1" x14ac:dyDescent="0.2">
      <c r="A870" s="297" t="s">
        <v>174</v>
      </c>
      <c r="B870" s="297" t="s">
        <v>398</v>
      </c>
      <c r="C870" s="298" t="str">
        <f t="shared" si="309"/>
        <v/>
      </c>
      <c r="D870" s="298">
        <f t="shared" si="309"/>
        <v>20.294983431150925</v>
      </c>
      <c r="E870" s="298">
        <f t="shared" si="309"/>
        <v>-4.828197899794862</v>
      </c>
      <c r="F870" s="298">
        <f t="shared" si="309"/>
        <v>10.075266324896749</v>
      </c>
      <c r="G870" s="298">
        <f t="shared" si="309"/>
        <v>15.874361766620183</v>
      </c>
      <c r="H870" s="298">
        <f t="shared" si="309"/>
        <v>-1.7720617704033881</v>
      </c>
      <c r="I870" s="298">
        <f t="shared" si="309"/>
        <v>3.0788142276127584</v>
      </c>
      <c r="J870" s="298">
        <f t="shared" si="309"/>
        <v>-6.5414223921354981</v>
      </c>
      <c r="K870" s="298">
        <f t="shared" si="309"/>
        <v>-2.0008191121810293</v>
      </c>
      <c r="L870" s="298">
        <f t="shared" si="309"/>
        <v>1.0310497641698557</v>
      </c>
      <c r="M870" s="298">
        <f t="shared" si="309"/>
        <v>4.7869029269452135</v>
      </c>
      <c r="N870" s="298">
        <f t="shared" si="309"/>
        <v>23.364718937495009</v>
      </c>
      <c r="O870" s="298">
        <f t="shared" si="309"/>
        <v>-12.604877255964498</v>
      </c>
      <c r="P870" s="298">
        <f t="shared" si="309"/>
        <v>23.457554125262583</v>
      </c>
      <c r="Q870" s="298">
        <f t="shared" si="309"/>
        <v>-10.726442122163583</v>
      </c>
      <c r="R870" s="298">
        <f t="shared" si="309"/>
        <v>-1.8829280710799701</v>
      </c>
      <c r="S870" s="298">
        <f t="shared" si="309"/>
        <v>5.1103882822314484</v>
      </c>
      <c r="T870" s="298">
        <f t="shared" si="309"/>
        <v>1.4113300950914009</v>
      </c>
      <c r="U870" s="298">
        <f t="shared" si="309"/>
        <v>7.9089557814333578</v>
      </c>
      <c r="V870" s="298">
        <f t="shared" si="309"/>
        <v>8.493821366491705</v>
      </c>
      <c r="W870" s="298">
        <f t="shared" si="309"/>
        <v>8.858793651532725</v>
      </c>
      <c r="X870" s="298">
        <f t="shared" si="309"/>
        <v>13.059572480593239</v>
      </c>
      <c r="Y870" s="298">
        <f t="shared" si="309"/>
        <v>2.6297343747957003</v>
      </c>
      <c r="Z870" s="298">
        <f t="shared" si="309"/>
        <v>-26.890073265671166</v>
      </c>
      <c r="AA870" s="298">
        <f t="shared" si="309"/>
        <v>20.82372322899506</v>
      </c>
      <c r="AB870" s="298">
        <f t="shared" si="309"/>
        <v>20.813499328695229</v>
      </c>
      <c r="AC870" s="298">
        <f t="shared" si="309"/>
        <v>17.407920508288367</v>
      </c>
      <c r="AD870" s="298">
        <f t="shared" si="309"/>
        <v>7.3320513615780625</v>
      </c>
      <c r="AE870" s="298">
        <f t="shared" si="309"/>
        <v>4.8964725302328871</v>
      </c>
      <c r="AF870" s="298"/>
      <c r="AG870" s="298"/>
      <c r="AH870" s="298"/>
    </row>
    <row r="871" spans="1:34" s="299" customFormat="1" x14ac:dyDescent="0.2">
      <c r="A871" s="297" t="s">
        <v>459</v>
      </c>
      <c r="B871" s="297" t="s">
        <v>399</v>
      </c>
      <c r="C871" s="298" t="str">
        <f t="shared" si="309"/>
        <v/>
      </c>
      <c r="D871" s="298">
        <f t="shared" si="309"/>
        <v>12.461385315031581</v>
      </c>
      <c r="E871" s="298">
        <f t="shared" si="309"/>
        <v>-1.1463306413795893</v>
      </c>
      <c r="F871" s="298">
        <f t="shared" si="309"/>
        <v>2.5537798800146172</v>
      </c>
      <c r="G871" s="298">
        <f t="shared" si="309"/>
        <v>8.3178316861544985</v>
      </c>
      <c r="H871" s="298">
        <f t="shared" si="309"/>
        <v>3.8164144751563267</v>
      </c>
      <c r="I871" s="298">
        <f t="shared" si="309"/>
        <v>3.8604234973633522</v>
      </c>
      <c r="J871" s="298">
        <f t="shared" si="309"/>
        <v>1.7248844850256129</v>
      </c>
      <c r="K871" s="298">
        <f t="shared" si="309"/>
        <v>-0.35867662093450603</v>
      </c>
      <c r="L871" s="298">
        <f t="shared" si="309"/>
        <v>3.2960682298815103</v>
      </c>
      <c r="M871" s="298">
        <f t="shared" si="309"/>
        <v>7.226082850130755</v>
      </c>
      <c r="N871" s="298">
        <f t="shared" si="309"/>
        <v>4.6825438016853127</v>
      </c>
      <c r="O871" s="298">
        <f t="shared" si="309"/>
        <v>1.0554678289669717</v>
      </c>
      <c r="P871" s="298">
        <f t="shared" si="309"/>
        <v>-3.9971705266758084</v>
      </c>
      <c r="Q871" s="298">
        <f t="shared" si="309"/>
        <v>5.5089474267293825</v>
      </c>
      <c r="R871" s="298">
        <f t="shared" si="309"/>
        <v>7.7440629489127444</v>
      </c>
      <c r="S871" s="298">
        <f t="shared" si="309"/>
        <v>3.2368131686820512</v>
      </c>
      <c r="T871" s="298">
        <f t="shared" si="309"/>
        <v>1.3513611539324843</v>
      </c>
      <c r="U871" s="298">
        <f t="shared" si="309"/>
        <v>4.439361537683828</v>
      </c>
      <c r="V871" s="298">
        <f t="shared" si="309"/>
        <v>-0.47515124290733457</v>
      </c>
      <c r="W871" s="298">
        <f t="shared" si="309"/>
        <v>5.5035273875940538</v>
      </c>
      <c r="X871" s="298">
        <f t="shared" si="309"/>
        <v>6.0331392230976943</v>
      </c>
      <c r="Y871" s="298">
        <f t="shared" si="309"/>
        <v>0.73409506662274193</v>
      </c>
      <c r="Z871" s="298">
        <f t="shared" si="309"/>
        <v>3.5744712014212698</v>
      </c>
      <c r="AA871" s="298">
        <f t="shared" si="309"/>
        <v>-3.4051720142024067</v>
      </c>
      <c r="AB871" s="298">
        <f t="shared" si="309"/>
        <v>5.3541805272795617</v>
      </c>
      <c r="AC871" s="298">
        <f t="shared" si="309"/>
        <v>0.71814907371556824</v>
      </c>
      <c r="AD871" s="298">
        <f t="shared" si="309"/>
        <v>3.4165656620681162</v>
      </c>
      <c r="AE871" s="298">
        <f t="shared" si="309"/>
        <v>-6.4778857059410999E-2</v>
      </c>
      <c r="AF871" s="298"/>
      <c r="AG871" s="298"/>
      <c r="AH871" s="298"/>
    </row>
    <row r="872" spans="1:34" s="299" customFormat="1" x14ac:dyDescent="0.2">
      <c r="A872" s="297" t="s">
        <v>175</v>
      </c>
      <c r="B872" s="297" t="s">
        <v>400</v>
      </c>
      <c r="C872" s="298" t="str">
        <f t="shared" si="309"/>
        <v/>
      </c>
      <c r="D872" s="298">
        <f t="shared" si="309"/>
        <v>27.911073255822139</v>
      </c>
      <c r="E872" s="298">
        <f t="shared" si="309"/>
        <v>16.859660600816984</v>
      </c>
      <c r="F872" s="298">
        <f t="shared" si="309"/>
        <v>8.7269497848385225</v>
      </c>
      <c r="G872" s="298">
        <f t="shared" si="309"/>
        <v>15.102603226484778</v>
      </c>
      <c r="H872" s="298">
        <f t="shared" si="309"/>
        <v>-5.2627262390422587</v>
      </c>
      <c r="I872" s="298">
        <f t="shared" si="309"/>
        <v>1.0797688787691939</v>
      </c>
      <c r="J872" s="298">
        <f t="shared" si="309"/>
        <v>6.4106977804815557</v>
      </c>
      <c r="K872" s="298">
        <f t="shared" si="309"/>
        <v>10.642817481587908</v>
      </c>
      <c r="L872" s="298">
        <f t="shared" si="309"/>
        <v>2.1968819031011444</v>
      </c>
      <c r="M872" s="298">
        <f t="shared" si="309"/>
        <v>2.3091890121027303</v>
      </c>
      <c r="N872" s="298">
        <f t="shared" si="309"/>
        <v>-1.041268116943439</v>
      </c>
      <c r="O872" s="298">
        <f t="shared" si="309"/>
        <v>1.355360156570895</v>
      </c>
      <c r="P872" s="298">
        <f t="shared" si="309"/>
        <v>1.7663264064977202</v>
      </c>
      <c r="Q872" s="298">
        <f t="shared" si="309"/>
        <v>1.9607771727253809</v>
      </c>
      <c r="R872" s="298">
        <f t="shared" si="309"/>
        <v>9.3349397571097938</v>
      </c>
      <c r="S872" s="298">
        <f t="shared" si="309"/>
        <v>0.36388460808318701</v>
      </c>
      <c r="T872" s="298">
        <f t="shared" si="309"/>
        <v>-0.51261607447966595</v>
      </c>
      <c r="U872" s="298">
        <f t="shared" si="309"/>
        <v>-0.58002339450374807</v>
      </c>
      <c r="V872" s="298">
        <f t="shared" si="309"/>
        <v>5.2960211146524383</v>
      </c>
      <c r="W872" s="298">
        <f t="shared" si="309"/>
        <v>26.583008039873658</v>
      </c>
      <c r="X872" s="298">
        <f t="shared" si="309"/>
        <v>-8.0333565894903369</v>
      </c>
      <c r="Y872" s="298">
        <f t="shared" si="309"/>
        <v>5.4498178243606477</v>
      </c>
      <c r="Z872" s="298">
        <f t="shared" si="309"/>
        <v>-1.6591634718134518</v>
      </c>
      <c r="AA872" s="298">
        <f t="shared" si="309"/>
        <v>6.4383455185648142</v>
      </c>
      <c r="AB872" s="298">
        <f t="shared" si="309"/>
        <v>4.1646244560293644</v>
      </c>
      <c r="AC872" s="298">
        <f t="shared" si="309"/>
        <v>6.6013534162846721</v>
      </c>
      <c r="AD872" s="298">
        <f t="shared" si="309"/>
        <v>-4.3125090919329363</v>
      </c>
      <c r="AE872" s="298">
        <f t="shared" si="309"/>
        <v>0.1246736138881932</v>
      </c>
      <c r="AF872" s="298"/>
      <c r="AG872" s="298"/>
      <c r="AH872" s="298"/>
    </row>
    <row r="873" spans="1:34" s="299" customFormat="1" x14ac:dyDescent="0.2">
      <c r="A873" s="297" t="s">
        <v>176</v>
      </c>
      <c r="B873" s="297" t="s">
        <v>401</v>
      </c>
      <c r="C873" s="298" t="str">
        <f t="shared" si="309"/>
        <v/>
      </c>
      <c r="D873" s="298">
        <f t="shared" si="309"/>
        <v>7.0492246875369702</v>
      </c>
      <c r="E873" s="298">
        <f t="shared" si="309"/>
        <v>0.74905224508321488</v>
      </c>
      <c r="F873" s="298">
        <f t="shared" si="309"/>
        <v>13.582105322515559</v>
      </c>
      <c r="G873" s="298">
        <f t="shared" si="309"/>
        <v>13.236628286552342</v>
      </c>
      <c r="H873" s="298">
        <f t="shared" si="309"/>
        <v>1.2393403604686659</v>
      </c>
      <c r="I873" s="298">
        <f t="shared" si="309"/>
        <v>42.679119936451769</v>
      </c>
      <c r="J873" s="298">
        <f t="shared" si="309"/>
        <v>19.388070101881681</v>
      </c>
      <c r="K873" s="298">
        <f t="shared" si="309"/>
        <v>-2.9483566295851693</v>
      </c>
      <c r="L873" s="298">
        <f t="shared" si="309"/>
        <v>22.171232729207158</v>
      </c>
      <c r="M873" s="298">
        <f t="shared" si="309"/>
        <v>0.41955924406957834</v>
      </c>
      <c r="N873" s="298">
        <f t="shared" si="309"/>
        <v>9.8133671493274335</v>
      </c>
      <c r="O873" s="298">
        <f t="shared" si="309"/>
        <v>-2.3049969184829822</v>
      </c>
      <c r="P873" s="298">
        <f t="shared" si="309"/>
        <v>6.3708296485612159</v>
      </c>
      <c r="Q873" s="298">
        <f t="shared" si="309"/>
        <v>-17.698384226214902</v>
      </c>
      <c r="R873" s="298">
        <f t="shared" si="309"/>
        <v>19.920076571241484</v>
      </c>
      <c r="S873" s="298">
        <f t="shared" si="309"/>
        <v>0.53550489635063592</v>
      </c>
      <c r="T873" s="298">
        <f t="shared" si="309"/>
        <v>-4.7113724845441851</v>
      </c>
      <c r="U873" s="298">
        <f t="shared" si="309"/>
        <v>17.749356288944075</v>
      </c>
      <c r="V873" s="298">
        <f t="shared" si="309"/>
        <v>-4.46529370990344</v>
      </c>
      <c r="W873" s="298">
        <f t="shared" si="309"/>
        <v>1.7051758681495777</v>
      </c>
      <c r="X873" s="298">
        <f t="shared" si="309"/>
        <v>-1.3551564833371388</v>
      </c>
      <c r="Y873" s="298">
        <f t="shared" si="309"/>
        <v>23.255607238171972</v>
      </c>
      <c r="Z873" s="298">
        <f t="shared" ref="T873:AE888" si="310">IFERROR(100*(Z820/Y820-1),"")</f>
        <v>-1.7458068236070101</v>
      </c>
      <c r="AA873" s="298">
        <f t="shared" si="310"/>
        <v>21.699950640999987</v>
      </c>
      <c r="AB873" s="298">
        <f t="shared" si="310"/>
        <v>3.4279230626561352</v>
      </c>
      <c r="AC873" s="298">
        <f t="shared" si="310"/>
        <v>2.970937726682088</v>
      </c>
      <c r="AD873" s="298">
        <f t="shared" si="310"/>
        <v>-1.4283974374588948</v>
      </c>
      <c r="AE873" s="298">
        <f t="shared" si="310"/>
        <v>-12.227244579024099</v>
      </c>
      <c r="AF873" s="298"/>
      <c r="AG873" s="298"/>
      <c r="AH873" s="298"/>
    </row>
    <row r="874" spans="1:34" s="299" customFormat="1" x14ac:dyDescent="0.2">
      <c r="A874" s="297" t="s">
        <v>108</v>
      </c>
      <c r="B874" s="297" t="s">
        <v>402</v>
      </c>
      <c r="C874" s="298" t="str">
        <f t="shared" ref="C874:S888" si="311">IFERROR(100*(C821/B821-1),"")</f>
        <v/>
      </c>
      <c r="D874" s="298">
        <f t="shared" si="311"/>
        <v>1.4033287746827439</v>
      </c>
      <c r="E874" s="298">
        <f t="shared" si="311"/>
        <v>37.013088068627866</v>
      </c>
      <c r="F874" s="298">
        <f t="shared" si="311"/>
        <v>16.259851248897128</v>
      </c>
      <c r="G874" s="298">
        <f t="shared" si="311"/>
        <v>14.42354129222494</v>
      </c>
      <c r="H874" s="298">
        <f t="shared" si="311"/>
        <v>10.483180756308519</v>
      </c>
      <c r="I874" s="298">
        <f t="shared" si="311"/>
        <v>10.572767194468469</v>
      </c>
      <c r="J874" s="298">
        <f t="shared" si="311"/>
        <v>5.5635031668955115</v>
      </c>
      <c r="K874" s="298">
        <f t="shared" si="311"/>
        <v>5.3266089476838641</v>
      </c>
      <c r="L874" s="298">
        <f t="shared" si="311"/>
        <v>14.527992693289594</v>
      </c>
      <c r="M874" s="298">
        <f t="shared" si="311"/>
        <v>0.74395885778060222</v>
      </c>
      <c r="N874" s="298">
        <f t="shared" si="311"/>
        <v>-5.186720438567427</v>
      </c>
      <c r="O874" s="298">
        <f t="shared" si="311"/>
        <v>3.8467764812388117</v>
      </c>
      <c r="P874" s="298">
        <f t="shared" si="311"/>
        <v>5.5025359607010049</v>
      </c>
      <c r="Q874" s="298">
        <f t="shared" si="311"/>
        <v>7.2882979879284937</v>
      </c>
      <c r="R874" s="298">
        <f t="shared" si="311"/>
        <v>16.683767319082744</v>
      </c>
      <c r="S874" s="298">
        <f t="shared" si="311"/>
        <v>0.43444497801736759</v>
      </c>
      <c r="T874" s="298">
        <f t="shared" si="310"/>
        <v>6.1512258936255559</v>
      </c>
      <c r="U874" s="298">
        <f t="shared" si="310"/>
        <v>1.7959261669788784</v>
      </c>
      <c r="V874" s="298">
        <f t="shared" si="310"/>
        <v>0.41531688619409479</v>
      </c>
      <c r="W874" s="298">
        <f t="shared" si="310"/>
        <v>7.2479517278625671</v>
      </c>
      <c r="X874" s="298">
        <f t="shared" si="310"/>
        <v>10.103137761713699</v>
      </c>
      <c r="Y874" s="298">
        <f t="shared" si="310"/>
        <v>-1.866033904167641</v>
      </c>
      <c r="Z874" s="298">
        <f t="shared" si="310"/>
        <v>0.14605738382729161</v>
      </c>
      <c r="AA874" s="298">
        <f t="shared" si="310"/>
        <v>21.480518468399843</v>
      </c>
      <c r="AB874" s="298">
        <f t="shared" si="310"/>
        <v>5.7334388261526259</v>
      </c>
      <c r="AC874" s="298">
        <f t="shared" si="310"/>
        <v>2.2069756692488118</v>
      </c>
      <c r="AD874" s="298">
        <f t="shared" si="310"/>
        <v>6.5455513336898363E-2</v>
      </c>
      <c r="AE874" s="298">
        <f t="shared" si="310"/>
        <v>11.891402763244985</v>
      </c>
      <c r="AF874" s="298"/>
      <c r="AG874" s="298"/>
      <c r="AH874" s="298"/>
    </row>
    <row r="875" spans="1:34" s="299" customFormat="1" x14ac:dyDescent="0.2">
      <c r="A875" s="297" t="s">
        <v>460</v>
      </c>
      <c r="B875" s="297" t="s">
        <v>403</v>
      </c>
      <c r="C875" s="298" t="str">
        <f t="shared" si="311"/>
        <v/>
      </c>
      <c r="D875" s="298">
        <f t="shared" si="311"/>
        <v>9.6668099445764923</v>
      </c>
      <c r="E875" s="298">
        <f t="shared" si="311"/>
        <v>6.9267669084411398</v>
      </c>
      <c r="F875" s="298">
        <f t="shared" si="311"/>
        <v>5.9846331262775276</v>
      </c>
      <c r="G875" s="298">
        <f t="shared" si="311"/>
        <v>7.9229328980381819</v>
      </c>
      <c r="H875" s="298">
        <f t="shared" si="311"/>
        <v>10.568074956367447</v>
      </c>
      <c r="I875" s="298">
        <f t="shared" si="311"/>
        <v>7.9101538556164863</v>
      </c>
      <c r="J875" s="298">
        <f t="shared" si="311"/>
        <v>12.569386347153966</v>
      </c>
      <c r="K875" s="298">
        <f t="shared" si="311"/>
        <v>10.171022647739569</v>
      </c>
      <c r="L875" s="298">
        <f t="shared" si="311"/>
        <v>7.8573084716699881</v>
      </c>
      <c r="M875" s="298">
        <f t="shared" si="311"/>
        <v>12.772720212470535</v>
      </c>
      <c r="N875" s="298">
        <f t="shared" si="311"/>
        <v>-8.8454989609920034</v>
      </c>
      <c r="O875" s="298">
        <f t="shared" si="311"/>
        <v>-3.9715786087272109</v>
      </c>
      <c r="P875" s="298">
        <f t="shared" si="311"/>
        <v>2.4778045178426522</v>
      </c>
      <c r="Q875" s="298">
        <f t="shared" si="311"/>
        <v>8.4178069703183755</v>
      </c>
      <c r="R875" s="298">
        <f t="shared" si="311"/>
        <v>7.7123881756047785</v>
      </c>
      <c r="S875" s="298">
        <f t="shared" si="311"/>
        <v>-6.5613631356413959</v>
      </c>
      <c r="T875" s="298">
        <f t="shared" si="310"/>
        <v>6.3876876818906636</v>
      </c>
      <c r="U875" s="298">
        <f t="shared" si="310"/>
        <v>1.8519325028076628</v>
      </c>
      <c r="V875" s="298">
        <f t="shared" si="310"/>
        <v>6.066505973084757</v>
      </c>
      <c r="W875" s="298">
        <f t="shared" si="310"/>
        <v>5.0653081636867769</v>
      </c>
      <c r="X875" s="298">
        <f t="shared" si="310"/>
        <v>11.57087942795274</v>
      </c>
      <c r="Y875" s="298">
        <f t="shared" si="310"/>
        <v>7.1243750507534287</v>
      </c>
      <c r="Z875" s="298">
        <f t="shared" si="310"/>
        <v>4.6718571954582622</v>
      </c>
      <c r="AA875" s="298">
        <f t="shared" si="310"/>
        <v>14.606001085467657</v>
      </c>
      <c r="AB875" s="298">
        <f t="shared" si="310"/>
        <v>2.3557035101130719</v>
      </c>
      <c r="AC875" s="298">
        <f t="shared" si="310"/>
        <v>2.3286302684065285</v>
      </c>
      <c r="AD875" s="298">
        <f t="shared" si="310"/>
        <v>4.4055480951417536</v>
      </c>
      <c r="AE875" s="298">
        <f t="shared" si="310"/>
        <v>1.7615664304204026</v>
      </c>
      <c r="AF875" s="298"/>
      <c r="AG875" s="298"/>
      <c r="AH875" s="298"/>
    </row>
    <row r="876" spans="1:34" s="299" customFormat="1" x14ac:dyDescent="0.2">
      <c r="A876" s="297" t="s">
        <v>177</v>
      </c>
      <c r="B876" s="297" t="s">
        <v>404</v>
      </c>
      <c r="C876" s="298" t="str">
        <f t="shared" si="311"/>
        <v/>
      </c>
      <c r="D876" s="298">
        <f t="shared" si="311"/>
        <v>10.203867569138225</v>
      </c>
      <c r="E876" s="298">
        <f t="shared" si="311"/>
        <v>5.2202841258745414</v>
      </c>
      <c r="F876" s="298">
        <f t="shared" si="311"/>
        <v>11.299372390577634</v>
      </c>
      <c r="G876" s="298">
        <f t="shared" si="311"/>
        <v>12.162567868665498</v>
      </c>
      <c r="H876" s="298">
        <f t="shared" si="311"/>
        <v>13.972776068405768</v>
      </c>
      <c r="I876" s="298">
        <f t="shared" si="311"/>
        <v>13.728565210804611</v>
      </c>
      <c r="J876" s="298">
        <f t="shared" si="311"/>
        <v>-1.2432374102465116</v>
      </c>
      <c r="K876" s="298">
        <f t="shared" si="311"/>
        <v>-2.4218031796051642</v>
      </c>
      <c r="L876" s="298">
        <f t="shared" si="311"/>
        <v>-5.1458099951954388</v>
      </c>
      <c r="M876" s="298">
        <f t="shared" si="311"/>
        <v>16.265184177146395</v>
      </c>
      <c r="N876" s="298">
        <f t="shared" si="311"/>
        <v>-10.244703615640017</v>
      </c>
      <c r="O876" s="298">
        <f t="shared" si="311"/>
        <v>1.6536359716784022</v>
      </c>
      <c r="P876" s="298">
        <f t="shared" si="311"/>
        <v>10.922558723070242</v>
      </c>
      <c r="Q876" s="298">
        <f t="shared" si="311"/>
        <v>12.957335985139885</v>
      </c>
      <c r="R876" s="298">
        <f t="shared" si="311"/>
        <v>0.6920023246791418</v>
      </c>
      <c r="S876" s="298">
        <f t="shared" si="311"/>
        <v>6.2174118571041159</v>
      </c>
      <c r="T876" s="298">
        <f t="shared" si="310"/>
        <v>9.4281797406765566</v>
      </c>
      <c r="U876" s="298">
        <f t="shared" si="310"/>
        <v>-2.3016641173714492</v>
      </c>
      <c r="V876" s="298">
        <f t="shared" si="310"/>
        <v>8.0125414318207522</v>
      </c>
      <c r="W876" s="298">
        <f t="shared" si="310"/>
        <v>6.8305431237952297</v>
      </c>
      <c r="X876" s="298">
        <f t="shared" si="310"/>
        <v>16.358223931745641</v>
      </c>
      <c r="Y876" s="298">
        <f t="shared" si="310"/>
        <v>5.8555631070934089</v>
      </c>
      <c r="Z876" s="298">
        <f t="shared" si="310"/>
        <v>4.3103131119079263</v>
      </c>
      <c r="AA876" s="298">
        <f t="shared" si="310"/>
        <v>7.8540528268556731</v>
      </c>
      <c r="AB876" s="298">
        <f t="shared" si="310"/>
        <v>-0.14943130713969133</v>
      </c>
      <c r="AC876" s="298">
        <f t="shared" si="310"/>
        <v>3.291455172607205</v>
      </c>
      <c r="AD876" s="298">
        <f t="shared" si="310"/>
        <v>5.4355852134075233</v>
      </c>
      <c r="AE876" s="298">
        <f t="shared" si="310"/>
        <v>-1.4988923806089294</v>
      </c>
      <c r="AF876" s="298"/>
      <c r="AG876" s="298"/>
      <c r="AH876" s="298"/>
    </row>
    <row r="877" spans="1:34" s="299" customFormat="1" x14ac:dyDescent="0.2">
      <c r="A877" s="297" t="s">
        <v>110</v>
      </c>
      <c r="B877" s="297" t="s">
        <v>405</v>
      </c>
      <c r="C877" s="298" t="str">
        <f t="shared" si="311"/>
        <v/>
      </c>
      <c r="D877" s="298">
        <f t="shared" si="311"/>
        <v>4.56639431615391</v>
      </c>
      <c r="E877" s="298">
        <f t="shared" si="311"/>
        <v>-7.5805247530561388</v>
      </c>
      <c r="F877" s="298">
        <f t="shared" si="311"/>
        <v>-4.2232860193878068</v>
      </c>
      <c r="G877" s="298">
        <f t="shared" si="311"/>
        <v>5.6248064534798692</v>
      </c>
      <c r="H877" s="298">
        <f t="shared" si="311"/>
        <v>15.111085468731122</v>
      </c>
      <c r="I877" s="298">
        <f t="shared" si="311"/>
        <v>12.225628442460401</v>
      </c>
      <c r="J877" s="298">
        <f t="shared" si="311"/>
        <v>10.240947946504964</v>
      </c>
      <c r="K877" s="298">
        <f t="shared" si="311"/>
        <v>9.3541246617429241</v>
      </c>
      <c r="L877" s="298">
        <f t="shared" si="311"/>
        <v>6.598249866669903</v>
      </c>
      <c r="M877" s="298">
        <f t="shared" si="311"/>
        <v>5.302505618273412</v>
      </c>
      <c r="N877" s="298">
        <f t="shared" si="311"/>
        <v>-2.1295245520464579</v>
      </c>
      <c r="O877" s="298">
        <f t="shared" si="311"/>
        <v>-2.495725090444656</v>
      </c>
      <c r="P877" s="298">
        <f t="shared" si="311"/>
        <v>4.5516978601837454</v>
      </c>
      <c r="Q877" s="298">
        <f t="shared" si="311"/>
        <v>6.1877963356160581</v>
      </c>
      <c r="R877" s="298">
        <f t="shared" si="311"/>
        <v>-1.9357638446656722</v>
      </c>
      <c r="S877" s="298">
        <f t="shared" si="311"/>
        <v>5.5154466866383478</v>
      </c>
      <c r="T877" s="298">
        <f t="shared" si="310"/>
        <v>4.8386833544320274</v>
      </c>
      <c r="U877" s="298">
        <f t="shared" si="310"/>
        <v>12.134607338098613</v>
      </c>
      <c r="V877" s="298">
        <f t="shared" si="310"/>
        <v>-1.0783216339827706</v>
      </c>
      <c r="W877" s="298">
        <f t="shared" si="310"/>
        <v>7.5852586664015842</v>
      </c>
      <c r="X877" s="298">
        <f t="shared" si="310"/>
        <v>6.4231041408893352</v>
      </c>
      <c r="Y877" s="298">
        <f t="shared" si="310"/>
        <v>5.9500236424318675</v>
      </c>
      <c r="Z877" s="298">
        <f t="shared" si="310"/>
        <v>3.7324317207359403</v>
      </c>
      <c r="AA877" s="298">
        <f t="shared" si="310"/>
        <v>0.2633514260278691</v>
      </c>
      <c r="AB877" s="298">
        <f t="shared" si="310"/>
        <v>1.8411734802449731</v>
      </c>
      <c r="AC877" s="298">
        <f t="shared" si="310"/>
        <v>0.55421209678558903</v>
      </c>
      <c r="AD877" s="298">
        <f t="shared" si="310"/>
        <v>3.206512078527024</v>
      </c>
      <c r="AE877" s="298">
        <f t="shared" si="310"/>
        <v>7.5246943222909923</v>
      </c>
      <c r="AF877" s="298"/>
      <c r="AG877" s="298"/>
      <c r="AH877" s="298"/>
    </row>
    <row r="878" spans="1:34" s="299" customFormat="1" x14ac:dyDescent="0.2">
      <c r="A878" s="297" t="s">
        <v>178</v>
      </c>
      <c r="B878" s="297" t="s">
        <v>406</v>
      </c>
      <c r="C878" s="298" t="str">
        <f t="shared" si="311"/>
        <v/>
      </c>
      <c r="D878" s="298">
        <f t="shared" si="311"/>
        <v>8.9281236319564314</v>
      </c>
      <c r="E878" s="298">
        <f t="shared" si="311"/>
        <v>-4.2877449273763464</v>
      </c>
      <c r="F878" s="298">
        <f t="shared" si="311"/>
        <v>-3.3118170255994839</v>
      </c>
      <c r="G878" s="298">
        <f t="shared" si="311"/>
        <v>10.10481372068246</v>
      </c>
      <c r="H878" s="298">
        <f t="shared" si="311"/>
        <v>15.877636218380653</v>
      </c>
      <c r="I878" s="298">
        <f t="shared" si="311"/>
        <v>7.3349069121883437</v>
      </c>
      <c r="J878" s="298">
        <f t="shared" si="311"/>
        <v>6.0635414780211061</v>
      </c>
      <c r="K878" s="298">
        <f t="shared" si="311"/>
        <v>-5.8950763106827448</v>
      </c>
      <c r="L878" s="298">
        <f t="shared" si="311"/>
        <v>2.9389197051416849</v>
      </c>
      <c r="M878" s="298">
        <f t="shared" si="311"/>
        <v>-13.914910236353695</v>
      </c>
      <c r="N878" s="298">
        <f t="shared" si="311"/>
        <v>-26.358022717070916</v>
      </c>
      <c r="O878" s="298">
        <f t="shared" si="311"/>
        <v>-13.669088507772354</v>
      </c>
      <c r="P878" s="298">
        <f t="shared" si="311"/>
        <v>-0.67762179992522098</v>
      </c>
      <c r="Q878" s="298">
        <f t="shared" si="311"/>
        <v>-5.8022504070928349</v>
      </c>
      <c r="R878" s="298">
        <f t="shared" si="311"/>
        <v>-15.300414755373437</v>
      </c>
      <c r="S878" s="298">
        <f t="shared" si="311"/>
        <v>17.998530684905912</v>
      </c>
      <c r="T878" s="298">
        <f t="shared" si="310"/>
        <v>14.629918974023749</v>
      </c>
      <c r="U878" s="298">
        <f t="shared" si="310"/>
        <v>0.64983109614156209</v>
      </c>
      <c r="V878" s="298">
        <f t="shared" si="310"/>
        <v>4.8933629230984765</v>
      </c>
      <c r="W878" s="298">
        <f t="shared" si="310"/>
        <v>-8.0888039481823775</v>
      </c>
      <c r="X878" s="298">
        <f t="shared" si="310"/>
        <v>1.422691231976847</v>
      </c>
      <c r="Y878" s="298">
        <f t="shared" si="310"/>
        <v>-7.2987138841403727</v>
      </c>
      <c r="Z878" s="298">
        <f t="shared" si="310"/>
        <v>22.696973177869097</v>
      </c>
      <c r="AA878" s="298">
        <f t="shared" si="310"/>
        <v>-2.1373209112972691</v>
      </c>
      <c r="AB878" s="298">
        <f t="shared" si="310"/>
        <v>-4.207799022662428</v>
      </c>
      <c r="AC878" s="298">
        <f t="shared" si="310"/>
        <v>-9.3991823623886575</v>
      </c>
      <c r="AD878" s="298">
        <f t="shared" si="310"/>
        <v>17.290114757398833</v>
      </c>
      <c r="AE878" s="298">
        <f t="shared" si="310"/>
        <v>-6.862288980459919</v>
      </c>
      <c r="AF878" s="298"/>
      <c r="AG878" s="298"/>
      <c r="AH878" s="298"/>
    </row>
    <row r="879" spans="1:34" s="299" customFormat="1" x14ac:dyDescent="0.2">
      <c r="A879" s="297" t="s">
        <v>179</v>
      </c>
      <c r="B879" s="297" t="s">
        <v>407</v>
      </c>
      <c r="C879" s="298" t="str">
        <f t="shared" si="311"/>
        <v/>
      </c>
      <c r="D879" s="298">
        <f t="shared" si="311"/>
        <v>9.9564856566145998</v>
      </c>
      <c r="E879" s="298">
        <f t="shared" si="311"/>
        <v>1.5568902821712971</v>
      </c>
      <c r="F879" s="298">
        <f t="shared" si="311"/>
        <v>-4.2323726091326836</v>
      </c>
      <c r="G879" s="298">
        <f t="shared" si="311"/>
        <v>-2.6795017412853173</v>
      </c>
      <c r="H879" s="298">
        <f t="shared" si="311"/>
        <v>2.8614410489528286</v>
      </c>
      <c r="I879" s="298">
        <f t="shared" si="311"/>
        <v>6.3050677204361305</v>
      </c>
      <c r="J879" s="298">
        <f t="shared" si="311"/>
        <v>4.1751039575858018</v>
      </c>
      <c r="K879" s="298">
        <f t="shared" si="311"/>
        <v>-4.7962487289529125</v>
      </c>
      <c r="L879" s="298">
        <f t="shared" si="311"/>
        <v>13.181982359112943</v>
      </c>
      <c r="M879" s="298">
        <f t="shared" si="311"/>
        <v>-3.7323870390986835</v>
      </c>
      <c r="N879" s="298">
        <f t="shared" si="311"/>
        <v>10.018878457313862</v>
      </c>
      <c r="O879" s="298">
        <f t="shared" si="311"/>
        <v>2.2514351502741947</v>
      </c>
      <c r="P879" s="298">
        <f t="shared" si="311"/>
        <v>2.3646955115835144</v>
      </c>
      <c r="Q879" s="298">
        <f t="shared" si="311"/>
        <v>1.0441335137541197</v>
      </c>
      <c r="R879" s="298">
        <f t="shared" si="311"/>
        <v>-14.994407543275978</v>
      </c>
      <c r="S879" s="298">
        <f t="shared" si="311"/>
        <v>15.387861636353485</v>
      </c>
      <c r="T879" s="298">
        <f t="shared" si="310"/>
        <v>8.6064806140457186</v>
      </c>
      <c r="U879" s="298">
        <f t="shared" si="310"/>
        <v>3.9992756087865233</v>
      </c>
      <c r="V879" s="298">
        <f t="shared" si="310"/>
        <v>21.183971624197607</v>
      </c>
      <c r="W879" s="298">
        <f t="shared" si="310"/>
        <v>4.5404637046982943</v>
      </c>
      <c r="X879" s="298">
        <f t="shared" si="310"/>
        <v>-7.3198651601439675</v>
      </c>
      <c r="Y879" s="298">
        <f t="shared" si="310"/>
        <v>11.835817890516598</v>
      </c>
      <c r="Z879" s="298">
        <f t="shared" si="310"/>
        <v>0.19212381457245353</v>
      </c>
      <c r="AA879" s="298">
        <f t="shared" si="310"/>
        <v>-0.69345032643318705</v>
      </c>
      <c r="AB879" s="298">
        <f t="shared" si="310"/>
        <v>6.7531649588610243</v>
      </c>
      <c r="AC879" s="298">
        <f t="shared" si="310"/>
        <v>5.6904461226762848</v>
      </c>
      <c r="AD879" s="298">
        <f t="shared" si="310"/>
        <v>1.5027752464584543</v>
      </c>
      <c r="AE879" s="298">
        <f t="shared" si="310"/>
        <v>2.6841276993097907</v>
      </c>
      <c r="AF879" s="298"/>
      <c r="AG879" s="298"/>
      <c r="AH879" s="298"/>
    </row>
    <row r="880" spans="1:34" s="299" customFormat="1" x14ac:dyDescent="0.2">
      <c r="A880" s="297" t="s">
        <v>461</v>
      </c>
      <c r="B880" s="297" t="s">
        <v>408</v>
      </c>
      <c r="C880" s="298" t="str">
        <f t="shared" si="311"/>
        <v/>
      </c>
      <c r="D880" s="298">
        <f t="shared" si="311"/>
        <v>38.943781907558247</v>
      </c>
      <c r="E880" s="298">
        <f t="shared" si="311"/>
        <v>11.449316815091027</v>
      </c>
      <c r="F880" s="298">
        <f t="shared" si="311"/>
        <v>27.532000763862087</v>
      </c>
      <c r="G880" s="298">
        <f t="shared" si="311"/>
        <v>20.702825656700231</v>
      </c>
      <c r="H880" s="298">
        <f t="shared" si="311"/>
        <v>9.7382887982764075</v>
      </c>
      <c r="I880" s="298">
        <f t="shared" si="311"/>
        <v>-2.6054944754684284</v>
      </c>
      <c r="J880" s="298">
        <f t="shared" si="311"/>
        <v>16.579468478343905</v>
      </c>
      <c r="K880" s="298">
        <f t="shared" si="311"/>
        <v>20.136452808262284</v>
      </c>
      <c r="L880" s="298">
        <f t="shared" si="311"/>
        <v>-26.493711083709982</v>
      </c>
      <c r="M880" s="298">
        <f t="shared" si="311"/>
        <v>0.7236241624361428</v>
      </c>
      <c r="N880" s="298">
        <f t="shared" si="311"/>
        <v>9.0905506161698781</v>
      </c>
      <c r="O880" s="298">
        <f t="shared" si="311"/>
        <v>-11.063323662092373</v>
      </c>
      <c r="P880" s="298">
        <f t="shared" si="311"/>
        <v>0.84937409854977108</v>
      </c>
      <c r="Q880" s="298">
        <f t="shared" si="311"/>
        <v>-4.8628482697621545</v>
      </c>
      <c r="R880" s="298">
        <f t="shared" si="311"/>
        <v>8.3396026132615866</v>
      </c>
      <c r="S880" s="298">
        <f t="shared" si="311"/>
        <v>9.2988819132391534</v>
      </c>
      <c r="T880" s="298">
        <f t="shared" si="310"/>
        <v>10.791475731830303</v>
      </c>
      <c r="U880" s="298">
        <f t="shared" si="310"/>
        <v>17.231055351529267</v>
      </c>
      <c r="V880" s="298">
        <f t="shared" si="310"/>
        <v>2.7827753598971938</v>
      </c>
      <c r="W880" s="298">
        <f t="shared" si="310"/>
        <v>15.848937466334135</v>
      </c>
      <c r="X880" s="298">
        <f t="shared" si="310"/>
        <v>17.065677101246003</v>
      </c>
      <c r="Y880" s="298">
        <f t="shared" si="310"/>
        <v>24.840969493410924</v>
      </c>
      <c r="Z880" s="298">
        <f t="shared" si="310"/>
        <v>0.34557517235271895</v>
      </c>
      <c r="AA880" s="298">
        <f t="shared" si="310"/>
        <v>3.2398364058112472</v>
      </c>
      <c r="AB880" s="298">
        <f t="shared" si="310"/>
        <v>7.2085065467605514</v>
      </c>
      <c r="AC880" s="298">
        <f t="shared" si="310"/>
        <v>7.125081358398111</v>
      </c>
      <c r="AD880" s="298">
        <f t="shared" si="310"/>
        <v>1.9105054783169262</v>
      </c>
      <c r="AE880" s="298">
        <f t="shared" si="310"/>
        <v>13.766690246706181</v>
      </c>
      <c r="AF880" s="298"/>
      <c r="AG880" s="298"/>
      <c r="AH880" s="298"/>
    </row>
    <row r="881" spans="1:34" s="299" customFormat="1" x14ac:dyDescent="0.2">
      <c r="A881" s="297" t="s">
        <v>111</v>
      </c>
      <c r="B881" s="297" t="s">
        <v>409</v>
      </c>
      <c r="C881" s="298" t="str">
        <f t="shared" si="311"/>
        <v/>
      </c>
      <c r="D881" s="298">
        <f t="shared" si="311"/>
        <v>-11.03540783521848</v>
      </c>
      <c r="E881" s="298">
        <f t="shared" si="311"/>
        <v>-49.216280635357656</v>
      </c>
      <c r="F881" s="298">
        <f t="shared" si="311"/>
        <v>9.376639400733854</v>
      </c>
      <c r="G881" s="298">
        <f t="shared" si="311"/>
        <v>12.491564067416739</v>
      </c>
      <c r="H881" s="298">
        <f t="shared" si="311"/>
        <v>6.6799508543144759</v>
      </c>
      <c r="I881" s="298">
        <f t="shared" si="311"/>
        <v>13.094267577415607</v>
      </c>
      <c r="J881" s="298">
        <f t="shared" si="311"/>
        <v>0.92713432107587312</v>
      </c>
      <c r="K881" s="298">
        <f t="shared" si="311"/>
        <v>4.1050650478974715</v>
      </c>
      <c r="L881" s="298">
        <f t="shared" si="311"/>
        <v>2.432658028007828</v>
      </c>
      <c r="M881" s="298">
        <f t="shared" si="311"/>
        <v>5.1289599211693959</v>
      </c>
      <c r="N881" s="298">
        <f t="shared" si="311"/>
        <v>-2.1321444867691608</v>
      </c>
      <c r="O881" s="298">
        <f t="shared" si="311"/>
        <v>0.64347900179373418</v>
      </c>
      <c r="P881" s="298">
        <f t="shared" si="311"/>
        <v>30.987460466032179</v>
      </c>
      <c r="Q881" s="298">
        <f t="shared" si="311"/>
        <v>196.89486662949466</v>
      </c>
      <c r="R881" s="298">
        <f t="shared" si="311"/>
        <v>14.977928901249292</v>
      </c>
      <c r="S881" s="298">
        <f t="shared" si="311"/>
        <v>-8.4769818405921686</v>
      </c>
      <c r="T881" s="298">
        <f t="shared" si="310"/>
        <v>7.0952876640005158</v>
      </c>
      <c r="U881" s="298">
        <f t="shared" si="310"/>
        <v>11.948201503881872</v>
      </c>
      <c r="V881" s="298">
        <f t="shared" si="310"/>
        <v>38.740073595589529</v>
      </c>
      <c r="W881" s="298">
        <f t="shared" si="310"/>
        <v>22.825548927234873</v>
      </c>
      <c r="X881" s="298">
        <f t="shared" si="310"/>
        <v>4.6179608622302526</v>
      </c>
      <c r="Y881" s="298">
        <f t="shared" si="310"/>
        <v>13.288854013887264</v>
      </c>
      <c r="Z881" s="298">
        <f t="shared" si="310"/>
        <v>-64.061270646362516</v>
      </c>
      <c r="AA881" s="298">
        <f t="shared" si="310"/>
        <v>2.2124737745565559</v>
      </c>
      <c r="AB881" s="298">
        <f t="shared" si="310"/>
        <v>3.6934441366574422</v>
      </c>
      <c r="AC881" s="298">
        <f t="shared" si="310"/>
        <v>4.0776032277448859</v>
      </c>
      <c r="AD881" s="298">
        <f t="shared" si="310"/>
        <v>3.1702162250040633</v>
      </c>
      <c r="AE881" s="298">
        <f t="shared" si="310"/>
        <v>9.0973091364205274</v>
      </c>
      <c r="AF881" s="298"/>
      <c r="AG881" s="298"/>
      <c r="AH881" s="298"/>
    </row>
    <row r="882" spans="1:34" s="299" customFormat="1" x14ac:dyDescent="0.2">
      <c r="A882" s="297" t="s">
        <v>181</v>
      </c>
      <c r="B882" s="297" t="s">
        <v>410</v>
      </c>
      <c r="C882" s="298" t="str">
        <f t="shared" si="311"/>
        <v/>
      </c>
      <c r="D882" s="298">
        <f t="shared" si="311"/>
        <v>10.216403593281086</v>
      </c>
      <c r="E882" s="298">
        <f t="shared" si="311"/>
        <v>3.4045997703185282</v>
      </c>
      <c r="F882" s="298">
        <f t="shared" si="311"/>
        <v>19.002308958997549</v>
      </c>
      <c r="G882" s="298">
        <f t="shared" si="311"/>
        <v>-2.6536764233118681</v>
      </c>
      <c r="H882" s="298">
        <f t="shared" si="311"/>
        <v>11.021281517751591</v>
      </c>
      <c r="I882" s="298">
        <f t="shared" si="311"/>
        <v>-9.5334510901237675</v>
      </c>
      <c r="J882" s="298">
        <f t="shared" si="311"/>
        <v>8.25945862304307</v>
      </c>
      <c r="K882" s="298">
        <f t="shared" si="311"/>
        <v>43.332742631569012</v>
      </c>
      <c r="L882" s="298">
        <f t="shared" si="311"/>
        <v>-9.010927625205511</v>
      </c>
      <c r="M882" s="298">
        <f t="shared" si="311"/>
        <v>-10.837254649612627</v>
      </c>
      <c r="N882" s="298">
        <f t="shared" si="311"/>
        <v>-22.982686213579171</v>
      </c>
      <c r="O882" s="298">
        <f t="shared" si="311"/>
        <v>19.201569811665721</v>
      </c>
      <c r="P882" s="298">
        <f t="shared" si="311"/>
        <v>9.0348961116668356</v>
      </c>
      <c r="Q882" s="298">
        <f t="shared" si="311"/>
        <v>-55.500341262605566</v>
      </c>
      <c r="R882" s="298">
        <f t="shared" si="311"/>
        <v>64.24414957932818</v>
      </c>
      <c r="S882" s="298">
        <f t="shared" si="311"/>
        <v>-3.7859322190059164E-2</v>
      </c>
      <c r="T882" s="298">
        <f t="shared" si="310"/>
        <v>2.5188760597400828</v>
      </c>
      <c r="U882" s="298">
        <f t="shared" si="310"/>
        <v>12.175412733493584</v>
      </c>
      <c r="V882" s="298">
        <f t="shared" si="310"/>
        <v>0.63091689184553434</v>
      </c>
      <c r="W882" s="298">
        <f t="shared" si="310"/>
        <v>7.5856731553145096</v>
      </c>
      <c r="X882" s="298">
        <f t="shared" si="310"/>
        <v>-1.3918796444918335</v>
      </c>
      <c r="Y882" s="298">
        <f t="shared" si="310"/>
        <v>15.390138894139715</v>
      </c>
      <c r="Z882" s="298">
        <f t="shared" si="310"/>
        <v>0.28175918129134114</v>
      </c>
      <c r="AA882" s="298">
        <f t="shared" si="310"/>
        <v>8.2516549494534566</v>
      </c>
      <c r="AB882" s="298">
        <f t="shared" si="310"/>
        <v>11.601874513821709</v>
      </c>
      <c r="AC882" s="298">
        <f t="shared" si="310"/>
        <v>1.9236114035457108</v>
      </c>
      <c r="AD882" s="298">
        <f t="shared" si="310"/>
        <v>3.6870503597122406</v>
      </c>
      <c r="AE882" s="298">
        <f t="shared" si="310"/>
        <v>9.7204549535132365</v>
      </c>
      <c r="AF882" s="298"/>
      <c r="AG882" s="298"/>
      <c r="AH882" s="298"/>
    </row>
    <row r="883" spans="1:34" s="299" customFormat="1" x14ac:dyDescent="0.2">
      <c r="A883" s="297" t="s">
        <v>112</v>
      </c>
      <c r="B883" s="297" t="s">
        <v>411</v>
      </c>
      <c r="C883" s="298" t="str">
        <f t="shared" si="311"/>
        <v/>
      </c>
      <c r="D883" s="298">
        <f t="shared" si="311"/>
        <v>-38.134435388242807</v>
      </c>
      <c r="E883" s="298">
        <f t="shared" si="311"/>
        <v>-1.6004087154711022</v>
      </c>
      <c r="F883" s="298">
        <f t="shared" si="311"/>
        <v>6.7682911858867101</v>
      </c>
      <c r="G883" s="298">
        <f t="shared" si="311"/>
        <v>24.920286345419495</v>
      </c>
      <c r="H883" s="298">
        <f t="shared" si="311"/>
        <v>8.5424131078986498</v>
      </c>
      <c r="I883" s="298">
        <f t="shared" si="311"/>
        <v>-2.5902926095641488</v>
      </c>
      <c r="J883" s="298">
        <f t="shared" si="311"/>
        <v>4.4240642917628081</v>
      </c>
      <c r="K883" s="298">
        <f t="shared" si="311"/>
        <v>-3.6470835572313454</v>
      </c>
      <c r="L883" s="298">
        <f t="shared" si="311"/>
        <v>-19.536238628356717</v>
      </c>
      <c r="M883" s="298">
        <f t="shared" si="311"/>
        <v>-16.453113744478632</v>
      </c>
      <c r="N883" s="298">
        <f t="shared" si="311"/>
        <v>34.364272067416415</v>
      </c>
      <c r="O883" s="298">
        <f t="shared" si="311"/>
        <v>2.657839018636321</v>
      </c>
      <c r="P883" s="298">
        <f t="shared" si="311"/>
        <v>28.45553543693682</v>
      </c>
      <c r="Q883" s="298">
        <f t="shared" si="311"/>
        <v>2.5307104745682762</v>
      </c>
      <c r="R883" s="298">
        <f t="shared" si="311"/>
        <v>-8.765120499142288</v>
      </c>
      <c r="S883" s="298">
        <f t="shared" si="311"/>
        <v>11.185101878266623</v>
      </c>
      <c r="T883" s="298">
        <f t="shared" si="310"/>
        <v>3.4583618141535988</v>
      </c>
      <c r="U883" s="298">
        <f t="shared" si="310"/>
        <v>-12.802433712610995</v>
      </c>
      <c r="V883" s="298">
        <f t="shared" si="310"/>
        <v>5.4379940314955855</v>
      </c>
      <c r="W883" s="298">
        <f t="shared" si="310"/>
        <v>3.7771676596235704</v>
      </c>
      <c r="X883" s="298">
        <f t="shared" si="310"/>
        <v>17.777242516065318</v>
      </c>
      <c r="Y883" s="298">
        <f t="shared" si="310"/>
        <v>6.6261862805243155</v>
      </c>
      <c r="Z883" s="298">
        <f t="shared" si="310"/>
        <v>5.7677632800548384</v>
      </c>
      <c r="AA883" s="298">
        <f t="shared" si="310"/>
        <v>8.3179330869293864</v>
      </c>
      <c r="AB883" s="298">
        <f t="shared" si="310"/>
        <v>16.554557805096248</v>
      </c>
      <c r="AC883" s="298">
        <f t="shared" si="310"/>
        <v>18.595204207117444</v>
      </c>
      <c r="AD883" s="298">
        <f t="shared" si="310"/>
        <v>-9.9332659090727979</v>
      </c>
      <c r="AE883" s="298">
        <f t="shared" si="310"/>
        <v>3.8770927232143926</v>
      </c>
      <c r="AF883" s="298"/>
      <c r="AG883" s="298"/>
      <c r="AH883" s="298"/>
    </row>
    <row r="884" spans="1:34" s="299" customFormat="1" x14ac:dyDescent="0.2">
      <c r="A884" s="297" t="s">
        <v>113</v>
      </c>
      <c r="B884" s="297" t="s">
        <v>412</v>
      </c>
      <c r="C884" s="298" t="str">
        <f t="shared" si="311"/>
        <v/>
      </c>
      <c r="D884" s="298">
        <f t="shared" si="311"/>
        <v>-12.183839221221893</v>
      </c>
      <c r="E884" s="298">
        <f t="shared" si="311"/>
        <v>9.3783651965602779</v>
      </c>
      <c r="F884" s="298">
        <f t="shared" si="311"/>
        <v>-7.1517780145186061</v>
      </c>
      <c r="G884" s="298">
        <f t="shared" si="311"/>
        <v>29.465389713568225</v>
      </c>
      <c r="H884" s="298">
        <f t="shared" si="311"/>
        <v>7.6874177966383517</v>
      </c>
      <c r="I884" s="298">
        <f t="shared" si="311"/>
        <v>13.486426530750073</v>
      </c>
      <c r="J884" s="298">
        <f t="shared" si="311"/>
        <v>-0.84896560619222017</v>
      </c>
      <c r="K884" s="298">
        <f t="shared" si="311"/>
        <v>-0.46297934420959086</v>
      </c>
      <c r="L884" s="298">
        <f t="shared" si="311"/>
        <v>-5.522490851078377</v>
      </c>
      <c r="M884" s="298">
        <f t="shared" si="311"/>
        <v>9.3555929728026186</v>
      </c>
      <c r="N884" s="298">
        <f t="shared" si="311"/>
        <v>11.59042270930013</v>
      </c>
      <c r="O884" s="298">
        <f t="shared" si="311"/>
        <v>2.1872968962293404</v>
      </c>
      <c r="P884" s="298">
        <f t="shared" si="311"/>
        <v>9.3757792253887473</v>
      </c>
      <c r="Q884" s="298">
        <f t="shared" si="311"/>
        <v>9.8509441813174003</v>
      </c>
      <c r="R884" s="298">
        <f t="shared" si="311"/>
        <v>7.1586180290292623</v>
      </c>
      <c r="S884" s="298">
        <f t="shared" si="311"/>
        <v>14.699611200288643</v>
      </c>
      <c r="T884" s="298">
        <f t="shared" si="310"/>
        <v>8.1425518675288355</v>
      </c>
      <c r="U884" s="298">
        <f t="shared" si="310"/>
        <v>4.2421481158220198</v>
      </c>
      <c r="V884" s="298">
        <f t="shared" si="310"/>
        <v>10.469348684746361</v>
      </c>
      <c r="W884" s="298">
        <f t="shared" si="310"/>
        <v>17.995117744987631</v>
      </c>
      <c r="X884" s="298">
        <f t="shared" si="310"/>
        <v>9.8899857549361805</v>
      </c>
      <c r="Y884" s="298">
        <f t="shared" si="310"/>
        <v>9.3236393657454286</v>
      </c>
      <c r="Z884" s="298">
        <f t="shared" si="310"/>
        <v>-10.515643499847638</v>
      </c>
      <c r="AA884" s="298">
        <f t="shared" si="310"/>
        <v>7.029977263521392</v>
      </c>
      <c r="AB884" s="298">
        <f t="shared" si="310"/>
        <v>12.252153811518852</v>
      </c>
      <c r="AC884" s="298">
        <f t="shared" si="310"/>
        <v>0.85616963819927783</v>
      </c>
      <c r="AD884" s="298">
        <f t="shared" si="310"/>
        <v>0.26491009073552618</v>
      </c>
      <c r="AE884" s="298">
        <f t="shared" si="310"/>
        <v>16.054892570030145</v>
      </c>
      <c r="AF884" s="298"/>
      <c r="AG884" s="298"/>
      <c r="AH884" s="298"/>
    </row>
    <row r="885" spans="1:34" s="299" customFormat="1" x14ac:dyDescent="0.2">
      <c r="A885" s="297" t="s">
        <v>182</v>
      </c>
      <c r="B885" s="297" t="s">
        <v>413</v>
      </c>
      <c r="C885" s="298" t="str">
        <f t="shared" si="311"/>
        <v/>
      </c>
      <c r="D885" s="298">
        <f t="shared" si="311"/>
        <v>-2.1128738270528524</v>
      </c>
      <c r="E885" s="298">
        <f t="shared" si="311"/>
        <v>3.2069997903035663</v>
      </c>
      <c r="F885" s="298">
        <f t="shared" si="311"/>
        <v>9.0883081594796522</v>
      </c>
      <c r="G885" s="298">
        <f t="shared" si="311"/>
        <v>6.1802244099651293</v>
      </c>
      <c r="H885" s="298">
        <f t="shared" si="311"/>
        <v>11.630605837004083</v>
      </c>
      <c r="I885" s="298">
        <f t="shared" si="311"/>
        <v>5.3441786030181238</v>
      </c>
      <c r="J885" s="298">
        <f t="shared" si="311"/>
        <v>-7.3333560015495625</v>
      </c>
      <c r="K885" s="298">
        <f t="shared" si="311"/>
        <v>2.7489107699832482</v>
      </c>
      <c r="L885" s="298">
        <f t="shared" si="311"/>
        <v>6.2356166609791153</v>
      </c>
      <c r="M885" s="298">
        <f t="shared" si="311"/>
        <v>15.282528879144831</v>
      </c>
      <c r="N885" s="298">
        <f t="shared" si="311"/>
        <v>7.5224985599051664</v>
      </c>
      <c r="O885" s="298">
        <f t="shared" si="311"/>
        <v>7.9990882189562518</v>
      </c>
      <c r="P885" s="298">
        <f t="shared" si="311"/>
        <v>6.5618437701481236</v>
      </c>
      <c r="Q885" s="298">
        <f t="shared" si="311"/>
        <v>18.971163021859017</v>
      </c>
      <c r="R885" s="298">
        <f t="shared" si="311"/>
        <v>0.76430501674835671</v>
      </c>
      <c r="S885" s="298">
        <f t="shared" si="311"/>
        <v>2.4858515397424785</v>
      </c>
      <c r="T885" s="298">
        <f t="shared" si="310"/>
        <v>1.3676248444337125</v>
      </c>
      <c r="U885" s="298">
        <f t="shared" si="310"/>
        <v>9.6192742517257948</v>
      </c>
      <c r="V885" s="298">
        <f t="shared" si="310"/>
        <v>14.637825325029151</v>
      </c>
      <c r="W885" s="298">
        <f t="shared" si="310"/>
        <v>3.7580460742737687</v>
      </c>
      <c r="X885" s="298">
        <f t="shared" si="310"/>
        <v>6.5699831416416776</v>
      </c>
      <c r="Y885" s="298">
        <f t="shared" si="310"/>
        <v>6.1094041856752046</v>
      </c>
      <c r="Z885" s="298">
        <f t="shared" si="310"/>
        <v>-6.7452077102586383</v>
      </c>
      <c r="AA885" s="298">
        <f t="shared" si="310"/>
        <v>2.0486903597435102</v>
      </c>
      <c r="AB885" s="298">
        <f t="shared" si="310"/>
        <v>20.235318509303912</v>
      </c>
      <c r="AC885" s="298">
        <f t="shared" si="310"/>
        <v>1.2940469548049283</v>
      </c>
      <c r="AD885" s="298">
        <f t="shared" si="310"/>
        <v>8.7118868286854436</v>
      </c>
      <c r="AE885" s="298">
        <f t="shared" si="310"/>
        <v>-1.3502576149396872</v>
      </c>
      <c r="AF885" s="298"/>
      <c r="AG885" s="298"/>
      <c r="AH885" s="298"/>
    </row>
    <row r="886" spans="1:34" s="299" customFormat="1" x14ac:dyDescent="0.2">
      <c r="A886" s="297" t="s">
        <v>114</v>
      </c>
      <c r="B886" s="297" t="s">
        <v>414</v>
      </c>
      <c r="C886" s="298" t="str">
        <f t="shared" si="311"/>
        <v/>
      </c>
      <c r="D886" s="298">
        <f t="shared" si="311"/>
        <v>16.782574566708043</v>
      </c>
      <c r="E886" s="298">
        <f t="shared" si="311"/>
        <v>0.86167953289255639</v>
      </c>
      <c r="F886" s="298">
        <f t="shared" si="311"/>
        <v>-13.924168692275373</v>
      </c>
      <c r="G886" s="298">
        <f t="shared" si="311"/>
        <v>14.365426585595142</v>
      </c>
      <c r="H886" s="298">
        <f t="shared" si="311"/>
        <v>-1.7904152199061607</v>
      </c>
      <c r="I886" s="298">
        <f t="shared" si="311"/>
        <v>-7.7553961721994913</v>
      </c>
      <c r="J886" s="298">
        <f t="shared" si="311"/>
        <v>17.898521285867751</v>
      </c>
      <c r="K886" s="298">
        <f t="shared" si="311"/>
        <v>6.1280661596590846</v>
      </c>
      <c r="L886" s="298">
        <f t="shared" si="311"/>
        <v>22.556566714591519</v>
      </c>
      <c r="M886" s="298">
        <f t="shared" si="311"/>
        <v>-1.2021234224850241</v>
      </c>
      <c r="N886" s="298">
        <f t="shared" si="311"/>
        <v>6.252401001583352</v>
      </c>
      <c r="O886" s="298">
        <f t="shared" si="311"/>
        <v>30.283341194165402</v>
      </c>
      <c r="P886" s="298">
        <f t="shared" si="311"/>
        <v>-1.4263560946189746</v>
      </c>
      <c r="Q886" s="298">
        <f t="shared" si="311"/>
        <v>3.9525758031313973</v>
      </c>
      <c r="R886" s="298">
        <f t="shared" si="311"/>
        <v>10.759619509509811</v>
      </c>
      <c r="S886" s="298">
        <f t="shared" si="311"/>
        <v>-1.7722249022247838</v>
      </c>
      <c r="T886" s="298">
        <f t="shared" si="310"/>
        <v>-2.9755719435236694</v>
      </c>
      <c r="U886" s="298">
        <f t="shared" si="310"/>
        <v>-4.7825589831936188</v>
      </c>
      <c r="V886" s="298">
        <f t="shared" si="310"/>
        <v>-3.4763540965230599</v>
      </c>
      <c r="W886" s="298">
        <f t="shared" si="310"/>
        <v>-4.3718327301458082</v>
      </c>
      <c r="X886" s="298">
        <f t="shared" si="310"/>
        <v>-7.2925236190772065</v>
      </c>
      <c r="Y886" s="298">
        <f t="shared" si="310"/>
        <v>0.58052142403426377</v>
      </c>
      <c r="Z886" s="298">
        <f t="shared" si="310"/>
        <v>-10.452002840267372</v>
      </c>
      <c r="AA886" s="298">
        <f t="shared" si="310"/>
        <v>2.2728567359726393</v>
      </c>
      <c r="AB886" s="298">
        <f t="shared" si="310"/>
        <v>15.699600167222293</v>
      </c>
      <c r="AC886" s="298">
        <f t="shared" si="310"/>
        <v>9.8483259305199624</v>
      </c>
      <c r="AD886" s="298">
        <f t="shared" si="310"/>
        <v>5.5266633647020003</v>
      </c>
      <c r="AE886" s="298">
        <f t="shared" si="310"/>
        <v>12.097434132537966</v>
      </c>
      <c r="AF886" s="298"/>
      <c r="AG886" s="298"/>
      <c r="AH886" s="298"/>
    </row>
    <row r="887" spans="1:34" s="299" customFormat="1" x14ac:dyDescent="0.2">
      <c r="A887" s="297" t="s">
        <v>115</v>
      </c>
      <c r="B887" s="297" t="s">
        <v>415</v>
      </c>
      <c r="C887" s="298" t="str">
        <f t="shared" si="311"/>
        <v/>
      </c>
      <c r="D887" s="298">
        <f t="shared" si="311"/>
        <v>-7.144973578577785</v>
      </c>
      <c r="E887" s="298">
        <f t="shared" si="311"/>
        <v>1.8797864008028409</v>
      </c>
      <c r="F887" s="298">
        <f t="shared" si="311"/>
        <v>9.6859923512144341</v>
      </c>
      <c r="G887" s="298">
        <f t="shared" si="311"/>
        <v>7.3892021040503852</v>
      </c>
      <c r="H887" s="298">
        <f t="shared" si="311"/>
        <v>-6.0009297215061537</v>
      </c>
      <c r="I887" s="298">
        <f t="shared" si="311"/>
        <v>-7.9616327796197091</v>
      </c>
      <c r="J887" s="298">
        <f t="shared" si="311"/>
        <v>-4.8896859693210004</v>
      </c>
      <c r="K887" s="298">
        <f t="shared" si="311"/>
        <v>7.471975546158971</v>
      </c>
      <c r="L887" s="298">
        <f t="shared" si="311"/>
        <v>-6.6462743346317747</v>
      </c>
      <c r="M887" s="298">
        <f t="shared" si="311"/>
        <v>5.8990467341513142</v>
      </c>
      <c r="N887" s="298">
        <f t="shared" si="311"/>
        <v>11.334542568958316</v>
      </c>
      <c r="O887" s="298">
        <f t="shared" si="311"/>
        <v>-2.7049340467308891</v>
      </c>
      <c r="P887" s="298">
        <f t="shared" si="311"/>
        <v>14.895968847071073</v>
      </c>
      <c r="Q887" s="298">
        <f t="shared" si="311"/>
        <v>-2.3597054874215595</v>
      </c>
      <c r="R887" s="298">
        <f t="shared" si="311"/>
        <v>2.1725515046125743</v>
      </c>
      <c r="S887" s="298">
        <f t="shared" si="311"/>
        <v>2.2947018867283564</v>
      </c>
      <c r="T887" s="298">
        <f t="shared" si="310"/>
        <v>-8.103086214352917</v>
      </c>
      <c r="U887" s="298">
        <f t="shared" si="310"/>
        <v>5.8804397961589983</v>
      </c>
      <c r="V887" s="298">
        <f t="shared" si="310"/>
        <v>8.5144249588852805</v>
      </c>
      <c r="W887" s="298">
        <f t="shared" si="310"/>
        <v>5.008496483753988</v>
      </c>
      <c r="X887" s="298">
        <f t="shared" si="310"/>
        <v>9.2004417206125844</v>
      </c>
      <c r="Y887" s="298">
        <f t="shared" si="310"/>
        <v>6.3267911953348577</v>
      </c>
      <c r="Z887" s="298">
        <f t="shared" si="310"/>
        <v>-1.726635263542553</v>
      </c>
      <c r="AA887" s="298">
        <f t="shared" si="310"/>
        <v>-1.0291265528628579</v>
      </c>
      <c r="AB887" s="298">
        <f t="shared" si="310"/>
        <v>18.130084139231229</v>
      </c>
      <c r="AC887" s="298">
        <f t="shared" si="310"/>
        <v>-2.4142842754989013</v>
      </c>
      <c r="AD887" s="298">
        <f t="shared" si="310"/>
        <v>3.3061387494295102</v>
      </c>
      <c r="AE887" s="298">
        <f t="shared" si="310"/>
        <v>8.6595152309204124</v>
      </c>
      <c r="AF887" s="298"/>
      <c r="AG887" s="298"/>
      <c r="AH887" s="298"/>
    </row>
    <row r="888" spans="1:34" s="299" customFormat="1" x14ac:dyDescent="0.2">
      <c r="A888" s="297" t="s">
        <v>116</v>
      </c>
      <c r="B888" s="297" t="s">
        <v>416</v>
      </c>
      <c r="C888" s="298" t="str">
        <f t="shared" si="311"/>
        <v/>
      </c>
      <c r="D888" s="298">
        <f t="shared" si="311"/>
        <v>4.0333483551149296</v>
      </c>
      <c r="E888" s="298">
        <f t="shared" si="311"/>
        <v>5.3236970684038987</v>
      </c>
      <c r="F888" s="298">
        <f t="shared" si="311"/>
        <v>4.9725553181504845</v>
      </c>
      <c r="G888" s="298">
        <f t="shared" si="311"/>
        <v>15.515119512557218</v>
      </c>
      <c r="H888" s="298">
        <f t="shared" si="311"/>
        <v>9.4110884024900976</v>
      </c>
      <c r="I888" s="298">
        <f t="shared" si="311"/>
        <v>8.1547340364705114</v>
      </c>
      <c r="J888" s="298">
        <f t="shared" si="311"/>
        <v>-0.47019867549670247</v>
      </c>
      <c r="K888" s="298">
        <f t="shared" si="311"/>
        <v>-0.68948685093660478</v>
      </c>
      <c r="L888" s="298">
        <f t="shared" si="311"/>
        <v>-2.4357710375224606</v>
      </c>
      <c r="M888" s="298">
        <f t="shared" si="311"/>
        <v>1.4314308242858065</v>
      </c>
      <c r="N888" s="298">
        <f t="shared" si="311"/>
        <v>-2.6735486864234215</v>
      </c>
      <c r="O888" s="298">
        <f t="shared" si="311"/>
        <v>0.8521034441663522</v>
      </c>
      <c r="P888" s="298">
        <f t="shared" si="311"/>
        <v>-0.49234927837038533</v>
      </c>
      <c r="Q888" s="298">
        <f t="shared" si="311"/>
        <v>4.9249333520415162</v>
      </c>
      <c r="R888" s="298">
        <f t="shared" si="311"/>
        <v>8.7734755020125945</v>
      </c>
      <c r="S888" s="298">
        <f t="shared" si="311"/>
        <v>2.595425381520311</v>
      </c>
      <c r="T888" s="298">
        <f t="shared" si="310"/>
        <v>3.187348785020494</v>
      </c>
      <c r="U888" s="298">
        <f t="shared" si="310"/>
        <v>6.6254115761489984</v>
      </c>
      <c r="V888" s="298">
        <f t="shared" si="310"/>
        <v>5.7160124689865421</v>
      </c>
      <c r="W888" s="298">
        <f t="shared" si="310"/>
        <v>2.2422445924926038</v>
      </c>
      <c r="X888" s="298">
        <f t="shared" si="310"/>
        <v>11.922746495775648</v>
      </c>
      <c r="Y888" s="298">
        <f t="shared" si="310"/>
        <v>2.8358837568440265</v>
      </c>
      <c r="Z888" s="298">
        <f t="shared" si="310"/>
        <v>5.5028571505597812</v>
      </c>
      <c r="AA888" s="298">
        <f t="shared" si="310"/>
        <v>3.2853223593964254</v>
      </c>
      <c r="AB888" s="298">
        <f t="shared" si="310"/>
        <v>-2.6175687666371017</v>
      </c>
      <c r="AC888" s="298">
        <f t="shared" si="310"/>
        <v>-0.17639734366352577</v>
      </c>
      <c r="AD888" s="298">
        <f t="shared" si="310"/>
        <v>-0.95581915076500268</v>
      </c>
      <c r="AE888" s="298">
        <f t="shared" si="310"/>
        <v>7.5534783390256877</v>
      </c>
      <c r="AF888" s="298"/>
      <c r="AG888" s="298"/>
      <c r="AH888" s="298"/>
    </row>
    <row r="889" spans="1:34" s="299" customFormat="1" x14ac:dyDescent="0.2">
      <c r="A889" s="297" t="s">
        <v>183</v>
      </c>
      <c r="B889" s="297" t="s">
        <v>417</v>
      </c>
      <c r="C889" s="298" t="str">
        <f t="shared" ref="C889:AE897" si="312">IFERROR(100*(C836/B836-1),"")</f>
        <v/>
      </c>
      <c r="D889" s="298">
        <f t="shared" si="312"/>
        <v>8.2506875572964322</v>
      </c>
      <c r="E889" s="298">
        <f t="shared" si="312"/>
        <v>-1.9343861339890078</v>
      </c>
      <c r="F889" s="298">
        <f t="shared" si="312"/>
        <v>3.9837030330466261</v>
      </c>
      <c r="G889" s="298">
        <f t="shared" si="312"/>
        <v>3.29835280986428</v>
      </c>
      <c r="H889" s="298">
        <f t="shared" si="312"/>
        <v>4.7249647390691152</v>
      </c>
      <c r="I889" s="298">
        <f t="shared" si="312"/>
        <v>-1.4686870151541576</v>
      </c>
      <c r="J889" s="298">
        <f t="shared" si="312"/>
        <v>3.0881082637489454</v>
      </c>
      <c r="K889" s="298">
        <f t="shared" si="312"/>
        <v>5.6320045396510032</v>
      </c>
      <c r="L889" s="298">
        <f t="shared" si="312"/>
        <v>3.444203896870679</v>
      </c>
      <c r="M889" s="298">
        <f t="shared" si="312"/>
        <v>6.5658075704120078</v>
      </c>
      <c r="N889" s="298">
        <f t="shared" si="312"/>
        <v>3.1218228574845908</v>
      </c>
      <c r="O889" s="298">
        <f t="shared" si="312"/>
        <v>5.3215663478306752</v>
      </c>
      <c r="P889" s="298">
        <f t="shared" si="312"/>
        <v>4.572446555819476</v>
      </c>
      <c r="Q889" s="298">
        <f t="shared" si="312"/>
        <v>5.3543762051244448</v>
      </c>
      <c r="R889" s="298">
        <f t="shared" si="312"/>
        <v>4.4442825397981833</v>
      </c>
      <c r="S889" s="298">
        <f t="shared" si="312"/>
        <v>7.2136285839289327</v>
      </c>
      <c r="T889" s="298">
        <f t="shared" si="312"/>
        <v>3.5512091489589892</v>
      </c>
      <c r="U889" s="298">
        <f t="shared" si="312"/>
        <v>6.8224939512640859</v>
      </c>
      <c r="V889" s="298">
        <f t="shared" si="312"/>
        <v>10.525576714540907</v>
      </c>
      <c r="W889" s="298">
        <f t="shared" si="312"/>
        <v>11.0144151641975</v>
      </c>
      <c r="X889" s="298">
        <f t="shared" si="312"/>
        <v>11.9198864060982</v>
      </c>
      <c r="Y889" s="298">
        <f t="shared" si="312"/>
        <v>-0.41474259944365155</v>
      </c>
      <c r="Z889" s="298">
        <f t="shared" si="312"/>
        <v>11.744069495489473</v>
      </c>
      <c r="AA889" s="298">
        <f t="shared" si="312"/>
        <v>-20.255053318478446</v>
      </c>
      <c r="AB889" s="298">
        <f t="shared" si="312"/>
        <v>10.058994100589945</v>
      </c>
      <c r="AC889" s="298">
        <f t="shared" si="312"/>
        <v>7.4564553779852938</v>
      </c>
      <c r="AD889" s="298">
        <f t="shared" si="312"/>
        <v>-7.685143171017117</v>
      </c>
      <c r="AE889" s="298">
        <f t="shared" si="312"/>
        <v>13.144445154283524</v>
      </c>
      <c r="AF889" s="298"/>
      <c r="AG889" s="298"/>
      <c r="AH889" s="298"/>
    </row>
    <row r="890" spans="1:34" s="299" customFormat="1" x14ac:dyDescent="0.2">
      <c r="A890" s="297" t="s">
        <v>97</v>
      </c>
      <c r="B890" s="297" t="s">
        <v>418</v>
      </c>
      <c r="C890" s="298" t="str">
        <f t="shared" si="312"/>
        <v/>
      </c>
      <c r="D890" s="298">
        <f t="shared" si="312"/>
        <v>161.68968049812108</v>
      </c>
      <c r="E890" s="298">
        <f t="shared" si="312"/>
        <v>-22.127178775008371</v>
      </c>
      <c r="F890" s="298">
        <f t="shared" si="312"/>
        <v>0.81891759895733607</v>
      </c>
      <c r="G890" s="298">
        <f t="shared" si="312"/>
        <v>66.394418680446663</v>
      </c>
      <c r="H890" s="298">
        <f t="shared" si="312"/>
        <v>-13.974880096785503</v>
      </c>
      <c r="I890" s="298">
        <f t="shared" si="312"/>
        <v>-32.203433548774996</v>
      </c>
      <c r="J890" s="298">
        <f t="shared" si="312"/>
        <v>7.8554341478146439</v>
      </c>
      <c r="K890" s="298">
        <f t="shared" si="312"/>
        <v>5.6565877768531392</v>
      </c>
      <c r="L890" s="298">
        <f t="shared" si="312"/>
        <v>-6.1446035305262159</v>
      </c>
      <c r="M890" s="298">
        <f t="shared" si="312"/>
        <v>1.6559222819603425</v>
      </c>
      <c r="N890" s="298">
        <f t="shared" si="312"/>
        <v>99.362994705951706</v>
      </c>
      <c r="O890" s="298">
        <f t="shared" si="312"/>
        <v>-20.32685043866681</v>
      </c>
      <c r="P890" s="298">
        <f t="shared" si="312"/>
        <v>-5.4921312028605396</v>
      </c>
      <c r="Q890" s="298">
        <f t="shared" si="312"/>
        <v>60.253845517825447</v>
      </c>
      <c r="R890" s="298">
        <f t="shared" si="312"/>
        <v>70.935623457605359</v>
      </c>
      <c r="S890" s="298">
        <f t="shared" si="312"/>
        <v>-33.336819749509161</v>
      </c>
      <c r="T890" s="298">
        <f t="shared" si="312"/>
        <v>24.197554003032295</v>
      </c>
      <c r="U890" s="298">
        <f t="shared" si="312"/>
        <v>61.733566426114606</v>
      </c>
      <c r="V890" s="298">
        <f t="shared" si="312"/>
        <v>-18.95775253334574</v>
      </c>
      <c r="W890" s="298">
        <f t="shared" si="312"/>
        <v>2.6215408789098671</v>
      </c>
      <c r="X890" s="298">
        <f t="shared" si="312"/>
        <v>65.148777430346442</v>
      </c>
      <c r="Y890" s="298">
        <f t="shared" si="312"/>
        <v>0.93992818334569517</v>
      </c>
      <c r="Z890" s="298">
        <f t="shared" si="312"/>
        <v>38.170918710370216</v>
      </c>
      <c r="AA890" s="298">
        <f t="shared" si="312"/>
        <v>-7.3405981533190001</v>
      </c>
      <c r="AB890" s="298">
        <f t="shared" si="312"/>
        <v>-3.400927932930875</v>
      </c>
      <c r="AC890" s="298">
        <f t="shared" si="312"/>
        <v>1.8881361332096391</v>
      </c>
      <c r="AD890" s="298">
        <f t="shared" si="312"/>
        <v>-7.3073753045494572</v>
      </c>
      <c r="AE890" s="298">
        <f t="shared" si="312"/>
        <v>2.2376126899420257</v>
      </c>
      <c r="AF890" s="298"/>
      <c r="AG890" s="298"/>
      <c r="AH890" s="298"/>
    </row>
    <row r="891" spans="1:34" s="299" customFormat="1" x14ac:dyDescent="0.2">
      <c r="A891" s="297" t="s">
        <v>462</v>
      </c>
      <c r="B891" s="297" t="s">
        <v>419</v>
      </c>
      <c r="C891" s="298" t="str">
        <f t="shared" si="312"/>
        <v/>
      </c>
      <c r="D891" s="298">
        <f t="shared" si="312"/>
        <v>-1.6286160145320583</v>
      </c>
      <c r="E891" s="298">
        <f t="shared" si="312"/>
        <v>-4.1028583632875755</v>
      </c>
      <c r="F891" s="298">
        <f t="shared" si="312"/>
        <v>-9.0614863960614134E-2</v>
      </c>
      <c r="G891" s="298">
        <f t="shared" si="312"/>
        <v>14.507753076840558</v>
      </c>
      <c r="H891" s="298">
        <f t="shared" si="312"/>
        <v>10.604345710102049</v>
      </c>
      <c r="I891" s="298">
        <f t="shared" si="312"/>
        <v>15.904885507207368</v>
      </c>
      <c r="J891" s="298">
        <f t="shared" si="312"/>
        <v>14.203784927637898</v>
      </c>
      <c r="K891" s="298">
        <f t="shared" si="312"/>
        <v>11.830205667726501</v>
      </c>
      <c r="L891" s="298">
        <f t="shared" si="312"/>
        <v>-0.62627946268098977</v>
      </c>
      <c r="M891" s="298">
        <f t="shared" si="312"/>
        <v>5.7254521943050918</v>
      </c>
      <c r="N891" s="298">
        <f t="shared" si="312"/>
        <v>9.4488086187821452</v>
      </c>
      <c r="O891" s="298">
        <f t="shared" si="312"/>
        <v>2.6997609056410798</v>
      </c>
      <c r="P891" s="298">
        <f t="shared" si="312"/>
        <v>5.4531598937143988</v>
      </c>
      <c r="Q891" s="298">
        <f t="shared" si="312"/>
        <v>2.2644803619065845</v>
      </c>
      <c r="R891" s="298">
        <f t="shared" si="312"/>
        <v>2.6249986363593658</v>
      </c>
      <c r="S891" s="298">
        <f t="shared" si="312"/>
        <v>-0.49995568001969248</v>
      </c>
      <c r="T891" s="298">
        <f t="shared" si="312"/>
        <v>2.6011342283194683</v>
      </c>
      <c r="U891" s="298">
        <f t="shared" si="312"/>
        <v>2.7764350343883359</v>
      </c>
      <c r="V891" s="298">
        <f t="shared" si="312"/>
        <v>1.1188774243180877</v>
      </c>
      <c r="W891" s="298">
        <f t="shared" si="312"/>
        <v>5.7576487647483576</v>
      </c>
      <c r="X891" s="298">
        <f t="shared" si="312"/>
        <v>7.8314309337624177</v>
      </c>
      <c r="Y891" s="298">
        <f t="shared" si="312"/>
        <v>4.782699756538622</v>
      </c>
      <c r="Z891" s="298">
        <f t="shared" si="312"/>
        <v>2.9177198139451743</v>
      </c>
      <c r="AA891" s="298">
        <f t="shared" si="312"/>
        <v>-0.89516366959537796</v>
      </c>
      <c r="AB891" s="298">
        <f t="shared" si="312"/>
        <v>4.7950925899259866</v>
      </c>
      <c r="AC891" s="298">
        <f t="shared" si="312"/>
        <v>6.8281515600153497</v>
      </c>
      <c r="AD891" s="298">
        <f t="shared" si="312"/>
        <v>1.7196380377837661</v>
      </c>
      <c r="AE891" s="298">
        <f t="shared" si="312"/>
        <v>9.122008259939296</v>
      </c>
      <c r="AF891" s="298"/>
      <c r="AG891" s="298"/>
      <c r="AH891" s="298"/>
    </row>
    <row r="892" spans="1:34" s="299" customFormat="1" x14ac:dyDescent="0.2">
      <c r="A892" s="297" t="s">
        <v>153</v>
      </c>
      <c r="B892" s="297" t="s">
        <v>420</v>
      </c>
      <c r="C892" s="298" t="str">
        <f t="shared" si="312"/>
        <v/>
      </c>
      <c r="D892" s="298">
        <f t="shared" si="312"/>
        <v>-9.6587514124453993</v>
      </c>
      <c r="E892" s="298">
        <f t="shared" si="312"/>
        <v>-4.1418958061033901</v>
      </c>
      <c r="F892" s="298">
        <f t="shared" si="312"/>
        <v>5.3832146239954248</v>
      </c>
      <c r="G892" s="298">
        <f t="shared" si="312"/>
        <v>21.224108799476426</v>
      </c>
      <c r="H892" s="298">
        <f t="shared" si="312"/>
        <v>25.926453402143235</v>
      </c>
      <c r="I892" s="298">
        <f t="shared" si="312"/>
        <v>19.125186637093194</v>
      </c>
      <c r="J892" s="298">
        <f t="shared" si="312"/>
        <v>-0.48120159997003809</v>
      </c>
      <c r="K892" s="298">
        <f t="shared" si="312"/>
        <v>31.186759861358837</v>
      </c>
      <c r="L892" s="298">
        <f t="shared" si="312"/>
        <v>10.763212247684528</v>
      </c>
      <c r="M892" s="298">
        <f t="shared" si="312"/>
        <v>-5.8808538068018219</v>
      </c>
      <c r="N892" s="298">
        <f t="shared" si="312"/>
        <v>5.7286034689132403</v>
      </c>
      <c r="O892" s="298">
        <f t="shared" si="312"/>
        <v>-18.411841443310461</v>
      </c>
      <c r="P892" s="298">
        <f t="shared" si="312"/>
        <v>1.5853313387826917</v>
      </c>
      <c r="Q892" s="298">
        <f t="shared" si="312"/>
        <v>22.676030908532852</v>
      </c>
      <c r="R892" s="298">
        <f t="shared" si="312"/>
        <v>-4.8400682723327755</v>
      </c>
      <c r="S892" s="298">
        <f t="shared" si="312"/>
        <v>15.230317930181858</v>
      </c>
      <c r="T892" s="298">
        <f t="shared" si="312"/>
        <v>0.95936418670161672</v>
      </c>
      <c r="U892" s="298">
        <f t="shared" si="312"/>
        <v>30.723969100166791</v>
      </c>
      <c r="V892" s="298">
        <f t="shared" si="312"/>
        <v>1.8213673412257991</v>
      </c>
      <c r="W892" s="298">
        <f t="shared" si="312"/>
        <v>2.5864184760600484</v>
      </c>
      <c r="X892" s="298">
        <f t="shared" si="312"/>
        <v>11.405075059028015</v>
      </c>
      <c r="Y892" s="298">
        <f t="shared" si="312"/>
        <v>-24.214175918691616</v>
      </c>
      <c r="Z892" s="298">
        <f t="shared" si="312"/>
        <v>2.6963998468310102</v>
      </c>
      <c r="AA892" s="298">
        <f t="shared" si="312"/>
        <v>18.961885112390053</v>
      </c>
      <c r="AB892" s="298">
        <f t="shared" si="312"/>
        <v>10.093274779515827</v>
      </c>
      <c r="AC892" s="298">
        <f t="shared" si="312"/>
        <v>5.5814484062316705</v>
      </c>
      <c r="AD892" s="298">
        <f t="shared" si="312"/>
        <v>7.4276167558205541</v>
      </c>
      <c r="AE892" s="298">
        <f t="shared" si="312"/>
        <v>-7.6807647418440483</v>
      </c>
      <c r="AF892" s="298"/>
      <c r="AG892" s="298"/>
      <c r="AH892" s="298"/>
    </row>
    <row r="893" spans="1:34" s="299" customFormat="1" x14ac:dyDescent="0.2">
      <c r="A893" s="297" t="s">
        <v>185</v>
      </c>
      <c r="B893" s="297" t="s">
        <v>421</v>
      </c>
      <c r="C893" s="298" t="str">
        <f t="shared" si="312"/>
        <v/>
      </c>
      <c r="D893" s="298">
        <f t="shared" si="312"/>
        <v>-4.4775443545439604</v>
      </c>
      <c r="E893" s="298">
        <f t="shared" si="312"/>
        <v>-5.9113014514301954</v>
      </c>
      <c r="F893" s="298">
        <f t="shared" si="312"/>
        <v>10.575158593190181</v>
      </c>
      <c r="G893" s="298">
        <f t="shared" si="312"/>
        <v>16.520584381175631</v>
      </c>
      <c r="H893" s="298">
        <f t="shared" si="312"/>
        <v>6.2491877818902308</v>
      </c>
      <c r="I893" s="298">
        <f t="shared" si="312"/>
        <v>7.6314665534896298</v>
      </c>
      <c r="J893" s="298">
        <f t="shared" si="312"/>
        <v>3.4232804358850455</v>
      </c>
      <c r="K893" s="298">
        <f t="shared" si="312"/>
        <v>4.2649811171505236</v>
      </c>
      <c r="L893" s="298">
        <f t="shared" si="312"/>
        <v>4.3923152516407882</v>
      </c>
      <c r="M893" s="298">
        <f t="shared" si="312"/>
        <v>3.823816884130915</v>
      </c>
      <c r="N893" s="298">
        <f t="shared" si="312"/>
        <v>0.49915385594818673</v>
      </c>
      <c r="O893" s="298">
        <f t="shared" si="312"/>
        <v>-0.62535436429346225</v>
      </c>
      <c r="P893" s="298">
        <f t="shared" si="312"/>
        <v>5.7907268087855623</v>
      </c>
      <c r="Q893" s="298">
        <f t="shared" si="312"/>
        <v>-3.5956358360568208</v>
      </c>
      <c r="R893" s="298">
        <f t="shared" si="312"/>
        <v>-5.9896579064382056</v>
      </c>
      <c r="S893" s="298">
        <f t="shared" si="312"/>
        <v>-6.2250564438566913</v>
      </c>
      <c r="T893" s="298">
        <f t="shared" si="312"/>
        <v>3.8048414424225241</v>
      </c>
      <c r="U893" s="298">
        <f t="shared" si="312"/>
        <v>8.6422665947373911</v>
      </c>
      <c r="V893" s="298">
        <f t="shared" si="312"/>
        <v>6.2532154192418865</v>
      </c>
      <c r="W893" s="298">
        <f t="shared" si="312"/>
        <v>3.1819062415123112</v>
      </c>
      <c r="X893" s="298">
        <f t="shared" si="312"/>
        <v>35.501251341198902</v>
      </c>
      <c r="Y893" s="298">
        <f t="shared" si="312"/>
        <v>3.0894680721547108</v>
      </c>
      <c r="Z893" s="298">
        <f t="shared" si="312"/>
        <v>4.4535204738827883</v>
      </c>
      <c r="AA893" s="298">
        <f t="shared" si="312"/>
        <v>10.070832456694024</v>
      </c>
      <c r="AB893" s="298">
        <f t="shared" si="312"/>
        <v>13.03786219656098</v>
      </c>
      <c r="AC893" s="298">
        <f t="shared" si="312"/>
        <v>1.3596164272160483</v>
      </c>
      <c r="AD893" s="298">
        <f t="shared" si="312"/>
        <v>5.4905044205485254</v>
      </c>
      <c r="AE893" s="298">
        <f t="shared" si="312"/>
        <v>1.364774984883832</v>
      </c>
      <c r="AF893" s="298"/>
      <c r="AG893" s="298"/>
      <c r="AH893" s="298"/>
    </row>
    <row r="894" spans="1:34" s="299" customFormat="1" x14ac:dyDescent="0.2">
      <c r="A894" s="297" t="s">
        <v>463</v>
      </c>
      <c r="B894" s="297" t="s">
        <v>422</v>
      </c>
      <c r="C894" s="298" t="str">
        <f t="shared" si="312"/>
        <v/>
      </c>
      <c r="D894" s="298">
        <f t="shared" si="312"/>
        <v>-2.5591558468816555</v>
      </c>
      <c r="E894" s="298">
        <f t="shared" si="312"/>
        <v>5.9751678877405512</v>
      </c>
      <c r="F894" s="298">
        <f t="shared" si="312"/>
        <v>4.4878418556331567</v>
      </c>
      <c r="G894" s="298">
        <f t="shared" si="312"/>
        <v>8.2150125875217093</v>
      </c>
      <c r="H894" s="298">
        <f t="shared" si="312"/>
        <v>2.9612307318516828</v>
      </c>
      <c r="I894" s="298">
        <f t="shared" si="312"/>
        <v>8.0928739052893661</v>
      </c>
      <c r="J894" s="298">
        <f t="shared" si="312"/>
        <v>5.8132183309019814</v>
      </c>
      <c r="K894" s="298">
        <f t="shared" si="312"/>
        <v>6.8215162731488865</v>
      </c>
      <c r="L894" s="298">
        <f t="shared" si="312"/>
        <v>-4.9846961581789024</v>
      </c>
      <c r="M894" s="298">
        <f t="shared" si="312"/>
        <v>6.7924063144842339</v>
      </c>
      <c r="N894" s="298">
        <f t="shared" si="312"/>
        <v>13.653801971623158</v>
      </c>
      <c r="O894" s="298">
        <f t="shared" si="312"/>
        <v>-3.1638116465119825</v>
      </c>
      <c r="P894" s="298">
        <f t="shared" si="312"/>
        <v>4.5263177614390138</v>
      </c>
      <c r="Q894" s="298">
        <f t="shared" si="312"/>
        <v>0.49696185751719746</v>
      </c>
      <c r="R894" s="298">
        <f t="shared" si="312"/>
        <v>2.6915371040421743</v>
      </c>
      <c r="S894" s="298">
        <f t="shared" si="312"/>
        <v>-1.6371654014334935</v>
      </c>
      <c r="T894" s="298">
        <f t="shared" si="312"/>
        <v>3.5739498502176392</v>
      </c>
      <c r="U894" s="298">
        <f t="shared" si="312"/>
        <v>3.8387320762883537</v>
      </c>
      <c r="V894" s="298">
        <f t="shared" si="312"/>
        <v>5.5880897873601176</v>
      </c>
      <c r="W894" s="298">
        <f t="shared" si="312"/>
        <v>4.5324241242604923</v>
      </c>
      <c r="X894" s="298">
        <f t="shared" si="312"/>
        <v>5.3699954178667797</v>
      </c>
      <c r="Y894" s="298">
        <f t="shared" si="312"/>
        <v>6.4368860779334458</v>
      </c>
      <c r="Z894" s="298">
        <f t="shared" si="312"/>
        <v>-0.95242011406385663</v>
      </c>
      <c r="AA894" s="298">
        <f t="shared" si="312"/>
        <v>4.6237533998186642</v>
      </c>
      <c r="AB894" s="298">
        <f t="shared" si="312"/>
        <v>3.7038339534523956</v>
      </c>
      <c r="AC894" s="298">
        <f t="shared" si="312"/>
        <v>-2.2327516629094823</v>
      </c>
      <c r="AD894" s="298">
        <f t="shared" si="312"/>
        <v>5.9131299155746886</v>
      </c>
      <c r="AE894" s="298">
        <f t="shared" si="312"/>
        <v>1.1050862302133924</v>
      </c>
      <c r="AF894" s="298"/>
      <c r="AG894" s="298"/>
      <c r="AH894" s="298"/>
    </row>
    <row r="895" spans="1:34" s="299" customFormat="1" x14ac:dyDescent="0.2">
      <c r="A895" s="297" t="s">
        <v>117</v>
      </c>
      <c r="B895" s="297" t="s">
        <v>423</v>
      </c>
      <c r="C895" s="298" t="str">
        <f t="shared" si="312"/>
        <v/>
      </c>
      <c r="D895" s="298">
        <f t="shared" si="312"/>
        <v>-11.538699919412576</v>
      </c>
      <c r="E895" s="298">
        <f t="shared" si="312"/>
        <v>2.3364775316810693</v>
      </c>
      <c r="F895" s="298">
        <f t="shared" si="312"/>
        <v>14.063311647428955</v>
      </c>
      <c r="G895" s="298">
        <f t="shared" si="312"/>
        <v>0.27894599590874147</v>
      </c>
      <c r="H895" s="298">
        <f t="shared" si="312"/>
        <v>-8.0005383198559432</v>
      </c>
      <c r="I895" s="298">
        <f t="shared" si="312"/>
        <v>10.536637011699401</v>
      </c>
      <c r="J895" s="298">
        <f t="shared" si="312"/>
        <v>10.508879365826584</v>
      </c>
      <c r="K895" s="298">
        <f t="shared" si="312"/>
        <v>26.710845349160863</v>
      </c>
      <c r="L895" s="298">
        <f t="shared" si="312"/>
        <v>5.2227751786138477</v>
      </c>
      <c r="M895" s="298">
        <f t="shared" si="312"/>
        <v>-22.761104095250484</v>
      </c>
      <c r="N895" s="298">
        <f t="shared" si="312"/>
        <v>30.94600891359558</v>
      </c>
      <c r="O895" s="298">
        <f t="shared" si="312"/>
        <v>-65.23257070658768</v>
      </c>
      <c r="P895" s="298">
        <f t="shared" si="312"/>
        <v>7.6751946607341193</v>
      </c>
      <c r="Q895" s="298">
        <f t="shared" si="312"/>
        <v>180.66465256797582</v>
      </c>
      <c r="R895" s="298">
        <f t="shared" si="312"/>
        <v>3.0056577086279734</v>
      </c>
      <c r="S895" s="298">
        <f t="shared" si="312"/>
        <v>-0.37037037037039866</v>
      </c>
      <c r="T895" s="298">
        <f t="shared" si="312"/>
        <v>5.5796859338456573</v>
      </c>
      <c r="U895" s="298">
        <f t="shared" si="312"/>
        <v>2.6160074743070805</v>
      </c>
      <c r="V895" s="298">
        <f t="shared" si="312"/>
        <v>1.9828351583308645</v>
      </c>
      <c r="W895" s="298">
        <f t="shared" si="312"/>
        <v>-3.3672891907187363</v>
      </c>
      <c r="X895" s="298">
        <f t="shared" si="312"/>
        <v>4.7453703703704164</v>
      </c>
      <c r="Y895" s="298">
        <f t="shared" si="312"/>
        <v>-2.4975024975026905E-2</v>
      </c>
      <c r="Z895" s="298">
        <f t="shared" si="312"/>
        <v>71.511071510668046</v>
      </c>
      <c r="AA895" s="298">
        <f t="shared" si="312"/>
        <v>1.550074133980317</v>
      </c>
      <c r="AB895" s="298">
        <f t="shared" si="312"/>
        <v>8.0691642651296913</v>
      </c>
      <c r="AC895" s="298">
        <f t="shared" si="312"/>
        <v>5.1275907511681096</v>
      </c>
      <c r="AD895" s="298">
        <f t="shared" si="312"/>
        <v>2.4932249322493272</v>
      </c>
      <c r="AE895" s="298">
        <f t="shared" si="312"/>
        <v>-1.7354692955432349</v>
      </c>
      <c r="AF895" s="298"/>
      <c r="AG895" s="298"/>
      <c r="AH895" s="298"/>
    </row>
    <row r="896" spans="1:34" s="299" customFormat="1" x14ac:dyDescent="0.2">
      <c r="A896" s="297" t="s">
        <v>118</v>
      </c>
      <c r="B896" s="297" t="s">
        <v>424</v>
      </c>
      <c r="C896" s="298" t="str">
        <f t="shared" si="312"/>
        <v/>
      </c>
      <c r="D896" s="298" t="str">
        <f t="shared" si="312"/>
        <v/>
      </c>
      <c r="E896" s="298" t="str">
        <f t="shared" si="312"/>
        <v/>
      </c>
      <c r="F896" s="298" t="str">
        <f t="shared" si="312"/>
        <v/>
      </c>
      <c r="G896" s="298" t="str">
        <f t="shared" si="312"/>
        <v/>
      </c>
      <c r="H896" s="298" t="str">
        <f t="shared" si="312"/>
        <v/>
      </c>
      <c r="I896" s="298" t="str">
        <f t="shared" si="312"/>
        <v/>
      </c>
      <c r="J896" s="298" t="str">
        <f t="shared" si="312"/>
        <v/>
      </c>
      <c r="K896" s="298" t="str">
        <f t="shared" si="312"/>
        <v/>
      </c>
      <c r="L896" s="298" t="str">
        <f t="shared" si="312"/>
        <v/>
      </c>
      <c r="M896" s="298" t="str">
        <f t="shared" si="312"/>
        <v/>
      </c>
      <c r="N896" s="298" t="str">
        <f t="shared" si="312"/>
        <v/>
      </c>
      <c r="O896" s="298" t="str">
        <f t="shared" si="312"/>
        <v/>
      </c>
      <c r="P896" s="298" t="str">
        <f t="shared" si="312"/>
        <v/>
      </c>
      <c r="Q896" s="298" t="str">
        <f t="shared" si="312"/>
        <v/>
      </c>
      <c r="R896" s="298" t="str">
        <f t="shared" si="312"/>
        <v/>
      </c>
      <c r="S896" s="298" t="str">
        <f t="shared" si="312"/>
        <v/>
      </c>
      <c r="T896" s="298" t="str">
        <f t="shared" si="312"/>
        <v/>
      </c>
      <c r="U896" s="298" t="str">
        <f t="shared" si="312"/>
        <v/>
      </c>
      <c r="V896" s="298" t="str">
        <f t="shared" si="312"/>
        <v/>
      </c>
      <c r="W896" s="298" t="str">
        <f t="shared" si="312"/>
        <v/>
      </c>
      <c r="X896" s="298" t="str">
        <f t="shared" si="312"/>
        <v/>
      </c>
      <c r="Y896" s="298" t="str">
        <f t="shared" si="312"/>
        <v/>
      </c>
      <c r="Z896" s="298" t="str">
        <f t="shared" si="312"/>
        <v/>
      </c>
      <c r="AA896" s="298" t="str">
        <f t="shared" si="312"/>
        <v/>
      </c>
      <c r="AB896" s="298" t="str">
        <f t="shared" si="312"/>
        <v/>
      </c>
      <c r="AC896" s="298" t="str">
        <f t="shared" si="312"/>
        <v/>
      </c>
      <c r="AD896" s="298" t="str">
        <f t="shared" si="312"/>
        <v/>
      </c>
      <c r="AE896" s="298" t="str">
        <f t="shared" si="312"/>
        <v/>
      </c>
      <c r="AF896" s="298"/>
      <c r="AG896" s="298"/>
      <c r="AH896" s="298"/>
    </row>
    <row r="897" spans="1:34" s="299" customFormat="1" x14ac:dyDescent="0.2">
      <c r="A897" s="297" t="s">
        <v>187</v>
      </c>
      <c r="B897" s="297" t="s">
        <v>425</v>
      </c>
      <c r="C897" s="298" t="str">
        <f t="shared" si="312"/>
        <v/>
      </c>
      <c r="D897" s="298">
        <f t="shared" si="312"/>
        <v>-1.6247244096007751</v>
      </c>
      <c r="E897" s="298">
        <f t="shared" si="312"/>
        <v>40.03308885994614</v>
      </c>
      <c r="F897" s="298">
        <f t="shared" si="312"/>
        <v>16.044909185812717</v>
      </c>
      <c r="G897" s="298">
        <f t="shared" si="312"/>
        <v>2.8600573343814384</v>
      </c>
      <c r="H897" s="298">
        <f t="shared" si="312"/>
        <v>-4.6228208265238324</v>
      </c>
      <c r="I897" s="298">
        <f t="shared" si="312"/>
        <v>-2.1665714888882914</v>
      </c>
      <c r="J897" s="298">
        <f t="shared" si="312"/>
        <v>-2.2706501514299759</v>
      </c>
      <c r="K897" s="298">
        <f t="shared" si="312"/>
        <v>2.4486027343022299</v>
      </c>
      <c r="L897" s="298">
        <f t="shared" si="312"/>
        <v>6.0279607822317116</v>
      </c>
      <c r="M897" s="298">
        <f t="shared" si="312"/>
        <v>5.6994184631981692</v>
      </c>
      <c r="N897" s="298">
        <f t="shared" si="312"/>
        <v>5.1114603801293512</v>
      </c>
      <c r="O897" s="298">
        <f t="shared" si="312"/>
        <v>5.4383530181507211</v>
      </c>
      <c r="P897" s="298">
        <f t="shared" si="312"/>
        <v>2.0570324923309569</v>
      </c>
      <c r="Q897" s="298">
        <f t="shared" si="312"/>
        <v>12.525161299776432</v>
      </c>
      <c r="R897" s="298">
        <f t="shared" si="312"/>
        <v>-3.0504941315650846</v>
      </c>
      <c r="S897" s="298">
        <f t="shared" si="312"/>
        <v>-12.796264106939791</v>
      </c>
      <c r="T897" s="298">
        <f t="shared" si="312"/>
        <v>7.489314689652149</v>
      </c>
      <c r="U897" s="298">
        <f t="shared" si="312"/>
        <v>-4.7907088793681325</v>
      </c>
      <c r="V897" s="298">
        <f t="shared" si="312"/>
        <v>4.279896699248753</v>
      </c>
      <c r="W897" s="298">
        <f t="shared" si="312"/>
        <v>2.2750766083851515</v>
      </c>
      <c r="X897" s="298">
        <f t="shared" si="312"/>
        <v>4.2914005371563535</v>
      </c>
      <c r="Y897" s="298">
        <f t="shared" si="312"/>
        <v>7.1118012223514881</v>
      </c>
      <c r="Z897" s="298">
        <f t="shared" ref="U897:AE912" si="313">IFERROR(100*(Z844/Y844-1),"")</f>
        <v>1.4195889791551286</v>
      </c>
      <c r="AA897" s="298">
        <f t="shared" si="313"/>
        <v>12.875012458885692</v>
      </c>
      <c r="AB897" s="298">
        <f t="shared" si="313"/>
        <v>9.6135575244702842</v>
      </c>
      <c r="AC897" s="298">
        <f t="shared" si="313"/>
        <v>7.000682210361564</v>
      </c>
      <c r="AD897" s="298">
        <f t="shared" si="313"/>
        <v>-0.99954922289947623</v>
      </c>
      <c r="AE897" s="298">
        <f t="shared" si="313"/>
        <v>0.50076115695858459</v>
      </c>
      <c r="AF897" s="298"/>
      <c r="AG897" s="298"/>
      <c r="AH897" s="298"/>
    </row>
    <row r="898" spans="1:34" s="299" customFormat="1" x14ac:dyDescent="0.2">
      <c r="A898" s="297" t="s">
        <v>189</v>
      </c>
      <c r="B898" s="297" t="s">
        <v>426</v>
      </c>
      <c r="C898" s="298" t="str">
        <f t="shared" ref="C898:T912" si="314">IFERROR(100*(C845/B845-1),"")</f>
        <v/>
      </c>
      <c r="D898" s="298">
        <f t="shared" si="314"/>
        <v>9.3499660752864635</v>
      </c>
      <c r="E898" s="298">
        <f t="shared" si="314"/>
        <v>-1.4789518835559234</v>
      </c>
      <c r="F898" s="298">
        <f t="shared" si="314"/>
        <v>31.925824692946271</v>
      </c>
      <c r="G898" s="298">
        <f t="shared" si="314"/>
        <v>-1.9634004694278229</v>
      </c>
      <c r="H898" s="298">
        <f t="shared" si="314"/>
        <v>-15.653867685623323</v>
      </c>
      <c r="I898" s="298">
        <f t="shared" si="314"/>
        <v>-1.0501954124677582</v>
      </c>
      <c r="J898" s="298">
        <f t="shared" si="314"/>
        <v>12.271143900677073</v>
      </c>
      <c r="K898" s="298">
        <f t="shared" si="314"/>
        <v>-1.0677251781285868</v>
      </c>
      <c r="L898" s="298">
        <f t="shared" si="314"/>
        <v>27.672966676590338</v>
      </c>
      <c r="M898" s="298">
        <f t="shared" si="314"/>
        <v>11.929552801605393</v>
      </c>
      <c r="N898" s="298">
        <f t="shared" si="314"/>
        <v>-9.8293835987612646</v>
      </c>
      <c r="O898" s="298">
        <f t="shared" si="314"/>
        <v>27.132421048595745</v>
      </c>
      <c r="P898" s="298">
        <f t="shared" si="314"/>
        <v>4.0070834300619529</v>
      </c>
      <c r="Q898" s="298">
        <f t="shared" si="314"/>
        <v>-4.4660755107892136</v>
      </c>
      <c r="R898" s="298">
        <f t="shared" si="314"/>
        <v>8.1704398695390257</v>
      </c>
      <c r="S898" s="298">
        <f t="shared" si="314"/>
        <v>15.519653308755244</v>
      </c>
      <c r="T898" s="298">
        <f t="shared" si="314"/>
        <v>-1.3625123175544651</v>
      </c>
      <c r="U898" s="298">
        <f t="shared" si="313"/>
        <v>-0.71320562570857948</v>
      </c>
      <c r="V898" s="298">
        <f t="shared" si="313"/>
        <v>8.6777853863941665</v>
      </c>
      <c r="W898" s="298">
        <f t="shared" si="313"/>
        <v>14.20286750761921</v>
      </c>
      <c r="X898" s="298">
        <f t="shared" si="313"/>
        <v>23.70326264084126</v>
      </c>
      <c r="Y898" s="298">
        <f t="shared" si="313"/>
        <v>13.983377819162879</v>
      </c>
      <c r="Z898" s="298">
        <f t="shared" si="313"/>
        <v>9.8790382780483021</v>
      </c>
      <c r="AA898" s="298">
        <f t="shared" si="313"/>
        <v>3.0889449304345229</v>
      </c>
      <c r="AB898" s="298">
        <f t="shared" si="313"/>
        <v>3.639240824484391</v>
      </c>
      <c r="AC898" s="298">
        <f t="shared" si="313"/>
        <v>1.9606901229562546</v>
      </c>
      <c r="AD898" s="298">
        <f t="shared" si="313"/>
        <v>0.15603690901482281</v>
      </c>
      <c r="AE898" s="298">
        <f t="shared" si="313"/>
        <v>6.9393497664081982</v>
      </c>
      <c r="AF898" s="298"/>
      <c r="AG898" s="298"/>
      <c r="AH898" s="298"/>
    </row>
    <row r="899" spans="1:34" s="299" customFormat="1" x14ac:dyDescent="0.2">
      <c r="A899" s="297" t="s">
        <v>464</v>
      </c>
      <c r="B899" s="297" t="s">
        <v>427</v>
      </c>
      <c r="C899" s="298" t="str">
        <f t="shared" si="314"/>
        <v/>
      </c>
      <c r="D899" s="298">
        <f t="shared" si="314"/>
        <v>-2.0855264274988072</v>
      </c>
      <c r="E899" s="298">
        <f t="shared" si="314"/>
        <v>-8.6468914715930758</v>
      </c>
      <c r="F899" s="298">
        <f t="shared" si="314"/>
        <v>25.350173807973796</v>
      </c>
      <c r="G899" s="298">
        <f t="shared" si="314"/>
        <v>7.7206466290103082</v>
      </c>
      <c r="H899" s="298">
        <f t="shared" si="314"/>
        <v>18.852487105195493</v>
      </c>
      <c r="I899" s="298">
        <f t="shared" si="314"/>
        <v>-4.8475393819193302</v>
      </c>
      <c r="J899" s="298">
        <f t="shared" si="314"/>
        <v>24.56008199204749</v>
      </c>
      <c r="K899" s="298">
        <f t="shared" si="314"/>
        <v>0.56396674258012425</v>
      </c>
      <c r="L899" s="298">
        <f t="shared" si="314"/>
        <v>24.870862084532995</v>
      </c>
      <c r="M899" s="298">
        <f t="shared" si="314"/>
        <v>-19.543756779454789</v>
      </c>
      <c r="N899" s="298">
        <f t="shared" si="314"/>
        <v>33.210592088496682</v>
      </c>
      <c r="O899" s="298">
        <f t="shared" si="314"/>
        <v>5.039744795040324</v>
      </c>
      <c r="P899" s="298">
        <f t="shared" si="314"/>
        <v>2.0565462583704841</v>
      </c>
      <c r="Q899" s="298">
        <f t="shared" si="314"/>
        <v>3.9683659906734947</v>
      </c>
      <c r="R899" s="298">
        <f t="shared" si="314"/>
        <v>3.0683962974204837</v>
      </c>
      <c r="S899" s="298">
        <f t="shared" si="314"/>
        <v>5.8466072897204402</v>
      </c>
      <c r="T899" s="298">
        <f t="shared" si="314"/>
        <v>1.5502699860791447</v>
      </c>
      <c r="U899" s="298">
        <f t="shared" si="313"/>
        <v>7.8244107202466218</v>
      </c>
      <c r="V899" s="298">
        <f t="shared" si="313"/>
        <v>6.8431450088166201</v>
      </c>
      <c r="W899" s="298">
        <f t="shared" si="313"/>
        <v>1.4649129319666665</v>
      </c>
      <c r="X899" s="298">
        <f t="shared" si="313"/>
        <v>4.5205160439071967</v>
      </c>
      <c r="Y899" s="298">
        <f t="shared" si="313"/>
        <v>11.11870162116686</v>
      </c>
      <c r="Z899" s="298">
        <f t="shared" si="313"/>
        <v>-0.78427419958960742</v>
      </c>
      <c r="AA899" s="298">
        <f t="shared" si="313"/>
        <v>7.795728572223859</v>
      </c>
      <c r="AB899" s="298">
        <f t="shared" si="313"/>
        <v>7.3864500594547522</v>
      </c>
      <c r="AC899" s="298">
        <f t="shared" si="313"/>
        <v>6.5574907695322482</v>
      </c>
      <c r="AD899" s="298">
        <f t="shared" si="313"/>
        <v>-10.308667065516385</v>
      </c>
      <c r="AE899" s="298">
        <f t="shared" si="313"/>
        <v>8.5472542647780934</v>
      </c>
      <c r="AF899" s="298"/>
      <c r="AG899" s="298"/>
      <c r="AH899" s="298"/>
    </row>
    <row r="900" spans="1:34" s="299" customFormat="1" x14ac:dyDescent="0.2">
      <c r="A900" s="297" t="s">
        <v>465</v>
      </c>
      <c r="B900" s="297" t="s">
        <v>428</v>
      </c>
      <c r="C900" s="298" t="str">
        <f t="shared" si="314"/>
        <v/>
      </c>
      <c r="D900" s="298">
        <f t="shared" si="314"/>
        <v>2.279359256425173</v>
      </c>
      <c r="E900" s="298">
        <f t="shared" si="314"/>
        <v>9.3925671260766119</v>
      </c>
      <c r="F900" s="298">
        <f t="shared" si="314"/>
        <v>17.967938516758842</v>
      </c>
      <c r="G900" s="298">
        <f t="shared" si="314"/>
        <v>8.7071688516100707</v>
      </c>
      <c r="H900" s="298">
        <f t="shared" si="314"/>
        <v>14.544390326342693</v>
      </c>
      <c r="I900" s="298">
        <f t="shared" si="314"/>
        <v>39.263734562958597</v>
      </c>
      <c r="J900" s="298">
        <f t="shared" si="314"/>
        <v>14.903244585732445</v>
      </c>
      <c r="K900" s="298">
        <f t="shared" si="314"/>
        <v>31.949821534552434</v>
      </c>
      <c r="L900" s="298">
        <f t="shared" si="314"/>
        <v>-12.945953659327902</v>
      </c>
      <c r="M900" s="298">
        <f t="shared" si="314"/>
        <v>26.689864979116052</v>
      </c>
      <c r="N900" s="298">
        <f t="shared" si="314"/>
        <v>25.47468935168169</v>
      </c>
      <c r="O900" s="298">
        <f t="shared" si="314"/>
        <v>64.498750192185426</v>
      </c>
      <c r="P900" s="298">
        <f t="shared" si="314"/>
        <v>12.876215088977672</v>
      </c>
      <c r="Q900" s="298">
        <f t="shared" si="314"/>
        <v>9.8877819975118353</v>
      </c>
      <c r="R900" s="298">
        <f t="shared" si="314"/>
        <v>1.1685269014804378</v>
      </c>
      <c r="S900" s="298">
        <f t="shared" si="314"/>
        <v>1.9034496381588495</v>
      </c>
      <c r="T900" s="298">
        <f t="shared" si="314"/>
        <v>5.0106282632753851</v>
      </c>
      <c r="U900" s="298">
        <f t="shared" si="313"/>
        <v>1.5309818254294782</v>
      </c>
      <c r="V900" s="298">
        <f t="shared" si="313"/>
        <v>-1.8258077062013767</v>
      </c>
      <c r="W900" s="298">
        <f t="shared" si="313"/>
        <v>6.7536213436772741</v>
      </c>
      <c r="X900" s="298">
        <f t="shared" si="313"/>
        <v>9.2560015169182783</v>
      </c>
      <c r="Y900" s="298">
        <f t="shared" si="313"/>
        <v>4.4807445735009832</v>
      </c>
      <c r="Z900" s="298">
        <f t="shared" si="313"/>
        <v>10.632375262453596</v>
      </c>
      <c r="AA900" s="298">
        <f t="shared" si="313"/>
        <v>8.3989981069723552</v>
      </c>
      <c r="AB900" s="298">
        <f t="shared" si="313"/>
        <v>-1.7642984726424227</v>
      </c>
      <c r="AC900" s="298">
        <f t="shared" si="313"/>
        <v>5.7881318325316178</v>
      </c>
      <c r="AD900" s="298">
        <f t="shared" si="313"/>
        <v>6.162854126061057</v>
      </c>
      <c r="AE900" s="298">
        <f t="shared" si="313"/>
        <v>6.4051330271358342</v>
      </c>
      <c r="AF900" s="298"/>
      <c r="AG900" s="298"/>
      <c r="AH900" s="298"/>
    </row>
    <row r="901" spans="1:34" s="299" customFormat="1" x14ac:dyDescent="0.2">
      <c r="A901" s="297" t="s">
        <v>466</v>
      </c>
      <c r="B901" s="297" t="s">
        <v>429</v>
      </c>
      <c r="C901" s="298" t="str">
        <f t="shared" si="314"/>
        <v/>
      </c>
      <c r="D901" s="298">
        <f t="shared" si="314"/>
        <v>-1.8352806542931255</v>
      </c>
      <c r="E901" s="298">
        <f t="shared" si="314"/>
        <v>70.41541108287926</v>
      </c>
      <c r="F901" s="298">
        <f t="shared" si="314"/>
        <v>-7.664856063078207</v>
      </c>
      <c r="G901" s="298">
        <f t="shared" si="314"/>
        <v>-16.112925432590586</v>
      </c>
      <c r="H901" s="298">
        <f t="shared" si="314"/>
        <v>-0.38584379439464689</v>
      </c>
      <c r="I901" s="298">
        <f t="shared" si="314"/>
        <v>3.3263905703955654</v>
      </c>
      <c r="J901" s="298">
        <f t="shared" si="314"/>
        <v>3.0959350138767938</v>
      </c>
      <c r="K901" s="298">
        <f t="shared" si="314"/>
        <v>2.0106915055695396</v>
      </c>
      <c r="L901" s="298">
        <f t="shared" si="314"/>
        <v>15.072890756446267</v>
      </c>
      <c r="M901" s="298">
        <f t="shared" si="314"/>
        <v>22.885052902955461</v>
      </c>
      <c r="N901" s="298">
        <f t="shared" si="314"/>
        <v>-7.4745353608884795</v>
      </c>
      <c r="O901" s="298">
        <f t="shared" si="314"/>
        <v>14.426809236555949</v>
      </c>
      <c r="P901" s="298">
        <f t="shared" si="314"/>
        <v>-11.22181059204217</v>
      </c>
      <c r="Q901" s="298">
        <f t="shared" si="314"/>
        <v>16.282096232109456</v>
      </c>
      <c r="R901" s="298">
        <f t="shared" si="314"/>
        <v>15.108680852642964</v>
      </c>
      <c r="S901" s="298">
        <f t="shared" si="314"/>
        <v>0.35709759694255716</v>
      </c>
      <c r="T901" s="298">
        <f t="shared" si="314"/>
        <v>1.6433259033374892</v>
      </c>
      <c r="U901" s="298">
        <f t="shared" si="313"/>
        <v>7.1627331898733493</v>
      </c>
      <c r="V901" s="298">
        <f t="shared" si="313"/>
        <v>5.5322586110080563</v>
      </c>
      <c r="W901" s="298">
        <f t="shared" si="313"/>
        <v>8.3887435092884655</v>
      </c>
      <c r="X901" s="298">
        <f t="shared" si="313"/>
        <v>8.6324813469116357</v>
      </c>
      <c r="Y901" s="298">
        <f t="shared" si="313"/>
        <v>5.8677565068706805</v>
      </c>
      <c r="Z901" s="298">
        <f t="shared" si="313"/>
        <v>4.8438603885450737</v>
      </c>
      <c r="AA901" s="298">
        <f t="shared" si="313"/>
        <v>8.6820639905288424</v>
      </c>
      <c r="AB901" s="298">
        <f t="shared" si="313"/>
        <v>21.774462925255666</v>
      </c>
      <c r="AC901" s="298">
        <f t="shared" si="313"/>
        <v>3.3020693213436703</v>
      </c>
      <c r="AD901" s="298">
        <f t="shared" si="313"/>
        <v>5.6725486348601306</v>
      </c>
      <c r="AE901" s="298">
        <f t="shared" si="313"/>
        <v>12.332280059870282</v>
      </c>
      <c r="AF901" s="298"/>
      <c r="AG901" s="298"/>
      <c r="AH901" s="298"/>
    </row>
    <row r="902" spans="1:34" s="299" customFormat="1" x14ac:dyDescent="0.2">
      <c r="A902" s="297" t="s">
        <v>191</v>
      </c>
      <c r="B902" s="297" t="s">
        <v>430</v>
      </c>
      <c r="C902" s="298" t="str">
        <f t="shared" si="314"/>
        <v/>
      </c>
      <c r="D902" s="298">
        <f t="shared" si="314"/>
        <v>1.8628316324085237</v>
      </c>
      <c r="E902" s="298">
        <f t="shared" si="314"/>
        <v>-2.0700278229040858</v>
      </c>
      <c r="F902" s="298">
        <f t="shared" si="314"/>
        <v>2.5644234864903526</v>
      </c>
      <c r="G902" s="298">
        <f t="shared" si="314"/>
        <v>11.526182485234404</v>
      </c>
      <c r="H902" s="298">
        <f t="shared" si="314"/>
        <v>-3.810054722906564</v>
      </c>
      <c r="I902" s="298">
        <f t="shared" si="314"/>
        <v>-0.2722885201173475</v>
      </c>
      <c r="J902" s="298">
        <f t="shared" si="314"/>
        <v>10.30524237663537</v>
      </c>
      <c r="K902" s="298">
        <f t="shared" si="314"/>
        <v>0.91476933860297205</v>
      </c>
      <c r="L902" s="298">
        <f t="shared" si="314"/>
        <v>4.8927473898669582</v>
      </c>
      <c r="M902" s="298">
        <f t="shared" si="314"/>
        <v>9.3170653201626763</v>
      </c>
      <c r="N902" s="298">
        <f t="shared" si="314"/>
        <v>6.0401208282435226</v>
      </c>
      <c r="O902" s="298">
        <f t="shared" si="314"/>
        <v>0.44162900571769192</v>
      </c>
      <c r="P902" s="298">
        <f t="shared" si="314"/>
        <v>2.0460588089992404</v>
      </c>
      <c r="Q902" s="298">
        <f t="shared" si="314"/>
        <v>3.8886071056009941</v>
      </c>
      <c r="R902" s="298">
        <f t="shared" si="314"/>
        <v>3.0362119135452614</v>
      </c>
      <c r="S902" s="298">
        <f t="shared" si="314"/>
        <v>-3.2655179833817716</v>
      </c>
      <c r="T902" s="298">
        <f t="shared" si="314"/>
        <v>6.2035959383916595</v>
      </c>
      <c r="U902" s="298">
        <f t="shared" si="313"/>
        <v>-1.057945819514261</v>
      </c>
      <c r="V902" s="298">
        <f t="shared" si="313"/>
        <v>3.8625260306011766</v>
      </c>
      <c r="W902" s="298">
        <f t="shared" si="313"/>
        <v>4.626755678239336</v>
      </c>
      <c r="X902" s="298">
        <f t="shared" si="313"/>
        <v>3.9916418974997203</v>
      </c>
      <c r="Y902" s="298">
        <f t="shared" si="313"/>
        <v>1.5970593679111245</v>
      </c>
      <c r="Z902" s="298">
        <f t="shared" si="313"/>
        <v>-0.58375608391937339</v>
      </c>
      <c r="AA902" s="298">
        <f t="shared" si="313"/>
        <v>5.1471780908761255</v>
      </c>
      <c r="AB902" s="298">
        <f t="shared" si="313"/>
        <v>2.7980862902319492</v>
      </c>
      <c r="AC902" s="298">
        <f t="shared" si="313"/>
        <v>3.0444954454881934</v>
      </c>
      <c r="AD902" s="298">
        <f t="shared" si="313"/>
        <v>0.71874625598253861</v>
      </c>
      <c r="AE902" s="298">
        <f t="shared" si="313"/>
        <v>3.706812268709303</v>
      </c>
      <c r="AF902" s="298"/>
      <c r="AG902" s="298"/>
      <c r="AH902" s="298"/>
    </row>
    <row r="903" spans="1:34" s="299" customFormat="1" x14ac:dyDescent="0.2">
      <c r="A903" s="297" t="s">
        <v>192</v>
      </c>
      <c r="B903" s="297" t="s">
        <v>431</v>
      </c>
      <c r="C903" s="298" t="str">
        <f t="shared" si="314"/>
        <v/>
      </c>
      <c r="D903" s="298">
        <f t="shared" si="314"/>
        <v>19.874491577190479</v>
      </c>
      <c r="E903" s="298">
        <f t="shared" si="314"/>
        <v>-17.65686929801269</v>
      </c>
      <c r="F903" s="298">
        <f t="shared" si="314"/>
        <v>72.767534351893431</v>
      </c>
      <c r="G903" s="298">
        <f t="shared" si="314"/>
        <v>-4.6259459237896987</v>
      </c>
      <c r="H903" s="298">
        <f t="shared" si="314"/>
        <v>0.83950478286045627</v>
      </c>
      <c r="I903" s="298">
        <f t="shared" si="314"/>
        <v>3.9293360549202738</v>
      </c>
      <c r="J903" s="298">
        <f t="shared" si="314"/>
        <v>105.99142835891948</v>
      </c>
      <c r="K903" s="298">
        <f t="shared" si="314"/>
        <v>22.114334756036524</v>
      </c>
      <c r="L903" s="298">
        <f t="shared" si="314"/>
        <v>16.301305115797284</v>
      </c>
      <c r="M903" s="298">
        <f t="shared" si="314"/>
        <v>44.032920384928545</v>
      </c>
      <c r="N903" s="298">
        <f t="shared" si="314"/>
        <v>17.041591046883052</v>
      </c>
      <c r="O903" s="298">
        <f t="shared" si="314"/>
        <v>77.473932268843242</v>
      </c>
      <c r="P903" s="298">
        <f t="shared" si="314"/>
        <v>24.157057363888491</v>
      </c>
      <c r="Q903" s="298">
        <f t="shared" si="314"/>
        <v>31.193248716404032</v>
      </c>
      <c r="R903" s="298">
        <f t="shared" si="314"/>
        <v>-2.8424657534246722</v>
      </c>
      <c r="S903" s="298">
        <f t="shared" si="314"/>
        <v>3.5168371451556935</v>
      </c>
      <c r="T903" s="298">
        <f t="shared" si="314"/>
        <v>3.0255839822024511</v>
      </c>
      <c r="U903" s="298">
        <f t="shared" si="313"/>
        <v>-1.3884404262189176</v>
      </c>
      <c r="V903" s="298">
        <f t="shared" si="313"/>
        <v>-1.0290685338425587</v>
      </c>
      <c r="W903" s="298">
        <f t="shared" si="313"/>
        <v>-2.0626112448958178</v>
      </c>
      <c r="X903" s="298">
        <f t="shared" si="313"/>
        <v>9.6395920534100288</v>
      </c>
      <c r="Y903" s="298">
        <f t="shared" si="313"/>
        <v>1.0388349514563355</v>
      </c>
      <c r="Z903" s="298">
        <f t="shared" si="313"/>
        <v>-79.591232704639083</v>
      </c>
      <c r="AA903" s="298">
        <f t="shared" si="313"/>
        <v>2.7010435850214787</v>
      </c>
      <c r="AB903" s="298">
        <f t="shared" si="313"/>
        <v>-1.2284293653115119</v>
      </c>
      <c r="AC903" s="298">
        <f t="shared" si="313"/>
        <v>3.2481913479994073</v>
      </c>
      <c r="AD903" s="298">
        <f t="shared" si="313"/>
        <v>-0.15380313199104823</v>
      </c>
      <c r="AE903" s="298">
        <f t="shared" si="313"/>
        <v>-1.4837202912487912</v>
      </c>
      <c r="AF903" s="298"/>
      <c r="AG903" s="298"/>
      <c r="AH903" s="298"/>
    </row>
    <row r="904" spans="1:34" s="299" customFormat="1" x14ac:dyDescent="0.2">
      <c r="A904" s="297" t="s">
        <v>467</v>
      </c>
      <c r="B904" s="297" t="s">
        <v>433</v>
      </c>
      <c r="C904" s="298" t="str">
        <f t="shared" si="314"/>
        <v/>
      </c>
      <c r="D904" s="298">
        <f t="shared" si="314"/>
        <v>16.227741174234424</v>
      </c>
      <c r="E904" s="298">
        <f t="shared" si="314"/>
        <v>-15.121363022956491</v>
      </c>
      <c r="F904" s="298">
        <f t="shared" si="314"/>
        <v>215.44399901805232</v>
      </c>
      <c r="G904" s="298">
        <f t="shared" si="314"/>
        <v>-6.7373819811798903</v>
      </c>
      <c r="H904" s="298">
        <f t="shared" si="314"/>
        <v>3.4551635444213691</v>
      </c>
      <c r="I904" s="298">
        <f t="shared" si="314"/>
        <v>-33.670159132311369</v>
      </c>
      <c r="J904" s="298">
        <f t="shared" si="314"/>
        <v>110.4805742262096</v>
      </c>
      <c r="K904" s="298">
        <f t="shared" si="314"/>
        <v>22.456059117369076</v>
      </c>
      <c r="L904" s="298">
        <f t="shared" si="314"/>
        <v>17.63424369953588</v>
      </c>
      <c r="M904" s="298">
        <f t="shared" si="314"/>
        <v>-47.27389756698058</v>
      </c>
      <c r="N904" s="298">
        <f t="shared" si="314"/>
        <v>14.91516409519984</v>
      </c>
      <c r="O904" s="298">
        <f t="shared" si="314"/>
        <v>28.282629424920746</v>
      </c>
      <c r="P904" s="298">
        <f t="shared" si="314"/>
        <v>-1.9922178988326933</v>
      </c>
      <c r="Q904" s="298">
        <f t="shared" si="314"/>
        <v>11.312013869664828</v>
      </c>
      <c r="R904" s="298">
        <f t="shared" si="314"/>
        <v>14.853429332834578</v>
      </c>
      <c r="S904" s="298">
        <f t="shared" si="314"/>
        <v>-6.6810513927030186</v>
      </c>
      <c r="T904" s="298">
        <f t="shared" si="314"/>
        <v>19.366773459511943</v>
      </c>
      <c r="U904" s="298">
        <f t="shared" si="313"/>
        <v>-8.0618190350039036</v>
      </c>
      <c r="V904" s="298">
        <f t="shared" si="313"/>
        <v>-0.78280400915128334</v>
      </c>
      <c r="W904" s="298">
        <f t="shared" si="313"/>
        <v>-32.303175335150769</v>
      </c>
      <c r="X904" s="298">
        <f t="shared" si="313"/>
        <v>5.6783337176257165</v>
      </c>
      <c r="Y904" s="298">
        <f t="shared" si="313"/>
        <v>-6.0177202572563315</v>
      </c>
      <c r="Z904" s="298">
        <f t="shared" si="313"/>
        <v>-0.13670707936421778</v>
      </c>
      <c r="AA904" s="298">
        <f t="shared" si="313"/>
        <v>-2.9017292281737772</v>
      </c>
      <c r="AB904" s="298">
        <f t="shared" si="313"/>
        <v>54.61791717206723</v>
      </c>
      <c r="AC904" s="298">
        <f t="shared" si="313"/>
        <v>16.92762021507772</v>
      </c>
      <c r="AD904" s="298">
        <f t="shared" si="313"/>
        <v>2.7575442247658843</v>
      </c>
      <c r="AE904" s="298">
        <f t="shared" si="313"/>
        <v>8.10323046381518</v>
      </c>
      <c r="AF904" s="298"/>
      <c r="AG904" s="298"/>
      <c r="AH904" s="298"/>
    </row>
    <row r="905" spans="1:34" s="299" customFormat="1" x14ac:dyDescent="0.2">
      <c r="A905" s="297" t="s">
        <v>193</v>
      </c>
      <c r="B905" s="297" t="s">
        <v>434</v>
      </c>
      <c r="C905" s="298" t="str">
        <f t="shared" si="314"/>
        <v/>
      </c>
      <c r="D905" s="298">
        <f t="shared" si="314"/>
        <v>-1.7088313452578108</v>
      </c>
      <c r="E905" s="298">
        <f t="shared" si="314"/>
        <v>3.5820368179763751</v>
      </c>
      <c r="F905" s="298">
        <f t="shared" si="314"/>
        <v>10.456347039215075</v>
      </c>
      <c r="G905" s="298">
        <f t="shared" si="314"/>
        <v>0.25197637961875685</v>
      </c>
      <c r="H905" s="298">
        <f t="shared" si="314"/>
        <v>6.1869847964753255</v>
      </c>
      <c r="I905" s="298">
        <f t="shared" si="314"/>
        <v>3.9234503602833426</v>
      </c>
      <c r="J905" s="298">
        <f t="shared" si="314"/>
        <v>5.1993772401297766</v>
      </c>
      <c r="K905" s="298">
        <f t="shared" si="314"/>
        <v>9.2589023462662965</v>
      </c>
      <c r="L905" s="298">
        <f t="shared" si="314"/>
        <v>-1.7630651563057986</v>
      </c>
      <c r="M905" s="298">
        <f t="shared" si="314"/>
        <v>8.3136233380391786</v>
      </c>
      <c r="N905" s="298">
        <f t="shared" si="314"/>
        <v>4.0640847784669143</v>
      </c>
      <c r="O905" s="298">
        <f t="shared" si="314"/>
        <v>3.8310446369278939</v>
      </c>
      <c r="P905" s="298">
        <f t="shared" si="314"/>
        <v>3.0961824201794608</v>
      </c>
      <c r="Q905" s="298">
        <f t="shared" si="314"/>
        <v>13.949451576355854</v>
      </c>
      <c r="R905" s="298">
        <f t="shared" si="314"/>
        <v>11.604359092850114</v>
      </c>
      <c r="S905" s="298">
        <f t="shared" si="314"/>
        <v>8.1096586643051083</v>
      </c>
      <c r="T905" s="298">
        <f t="shared" si="314"/>
        <v>7.2704759283713116</v>
      </c>
      <c r="U905" s="298">
        <f t="shared" si="313"/>
        <v>6.1344977103691134</v>
      </c>
      <c r="V905" s="298">
        <f t="shared" si="313"/>
        <v>6.2218008287957982</v>
      </c>
      <c r="W905" s="298">
        <f t="shared" si="313"/>
        <v>5.9995312221835073</v>
      </c>
      <c r="X905" s="298">
        <f t="shared" si="313"/>
        <v>3.9729633186668334</v>
      </c>
      <c r="Y905" s="298">
        <f t="shared" si="313"/>
        <v>5.9300495356394034</v>
      </c>
      <c r="Z905" s="298">
        <f t="shared" si="313"/>
        <v>2.7169422984940628</v>
      </c>
      <c r="AA905" s="298">
        <f t="shared" si="313"/>
        <v>-1.087639286565989</v>
      </c>
      <c r="AB905" s="298">
        <f t="shared" si="313"/>
        <v>5.0260051383142823</v>
      </c>
      <c r="AC905" s="298">
        <f t="shared" si="313"/>
        <v>3.4102219191340932</v>
      </c>
      <c r="AD905" s="298">
        <f t="shared" si="313"/>
        <v>0.29625169515001826</v>
      </c>
      <c r="AE905" s="298">
        <f t="shared" si="313"/>
        <v>3.1320342516190092</v>
      </c>
      <c r="AF905" s="298"/>
      <c r="AG905" s="298"/>
      <c r="AH905" s="298"/>
    </row>
    <row r="906" spans="1:34" s="299" customFormat="1" x14ac:dyDescent="0.2">
      <c r="A906" s="297" t="s">
        <v>60</v>
      </c>
      <c r="B906" s="297" t="s">
        <v>435</v>
      </c>
      <c r="C906" s="298" t="str">
        <f t="shared" si="314"/>
        <v/>
      </c>
      <c r="D906" s="298">
        <f t="shared" si="314"/>
        <v>-3.4562929870379899</v>
      </c>
      <c r="E906" s="298">
        <f t="shared" si="314"/>
        <v>3.3064592780506885</v>
      </c>
      <c r="F906" s="298">
        <f t="shared" si="314"/>
        <v>4.6662983243310308</v>
      </c>
      <c r="G906" s="298">
        <f t="shared" si="314"/>
        <v>7.2838216514411469</v>
      </c>
      <c r="H906" s="298">
        <f t="shared" si="314"/>
        <v>8.3204357792545878</v>
      </c>
      <c r="I906" s="298">
        <f t="shared" si="314"/>
        <v>2.4401925380108214</v>
      </c>
      <c r="J906" s="298">
        <f t="shared" si="314"/>
        <v>-6.25450551716209</v>
      </c>
      <c r="K906" s="298">
        <f t="shared" si="314"/>
        <v>11.442489323958217</v>
      </c>
      <c r="L906" s="298">
        <f t="shared" si="314"/>
        <v>6.8296696525271816</v>
      </c>
      <c r="M906" s="298">
        <f t="shared" si="314"/>
        <v>3.8876912155730858</v>
      </c>
      <c r="N906" s="298">
        <f t="shared" si="314"/>
        <v>6.1442567782000301</v>
      </c>
      <c r="O906" s="298">
        <f t="shared" si="314"/>
        <v>0.67441608006320042</v>
      </c>
      <c r="P906" s="298">
        <f t="shared" si="314"/>
        <v>8.8666004913651619</v>
      </c>
      <c r="Q906" s="298">
        <f t="shared" si="314"/>
        <v>9.3380536402665193</v>
      </c>
      <c r="R906" s="298">
        <f t="shared" si="314"/>
        <v>4.7609578324270041</v>
      </c>
      <c r="S906" s="298">
        <f t="shared" si="314"/>
        <v>0.82221802052464543</v>
      </c>
      <c r="T906" s="298">
        <f t="shared" si="314"/>
        <v>5.4763336234806115</v>
      </c>
      <c r="U906" s="298">
        <f t="shared" si="313"/>
        <v>4.1561540695630006</v>
      </c>
      <c r="V906" s="298">
        <f t="shared" si="313"/>
        <v>4.4690649887728195</v>
      </c>
      <c r="W906" s="298">
        <f t="shared" si="313"/>
        <v>4.6645348261872943</v>
      </c>
      <c r="X906" s="298">
        <f t="shared" si="313"/>
        <v>6.0490012579544228</v>
      </c>
      <c r="Y906" s="298">
        <f t="shared" si="313"/>
        <v>2.5508144075975903</v>
      </c>
      <c r="Z906" s="298">
        <f t="shared" si="313"/>
        <v>9.8999027525763061</v>
      </c>
      <c r="AA906" s="298">
        <f t="shared" si="313"/>
        <v>4.5307711964914121</v>
      </c>
      <c r="AB906" s="298">
        <f t="shared" si="313"/>
        <v>1.8110622138842958</v>
      </c>
      <c r="AC906" s="298">
        <f t="shared" si="313"/>
        <v>4.445022554471878</v>
      </c>
      <c r="AD906" s="298">
        <f t="shared" si="313"/>
        <v>0.31144342403264247</v>
      </c>
      <c r="AE906" s="298">
        <f t="shared" si="313"/>
        <v>2.0245083611062142</v>
      </c>
      <c r="AF906" s="298"/>
      <c r="AG906" s="298"/>
      <c r="AH906" s="298"/>
    </row>
    <row r="907" spans="1:34" s="299" customFormat="1" x14ac:dyDescent="0.2">
      <c r="A907" s="297" t="s">
        <v>119</v>
      </c>
      <c r="B907" s="297" t="s">
        <v>436</v>
      </c>
      <c r="C907" s="298" t="str">
        <f t="shared" si="314"/>
        <v/>
      </c>
      <c r="D907" s="298">
        <f t="shared" si="314"/>
        <v>-5.2240765594912197</v>
      </c>
      <c r="E907" s="298">
        <f t="shared" si="314"/>
        <v>17.338311822228203</v>
      </c>
      <c r="F907" s="298">
        <f t="shared" si="314"/>
        <v>8.9146670904179501</v>
      </c>
      <c r="G907" s="298">
        <f t="shared" si="314"/>
        <v>14.358532102628075</v>
      </c>
      <c r="H907" s="298">
        <f t="shared" si="314"/>
        <v>8.8744563484651309</v>
      </c>
      <c r="I907" s="298">
        <f t="shared" si="314"/>
        <v>15.039434352873204</v>
      </c>
      <c r="J907" s="298">
        <f t="shared" si="314"/>
        <v>-4.4241384878444752</v>
      </c>
      <c r="K907" s="298">
        <f t="shared" si="314"/>
        <v>7.151114940865555</v>
      </c>
      <c r="L907" s="298">
        <f t="shared" si="314"/>
        <v>10.071498427523951</v>
      </c>
      <c r="M907" s="298">
        <f t="shared" si="314"/>
        <v>13.838645208965094</v>
      </c>
      <c r="N907" s="298">
        <f t="shared" si="314"/>
        <v>9.1608716854607142</v>
      </c>
      <c r="O907" s="298">
        <f t="shared" si="314"/>
        <v>3.0509681150627355</v>
      </c>
      <c r="P907" s="298">
        <f t="shared" si="314"/>
        <v>-1.1847142758029672</v>
      </c>
      <c r="Q907" s="298">
        <f t="shared" si="314"/>
        <v>-0.6716093359898645</v>
      </c>
      <c r="R907" s="298">
        <f t="shared" si="314"/>
        <v>3.7341732483614498</v>
      </c>
      <c r="S907" s="298">
        <f t="shared" si="314"/>
        <v>3.3201899070381069</v>
      </c>
      <c r="T907" s="298">
        <f t="shared" si="314"/>
        <v>0.49579561014951867</v>
      </c>
      <c r="U907" s="298">
        <f t="shared" si="313"/>
        <v>3.8223932940016914</v>
      </c>
      <c r="V907" s="298">
        <f t="shared" si="313"/>
        <v>2.6386305291868473</v>
      </c>
      <c r="W907" s="298">
        <f t="shared" si="313"/>
        <v>3.8134352697426044</v>
      </c>
      <c r="X907" s="298">
        <f t="shared" si="313"/>
        <v>5.4986526154576554</v>
      </c>
      <c r="Y907" s="298">
        <f t="shared" si="313"/>
        <v>0.96117292458122172</v>
      </c>
      <c r="Z907" s="298">
        <f t="shared" si="313"/>
        <v>2.6791485318197861</v>
      </c>
      <c r="AA907" s="298">
        <f t="shared" si="313"/>
        <v>2.7829822819880112</v>
      </c>
      <c r="AB907" s="298">
        <f t="shared" si="313"/>
        <v>3.4542357055180606</v>
      </c>
      <c r="AC907" s="298">
        <f t="shared" si="313"/>
        <v>6.3527708641726299</v>
      </c>
      <c r="AD907" s="298">
        <f t="shared" si="313"/>
        <v>2.2531618070970483</v>
      </c>
      <c r="AE907" s="298">
        <f t="shared" si="313"/>
        <v>2.3291545427351457</v>
      </c>
      <c r="AF907" s="298"/>
      <c r="AG907" s="298"/>
      <c r="AH907" s="298"/>
    </row>
    <row r="908" spans="1:34" s="299" customFormat="1" x14ac:dyDescent="0.2">
      <c r="A908" s="297" t="s">
        <v>468</v>
      </c>
      <c r="B908" s="297" t="s">
        <v>438</v>
      </c>
      <c r="C908" s="298" t="str">
        <f t="shared" si="314"/>
        <v/>
      </c>
      <c r="D908" s="298">
        <f t="shared" si="314"/>
        <v>15.648511021656098</v>
      </c>
      <c r="E908" s="298">
        <f t="shared" si="314"/>
        <v>-5.8397419415669782</v>
      </c>
      <c r="F908" s="298">
        <f t="shared" si="314"/>
        <v>15.937980259460293</v>
      </c>
      <c r="G908" s="298">
        <f t="shared" si="314"/>
        <v>15.3066896555341</v>
      </c>
      <c r="H908" s="298">
        <f t="shared" si="314"/>
        <v>5.476503286940182</v>
      </c>
      <c r="I908" s="298">
        <f t="shared" si="314"/>
        <v>-1.3269616799723827</v>
      </c>
      <c r="J908" s="298">
        <f t="shared" si="314"/>
        <v>-6.491994915227151</v>
      </c>
      <c r="K908" s="298">
        <f t="shared" si="314"/>
        <v>7.8157603082737115</v>
      </c>
      <c r="L908" s="298">
        <f t="shared" si="314"/>
        <v>3.8637812281283823</v>
      </c>
      <c r="M908" s="298">
        <f t="shared" si="314"/>
        <v>8.087070416856502</v>
      </c>
      <c r="N908" s="298">
        <f t="shared" si="314"/>
        <v>-1.9379373691445712</v>
      </c>
      <c r="O908" s="298">
        <f t="shared" si="314"/>
        <v>-16.976514315478752</v>
      </c>
      <c r="P908" s="298">
        <f t="shared" si="314"/>
        <v>5.5178260971372906</v>
      </c>
      <c r="Q908" s="298">
        <f t="shared" si="314"/>
        <v>2.7782172291544338</v>
      </c>
      <c r="R908" s="298">
        <f t="shared" si="314"/>
        <v>-6.0651982291359268</v>
      </c>
      <c r="S908" s="298">
        <f t="shared" si="314"/>
        <v>-13.56523961940378</v>
      </c>
      <c r="T908" s="298">
        <f t="shared" si="314"/>
        <v>-1.6648541529806993</v>
      </c>
      <c r="U908" s="298">
        <f t="shared" si="313"/>
        <v>-0.43991509178791244</v>
      </c>
      <c r="V908" s="298">
        <f t="shared" si="313"/>
        <v>-1.5733288578669402</v>
      </c>
      <c r="W908" s="298">
        <f t="shared" si="313"/>
        <v>5.4982969544433935</v>
      </c>
      <c r="X908" s="298">
        <f t="shared" si="313"/>
        <v>13.397045776906458</v>
      </c>
      <c r="Y908" s="298">
        <f t="shared" si="313"/>
        <v>9.4172363853116678</v>
      </c>
      <c r="Z908" s="298">
        <f t="shared" si="313"/>
        <v>8.2481806388211343</v>
      </c>
      <c r="AA908" s="298">
        <f t="shared" si="313"/>
        <v>0.55554316057206954</v>
      </c>
      <c r="AB908" s="298">
        <f t="shared" si="313"/>
        <v>15.823605706874201</v>
      </c>
      <c r="AC908" s="298">
        <f t="shared" si="313"/>
        <v>2.1359481595500052</v>
      </c>
      <c r="AD908" s="298">
        <f t="shared" si="313"/>
        <v>3.4725726567610415</v>
      </c>
      <c r="AE908" s="298">
        <f t="shared" si="313"/>
        <v>8.4131351389980846</v>
      </c>
      <c r="AF908" s="298"/>
      <c r="AG908" s="298"/>
      <c r="AH908" s="298"/>
    </row>
    <row r="909" spans="1:34" s="299" customFormat="1" x14ac:dyDescent="0.2">
      <c r="A909" s="297" t="s">
        <v>469</v>
      </c>
      <c r="B909" s="297" t="s">
        <v>440</v>
      </c>
      <c r="C909" s="298" t="str">
        <f t="shared" si="314"/>
        <v/>
      </c>
      <c r="D909" s="298">
        <f t="shared" si="314"/>
        <v>11.426011277183367</v>
      </c>
      <c r="E909" s="298">
        <f t="shared" si="314"/>
        <v>1.2708418116581965</v>
      </c>
      <c r="F909" s="298">
        <f t="shared" si="314"/>
        <v>16.979828723155201</v>
      </c>
      <c r="G909" s="298">
        <f t="shared" si="314"/>
        <v>16.357332430199811</v>
      </c>
      <c r="H909" s="298">
        <f t="shared" si="314"/>
        <v>4.9689884345516244</v>
      </c>
      <c r="I909" s="298">
        <f t="shared" si="314"/>
        <v>14.762623125673224</v>
      </c>
      <c r="J909" s="298">
        <f t="shared" si="314"/>
        <v>-4.676061135561782</v>
      </c>
      <c r="K909" s="298">
        <f t="shared" si="314"/>
        <v>8.7633755145370085</v>
      </c>
      <c r="L909" s="298">
        <f t="shared" si="314"/>
        <v>4.372322333183587</v>
      </c>
      <c r="M909" s="298">
        <f t="shared" si="314"/>
        <v>2.6769084765583484</v>
      </c>
      <c r="N909" s="298">
        <f t="shared" si="314"/>
        <v>4.6729966308531434</v>
      </c>
      <c r="O909" s="298">
        <f t="shared" si="314"/>
        <v>4.5881765595829904</v>
      </c>
      <c r="P909" s="298">
        <f t="shared" si="314"/>
        <v>-4.7183139949825375</v>
      </c>
      <c r="Q909" s="298">
        <f t="shared" si="314"/>
        <v>5.9814234211958528</v>
      </c>
      <c r="R909" s="298">
        <f t="shared" si="314"/>
        <v>-4.7446842707181585</v>
      </c>
      <c r="S909" s="298">
        <f t="shared" si="314"/>
        <v>-2.1511554227795493</v>
      </c>
      <c r="T909" s="298">
        <f t="shared" si="314"/>
        <v>3.7533898209829886</v>
      </c>
      <c r="U909" s="298">
        <f t="shared" si="313"/>
        <v>3.2495303646929541</v>
      </c>
      <c r="V909" s="298">
        <f t="shared" si="313"/>
        <v>2.5319893052786258</v>
      </c>
      <c r="W909" s="298">
        <f t="shared" si="313"/>
        <v>2.3494940347314808</v>
      </c>
      <c r="X909" s="298">
        <f t="shared" si="313"/>
        <v>5.5475345298334311</v>
      </c>
      <c r="Y909" s="298">
        <f t="shared" si="313"/>
        <v>5.7879690981059717</v>
      </c>
      <c r="Z909" s="298">
        <f t="shared" si="313"/>
        <v>3.1885371868704881</v>
      </c>
      <c r="AA909" s="298">
        <f t="shared" si="313"/>
        <v>3.311362941020346</v>
      </c>
      <c r="AB909" s="298">
        <f t="shared" si="313"/>
        <v>5.029677679822675</v>
      </c>
      <c r="AC909" s="298">
        <f t="shared" si="313"/>
        <v>3.0621798252737698</v>
      </c>
      <c r="AD909" s="298">
        <f t="shared" si="313"/>
        <v>-0.12535859791231729</v>
      </c>
      <c r="AE909" s="298">
        <f t="shared" si="313"/>
        <v>2.3688845450553941</v>
      </c>
      <c r="AF909" s="298"/>
      <c r="AG909" s="298"/>
      <c r="AH909" s="298"/>
    </row>
    <row r="910" spans="1:34" s="299" customFormat="1" x14ac:dyDescent="0.2">
      <c r="A910" s="297" t="s">
        <v>470</v>
      </c>
      <c r="B910" s="297" t="s">
        <v>442</v>
      </c>
      <c r="C910" s="298" t="str">
        <f t="shared" si="314"/>
        <v/>
      </c>
      <c r="D910" s="298">
        <f t="shared" si="314"/>
        <v>11.508069750206928</v>
      </c>
      <c r="E910" s="298">
        <f t="shared" si="314"/>
        <v>-0.53323943866798729</v>
      </c>
      <c r="F910" s="298">
        <f t="shared" si="314"/>
        <v>16.091975381514722</v>
      </c>
      <c r="G910" s="298">
        <f t="shared" si="314"/>
        <v>15.381503740398927</v>
      </c>
      <c r="H910" s="298">
        <f t="shared" si="314"/>
        <v>6.9976202998460746</v>
      </c>
      <c r="I910" s="298">
        <f t="shared" si="314"/>
        <v>16.993776129549953</v>
      </c>
      <c r="J910" s="298">
        <f t="shared" si="314"/>
        <v>-5.4891412528678352</v>
      </c>
      <c r="K910" s="298">
        <f t="shared" si="314"/>
        <v>9.2423707970830549</v>
      </c>
      <c r="L910" s="298">
        <f t="shared" si="314"/>
        <v>4.4916012787611592</v>
      </c>
      <c r="M910" s="298">
        <f t="shared" si="314"/>
        <v>2.6385967740790495</v>
      </c>
      <c r="N910" s="298">
        <f t="shared" si="314"/>
        <v>6.3727915333304352</v>
      </c>
      <c r="O910" s="298">
        <f t="shared" si="314"/>
        <v>2.8166631017894517</v>
      </c>
      <c r="P910" s="298">
        <f t="shared" si="314"/>
        <v>-5.7482276298059798E-2</v>
      </c>
      <c r="Q910" s="298">
        <f t="shared" si="314"/>
        <v>2.5985328857391465</v>
      </c>
      <c r="R910" s="298">
        <f t="shared" si="314"/>
        <v>-1.4560488944814098</v>
      </c>
      <c r="S910" s="298">
        <f t="shared" si="314"/>
        <v>10.856516218400113</v>
      </c>
      <c r="T910" s="298">
        <f t="shared" si="314"/>
        <v>-0.17184735911047744</v>
      </c>
      <c r="U910" s="298">
        <f t="shared" si="313"/>
        <v>6.4593301435407202</v>
      </c>
      <c r="V910" s="298">
        <f t="shared" si="313"/>
        <v>4.9143226640802729</v>
      </c>
      <c r="W910" s="298">
        <f t="shared" si="313"/>
        <v>4.3218140741364541</v>
      </c>
      <c r="X910" s="298">
        <f t="shared" si="313"/>
        <v>4.2815926139645244</v>
      </c>
      <c r="Y910" s="298">
        <f t="shared" si="313"/>
        <v>4.8831569664906205</v>
      </c>
      <c r="Z910" s="298">
        <f t="shared" si="313"/>
        <v>2.7045016640395048</v>
      </c>
      <c r="AA910" s="298">
        <f t="shared" si="313"/>
        <v>2.3852780870890156</v>
      </c>
      <c r="AB910" s="298">
        <f t="shared" si="313"/>
        <v>2.7022414381613347</v>
      </c>
      <c r="AC910" s="298">
        <f t="shared" si="313"/>
        <v>2.5704263948262751</v>
      </c>
      <c r="AD910" s="298">
        <f t="shared" si="313"/>
        <v>2.2850424291994686</v>
      </c>
      <c r="AE910" s="298">
        <f t="shared" si="313"/>
        <v>2.6008881081345026</v>
      </c>
      <c r="AF910" s="298"/>
      <c r="AG910" s="298"/>
      <c r="AH910" s="298"/>
    </row>
    <row r="911" spans="1:34" s="299" customFormat="1" ht="10.8" thickBot="1" x14ac:dyDescent="0.25">
      <c r="A911" s="297" t="s">
        <v>75</v>
      </c>
      <c r="B911" s="297" t="s">
        <v>443</v>
      </c>
      <c r="C911" s="298" t="str">
        <f t="shared" si="314"/>
        <v/>
      </c>
      <c r="D911" s="298">
        <f t="shared" si="314"/>
        <v>-203.04450042757489</v>
      </c>
      <c r="E911" s="298">
        <f t="shared" si="314"/>
        <v>117.60508491934173</v>
      </c>
      <c r="F911" s="298">
        <f t="shared" si="314"/>
        <v>-93.272172732897118</v>
      </c>
      <c r="G911" s="298">
        <f t="shared" si="314"/>
        <v>-368.64924571775924</v>
      </c>
      <c r="H911" s="298">
        <f t="shared" si="314"/>
        <v>70.342314035463886</v>
      </c>
      <c r="I911" s="298">
        <f t="shared" si="314"/>
        <v>47.505000444683063</v>
      </c>
      <c r="J911" s="298">
        <f t="shared" si="314"/>
        <v>95.644883255790177</v>
      </c>
      <c r="K911" s="298">
        <f t="shared" si="314"/>
        <v>-12.321294037715113</v>
      </c>
      <c r="L911" s="298">
        <f t="shared" si="314"/>
        <v>-34.720085213633375</v>
      </c>
      <c r="M911" s="298">
        <f t="shared" si="314"/>
        <v>-92.122136148697138</v>
      </c>
      <c r="N911" s="298">
        <f t="shared" si="314"/>
        <v>-167.55260647568019</v>
      </c>
      <c r="O911" s="298">
        <f t="shared" si="314"/>
        <v>-179.00663901516154</v>
      </c>
      <c r="P911" s="298">
        <f t="shared" si="314"/>
        <v>-123.63308091372333</v>
      </c>
      <c r="Q911" s="298">
        <f t="shared" si="314"/>
        <v>-444.74363082512156</v>
      </c>
      <c r="R911" s="298">
        <f t="shared" si="314"/>
        <v>-172.25241480504945</v>
      </c>
      <c r="S911" s="298">
        <f t="shared" si="314"/>
        <v>-145.3848349570967</v>
      </c>
      <c r="T911" s="298">
        <f t="shared" si="314"/>
        <v>-153.95375000631367</v>
      </c>
      <c r="U911" s="298">
        <f t="shared" si="313"/>
        <v>39.424245963518281</v>
      </c>
      <c r="V911" s="298">
        <f t="shared" si="313"/>
        <v>150.32054882115125</v>
      </c>
      <c r="W911" s="298">
        <f t="shared" si="313"/>
        <v>-134.4623832096878</v>
      </c>
      <c r="X911" s="298">
        <f t="shared" si="313"/>
        <v>-282.13363622001151</v>
      </c>
      <c r="Y911" s="298">
        <f t="shared" si="313"/>
        <v>-286.61982694034856</v>
      </c>
      <c r="Z911" s="298">
        <f t="shared" si="313"/>
        <v>-459.19389742564221</v>
      </c>
      <c r="AA911" s="298">
        <f t="shared" si="313"/>
        <v>-34.823633156966494</v>
      </c>
      <c r="AB911" s="298">
        <f t="shared" si="313"/>
        <v>72.516979355793154</v>
      </c>
      <c r="AC911" s="298">
        <f t="shared" si="313"/>
        <v>15.041142303969002</v>
      </c>
      <c r="AD911" s="298">
        <f t="shared" si="313"/>
        <v>-49.120525631373624</v>
      </c>
      <c r="AE911" s="298">
        <f t="shared" si="313"/>
        <v>0.20349218852566686</v>
      </c>
      <c r="AF911" s="298"/>
      <c r="AG911" s="298"/>
      <c r="AH911" s="298"/>
    </row>
    <row r="912" spans="1:34" s="299" customFormat="1" ht="10.8" thickBot="1" x14ac:dyDescent="0.25">
      <c r="A912" s="338" t="s">
        <v>73</v>
      </c>
      <c r="B912" s="344"/>
      <c r="C912" s="346" t="str">
        <f t="shared" si="314"/>
        <v/>
      </c>
      <c r="D912" s="346">
        <f t="shared" si="314"/>
        <v>3.3116675387159011</v>
      </c>
      <c r="E912" s="346">
        <f t="shared" si="314"/>
        <v>1.1833277498618955</v>
      </c>
      <c r="F912" s="346">
        <f t="shared" ref="F912:T912" si="315">IFERROR(100*(F859/E859-1),"")</f>
        <v>5.995990428717124</v>
      </c>
      <c r="G912" s="346">
        <f t="shared" si="315"/>
        <v>6.8440719099655878</v>
      </c>
      <c r="H912" s="346">
        <f t="shared" si="315"/>
        <v>6.378170362296931</v>
      </c>
      <c r="I912" s="346">
        <f t="shared" si="315"/>
        <v>5.7832244407245881</v>
      </c>
      <c r="J912" s="346">
        <f t="shared" si="315"/>
        <v>6.6920752151104823</v>
      </c>
      <c r="K912" s="346">
        <f t="shared" si="315"/>
        <v>5.705931767103567</v>
      </c>
      <c r="L912" s="346">
        <f t="shared" si="315"/>
        <v>3.356192690673887</v>
      </c>
      <c r="M912" s="346">
        <f t="shared" si="315"/>
        <v>7.0054978168992088</v>
      </c>
      <c r="N912" s="346">
        <f t="shared" si="315"/>
        <v>5.6407751938419182</v>
      </c>
      <c r="O912" s="346">
        <f t="shared" si="315"/>
        <v>5.1127325811763269</v>
      </c>
      <c r="P912" s="346">
        <f t="shared" si="315"/>
        <v>2.8001640430268981</v>
      </c>
      <c r="Q912" s="346">
        <f t="shared" si="315"/>
        <v>3.4318421603348526</v>
      </c>
      <c r="R912" s="346">
        <f t="shared" si="315"/>
        <v>5.9103170777468517</v>
      </c>
      <c r="S912" s="346">
        <f t="shared" si="315"/>
        <v>4.8652240177796902</v>
      </c>
      <c r="T912" s="346">
        <f t="shared" si="315"/>
        <v>2.3170827786725745</v>
      </c>
      <c r="U912" s="346">
        <f t="shared" si="313"/>
        <v>3.6389830205574292</v>
      </c>
      <c r="V912" s="346">
        <f t="shared" si="313"/>
        <v>5.2817296403145253</v>
      </c>
      <c r="W912" s="346">
        <f t="shared" si="313"/>
        <v>5.7451486563187215</v>
      </c>
      <c r="X912" s="346">
        <f t="shared" si="313"/>
        <v>5.527819422433522</v>
      </c>
      <c r="Y912" s="346">
        <f t="shared" si="313"/>
        <v>6.2681793776877548</v>
      </c>
      <c r="Z912" s="346">
        <f t="shared" si="313"/>
        <v>2.4919937420330163</v>
      </c>
      <c r="AA912" s="346">
        <f t="shared" si="313"/>
        <v>4.0231033714704711</v>
      </c>
      <c r="AB912" s="346">
        <f t="shared" si="313"/>
        <v>5.0457504535753595</v>
      </c>
      <c r="AC912" s="346">
        <f t="shared" si="313"/>
        <v>4.0131991937657929</v>
      </c>
      <c r="AD912" s="346">
        <f t="shared" si="313"/>
        <v>0.3757728885480871</v>
      </c>
      <c r="AE912" s="346">
        <f t="shared" si="313"/>
        <v>4.1509906162207288</v>
      </c>
      <c r="AF912" s="346"/>
      <c r="AG912" s="346"/>
      <c r="AH912" s="346"/>
    </row>
    <row r="913" spans="1:34" x14ac:dyDescent="0.2">
      <c r="B913" s="234"/>
      <c r="C913" s="234"/>
      <c r="D913" s="234"/>
      <c r="E913" s="234"/>
      <c r="F913" s="234"/>
      <c r="G913" s="234"/>
      <c r="H913" s="234"/>
      <c r="I913" s="234"/>
      <c r="J913" s="234"/>
      <c r="K913" s="234"/>
      <c r="L913" s="234"/>
      <c r="M913" s="234"/>
      <c r="N913" s="234"/>
      <c r="O913" s="234"/>
      <c r="P913" s="234"/>
      <c r="Q913" s="234"/>
      <c r="R913" s="234"/>
      <c r="S913" s="234"/>
      <c r="T913" s="234"/>
      <c r="U913" s="234"/>
      <c r="V913" s="234"/>
      <c r="W913" s="234"/>
      <c r="X913" s="234"/>
      <c r="Y913" s="234"/>
      <c r="Z913" s="234"/>
      <c r="AA913" s="234"/>
      <c r="AB913" s="234"/>
      <c r="AC913" s="234"/>
      <c r="AD913" s="234"/>
      <c r="AE913" s="234"/>
      <c r="AF913" s="234"/>
      <c r="AG913" s="234"/>
      <c r="AH913" s="234"/>
    </row>
    <row r="915" spans="1:34" x14ac:dyDescent="0.2">
      <c r="A915" s="2" t="str">
        <f>"Tableau "&amp;B915&amp;": "</f>
        <v xml:space="preserve">Tableau : </v>
      </c>
      <c r="B915" s="211"/>
    </row>
    <row r="916" spans="1:34" ht="10.8" thickBot="1" x14ac:dyDescent="0.25">
      <c r="A916" s="192" t="s">
        <v>473</v>
      </c>
    </row>
    <row r="917" spans="1:34" s="299" customFormat="1" ht="10.8" thickBot="1" x14ac:dyDescent="0.25">
      <c r="A917" s="343" t="s">
        <v>0</v>
      </c>
      <c r="B917" s="336" t="s">
        <v>19</v>
      </c>
      <c r="C917" s="336">
        <f t="shared" ref="C917:AE917" si="316">C$13</f>
        <v>1993</v>
      </c>
      <c r="D917" s="336">
        <f t="shared" si="316"/>
        <v>1994</v>
      </c>
      <c r="E917" s="336">
        <f t="shared" si="316"/>
        <v>1995</v>
      </c>
      <c r="F917" s="336">
        <f t="shared" si="316"/>
        <v>1996</v>
      </c>
      <c r="G917" s="336">
        <f t="shared" si="316"/>
        <v>1997</v>
      </c>
      <c r="H917" s="336">
        <f t="shared" si="316"/>
        <v>1998</v>
      </c>
      <c r="I917" s="336">
        <f t="shared" si="316"/>
        <v>1999</v>
      </c>
      <c r="J917" s="336">
        <f t="shared" si="316"/>
        <v>2000</v>
      </c>
      <c r="K917" s="336">
        <f t="shared" si="316"/>
        <v>2001</v>
      </c>
      <c r="L917" s="336">
        <f t="shared" si="316"/>
        <v>2002</v>
      </c>
      <c r="M917" s="336">
        <f t="shared" si="316"/>
        <v>2003</v>
      </c>
      <c r="N917" s="336">
        <f t="shared" si="316"/>
        <v>2004</v>
      </c>
      <c r="O917" s="336">
        <f t="shared" si="316"/>
        <v>2005</v>
      </c>
      <c r="P917" s="336">
        <f t="shared" si="316"/>
        <v>2006</v>
      </c>
      <c r="Q917" s="336">
        <f t="shared" si="316"/>
        <v>2007</v>
      </c>
      <c r="R917" s="336">
        <f t="shared" si="316"/>
        <v>2008</v>
      </c>
      <c r="S917" s="336">
        <f t="shared" si="316"/>
        <v>2009</v>
      </c>
      <c r="T917" s="336">
        <f t="shared" si="316"/>
        <v>2010</v>
      </c>
      <c r="U917" s="336">
        <f t="shared" si="316"/>
        <v>2011</v>
      </c>
      <c r="V917" s="336">
        <f t="shared" si="316"/>
        <v>2012</v>
      </c>
      <c r="W917" s="336">
        <f t="shared" si="316"/>
        <v>2013</v>
      </c>
      <c r="X917" s="336">
        <f t="shared" si="316"/>
        <v>2014</v>
      </c>
      <c r="Y917" s="336">
        <f t="shared" si="316"/>
        <v>2015</v>
      </c>
      <c r="Z917" s="336">
        <f t="shared" si="316"/>
        <v>2016</v>
      </c>
      <c r="AA917" s="336">
        <f t="shared" si="316"/>
        <v>2017</v>
      </c>
      <c r="AB917" s="336">
        <f t="shared" si="316"/>
        <v>2018</v>
      </c>
      <c r="AC917" s="336">
        <f t="shared" si="316"/>
        <v>2019</v>
      </c>
      <c r="AD917" s="336">
        <f t="shared" si="316"/>
        <v>2020</v>
      </c>
      <c r="AE917" s="336">
        <f t="shared" si="316"/>
        <v>2021</v>
      </c>
      <c r="AF917" s="336"/>
      <c r="AG917" s="336"/>
      <c r="AH917" s="336"/>
    </row>
    <row r="918" spans="1:34" s="299" customFormat="1" x14ac:dyDescent="0.2">
      <c r="A918" s="297" t="s">
        <v>170</v>
      </c>
      <c r="B918" s="297" t="s">
        <v>392</v>
      </c>
      <c r="C918" s="298" t="str">
        <f t="shared" ref="C918:AE926" si="317">IFERROR(100*(C706/C759-1),"")</f>
        <v/>
      </c>
      <c r="D918" s="298">
        <f t="shared" si="317"/>
        <v>-2.4283015833517552</v>
      </c>
      <c r="E918" s="298">
        <f t="shared" si="317"/>
        <v>8.6968293559157814</v>
      </c>
      <c r="F918" s="298">
        <f t="shared" si="317"/>
        <v>38.987543985763871</v>
      </c>
      <c r="G918" s="298">
        <f t="shared" si="317"/>
        <v>3.7464436333428885</v>
      </c>
      <c r="H918" s="298">
        <f t="shared" si="317"/>
        <v>4.7169776251662521</v>
      </c>
      <c r="I918" s="298">
        <f t="shared" si="317"/>
        <v>2.478211364292715</v>
      </c>
      <c r="J918" s="298">
        <f t="shared" si="317"/>
        <v>-1.7982524120793153</v>
      </c>
      <c r="K918" s="298">
        <f t="shared" si="317"/>
        <v>1.4373937808398907</v>
      </c>
      <c r="L918" s="298">
        <f t="shared" si="317"/>
        <v>14.340083252032198</v>
      </c>
      <c r="M918" s="298">
        <f t="shared" si="317"/>
        <v>-0.88188804642859164</v>
      </c>
      <c r="N918" s="298">
        <f t="shared" si="317"/>
        <v>-1.4298637970891925</v>
      </c>
      <c r="O918" s="298">
        <f t="shared" si="317"/>
        <v>1.0409613020154307</v>
      </c>
      <c r="P918" s="298">
        <f t="shared" si="317"/>
        <v>1.992982757781081</v>
      </c>
      <c r="Q918" s="298">
        <f t="shared" si="317"/>
        <v>1.4839667307172677</v>
      </c>
      <c r="R918" s="298">
        <f t="shared" si="317"/>
        <v>3.7451070311660395</v>
      </c>
      <c r="S918" s="298">
        <f t="shared" si="317"/>
        <v>6.5174052267212401</v>
      </c>
      <c r="T918" s="298">
        <f t="shared" si="317"/>
        <v>3.3053316196101967</v>
      </c>
      <c r="U918" s="298">
        <f t="shared" si="317"/>
        <v>9.138121804207433</v>
      </c>
      <c r="V918" s="298">
        <f t="shared" si="317"/>
        <v>3.4223818163528374</v>
      </c>
      <c r="W918" s="298">
        <f t="shared" si="317"/>
        <v>7.6998910397420461</v>
      </c>
      <c r="X918" s="298">
        <f t="shared" si="317"/>
        <v>3.5142197503937878</v>
      </c>
      <c r="Y918" s="298">
        <f t="shared" si="317"/>
        <v>-1.7079964140960913</v>
      </c>
      <c r="Z918" s="298">
        <f t="shared" si="317"/>
        <v>9.4177158675975861</v>
      </c>
      <c r="AA918" s="298">
        <f t="shared" si="317"/>
        <v>1.2965459011272884</v>
      </c>
      <c r="AB918" s="298">
        <f t="shared" si="317"/>
        <v>2.2822120066441354</v>
      </c>
      <c r="AC918" s="298">
        <f t="shared" si="317"/>
        <v>1.0989734702978149</v>
      </c>
      <c r="AD918" s="298">
        <f t="shared" si="317"/>
        <v>3.5833628315093735</v>
      </c>
      <c r="AE918" s="298">
        <f t="shared" si="317"/>
        <v>0.10395569336654198</v>
      </c>
      <c r="AF918" s="298"/>
      <c r="AG918" s="298"/>
      <c r="AH918" s="298"/>
    </row>
    <row r="919" spans="1:34" s="299" customFormat="1" x14ac:dyDescent="0.2">
      <c r="A919" s="297" t="s">
        <v>171</v>
      </c>
      <c r="B919" s="297" t="s">
        <v>393</v>
      </c>
      <c r="C919" s="298" t="str">
        <f t="shared" si="317"/>
        <v/>
      </c>
      <c r="D919" s="298">
        <f t="shared" si="317"/>
        <v>11.48141799487188</v>
      </c>
      <c r="E919" s="298">
        <f t="shared" si="317"/>
        <v>15.365284151618862</v>
      </c>
      <c r="F919" s="298">
        <f t="shared" si="317"/>
        <v>12.557342455167619</v>
      </c>
      <c r="G919" s="298">
        <f t="shared" si="317"/>
        <v>-3.5032420048944024</v>
      </c>
      <c r="H919" s="298">
        <f t="shared" si="317"/>
        <v>1.2598450528015004</v>
      </c>
      <c r="I919" s="298">
        <f t="shared" si="317"/>
        <v>3.3901699120978623</v>
      </c>
      <c r="J919" s="298">
        <f t="shared" si="317"/>
        <v>1.1664094754112675</v>
      </c>
      <c r="K919" s="298">
        <f t="shared" si="317"/>
        <v>10.491222593099113</v>
      </c>
      <c r="L919" s="298">
        <f t="shared" si="317"/>
        <v>1.1813508941888706</v>
      </c>
      <c r="M919" s="298">
        <f t="shared" si="317"/>
        <v>-0.43830300867966354</v>
      </c>
      <c r="N919" s="298">
        <f t="shared" si="317"/>
        <v>-1.1903796608184747</v>
      </c>
      <c r="O919" s="298">
        <f t="shared" si="317"/>
        <v>9.16955431730897</v>
      </c>
      <c r="P919" s="298">
        <f t="shared" si="317"/>
        <v>3.5638409011477856</v>
      </c>
      <c r="Q919" s="298">
        <f t="shared" si="317"/>
        <v>4.0271714120382329</v>
      </c>
      <c r="R919" s="298">
        <f t="shared" si="317"/>
        <v>4.2707317757304297</v>
      </c>
      <c r="S919" s="298">
        <f t="shared" si="317"/>
        <v>3.9194668508555575</v>
      </c>
      <c r="T919" s="298">
        <f t="shared" si="317"/>
        <v>1.6203267795884324</v>
      </c>
      <c r="U919" s="298">
        <f t="shared" si="317"/>
        <v>1.5862278242737338</v>
      </c>
      <c r="V919" s="298">
        <f t="shared" si="317"/>
        <v>4.9175086031171267</v>
      </c>
      <c r="W919" s="298">
        <f t="shared" si="317"/>
        <v>-0.75916339292974033</v>
      </c>
      <c r="X919" s="298">
        <f t="shared" si="317"/>
        <v>-0.5060627523851946</v>
      </c>
      <c r="Y919" s="298">
        <f t="shared" si="317"/>
        <v>3.5396854208868511</v>
      </c>
      <c r="Z919" s="298">
        <f t="shared" si="317"/>
        <v>-9.7620415874507422</v>
      </c>
      <c r="AA919" s="298">
        <f t="shared" si="317"/>
        <v>1.4233817123731063</v>
      </c>
      <c r="AB919" s="298">
        <f t="shared" si="317"/>
        <v>3.1866767072787017</v>
      </c>
      <c r="AC919" s="298">
        <f t="shared" si="317"/>
        <v>1.7122814108837314</v>
      </c>
      <c r="AD919" s="298">
        <f t="shared" si="317"/>
        <v>0.10092201316125315</v>
      </c>
      <c r="AE919" s="298">
        <f t="shared" si="317"/>
        <v>5.222992602971166</v>
      </c>
      <c r="AF919" s="298"/>
      <c r="AG919" s="298"/>
      <c r="AH919" s="298"/>
    </row>
    <row r="920" spans="1:34" s="299" customFormat="1" x14ac:dyDescent="0.2">
      <c r="A920" s="297" t="s">
        <v>457</v>
      </c>
      <c r="B920" s="297" t="s">
        <v>394</v>
      </c>
      <c r="C920" s="298" t="str">
        <f t="shared" si="317"/>
        <v/>
      </c>
      <c r="D920" s="298">
        <f t="shared" si="317"/>
        <v>18.446235765328133</v>
      </c>
      <c r="E920" s="298">
        <f t="shared" si="317"/>
        <v>-1.384288199349526</v>
      </c>
      <c r="F920" s="298">
        <f t="shared" si="317"/>
        <v>5.5055283892505802</v>
      </c>
      <c r="G920" s="298">
        <f t="shared" si="317"/>
        <v>11.275991550278519</v>
      </c>
      <c r="H920" s="298">
        <f t="shared" si="317"/>
        <v>14.331680170797668</v>
      </c>
      <c r="I920" s="298">
        <f t="shared" si="317"/>
        <v>-12.102626376957137</v>
      </c>
      <c r="J920" s="298">
        <f t="shared" si="317"/>
        <v>-4.7791068529549952</v>
      </c>
      <c r="K920" s="298">
        <f t="shared" si="317"/>
        <v>6.7959257829644182</v>
      </c>
      <c r="L920" s="298">
        <f t="shared" si="317"/>
        <v>10.03186679585324</v>
      </c>
      <c r="M920" s="298">
        <f t="shared" si="317"/>
        <v>12.806783709952807</v>
      </c>
      <c r="N920" s="298">
        <f t="shared" si="317"/>
        <v>1.2023171367212981</v>
      </c>
      <c r="O920" s="298">
        <f t="shared" si="317"/>
        <v>-0.23884263856061017</v>
      </c>
      <c r="P920" s="298">
        <f t="shared" si="317"/>
        <v>3.0437682495091822</v>
      </c>
      <c r="Q920" s="298">
        <f t="shared" si="317"/>
        <v>6.5227601328167628</v>
      </c>
      <c r="R920" s="298">
        <f t="shared" si="317"/>
        <v>3.150600484414201</v>
      </c>
      <c r="S920" s="298">
        <f t="shared" si="317"/>
        <v>3.0266471920537885</v>
      </c>
      <c r="T920" s="298">
        <f t="shared" si="317"/>
        <v>2.108181775891782</v>
      </c>
      <c r="U920" s="298">
        <f t="shared" si="317"/>
        <v>4.4967499163299118</v>
      </c>
      <c r="V920" s="298">
        <f t="shared" si="317"/>
        <v>3.4379345133053629</v>
      </c>
      <c r="W920" s="298">
        <f t="shared" si="317"/>
        <v>0.89032318380497522</v>
      </c>
      <c r="X920" s="298">
        <f t="shared" si="317"/>
        <v>5.9958218280780073</v>
      </c>
      <c r="Y920" s="298">
        <f t="shared" si="317"/>
        <v>3.7393453691467737</v>
      </c>
      <c r="Z920" s="298">
        <f t="shared" si="317"/>
        <v>1.6027832730465041</v>
      </c>
      <c r="AA920" s="298">
        <f t="shared" si="317"/>
        <v>1.6252285457045268</v>
      </c>
      <c r="AB920" s="298">
        <f t="shared" si="317"/>
        <v>-3.3150467741974721</v>
      </c>
      <c r="AC920" s="298">
        <f t="shared" si="317"/>
        <v>6.8838952819537003</v>
      </c>
      <c r="AD920" s="298">
        <f t="shared" si="317"/>
        <v>2.8378858529010564</v>
      </c>
      <c r="AE920" s="298">
        <f t="shared" si="317"/>
        <v>1.9305494523379485</v>
      </c>
      <c r="AF920" s="298"/>
      <c r="AG920" s="298"/>
      <c r="AH920" s="298"/>
    </row>
    <row r="921" spans="1:34" s="299" customFormat="1" x14ac:dyDescent="0.2">
      <c r="A921" s="297" t="s">
        <v>458</v>
      </c>
      <c r="B921" s="297" t="s">
        <v>396</v>
      </c>
      <c r="C921" s="298" t="str">
        <f t="shared" si="317"/>
        <v/>
      </c>
      <c r="D921" s="298">
        <f t="shared" si="317"/>
        <v>9.1360706117070922</v>
      </c>
      <c r="E921" s="298">
        <f t="shared" si="317"/>
        <v>2.0183182222770046</v>
      </c>
      <c r="F921" s="298">
        <f t="shared" si="317"/>
        <v>-3.5909738073028663</v>
      </c>
      <c r="G921" s="298">
        <f t="shared" si="317"/>
        <v>-0.69173901738875943</v>
      </c>
      <c r="H921" s="298">
        <f t="shared" si="317"/>
        <v>-5.0866056335645897</v>
      </c>
      <c r="I921" s="298">
        <f t="shared" si="317"/>
        <v>3.3970692221176435</v>
      </c>
      <c r="J921" s="298">
        <f t="shared" si="317"/>
        <v>3.4849003517808175</v>
      </c>
      <c r="K921" s="298">
        <f t="shared" si="317"/>
        <v>0.74936614082077302</v>
      </c>
      <c r="L921" s="298">
        <f t="shared" si="317"/>
        <v>2.5652618455860532</v>
      </c>
      <c r="M921" s="298">
        <f t="shared" si="317"/>
        <v>2.816392992657768</v>
      </c>
      <c r="N921" s="298">
        <f t="shared" si="317"/>
        <v>-15.177528617438064</v>
      </c>
      <c r="O921" s="298">
        <f t="shared" si="317"/>
        <v>22.246373129832243</v>
      </c>
      <c r="P921" s="298">
        <f t="shared" si="317"/>
        <v>2.7261875175611294</v>
      </c>
      <c r="Q921" s="298">
        <f t="shared" si="317"/>
        <v>4.1074719519922587</v>
      </c>
      <c r="R921" s="298">
        <f t="shared" si="317"/>
        <v>2.2166776272761757</v>
      </c>
      <c r="S921" s="298">
        <f t="shared" si="317"/>
        <v>-3.9690085752241644</v>
      </c>
      <c r="T921" s="298">
        <f t="shared" si="317"/>
        <v>3.6884741576428626</v>
      </c>
      <c r="U921" s="298">
        <f t="shared" si="317"/>
        <v>2.5644366231182492</v>
      </c>
      <c r="V921" s="298">
        <f t="shared" si="317"/>
        <v>1.6311059735384603</v>
      </c>
      <c r="W921" s="298">
        <f t="shared" si="317"/>
        <v>2.0627924702617761</v>
      </c>
      <c r="X921" s="298">
        <f t="shared" si="317"/>
        <v>1.6705808453123749</v>
      </c>
      <c r="Y921" s="298">
        <f t="shared" si="317"/>
        <v>-0.23455378630560242</v>
      </c>
      <c r="Z921" s="298">
        <f t="shared" si="317"/>
        <v>-2.7887857333101174</v>
      </c>
      <c r="AA921" s="298">
        <f t="shared" si="317"/>
        <v>2.0448201475509187</v>
      </c>
      <c r="AB921" s="298">
        <f t="shared" si="317"/>
        <v>1.7384508648394359</v>
      </c>
      <c r="AC921" s="298">
        <f t="shared" si="317"/>
        <v>0.36758941034031878</v>
      </c>
      <c r="AD921" s="298">
        <f t="shared" si="317"/>
        <v>3.2972724572258416</v>
      </c>
      <c r="AE921" s="298">
        <f t="shared" si="317"/>
        <v>5.8955257082688783</v>
      </c>
      <c r="AF921" s="298"/>
      <c r="AG921" s="298"/>
      <c r="AH921" s="298"/>
    </row>
    <row r="922" spans="1:34" s="299" customFormat="1" x14ac:dyDescent="0.2">
      <c r="A922" s="297" t="s">
        <v>173</v>
      </c>
      <c r="B922" s="297" t="s">
        <v>397</v>
      </c>
      <c r="C922" s="298" t="str">
        <f t="shared" si="317"/>
        <v/>
      </c>
      <c r="D922" s="298" t="str">
        <f t="shared" si="317"/>
        <v/>
      </c>
      <c r="E922" s="298" t="str">
        <f t="shared" si="317"/>
        <v/>
      </c>
      <c r="F922" s="298" t="str">
        <f t="shared" si="317"/>
        <v/>
      </c>
      <c r="G922" s="298" t="str">
        <f t="shared" si="317"/>
        <v/>
      </c>
      <c r="H922" s="298" t="str">
        <f t="shared" si="317"/>
        <v/>
      </c>
      <c r="I922" s="298" t="str">
        <f t="shared" si="317"/>
        <v/>
      </c>
      <c r="J922" s="298" t="str">
        <f t="shared" si="317"/>
        <v/>
      </c>
      <c r="K922" s="298" t="str">
        <f t="shared" si="317"/>
        <v/>
      </c>
      <c r="L922" s="298" t="str">
        <f t="shared" si="317"/>
        <v/>
      </c>
      <c r="M922" s="298" t="str">
        <f t="shared" si="317"/>
        <v/>
      </c>
      <c r="N922" s="298" t="str">
        <f t="shared" si="317"/>
        <v/>
      </c>
      <c r="O922" s="298" t="str">
        <f t="shared" si="317"/>
        <v/>
      </c>
      <c r="P922" s="298" t="str">
        <f t="shared" si="317"/>
        <v/>
      </c>
      <c r="Q922" s="298" t="str">
        <f t="shared" si="317"/>
        <v/>
      </c>
      <c r="R922" s="298" t="str">
        <f t="shared" si="317"/>
        <v/>
      </c>
      <c r="S922" s="298" t="str">
        <f t="shared" si="317"/>
        <v/>
      </c>
      <c r="T922" s="298" t="str">
        <f t="shared" si="317"/>
        <v/>
      </c>
      <c r="U922" s="298" t="str">
        <f t="shared" si="317"/>
        <v/>
      </c>
      <c r="V922" s="298" t="str">
        <f t="shared" si="317"/>
        <v/>
      </c>
      <c r="W922" s="298" t="str">
        <f t="shared" si="317"/>
        <v/>
      </c>
      <c r="X922" s="298" t="str">
        <f t="shared" si="317"/>
        <v/>
      </c>
      <c r="Y922" s="298" t="str">
        <f t="shared" si="317"/>
        <v/>
      </c>
      <c r="Z922" s="298" t="str">
        <f t="shared" si="317"/>
        <v/>
      </c>
      <c r="AA922" s="298" t="str">
        <f t="shared" si="317"/>
        <v/>
      </c>
      <c r="AB922" s="298" t="str">
        <f t="shared" si="317"/>
        <v/>
      </c>
      <c r="AC922" s="298" t="str">
        <f t="shared" si="317"/>
        <v/>
      </c>
      <c r="AD922" s="298" t="str">
        <f t="shared" si="317"/>
        <v/>
      </c>
      <c r="AE922" s="298" t="str">
        <f t="shared" si="317"/>
        <v/>
      </c>
      <c r="AF922" s="298"/>
      <c r="AG922" s="298"/>
      <c r="AH922" s="298"/>
    </row>
    <row r="923" spans="1:34" s="299" customFormat="1" x14ac:dyDescent="0.2">
      <c r="A923" s="297" t="s">
        <v>174</v>
      </c>
      <c r="B923" s="297" t="s">
        <v>398</v>
      </c>
      <c r="C923" s="298" t="str">
        <f t="shared" si="317"/>
        <v/>
      </c>
      <c r="D923" s="298">
        <f t="shared" si="317"/>
        <v>-6.8967882140713925</v>
      </c>
      <c r="E923" s="298">
        <f t="shared" si="317"/>
        <v>22.163176048560395</v>
      </c>
      <c r="F923" s="298">
        <f t="shared" si="317"/>
        <v>4.3250037763874261</v>
      </c>
      <c r="G923" s="298">
        <f t="shared" si="317"/>
        <v>-18.502362276282891</v>
      </c>
      <c r="H923" s="298">
        <f t="shared" si="317"/>
        <v>4.9564179492908478</v>
      </c>
      <c r="I923" s="298">
        <f t="shared" si="317"/>
        <v>-2.058829159698683</v>
      </c>
      <c r="J923" s="298">
        <f t="shared" si="317"/>
        <v>7.2287389820376635</v>
      </c>
      <c r="K923" s="298">
        <f t="shared" si="317"/>
        <v>19.46711489152888</v>
      </c>
      <c r="L923" s="298">
        <f t="shared" si="317"/>
        <v>2.224493650659487</v>
      </c>
      <c r="M923" s="298">
        <f t="shared" si="317"/>
        <v>0.42003339453429156</v>
      </c>
      <c r="N923" s="298">
        <f t="shared" si="317"/>
        <v>-12.446294173570172</v>
      </c>
      <c r="O923" s="298">
        <f t="shared" si="317"/>
        <v>4.9817177193256512</v>
      </c>
      <c r="P923" s="298">
        <f t="shared" si="317"/>
        <v>11.299143187120308</v>
      </c>
      <c r="Q923" s="298">
        <f t="shared" si="317"/>
        <v>5.6272942826771866</v>
      </c>
      <c r="R923" s="298">
        <f t="shared" si="317"/>
        <v>3.3773833856477253</v>
      </c>
      <c r="S923" s="298">
        <f t="shared" si="317"/>
        <v>8.2453419779458859</v>
      </c>
      <c r="T923" s="298">
        <f t="shared" si="317"/>
        <v>5.5909203129528073</v>
      </c>
      <c r="U923" s="298">
        <f t="shared" si="317"/>
        <v>-13.140664332073349</v>
      </c>
      <c r="V923" s="298">
        <f t="shared" si="317"/>
        <v>6.2143033814293647</v>
      </c>
      <c r="W923" s="298">
        <f t="shared" si="317"/>
        <v>3.4783173283308155</v>
      </c>
      <c r="X923" s="298">
        <f t="shared" si="317"/>
        <v>3.0445239692494575</v>
      </c>
      <c r="Y923" s="298">
        <f t="shared" si="317"/>
        <v>-4.8645921098189771</v>
      </c>
      <c r="Z923" s="298">
        <f t="shared" si="317"/>
        <v>3.2532894821160063</v>
      </c>
      <c r="AA923" s="298">
        <f t="shared" si="317"/>
        <v>-0.69993636942096149</v>
      </c>
      <c r="AB923" s="298">
        <f t="shared" si="317"/>
        <v>5.7409137978935654</v>
      </c>
      <c r="AC923" s="298">
        <f t="shared" si="317"/>
        <v>-1.6092281401310249</v>
      </c>
      <c r="AD923" s="298">
        <f t="shared" si="317"/>
        <v>7.36866439345778</v>
      </c>
      <c r="AE923" s="298">
        <f t="shared" si="317"/>
        <v>4.8902724800301112</v>
      </c>
      <c r="AF923" s="298"/>
      <c r="AG923" s="298"/>
      <c r="AH923" s="298"/>
    </row>
    <row r="924" spans="1:34" s="299" customFormat="1" x14ac:dyDescent="0.2">
      <c r="A924" s="297" t="s">
        <v>459</v>
      </c>
      <c r="B924" s="297" t="s">
        <v>399</v>
      </c>
      <c r="C924" s="298" t="str">
        <f t="shared" si="317"/>
        <v/>
      </c>
      <c r="D924" s="298">
        <f t="shared" si="317"/>
        <v>11.154640261251615</v>
      </c>
      <c r="E924" s="298">
        <f t="shared" si="317"/>
        <v>9.138920144351248</v>
      </c>
      <c r="F924" s="298">
        <f t="shared" si="317"/>
        <v>6.4531274151707674</v>
      </c>
      <c r="G924" s="298">
        <f t="shared" si="317"/>
        <v>-0.97553623254522659</v>
      </c>
      <c r="H924" s="298">
        <f t="shared" si="317"/>
        <v>3.5317260340527401</v>
      </c>
      <c r="I924" s="298">
        <f t="shared" si="317"/>
        <v>3.4114458337730413</v>
      </c>
      <c r="J924" s="298">
        <f t="shared" si="317"/>
        <v>4.0697051833055831</v>
      </c>
      <c r="K924" s="298">
        <f t="shared" si="317"/>
        <v>8.6839702951724504</v>
      </c>
      <c r="L924" s="298">
        <f t="shared" si="317"/>
        <v>3.8776638638170047</v>
      </c>
      <c r="M924" s="298">
        <f t="shared" si="317"/>
        <v>-0.63693301117957457</v>
      </c>
      <c r="N924" s="298">
        <f t="shared" si="317"/>
        <v>-1.4474607183213362</v>
      </c>
      <c r="O924" s="298">
        <f t="shared" si="317"/>
        <v>4.8521286881410663</v>
      </c>
      <c r="P924" s="298">
        <f t="shared" si="317"/>
        <v>4.8900276016236477</v>
      </c>
      <c r="Q924" s="298">
        <f t="shared" si="317"/>
        <v>4.3102101051937902</v>
      </c>
      <c r="R924" s="298">
        <f t="shared" si="317"/>
        <v>4.020367068323849</v>
      </c>
      <c r="S924" s="298">
        <f t="shared" si="317"/>
        <v>7.2720656845953746</v>
      </c>
      <c r="T924" s="298">
        <f t="shared" si="317"/>
        <v>-1.311297564660352</v>
      </c>
      <c r="U924" s="298">
        <f t="shared" si="317"/>
        <v>2.1917096411767645</v>
      </c>
      <c r="V924" s="298">
        <f t="shared" si="317"/>
        <v>8.7618666208588714E-2</v>
      </c>
      <c r="W924" s="298">
        <f t="shared" si="317"/>
        <v>2.7929308177303991</v>
      </c>
      <c r="X924" s="298">
        <f t="shared" si="317"/>
        <v>4.047330027850049</v>
      </c>
      <c r="Y924" s="298">
        <f t="shared" si="317"/>
        <v>2.3764554030521579</v>
      </c>
      <c r="Z924" s="298">
        <f t="shared" si="317"/>
        <v>-1.3043092415771396</v>
      </c>
      <c r="AA924" s="298">
        <f t="shared" si="317"/>
        <v>-3.89122889941661</v>
      </c>
      <c r="AB924" s="298">
        <f t="shared" si="317"/>
        <v>0.98397559314002958</v>
      </c>
      <c r="AC924" s="298">
        <f t="shared" si="317"/>
        <v>2.6439482276798598</v>
      </c>
      <c r="AD924" s="298">
        <f t="shared" si="317"/>
        <v>-5.069942156569196E-2</v>
      </c>
      <c r="AE924" s="298">
        <f t="shared" si="317"/>
        <v>5.8343157170778648</v>
      </c>
      <c r="AF924" s="298"/>
      <c r="AG924" s="298"/>
      <c r="AH924" s="298"/>
    </row>
    <row r="925" spans="1:34" s="299" customFormat="1" x14ac:dyDescent="0.2">
      <c r="A925" s="297" t="s">
        <v>175</v>
      </c>
      <c r="B925" s="297" t="s">
        <v>400</v>
      </c>
      <c r="C925" s="298" t="str">
        <f t="shared" si="317"/>
        <v/>
      </c>
      <c r="D925" s="298">
        <f t="shared" si="317"/>
        <v>-6.6194942569467781</v>
      </c>
      <c r="E925" s="298">
        <f t="shared" si="317"/>
        <v>-2.9366378386322944</v>
      </c>
      <c r="F925" s="298">
        <f t="shared" si="317"/>
        <v>4.390278375384904</v>
      </c>
      <c r="G925" s="298">
        <f t="shared" si="317"/>
        <v>-1.8762887177109833</v>
      </c>
      <c r="H925" s="298">
        <f t="shared" si="317"/>
        <v>14.722522335033418</v>
      </c>
      <c r="I925" s="298">
        <f t="shared" si="317"/>
        <v>8.2872658988112349</v>
      </c>
      <c r="J925" s="298">
        <f t="shared" si="317"/>
        <v>-4.7518596020650232</v>
      </c>
      <c r="K925" s="298">
        <f t="shared" si="317"/>
        <v>6.9918057196820538</v>
      </c>
      <c r="L925" s="298">
        <f t="shared" si="317"/>
        <v>3.0788523105403032</v>
      </c>
      <c r="M925" s="298">
        <f t="shared" si="317"/>
        <v>1.2966288777161328</v>
      </c>
      <c r="N925" s="298">
        <f t="shared" si="317"/>
        <v>2.5291455341455604</v>
      </c>
      <c r="O925" s="298">
        <f t="shared" si="317"/>
        <v>9.947855094201973</v>
      </c>
      <c r="P925" s="298">
        <f t="shared" si="317"/>
        <v>7.305215029978096</v>
      </c>
      <c r="Q925" s="298">
        <f t="shared" si="317"/>
        <v>5.1337836201648335</v>
      </c>
      <c r="R925" s="298">
        <f t="shared" si="317"/>
        <v>10.869405189898607</v>
      </c>
      <c r="S925" s="298">
        <f t="shared" si="317"/>
        <v>0.92079090204655323</v>
      </c>
      <c r="T925" s="298">
        <f t="shared" si="317"/>
        <v>1.4187673621225638</v>
      </c>
      <c r="U925" s="298">
        <f t="shared" si="317"/>
        <v>0.95487413616284211</v>
      </c>
      <c r="V925" s="298">
        <f t="shared" si="317"/>
        <v>4.9448998750196704</v>
      </c>
      <c r="W925" s="298">
        <f t="shared" si="317"/>
        <v>0.79926774289396096</v>
      </c>
      <c r="X925" s="298">
        <f t="shared" si="317"/>
        <v>-0.29195622192397241</v>
      </c>
      <c r="Y925" s="298">
        <f t="shared" si="317"/>
        <v>2.2437206346181293</v>
      </c>
      <c r="Z925" s="298">
        <f t="shared" si="317"/>
        <v>-4.3302331405449817</v>
      </c>
      <c r="AA925" s="298">
        <f t="shared" si="317"/>
        <v>0.83965649905362039</v>
      </c>
      <c r="AB925" s="298">
        <f t="shared" si="317"/>
        <v>2.0605492421541971</v>
      </c>
      <c r="AC925" s="298">
        <f t="shared" si="317"/>
        <v>4.7306307398439662</v>
      </c>
      <c r="AD925" s="298">
        <f t="shared" si="317"/>
        <v>4.2391043151178698</v>
      </c>
      <c r="AE925" s="298">
        <f t="shared" si="317"/>
        <v>4.1368292453716649</v>
      </c>
      <c r="AF925" s="298"/>
      <c r="AG925" s="298"/>
      <c r="AH925" s="298"/>
    </row>
    <row r="926" spans="1:34" s="299" customFormat="1" x14ac:dyDescent="0.2">
      <c r="A926" s="297" t="s">
        <v>176</v>
      </c>
      <c r="B926" s="297" t="s">
        <v>401</v>
      </c>
      <c r="C926" s="298" t="str">
        <f t="shared" si="317"/>
        <v/>
      </c>
      <c r="D926" s="298">
        <f t="shared" si="317"/>
        <v>2.000570009256708</v>
      </c>
      <c r="E926" s="298">
        <f t="shared" si="317"/>
        <v>1.4772064834070564</v>
      </c>
      <c r="F926" s="298">
        <f t="shared" si="317"/>
        <v>-4.1032296054925315</v>
      </c>
      <c r="G926" s="298">
        <f t="shared" si="317"/>
        <v>6.5266696522972012</v>
      </c>
      <c r="H926" s="298">
        <f t="shared" si="317"/>
        <v>27.083772073624559</v>
      </c>
      <c r="I926" s="298">
        <f t="shared" si="317"/>
        <v>16.305278163756153</v>
      </c>
      <c r="J926" s="298">
        <f t="shared" si="317"/>
        <v>-22.210258400464809</v>
      </c>
      <c r="K926" s="298">
        <f t="shared" si="317"/>
        <v>-1.9751481011225258</v>
      </c>
      <c r="L926" s="298">
        <f t="shared" si="317"/>
        <v>-12.116781678784427</v>
      </c>
      <c r="M926" s="298">
        <f t="shared" si="317"/>
        <v>-1.8481535887785117</v>
      </c>
      <c r="N926" s="298">
        <f t="shared" si="317"/>
        <v>10.770712884035195</v>
      </c>
      <c r="O926" s="298">
        <f t="shared" si="317"/>
        <v>4.19681626452999</v>
      </c>
      <c r="P926" s="298">
        <f t="shared" si="317"/>
        <v>3.9440688404618562</v>
      </c>
      <c r="Q926" s="298">
        <f t="shared" si="317"/>
        <v>1.6755948175694257</v>
      </c>
      <c r="R926" s="298">
        <f t="shared" si="317"/>
        <v>-0.16687636491223845</v>
      </c>
      <c r="S926" s="298">
        <f t="shared" si="317"/>
        <v>-0.28819411898092229</v>
      </c>
      <c r="T926" s="298">
        <f t="shared" si="317"/>
        <v>1.9968048329389587</v>
      </c>
      <c r="U926" s="298">
        <f t="shared" si="317"/>
        <v>0.7281833313716124</v>
      </c>
      <c r="V926" s="298">
        <f t="shared" si="317"/>
        <v>0.76983297590691446</v>
      </c>
      <c r="W926" s="298">
        <f t="shared" si="317"/>
        <v>-1.0400525002413064</v>
      </c>
      <c r="X926" s="298">
        <f t="shared" si="317"/>
        <v>11.978200883070755</v>
      </c>
      <c r="Y926" s="298">
        <f t="shared" si="317"/>
        <v>2.3676414143730451</v>
      </c>
      <c r="Z926" s="298">
        <f t="shared" ref="Z926:AE941" si="318">IFERROR(100*(Z714/Z767-1),"")</f>
        <v>-0.82097504344578187</v>
      </c>
      <c r="AA926" s="298">
        <f t="shared" si="318"/>
        <v>0.47299334082375744</v>
      </c>
      <c r="AB926" s="298">
        <f t="shared" si="318"/>
        <v>1.0659170261916984</v>
      </c>
      <c r="AC926" s="298">
        <f t="shared" si="318"/>
        <v>4.0285633197510551</v>
      </c>
      <c r="AD926" s="298">
        <f t="shared" si="318"/>
        <v>1.359145566961395</v>
      </c>
      <c r="AE926" s="298">
        <f t="shared" si="318"/>
        <v>-3.1237674090452194</v>
      </c>
      <c r="AF926" s="298"/>
      <c r="AG926" s="298"/>
      <c r="AH926" s="298"/>
    </row>
    <row r="927" spans="1:34" s="299" customFormat="1" x14ac:dyDescent="0.2">
      <c r="A927" s="297" t="s">
        <v>108</v>
      </c>
      <c r="B927" s="297" t="s">
        <v>402</v>
      </c>
      <c r="C927" s="298" t="str">
        <f t="shared" ref="C927:Z937" si="319">IFERROR(100*(C715/C768-1),"")</f>
        <v/>
      </c>
      <c r="D927" s="298">
        <f t="shared" si="319"/>
        <v>16.230000577291182</v>
      </c>
      <c r="E927" s="298">
        <f t="shared" si="319"/>
        <v>-5.9362537072368271</v>
      </c>
      <c r="F927" s="298">
        <f t="shared" si="319"/>
        <v>-8.8556833981594973</v>
      </c>
      <c r="G927" s="298">
        <f t="shared" si="319"/>
        <v>-14.529909932750995</v>
      </c>
      <c r="H927" s="298">
        <f t="shared" si="319"/>
        <v>16.158334888714386</v>
      </c>
      <c r="I927" s="298">
        <f t="shared" si="319"/>
        <v>3.3433382383051047</v>
      </c>
      <c r="J927" s="298">
        <f t="shared" si="319"/>
        <v>-11.34310352379212</v>
      </c>
      <c r="K927" s="298">
        <f t="shared" si="319"/>
        <v>10.958594049920368</v>
      </c>
      <c r="L927" s="298">
        <f t="shared" si="319"/>
        <v>0.25435453710076494</v>
      </c>
      <c r="M927" s="298">
        <f t="shared" si="319"/>
        <v>-3.2599263435567294</v>
      </c>
      <c r="N927" s="298">
        <f t="shared" si="319"/>
        <v>9.2975029008428134</v>
      </c>
      <c r="O927" s="298">
        <f t="shared" si="319"/>
        <v>-2.5726819117161237</v>
      </c>
      <c r="P927" s="298">
        <f t="shared" si="319"/>
        <v>8.4497485738975531</v>
      </c>
      <c r="Q927" s="298">
        <f t="shared" si="319"/>
        <v>14.877368057807526</v>
      </c>
      <c r="R927" s="298">
        <f t="shared" si="319"/>
        <v>7.0508551139353726</v>
      </c>
      <c r="S927" s="298">
        <f t="shared" si="319"/>
        <v>4.5168067832116243</v>
      </c>
      <c r="T927" s="298">
        <f t="shared" si="319"/>
        <v>2.1479010251207464</v>
      </c>
      <c r="U927" s="298">
        <f t="shared" si="319"/>
        <v>1.951254195908958</v>
      </c>
      <c r="V927" s="298">
        <f t="shared" si="319"/>
        <v>0.77579957042204217</v>
      </c>
      <c r="W927" s="298">
        <f t="shared" si="319"/>
        <v>4.2322951931362596</v>
      </c>
      <c r="X927" s="298">
        <f t="shared" si="319"/>
        <v>-4.0311695052750673</v>
      </c>
      <c r="Y927" s="298">
        <f t="shared" si="319"/>
        <v>-1.5446193332441238</v>
      </c>
      <c r="Z927" s="298">
        <f t="shared" si="319"/>
        <v>3.7743566362035796</v>
      </c>
      <c r="AA927" s="298">
        <f t="shared" si="318"/>
        <v>1.3542082809661515</v>
      </c>
      <c r="AB927" s="298">
        <f t="shared" si="318"/>
        <v>-2.2772603216844378</v>
      </c>
      <c r="AC927" s="298">
        <f t="shared" si="318"/>
        <v>0.30757914237455886</v>
      </c>
      <c r="AD927" s="298">
        <f t="shared" si="318"/>
        <v>1.6833591184214125</v>
      </c>
      <c r="AE927" s="298">
        <f t="shared" si="318"/>
        <v>2.0888351332717825</v>
      </c>
      <c r="AF927" s="298"/>
      <c r="AG927" s="298"/>
      <c r="AH927" s="298"/>
    </row>
    <row r="928" spans="1:34" s="299" customFormat="1" x14ac:dyDescent="0.2">
      <c r="A928" s="297" t="s">
        <v>460</v>
      </c>
      <c r="B928" s="297" t="s">
        <v>403</v>
      </c>
      <c r="C928" s="298" t="str">
        <f t="shared" si="319"/>
        <v/>
      </c>
      <c r="D928" s="298">
        <f t="shared" si="319"/>
        <v>2.763941912784329</v>
      </c>
      <c r="E928" s="298">
        <f t="shared" si="319"/>
        <v>7.5986317239588264</v>
      </c>
      <c r="F928" s="298">
        <f t="shared" si="319"/>
        <v>5.7027645820240114</v>
      </c>
      <c r="G928" s="298">
        <f t="shared" si="319"/>
        <v>-1.0885284071452617</v>
      </c>
      <c r="H928" s="298">
        <f t="shared" si="319"/>
        <v>-3.2498119115265123</v>
      </c>
      <c r="I928" s="298">
        <f t="shared" si="319"/>
        <v>2.4823500020280775</v>
      </c>
      <c r="J928" s="298">
        <f t="shared" si="319"/>
        <v>-5.8524877957762511</v>
      </c>
      <c r="K928" s="298">
        <f t="shared" si="319"/>
        <v>-0.20350048810096055</v>
      </c>
      <c r="L928" s="298">
        <f t="shared" si="319"/>
        <v>4.2880476013372304</v>
      </c>
      <c r="M928" s="298">
        <f t="shared" si="319"/>
        <v>-5.0588001518680255</v>
      </c>
      <c r="N928" s="298">
        <f t="shared" si="319"/>
        <v>-5.0448546239316938</v>
      </c>
      <c r="O928" s="298">
        <f t="shared" si="319"/>
        <v>1.1721010628265471</v>
      </c>
      <c r="P928" s="298">
        <f t="shared" si="319"/>
        <v>1.9810767326885692</v>
      </c>
      <c r="Q928" s="298">
        <f t="shared" si="319"/>
        <v>6.0517687714655155</v>
      </c>
      <c r="R928" s="298">
        <f t="shared" si="319"/>
        <v>5.7198364592384365</v>
      </c>
      <c r="S928" s="298">
        <f t="shared" si="319"/>
        <v>1.0021571690757902</v>
      </c>
      <c r="T928" s="298">
        <f t="shared" si="319"/>
        <v>-0.99604055166222505</v>
      </c>
      <c r="U928" s="298">
        <f t="shared" si="319"/>
        <v>-1.9200048721826457</v>
      </c>
      <c r="V928" s="298">
        <f t="shared" si="319"/>
        <v>-1.9942099675192893</v>
      </c>
      <c r="W928" s="298">
        <f t="shared" si="319"/>
        <v>-1.2260033476076071</v>
      </c>
      <c r="X928" s="298">
        <f t="shared" si="319"/>
        <v>-0.96290280472213219</v>
      </c>
      <c r="Y928" s="298">
        <f t="shared" si="319"/>
        <v>1.3806770642620592</v>
      </c>
      <c r="Z928" s="298">
        <f t="shared" si="319"/>
        <v>0.48514869125142468</v>
      </c>
      <c r="AA928" s="298">
        <f t="shared" si="318"/>
        <v>-0.19543949456338749</v>
      </c>
      <c r="AB928" s="298">
        <f t="shared" si="318"/>
        <v>2.0100992448561117</v>
      </c>
      <c r="AC928" s="298">
        <f t="shared" si="318"/>
        <v>-4.2004070879116062</v>
      </c>
      <c r="AD928" s="298">
        <f t="shared" si="318"/>
        <v>0.26076584108436496</v>
      </c>
      <c r="AE928" s="298">
        <f t="shared" si="318"/>
        <v>1.3730803038702222</v>
      </c>
      <c r="AF928" s="298"/>
      <c r="AG928" s="298"/>
      <c r="AH928" s="298"/>
    </row>
    <row r="929" spans="1:34" s="299" customFormat="1" x14ac:dyDescent="0.2">
      <c r="A929" s="297" t="s">
        <v>177</v>
      </c>
      <c r="B929" s="297" t="s">
        <v>404</v>
      </c>
      <c r="C929" s="298" t="str">
        <f t="shared" si="319"/>
        <v/>
      </c>
      <c r="D929" s="298">
        <f t="shared" si="319"/>
        <v>18.021762729834869</v>
      </c>
      <c r="E929" s="298">
        <f t="shared" si="319"/>
        <v>-1.8528406471139736</v>
      </c>
      <c r="F929" s="298">
        <f t="shared" si="319"/>
        <v>-6.3604901076519393E-2</v>
      </c>
      <c r="G929" s="298">
        <f t="shared" si="319"/>
        <v>3.406085530432934</v>
      </c>
      <c r="H929" s="298">
        <f t="shared" si="319"/>
        <v>6.4875655676287725</v>
      </c>
      <c r="I929" s="298">
        <f t="shared" si="319"/>
        <v>-2.5916779819432523</v>
      </c>
      <c r="J929" s="298">
        <f t="shared" si="319"/>
        <v>7.7605872374355123</v>
      </c>
      <c r="K929" s="298">
        <f t="shared" si="319"/>
        <v>11.695325826535029</v>
      </c>
      <c r="L929" s="298">
        <f t="shared" si="319"/>
        <v>8.576419255072576</v>
      </c>
      <c r="M929" s="298">
        <f t="shared" si="319"/>
        <v>-6.2549552709478595</v>
      </c>
      <c r="N929" s="298">
        <f t="shared" si="319"/>
        <v>4.3045070814039077</v>
      </c>
      <c r="O929" s="298">
        <f t="shared" si="319"/>
        <v>0.44276845472908111</v>
      </c>
      <c r="P929" s="298">
        <f t="shared" si="319"/>
        <v>0.26953527414415035</v>
      </c>
      <c r="Q929" s="298">
        <f t="shared" si="319"/>
        <v>2.7975723464023883</v>
      </c>
      <c r="R929" s="298">
        <f t="shared" si="319"/>
        <v>2.1862994681388415</v>
      </c>
      <c r="S929" s="298">
        <f t="shared" si="319"/>
        <v>5.5719385427500878</v>
      </c>
      <c r="T929" s="298">
        <f t="shared" si="319"/>
        <v>-4.1919274546802772</v>
      </c>
      <c r="U929" s="298">
        <f t="shared" si="319"/>
        <v>-5.9810864413650027</v>
      </c>
      <c r="V929" s="298">
        <f t="shared" si="319"/>
        <v>-3.6834578989338063</v>
      </c>
      <c r="W929" s="298">
        <f t="shared" si="319"/>
        <v>-1.8688684292330282</v>
      </c>
      <c r="X929" s="298">
        <f t="shared" si="319"/>
        <v>-2.3056196775618654</v>
      </c>
      <c r="Y929" s="298">
        <f t="shared" si="319"/>
        <v>0.64906078491226982</v>
      </c>
      <c r="Z929" s="298">
        <f t="shared" si="319"/>
        <v>-7.5506913904324406</v>
      </c>
      <c r="AA929" s="298">
        <f t="shared" si="318"/>
        <v>1.3082656901050926</v>
      </c>
      <c r="AB929" s="298">
        <f t="shared" si="318"/>
        <v>1.6484847793801105</v>
      </c>
      <c r="AC929" s="298">
        <f t="shared" si="318"/>
        <v>-1.0925074729791762</v>
      </c>
      <c r="AD929" s="298">
        <f t="shared" si="318"/>
        <v>1.0713216438213546</v>
      </c>
      <c r="AE929" s="298">
        <f t="shared" si="318"/>
        <v>2.1372852058441305</v>
      </c>
      <c r="AF929" s="298"/>
      <c r="AG929" s="298"/>
      <c r="AH929" s="298"/>
    </row>
    <row r="930" spans="1:34" s="299" customFormat="1" x14ac:dyDescent="0.2">
      <c r="A930" s="297" t="s">
        <v>110</v>
      </c>
      <c r="B930" s="297" t="s">
        <v>405</v>
      </c>
      <c r="C930" s="298" t="str">
        <f t="shared" si="319"/>
        <v/>
      </c>
      <c r="D930" s="298">
        <f t="shared" si="319"/>
        <v>-1.3108518168574501</v>
      </c>
      <c r="E930" s="298">
        <f t="shared" si="319"/>
        <v>13.553478584201439</v>
      </c>
      <c r="F930" s="298">
        <f t="shared" si="319"/>
        <v>2.1364950264473714</v>
      </c>
      <c r="G930" s="298">
        <f t="shared" si="319"/>
        <v>2.1827800689092403</v>
      </c>
      <c r="H930" s="298">
        <f t="shared" si="319"/>
        <v>1.1965271679283296</v>
      </c>
      <c r="I930" s="298">
        <f t="shared" si="319"/>
        <v>-0.31211209294471631</v>
      </c>
      <c r="J930" s="298">
        <f t="shared" si="319"/>
        <v>-8.1068166733482165</v>
      </c>
      <c r="K930" s="298">
        <f t="shared" si="319"/>
        <v>1.1874041411645608</v>
      </c>
      <c r="L930" s="298">
        <f t="shared" si="319"/>
        <v>2.5710919690594913</v>
      </c>
      <c r="M930" s="298">
        <f t="shared" si="319"/>
        <v>1.9584622788881179</v>
      </c>
      <c r="N930" s="298">
        <f t="shared" si="319"/>
        <v>-2.6975072251338883</v>
      </c>
      <c r="O930" s="298">
        <f t="shared" si="319"/>
        <v>1.7413307097948527</v>
      </c>
      <c r="P930" s="298">
        <f t="shared" si="319"/>
        <v>3.9786398753204999</v>
      </c>
      <c r="Q930" s="298">
        <f t="shared" si="319"/>
        <v>2.6104420182553989</v>
      </c>
      <c r="R930" s="298">
        <f t="shared" si="319"/>
        <v>6.4137571217992795</v>
      </c>
      <c r="S930" s="298">
        <f t="shared" si="319"/>
        <v>1.5970784485096257</v>
      </c>
      <c r="T930" s="298">
        <f t="shared" si="319"/>
        <v>6.3617779136223573</v>
      </c>
      <c r="U930" s="298">
        <f t="shared" si="319"/>
        <v>0.93492102908123709</v>
      </c>
      <c r="V930" s="298">
        <f t="shared" si="319"/>
        <v>4.8746385961982552</v>
      </c>
      <c r="W930" s="298">
        <f t="shared" si="319"/>
        <v>1.504877805065985</v>
      </c>
      <c r="X930" s="298">
        <f t="shared" si="319"/>
        <v>1.0357411051865384</v>
      </c>
      <c r="Y930" s="298">
        <f t="shared" si="319"/>
        <v>1.6531845977620696</v>
      </c>
      <c r="Z930" s="298">
        <f t="shared" si="319"/>
        <v>0.22206047583415156</v>
      </c>
      <c r="AA930" s="298">
        <f t="shared" si="318"/>
        <v>0.47409409127017188</v>
      </c>
      <c r="AB930" s="298">
        <f t="shared" si="318"/>
        <v>2.6094577789644191</v>
      </c>
      <c r="AC930" s="298">
        <f t="shared" si="318"/>
        <v>3.6453183957786406</v>
      </c>
      <c r="AD930" s="298">
        <f t="shared" si="318"/>
        <v>4.3125164343938982</v>
      </c>
      <c r="AE930" s="298">
        <f t="shared" si="318"/>
        <v>0.80142819967601309</v>
      </c>
      <c r="AF930" s="298"/>
      <c r="AG930" s="298"/>
      <c r="AH930" s="298"/>
    </row>
    <row r="931" spans="1:34" s="299" customFormat="1" x14ac:dyDescent="0.2">
      <c r="A931" s="297" t="s">
        <v>178</v>
      </c>
      <c r="B931" s="297" t="s">
        <v>406</v>
      </c>
      <c r="C931" s="298" t="str">
        <f t="shared" si="319"/>
        <v/>
      </c>
      <c r="D931" s="298">
        <f t="shared" si="319"/>
        <v>4.7065358490637976</v>
      </c>
      <c r="E931" s="298">
        <f t="shared" si="319"/>
        <v>-2.1476160037145808</v>
      </c>
      <c r="F931" s="298">
        <f t="shared" si="319"/>
        <v>-13.063672117700186</v>
      </c>
      <c r="G931" s="298">
        <f t="shared" si="319"/>
        <v>7.8447027746963549</v>
      </c>
      <c r="H931" s="298">
        <f t="shared" si="319"/>
        <v>-2.4589449420021947</v>
      </c>
      <c r="I931" s="298">
        <f t="shared" si="319"/>
        <v>6.5007069270448525</v>
      </c>
      <c r="J931" s="298">
        <f t="shared" si="319"/>
        <v>-4.9815777160646562</v>
      </c>
      <c r="K931" s="298">
        <f t="shared" si="319"/>
        <v>-5.7036564955281754E-2</v>
      </c>
      <c r="L931" s="298">
        <f t="shared" si="319"/>
        <v>0.17994173692150728</v>
      </c>
      <c r="M931" s="298">
        <f t="shared" si="319"/>
        <v>0.88051089182143993</v>
      </c>
      <c r="N931" s="298">
        <f t="shared" si="319"/>
        <v>0.66339141967899362</v>
      </c>
      <c r="O931" s="298">
        <f t="shared" si="319"/>
        <v>3.6998962614246622</v>
      </c>
      <c r="P931" s="298">
        <f t="shared" si="319"/>
        <v>5.2059851023011472</v>
      </c>
      <c r="Q931" s="298">
        <f t="shared" si="319"/>
        <v>-3.7374375022353523</v>
      </c>
      <c r="R931" s="298">
        <f t="shared" si="319"/>
        <v>7.3642327467749569</v>
      </c>
      <c r="S931" s="298">
        <f t="shared" si="319"/>
        <v>6.0575988474659725</v>
      </c>
      <c r="T931" s="298">
        <f t="shared" si="319"/>
        <v>1.1340432138111867</v>
      </c>
      <c r="U931" s="298">
        <f t="shared" si="319"/>
        <v>1.0367979327386312</v>
      </c>
      <c r="V931" s="298">
        <f t="shared" si="319"/>
        <v>2.7159994151501499</v>
      </c>
      <c r="W931" s="298">
        <f t="shared" si="319"/>
        <v>5.8583151697644276E-2</v>
      </c>
      <c r="X931" s="298">
        <f t="shared" si="319"/>
        <v>6.7595687053446873</v>
      </c>
      <c r="Y931" s="298">
        <f t="shared" si="319"/>
        <v>2.070904079576974</v>
      </c>
      <c r="Z931" s="298">
        <f t="shared" si="319"/>
        <v>8.9359534164114898</v>
      </c>
      <c r="AA931" s="298">
        <f t="shared" si="318"/>
        <v>21.964000000000006</v>
      </c>
      <c r="AB931" s="298">
        <f t="shared" si="318"/>
        <v>-6.2037797863598971</v>
      </c>
      <c r="AC931" s="298">
        <f t="shared" si="318"/>
        <v>5.6403851577280228E-2</v>
      </c>
      <c r="AD931" s="298">
        <f t="shared" si="318"/>
        <v>3.3059837275567272</v>
      </c>
      <c r="AE931" s="298">
        <f t="shared" si="318"/>
        <v>-1.8660577300460224</v>
      </c>
      <c r="AF931" s="298"/>
      <c r="AG931" s="298"/>
      <c r="AH931" s="298"/>
    </row>
    <row r="932" spans="1:34" s="299" customFormat="1" x14ac:dyDescent="0.2">
      <c r="A932" s="297" t="s">
        <v>179</v>
      </c>
      <c r="B932" s="297" t="s">
        <v>407</v>
      </c>
      <c r="C932" s="298" t="str">
        <f t="shared" si="319"/>
        <v/>
      </c>
      <c r="D932" s="298">
        <f t="shared" si="319"/>
        <v>16.197014727007897</v>
      </c>
      <c r="E932" s="298">
        <f t="shared" si="319"/>
        <v>8.671566794022656</v>
      </c>
      <c r="F932" s="298">
        <f t="shared" si="319"/>
        <v>4.3997759648247259</v>
      </c>
      <c r="G932" s="298">
        <f t="shared" si="319"/>
        <v>9.7907409360105557</v>
      </c>
      <c r="H932" s="298">
        <f t="shared" si="319"/>
        <v>1.2074771276526786</v>
      </c>
      <c r="I932" s="298">
        <f t="shared" si="319"/>
        <v>5.9166591096860843</v>
      </c>
      <c r="J932" s="298">
        <f t="shared" si="319"/>
        <v>-8.4410710643008091</v>
      </c>
      <c r="K932" s="298">
        <f t="shared" si="319"/>
        <v>10.716516863797775</v>
      </c>
      <c r="L932" s="298">
        <f t="shared" si="319"/>
        <v>-5.6850530757693303</v>
      </c>
      <c r="M932" s="298">
        <f t="shared" si="319"/>
        <v>7.1108613651546193</v>
      </c>
      <c r="N932" s="298">
        <f t="shared" si="319"/>
        <v>1.6370380669345153</v>
      </c>
      <c r="O932" s="298">
        <f t="shared" si="319"/>
        <v>16.877180019264326</v>
      </c>
      <c r="P932" s="298">
        <f t="shared" si="319"/>
        <v>0.73696035954819994</v>
      </c>
      <c r="Q932" s="298">
        <f t="shared" si="319"/>
        <v>2.3185050344049829</v>
      </c>
      <c r="R932" s="298">
        <f t="shared" si="319"/>
        <v>2.7583763279794393</v>
      </c>
      <c r="S932" s="298">
        <f t="shared" si="319"/>
        <v>6.837042983053232</v>
      </c>
      <c r="T932" s="298">
        <f t="shared" si="319"/>
        <v>-0.24665415988395223</v>
      </c>
      <c r="U932" s="298">
        <f t="shared" si="319"/>
        <v>10.534945105378512</v>
      </c>
      <c r="V932" s="298">
        <f t="shared" si="319"/>
        <v>-6.8790715270487528</v>
      </c>
      <c r="W932" s="298">
        <f t="shared" si="319"/>
        <v>-2.1225473658754268</v>
      </c>
      <c r="X932" s="298">
        <f t="shared" si="319"/>
        <v>10.875445486918967</v>
      </c>
      <c r="Y932" s="298">
        <f t="shared" si="319"/>
        <v>3.7916863472826634</v>
      </c>
      <c r="Z932" s="298">
        <f t="shared" si="319"/>
        <v>-1.5153939994500876</v>
      </c>
      <c r="AA932" s="298">
        <f t="shared" si="318"/>
        <v>1.4000018396870484</v>
      </c>
      <c r="AB932" s="298">
        <f t="shared" si="318"/>
        <v>1.7986947718035662</v>
      </c>
      <c r="AC932" s="298">
        <f t="shared" si="318"/>
        <v>2.1465643687239133</v>
      </c>
      <c r="AD932" s="298">
        <f t="shared" si="318"/>
        <v>-9.1410662400814857E-3</v>
      </c>
      <c r="AE932" s="298">
        <f t="shared" si="318"/>
        <v>-0.70110618976607642</v>
      </c>
      <c r="AF932" s="298"/>
      <c r="AG932" s="298"/>
      <c r="AH932" s="298"/>
    </row>
    <row r="933" spans="1:34" s="299" customFormat="1" x14ac:dyDescent="0.2">
      <c r="A933" s="297" t="s">
        <v>461</v>
      </c>
      <c r="B933" s="297" t="s">
        <v>408</v>
      </c>
      <c r="C933" s="298" t="str">
        <f t="shared" si="319"/>
        <v/>
      </c>
      <c r="D933" s="298">
        <f t="shared" si="319"/>
        <v>-17.749055555127491</v>
      </c>
      <c r="E933" s="298">
        <f t="shared" si="319"/>
        <v>4.1522426474784879</v>
      </c>
      <c r="F933" s="298">
        <f t="shared" si="319"/>
        <v>-13.192222307618328</v>
      </c>
      <c r="G933" s="298">
        <f t="shared" si="319"/>
        <v>26.822683545306568</v>
      </c>
      <c r="H933" s="298">
        <f t="shared" si="319"/>
        <v>14.171179753650677</v>
      </c>
      <c r="I933" s="298">
        <f t="shared" si="319"/>
        <v>25.947687622973483</v>
      </c>
      <c r="J933" s="298">
        <f t="shared" si="319"/>
        <v>6.2306209855765182</v>
      </c>
      <c r="K933" s="298">
        <f t="shared" si="319"/>
        <v>-16.530711878977968</v>
      </c>
      <c r="L933" s="298">
        <f t="shared" si="319"/>
        <v>17.372402395360531</v>
      </c>
      <c r="M933" s="298">
        <f t="shared" si="319"/>
        <v>2.5512147116767858</v>
      </c>
      <c r="N933" s="298">
        <f t="shared" si="319"/>
        <v>-30.315323676817961</v>
      </c>
      <c r="O933" s="298">
        <f t="shared" si="319"/>
        <v>-8.6150296839582303</v>
      </c>
      <c r="P933" s="298">
        <f t="shared" si="319"/>
        <v>8.2009562075587628</v>
      </c>
      <c r="Q933" s="298">
        <f t="shared" si="319"/>
        <v>7.9948510725604383</v>
      </c>
      <c r="R933" s="298">
        <f t="shared" si="319"/>
        <v>-1.1308633778698507</v>
      </c>
      <c r="S933" s="298">
        <f t="shared" si="319"/>
        <v>1.0165974954212453</v>
      </c>
      <c r="T933" s="298">
        <f t="shared" si="319"/>
        <v>-0.21250509983554711</v>
      </c>
      <c r="U933" s="298">
        <f t="shared" si="319"/>
        <v>-9.0252528966027317</v>
      </c>
      <c r="V933" s="298">
        <f t="shared" si="319"/>
        <v>5.297377273779591</v>
      </c>
      <c r="W933" s="298">
        <f t="shared" si="319"/>
        <v>3.6761675307446229</v>
      </c>
      <c r="X933" s="298">
        <f t="shared" si="319"/>
        <v>33.274807235077809</v>
      </c>
      <c r="Y933" s="298">
        <f t="shared" si="319"/>
        <v>-8.0247200431952095</v>
      </c>
      <c r="Z933" s="298">
        <f t="shared" si="319"/>
        <v>-6.4369865114627611</v>
      </c>
      <c r="AA933" s="298">
        <f t="shared" si="318"/>
        <v>4.5394746566939093</v>
      </c>
      <c r="AB933" s="298">
        <f t="shared" si="318"/>
        <v>3.3460828277499521</v>
      </c>
      <c r="AC933" s="298">
        <f t="shared" si="318"/>
        <v>3.5120324040981643</v>
      </c>
      <c r="AD933" s="298">
        <f t="shared" si="318"/>
        <v>2.1728328138410635</v>
      </c>
      <c r="AE933" s="298">
        <f t="shared" si="318"/>
        <v>2.9690946010278996</v>
      </c>
      <c r="AF933" s="298"/>
      <c r="AG933" s="298"/>
      <c r="AH933" s="298"/>
    </row>
    <row r="934" spans="1:34" s="299" customFormat="1" x14ac:dyDescent="0.2">
      <c r="A934" s="297" t="s">
        <v>111</v>
      </c>
      <c r="B934" s="297" t="s">
        <v>409</v>
      </c>
      <c r="C934" s="298" t="str">
        <f t="shared" si="319"/>
        <v/>
      </c>
      <c r="D934" s="298">
        <f t="shared" si="319"/>
        <v>15.594756337168047</v>
      </c>
      <c r="E934" s="298">
        <f t="shared" si="319"/>
        <v>11.581984354227991</v>
      </c>
      <c r="F934" s="298">
        <f t="shared" si="319"/>
        <v>-1.4209249494389731</v>
      </c>
      <c r="G934" s="298">
        <f t="shared" si="319"/>
        <v>-3.3528121543926814</v>
      </c>
      <c r="H934" s="298">
        <f t="shared" si="319"/>
        <v>5.3115003688696705</v>
      </c>
      <c r="I934" s="298">
        <f t="shared" si="319"/>
        <v>-9.2660770524665921</v>
      </c>
      <c r="J934" s="298">
        <f t="shared" si="319"/>
        <v>1.1651127790784477</v>
      </c>
      <c r="K934" s="298">
        <f t="shared" si="319"/>
        <v>1.7927562124001817</v>
      </c>
      <c r="L934" s="298">
        <f t="shared" si="319"/>
        <v>6.0779632853921184</v>
      </c>
      <c r="M934" s="298">
        <f t="shared" si="319"/>
        <v>1.9632716953690066</v>
      </c>
      <c r="N934" s="298">
        <f t="shared" si="319"/>
        <v>-2.4209378057804543E-6</v>
      </c>
      <c r="O934" s="298">
        <f t="shared" si="319"/>
        <v>-3.4928651987832127</v>
      </c>
      <c r="P934" s="298">
        <f t="shared" si="319"/>
        <v>6.8551401312816562</v>
      </c>
      <c r="Q934" s="298">
        <f t="shared" si="319"/>
        <v>-9.3430935238691717</v>
      </c>
      <c r="R934" s="298">
        <f t="shared" si="319"/>
        <v>-9.1056498761319169</v>
      </c>
      <c r="S934" s="298">
        <f t="shared" si="319"/>
        <v>125.51521541722491</v>
      </c>
      <c r="T934" s="298">
        <f t="shared" si="319"/>
        <v>-7.380482532966715</v>
      </c>
      <c r="U934" s="298">
        <f t="shared" si="319"/>
        <v>-20.59727978762368</v>
      </c>
      <c r="V934" s="298">
        <f t="shared" si="319"/>
        <v>-11.186146714705657</v>
      </c>
      <c r="W934" s="298">
        <f t="shared" si="319"/>
        <v>-11.825800541044206</v>
      </c>
      <c r="X934" s="298">
        <f t="shared" si="319"/>
        <v>1.8921047779024702</v>
      </c>
      <c r="Y934" s="298">
        <f t="shared" si="319"/>
        <v>6.225980753798499</v>
      </c>
      <c r="Z934" s="298">
        <f t="shared" si="319"/>
        <v>7.7666428060128911</v>
      </c>
      <c r="AA934" s="298">
        <f t="shared" si="318"/>
        <v>1.0449710766934128</v>
      </c>
      <c r="AB934" s="298">
        <f t="shared" si="318"/>
        <v>3.7310774710596517</v>
      </c>
      <c r="AC934" s="298">
        <f t="shared" si="318"/>
        <v>1.4681623226657781</v>
      </c>
      <c r="AD934" s="298">
        <f t="shared" si="318"/>
        <v>0.72486605735897491</v>
      </c>
      <c r="AE934" s="298">
        <f t="shared" si="318"/>
        <v>1.5057001505700107</v>
      </c>
      <c r="AF934" s="298"/>
      <c r="AG934" s="298"/>
      <c r="AH934" s="298"/>
    </row>
    <row r="935" spans="1:34" s="299" customFormat="1" x14ac:dyDescent="0.2">
      <c r="A935" s="297" t="s">
        <v>181</v>
      </c>
      <c r="B935" s="297" t="s">
        <v>410</v>
      </c>
      <c r="C935" s="298" t="str">
        <f t="shared" si="319"/>
        <v/>
      </c>
      <c r="D935" s="298">
        <f t="shared" si="319"/>
        <v>-19.656446548272612</v>
      </c>
      <c r="E935" s="298">
        <f t="shared" si="319"/>
        <v>-3.6010559124444619</v>
      </c>
      <c r="F935" s="298">
        <f t="shared" si="319"/>
        <v>-1.0520231099909294</v>
      </c>
      <c r="G935" s="298">
        <f t="shared" si="319"/>
        <v>30.743783375595001</v>
      </c>
      <c r="H935" s="298">
        <f t="shared" si="319"/>
        <v>0.47950089969330811</v>
      </c>
      <c r="I935" s="298">
        <f t="shared" si="319"/>
        <v>-16.171263477279187</v>
      </c>
      <c r="J935" s="298">
        <f t="shared" si="319"/>
        <v>26.493358089490382</v>
      </c>
      <c r="K935" s="298">
        <f t="shared" si="319"/>
        <v>-13.115545011289564</v>
      </c>
      <c r="L935" s="298">
        <f t="shared" si="319"/>
        <v>13.109133935814853</v>
      </c>
      <c r="M935" s="298">
        <f t="shared" si="319"/>
        <v>2.2956782794366859</v>
      </c>
      <c r="N935" s="298">
        <f t="shared" si="319"/>
        <v>26.671490354248782</v>
      </c>
      <c r="O935" s="298">
        <f t="shared" si="319"/>
        <v>-18.775839879391999</v>
      </c>
      <c r="P935" s="298">
        <f t="shared" si="319"/>
        <v>4.2079794249783031</v>
      </c>
      <c r="Q935" s="298">
        <f t="shared" si="319"/>
        <v>16.805285141111636</v>
      </c>
      <c r="R935" s="298">
        <f t="shared" si="319"/>
        <v>29.918730676858907</v>
      </c>
      <c r="S935" s="298">
        <f t="shared" si="319"/>
        <v>-10.331285834410142</v>
      </c>
      <c r="T935" s="298">
        <f t="shared" si="319"/>
        <v>22.525358705611566</v>
      </c>
      <c r="U935" s="298">
        <f t="shared" si="319"/>
        <v>-0.10054056576418446</v>
      </c>
      <c r="V935" s="298">
        <f t="shared" si="319"/>
        <v>-11.9484800879054</v>
      </c>
      <c r="W935" s="298">
        <f t="shared" si="319"/>
        <v>3.2602273764082756</v>
      </c>
      <c r="X935" s="298">
        <f t="shared" si="319"/>
        <v>8.3136851085827246</v>
      </c>
      <c r="Y935" s="298">
        <f t="shared" si="319"/>
        <v>2.0509335687703967</v>
      </c>
      <c r="Z935" s="298">
        <f t="shared" si="319"/>
        <v>-4.4697574881806368</v>
      </c>
      <c r="AA935" s="298">
        <f t="shared" si="318"/>
        <v>-5.7833609860147295E-2</v>
      </c>
      <c r="AB935" s="298">
        <f t="shared" si="318"/>
        <v>0.92737411172689743</v>
      </c>
      <c r="AC935" s="298">
        <f t="shared" si="318"/>
        <v>1.0750378039811936</v>
      </c>
      <c r="AD935" s="298">
        <f t="shared" si="318"/>
        <v>1.0021288338721179</v>
      </c>
      <c r="AE935" s="298">
        <f t="shared" si="318"/>
        <v>1.0031802949777013</v>
      </c>
      <c r="AF935" s="298"/>
      <c r="AG935" s="298"/>
      <c r="AH935" s="298"/>
    </row>
    <row r="936" spans="1:34" s="299" customFormat="1" x14ac:dyDescent="0.2">
      <c r="A936" s="297" t="s">
        <v>112</v>
      </c>
      <c r="B936" s="297" t="s">
        <v>411</v>
      </c>
      <c r="C936" s="298" t="str">
        <f t="shared" si="319"/>
        <v/>
      </c>
      <c r="D936" s="298">
        <f t="shared" si="319"/>
        <v>62.172158457580508</v>
      </c>
      <c r="E936" s="298">
        <f t="shared" si="319"/>
        <v>22.778357142202932</v>
      </c>
      <c r="F936" s="298">
        <f t="shared" si="319"/>
        <v>6.2225350106127175</v>
      </c>
      <c r="G936" s="298">
        <f t="shared" si="319"/>
        <v>-13.275667188020446</v>
      </c>
      <c r="H936" s="298">
        <f t="shared" si="319"/>
        <v>-5.332426011816171</v>
      </c>
      <c r="I936" s="298">
        <f t="shared" si="319"/>
        <v>51.606371845505137</v>
      </c>
      <c r="J936" s="298">
        <f t="shared" si="319"/>
        <v>3.572932142506402</v>
      </c>
      <c r="K936" s="298">
        <f t="shared" si="319"/>
        <v>12.263447726631593</v>
      </c>
      <c r="L936" s="298">
        <f t="shared" si="319"/>
        <v>24.674884943192698</v>
      </c>
      <c r="M936" s="298">
        <f t="shared" si="319"/>
        <v>28.632158134768648</v>
      </c>
      <c r="N936" s="298">
        <f t="shared" si="319"/>
        <v>0.10544334959214918</v>
      </c>
      <c r="O936" s="298">
        <f t="shared" si="319"/>
        <v>9.7371149394070322</v>
      </c>
      <c r="P936" s="298">
        <f t="shared" si="319"/>
        <v>10.360652251082314</v>
      </c>
      <c r="Q936" s="298">
        <f t="shared" si="319"/>
        <v>9.2241100806120571</v>
      </c>
      <c r="R936" s="298">
        <f t="shared" si="319"/>
        <v>7.2110013568046805</v>
      </c>
      <c r="S936" s="298">
        <f t="shared" si="319"/>
        <v>5.3269726387176641</v>
      </c>
      <c r="T936" s="298">
        <f t="shared" si="319"/>
        <v>15.993750093121717</v>
      </c>
      <c r="U936" s="298">
        <f t="shared" si="319"/>
        <v>-0.13840912105697045</v>
      </c>
      <c r="V936" s="298">
        <f t="shared" si="319"/>
        <v>1.6438781540567771</v>
      </c>
      <c r="W936" s="298">
        <f t="shared" si="319"/>
        <v>-0.197357133971654</v>
      </c>
      <c r="X936" s="298">
        <f t="shared" si="319"/>
        <v>2.0229152084553226</v>
      </c>
      <c r="Y936" s="298">
        <f t="shared" si="319"/>
        <v>-1.2736234965576076</v>
      </c>
      <c r="Z936" s="298">
        <f t="shared" si="319"/>
        <v>-3.3674464867450293</v>
      </c>
      <c r="AA936" s="298">
        <f t="shared" si="318"/>
        <v>0.30300176704871618</v>
      </c>
      <c r="AB936" s="298">
        <f t="shared" si="318"/>
        <v>0.37029140014215312</v>
      </c>
      <c r="AC936" s="298">
        <f t="shared" si="318"/>
        <v>-3.0252127600294276E-2</v>
      </c>
      <c r="AD936" s="298">
        <f t="shared" si="318"/>
        <v>-2.2570833646479493</v>
      </c>
      <c r="AE936" s="298">
        <f t="shared" si="318"/>
        <v>1.291008009474659</v>
      </c>
      <c r="AF936" s="298"/>
      <c r="AG936" s="298"/>
      <c r="AH936" s="298"/>
    </row>
    <row r="937" spans="1:34" s="299" customFormat="1" x14ac:dyDescent="0.2">
      <c r="A937" s="297" t="s">
        <v>113</v>
      </c>
      <c r="B937" s="297" t="s">
        <v>412</v>
      </c>
      <c r="C937" s="298" t="str">
        <f t="shared" si="319"/>
        <v/>
      </c>
      <c r="D937" s="298">
        <f t="shared" si="319"/>
        <v>39.090310040892028</v>
      </c>
      <c r="E937" s="298">
        <f t="shared" si="319"/>
        <v>12.44336353721074</v>
      </c>
      <c r="F937" s="298">
        <f t="shared" si="319"/>
        <v>9.0559421951203145</v>
      </c>
      <c r="G937" s="298">
        <f t="shared" si="319"/>
        <v>-6.3322924257598228</v>
      </c>
      <c r="H937" s="298">
        <f t="shared" si="319"/>
        <v>-3.3829283392404652</v>
      </c>
      <c r="I937" s="298">
        <f t="shared" si="319"/>
        <v>-15.416806461917043</v>
      </c>
      <c r="J937" s="298">
        <f t="shared" si="319"/>
        <v>9.8620987224469214</v>
      </c>
      <c r="K937" s="298">
        <f t="shared" si="319"/>
        <v>12.71927023141437</v>
      </c>
      <c r="L937" s="298">
        <f t="shared" si="319"/>
        <v>14.331864028318053</v>
      </c>
      <c r="M937" s="298">
        <f t="shared" si="319"/>
        <v>-8.3354092223753451</v>
      </c>
      <c r="N937" s="298">
        <f t="shared" si="319"/>
        <v>-6.2246700975833402</v>
      </c>
      <c r="O937" s="298">
        <f t="shared" si="319"/>
        <v>4.746100042645951</v>
      </c>
      <c r="P937" s="298">
        <f t="shared" si="319"/>
        <v>3.3071542644935725E-2</v>
      </c>
      <c r="Q937" s="298">
        <f t="shared" si="319"/>
        <v>-1.2651962245973314</v>
      </c>
      <c r="R937" s="298">
        <f t="shared" ref="O937:AE952" si="320">IFERROR(100*(R725/R778-1),"")</f>
        <v>5.5204445637842881</v>
      </c>
      <c r="S937" s="298">
        <f t="shared" si="320"/>
        <v>-8.2732863561799324</v>
      </c>
      <c r="T937" s="298">
        <f t="shared" si="320"/>
        <v>1.8558942112018473</v>
      </c>
      <c r="U937" s="298">
        <f t="shared" si="320"/>
        <v>-2.9250705206969263</v>
      </c>
      <c r="V937" s="298">
        <f t="shared" si="320"/>
        <v>-5.2435654608705811</v>
      </c>
      <c r="W937" s="298">
        <f t="shared" si="320"/>
        <v>-7.2664334995533046</v>
      </c>
      <c r="X937" s="298">
        <f t="shared" si="320"/>
        <v>4.3510800165594832</v>
      </c>
      <c r="Y937" s="298">
        <f t="shared" si="320"/>
        <v>2.6694163949686267</v>
      </c>
      <c r="Z937" s="298">
        <f t="shared" si="320"/>
        <v>-0.77242229458687195</v>
      </c>
      <c r="AA937" s="298">
        <f t="shared" si="318"/>
        <v>0.61823204419888533</v>
      </c>
      <c r="AB937" s="298">
        <f t="shared" si="318"/>
        <v>-4.3586513886001548</v>
      </c>
      <c r="AC937" s="298">
        <f t="shared" si="318"/>
        <v>-0.26648613562141321</v>
      </c>
      <c r="AD937" s="298">
        <f t="shared" si="318"/>
        <v>-3.6431590611157194</v>
      </c>
      <c r="AE937" s="298">
        <f t="shared" si="318"/>
        <v>10.398706652215516</v>
      </c>
      <c r="AF937" s="298"/>
      <c r="AG937" s="298"/>
      <c r="AH937" s="298"/>
    </row>
    <row r="938" spans="1:34" s="299" customFormat="1" x14ac:dyDescent="0.2">
      <c r="A938" s="297" t="s">
        <v>182</v>
      </c>
      <c r="B938" s="297" t="s">
        <v>413</v>
      </c>
      <c r="C938" s="298" t="str">
        <f t="shared" ref="C938:R953" si="321">IFERROR(100*(C726/C779-1),"")</f>
        <v/>
      </c>
      <c r="D938" s="298">
        <f t="shared" si="321"/>
        <v>9.2503959703288849</v>
      </c>
      <c r="E938" s="298">
        <f t="shared" si="321"/>
        <v>8.6869644809212332</v>
      </c>
      <c r="F938" s="298">
        <f t="shared" si="321"/>
        <v>7.447817329478057</v>
      </c>
      <c r="G938" s="298">
        <f t="shared" si="321"/>
        <v>3.4577105981253631</v>
      </c>
      <c r="H938" s="298">
        <f t="shared" si="321"/>
        <v>-5.512581182533804</v>
      </c>
      <c r="I938" s="298">
        <f t="shared" si="321"/>
        <v>-2.6334446369052467</v>
      </c>
      <c r="J938" s="298">
        <f t="shared" si="321"/>
        <v>7.4830980952932169</v>
      </c>
      <c r="K938" s="298">
        <f t="shared" si="321"/>
        <v>4.5281705509221171</v>
      </c>
      <c r="L938" s="298">
        <f t="shared" si="321"/>
        <v>8.4207241845889023</v>
      </c>
      <c r="M938" s="298">
        <f t="shared" si="321"/>
        <v>-8.118682682704236</v>
      </c>
      <c r="N938" s="298">
        <f t="shared" si="321"/>
        <v>6.0056994466036517</v>
      </c>
      <c r="O938" s="298">
        <f t="shared" si="320"/>
        <v>11.332396952755808</v>
      </c>
      <c r="P938" s="298">
        <f t="shared" si="320"/>
        <v>4.5783579160737498</v>
      </c>
      <c r="Q938" s="298">
        <f t="shared" si="320"/>
        <v>-6.0689460823142642</v>
      </c>
      <c r="R938" s="298">
        <f t="shared" si="320"/>
        <v>6.8473587457758223</v>
      </c>
      <c r="S938" s="298">
        <f t="shared" si="320"/>
        <v>-2.0151474783697054</v>
      </c>
      <c r="T938" s="298">
        <f t="shared" si="320"/>
        <v>-1.0141237100614098</v>
      </c>
      <c r="U938" s="298">
        <f t="shared" si="320"/>
        <v>4.8207905700730969</v>
      </c>
      <c r="V938" s="298">
        <f t="shared" si="320"/>
        <v>0.51447424673907172</v>
      </c>
      <c r="W938" s="298">
        <f t="shared" si="320"/>
        <v>-1.9278705836767163</v>
      </c>
      <c r="X938" s="298">
        <f t="shared" si="320"/>
        <v>1.8533312577750261</v>
      </c>
      <c r="Y938" s="298">
        <f t="shared" si="320"/>
        <v>1.2753034166156585</v>
      </c>
      <c r="Z938" s="298">
        <f t="shared" si="320"/>
        <v>-21.148159833941282</v>
      </c>
      <c r="AA938" s="298">
        <f t="shared" si="318"/>
        <v>2.7370999520741179</v>
      </c>
      <c r="AB938" s="298">
        <f t="shared" si="318"/>
        <v>0.43971203172823436</v>
      </c>
      <c r="AC938" s="298">
        <f t="shared" si="318"/>
        <v>-0.70761212686172303</v>
      </c>
      <c r="AD938" s="298">
        <f t="shared" si="318"/>
        <v>-0.57507360157017517</v>
      </c>
      <c r="AE938" s="298">
        <f t="shared" si="318"/>
        <v>5.877173673783842</v>
      </c>
      <c r="AF938" s="298"/>
      <c r="AG938" s="298"/>
      <c r="AH938" s="298"/>
    </row>
    <row r="939" spans="1:34" s="299" customFormat="1" x14ac:dyDescent="0.2">
      <c r="A939" s="297" t="s">
        <v>114</v>
      </c>
      <c r="B939" s="297" t="s">
        <v>414</v>
      </c>
      <c r="C939" s="298" t="str">
        <f t="shared" si="321"/>
        <v/>
      </c>
      <c r="D939" s="298">
        <f t="shared" si="321"/>
        <v>2.2681821639681354</v>
      </c>
      <c r="E939" s="298">
        <f t="shared" si="321"/>
        <v>22.885850375866212</v>
      </c>
      <c r="F939" s="298">
        <f t="shared" si="321"/>
        <v>3.6277778103430025</v>
      </c>
      <c r="G939" s="298">
        <f t="shared" si="321"/>
        <v>14.614416575267919</v>
      </c>
      <c r="H939" s="298">
        <f t="shared" si="321"/>
        <v>8.5229505565796551</v>
      </c>
      <c r="I939" s="298">
        <f t="shared" si="321"/>
        <v>7.0000377761211929</v>
      </c>
      <c r="J939" s="298">
        <f t="shared" si="321"/>
        <v>-2.1863718342307381</v>
      </c>
      <c r="K939" s="298">
        <f t="shared" si="321"/>
        <v>-7.1565619628947701</v>
      </c>
      <c r="L939" s="298">
        <f t="shared" si="321"/>
        <v>0.42854130284379899</v>
      </c>
      <c r="M939" s="298">
        <f t="shared" si="321"/>
        <v>-2.5979838528718879</v>
      </c>
      <c r="N939" s="298">
        <f t="shared" si="321"/>
        <v>-17.859674871863053</v>
      </c>
      <c r="O939" s="298">
        <f t="shared" si="320"/>
        <v>7.4214741703152454</v>
      </c>
      <c r="P939" s="298">
        <f t="shared" si="320"/>
        <v>15.759706630411552</v>
      </c>
      <c r="Q939" s="298">
        <f t="shared" si="320"/>
        <v>-10.848814467641866</v>
      </c>
      <c r="R939" s="298">
        <f t="shared" si="320"/>
        <v>19.110281596529944</v>
      </c>
      <c r="S939" s="298">
        <f t="shared" si="320"/>
        <v>10.152862808881324</v>
      </c>
      <c r="T939" s="298">
        <f t="shared" si="320"/>
        <v>12.078264686107133</v>
      </c>
      <c r="U939" s="298">
        <f t="shared" si="320"/>
        <v>10.758295588570622</v>
      </c>
      <c r="V939" s="298">
        <f t="shared" si="320"/>
        <v>7.1249440209785631</v>
      </c>
      <c r="W939" s="298">
        <f t="shared" si="320"/>
        <v>18.292757428371111</v>
      </c>
      <c r="X939" s="298">
        <f t="shared" si="320"/>
        <v>14.744400490509847</v>
      </c>
      <c r="Y939" s="298">
        <f t="shared" si="320"/>
        <v>7.9729486712563524</v>
      </c>
      <c r="Z939" s="298">
        <f t="shared" si="320"/>
        <v>9.2112639835412189</v>
      </c>
      <c r="AA939" s="298">
        <f t="shared" si="318"/>
        <v>3.9200178233262939</v>
      </c>
      <c r="AB939" s="298">
        <f t="shared" si="318"/>
        <v>1.5824338722379094</v>
      </c>
      <c r="AC939" s="298">
        <f t="shared" si="318"/>
        <v>0.58036715072109502</v>
      </c>
      <c r="AD939" s="298">
        <f t="shared" si="318"/>
        <v>2.284194469433265</v>
      </c>
      <c r="AE939" s="298">
        <f t="shared" si="318"/>
        <v>6.0802467030080631</v>
      </c>
      <c r="AF939" s="298"/>
      <c r="AG939" s="298"/>
      <c r="AH939" s="298"/>
    </row>
    <row r="940" spans="1:34" s="299" customFormat="1" x14ac:dyDescent="0.2">
      <c r="A940" s="297" t="s">
        <v>115</v>
      </c>
      <c r="B940" s="297" t="s">
        <v>415</v>
      </c>
      <c r="C940" s="298" t="str">
        <f t="shared" si="321"/>
        <v/>
      </c>
      <c r="D940" s="298">
        <f t="shared" si="321"/>
        <v>11.400262416867335</v>
      </c>
      <c r="E940" s="298">
        <f t="shared" si="321"/>
        <v>10.063495622573049</v>
      </c>
      <c r="F940" s="298">
        <f t="shared" si="321"/>
        <v>-10.603540704595149</v>
      </c>
      <c r="G940" s="298">
        <f t="shared" si="321"/>
        <v>-6.3597310832736014</v>
      </c>
      <c r="H940" s="298">
        <f t="shared" si="321"/>
        <v>9.0585302741936324</v>
      </c>
      <c r="I940" s="298">
        <f t="shared" si="321"/>
        <v>3.9353928025638529</v>
      </c>
      <c r="J940" s="298">
        <f t="shared" si="321"/>
        <v>4.1938596660348493</v>
      </c>
      <c r="K940" s="298">
        <f t="shared" si="321"/>
        <v>3.7895125813651509</v>
      </c>
      <c r="L940" s="298">
        <f t="shared" si="321"/>
        <v>7.5175175663277249</v>
      </c>
      <c r="M940" s="298">
        <f t="shared" si="321"/>
        <v>7.4554894455147069</v>
      </c>
      <c r="N940" s="298">
        <f t="shared" si="321"/>
        <v>-9.9149271259702747</v>
      </c>
      <c r="O940" s="298">
        <f t="shared" si="320"/>
        <v>4.1609641470748526</v>
      </c>
      <c r="P940" s="298">
        <f t="shared" si="320"/>
        <v>1.7837315347493554</v>
      </c>
      <c r="Q940" s="298">
        <f t="shared" si="320"/>
        <v>4.0876961781011634</v>
      </c>
      <c r="R940" s="298">
        <f t="shared" si="320"/>
        <v>-0.172777790427181</v>
      </c>
      <c r="S940" s="298">
        <f t="shared" si="320"/>
        <v>-8.4883116575019457</v>
      </c>
      <c r="T940" s="298">
        <f t="shared" si="320"/>
        <v>1.9867310932783599</v>
      </c>
      <c r="U940" s="298">
        <f t="shared" si="320"/>
        <v>5.2337715999426049</v>
      </c>
      <c r="V940" s="298">
        <f t="shared" si="320"/>
        <v>2.2474593535104725</v>
      </c>
      <c r="W940" s="298">
        <f t="shared" si="320"/>
        <v>2.2448465408847262</v>
      </c>
      <c r="X940" s="298">
        <f t="shared" si="320"/>
        <v>1.5448525543831471</v>
      </c>
      <c r="Y940" s="298">
        <f t="shared" si="320"/>
        <v>2.2204460492503131E-14</v>
      </c>
      <c r="Z940" s="298">
        <f t="shared" si="320"/>
        <v>0.89336055215321064</v>
      </c>
      <c r="AA940" s="298">
        <f t="shared" si="318"/>
        <v>1.1333945342843155</v>
      </c>
      <c r="AB940" s="298">
        <f t="shared" si="318"/>
        <v>2.7056980730582936</v>
      </c>
      <c r="AC940" s="298">
        <f t="shared" si="318"/>
        <v>3.3719130114264528</v>
      </c>
      <c r="AD940" s="298">
        <f t="shared" si="318"/>
        <v>1.1625017258042325</v>
      </c>
      <c r="AE940" s="298">
        <f t="shared" si="318"/>
        <v>4.5718879133853418</v>
      </c>
      <c r="AF940" s="298"/>
      <c r="AG940" s="298"/>
      <c r="AH940" s="298"/>
    </row>
    <row r="941" spans="1:34" s="299" customFormat="1" x14ac:dyDescent="0.2">
      <c r="A941" s="297" t="s">
        <v>116</v>
      </c>
      <c r="B941" s="297" t="s">
        <v>416</v>
      </c>
      <c r="C941" s="298" t="str">
        <f t="shared" si="321"/>
        <v/>
      </c>
      <c r="D941" s="298">
        <f t="shared" si="321"/>
        <v>6.3894303660385621</v>
      </c>
      <c r="E941" s="298">
        <f t="shared" si="321"/>
        <v>9.5611905956454635</v>
      </c>
      <c r="F941" s="298">
        <f t="shared" si="321"/>
        <v>-0.90413727594806925</v>
      </c>
      <c r="G941" s="298">
        <f t="shared" si="321"/>
        <v>-5.3076866381617354</v>
      </c>
      <c r="H941" s="298">
        <f t="shared" si="321"/>
        <v>5.5202099037828578</v>
      </c>
      <c r="I941" s="298">
        <f t="shared" si="321"/>
        <v>-6.2484652418459019</v>
      </c>
      <c r="J941" s="298">
        <f t="shared" si="321"/>
        <v>9.0491716015702828</v>
      </c>
      <c r="K941" s="298">
        <f t="shared" si="321"/>
        <v>5.941263209633818</v>
      </c>
      <c r="L941" s="298">
        <f t="shared" si="321"/>
        <v>-1.9972656482197149</v>
      </c>
      <c r="M941" s="298">
        <f t="shared" si="321"/>
        <v>3.1094899240566853</v>
      </c>
      <c r="N941" s="298">
        <f t="shared" si="321"/>
        <v>-4.4408920985006262E-14</v>
      </c>
      <c r="O941" s="298">
        <f t="shared" si="320"/>
        <v>-2.0379585942341127</v>
      </c>
      <c r="P941" s="298">
        <f t="shared" si="320"/>
        <v>3.7157409653165052</v>
      </c>
      <c r="Q941" s="298">
        <f t="shared" si="320"/>
        <v>-0.17384327360258078</v>
      </c>
      <c r="R941" s="298">
        <f t="shared" si="320"/>
        <v>5.4911858055141316</v>
      </c>
      <c r="S941" s="298">
        <f t="shared" si="320"/>
        <v>0.76316998198067143</v>
      </c>
      <c r="T941" s="298">
        <f t="shared" si="320"/>
        <v>2.3786869647990372E-2</v>
      </c>
      <c r="U941" s="298">
        <f t="shared" si="320"/>
        <v>2.8158419727245754</v>
      </c>
      <c r="V941" s="298">
        <f t="shared" si="320"/>
        <v>2.5214382428163207</v>
      </c>
      <c r="W941" s="298">
        <f t="shared" si="320"/>
        <v>1.0305135344604865</v>
      </c>
      <c r="X941" s="298">
        <f t="shared" si="320"/>
        <v>-5.4773321143403164</v>
      </c>
      <c r="Y941" s="298">
        <f t="shared" si="320"/>
        <v>-3.3310580204778173</v>
      </c>
      <c r="Z941" s="298">
        <f t="shared" si="320"/>
        <v>-2.4182251603548699</v>
      </c>
      <c r="AA941" s="298">
        <f t="shared" si="318"/>
        <v>4.774553423202077</v>
      </c>
      <c r="AB941" s="298">
        <f t="shared" si="318"/>
        <v>-5.916042954767331</v>
      </c>
      <c r="AC941" s="298">
        <f t="shared" si="318"/>
        <v>0.77613388309483167</v>
      </c>
      <c r="AD941" s="298">
        <f t="shared" si="318"/>
        <v>-3.4436074565209807</v>
      </c>
      <c r="AE941" s="298">
        <f t="shared" si="318"/>
        <v>6.458082631367823</v>
      </c>
      <c r="AF941" s="298"/>
      <c r="AG941" s="298"/>
      <c r="AH941" s="298"/>
    </row>
    <row r="942" spans="1:34" s="299" customFormat="1" x14ac:dyDescent="0.2">
      <c r="A942" s="297" t="s">
        <v>183</v>
      </c>
      <c r="B942" s="297" t="s">
        <v>417</v>
      </c>
      <c r="C942" s="298" t="str">
        <f t="shared" si="321"/>
        <v/>
      </c>
      <c r="D942" s="298">
        <f t="shared" si="321"/>
        <v>-0.74678574178151935</v>
      </c>
      <c r="E942" s="298">
        <f t="shared" si="321"/>
        <v>4.8358735109745421</v>
      </c>
      <c r="F942" s="298">
        <f t="shared" si="321"/>
        <v>0.61674648091714079</v>
      </c>
      <c r="G942" s="298">
        <f t="shared" si="321"/>
        <v>-10.907154810800247</v>
      </c>
      <c r="H942" s="298">
        <f t="shared" si="321"/>
        <v>-1.0229550246371399</v>
      </c>
      <c r="I942" s="298">
        <f t="shared" si="321"/>
        <v>6.5827834893355641</v>
      </c>
      <c r="J942" s="298">
        <f t="shared" si="321"/>
        <v>-1.5571538300397925</v>
      </c>
      <c r="K942" s="298">
        <f t="shared" si="321"/>
        <v>2.3569701853344061</v>
      </c>
      <c r="L942" s="298">
        <f t="shared" si="321"/>
        <v>6.0565702688990308</v>
      </c>
      <c r="M942" s="298">
        <f t="shared" si="321"/>
        <v>-6.1724931260872085</v>
      </c>
      <c r="N942" s="298">
        <f t="shared" si="321"/>
        <v>9.7430841500898868</v>
      </c>
      <c r="O942" s="298">
        <f t="shared" si="320"/>
        <v>9.8444555945810244</v>
      </c>
      <c r="P942" s="298">
        <f t="shared" si="320"/>
        <v>6.4866989909579287</v>
      </c>
      <c r="Q942" s="298">
        <f t="shared" si="320"/>
        <v>6.8827248390955331</v>
      </c>
      <c r="R942" s="298">
        <f t="shared" si="320"/>
        <v>4.0877541766942249</v>
      </c>
      <c r="S942" s="298">
        <f t="shared" si="320"/>
        <v>4.045025631943</v>
      </c>
      <c r="T942" s="298">
        <f t="shared" si="320"/>
        <v>0.9016033111319377</v>
      </c>
      <c r="U942" s="298">
        <f t="shared" si="320"/>
        <v>-0.45971655989130999</v>
      </c>
      <c r="V942" s="298">
        <f t="shared" si="320"/>
        <v>-1.7935415563790191</v>
      </c>
      <c r="W942" s="298">
        <f t="shared" si="320"/>
        <v>-9.9260957132142895</v>
      </c>
      <c r="X942" s="298">
        <f t="shared" si="320"/>
        <v>0.60541310541311066</v>
      </c>
      <c r="Y942" s="298">
        <f t="shared" si="320"/>
        <v>-6.9103778583084257</v>
      </c>
      <c r="Z942" s="298">
        <f t="shared" si="320"/>
        <v>7.3489524379044546</v>
      </c>
      <c r="AA942" s="298">
        <f t="shared" si="320"/>
        <v>-0.19709103610009437</v>
      </c>
      <c r="AB942" s="298">
        <f t="shared" si="320"/>
        <v>1.1901517216316826</v>
      </c>
      <c r="AC942" s="298">
        <f t="shared" si="320"/>
        <v>-12.534987675982801</v>
      </c>
      <c r="AD942" s="298">
        <f t="shared" si="320"/>
        <v>-19.011770792911655</v>
      </c>
      <c r="AE942" s="298">
        <f t="shared" si="320"/>
        <v>4.0484458372151977</v>
      </c>
      <c r="AF942" s="298"/>
      <c r="AG942" s="298"/>
      <c r="AH942" s="298"/>
    </row>
    <row r="943" spans="1:34" s="299" customFormat="1" x14ac:dyDescent="0.2">
      <c r="A943" s="297" t="s">
        <v>97</v>
      </c>
      <c r="B943" s="297" t="s">
        <v>418</v>
      </c>
      <c r="C943" s="298" t="str">
        <f t="shared" si="321"/>
        <v/>
      </c>
      <c r="D943" s="298">
        <f t="shared" si="321"/>
        <v>-6.0122944991421567</v>
      </c>
      <c r="E943" s="298">
        <f t="shared" si="321"/>
        <v>14.948232565866416</v>
      </c>
      <c r="F943" s="298">
        <f t="shared" si="321"/>
        <v>-7.6185036363001775</v>
      </c>
      <c r="G943" s="298">
        <f t="shared" si="321"/>
        <v>-15.636517386021032</v>
      </c>
      <c r="H943" s="298">
        <f t="shared" si="321"/>
        <v>40.657014884954833</v>
      </c>
      <c r="I943" s="298">
        <f t="shared" si="321"/>
        <v>5.8635469041469213</v>
      </c>
      <c r="J943" s="298">
        <f t="shared" si="321"/>
        <v>16.793039007397571</v>
      </c>
      <c r="K943" s="298">
        <f t="shared" si="321"/>
        <v>28.03868928661235</v>
      </c>
      <c r="L943" s="298">
        <f t="shared" si="321"/>
        <v>-1.410562512137703</v>
      </c>
      <c r="M943" s="298">
        <f t="shared" si="321"/>
        <v>-1.3619003652069583</v>
      </c>
      <c r="N943" s="298">
        <f t="shared" si="321"/>
        <v>-43.602734354006166</v>
      </c>
      <c r="O943" s="298">
        <f t="shared" si="320"/>
        <v>9.4496773281697255</v>
      </c>
      <c r="P943" s="298">
        <f t="shared" si="320"/>
        <v>-11.174137287998299</v>
      </c>
      <c r="Q943" s="298">
        <f t="shared" si="320"/>
        <v>0.78175458315254964</v>
      </c>
      <c r="R943" s="298">
        <f t="shared" si="320"/>
        <v>14.358146089885082</v>
      </c>
      <c r="S943" s="298">
        <f t="shared" si="320"/>
        <v>-10.835232938113815</v>
      </c>
      <c r="T943" s="298">
        <f t="shared" si="320"/>
        <v>-9.3634336344419093</v>
      </c>
      <c r="U943" s="298">
        <f t="shared" si="320"/>
        <v>-11.235518495225616</v>
      </c>
      <c r="V943" s="298">
        <f t="shared" si="320"/>
        <v>-14.983452053449774</v>
      </c>
      <c r="W943" s="298">
        <f t="shared" si="320"/>
        <v>-9.6794774848113931</v>
      </c>
      <c r="X943" s="298">
        <f t="shared" si="320"/>
        <v>0.39193151512473268</v>
      </c>
      <c r="Y943" s="298">
        <f t="shared" si="320"/>
        <v>4.6719337530102711</v>
      </c>
      <c r="Z943" s="298">
        <f t="shared" si="320"/>
        <v>-29.067229830750275</v>
      </c>
      <c r="AA943" s="298">
        <f t="shared" si="320"/>
        <v>-0.75470020889817357</v>
      </c>
      <c r="AB943" s="298">
        <f t="shared" si="320"/>
        <v>-1.0477612217081433</v>
      </c>
      <c r="AC943" s="298">
        <f t="shared" si="320"/>
        <v>1.5404565269373061</v>
      </c>
      <c r="AD943" s="298">
        <f t="shared" si="320"/>
        <v>-0.39280444787523905</v>
      </c>
      <c r="AE943" s="298">
        <f t="shared" si="320"/>
        <v>4.3513720974860837</v>
      </c>
      <c r="AF943" s="298"/>
      <c r="AG943" s="298"/>
      <c r="AH943" s="298"/>
    </row>
    <row r="944" spans="1:34" s="299" customFormat="1" x14ac:dyDescent="0.2">
      <c r="A944" s="297" t="s">
        <v>462</v>
      </c>
      <c r="B944" s="297" t="s">
        <v>419</v>
      </c>
      <c r="C944" s="298" t="str">
        <f t="shared" si="321"/>
        <v/>
      </c>
      <c r="D944" s="298">
        <f t="shared" si="321"/>
        <v>13.673248194272203</v>
      </c>
      <c r="E944" s="298">
        <f t="shared" si="321"/>
        <v>20.586063509300502</v>
      </c>
      <c r="F944" s="298">
        <f t="shared" si="321"/>
        <v>4.1051953745827152</v>
      </c>
      <c r="G944" s="298">
        <f t="shared" si="321"/>
        <v>1.4801798678699241</v>
      </c>
      <c r="H944" s="298">
        <f t="shared" si="321"/>
        <v>2.5205129432515072E-2</v>
      </c>
      <c r="I944" s="298">
        <f t="shared" si="321"/>
        <v>-5.8978412875338559</v>
      </c>
      <c r="J944" s="298">
        <f t="shared" si="321"/>
        <v>-11.597272605794783</v>
      </c>
      <c r="K944" s="298">
        <f t="shared" si="321"/>
        <v>-0.95440083318404367</v>
      </c>
      <c r="L944" s="298">
        <f t="shared" si="321"/>
        <v>5.632675459819092</v>
      </c>
      <c r="M944" s="298">
        <f t="shared" si="321"/>
        <v>3.1001775692498734</v>
      </c>
      <c r="N944" s="298">
        <f t="shared" si="321"/>
        <v>2.532693986657053</v>
      </c>
      <c r="O944" s="298">
        <f t="shared" si="320"/>
        <v>-0.91904656566673681</v>
      </c>
      <c r="P944" s="298">
        <f t="shared" si="320"/>
        <v>4.1964971359963021</v>
      </c>
      <c r="Q944" s="298">
        <f t="shared" si="320"/>
        <v>-1.8478486617561574</v>
      </c>
      <c r="R944" s="298">
        <f t="shared" si="320"/>
        <v>0.10016155128693693</v>
      </c>
      <c r="S944" s="298">
        <f t="shared" si="320"/>
        <v>3.7992690149657005</v>
      </c>
      <c r="T944" s="298">
        <f t="shared" si="320"/>
        <v>2.5325694269433319</v>
      </c>
      <c r="U944" s="298">
        <f t="shared" si="320"/>
        <v>1.7996256362102336</v>
      </c>
      <c r="V944" s="298">
        <f t="shared" si="320"/>
        <v>2.400141977840331</v>
      </c>
      <c r="W944" s="298">
        <f t="shared" si="320"/>
        <v>1.4000523598142633</v>
      </c>
      <c r="X944" s="298">
        <f t="shared" si="320"/>
        <v>-0.50505881992894963</v>
      </c>
      <c r="Y944" s="298">
        <f t="shared" si="320"/>
        <v>1.3421845977034996</v>
      </c>
      <c r="Z944" s="298">
        <f t="shared" si="320"/>
        <v>1.399719802189292</v>
      </c>
      <c r="AA944" s="298">
        <f t="shared" si="320"/>
        <v>0.84734071519332321</v>
      </c>
      <c r="AB944" s="298">
        <f t="shared" si="320"/>
        <v>0.23634165109376326</v>
      </c>
      <c r="AC944" s="298">
        <f t="shared" si="320"/>
        <v>1.0374828369413169</v>
      </c>
      <c r="AD944" s="298">
        <f t="shared" si="320"/>
        <v>0.37020158194067676</v>
      </c>
      <c r="AE944" s="298">
        <f t="shared" si="320"/>
        <v>3.0682504759407481</v>
      </c>
      <c r="AF944" s="298"/>
      <c r="AG944" s="298"/>
      <c r="AH944" s="298"/>
    </row>
    <row r="945" spans="1:34" s="299" customFormat="1" x14ac:dyDescent="0.2">
      <c r="A945" s="297" t="s">
        <v>153</v>
      </c>
      <c r="B945" s="297" t="s">
        <v>420</v>
      </c>
      <c r="C945" s="298" t="str">
        <f t="shared" si="321"/>
        <v/>
      </c>
      <c r="D945" s="298">
        <f t="shared" si="321"/>
        <v>2.3998744380815396</v>
      </c>
      <c r="E945" s="298">
        <f t="shared" si="321"/>
        <v>20.239636594242505</v>
      </c>
      <c r="F945" s="298">
        <f t="shared" si="321"/>
        <v>7.2578580947337379</v>
      </c>
      <c r="G945" s="298">
        <f t="shared" si="321"/>
        <v>6.4661942204673251</v>
      </c>
      <c r="H945" s="298">
        <f t="shared" si="321"/>
        <v>3.9067648005221889</v>
      </c>
      <c r="I945" s="298">
        <f t="shared" si="321"/>
        <v>-10.695250172464588</v>
      </c>
      <c r="J945" s="298">
        <f t="shared" si="321"/>
        <v>26.825693403214345</v>
      </c>
      <c r="K945" s="298">
        <f t="shared" si="321"/>
        <v>16.281583988001302</v>
      </c>
      <c r="L945" s="298">
        <f t="shared" si="321"/>
        <v>2.4745851895581206</v>
      </c>
      <c r="M945" s="298">
        <f t="shared" si="321"/>
        <v>1.141051714171093</v>
      </c>
      <c r="N945" s="298">
        <f t="shared" si="321"/>
        <v>0.40390658569886551</v>
      </c>
      <c r="O945" s="298">
        <f t="shared" si="320"/>
        <v>-5.7734763140040668</v>
      </c>
      <c r="P945" s="298">
        <f t="shared" si="320"/>
        <v>0.15761936145983757</v>
      </c>
      <c r="Q945" s="298">
        <f t="shared" si="320"/>
        <v>1.0012206726322859</v>
      </c>
      <c r="R945" s="298">
        <f t="shared" si="320"/>
        <v>5.3025622194957656</v>
      </c>
      <c r="S945" s="298">
        <f t="shared" si="320"/>
        <v>3.0369694331943142</v>
      </c>
      <c r="T945" s="298">
        <f t="shared" si="320"/>
        <v>3.309088872542798</v>
      </c>
      <c r="U945" s="298">
        <f t="shared" si="320"/>
        <v>-3.8197097351529763</v>
      </c>
      <c r="V945" s="298">
        <f t="shared" si="320"/>
        <v>0.36666487350947019</v>
      </c>
      <c r="W945" s="298">
        <f t="shared" si="320"/>
        <v>2.0988425733478921</v>
      </c>
      <c r="X945" s="298">
        <f t="shared" si="320"/>
        <v>-0.90100600118726559</v>
      </c>
      <c r="Y945" s="298">
        <f t="shared" si="320"/>
        <v>0</v>
      </c>
      <c r="Z945" s="298">
        <f t="shared" si="320"/>
        <v>-0.56149443904545127</v>
      </c>
      <c r="AA945" s="298">
        <f t="shared" si="320"/>
        <v>0.60245362932671576</v>
      </c>
      <c r="AB945" s="298">
        <f t="shared" si="320"/>
        <v>1.1472275334607929</v>
      </c>
      <c r="AC945" s="298">
        <f t="shared" si="320"/>
        <v>0.70073623608943869</v>
      </c>
      <c r="AD945" s="298">
        <f t="shared" si="320"/>
        <v>2.6865842000884488</v>
      </c>
      <c r="AE945" s="298">
        <f t="shared" si="320"/>
        <v>1.3018481728974685</v>
      </c>
      <c r="AF945" s="298"/>
      <c r="AG945" s="298"/>
      <c r="AH945" s="298"/>
    </row>
    <row r="946" spans="1:34" s="299" customFormat="1" x14ac:dyDescent="0.2">
      <c r="A946" s="297" t="s">
        <v>185</v>
      </c>
      <c r="B946" s="297" t="s">
        <v>421</v>
      </c>
      <c r="C946" s="298" t="str">
        <f t="shared" si="321"/>
        <v/>
      </c>
      <c r="D946" s="298">
        <f t="shared" si="321"/>
        <v>1.3195676211684493</v>
      </c>
      <c r="E946" s="298">
        <f t="shared" si="321"/>
        <v>-4.3004341253330525</v>
      </c>
      <c r="F946" s="298">
        <f t="shared" si="321"/>
        <v>-5.8568440727458704</v>
      </c>
      <c r="G946" s="298">
        <f t="shared" si="321"/>
        <v>1.8572338508817676</v>
      </c>
      <c r="H946" s="298">
        <f t="shared" si="321"/>
        <v>6.1453406322982351</v>
      </c>
      <c r="I946" s="298">
        <f t="shared" si="321"/>
        <v>5.2128892238661351</v>
      </c>
      <c r="J946" s="298">
        <f t="shared" si="321"/>
        <v>-2.7270754345416814</v>
      </c>
      <c r="K946" s="298">
        <f t="shared" si="321"/>
        <v>-1.3181768599364374</v>
      </c>
      <c r="L946" s="298">
        <f t="shared" si="321"/>
        <v>-0.51107927302874723</v>
      </c>
      <c r="M946" s="298">
        <f t="shared" si="321"/>
        <v>2.7458832813814116</v>
      </c>
      <c r="N946" s="298">
        <f t="shared" si="321"/>
        <v>-5.1711571876574602</v>
      </c>
      <c r="O946" s="298">
        <f t="shared" si="320"/>
        <v>9.4740436400189374</v>
      </c>
      <c r="P946" s="298">
        <f t="shared" si="320"/>
        <v>4.7945128547677518</v>
      </c>
      <c r="Q946" s="298">
        <f t="shared" si="320"/>
        <v>-1.2847094626418865</v>
      </c>
      <c r="R946" s="298">
        <f t="shared" si="320"/>
        <v>-1.3707945580022973</v>
      </c>
      <c r="S946" s="298">
        <f t="shared" si="320"/>
        <v>4.0630434620114064</v>
      </c>
      <c r="T946" s="298">
        <f t="shared" si="320"/>
        <v>7.9733620048135334</v>
      </c>
      <c r="U946" s="298">
        <f t="shared" si="320"/>
        <v>4.9350480987045975</v>
      </c>
      <c r="V946" s="298">
        <f t="shared" si="320"/>
        <v>0.48737097368896087</v>
      </c>
      <c r="W946" s="298">
        <f t="shared" si="320"/>
        <v>3.4808487011794398</v>
      </c>
      <c r="X946" s="298">
        <f t="shared" si="320"/>
        <v>7.6915359175574016</v>
      </c>
      <c r="Y946" s="298">
        <f t="shared" si="320"/>
        <v>3.54977619169905</v>
      </c>
      <c r="Z946" s="298">
        <f t="shared" si="320"/>
        <v>-0.1351878822770658</v>
      </c>
      <c r="AA946" s="298">
        <f t="shared" si="320"/>
        <v>0.92925233415837027</v>
      </c>
      <c r="AB946" s="298">
        <f t="shared" si="320"/>
        <v>1.4245210069593561</v>
      </c>
      <c r="AC946" s="298">
        <f t="shared" si="320"/>
        <v>-6.4624372142779496</v>
      </c>
      <c r="AD946" s="298">
        <f t="shared" si="320"/>
        <v>-1.9442597541195372</v>
      </c>
      <c r="AE946" s="298">
        <f t="shared" si="320"/>
        <v>0</v>
      </c>
      <c r="AF946" s="298"/>
      <c r="AG946" s="298"/>
      <c r="AH946" s="298"/>
    </row>
    <row r="947" spans="1:34" s="299" customFormat="1" x14ac:dyDescent="0.2">
      <c r="A947" s="297" t="s">
        <v>463</v>
      </c>
      <c r="B947" s="297" t="s">
        <v>422</v>
      </c>
      <c r="C947" s="298" t="str">
        <f t="shared" si="321"/>
        <v/>
      </c>
      <c r="D947" s="298">
        <f t="shared" si="321"/>
        <v>-2.2907491214055442</v>
      </c>
      <c r="E947" s="298">
        <f t="shared" si="321"/>
        <v>4.5549857776897129</v>
      </c>
      <c r="F947" s="298">
        <f t="shared" si="321"/>
        <v>2.9822764273275348</v>
      </c>
      <c r="G947" s="298">
        <f t="shared" si="321"/>
        <v>-2.797218804733137</v>
      </c>
      <c r="H947" s="298">
        <f t="shared" si="321"/>
        <v>1.6337812668854035</v>
      </c>
      <c r="I947" s="298">
        <f t="shared" si="321"/>
        <v>3.04501787137057</v>
      </c>
      <c r="J947" s="298">
        <f t="shared" si="321"/>
        <v>-1.9663183006531693</v>
      </c>
      <c r="K947" s="298">
        <f t="shared" si="321"/>
        <v>1.9301300651102027</v>
      </c>
      <c r="L947" s="298">
        <f t="shared" si="321"/>
        <v>-6.8278167627788822E-2</v>
      </c>
      <c r="M947" s="298">
        <f t="shared" si="321"/>
        <v>-0.92209973293797542</v>
      </c>
      <c r="N947" s="298">
        <f t="shared" si="321"/>
        <v>18.064549177123457</v>
      </c>
      <c r="O947" s="298">
        <f t="shared" si="320"/>
        <v>3.2422391772669146</v>
      </c>
      <c r="P947" s="298">
        <f t="shared" si="320"/>
        <v>4.6520891076292203</v>
      </c>
      <c r="Q947" s="298">
        <f t="shared" si="320"/>
        <v>1.283996341613225</v>
      </c>
      <c r="R947" s="298">
        <f t="shared" si="320"/>
        <v>3.2711174398217358</v>
      </c>
      <c r="S947" s="298">
        <f t="shared" si="320"/>
        <v>0.22868345716684502</v>
      </c>
      <c r="T947" s="298">
        <f t="shared" si="320"/>
        <v>0.87187858838426724</v>
      </c>
      <c r="U947" s="298">
        <f t="shared" si="320"/>
        <v>1.1986695151778859</v>
      </c>
      <c r="V947" s="298">
        <f t="shared" si="320"/>
        <v>0.64087306783864317</v>
      </c>
      <c r="W947" s="298">
        <f t="shared" si="320"/>
        <v>0.45432683267956353</v>
      </c>
      <c r="X947" s="298">
        <f t="shared" si="320"/>
        <v>0.11509056912588633</v>
      </c>
      <c r="Y947" s="298">
        <f t="shared" si="320"/>
        <v>-4.4868329772052018E-2</v>
      </c>
      <c r="Z947" s="298">
        <f t="shared" si="320"/>
        <v>-0.83010042348069524</v>
      </c>
      <c r="AA947" s="298">
        <f t="shared" si="320"/>
        <v>0.16556058108241345</v>
      </c>
      <c r="AB947" s="298">
        <f t="shared" si="320"/>
        <v>-2.5223306633750164</v>
      </c>
      <c r="AC947" s="298">
        <f t="shared" si="320"/>
        <v>5.9595061025513374</v>
      </c>
      <c r="AD947" s="298">
        <f t="shared" si="320"/>
        <v>-1.5289201169360722</v>
      </c>
      <c r="AE947" s="298">
        <f t="shared" si="320"/>
        <v>1.4375979311838316</v>
      </c>
      <c r="AF947" s="298"/>
      <c r="AG947" s="298"/>
      <c r="AH947" s="298"/>
    </row>
    <row r="948" spans="1:34" s="299" customFormat="1" x14ac:dyDescent="0.2">
      <c r="A948" s="297" t="s">
        <v>117</v>
      </c>
      <c r="B948" s="297" t="s">
        <v>423</v>
      </c>
      <c r="C948" s="298" t="str">
        <f t="shared" si="321"/>
        <v/>
      </c>
      <c r="D948" s="298">
        <f t="shared" si="321"/>
        <v>14.135546681750011</v>
      </c>
      <c r="E948" s="298">
        <f t="shared" si="321"/>
        <v>14.442643365674957</v>
      </c>
      <c r="F948" s="298">
        <f t="shared" si="321"/>
        <v>3.8987601806047989</v>
      </c>
      <c r="G948" s="298">
        <f t="shared" si="321"/>
        <v>5.2981107841383546</v>
      </c>
      <c r="H948" s="298">
        <f t="shared" si="321"/>
        <v>-2.2939325293124702</v>
      </c>
      <c r="I948" s="298">
        <f t="shared" si="321"/>
        <v>1.2855383958116917</v>
      </c>
      <c r="J948" s="298">
        <f t="shared" si="321"/>
        <v>-1.1109440377911506</v>
      </c>
      <c r="K948" s="298">
        <f t="shared" si="321"/>
        <v>-15.818133559307112</v>
      </c>
      <c r="L948" s="298">
        <f t="shared" si="321"/>
        <v>0.12362271068817599</v>
      </c>
      <c r="M948" s="298">
        <f t="shared" si="321"/>
        <v>14.78249919020962</v>
      </c>
      <c r="N948" s="298">
        <f t="shared" si="321"/>
        <v>5.7082269319590706</v>
      </c>
      <c r="O948" s="298">
        <f t="shared" si="320"/>
        <v>1.2743537711826125</v>
      </c>
      <c r="P948" s="298">
        <f t="shared" si="320"/>
        <v>2.5826446280991844</v>
      </c>
      <c r="Q948" s="298">
        <f t="shared" si="320"/>
        <v>1.4711158952278369</v>
      </c>
      <c r="R948" s="298">
        <f t="shared" si="320"/>
        <v>1.9567456230690228</v>
      </c>
      <c r="S948" s="298">
        <f t="shared" si="320"/>
        <v>1.1490368367691906</v>
      </c>
      <c r="T948" s="298">
        <f t="shared" si="320"/>
        <v>1.6139240506328978</v>
      </c>
      <c r="U948" s="298">
        <f t="shared" si="320"/>
        <v>2.549317147192709</v>
      </c>
      <c r="V948" s="298">
        <f t="shared" si="320"/>
        <v>2.5536854323853664</v>
      </c>
      <c r="W948" s="298">
        <f t="shared" si="320"/>
        <v>1.2005856515373337</v>
      </c>
      <c r="X948" s="298">
        <f t="shared" si="320"/>
        <v>10.607734806629843</v>
      </c>
      <c r="Y948" s="298">
        <f t="shared" si="320"/>
        <v>2.448163877092191</v>
      </c>
      <c r="Z948" s="298">
        <f t="shared" si="320"/>
        <v>0.84072863148061394</v>
      </c>
      <c r="AA948" s="298">
        <f t="shared" si="320"/>
        <v>1.3273161667109123</v>
      </c>
      <c r="AB948" s="298">
        <f t="shared" si="320"/>
        <v>1.1757575757575633</v>
      </c>
      <c r="AC948" s="298">
        <f t="shared" si="320"/>
        <v>5.12820512820511</v>
      </c>
      <c r="AD948" s="298">
        <f t="shared" si="320"/>
        <v>2.9931253305129468</v>
      </c>
      <c r="AE948" s="298">
        <f t="shared" si="320"/>
        <v>19.625875222071244</v>
      </c>
      <c r="AF948" s="298"/>
      <c r="AG948" s="298"/>
      <c r="AH948" s="298"/>
    </row>
    <row r="949" spans="1:34" s="299" customFormat="1" x14ac:dyDescent="0.2">
      <c r="A949" s="297" t="s">
        <v>118</v>
      </c>
      <c r="B949" s="297" t="s">
        <v>424</v>
      </c>
      <c r="C949" s="298" t="str">
        <f t="shared" si="321"/>
        <v/>
      </c>
      <c r="D949" s="298" t="str">
        <f t="shared" si="321"/>
        <v/>
      </c>
      <c r="E949" s="298" t="str">
        <f t="shared" si="321"/>
        <v/>
      </c>
      <c r="F949" s="298" t="str">
        <f t="shared" si="321"/>
        <v/>
      </c>
      <c r="G949" s="298" t="str">
        <f t="shared" si="321"/>
        <v/>
      </c>
      <c r="H949" s="298" t="str">
        <f t="shared" si="321"/>
        <v/>
      </c>
      <c r="I949" s="298" t="str">
        <f t="shared" si="321"/>
        <v/>
      </c>
      <c r="J949" s="298" t="str">
        <f t="shared" si="321"/>
        <v/>
      </c>
      <c r="K949" s="298" t="str">
        <f t="shared" si="321"/>
        <v/>
      </c>
      <c r="L949" s="298" t="str">
        <f t="shared" si="321"/>
        <v/>
      </c>
      <c r="M949" s="298" t="str">
        <f t="shared" si="321"/>
        <v/>
      </c>
      <c r="N949" s="298" t="str">
        <f t="shared" si="321"/>
        <v/>
      </c>
      <c r="O949" s="298" t="str">
        <f t="shared" si="320"/>
        <v/>
      </c>
      <c r="P949" s="298" t="str">
        <f t="shared" si="320"/>
        <v/>
      </c>
      <c r="Q949" s="298" t="str">
        <f t="shared" si="320"/>
        <v/>
      </c>
      <c r="R949" s="298" t="str">
        <f t="shared" si="320"/>
        <v/>
      </c>
      <c r="S949" s="298" t="str">
        <f t="shared" si="320"/>
        <v/>
      </c>
      <c r="T949" s="298" t="str">
        <f t="shared" si="320"/>
        <v/>
      </c>
      <c r="U949" s="298" t="str">
        <f t="shared" si="320"/>
        <v/>
      </c>
      <c r="V949" s="298" t="str">
        <f t="shared" si="320"/>
        <v/>
      </c>
      <c r="W949" s="298" t="str">
        <f t="shared" si="320"/>
        <v/>
      </c>
      <c r="X949" s="298" t="str">
        <f t="shared" si="320"/>
        <v/>
      </c>
      <c r="Y949" s="298" t="str">
        <f t="shared" si="320"/>
        <v/>
      </c>
      <c r="Z949" s="298" t="str">
        <f t="shared" si="320"/>
        <v/>
      </c>
      <c r="AA949" s="298" t="str">
        <f t="shared" si="320"/>
        <v/>
      </c>
      <c r="AB949" s="298" t="str">
        <f t="shared" si="320"/>
        <v/>
      </c>
      <c r="AC949" s="298" t="str">
        <f t="shared" si="320"/>
        <v/>
      </c>
      <c r="AD949" s="298" t="str">
        <f t="shared" si="320"/>
        <v/>
      </c>
      <c r="AE949" s="298" t="str">
        <f t="shared" si="320"/>
        <v/>
      </c>
      <c r="AF949" s="298"/>
      <c r="AG949" s="298"/>
      <c r="AH949" s="298"/>
    </row>
    <row r="950" spans="1:34" s="299" customFormat="1" x14ac:dyDescent="0.2">
      <c r="A950" s="297" t="s">
        <v>187</v>
      </c>
      <c r="B950" s="297" t="s">
        <v>425</v>
      </c>
      <c r="C950" s="298" t="str">
        <f t="shared" si="321"/>
        <v/>
      </c>
      <c r="D950" s="298">
        <f t="shared" si="321"/>
        <v>36.894461290796457</v>
      </c>
      <c r="E950" s="298">
        <f t="shared" si="321"/>
        <v>-7.1303148815221817</v>
      </c>
      <c r="F950" s="298">
        <f t="shared" si="321"/>
        <v>-9.4532564449628325</v>
      </c>
      <c r="G950" s="298">
        <f t="shared" si="321"/>
        <v>2.9781909310481192</v>
      </c>
      <c r="H950" s="298">
        <f t="shared" si="321"/>
        <v>9.2294473973674194</v>
      </c>
      <c r="I950" s="298">
        <f t="shared" si="321"/>
        <v>6.8125617012594564</v>
      </c>
      <c r="J950" s="298">
        <f t="shared" si="321"/>
        <v>6.5910590592013207</v>
      </c>
      <c r="K950" s="298">
        <f t="shared" si="321"/>
        <v>3.5347288898902596</v>
      </c>
      <c r="L950" s="298">
        <f t="shared" si="321"/>
        <v>0.25560844002250338</v>
      </c>
      <c r="M950" s="298">
        <f t="shared" si="321"/>
        <v>0.86452688745233264</v>
      </c>
      <c r="N950" s="298">
        <f t="shared" si="321"/>
        <v>0.21559838940581333</v>
      </c>
      <c r="O950" s="298">
        <f t="shared" si="320"/>
        <v>-4.96814764584117</v>
      </c>
      <c r="P950" s="298">
        <f t="shared" si="320"/>
        <v>-4.7127417907172902</v>
      </c>
      <c r="Q950" s="298">
        <f t="shared" si="320"/>
        <v>5.6557685779576206</v>
      </c>
      <c r="R950" s="298">
        <f t="shared" si="320"/>
        <v>-2.4702856601315215</v>
      </c>
      <c r="S950" s="298">
        <f t="shared" si="320"/>
        <v>35.860073260395268</v>
      </c>
      <c r="T950" s="298">
        <f t="shared" si="320"/>
        <v>7.4558512386587505</v>
      </c>
      <c r="U950" s="298">
        <f t="shared" si="320"/>
        <v>3.3866238134504068</v>
      </c>
      <c r="V950" s="298">
        <f t="shared" si="320"/>
        <v>4.9010052354372391</v>
      </c>
      <c r="W950" s="298">
        <f t="shared" si="320"/>
        <v>2.8285057160851945</v>
      </c>
      <c r="X950" s="298">
        <f t="shared" si="320"/>
        <v>7.3893548325449032</v>
      </c>
      <c r="Y950" s="298">
        <f t="shared" si="320"/>
        <v>3.0902132804191407</v>
      </c>
      <c r="Z950" s="298">
        <f t="shared" si="320"/>
        <v>0.96141124586548443</v>
      </c>
      <c r="AA950" s="298">
        <f t="shared" si="320"/>
        <v>-8.8302170025822413E-2</v>
      </c>
      <c r="AB950" s="298">
        <f t="shared" si="320"/>
        <v>0.45958476113687752</v>
      </c>
      <c r="AC950" s="298">
        <f t="shared" si="320"/>
        <v>-4.320513060925979</v>
      </c>
      <c r="AD950" s="298">
        <f t="shared" si="320"/>
        <v>-1.1660364658602762</v>
      </c>
      <c r="AE950" s="298">
        <f t="shared" si="320"/>
        <v>3.3722645194722345</v>
      </c>
      <c r="AF950" s="298"/>
      <c r="AG950" s="298"/>
      <c r="AH950" s="298"/>
    </row>
    <row r="951" spans="1:34" s="299" customFormat="1" x14ac:dyDescent="0.2">
      <c r="A951" s="297" t="s">
        <v>189</v>
      </c>
      <c r="B951" s="297" t="s">
        <v>426</v>
      </c>
      <c r="C951" s="298" t="str">
        <f t="shared" si="321"/>
        <v/>
      </c>
      <c r="D951" s="298">
        <f t="shared" si="321"/>
        <v>1.4227031974084925</v>
      </c>
      <c r="E951" s="298">
        <f t="shared" si="321"/>
        <v>12.631363733625722</v>
      </c>
      <c r="F951" s="298">
        <f t="shared" si="321"/>
        <v>-4.8756303550884112</v>
      </c>
      <c r="G951" s="298">
        <f t="shared" si="321"/>
        <v>13.895300610831995</v>
      </c>
      <c r="H951" s="298">
        <f t="shared" si="321"/>
        <v>17.776173853748013</v>
      </c>
      <c r="I951" s="298">
        <f t="shared" si="321"/>
        <v>0.98641662589613599</v>
      </c>
      <c r="J951" s="298">
        <f t="shared" si="321"/>
        <v>-8.0862536416406954</v>
      </c>
      <c r="K951" s="298">
        <f t="shared" si="321"/>
        <v>-7.5777146579164789</v>
      </c>
      <c r="L951" s="298">
        <f t="shared" si="321"/>
        <v>21.205705251184082</v>
      </c>
      <c r="M951" s="298">
        <f t="shared" si="321"/>
        <v>4.1050774620599029</v>
      </c>
      <c r="N951" s="298">
        <f t="shared" si="321"/>
        <v>28.475984622653638</v>
      </c>
      <c r="O951" s="298">
        <f t="shared" si="320"/>
        <v>-17.653876588458715</v>
      </c>
      <c r="P951" s="298">
        <f t="shared" si="320"/>
        <v>-1.9034360630196812</v>
      </c>
      <c r="Q951" s="298">
        <f t="shared" si="320"/>
        <v>-0.2847485663835414</v>
      </c>
      <c r="R951" s="298">
        <f t="shared" si="320"/>
        <v>0.92819795423710882</v>
      </c>
      <c r="S951" s="298">
        <f t="shared" si="320"/>
        <v>5.4223771434486201</v>
      </c>
      <c r="T951" s="298">
        <f t="shared" si="320"/>
        <v>-4.509306220059484</v>
      </c>
      <c r="U951" s="298">
        <f t="shared" si="320"/>
        <v>-2.9404746532035841</v>
      </c>
      <c r="V951" s="298">
        <f t="shared" si="320"/>
        <v>-3.2229742209001766</v>
      </c>
      <c r="W951" s="298">
        <f t="shared" si="320"/>
        <v>-1.543991302103509</v>
      </c>
      <c r="X951" s="298">
        <f t="shared" si="320"/>
        <v>1.5455653195483698</v>
      </c>
      <c r="Y951" s="298">
        <f t="shared" si="320"/>
        <v>0.30911750576629871</v>
      </c>
      <c r="Z951" s="298">
        <f t="shared" si="320"/>
        <v>2.2661699007786806</v>
      </c>
      <c r="AA951" s="298">
        <f t="shared" si="320"/>
        <v>-5.8746141644516747E-2</v>
      </c>
      <c r="AB951" s="298">
        <f t="shared" si="320"/>
        <v>0.9702616078288262</v>
      </c>
      <c r="AC951" s="298">
        <f t="shared" si="320"/>
        <v>1.9344192062436205</v>
      </c>
      <c r="AD951" s="298">
        <f t="shared" si="320"/>
        <v>2.9925087295605168</v>
      </c>
      <c r="AE951" s="298">
        <f t="shared" si="320"/>
        <v>1.5046801283788103</v>
      </c>
      <c r="AF951" s="298"/>
      <c r="AG951" s="298"/>
      <c r="AH951" s="298"/>
    </row>
    <row r="952" spans="1:34" s="299" customFormat="1" x14ac:dyDescent="0.2">
      <c r="A952" s="297" t="s">
        <v>464</v>
      </c>
      <c r="B952" s="297" t="s">
        <v>427</v>
      </c>
      <c r="C952" s="298" t="str">
        <f t="shared" si="321"/>
        <v/>
      </c>
      <c r="D952" s="298">
        <f t="shared" si="321"/>
        <v>9.28222151573841</v>
      </c>
      <c r="E952" s="298">
        <f t="shared" si="321"/>
        <v>13.453505419099908</v>
      </c>
      <c r="F952" s="298">
        <f t="shared" si="321"/>
        <v>-4.2621800950637727</v>
      </c>
      <c r="G952" s="298">
        <f t="shared" si="321"/>
        <v>-1.9836202215121501</v>
      </c>
      <c r="H952" s="298">
        <f t="shared" si="321"/>
        <v>-8.1843816354595376</v>
      </c>
      <c r="I952" s="298">
        <f t="shared" si="321"/>
        <v>2.3289044035496032</v>
      </c>
      <c r="J952" s="298">
        <f t="shared" si="321"/>
        <v>2.4309187883348793</v>
      </c>
      <c r="K952" s="298">
        <f t="shared" si="321"/>
        <v>-7.6066748608469297</v>
      </c>
      <c r="L952" s="298">
        <f t="shared" si="321"/>
        <v>-3.7808837269086348</v>
      </c>
      <c r="M952" s="298">
        <f t="shared" si="321"/>
        <v>4.1955025460104656</v>
      </c>
      <c r="N952" s="298">
        <f t="shared" si="321"/>
        <v>-1.5196695323045351</v>
      </c>
      <c r="O952" s="298">
        <f t="shared" si="320"/>
        <v>-14.483511271444661</v>
      </c>
      <c r="P952" s="298">
        <f t="shared" si="320"/>
        <v>14.63434058577764</v>
      </c>
      <c r="Q952" s="298">
        <f t="shared" si="320"/>
        <v>-0.26060025782255192</v>
      </c>
      <c r="R952" s="298">
        <f t="shared" si="320"/>
        <v>6.8361946246270788</v>
      </c>
      <c r="S952" s="298">
        <f t="shared" si="320"/>
        <v>2.1830559766056412</v>
      </c>
      <c r="T952" s="298">
        <f t="shared" si="320"/>
        <v>3.9648188312403354</v>
      </c>
      <c r="U952" s="298">
        <f t="shared" si="320"/>
        <v>-0.50052650184891911</v>
      </c>
      <c r="V952" s="298">
        <f t="shared" si="320"/>
        <v>2.8020010892906511</v>
      </c>
      <c r="W952" s="298">
        <f t="shared" si="320"/>
        <v>3.1463878004043266</v>
      </c>
      <c r="X952" s="298">
        <f t="shared" si="320"/>
        <v>4.7418529330085279</v>
      </c>
      <c r="Y952" s="298">
        <f t="shared" si="320"/>
        <v>1.5616329677867524</v>
      </c>
      <c r="Z952" s="298">
        <f t="shared" si="320"/>
        <v>-2.5403342423157893</v>
      </c>
      <c r="AA952" s="298">
        <f t="shared" si="320"/>
        <v>1.8579003883983258</v>
      </c>
      <c r="AB952" s="298">
        <f t="shared" si="320"/>
        <v>2.7348545182112938</v>
      </c>
      <c r="AC952" s="298">
        <f t="shared" si="320"/>
        <v>6.9094371251637865</v>
      </c>
      <c r="AD952" s="298">
        <f t="shared" si="320"/>
        <v>2.1365559322609196</v>
      </c>
      <c r="AE952" s="298">
        <f t="shared" si="320"/>
        <v>1.27611301074948</v>
      </c>
      <c r="AF952" s="298"/>
      <c r="AG952" s="298"/>
      <c r="AH952" s="298"/>
    </row>
    <row r="953" spans="1:34" s="299" customFormat="1" x14ac:dyDescent="0.2">
      <c r="A953" s="297" t="s">
        <v>465</v>
      </c>
      <c r="B953" s="297" t="s">
        <v>428</v>
      </c>
      <c r="C953" s="298" t="str">
        <f t="shared" si="321"/>
        <v/>
      </c>
      <c r="D953" s="298">
        <f t="shared" si="321"/>
        <v>-9.039707767642879</v>
      </c>
      <c r="E953" s="298">
        <f t="shared" si="321"/>
        <v>28.985992188963273</v>
      </c>
      <c r="F953" s="298">
        <f t="shared" si="321"/>
        <v>-5.3835687751830559</v>
      </c>
      <c r="G953" s="298">
        <f t="shared" si="321"/>
        <v>12.254076101152522</v>
      </c>
      <c r="H953" s="298">
        <f t="shared" si="321"/>
        <v>-25.652408896470501</v>
      </c>
      <c r="I953" s="298">
        <f t="shared" si="321"/>
        <v>14.740731618691738</v>
      </c>
      <c r="J953" s="298">
        <f t="shared" si="321"/>
        <v>15.821758601121827</v>
      </c>
      <c r="K953" s="298">
        <f t="shared" si="321"/>
        <v>-2.5977514247014333</v>
      </c>
      <c r="L953" s="298">
        <f t="shared" si="321"/>
        <v>18.047544982802055</v>
      </c>
      <c r="M953" s="298">
        <f t="shared" si="321"/>
        <v>-12.661059202309566</v>
      </c>
      <c r="N953" s="298">
        <f t="shared" si="321"/>
        <v>-22.489901857987693</v>
      </c>
      <c r="O953" s="298">
        <f t="shared" si="321"/>
        <v>-28.752733746985658</v>
      </c>
      <c r="P953" s="298">
        <f t="shared" si="321"/>
        <v>3.7563568620550436</v>
      </c>
      <c r="Q953" s="298">
        <f t="shared" si="321"/>
        <v>-0.64513139410089515</v>
      </c>
      <c r="R953" s="298">
        <f t="shared" si="321"/>
        <v>2.6931657333618908</v>
      </c>
      <c r="S953" s="298">
        <f t="shared" ref="O953:AE965" si="322">IFERROR(100*(S741/S794-1),"")</f>
        <v>-1.7424247829938233</v>
      </c>
      <c r="T953" s="298">
        <f t="shared" si="322"/>
        <v>3.5298273421294102</v>
      </c>
      <c r="U953" s="298">
        <f t="shared" si="322"/>
        <v>0.63971517529033406</v>
      </c>
      <c r="V953" s="298">
        <f t="shared" si="322"/>
        <v>1.0292977236183276</v>
      </c>
      <c r="W953" s="298">
        <f t="shared" si="322"/>
        <v>-2.5665394118431162</v>
      </c>
      <c r="X953" s="298">
        <f t="shared" si="322"/>
        <v>-8.8802188424208506E-2</v>
      </c>
      <c r="Y953" s="298">
        <f t="shared" si="322"/>
        <v>0.22344063501658074</v>
      </c>
      <c r="Z953" s="298">
        <f t="shared" si="322"/>
        <v>-15.538745272252541</v>
      </c>
      <c r="AA953" s="298">
        <f t="shared" si="322"/>
        <v>0.76181667315009527</v>
      </c>
      <c r="AB953" s="298">
        <f t="shared" si="322"/>
        <v>-3.6601121984636276E-2</v>
      </c>
      <c r="AC953" s="298">
        <f t="shared" si="322"/>
        <v>1.5949853660046642E-4</v>
      </c>
      <c r="AD953" s="298">
        <f t="shared" si="322"/>
        <v>-0.29762396616611619</v>
      </c>
      <c r="AE953" s="298">
        <f t="shared" si="322"/>
        <v>-0.11201903332246355</v>
      </c>
      <c r="AF953" s="298"/>
      <c r="AG953" s="298"/>
      <c r="AH953" s="298"/>
    </row>
    <row r="954" spans="1:34" s="299" customFormat="1" x14ac:dyDescent="0.2">
      <c r="A954" s="297" t="s">
        <v>466</v>
      </c>
      <c r="B954" s="297" t="s">
        <v>429</v>
      </c>
      <c r="C954" s="298" t="str">
        <f t="shared" ref="C954:N965" si="323">IFERROR(100*(C742/C795-1),"")</f>
        <v/>
      </c>
      <c r="D954" s="298">
        <f t="shared" si="323"/>
        <v>-2.0990907268849557</v>
      </c>
      <c r="E954" s="298">
        <f t="shared" si="323"/>
        <v>0.44620908164623163</v>
      </c>
      <c r="F954" s="298">
        <f t="shared" si="323"/>
        <v>-0.24729106271648149</v>
      </c>
      <c r="G954" s="298">
        <f t="shared" si="323"/>
        <v>-2.6268007141978189</v>
      </c>
      <c r="H954" s="298">
        <f t="shared" si="323"/>
        <v>1.9933458526335324</v>
      </c>
      <c r="I954" s="298">
        <f t="shared" si="323"/>
        <v>-3.9511408286620586</v>
      </c>
      <c r="J954" s="298">
        <f t="shared" si="323"/>
        <v>0.24912648311989916</v>
      </c>
      <c r="K954" s="298">
        <f t="shared" si="323"/>
        <v>2.3829805119294001</v>
      </c>
      <c r="L954" s="298">
        <f t="shared" si="323"/>
        <v>-1.2696570181533473</v>
      </c>
      <c r="M954" s="298">
        <f t="shared" si="323"/>
        <v>-10.5460246055752</v>
      </c>
      <c r="N954" s="298">
        <f t="shared" si="323"/>
        <v>-0.93619967520124359</v>
      </c>
      <c r="O954" s="298">
        <f t="shared" si="322"/>
        <v>11.651439411054131</v>
      </c>
      <c r="P954" s="298">
        <f t="shared" si="322"/>
        <v>8.3919299751425989</v>
      </c>
      <c r="Q954" s="298">
        <f t="shared" si="322"/>
        <v>5.1180331417332692</v>
      </c>
      <c r="R954" s="298">
        <f t="shared" si="322"/>
        <v>5.6596525588598734</v>
      </c>
      <c r="S954" s="298">
        <f t="shared" si="322"/>
        <v>4.7280341604262421</v>
      </c>
      <c r="T954" s="298">
        <f t="shared" si="322"/>
        <v>5.2602658986034445</v>
      </c>
      <c r="U954" s="298">
        <f t="shared" si="322"/>
        <v>8.6477028024419145</v>
      </c>
      <c r="V954" s="298">
        <f t="shared" si="322"/>
        <v>5.0805926882204089</v>
      </c>
      <c r="W954" s="298">
        <f t="shared" si="322"/>
        <v>2.6455996662290371</v>
      </c>
      <c r="X954" s="298">
        <f t="shared" si="322"/>
        <v>-4.9758039731147896</v>
      </c>
      <c r="Y954" s="298">
        <f t="shared" si="322"/>
        <v>1.7709973670546608</v>
      </c>
      <c r="Z954" s="298">
        <f t="shared" si="322"/>
        <v>1.0001865006497024</v>
      </c>
      <c r="AA954" s="298">
        <f t="shared" si="322"/>
        <v>0.87514828132140288</v>
      </c>
      <c r="AB954" s="298">
        <f t="shared" si="322"/>
        <v>1.9588023988096115</v>
      </c>
      <c r="AC954" s="298">
        <f t="shared" si="322"/>
        <v>1.8148088689106556</v>
      </c>
      <c r="AD954" s="298">
        <f t="shared" si="322"/>
        <v>-0.30870645034005717</v>
      </c>
      <c r="AE954" s="298">
        <f t="shared" si="322"/>
        <v>1.910122673046577</v>
      </c>
      <c r="AF954" s="298"/>
      <c r="AG954" s="298"/>
      <c r="AH954" s="298"/>
    </row>
    <row r="955" spans="1:34" s="299" customFormat="1" x14ac:dyDescent="0.2">
      <c r="A955" s="297" t="s">
        <v>191</v>
      </c>
      <c r="B955" s="297" t="s">
        <v>430</v>
      </c>
      <c r="C955" s="298" t="str">
        <f t="shared" si="323"/>
        <v/>
      </c>
      <c r="D955" s="298">
        <f t="shared" si="323"/>
        <v>-9.4250461452509491</v>
      </c>
      <c r="E955" s="298">
        <f t="shared" si="323"/>
        <v>4.1639030883429129</v>
      </c>
      <c r="F955" s="298">
        <f t="shared" si="323"/>
        <v>2.9643469096908293</v>
      </c>
      <c r="G955" s="298">
        <f t="shared" si="323"/>
        <v>-3.7411126877518797</v>
      </c>
      <c r="H955" s="298">
        <f t="shared" si="323"/>
        <v>11.616270105384906</v>
      </c>
      <c r="I955" s="298">
        <f t="shared" si="323"/>
        <v>4.3015080235634162</v>
      </c>
      <c r="J955" s="298">
        <f t="shared" si="323"/>
        <v>-1.2289438299022737</v>
      </c>
      <c r="K955" s="298">
        <f t="shared" si="323"/>
        <v>0.16864687652207166</v>
      </c>
      <c r="L955" s="298">
        <f t="shared" si="323"/>
        <v>1.1881425393936995</v>
      </c>
      <c r="M955" s="298">
        <f t="shared" si="323"/>
        <v>-2.1784987113566912</v>
      </c>
      <c r="N955" s="298">
        <f t="shared" si="323"/>
        <v>0.98898665408249098</v>
      </c>
      <c r="O955" s="298">
        <f t="shared" si="322"/>
        <v>5.9001132617890084</v>
      </c>
      <c r="P955" s="298">
        <f t="shared" si="322"/>
        <v>-6.5917419504601948E-2</v>
      </c>
      <c r="Q955" s="298">
        <f t="shared" si="322"/>
        <v>0.9459586655321095</v>
      </c>
      <c r="R955" s="298">
        <f t="shared" si="322"/>
        <v>5.0927826721161917</v>
      </c>
      <c r="S955" s="298">
        <f t="shared" si="322"/>
        <v>0.93869830670820775</v>
      </c>
      <c r="T955" s="298">
        <f t="shared" si="322"/>
        <v>-0.2717755381959952</v>
      </c>
      <c r="U955" s="298">
        <f t="shared" si="322"/>
        <v>0.13822263567302429</v>
      </c>
      <c r="V955" s="298">
        <f t="shared" si="322"/>
        <v>7.7300942224475033</v>
      </c>
      <c r="W955" s="298">
        <f t="shared" si="322"/>
        <v>4.5311652022767879</v>
      </c>
      <c r="X955" s="298">
        <f t="shared" si="322"/>
        <v>1.2412731171552283</v>
      </c>
      <c r="Y955" s="298">
        <f t="shared" si="322"/>
        <v>4.8643076576430744</v>
      </c>
      <c r="Z955" s="298">
        <f t="shared" si="322"/>
        <v>3.0273705498928161</v>
      </c>
      <c r="AA955" s="298">
        <f t="shared" si="322"/>
        <v>0.57124554137615302</v>
      </c>
      <c r="AB955" s="298">
        <f t="shared" si="322"/>
        <v>2.4355739824248657</v>
      </c>
      <c r="AC955" s="298">
        <f t="shared" si="322"/>
        <v>2.6772187139854298</v>
      </c>
      <c r="AD955" s="298">
        <f t="shared" si="322"/>
        <v>3.3118138647706408</v>
      </c>
      <c r="AE955" s="298">
        <f t="shared" si="322"/>
        <v>3.599835215724223</v>
      </c>
      <c r="AF955" s="298"/>
      <c r="AG955" s="298"/>
      <c r="AH955" s="298"/>
    </row>
    <row r="956" spans="1:34" s="299" customFormat="1" x14ac:dyDescent="0.2">
      <c r="A956" s="297" t="s">
        <v>192</v>
      </c>
      <c r="B956" s="297" t="s">
        <v>431</v>
      </c>
      <c r="C956" s="298" t="str">
        <f t="shared" si="323"/>
        <v/>
      </c>
      <c r="D956" s="298">
        <f t="shared" si="323"/>
        <v>-15.979066434220391</v>
      </c>
      <c r="E956" s="298">
        <f t="shared" si="323"/>
        <v>-6.1399865294629148</v>
      </c>
      <c r="F956" s="298">
        <f t="shared" si="323"/>
        <v>-1.6028157711322155</v>
      </c>
      <c r="G956" s="298">
        <f t="shared" si="323"/>
        <v>-10.898947365418476</v>
      </c>
      <c r="H956" s="298">
        <f t="shared" si="323"/>
        <v>6.452143036905289</v>
      </c>
      <c r="I956" s="298">
        <f t="shared" si="323"/>
        <v>-36.453413213031304</v>
      </c>
      <c r="J956" s="298">
        <f t="shared" si="323"/>
        <v>-49.953716651492698</v>
      </c>
      <c r="K956" s="298">
        <f t="shared" si="323"/>
        <v>-15.753084367280579</v>
      </c>
      <c r="L956" s="298">
        <f t="shared" si="323"/>
        <v>-5.8646590562690948</v>
      </c>
      <c r="M956" s="298">
        <f t="shared" si="323"/>
        <v>-4.644827703911492</v>
      </c>
      <c r="N956" s="298">
        <f t="shared" si="323"/>
        <v>-22.826345920672775</v>
      </c>
      <c r="O956" s="298">
        <f t="shared" si="322"/>
        <v>-1.977201110543958</v>
      </c>
      <c r="P956" s="298">
        <f t="shared" si="322"/>
        <v>1.5753585704208817</v>
      </c>
      <c r="Q956" s="298">
        <f t="shared" si="322"/>
        <v>-22.717906690413812</v>
      </c>
      <c r="R956" s="298">
        <f t="shared" si="322"/>
        <v>2.2324051227822661</v>
      </c>
      <c r="S956" s="298">
        <f t="shared" si="322"/>
        <v>-0.18874208948592708</v>
      </c>
      <c r="T956" s="298">
        <f t="shared" si="322"/>
        <v>0.31310732023321908</v>
      </c>
      <c r="U956" s="298">
        <f t="shared" si="322"/>
        <v>2.8814669286182149</v>
      </c>
      <c r="V956" s="298">
        <f t="shared" si="322"/>
        <v>2.3796762782720471</v>
      </c>
      <c r="W956" s="298">
        <f t="shared" si="322"/>
        <v>3.4744494333974751</v>
      </c>
      <c r="X956" s="298">
        <f t="shared" si="322"/>
        <v>-2.9402152378278368</v>
      </c>
      <c r="Y956" s="298">
        <f t="shared" si="322"/>
        <v>2.9691553761890921</v>
      </c>
      <c r="Z956" s="298">
        <f t="shared" si="322"/>
        <v>184.84206811364038</v>
      </c>
      <c r="AA956" s="298">
        <f t="shared" si="322"/>
        <v>2.1817095038852319</v>
      </c>
      <c r="AB956" s="298">
        <f t="shared" si="322"/>
        <v>0.28131477642878711</v>
      </c>
      <c r="AC956" s="298">
        <f t="shared" si="322"/>
        <v>2.2737022737022716</v>
      </c>
      <c r="AD956" s="298">
        <f t="shared" si="322"/>
        <v>1.9325024506371635</v>
      </c>
      <c r="AE956" s="298">
        <f t="shared" si="322"/>
        <v>0</v>
      </c>
      <c r="AF956" s="298"/>
      <c r="AG956" s="298"/>
      <c r="AH956" s="298"/>
    </row>
    <row r="957" spans="1:34" s="299" customFormat="1" x14ac:dyDescent="0.2">
      <c r="A957" s="297" t="s">
        <v>467</v>
      </c>
      <c r="B957" s="297" t="s">
        <v>433</v>
      </c>
      <c r="C957" s="298" t="str">
        <f t="shared" si="323"/>
        <v/>
      </c>
      <c r="D957" s="298">
        <f t="shared" si="323"/>
        <v>-11.255205724805128</v>
      </c>
      <c r="E957" s="298">
        <f t="shared" si="323"/>
        <v>-11.894140830575473</v>
      </c>
      <c r="F957" s="298">
        <f t="shared" si="323"/>
        <v>-45.565390057088294</v>
      </c>
      <c r="G957" s="298">
        <f t="shared" si="323"/>
        <v>-6.9080674177401828</v>
      </c>
      <c r="H957" s="298">
        <f t="shared" si="323"/>
        <v>4.4371675136660738</v>
      </c>
      <c r="I957" s="298">
        <f t="shared" si="323"/>
        <v>-2.4696177942873487</v>
      </c>
      <c r="J957" s="298">
        <f t="shared" si="323"/>
        <v>-48.561781733681798</v>
      </c>
      <c r="K957" s="298">
        <f t="shared" si="323"/>
        <v>-19.932038671330965</v>
      </c>
      <c r="L957" s="298">
        <f t="shared" si="323"/>
        <v>1.7201710628552913</v>
      </c>
      <c r="M957" s="298">
        <f t="shared" si="323"/>
        <v>158.20138335510322</v>
      </c>
      <c r="N957" s="298">
        <f t="shared" si="323"/>
        <v>-2.9319442530419404</v>
      </c>
      <c r="O957" s="298">
        <f t="shared" si="322"/>
        <v>-3.1526092368097558</v>
      </c>
      <c r="P957" s="298">
        <f t="shared" si="322"/>
        <v>-1.2069239320311231</v>
      </c>
      <c r="Q957" s="298">
        <f t="shared" si="322"/>
        <v>2.9596326278088059</v>
      </c>
      <c r="R957" s="298">
        <f t="shared" si="322"/>
        <v>3.7612961003012257</v>
      </c>
      <c r="S957" s="298">
        <f t="shared" si="322"/>
        <v>1.2611930886619049E-2</v>
      </c>
      <c r="T957" s="298">
        <f t="shared" si="322"/>
        <v>-13.737762170870349</v>
      </c>
      <c r="U957" s="298">
        <f t="shared" si="322"/>
        <v>-4.103058820124561</v>
      </c>
      <c r="V957" s="298">
        <f t="shared" si="322"/>
        <v>-1.6571445579459443</v>
      </c>
      <c r="W957" s="298">
        <f t="shared" si="322"/>
        <v>5.8739463369255729</v>
      </c>
      <c r="X957" s="298">
        <f t="shared" si="322"/>
        <v>-25.86978524001783</v>
      </c>
      <c r="Y957" s="298">
        <f t="shared" si="322"/>
        <v>0.80005358167052343</v>
      </c>
      <c r="Z957" s="298">
        <f t="shared" si="322"/>
        <v>1.2497159736423624</v>
      </c>
      <c r="AA957" s="298">
        <f t="shared" si="322"/>
        <v>0.26930761879941922</v>
      </c>
      <c r="AB957" s="298">
        <f t="shared" si="322"/>
        <v>0.56595315476857255</v>
      </c>
      <c r="AC957" s="298">
        <f t="shared" si="322"/>
        <v>0.74815344293543973</v>
      </c>
      <c r="AD957" s="298">
        <f t="shared" si="322"/>
        <v>2.0207134637514335</v>
      </c>
      <c r="AE957" s="298">
        <f t="shared" si="322"/>
        <v>0</v>
      </c>
      <c r="AF957" s="298"/>
      <c r="AG957" s="298"/>
      <c r="AH957" s="298"/>
    </row>
    <row r="958" spans="1:34" s="299" customFormat="1" x14ac:dyDescent="0.2">
      <c r="A958" s="297" t="s">
        <v>193</v>
      </c>
      <c r="B958" s="297" t="s">
        <v>434</v>
      </c>
      <c r="C958" s="298" t="str">
        <f t="shared" si="323"/>
        <v/>
      </c>
      <c r="D958" s="298">
        <f t="shared" si="323"/>
        <v>-6.736760550962984</v>
      </c>
      <c r="E958" s="298">
        <f t="shared" si="323"/>
        <v>-1.6404190271356645</v>
      </c>
      <c r="F958" s="298">
        <f t="shared" si="323"/>
        <v>1.5595801921191255</v>
      </c>
      <c r="G958" s="298">
        <f t="shared" si="323"/>
        <v>3.3640743443767329</v>
      </c>
      <c r="H958" s="298">
        <f t="shared" si="323"/>
        <v>-4.1150443106759855</v>
      </c>
      <c r="I958" s="298">
        <f t="shared" si="323"/>
        <v>8.4081257638927163</v>
      </c>
      <c r="J958" s="298">
        <f t="shared" si="323"/>
        <v>-2.1967888882012176</v>
      </c>
      <c r="K958" s="298">
        <f t="shared" si="323"/>
        <v>6.0386352545946043</v>
      </c>
      <c r="L958" s="298">
        <f t="shared" si="323"/>
        <v>3.3858744904729843</v>
      </c>
      <c r="M958" s="298">
        <f t="shared" si="323"/>
        <v>-1.8297132349395118</v>
      </c>
      <c r="N958" s="298">
        <f t="shared" si="323"/>
        <v>1.0969134482399223</v>
      </c>
      <c r="O958" s="298">
        <f t="shared" si="322"/>
        <v>-3.390485801688603</v>
      </c>
      <c r="P958" s="298">
        <f t="shared" si="322"/>
        <v>-7.9495548085892658</v>
      </c>
      <c r="Q958" s="298">
        <f t="shared" si="322"/>
        <v>-7.5222900097696392</v>
      </c>
      <c r="R958" s="298">
        <f t="shared" si="322"/>
        <v>8.9003150043765356</v>
      </c>
      <c r="S958" s="298">
        <f t="shared" si="322"/>
        <v>0.46344607998518583</v>
      </c>
      <c r="T958" s="298">
        <f t="shared" si="322"/>
        <v>-2.7195657660308403</v>
      </c>
      <c r="U958" s="298">
        <f t="shared" si="322"/>
        <v>7.0180689147447906</v>
      </c>
      <c r="V958" s="298">
        <f t="shared" si="322"/>
        <v>2.4129046791076858</v>
      </c>
      <c r="W958" s="298">
        <f t="shared" si="322"/>
        <v>2.269262468622979</v>
      </c>
      <c r="X958" s="298">
        <f t="shared" si="322"/>
        <v>1.6013299509482826</v>
      </c>
      <c r="Y958" s="298">
        <f t="shared" si="322"/>
        <v>1.6419517881786971</v>
      </c>
      <c r="Z958" s="298">
        <f t="shared" si="322"/>
        <v>0.90005454382637851</v>
      </c>
      <c r="AA958" s="298">
        <f t="shared" si="322"/>
        <v>0.50861835764017815</v>
      </c>
      <c r="AB958" s="298">
        <f t="shared" si="322"/>
        <v>3.5411335070627104</v>
      </c>
      <c r="AC958" s="298">
        <f t="shared" si="322"/>
        <v>2.4999965144860248</v>
      </c>
      <c r="AD958" s="298">
        <f t="shared" si="322"/>
        <v>1.6000245921167</v>
      </c>
      <c r="AE958" s="298">
        <f t="shared" si="322"/>
        <v>2.2609914158516764</v>
      </c>
      <c r="AF958" s="298"/>
      <c r="AG958" s="298"/>
      <c r="AH958" s="298"/>
    </row>
    <row r="959" spans="1:34" s="299" customFormat="1" x14ac:dyDescent="0.2">
      <c r="A959" s="297" t="s">
        <v>60</v>
      </c>
      <c r="B959" s="297" t="s">
        <v>435</v>
      </c>
      <c r="C959" s="298" t="str">
        <f t="shared" si="323"/>
        <v/>
      </c>
      <c r="D959" s="298">
        <f t="shared" si="323"/>
        <v>-17.294381307129434</v>
      </c>
      <c r="E959" s="298">
        <f t="shared" si="323"/>
        <v>4.297249629277955</v>
      </c>
      <c r="F959" s="298">
        <f t="shared" si="323"/>
        <v>6.0979847796048814</v>
      </c>
      <c r="G959" s="298">
        <f t="shared" si="323"/>
        <v>2.1944653689300653</v>
      </c>
      <c r="H959" s="298">
        <f t="shared" si="323"/>
        <v>-2.3626194381316079</v>
      </c>
      <c r="I959" s="298">
        <f t="shared" si="323"/>
        <v>12.867107078060824</v>
      </c>
      <c r="J959" s="298">
        <f t="shared" si="323"/>
        <v>14.500466666864821</v>
      </c>
      <c r="K959" s="298">
        <f t="shared" si="323"/>
        <v>2.4734277324998999</v>
      </c>
      <c r="L959" s="298">
        <f t="shared" si="323"/>
        <v>2.8880215351629435</v>
      </c>
      <c r="M959" s="298">
        <f t="shared" si="323"/>
        <v>12.672532426371429</v>
      </c>
      <c r="N959" s="298">
        <f t="shared" si="323"/>
        <v>1.8836026608908263</v>
      </c>
      <c r="O959" s="298">
        <f t="shared" si="322"/>
        <v>2.9122889848242517</v>
      </c>
      <c r="P959" s="298">
        <f t="shared" si="322"/>
        <v>4.7635550579541164</v>
      </c>
      <c r="Q959" s="298">
        <f t="shared" si="322"/>
        <v>0.50616664461193839</v>
      </c>
      <c r="R959" s="298">
        <f t="shared" si="322"/>
        <v>2.5154839325937761</v>
      </c>
      <c r="S959" s="298">
        <f t="shared" si="322"/>
        <v>5.9164487053618764</v>
      </c>
      <c r="T959" s="298">
        <f t="shared" si="322"/>
        <v>2.1385414746324161</v>
      </c>
      <c r="U959" s="298">
        <f t="shared" si="322"/>
        <v>1.9003088990567685</v>
      </c>
      <c r="V959" s="298">
        <f t="shared" si="322"/>
        <v>1.8581680927171718</v>
      </c>
      <c r="W959" s="298">
        <f t="shared" si="322"/>
        <v>2.9927360177121054</v>
      </c>
      <c r="X959" s="298">
        <f t="shared" si="322"/>
        <v>1.8974881184612657</v>
      </c>
      <c r="Y959" s="298">
        <f t="shared" si="322"/>
        <v>3.85153999151302</v>
      </c>
      <c r="Z959" s="298">
        <f t="shared" si="322"/>
        <v>2.3718693109090916</v>
      </c>
      <c r="AA959" s="298">
        <f t="shared" si="322"/>
        <v>1.4642983257102671</v>
      </c>
      <c r="AB959" s="298">
        <f t="shared" si="322"/>
        <v>3.0196594413154587</v>
      </c>
      <c r="AC959" s="298">
        <f t="shared" si="322"/>
        <v>1.8855670141852077</v>
      </c>
      <c r="AD959" s="298">
        <f t="shared" si="322"/>
        <v>0.61000900344962972</v>
      </c>
      <c r="AE959" s="298">
        <f t="shared" si="322"/>
        <v>-1.4015241788231325</v>
      </c>
      <c r="AF959" s="298"/>
      <c r="AG959" s="298"/>
      <c r="AH959" s="298"/>
    </row>
    <row r="960" spans="1:34" s="299" customFormat="1" x14ac:dyDescent="0.2">
      <c r="A960" s="297" t="s">
        <v>119</v>
      </c>
      <c r="B960" s="297" t="s">
        <v>436</v>
      </c>
      <c r="C960" s="298" t="str">
        <f t="shared" si="323"/>
        <v/>
      </c>
      <c r="D960" s="298">
        <f t="shared" si="323"/>
        <v>-4.3067860990714575</v>
      </c>
      <c r="E960" s="298">
        <f t="shared" si="323"/>
        <v>7.4135270503854489</v>
      </c>
      <c r="F960" s="298">
        <f t="shared" si="323"/>
        <v>3.9472603168733578</v>
      </c>
      <c r="G960" s="298">
        <f t="shared" si="323"/>
        <v>2.1019393161889166</v>
      </c>
      <c r="H960" s="298">
        <f t="shared" si="323"/>
        <v>5.81647224423536</v>
      </c>
      <c r="I960" s="298">
        <f t="shared" si="323"/>
        <v>-15.529637598016066</v>
      </c>
      <c r="J960" s="298">
        <f t="shared" si="323"/>
        <v>-9.3628132322496889</v>
      </c>
      <c r="K960" s="298">
        <f t="shared" si="323"/>
        <v>9.9187833342453402</v>
      </c>
      <c r="L960" s="298">
        <f t="shared" si="323"/>
        <v>-9.2306336909092508</v>
      </c>
      <c r="M960" s="298">
        <f t="shared" si="323"/>
        <v>-5.4210045920155885</v>
      </c>
      <c r="N960" s="298">
        <f t="shared" si="323"/>
        <v>-5.3774190037190532</v>
      </c>
      <c r="O960" s="298">
        <f t="shared" si="322"/>
        <v>-1.0236394922567005</v>
      </c>
      <c r="P960" s="298">
        <f t="shared" si="322"/>
        <v>5.4054334301120166</v>
      </c>
      <c r="Q960" s="298">
        <f t="shared" si="322"/>
        <v>1.5261057208683093</v>
      </c>
      <c r="R960" s="298">
        <f t="shared" si="322"/>
        <v>2.654697355831015</v>
      </c>
      <c r="S960" s="298">
        <f t="shared" si="322"/>
        <v>5.8974066168310912</v>
      </c>
      <c r="T960" s="298">
        <f t="shared" si="322"/>
        <v>1.9619762412295794</v>
      </c>
      <c r="U960" s="298">
        <f t="shared" si="322"/>
        <v>2.5606169333239004</v>
      </c>
      <c r="V960" s="298">
        <f t="shared" si="322"/>
        <v>1.7243146236656681</v>
      </c>
      <c r="W960" s="298">
        <f t="shared" si="322"/>
        <v>1.7005152324188311</v>
      </c>
      <c r="X960" s="298">
        <f t="shared" si="322"/>
        <v>1.8503823478028369</v>
      </c>
      <c r="Y960" s="298">
        <f t="shared" si="322"/>
        <v>0</v>
      </c>
      <c r="Z960" s="298">
        <f t="shared" si="322"/>
        <v>0.5151771261373117</v>
      </c>
      <c r="AA960" s="298">
        <f t="shared" si="322"/>
        <v>0.43879807214546318</v>
      </c>
      <c r="AB960" s="298">
        <f t="shared" si="322"/>
        <v>0.74596310232186713</v>
      </c>
      <c r="AC960" s="298">
        <f t="shared" si="322"/>
        <v>0.15034364261168331</v>
      </c>
      <c r="AD960" s="298">
        <f t="shared" si="322"/>
        <v>0.160428827071879</v>
      </c>
      <c r="AE960" s="298">
        <f t="shared" si="322"/>
        <v>-6.4045496219733433E-2</v>
      </c>
      <c r="AF960" s="298"/>
      <c r="AG960" s="298"/>
      <c r="AH960" s="298"/>
    </row>
    <row r="961" spans="1:34" s="299" customFormat="1" x14ac:dyDescent="0.2">
      <c r="A961" s="297" t="s">
        <v>468</v>
      </c>
      <c r="B961" s="297" t="s">
        <v>438</v>
      </c>
      <c r="C961" s="298" t="str">
        <f t="shared" si="323"/>
        <v/>
      </c>
      <c r="D961" s="298">
        <f t="shared" si="323"/>
        <v>0.17073155924134387</v>
      </c>
      <c r="E961" s="298">
        <f t="shared" si="323"/>
        <v>16.083106441593387</v>
      </c>
      <c r="F961" s="298">
        <f t="shared" si="323"/>
        <v>-10.453736587210582</v>
      </c>
      <c r="G961" s="298">
        <f t="shared" si="323"/>
        <v>-9.1516365202788172</v>
      </c>
      <c r="H961" s="298">
        <f t="shared" si="323"/>
        <v>-8.6605207280843199E-2</v>
      </c>
      <c r="I961" s="298">
        <f t="shared" si="323"/>
        <v>-2.0857682186920967</v>
      </c>
      <c r="J961" s="298">
        <f t="shared" si="323"/>
        <v>7.3408104603567947</v>
      </c>
      <c r="K961" s="298">
        <f t="shared" si="323"/>
        <v>6.9573927607128105</v>
      </c>
      <c r="L961" s="298">
        <f t="shared" si="323"/>
        <v>2.7450867463021611</v>
      </c>
      <c r="M961" s="298">
        <f t="shared" si="323"/>
        <v>7.0995106680611375</v>
      </c>
      <c r="N961" s="298">
        <f t="shared" si="323"/>
        <v>-1.6921006737883992</v>
      </c>
      <c r="O961" s="298">
        <f t="shared" si="322"/>
        <v>14.792271036813087</v>
      </c>
      <c r="P961" s="298">
        <f t="shared" si="322"/>
        <v>1.0352703053842394</v>
      </c>
      <c r="Q961" s="298">
        <f t="shared" si="322"/>
        <v>0.48220406354668732</v>
      </c>
      <c r="R961" s="298">
        <f t="shared" si="322"/>
        <v>-1.4321724573193473</v>
      </c>
      <c r="S961" s="298">
        <f t="shared" si="322"/>
        <v>3.0013288326128595</v>
      </c>
      <c r="T961" s="298">
        <f t="shared" si="322"/>
        <v>-4.4146212255791184E-3</v>
      </c>
      <c r="U961" s="298">
        <f t="shared" si="322"/>
        <v>4.2004820926816233</v>
      </c>
      <c r="V961" s="298">
        <f t="shared" si="322"/>
        <v>3.8617123874839843</v>
      </c>
      <c r="W961" s="298">
        <f t="shared" si="322"/>
        <v>3.4550604040302968</v>
      </c>
      <c r="X961" s="298">
        <f t="shared" si="322"/>
        <v>-3.742471934822178</v>
      </c>
      <c r="Y961" s="298">
        <f t="shared" si="322"/>
        <v>-2.2204460492503131E-14</v>
      </c>
      <c r="Z961" s="298">
        <f t="shared" si="322"/>
        <v>-4.800999421362695E-2</v>
      </c>
      <c r="AA961" s="298">
        <f t="shared" si="322"/>
        <v>0.92966496560904499</v>
      </c>
      <c r="AB961" s="298">
        <f t="shared" si="322"/>
        <v>-0.12147208988935176</v>
      </c>
      <c r="AC961" s="298">
        <f t="shared" si="322"/>
        <v>-0.45025768880122552</v>
      </c>
      <c r="AD961" s="298">
        <f t="shared" si="322"/>
        <v>1.1000126438234892</v>
      </c>
      <c r="AE961" s="298">
        <f t="shared" si="322"/>
        <v>0.39880687529869618</v>
      </c>
      <c r="AF961" s="298"/>
      <c r="AG961" s="298"/>
      <c r="AH961" s="298"/>
    </row>
    <row r="962" spans="1:34" s="299" customFormat="1" x14ac:dyDescent="0.2">
      <c r="A962" s="297" t="s">
        <v>469</v>
      </c>
      <c r="B962" s="297" t="s">
        <v>440</v>
      </c>
      <c r="C962" s="298" t="str">
        <f t="shared" si="323"/>
        <v/>
      </c>
      <c r="D962" s="298">
        <f t="shared" si="323"/>
        <v>2.6408174655925709</v>
      </c>
      <c r="E962" s="298">
        <f t="shared" si="323"/>
        <v>17.008539955633385</v>
      </c>
      <c r="F962" s="298">
        <f t="shared" si="323"/>
        <v>-8.0753755537867242</v>
      </c>
      <c r="G962" s="298">
        <f t="shared" si="323"/>
        <v>-9.4772843399090192</v>
      </c>
      <c r="H962" s="298">
        <f t="shared" si="323"/>
        <v>-1.9897403424722904</v>
      </c>
      <c r="I962" s="298">
        <f t="shared" si="323"/>
        <v>-3.3322363608376815</v>
      </c>
      <c r="J962" s="298">
        <f t="shared" si="323"/>
        <v>10.061751835065081</v>
      </c>
      <c r="K962" s="298">
        <f t="shared" si="323"/>
        <v>-0.79101375763642734</v>
      </c>
      <c r="L962" s="298">
        <f t="shared" si="323"/>
        <v>1.977306741116025</v>
      </c>
      <c r="M962" s="298">
        <f t="shared" si="323"/>
        <v>5.1383306191813638</v>
      </c>
      <c r="N962" s="298">
        <f t="shared" si="323"/>
        <v>-0.43478632121596306</v>
      </c>
      <c r="O962" s="298">
        <f t="shared" si="322"/>
        <v>4.0745650046281057</v>
      </c>
      <c r="P962" s="298">
        <f t="shared" si="322"/>
        <v>1.5898404364420582</v>
      </c>
      <c r="Q962" s="298">
        <f t="shared" si="322"/>
        <v>1.2545769731905576</v>
      </c>
      <c r="R962" s="298">
        <f t="shared" si="322"/>
        <v>3.1760239179743355</v>
      </c>
      <c r="S962" s="298">
        <f t="shared" si="322"/>
        <v>3.4034320979396071</v>
      </c>
      <c r="T962" s="298">
        <f t="shared" si="322"/>
        <v>-2.3254755334790822</v>
      </c>
      <c r="U962" s="298">
        <f t="shared" si="322"/>
        <v>2.1149092783080414</v>
      </c>
      <c r="V962" s="298">
        <f t="shared" si="322"/>
        <v>2.2215217453897651</v>
      </c>
      <c r="W962" s="298">
        <f t="shared" si="322"/>
        <v>3.0559108813248637</v>
      </c>
      <c r="X962" s="298">
        <f t="shared" si="322"/>
        <v>1.5944868027240933</v>
      </c>
      <c r="Y962" s="298">
        <f t="shared" si="322"/>
        <v>-1.1102230246251565E-13</v>
      </c>
      <c r="Z962" s="298">
        <f t="shared" si="322"/>
        <v>1.1526430803070031</v>
      </c>
      <c r="AA962" s="298">
        <f t="shared" si="322"/>
        <v>1.0425859898094858</v>
      </c>
      <c r="AB962" s="298">
        <f t="shared" si="322"/>
        <v>1.261838980623331</v>
      </c>
      <c r="AC962" s="298">
        <f t="shared" si="322"/>
        <v>2.8353774069365123</v>
      </c>
      <c r="AD962" s="298">
        <f t="shared" si="322"/>
        <v>2.4915259497315656</v>
      </c>
      <c r="AE962" s="298">
        <f t="shared" si="322"/>
        <v>1.3524194833856251</v>
      </c>
      <c r="AF962" s="298"/>
      <c r="AG962" s="298"/>
      <c r="AH962" s="298"/>
    </row>
    <row r="963" spans="1:34" s="299" customFormat="1" x14ac:dyDescent="0.2">
      <c r="A963" s="297" t="s">
        <v>470</v>
      </c>
      <c r="B963" s="297" t="s">
        <v>442</v>
      </c>
      <c r="C963" s="298" t="str">
        <f t="shared" si="323"/>
        <v/>
      </c>
      <c r="D963" s="298">
        <f t="shared" si="323"/>
        <v>0.17072857521547302</v>
      </c>
      <c r="E963" s="298">
        <f t="shared" si="323"/>
        <v>16.083104700102702</v>
      </c>
      <c r="F963" s="298">
        <f t="shared" si="323"/>
        <v>-10.453737679568009</v>
      </c>
      <c r="G963" s="298">
        <f t="shared" si="323"/>
        <v>-9.1516363282433293</v>
      </c>
      <c r="H963" s="298">
        <f t="shared" si="323"/>
        <v>-8.660139352645313E-2</v>
      </c>
      <c r="I963" s="298">
        <f t="shared" si="323"/>
        <v>-2.085765918368554</v>
      </c>
      <c r="J963" s="298">
        <f t="shared" si="323"/>
        <v>9.6343653017624931</v>
      </c>
      <c r="K963" s="298">
        <f t="shared" si="323"/>
        <v>-0.27321923899551459</v>
      </c>
      <c r="L963" s="298">
        <f t="shared" si="323"/>
        <v>2.7450873046583224</v>
      </c>
      <c r="M963" s="298">
        <f t="shared" si="323"/>
        <v>7.0994941007616275</v>
      </c>
      <c r="N963" s="298">
        <f t="shared" si="323"/>
        <v>-1.6920839630616635</v>
      </c>
      <c r="O963" s="298">
        <f t="shared" si="322"/>
        <v>-23.581606753275587</v>
      </c>
      <c r="P963" s="298">
        <f t="shared" si="322"/>
        <v>2.7990797546012081</v>
      </c>
      <c r="Q963" s="298">
        <f t="shared" si="322"/>
        <v>1.1209403780900962</v>
      </c>
      <c r="R963" s="298">
        <f t="shared" si="322"/>
        <v>5.3508451903199195</v>
      </c>
      <c r="S963" s="298">
        <f t="shared" si="322"/>
        <v>3.0093195189253574</v>
      </c>
      <c r="T963" s="298">
        <f t="shared" si="322"/>
        <v>-0.53161865222012272</v>
      </c>
      <c r="U963" s="298">
        <f t="shared" si="322"/>
        <v>3.5190054984458152</v>
      </c>
      <c r="V963" s="298">
        <f t="shared" si="322"/>
        <v>5.2256218357910944</v>
      </c>
      <c r="W963" s="298">
        <f t="shared" si="322"/>
        <v>4.2510527371162787</v>
      </c>
      <c r="X963" s="298">
        <f t="shared" si="322"/>
        <v>0.39840637450179184</v>
      </c>
      <c r="Y963" s="298">
        <f t="shared" si="322"/>
        <v>-4.7739590058881731E-13</v>
      </c>
      <c r="Z963" s="298">
        <f t="shared" si="322"/>
        <v>1.3405191527100291</v>
      </c>
      <c r="AA963" s="298">
        <f t="shared" si="322"/>
        <v>0.61820263308529633</v>
      </c>
      <c r="AB963" s="298">
        <f t="shared" si="322"/>
        <v>1.0690743920677814</v>
      </c>
      <c r="AC963" s="298">
        <f t="shared" si="322"/>
        <v>4.525781458722955</v>
      </c>
      <c r="AD963" s="298">
        <f t="shared" si="322"/>
        <v>2.4189114898295783</v>
      </c>
      <c r="AE963" s="298">
        <f t="shared" si="322"/>
        <v>2.2638637876914336</v>
      </c>
      <c r="AF963" s="298"/>
      <c r="AG963" s="298"/>
      <c r="AH963" s="298"/>
    </row>
    <row r="964" spans="1:34" s="299" customFormat="1" ht="10.8" thickBot="1" x14ac:dyDescent="0.25">
      <c r="A964" s="297" t="s">
        <v>75</v>
      </c>
      <c r="B964" s="297" t="s">
        <v>443</v>
      </c>
      <c r="C964" s="298" t="str">
        <f t="shared" si="323"/>
        <v/>
      </c>
      <c r="D964" s="298">
        <f t="shared" si="323"/>
        <v>17.896986493324739</v>
      </c>
      <c r="E964" s="298">
        <f t="shared" si="323"/>
        <v>19.370330508206692</v>
      </c>
      <c r="F964" s="298">
        <f t="shared" si="323"/>
        <v>-25.360783313221958</v>
      </c>
      <c r="G964" s="298">
        <f t="shared" si="323"/>
        <v>-3.9895853072869469</v>
      </c>
      <c r="H964" s="298">
        <f t="shared" si="323"/>
        <v>-22.366214023114704</v>
      </c>
      <c r="I964" s="298">
        <f t="shared" si="323"/>
        <v>34.764728127757436</v>
      </c>
      <c r="J964" s="298">
        <f t="shared" si="323"/>
        <v>5.9210166790313101</v>
      </c>
      <c r="K964" s="298">
        <f t="shared" si="323"/>
        <v>1.6888528371744149</v>
      </c>
      <c r="L964" s="298">
        <f t="shared" si="323"/>
        <v>8.5873892910996332</v>
      </c>
      <c r="M964" s="298">
        <f t="shared" si="323"/>
        <v>-639.68858692219021</v>
      </c>
      <c r="N964" s="298">
        <f t="shared" si="323"/>
        <v>219.24811181562811</v>
      </c>
      <c r="O964" s="298">
        <f t="shared" si="322"/>
        <v>48.216490766531919</v>
      </c>
      <c r="P964" s="298">
        <f t="shared" si="322"/>
        <v>-2.1564505763381425</v>
      </c>
      <c r="Q964" s="298">
        <f t="shared" si="322"/>
        <v>20.797083025134899</v>
      </c>
      <c r="R964" s="298">
        <f t="shared" si="322"/>
        <v>6.64706246336777</v>
      </c>
      <c r="S964" s="298">
        <f t="shared" si="322"/>
        <v>14.699661504806215</v>
      </c>
      <c r="T964" s="298">
        <f t="shared" si="322"/>
        <v>-3.2823486048105921</v>
      </c>
      <c r="U964" s="298">
        <f t="shared" si="322"/>
        <v>2.8968510327944674</v>
      </c>
      <c r="V964" s="298">
        <f t="shared" si="322"/>
        <v>2.1006962824975828</v>
      </c>
      <c r="W964" s="298">
        <f t="shared" si="322"/>
        <v>8.8112263781723765</v>
      </c>
      <c r="X964" s="298">
        <f t="shared" si="322"/>
        <v>-148.17797373766578</v>
      </c>
      <c r="Y964" s="298">
        <f t="shared" si="322"/>
        <v>2.7020997714455541</v>
      </c>
      <c r="Z964" s="298">
        <f t="shared" si="322"/>
        <v>0.90061417157885071</v>
      </c>
      <c r="AA964" s="298">
        <f t="shared" si="322"/>
        <v>0.6020836152076825</v>
      </c>
      <c r="AB964" s="298">
        <f t="shared" si="322"/>
        <v>-3.3638666926525063</v>
      </c>
      <c r="AC964" s="298">
        <f t="shared" si="322"/>
        <v>2.4578380842186442</v>
      </c>
      <c r="AD964" s="298">
        <f t="shared" si="322"/>
        <v>2.461662631154149</v>
      </c>
      <c r="AE964" s="298">
        <f t="shared" si="322"/>
        <v>-0.76645922043891979</v>
      </c>
      <c r="AF964" s="298"/>
      <c r="AG964" s="298"/>
      <c r="AH964" s="298"/>
    </row>
    <row r="965" spans="1:34" s="299" customFormat="1" ht="10.8" thickBot="1" x14ac:dyDescent="0.25">
      <c r="A965" s="338" t="s">
        <v>73</v>
      </c>
      <c r="B965" s="344"/>
      <c r="C965" s="346" t="str">
        <f t="shared" si="323"/>
        <v/>
      </c>
      <c r="D965" s="346">
        <f t="shared" si="323"/>
        <v>1.4895842535846748</v>
      </c>
      <c r="E965" s="346">
        <f t="shared" si="323"/>
        <v>6.3610494304417564</v>
      </c>
      <c r="F965" s="346">
        <f t="shared" si="323"/>
        <v>3.0392779342701681</v>
      </c>
      <c r="G965" s="346">
        <f t="shared" si="323"/>
        <v>1.5812106960919614</v>
      </c>
      <c r="H965" s="346">
        <f t="shared" si="323"/>
        <v>2.5756106893448649</v>
      </c>
      <c r="I965" s="346">
        <f t="shared" si="323"/>
        <v>2.006824892899095</v>
      </c>
      <c r="J965" s="346">
        <f t="shared" si="323"/>
        <v>-0.81013439290319456</v>
      </c>
      <c r="K965" s="346">
        <f t="shared" si="323"/>
        <v>2.6949411829617187</v>
      </c>
      <c r="L965" s="346">
        <f t="shared" si="323"/>
        <v>4.8893733432960662</v>
      </c>
      <c r="M965" s="346">
        <f t="shared" si="323"/>
        <v>0.7237858306895717</v>
      </c>
      <c r="N965" s="346">
        <f t="shared" si="323"/>
        <v>-0.2315412989009169</v>
      </c>
      <c r="O965" s="346">
        <f t="shared" si="322"/>
        <v>-1.4711411667426511</v>
      </c>
      <c r="P965" s="346">
        <f t="shared" si="322"/>
        <v>2.2116840519359693</v>
      </c>
      <c r="Q965" s="346">
        <f t="shared" si="322"/>
        <v>1.247782838924949</v>
      </c>
      <c r="R965" s="346">
        <f t="shared" si="322"/>
        <v>4.7706917707140528</v>
      </c>
      <c r="S965" s="346">
        <f t="shared" si="322"/>
        <v>2.9269596134358755</v>
      </c>
      <c r="T965" s="346">
        <f t="shared" si="322"/>
        <v>1.0459596869918375</v>
      </c>
      <c r="U965" s="346">
        <f t="shared" si="322"/>
        <v>2.4021547910525243</v>
      </c>
      <c r="V965" s="346">
        <f t="shared" si="322"/>
        <v>1.2492065608012304</v>
      </c>
      <c r="W965" s="346">
        <f t="shared" si="322"/>
        <v>1.6709070329107067</v>
      </c>
      <c r="X965" s="346">
        <f t="shared" si="322"/>
        <v>2.3704643908192713</v>
      </c>
      <c r="Y965" s="346">
        <f t="shared" si="322"/>
        <v>1.4394994463215571</v>
      </c>
      <c r="Z965" s="346">
        <f t="shared" si="322"/>
        <v>-0.20879523026250402</v>
      </c>
      <c r="AA965" s="346">
        <f t="shared" si="322"/>
        <v>0.71604839132393128</v>
      </c>
      <c r="AB965" s="346">
        <f t="shared" si="322"/>
        <v>1.4773387090335488</v>
      </c>
      <c r="AC965" s="346">
        <f t="shared" si="322"/>
        <v>2.0512272133069276</v>
      </c>
      <c r="AD965" s="346">
        <f t="shared" si="322"/>
        <v>1.6137932304157498</v>
      </c>
      <c r="AE965" s="346">
        <f t="shared" si="322"/>
        <v>1.8659915183028897</v>
      </c>
      <c r="AF965" s="346"/>
      <c r="AG965" s="346"/>
      <c r="AH965" s="346"/>
    </row>
    <row r="966" spans="1:34" x14ac:dyDescent="0.2">
      <c r="B966" s="234"/>
      <c r="C966" s="234"/>
      <c r="D966" s="234"/>
      <c r="E966" s="234"/>
      <c r="F966" s="234"/>
      <c r="G966" s="234"/>
      <c r="H966" s="234"/>
      <c r="I966" s="234"/>
      <c r="J966" s="234"/>
      <c r="K966" s="234"/>
      <c r="L966" s="234"/>
      <c r="M966" s="234"/>
      <c r="N966" s="234"/>
      <c r="O966" s="234"/>
      <c r="P966" s="234"/>
      <c r="Q966" s="234"/>
      <c r="R966" s="234"/>
      <c r="S966" s="234"/>
      <c r="T966" s="234"/>
      <c r="U966" s="234"/>
      <c r="V966" s="234"/>
      <c r="W966" s="234"/>
      <c r="X966" s="234"/>
      <c r="Y966" s="234"/>
      <c r="Z966" s="234"/>
      <c r="AA966" s="234"/>
      <c r="AB966" s="234"/>
      <c r="AC966" s="234"/>
      <c r="AD966" s="234"/>
      <c r="AE966" s="234"/>
      <c r="AF966" s="234"/>
      <c r="AG966" s="234"/>
      <c r="AH966" s="234"/>
    </row>
    <row r="967" spans="1:34" x14ac:dyDescent="0.2">
      <c r="B967" s="234"/>
      <c r="C967" s="234"/>
      <c r="D967" s="234"/>
      <c r="E967" s="234"/>
      <c r="F967" s="234"/>
      <c r="G967" s="234"/>
      <c r="H967" s="234"/>
      <c r="I967" s="234"/>
      <c r="J967" s="234"/>
      <c r="K967" s="234"/>
      <c r="L967" s="234"/>
      <c r="M967" s="234"/>
      <c r="N967" s="234"/>
      <c r="O967" s="234"/>
      <c r="P967" s="234"/>
      <c r="Q967" s="234"/>
      <c r="R967" s="234"/>
      <c r="S967" s="234"/>
      <c r="T967" s="234"/>
      <c r="U967" s="234"/>
      <c r="V967" s="234"/>
      <c r="W967" s="234"/>
      <c r="X967" s="234"/>
      <c r="Y967" s="234"/>
      <c r="Z967" s="234"/>
      <c r="AA967" s="234"/>
      <c r="AB967" s="234"/>
      <c r="AC967" s="234"/>
      <c r="AD967" s="234"/>
      <c r="AE967" s="234"/>
      <c r="AF967" s="234"/>
      <c r="AG967" s="234"/>
      <c r="AH967" s="234"/>
    </row>
    <row r="968" spans="1:34" x14ac:dyDescent="0.2">
      <c r="A968" s="2" t="str">
        <f>"Tableau "&amp;B968&amp;": "</f>
        <v xml:space="preserve">Tableau : </v>
      </c>
      <c r="B968" s="234"/>
      <c r="C968" s="234"/>
      <c r="D968" s="234"/>
      <c r="E968" s="234"/>
      <c r="F968" s="234"/>
      <c r="G968" s="234"/>
      <c r="H968" s="234"/>
      <c r="I968" s="234"/>
      <c r="J968" s="234"/>
      <c r="K968" s="234"/>
      <c r="L968" s="234"/>
      <c r="M968" s="234"/>
      <c r="N968" s="234"/>
      <c r="O968" s="234"/>
      <c r="P968" s="234"/>
      <c r="Q968" s="234"/>
      <c r="R968" s="234"/>
      <c r="S968" s="234"/>
      <c r="T968" s="234"/>
      <c r="U968" s="234"/>
      <c r="V968" s="234"/>
      <c r="W968" s="234"/>
      <c r="X968" s="234"/>
      <c r="Y968" s="234"/>
      <c r="Z968" s="234"/>
      <c r="AA968" s="234"/>
      <c r="AB968" s="234"/>
      <c r="AC968" s="234"/>
      <c r="AD968" s="234"/>
      <c r="AE968" s="234"/>
      <c r="AF968" s="234"/>
      <c r="AG968" s="234"/>
      <c r="AH968" s="234"/>
    </row>
    <row r="969" spans="1:34" ht="10.8" thickBot="1" x14ac:dyDescent="0.25">
      <c r="A969" s="192" t="s">
        <v>99</v>
      </c>
      <c r="C969" s="234"/>
      <c r="D969" s="234"/>
      <c r="E969" s="234"/>
      <c r="F969" s="234"/>
      <c r="G969" s="234"/>
      <c r="H969" s="234"/>
      <c r="I969" s="234"/>
      <c r="J969" s="234"/>
      <c r="K969" s="234"/>
      <c r="L969" s="234"/>
      <c r="M969" s="234"/>
      <c r="N969" s="234"/>
      <c r="O969" s="234"/>
      <c r="P969" s="234"/>
      <c r="Q969" s="234"/>
      <c r="R969" s="234"/>
      <c r="S969" s="234"/>
      <c r="T969" s="234"/>
      <c r="U969" s="234"/>
      <c r="V969" s="234"/>
      <c r="W969" s="234"/>
      <c r="X969" s="234"/>
      <c r="Y969" s="234"/>
      <c r="Z969" s="234"/>
      <c r="AA969" s="234"/>
      <c r="AB969" s="234"/>
      <c r="AC969" s="234"/>
      <c r="AD969" s="234"/>
      <c r="AE969" s="234"/>
      <c r="AF969" s="234"/>
      <c r="AG969" s="234"/>
      <c r="AH969" s="234"/>
    </row>
    <row r="970" spans="1:34" ht="10.8" thickBot="1" x14ac:dyDescent="0.25">
      <c r="A970" s="193" t="s">
        <v>0</v>
      </c>
      <c r="B970" s="215"/>
      <c r="C970" s="194">
        <f t="shared" ref="C970:AE970" si="324">C$13</f>
        <v>1993</v>
      </c>
      <c r="D970" s="194">
        <f t="shared" si="324"/>
        <v>1994</v>
      </c>
      <c r="E970" s="194">
        <f t="shared" si="324"/>
        <v>1995</v>
      </c>
      <c r="F970" s="194">
        <f t="shared" si="324"/>
        <v>1996</v>
      </c>
      <c r="G970" s="194">
        <f t="shared" si="324"/>
        <v>1997</v>
      </c>
      <c r="H970" s="194">
        <f t="shared" si="324"/>
        <v>1998</v>
      </c>
      <c r="I970" s="194">
        <f t="shared" si="324"/>
        <v>1999</v>
      </c>
      <c r="J970" s="194">
        <f t="shared" si="324"/>
        <v>2000</v>
      </c>
      <c r="K970" s="194">
        <f t="shared" si="324"/>
        <v>2001</v>
      </c>
      <c r="L970" s="194">
        <f t="shared" si="324"/>
        <v>2002</v>
      </c>
      <c r="M970" s="194">
        <f t="shared" si="324"/>
        <v>2003</v>
      </c>
      <c r="N970" s="194">
        <f t="shared" si="324"/>
        <v>2004</v>
      </c>
      <c r="O970" s="194">
        <f t="shared" si="324"/>
        <v>2005</v>
      </c>
      <c r="P970" s="194">
        <f t="shared" si="324"/>
        <v>2006</v>
      </c>
      <c r="Q970" s="194">
        <f t="shared" si="324"/>
        <v>2007</v>
      </c>
      <c r="R970" s="194">
        <f t="shared" si="324"/>
        <v>2008</v>
      </c>
      <c r="S970" s="194">
        <f t="shared" si="324"/>
        <v>2009</v>
      </c>
      <c r="T970" s="194">
        <f t="shared" si="324"/>
        <v>2010</v>
      </c>
      <c r="U970" s="194">
        <f t="shared" si="324"/>
        <v>2011</v>
      </c>
      <c r="V970" s="194">
        <f t="shared" si="324"/>
        <v>2012</v>
      </c>
      <c r="W970" s="194">
        <f t="shared" si="324"/>
        <v>2013</v>
      </c>
      <c r="X970" s="194">
        <f t="shared" si="324"/>
        <v>2014</v>
      </c>
      <c r="Y970" s="194">
        <f t="shared" si="324"/>
        <v>2015</v>
      </c>
      <c r="Z970" s="194">
        <f t="shared" si="324"/>
        <v>2016</v>
      </c>
      <c r="AA970" s="194">
        <f t="shared" si="324"/>
        <v>2017</v>
      </c>
      <c r="AB970" s="194">
        <f t="shared" si="324"/>
        <v>2018</v>
      </c>
      <c r="AC970" s="194">
        <f t="shared" si="324"/>
        <v>2019</v>
      </c>
      <c r="AD970" s="194">
        <f t="shared" si="324"/>
        <v>2020</v>
      </c>
      <c r="AE970" s="194">
        <f t="shared" si="324"/>
        <v>2021</v>
      </c>
      <c r="AF970" s="194"/>
      <c r="AG970" s="194"/>
      <c r="AH970" s="194"/>
    </row>
    <row r="971" spans="1:34" s="299" customFormat="1" x14ac:dyDescent="0.2">
      <c r="A971" s="297" t="s">
        <v>94</v>
      </c>
      <c r="B971" s="297"/>
      <c r="C971" s="347">
        <v>5.8190962370474937</v>
      </c>
      <c r="D971" s="347">
        <v>6.8275284674560224</v>
      </c>
      <c r="E971" s="347">
        <v>7.4107085135286237</v>
      </c>
      <c r="F971" s="347">
        <v>7.4843696678157565</v>
      </c>
      <c r="G971" s="347">
        <v>8.304338253306156</v>
      </c>
      <c r="H971" s="347">
        <v>9.1757264739866145</v>
      </c>
      <c r="I971" s="347">
        <v>10.345456708728941</v>
      </c>
      <c r="J971" s="347">
        <v>10.437265245878683</v>
      </c>
      <c r="K971" s="347">
        <v>11.162687936240655</v>
      </c>
      <c r="L971" s="347">
        <v>10.605420867421399</v>
      </c>
      <c r="M971" s="347">
        <v>12.604466222233794</v>
      </c>
      <c r="N971" s="347">
        <v>13.70298810510341</v>
      </c>
      <c r="O971" s="347">
        <v>12.251524570471618</v>
      </c>
      <c r="P971" s="347">
        <v>14.027128669844638</v>
      </c>
      <c r="Q971" s="347">
        <v>17.12651538064399</v>
      </c>
      <c r="R971" s="347">
        <v>12.344508914397011</v>
      </c>
      <c r="S971" s="347">
        <v>13.321893823360913</v>
      </c>
      <c r="T971" s="347">
        <v>11.148622285024588</v>
      </c>
      <c r="U971" s="347">
        <v>11.521584929283598</v>
      </c>
      <c r="V971" s="347">
        <v>12.196390404465079</v>
      </c>
      <c r="W971" s="347">
        <v>13.342112901686621</v>
      </c>
      <c r="X971" s="347">
        <v>14.220200632811746</v>
      </c>
      <c r="Y971" s="347">
        <v>14.939743541263315</v>
      </c>
      <c r="Z971" s="347">
        <v>16.099</v>
      </c>
      <c r="AA971" s="347">
        <v>16.638000000000002</v>
      </c>
      <c r="AB971" s="347">
        <v>18.939</v>
      </c>
      <c r="AC971" s="347">
        <v>16.594999999999999</v>
      </c>
      <c r="AD971" s="347">
        <v>18.472000000000001</v>
      </c>
      <c r="AE971" s="347">
        <v>18.137</v>
      </c>
      <c r="AF971" s="347"/>
      <c r="AG971" s="347"/>
      <c r="AH971" s="347"/>
    </row>
    <row r="972" spans="1:34" s="299" customFormat="1" x14ac:dyDescent="0.2">
      <c r="A972" s="297" t="s">
        <v>95</v>
      </c>
      <c r="B972" s="297"/>
      <c r="C972" s="347">
        <v>54.884337673367888</v>
      </c>
      <c r="D972" s="347">
        <v>59.526631732245001</v>
      </c>
      <c r="E972" s="347">
        <v>62.819568923739261</v>
      </c>
      <c r="F972" s="347">
        <v>66.226128773791046</v>
      </c>
      <c r="G972" s="347">
        <v>71.625533986263605</v>
      </c>
      <c r="H972" s="347">
        <v>80.373549649136322</v>
      </c>
      <c r="I972" s="347">
        <v>85.263837035902043</v>
      </c>
      <c r="J972" s="347">
        <v>89.141311040468921</v>
      </c>
      <c r="K972" s="347">
        <v>93.552070147935936</v>
      </c>
      <c r="L972" s="347">
        <v>96.38719487012753</v>
      </c>
      <c r="M972" s="347">
        <v>99.609903963623481</v>
      </c>
      <c r="N972" s="347">
        <v>98.998423272949324</v>
      </c>
      <c r="O972" s="347">
        <v>107.24215797295221</v>
      </c>
      <c r="P972" s="347">
        <v>111.38469184574782</v>
      </c>
      <c r="Q972" s="347">
        <v>123.60377475344544</v>
      </c>
      <c r="R972" s="347">
        <v>143.60628390455443</v>
      </c>
      <c r="S972" s="347">
        <v>167.39673968498113</v>
      </c>
      <c r="T972" s="347">
        <v>182.46095944116988</v>
      </c>
      <c r="U972" s="347">
        <v>186.25254159111742</v>
      </c>
      <c r="V972" s="347">
        <v>198.40999170398442</v>
      </c>
      <c r="W972" s="347">
        <v>197.91811809164142</v>
      </c>
      <c r="X972" s="347">
        <v>218.12712121234003</v>
      </c>
      <c r="Y972" s="347">
        <v>232.21559611117081</v>
      </c>
      <c r="Z972" s="347">
        <v>215.673</v>
      </c>
      <c r="AA972" s="347">
        <v>231.874</v>
      </c>
      <c r="AB972" s="347">
        <v>255.624</v>
      </c>
      <c r="AC972" s="347">
        <v>271.31599999999997</v>
      </c>
      <c r="AD972" s="347">
        <v>280.57400000000001</v>
      </c>
      <c r="AE972" s="347">
        <v>309.96699999999998</v>
      </c>
      <c r="AF972" s="347"/>
      <c r="AG972" s="347"/>
      <c r="AH972" s="347"/>
    </row>
    <row r="973" spans="1:34" s="299" customFormat="1" x14ac:dyDescent="0.2">
      <c r="A973" s="297" t="s">
        <v>96</v>
      </c>
      <c r="B973" s="297"/>
      <c r="C973" s="347">
        <v>39.280586494031496</v>
      </c>
      <c r="D973" s="347">
        <v>79.408501585882718</v>
      </c>
      <c r="E973" s="347">
        <v>87.410399258943443</v>
      </c>
      <c r="F973" s="347">
        <v>94.629282173539522</v>
      </c>
      <c r="G973" s="347">
        <v>118.21478250455635</v>
      </c>
      <c r="H973" s="347">
        <v>144.75146303612982</v>
      </c>
      <c r="I973" s="347">
        <v>111.78079996361235</v>
      </c>
      <c r="J973" s="347">
        <v>121.19787061046983</v>
      </c>
      <c r="K973" s="347">
        <v>191.59051225711349</v>
      </c>
      <c r="L973" s="347">
        <v>244.21631227661757</v>
      </c>
      <c r="M973" s="347">
        <v>202.8156108464047</v>
      </c>
      <c r="N973" s="347">
        <v>172.73431638038747</v>
      </c>
      <c r="O973" s="347">
        <v>128.42949255359298</v>
      </c>
      <c r="P973" s="347">
        <v>135.82109681637499</v>
      </c>
      <c r="Q973" s="347">
        <v>124.3546254605432</v>
      </c>
      <c r="R973" s="347">
        <v>250.11096210140792</v>
      </c>
      <c r="S973" s="347">
        <v>265.06653793760051</v>
      </c>
      <c r="T973" s="347">
        <v>208.26839245982791</v>
      </c>
      <c r="U973" s="347">
        <v>343.09811462486942</v>
      </c>
      <c r="V973" s="347">
        <v>301.22230901051785</v>
      </c>
      <c r="W973" s="347">
        <v>291.00341481274705</v>
      </c>
      <c r="X973" s="347">
        <v>420.91067375280221</v>
      </c>
      <c r="Y973" s="347">
        <v>381.31327106688474</v>
      </c>
      <c r="Z973" s="347">
        <v>358.89299999999997</v>
      </c>
      <c r="AA973" s="347">
        <v>395.14100000000002</v>
      </c>
      <c r="AB973" s="347">
        <v>402.49</v>
      </c>
      <c r="AC973" s="347">
        <v>391.82499999999999</v>
      </c>
      <c r="AD973" s="347">
        <v>296.09800000000001</v>
      </c>
      <c r="AE973" s="347">
        <v>408.685</v>
      </c>
      <c r="AF973" s="347"/>
      <c r="AG973" s="347"/>
      <c r="AH973" s="347"/>
    </row>
    <row r="974" spans="1:34" s="299" customFormat="1" x14ac:dyDescent="0.2">
      <c r="A974" s="297" t="s">
        <v>97</v>
      </c>
      <c r="B974" s="297"/>
      <c r="C974" s="347">
        <v>22.308511407063282</v>
      </c>
      <c r="D974" s="347">
        <v>75.035136373616936</v>
      </c>
      <c r="E974" s="347">
        <v>68.409164937206711</v>
      </c>
      <c r="F974" s="347">
        <v>64.173962502492799</v>
      </c>
      <c r="G974" s="347">
        <v>98.454515198553565</v>
      </c>
      <c r="H974" s="347">
        <v>123.89195848849928</v>
      </c>
      <c r="I974" s="347">
        <v>83.814924696529602</v>
      </c>
      <c r="J974" s="347">
        <v>108.23427656146474</v>
      </c>
      <c r="K974" s="347">
        <v>148.09066490775783</v>
      </c>
      <c r="L974" s="347">
        <v>133.42682789009956</v>
      </c>
      <c r="M974" s="347">
        <v>136.37084638427609</v>
      </c>
      <c r="N974" s="347">
        <v>142.04686099818622</v>
      </c>
      <c r="O974" s="347">
        <v>123.92414072758538</v>
      </c>
      <c r="P974" s="347">
        <v>104.06063154917665</v>
      </c>
      <c r="Q974" s="347">
        <v>172.8411754909865</v>
      </c>
      <c r="R974" s="347">
        <v>352.12128060695608</v>
      </c>
      <c r="S974" s="347">
        <v>202.72790354618664</v>
      </c>
      <c r="T974" s="347">
        <v>236.92452670556631</v>
      </c>
      <c r="U974" s="347">
        <v>343.52079024308676</v>
      </c>
      <c r="V974" s="347">
        <v>230.67652617972377</v>
      </c>
      <c r="W974" s="347">
        <v>209.77209266200765</v>
      </c>
      <c r="X974" s="347">
        <v>322.88521667308731</v>
      </c>
      <c r="Y974" s="347">
        <v>272.98237606575185</v>
      </c>
      <c r="Z974" s="347">
        <v>236.96299999999999</v>
      </c>
      <c r="AA974" s="347">
        <v>240.19499999999999</v>
      </c>
      <c r="AB974" s="347">
        <v>210.059</v>
      </c>
      <c r="AC974" s="347">
        <v>221.94</v>
      </c>
      <c r="AD974" s="347">
        <v>166.46600000000001</v>
      </c>
      <c r="AE974" s="347">
        <v>297.64</v>
      </c>
      <c r="AF974" s="347"/>
      <c r="AG974" s="347"/>
      <c r="AH974" s="347"/>
    </row>
    <row r="975" spans="1:34" s="299" customFormat="1" x14ac:dyDescent="0.2">
      <c r="A975" s="297" t="s">
        <v>98</v>
      </c>
      <c r="B975" s="297"/>
      <c r="C975" s="347">
        <v>24.869397310611227</v>
      </c>
      <c r="D975" s="347">
        <v>27.606507952918488</v>
      </c>
      <c r="E975" s="347">
        <v>32.636654093261903</v>
      </c>
      <c r="F975" s="347">
        <v>34.563515314174687</v>
      </c>
      <c r="G975" s="347">
        <v>42.780617732712578</v>
      </c>
      <c r="H975" s="347">
        <v>44.51682442831239</v>
      </c>
      <c r="I975" s="347">
        <v>49.721348297383315</v>
      </c>
      <c r="J975" s="347">
        <v>46.81104700231986</v>
      </c>
      <c r="K975" s="347">
        <v>51.213692131292454</v>
      </c>
      <c r="L975" s="347">
        <v>50.160300823168072</v>
      </c>
      <c r="M975" s="347">
        <v>54.14220333378416</v>
      </c>
      <c r="N975" s="347">
        <v>61.583195883251641</v>
      </c>
      <c r="O975" s="347">
        <v>67.779814976256375</v>
      </c>
      <c r="P975" s="347">
        <v>77.570937309289121</v>
      </c>
      <c r="Q975" s="347">
        <v>81.838768855750502</v>
      </c>
      <c r="R975" s="347">
        <v>84.258139854042938</v>
      </c>
      <c r="S975" s="347">
        <v>88.556272243526507</v>
      </c>
      <c r="T975" s="347">
        <v>97.444220715556469</v>
      </c>
      <c r="U975" s="347">
        <v>99.63434017481876</v>
      </c>
      <c r="V975" s="347">
        <v>102.66206198207699</v>
      </c>
      <c r="W975" s="347">
        <v>111.18018454821565</v>
      </c>
      <c r="X975" s="347">
        <v>125.57852367015818</v>
      </c>
      <c r="Y975" s="347">
        <v>132.76020755836885</v>
      </c>
      <c r="Z975" s="347">
        <v>140.27799999999999</v>
      </c>
      <c r="AA975" s="347">
        <v>147.321</v>
      </c>
      <c r="AB975" s="347">
        <v>153.84</v>
      </c>
      <c r="AC975" s="347">
        <v>159.523</v>
      </c>
      <c r="AD975" s="347">
        <v>162.20500000000001</v>
      </c>
      <c r="AE975" s="347">
        <v>174.976</v>
      </c>
      <c r="AF975" s="347"/>
      <c r="AG975" s="347"/>
      <c r="AH975" s="347"/>
    </row>
    <row r="976" spans="1:34" s="299" customFormat="1" x14ac:dyDescent="0.2">
      <c r="A976" s="297" t="s">
        <v>13</v>
      </c>
      <c r="B976" s="297"/>
      <c r="C976" s="347">
        <v>490.47492365026528</v>
      </c>
      <c r="D976" s="347">
        <v>519.97855148596818</v>
      </c>
      <c r="E976" s="347">
        <v>616.72885005596322</v>
      </c>
      <c r="F976" s="347">
        <v>657.44966359754608</v>
      </c>
      <c r="G976" s="347">
        <v>712.59505071271826</v>
      </c>
      <c r="H976" s="347">
        <v>727.25455768943414</v>
      </c>
      <c r="I976" s="347">
        <v>798.67286136537325</v>
      </c>
      <c r="J976" s="347">
        <v>812.8356169101545</v>
      </c>
      <c r="K976" s="347">
        <v>889.33234659474738</v>
      </c>
      <c r="L976" s="347">
        <v>962.04763794292819</v>
      </c>
      <c r="M976" s="347">
        <v>1013.3547525403352</v>
      </c>
      <c r="N976" s="347">
        <v>1157.9159158211799</v>
      </c>
      <c r="O976" s="347">
        <v>1201.3936936676782</v>
      </c>
      <c r="P976" s="347">
        <v>1244.4785049687114</v>
      </c>
      <c r="Q976" s="347">
        <v>1263.55563579354</v>
      </c>
      <c r="R976" s="347">
        <v>1331.9891795458875</v>
      </c>
      <c r="S976" s="347">
        <v>1445.3025571203666</v>
      </c>
      <c r="T976" s="347">
        <v>1527.0334941765288</v>
      </c>
      <c r="U976" s="347">
        <v>1465.226439021465</v>
      </c>
      <c r="V976" s="347">
        <v>1631.3543086962848</v>
      </c>
      <c r="W976" s="347">
        <v>1761.7087246240667</v>
      </c>
      <c r="X976" s="347">
        <v>1848.5896693657874</v>
      </c>
      <c r="Y976" s="347">
        <v>2017.8414926734297</v>
      </c>
      <c r="Z976" s="347">
        <v>2292.9789999999998</v>
      </c>
      <c r="AA976" s="347">
        <v>2491.9949999999999</v>
      </c>
      <c r="AB976" s="347">
        <v>2723.1709999999998</v>
      </c>
      <c r="AC976" s="347">
        <v>2791.165</v>
      </c>
      <c r="AD976" s="347">
        <v>2825.4659999999999</v>
      </c>
      <c r="AE976" s="347">
        <v>2934.3969999999999</v>
      </c>
      <c r="AF976" s="347"/>
      <c r="AG976" s="347"/>
      <c r="AH976" s="347"/>
    </row>
    <row r="977" spans="1:34" s="299" customFormat="1" x14ac:dyDescent="0.2">
      <c r="A977" s="297" t="s">
        <v>195</v>
      </c>
      <c r="B977" s="297"/>
      <c r="C977" s="347">
        <v>9.0869999999999997</v>
      </c>
      <c r="D977" s="347">
        <v>10.507</v>
      </c>
      <c r="E977" s="347">
        <v>9.1069999999999993</v>
      </c>
      <c r="F977" s="347">
        <v>10.382</v>
      </c>
      <c r="G977" s="347">
        <v>25.199000000000002</v>
      </c>
      <c r="H977" s="347">
        <v>30.669</v>
      </c>
      <c r="I977" s="347">
        <v>33.377000000000002</v>
      </c>
      <c r="J977" s="347">
        <v>32.856999999999999</v>
      </c>
      <c r="K977" s="347">
        <v>46.890999999999998</v>
      </c>
      <c r="L977" s="347">
        <v>58.972000000000001</v>
      </c>
      <c r="M977" s="347">
        <v>65.007000000000005</v>
      </c>
      <c r="N977" s="347">
        <v>78.325000000000003</v>
      </c>
      <c r="O977" s="347">
        <v>90.717474297882859</v>
      </c>
      <c r="P977" s="347">
        <v>80.98082640299863</v>
      </c>
      <c r="Q977" s="347">
        <v>140.93070746295155</v>
      </c>
      <c r="R977" s="347">
        <v>47.417314665658076</v>
      </c>
      <c r="S977" s="347">
        <v>50.959941456072698</v>
      </c>
      <c r="T977" s="347">
        <v>43.224329732129547</v>
      </c>
      <c r="U977" s="347">
        <v>43.549954520493777</v>
      </c>
      <c r="V977" s="347">
        <v>80.238578734999393</v>
      </c>
      <c r="W977" s="347">
        <v>156.99519515244947</v>
      </c>
      <c r="X977" s="347">
        <v>183.41278883609547</v>
      </c>
      <c r="Y977" s="347">
        <v>135.44022966569469</v>
      </c>
      <c r="Z977" s="347">
        <v>89.397000000000006</v>
      </c>
      <c r="AA977" s="347">
        <v>107.79600000000001</v>
      </c>
      <c r="AB977" s="347">
        <v>126.55800000000001</v>
      </c>
      <c r="AC977" s="347">
        <v>141.797</v>
      </c>
      <c r="AD977" s="347">
        <v>109.425</v>
      </c>
      <c r="AE977" s="347">
        <v>115.76900000000001</v>
      </c>
      <c r="AF977" s="347"/>
      <c r="AG977" s="347"/>
      <c r="AH977" s="347"/>
    </row>
    <row r="978" spans="1:34" s="299" customFormat="1" ht="10.8" thickBot="1" x14ac:dyDescent="0.25">
      <c r="A978" s="297" t="s">
        <v>196</v>
      </c>
      <c r="B978" s="297"/>
      <c r="C978" s="347">
        <f t="shared" ref="C978:W978" si="325">C979-SUM(C971:C977)</f>
        <v>30.557126163225576</v>
      </c>
      <c r="D978" s="347">
        <f t="shared" si="325"/>
        <v>69.863973905137755</v>
      </c>
      <c r="E978" s="347">
        <f t="shared" si="325"/>
        <v>55.500430814399806</v>
      </c>
      <c r="F978" s="347">
        <f t="shared" si="325"/>
        <v>59.054077900446941</v>
      </c>
      <c r="G978" s="347">
        <f t="shared" si="325"/>
        <v>66.44845059701106</v>
      </c>
      <c r="H978" s="347">
        <f t="shared" si="325"/>
        <v>76.799604664280423</v>
      </c>
      <c r="I978" s="347">
        <f t="shared" si="325"/>
        <v>73.426358967683882</v>
      </c>
      <c r="J978" s="347">
        <f t="shared" si="325"/>
        <v>91.033983848735261</v>
      </c>
      <c r="K978" s="347">
        <f t="shared" si="325"/>
        <v>110.98391866046177</v>
      </c>
      <c r="L978" s="347">
        <f t="shared" si="325"/>
        <v>125.20004462203156</v>
      </c>
      <c r="M978" s="347">
        <f t="shared" si="325"/>
        <v>116.74912315648203</v>
      </c>
      <c r="N978" s="347">
        <f t="shared" si="325"/>
        <v>150.15233912511599</v>
      </c>
      <c r="O978" s="347">
        <f t="shared" si="325"/>
        <v>179.5658343737116</v>
      </c>
      <c r="P978" s="347">
        <f t="shared" si="325"/>
        <v>182.26400440518228</v>
      </c>
      <c r="Q978" s="347">
        <f t="shared" si="325"/>
        <v>204.04097483133546</v>
      </c>
      <c r="R978" s="347">
        <f t="shared" si="325"/>
        <v>237.46441003785594</v>
      </c>
      <c r="S978" s="347">
        <f t="shared" si="325"/>
        <v>209.9934909263111</v>
      </c>
      <c r="T978" s="347">
        <f t="shared" si="325"/>
        <v>214.96436113753907</v>
      </c>
      <c r="U978" s="347">
        <f t="shared" si="325"/>
        <v>240.4049970701567</v>
      </c>
      <c r="V978" s="347">
        <f t="shared" si="325"/>
        <v>244.77149185405824</v>
      </c>
      <c r="W978" s="347">
        <f t="shared" si="325"/>
        <v>322.17845249172569</v>
      </c>
      <c r="X978" s="347">
        <f t="shared" ref="X978:Z978" si="326">X979-SUM(X971:X977)</f>
        <v>358.33571362516113</v>
      </c>
      <c r="Y978" s="347">
        <f t="shared" ref="Y978" si="327">Y979-SUM(Y971:Y977)</f>
        <v>356.76104628626126</v>
      </c>
      <c r="Z978" s="347">
        <f t="shared" si="326"/>
        <v>548.74500000000035</v>
      </c>
      <c r="AA978" s="347">
        <f t="shared" ref="AA978:AE978" si="328">AA979-SUM(AA971:AA977)</f>
        <v>413.67800000000034</v>
      </c>
      <c r="AB978" s="347">
        <f t="shared" si="328"/>
        <v>450.07900000000063</v>
      </c>
      <c r="AC978" s="347">
        <f t="shared" si="328"/>
        <v>442.70700000000079</v>
      </c>
      <c r="AD978" s="347">
        <f t="shared" si="328"/>
        <v>410.75500000000011</v>
      </c>
      <c r="AE978" s="347">
        <f t="shared" si="328"/>
        <v>280.66300000000047</v>
      </c>
      <c r="AF978" s="347"/>
      <c r="AG978" s="347"/>
      <c r="AH978" s="347"/>
    </row>
    <row r="979" spans="1:34" s="299" customFormat="1" ht="10.8" thickBot="1" x14ac:dyDescent="0.25">
      <c r="A979" s="338" t="s">
        <v>74</v>
      </c>
      <c r="B979" s="338"/>
      <c r="C979" s="345">
        <f t="shared" ref="C979:AE979" si="329">C562</f>
        <v>677.28097893561221</v>
      </c>
      <c r="D979" s="345">
        <f t="shared" si="329"/>
        <v>848.75383150322511</v>
      </c>
      <c r="E979" s="345">
        <f t="shared" si="329"/>
        <v>940.02277659704293</v>
      </c>
      <c r="F979" s="345">
        <f t="shared" si="329"/>
        <v>993.96299992980676</v>
      </c>
      <c r="G979" s="345">
        <f t="shared" si="329"/>
        <v>1143.6222889851217</v>
      </c>
      <c r="H979" s="345">
        <f t="shared" si="329"/>
        <v>1237.4326844297791</v>
      </c>
      <c r="I979" s="345">
        <f t="shared" si="329"/>
        <v>1246.4025870352134</v>
      </c>
      <c r="J979" s="345">
        <f t="shared" si="329"/>
        <v>1312.5483712194919</v>
      </c>
      <c r="K979" s="345">
        <f t="shared" si="329"/>
        <v>1542.8168926355497</v>
      </c>
      <c r="L979" s="345">
        <f t="shared" si="329"/>
        <v>1681.0157392923938</v>
      </c>
      <c r="M979" s="345">
        <f t="shared" si="329"/>
        <v>1700.6539064471394</v>
      </c>
      <c r="N979" s="345">
        <f t="shared" si="329"/>
        <v>1875.459039586174</v>
      </c>
      <c r="O979" s="345">
        <f t="shared" si="329"/>
        <v>1911.3041331401312</v>
      </c>
      <c r="P979" s="345">
        <f t="shared" si="329"/>
        <v>1950.5878219673257</v>
      </c>
      <c r="Q979" s="345">
        <f t="shared" si="329"/>
        <v>2128.2921780291963</v>
      </c>
      <c r="R979" s="345">
        <f t="shared" si="329"/>
        <v>2459.3120796307599</v>
      </c>
      <c r="S979" s="345">
        <f t="shared" si="329"/>
        <v>2443.3253367384059</v>
      </c>
      <c r="T979" s="345">
        <f t="shared" si="329"/>
        <v>2521.4689066533429</v>
      </c>
      <c r="U979" s="345">
        <f t="shared" si="329"/>
        <v>2733.2087621752917</v>
      </c>
      <c r="V979" s="345">
        <f t="shared" si="329"/>
        <v>2801.5316585661108</v>
      </c>
      <c r="W979" s="345">
        <f t="shared" si="329"/>
        <v>3064.0982952845402</v>
      </c>
      <c r="X979" s="345">
        <f t="shared" si="329"/>
        <v>3492.0599077682432</v>
      </c>
      <c r="Y979" s="345">
        <f t="shared" si="329"/>
        <v>3544.2539629688254</v>
      </c>
      <c r="Z979" s="345">
        <f t="shared" si="329"/>
        <v>3899.027</v>
      </c>
      <c r="AA979" s="345">
        <f t="shared" si="329"/>
        <v>4044.6379999999999</v>
      </c>
      <c r="AB979" s="345">
        <f t="shared" si="329"/>
        <v>4340.76</v>
      </c>
      <c r="AC979" s="345">
        <f t="shared" si="329"/>
        <v>4436.8680000000004</v>
      </c>
      <c r="AD979" s="345">
        <f t="shared" si="329"/>
        <v>4269.4610000000002</v>
      </c>
      <c r="AE979" s="345">
        <f t="shared" si="329"/>
        <v>4540.2340000000004</v>
      </c>
      <c r="AF979" s="345"/>
      <c r="AG979" s="345"/>
      <c r="AH979" s="345"/>
    </row>
    <row r="980" spans="1:34" x14ac:dyDescent="0.2">
      <c r="C980" s="234"/>
      <c r="D980" s="234"/>
      <c r="E980" s="234"/>
      <c r="F980" s="234"/>
      <c r="G980" s="234"/>
      <c r="H980" s="234"/>
      <c r="I980" s="234"/>
      <c r="J980" s="234"/>
      <c r="K980" s="234"/>
      <c r="L980" s="234"/>
      <c r="M980" s="234"/>
      <c r="N980" s="234"/>
      <c r="O980" s="234"/>
      <c r="P980" s="234"/>
      <c r="Q980" s="234"/>
      <c r="R980" s="234"/>
      <c r="S980" s="234"/>
      <c r="T980" s="234"/>
      <c r="U980" s="234"/>
      <c r="V980" s="234"/>
      <c r="W980" s="234"/>
      <c r="X980" s="234"/>
      <c r="Y980" s="234"/>
      <c r="Z980" s="234"/>
      <c r="AA980" s="234"/>
      <c r="AB980" s="234"/>
      <c r="AC980" s="234"/>
      <c r="AD980" s="234"/>
      <c r="AE980" s="234"/>
      <c r="AF980" s="234"/>
      <c r="AG980" s="234"/>
      <c r="AH980" s="234"/>
    </row>
    <row r="981" spans="1:34" x14ac:dyDescent="0.2">
      <c r="B981" s="234"/>
      <c r="C981" s="234"/>
      <c r="D981" s="234"/>
      <c r="E981" s="234"/>
      <c r="F981" s="234"/>
      <c r="G981" s="234"/>
      <c r="H981" s="234"/>
      <c r="I981" s="234"/>
      <c r="J981" s="234"/>
      <c r="K981" s="234"/>
      <c r="L981" s="234"/>
      <c r="M981" s="234"/>
      <c r="N981" s="234"/>
      <c r="O981" s="234"/>
      <c r="P981" s="234"/>
      <c r="Q981" s="234"/>
      <c r="R981" s="234"/>
      <c r="S981" s="234"/>
      <c r="T981" s="234"/>
      <c r="U981" s="234"/>
      <c r="V981" s="234"/>
      <c r="W981" s="234"/>
      <c r="X981" s="234"/>
      <c r="Y981" s="234"/>
      <c r="Z981" s="234"/>
      <c r="AA981" s="234"/>
      <c r="AB981" s="234"/>
      <c r="AC981" s="234"/>
      <c r="AD981" s="234"/>
      <c r="AE981" s="234"/>
      <c r="AF981" s="234"/>
      <c r="AG981" s="234"/>
      <c r="AH981" s="234"/>
    </row>
    <row r="982" spans="1:34" x14ac:dyDescent="0.2">
      <c r="A982" s="2" t="str">
        <f>"Tableau "&amp;B982&amp;": "</f>
        <v xml:space="preserve">Tableau : </v>
      </c>
      <c r="B982" s="234"/>
      <c r="C982" s="234"/>
      <c r="D982" s="234"/>
      <c r="E982" s="234"/>
      <c r="F982" s="234"/>
      <c r="G982" s="234"/>
      <c r="H982" s="234"/>
      <c r="I982" s="234"/>
      <c r="J982" s="234"/>
      <c r="K982" s="234"/>
      <c r="L982" s="234"/>
      <c r="M982" s="234"/>
      <c r="N982" s="234"/>
      <c r="O982" s="234"/>
      <c r="P982" s="234"/>
      <c r="Q982" s="234"/>
      <c r="R982" s="234"/>
      <c r="S982" s="234"/>
      <c r="T982" s="234"/>
      <c r="U982" s="234"/>
      <c r="V982" s="234"/>
      <c r="W982" s="234"/>
      <c r="X982" s="234"/>
      <c r="Y982" s="234"/>
      <c r="Z982" s="234"/>
      <c r="AA982" s="234"/>
      <c r="AB982" s="234"/>
      <c r="AC982" s="234"/>
      <c r="AD982" s="234"/>
      <c r="AE982" s="234"/>
      <c r="AF982" s="234"/>
      <c r="AG982" s="234"/>
      <c r="AH982" s="234"/>
    </row>
    <row r="983" spans="1:34" ht="10.8" thickBot="1" x14ac:dyDescent="0.25">
      <c r="A983" s="192" t="s">
        <v>474</v>
      </c>
      <c r="C983" s="234"/>
      <c r="D983" s="234"/>
      <c r="E983" s="234"/>
      <c r="F983" s="234"/>
      <c r="G983" s="234"/>
      <c r="H983" s="234"/>
      <c r="I983" s="234"/>
      <c r="J983" s="234"/>
      <c r="K983" s="234"/>
      <c r="L983" s="234"/>
      <c r="M983" s="234"/>
      <c r="N983" s="234"/>
      <c r="O983" s="234"/>
      <c r="P983" s="234"/>
      <c r="Q983" s="234"/>
      <c r="R983" s="234"/>
      <c r="S983" s="234"/>
      <c r="T983" s="234"/>
      <c r="U983" s="234"/>
      <c r="V983" s="234"/>
      <c r="W983" s="234"/>
      <c r="X983" s="234"/>
      <c r="Y983" s="234"/>
      <c r="Z983" s="234"/>
      <c r="AA983" s="234"/>
      <c r="AB983" s="234"/>
      <c r="AC983" s="234"/>
      <c r="AD983" s="234"/>
      <c r="AE983" s="234"/>
      <c r="AF983" s="234"/>
      <c r="AG983" s="234"/>
      <c r="AH983" s="234"/>
    </row>
    <row r="984" spans="1:34" ht="10.8" thickBot="1" x14ac:dyDescent="0.25">
      <c r="A984" s="193" t="s">
        <v>0</v>
      </c>
      <c r="B984" s="215"/>
      <c r="C984" s="194">
        <f t="shared" ref="C984:AE984" si="330">C$13</f>
        <v>1993</v>
      </c>
      <c r="D984" s="194">
        <f t="shared" si="330"/>
        <v>1994</v>
      </c>
      <c r="E984" s="194">
        <f t="shared" si="330"/>
        <v>1995</v>
      </c>
      <c r="F984" s="194">
        <f t="shared" si="330"/>
        <v>1996</v>
      </c>
      <c r="G984" s="194">
        <f t="shared" si="330"/>
        <v>1997</v>
      </c>
      <c r="H984" s="194">
        <f t="shared" si="330"/>
        <v>1998</v>
      </c>
      <c r="I984" s="194">
        <f t="shared" si="330"/>
        <v>1999</v>
      </c>
      <c r="J984" s="194">
        <f t="shared" si="330"/>
        <v>2000</v>
      </c>
      <c r="K984" s="194">
        <f t="shared" si="330"/>
        <v>2001</v>
      </c>
      <c r="L984" s="194">
        <f t="shared" si="330"/>
        <v>2002</v>
      </c>
      <c r="M984" s="194">
        <f t="shared" si="330"/>
        <v>2003</v>
      </c>
      <c r="N984" s="194">
        <f t="shared" si="330"/>
        <v>2004</v>
      </c>
      <c r="O984" s="194">
        <f t="shared" si="330"/>
        <v>2005</v>
      </c>
      <c r="P984" s="194">
        <f t="shared" si="330"/>
        <v>2006</v>
      </c>
      <c r="Q984" s="194">
        <f t="shared" si="330"/>
        <v>2007</v>
      </c>
      <c r="R984" s="194">
        <f t="shared" si="330"/>
        <v>2008</v>
      </c>
      <c r="S984" s="194">
        <f t="shared" si="330"/>
        <v>2009</v>
      </c>
      <c r="T984" s="194">
        <f t="shared" si="330"/>
        <v>2010</v>
      </c>
      <c r="U984" s="194">
        <f t="shared" si="330"/>
        <v>2011</v>
      </c>
      <c r="V984" s="194">
        <f t="shared" si="330"/>
        <v>2012</v>
      </c>
      <c r="W984" s="194">
        <f t="shared" si="330"/>
        <v>2013</v>
      </c>
      <c r="X984" s="194">
        <f t="shared" si="330"/>
        <v>2014</v>
      </c>
      <c r="Y984" s="194">
        <f t="shared" si="330"/>
        <v>2015</v>
      </c>
      <c r="Z984" s="194">
        <f t="shared" si="330"/>
        <v>2016</v>
      </c>
      <c r="AA984" s="194">
        <f t="shared" si="330"/>
        <v>2017</v>
      </c>
      <c r="AB984" s="194">
        <f t="shared" si="330"/>
        <v>2018</v>
      </c>
      <c r="AC984" s="194">
        <f t="shared" si="330"/>
        <v>2019</v>
      </c>
      <c r="AD984" s="194">
        <f t="shared" si="330"/>
        <v>2020</v>
      </c>
      <c r="AE984" s="194">
        <f t="shared" si="330"/>
        <v>2021</v>
      </c>
      <c r="AF984" s="194"/>
      <c r="AG984" s="194"/>
      <c r="AH984" s="194"/>
    </row>
    <row r="985" spans="1:34" s="299" customFormat="1" x14ac:dyDescent="0.2">
      <c r="A985" s="297" t="s">
        <v>94</v>
      </c>
      <c r="B985" s="297"/>
      <c r="C985" s="347">
        <v>5.8190962370474937</v>
      </c>
      <c r="D985" s="347">
        <v>6.8275284674560224</v>
      </c>
      <c r="E985" s="347">
        <v>7.4107085135286237</v>
      </c>
      <c r="F985" s="347">
        <v>7.4843696678157565</v>
      </c>
      <c r="G985" s="347">
        <v>8.304338253306156</v>
      </c>
      <c r="H985" s="347">
        <v>9.1757264739866145</v>
      </c>
      <c r="I985" s="347">
        <v>10.345456708728941</v>
      </c>
      <c r="J985" s="347">
        <v>10.437265245878683</v>
      </c>
      <c r="K985" s="347">
        <v>11.162687936240655</v>
      </c>
      <c r="L985" s="347">
        <v>10.605420867421399</v>
      </c>
      <c r="M985" s="347">
        <v>12.604466222233794</v>
      </c>
      <c r="N985" s="347">
        <v>13.70298810510341</v>
      </c>
      <c r="O985" s="347">
        <v>12.251524570471618</v>
      </c>
      <c r="P985" s="347">
        <v>14.027128669844638</v>
      </c>
      <c r="Q985" s="347">
        <v>17.12651538064399</v>
      </c>
      <c r="R985" s="347">
        <v>12.344508914397011</v>
      </c>
      <c r="S985" s="347">
        <v>13.321893823360913</v>
      </c>
      <c r="T985" s="347">
        <v>11.148622285024588</v>
      </c>
      <c r="U985" s="347">
        <v>11.521584929283598</v>
      </c>
      <c r="V985" s="347">
        <v>12.196390404465079</v>
      </c>
      <c r="W985" s="347">
        <v>13.342112901686621</v>
      </c>
      <c r="X985" s="347">
        <v>14.220200632811746</v>
      </c>
      <c r="Y985" s="347">
        <v>14.939743541263315</v>
      </c>
      <c r="Z985" s="347">
        <v>16.099</v>
      </c>
      <c r="AA985" s="347">
        <v>16.638000000000002</v>
      </c>
      <c r="AB985" s="347">
        <v>18.939</v>
      </c>
      <c r="AC985" s="347">
        <v>16.594999999999999</v>
      </c>
      <c r="AD985" s="347">
        <v>18.472000000000001</v>
      </c>
      <c r="AE985" s="347">
        <v>18.137</v>
      </c>
      <c r="AF985" s="347"/>
      <c r="AG985" s="347"/>
      <c r="AH985" s="347"/>
    </row>
    <row r="986" spans="1:34" s="299" customFormat="1" x14ac:dyDescent="0.2">
      <c r="A986" s="297" t="s">
        <v>95</v>
      </c>
      <c r="B986" s="297"/>
      <c r="C986" s="347">
        <v>54.884337673367888</v>
      </c>
      <c r="D986" s="347">
        <v>59.526631732245001</v>
      </c>
      <c r="E986" s="347">
        <v>62.819568923739261</v>
      </c>
      <c r="F986" s="347">
        <v>66.226128773791046</v>
      </c>
      <c r="G986" s="347">
        <v>71.625533986263605</v>
      </c>
      <c r="H986" s="347">
        <v>80.373549649136322</v>
      </c>
      <c r="I986" s="347">
        <v>85.263837035902043</v>
      </c>
      <c r="J986" s="347">
        <v>89.141311040468921</v>
      </c>
      <c r="K986" s="347">
        <v>93.552070147935936</v>
      </c>
      <c r="L986" s="347">
        <v>96.38719487012753</v>
      </c>
      <c r="M986" s="347">
        <v>99.609903963623481</v>
      </c>
      <c r="N986" s="347">
        <v>98.998423272949324</v>
      </c>
      <c r="O986" s="347">
        <v>107.24215797295221</v>
      </c>
      <c r="P986" s="347">
        <v>111.38469184574782</v>
      </c>
      <c r="Q986" s="347">
        <v>123.60377475344544</v>
      </c>
      <c r="R986" s="347">
        <v>143.60628390455443</v>
      </c>
      <c r="S986" s="347">
        <v>167.39673968498113</v>
      </c>
      <c r="T986" s="347">
        <v>182.46095944116988</v>
      </c>
      <c r="U986" s="347">
        <v>186.25254159111742</v>
      </c>
      <c r="V986" s="347">
        <v>198.40999170398442</v>
      </c>
      <c r="W986" s="347">
        <v>197.91811809164142</v>
      </c>
      <c r="X986" s="347">
        <v>218.12712121234003</v>
      </c>
      <c r="Y986" s="347">
        <v>232.21559611117081</v>
      </c>
      <c r="Z986" s="347">
        <v>215.673</v>
      </c>
      <c r="AA986" s="347">
        <v>231.874</v>
      </c>
      <c r="AB986" s="347">
        <v>255.624</v>
      </c>
      <c r="AC986" s="347">
        <v>271.31599999999997</v>
      </c>
      <c r="AD986" s="347">
        <v>280.57400000000001</v>
      </c>
      <c r="AE986" s="347">
        <v>309.96699999999998</v>
      </c>
      <c r="AF986" s="347"/>
      <c r="AG986" s="347"/>
      <c r="AH986" s="347"/>
    </row>
    <row r="987" spans="1:34" s="299" customFormat="1" x14ac:dyDescent="0.2">
      <c r="A987" s="297" t="s">
        <v>96</v>
      </c>
      <c r="B987" s="297"/>
      <c r="C987" s="347">
        <v>39.280586494031496</v>
      </c>
      <c r="D987" s="347">
        <v>79.408501585882718</v>
      </c>
      <c r="E987" s="347">
        <v>87.410399258943443</v>
      </c>
      <c r="F987" s="347">
        <v>94.629282173539522</v>
      </c>
      <c r="G987" s="347">
        <v>118.21478250455635</v>
      </c>
      <c r="H987" s="347">
        <v>144.75146303612982</v>
      </c>
      <c r="I987" s="347">
        <v>111.78079996361235</v>
      </c>
      <c r="J987" s="347">
        <v>121.19787061046983</v>
      </c>
      <c r="K987" s="347">
        <v>191.59051225711349</v>
      </c>
      <c r="L987" s="347">
        <v>244.21631227661757</v>
      </c>
      <c r="M987" s="347">
        <v>202.8156108464047</v>
      </c>
      <c r="N987" s="347">
        <v>172.73431638038747</v>
      </c>
      <c r="O987" s="347">
        <v>128.42949255359298</v>
      </c>
      <c r="P987" s="347">
        <v>135.82109681637499</v>
      </c>
      <c r="Q987" s="347">
        <v>124.3546254605432</v>
      </c>
      <c r="R987" s="347">
        <v>250.11096210140792</v>
      </c>
      <c r="S987" s="347">
        <v>265.06653793760051</v>
      </c>
      <c r="T987" s="347">
        <v>208.26839245982791</v>
      </c>
      <c r="U987" s="347">
        <v>343.09811462486942</v>
      </c>
      <c r="V987" s="347">
        <v>301.22230901051785</v>
      </c>
      <c r="W987" s="347">
        <v>291.00341481274705</v>
      </c>
      <c r="X987" s="347">
        <v>420.91067375280221</v>
      </c>
      <c r="Y987" s="347">
        <v>381.31327106688474</v>
      </c>
      <c r="Z987" s="347">
        <v>358.89299999999997</v>
      </c>
      <c r="AA987" s="347">
        <v>395.14100000000002</v>
      </c>
      <c r="AB987" s="347">
        <v>402.49</v>
      </c>
      <c r="AC987" s="347">
        <v>391.82499999999999</v>
      </c>
      <c r="AD987" s="347">
        <v>296.09800000000001</v>
      </c>
      <c r="AE987" s="347">
        <v>408.685</v>
      </c>
      <c r="AF987" s="347"/>
      <c r="AG987" s="347"/>
      <c r="AH987" s="347"/>
    </row>
    <row r="988" spans="1:34" s="299" customFormat="1" x14ac:dyDescent="0.2">
      <c r="A988" s="297" t="s">
        <v>97</v>
      </c>
      <c r="B988" s="297"/>
      <c r="C988" s="347">
        <v>22.308511407063282</v>
      </c>
      <c r="D988" s="347">
        <v>75.035136373616936</v>
      </c>
      <c r="E988" s="347">
        <v>68.409164937206711</v>
      </c>
      <c r="F988" s="347">
        <v>64.173962502492799</v>
      </c>
      <c r="G988" s="347">
        <v>98.454515198553565</v>
      </c>
      <c r="H988" s="347">
        <v>123.89195848849928</v>
      </c>
      <c r="I988" s="347">
        <v>83.814924696529602</v>
      </c>
      <c r="J988" s="347">
        <v>108.23427656146474</v>
      </c>
      <c r="K988" s="347">
        <v>148.09066490775783</v>
      </c>
      <c r="L988" s="347">
        <v>133.42682789009956</v>
      </c>
      <c r="M988" s="347">
        <v>136.37084638427609</v>
      </c>
      <c r="N988" s="347">
        <v>142.04686099818622</v>
      </c>
      <c r="O988" s="347">
        <v>123.92414072758538</v>
      </c>
      <c r="P988" s="347">
        <v>104.06063154917665</v>
      </c>
      <c r="Q988" s="347">
        <v>172.8411754909865</v>
      </c>
      <c r="R988" s="347">
        <v>352.12128060695608</v>
      </c>
      <c r="S988" s="347">
        <v>202.72790354618664</v>
      </c>
      <c r="T988" s="347">
        <v>236.92452670556631</v>
      </c>
      <c r="U988" s="347">
        <v>343.52079024308676</v>
      </c>
      <c r="V988" s="347">
        <v>230.67652617972377</v>
      </c>
      <c r="W988" s="347">
        <v>209.77209266200765</v>
      </c>
      <c r="X988" s="347">
        <v>322.88521667308731</v>
      </c>
      <c r="Y988" s="347">
        <v>272.98237606575185</v>
      </c>
      <c r="Z988" s="347">
        <v>236.96299999999999</v>
      </c>
      <c r="AA988" s="347">
        <v>240.19499999999999</v>
      </c>
      <c r="AB988" s="347">
        <v>210.059</v>
      </c>
      <c r="AC988" s="347">
        <v>221.94</v>
      </c>
      <c r="AD988" s="347">
        <v>166.46600000000001</v>
      </c>
      <c r="AE988" s="347">
        <v>297.64</v>
      </c>
      <c r="AF988" s="347"/>
      <c r="AG988" s="347"/>
      <c r="AH988" s="347"/>
    </row>
    <row r="989" spans="1:34" s="299" customFormat="1" x14ac:dyDescent="0.2">
      <c r="A989" s="297" t="s">
        <v>98</v>
      </c>
      <c r="B989" s="297"/>
      <c r="C989" s="347">
        <v>24.869397310611227</v>
      </c>
      <c r="D989" s="347">
        <v>27.606507952918488</v>
      </c>
      <c r="E989" s="347">
        <v>32.636654093261903</v>
      </c>
      <c r="F989" s="347">
        <v>34.563515314174687</v>
      </c>
      <c r="G989" s="347">
        <v>42.780617732712578</v>
      </c>
      <c r="H989" s="347">
        <v>44.51682442831239</v>
      </c>
      <c r="I989" s="347">
        <v>49.721348297383315</v>
      </c>
      <c r="J989" s="347">
        <v>46.81104700231986</v>
      </c>
      <c r="K989" s="347">
        <v>51.213692131292454</v>
      </c>
      <c r="L989" s="347">
        <v>50.160300823168072</v>
      </c>
      <c r="M989" s="347">
        <v>54.14220333378416</v>
      </c>
      <c r="N989" s="347">
        <v>61.583195883251641</v>
      </c>
      <c r="O989" s="347">
        <v>67.779814976256375</v>
      </c>
      <c r="P989" s="347">
        <v>77.570937309289121</v>
      </c>
      <c r="Q989" s="347">
        <v>81.838768855750502</v>
      </c>
      <c r="R989" s="347">
        <v>84.258139854042938</v>
      </c>
      <c r="S989" s="347">
        <v>88.556272243526507</v>
      </c>
      <c r="T989" s="347">
        <v>97.444220715556469</v>
      </c>
      <c r="U989" s="347">
        <v>99.63434017481876</v>
      </c>
      <c r="V989" s="347">
        <v>102.66206198207699</v>
      </c>
      <c r="W989" s="347">
        <v>111.18018454821565</v>
      </c>
      <c r="X989" s="347">
        <v>125.57852367015818</v>
      </c>
      <c r="Y989" s="347">
        <v>132.76020755836885</v>
      </c>
      <c r="Z989" s="347">
        <v>140.27799999999999</v>
      </c>
      <c r="AA989" s="347">
        <v>147.321</v>
      </c>
      <c r="AB989" s="347">
        <v>153.84</v>
      </c>
      <c r="AC989" s="347">
        <v>159.523</v>
      </c>
      <c r="AD989" s="347">
        <v>162.20500000000001</v>
      </c>
      <c r="AE989" s="347">
        <v>174.976</v>
      </c>
      <c r="AF989" s="347"/>
      <c r="AG989" s="347"/>
      <c r="AH989" s="347"/>
    </row>
    <row r="990" spans="1:34" s="341" customFormat="1" x14ac:dyDescent="0.2">
      <c r="A990" s="297" t="s">
        <v>13</v>
      </c>
      <c r="B990" s="297"/>
      <c r="C990" s="347">
        <v>490.47492365026528</v>
      </c>
      <c r="D990" s="347">
        <v>519.97855148596818</v>
      </c>
      <c r="E990" s="347">
        <v>616.72885005596322</v>
      </c>
      <c r="F990" s="347">
        <v>657.44966359754608</v>
      </c>
      <c r="G990" s="347">
        <v>712.59505071271826</v>
      </c>
      <c r="H990" s="347">
        <v>727.25455768943414</v>
      </c>
      <c r="I990" s="347">
        <v>798.67286136537325</v>
      </c>
      <c r="J990" s="347">
        <v>812.8356169101545</v>
      </c>
      <c r="K990" s="347">
        <v>889.33234659474738</v>
      </c>
      <c r="L990" s="347">
        <v>962.04763794292819</v>
      </c>
      <c r="M990" s="347">
        <v>1013.3547525403352</v>
      </c>
      <c r="N990" s="347">
        <v>1157.9159158211799</v>
      </c>
      <c r="O990" s="347">
        <v>1201.3936936676782</v>
      </c>
      <c r="P990" s="347">
        <v>1244.4785049687114</v>
      </c>
      <c r="Q990" s="347">
        <v>1263.55563579354</v>
      </c>
      <c r="R990" s="347">
        <v>1331.9891795458875</v>
      </c>
      <c r="S990" s="347">
        <v>1445.3025571203666</v>
      </c>
      <c r="T990" s="347">
        <v>1527.0334941765288</v>
      </c>
      <c r="U990" s="347">
        <v>1465.226439021465</v>
      </c>
      <c r="V990" s="347">
        <v>1631.3543086962848</v>
      </c>
      <c r="W990" s="347">
        <v>1761.7087246240667</v>
      </c>
      <c r="X990" s="347">
        <v>1848.5896693657874</v>
      </c>
      <c r="Y990" s="347">
        <v>2017.8414926734297</v>
      </c>
      <c r="Z990" s="347">
        <v>2292.9789999999998</v>
      </c>
      <c r="AA990" s="347">
        <v>2491.9949999999999</v>
      </c>
      <c r="AB990" s="347">
        <v>2723.1709999999998</v>
      </c>
      <c r="AC990" s="347">
        <v>2791.165</v>
      </c>
      <c r="AD990" s="347">
        <v>2825.4659999999999</v>
      </c>
      <c r="AE990" s="347">
        <v>2934.3969999999999</v>
      </c>
      <c r="AF990" s="347"/>
      <c r="AG990" s="347"/>
      <c r="AH990" s="347"/>
    </row>
    <row r="991" spans="1:34" s="341" customFormat="1" x14ac:dyDescent="0.2">
      <c r="A991" s="297" t="s">
        <v>195</v>
      </c>
      <c r="B991" s="297"/>
      <c r="C991" s="347">
        <v>9.0869999999999997</v>
      </c>
      <c r="D991" s="347">
        <v>10.507</v>
      </c>
      <c r="E991" s="347">
        <v>9.1069999999999993</v>
      </c>
      <c r="F991" s="347">
        <v>10.382</v>
      </c>
      <c r="G991" s="347">
        <v>25.199000000000002</v>
      </c>
      <c r="H991" s="347">
        <v>30.669</v>
      </c>
      <c r="I991" s="347">
        <v>33.377000000000002</v>
      </c>
      <c r="J991" s="347">
        <v>32.856999999999999</v>
      </c>
      <c r="K991" s="347">
        <v>46.890999999999998</v>
      </c>
      <c r="L991" s="347">
        <v>58.972000000000001</v>
      </c>
      <c r="M991" s="347">
        <v>65.007000000000005</v>
      </c>
      <c r="N991" s="347">
        <v>78.325000000000003</v>
      </c>
      <c r="O991" s="347">
        <v>90.717474297882859</v>
      </c>
      <c r="P991" s="347">
        <v>80.98082640299863</v>
      </c>
      <c r="Q991" s="347">
        <v>140.93070746295155</v>
      </c>
      <c r="R991" s="347">
        <v>47.417314665658076</v>
      </c>
      <c r="S991" s="347">
        <v>50.959941456072698</v>
      </c>
      <c r="T991" s="347">
        <v>43.224329732129547</v>
      </c>
      <c r="U991" s="347">
        <v>43.549954520493777</v>
      </c>
      <c r="V991" s="347">
        <v>80.238578734999393</v>
      </c>
      <c r="W991" s="347">
        <v>156.99519515244947</v>
      </c>
      <c r="X991" s="347">
        <v>183.41278883609547</v>
      </c>
      <c r="Y991" s="347">
        <v>135.44022966569469</v>
      </c>
      <c r="Z991" s="347">
        <v>89.397000000000006</v>
      </c>
      <c r="AA991" s="347">
        <v>107.79600000000001</v>
      </c>
      <c r="AB991" s="347">
        <v>126.55800000000001</v>
      </c>
      <c r="AC991" s="347">
        <v>141.797</v>
      </c>
      <c r="AD991" s="347">
        <v>109.425</v>
      </c>
      <c r="AE991" s="347">
        <v>115.76900000000001</v>
      </c>
      <c r="AF991" s="347"/>
      <c r="AG991" s="347"/>
      <c r="AH991" s="347"/>
    </row>
    <row r="992" spans="1:34" s="341" customFormat="1" ht="10.8" thickBot="1" x14ac:dyDescent="0.25">
      <c r="A992" s="297" t="s">
        <v>196</v>
      </c>
      <c r="B992" s="297"/>
      <c r="C992" s="347">
        <f t="shared" ref="C992:W992" si="331">C993-SUM(C985:C991)</f>
        <v>-646.72385277238664</v>
      </c>
      <c r="D992" s="347">
        <f t="shared" si="331"/>
        <v>-12.873881921544807</v>
      </c>
      <c r="E992" s="347">
        <f t="shared" si="331"/>
        <v>-70.08487072710443</v>
      </c>
      <c r="F992" s="347">
        <f t="shared" si="331"/>
        <v>67.812575308897408</v>
      </c>
      <c r="G992" s="347">
        <f t="shared" si="331"/>
        <v>81.806813158263822</v>
      </c>
      <c r="H992" s="347">
        <f t="shared" si="331"/>
        <v>-1.0061878323783731</v>
      </c>
      <c r="I992" s="347">
        <f t="shared" si="331"/>
        <v>75.976665188037714</v>
      </c>
      <c r="J992" s="347">
        <f t="shared" si="331"/>
        <v>142.85779672558601</v>
      </c>
      <c r="K992" s="347">
        <f t="shared" si="331"/>
        <v>-7.4177273780571795</v>
      </c>
      <c r="L992" s="347">
        <f t="shared" si="331"/>
        <v>44.432865298842444</v>
      </c>
      <c r="M992" s="347">
        <f t="shared" si="331"/>
        <v>-0.86927414909837353</v>
      </c>
      <c r="N992" s="347">
        <f t="shared" si="331"/>
        <v>177.55494079660366</v>
      </c>
      <c r="O992" s="347">
        <f t="shared" si="331"/>
        <v>161.58805759160282</v>
      </c>
      <c r="P992" s="347">
        <f t="shared" si="331"/>
        <v>194.81326734416893</v>
      </c>
      <c r="Q992" s="347">
        <f t="shared" si="331"/>
        <v>214.44149172494099</v>
      </c>
      <c r="R992" s="347">
        <f t="shared" si="331"/>
        <v>86.251162388620287</v>
      </c>
      <c r="S992" s="347">
        <f t="shared" si="331"/>
        <v>227.05187165103189</v>
      </c>
      <c r="T992" s="347">
        <f t="shared" si="331"/>
        <v>350.32831925163009</v>
      </c>
      <c r="U992" s="347">
        <f t="shared" si="331"/>
        <v>132.01033947540691</v>
      </c>
      <c r="V992" s="347">
        <f t="shared" si="331"/>
        <v>297.4004838320302</v>
      </c>
      <c r="W992" s="347">
        <f t="shared" si="331"/>
        <v>388.72894360918872</v>
      </c>
      <c r="X992" s="347">
        <f t="shared" ref="X992:Z992" si="332">X993-SUM(X985:X991)</f>
        <v>347.06725409827504</v>
      </c>
      <c r="Y992" s="347">
        <f t="shared" ref="Y992" si="333">Y993-SUM(Y985:Y991)</f>
        <v>368.31311456480944</v>
      </c>
      <c r="Z992" s="347">
        <f t="shared" si="332"/>
        <v>468.72138543794745</v>
      </c>
      <c r="AA992" s="347">
        <f t="shared" ref="AA992:AE992" si="334">AA993-SUM(AA985:AA991)</f>
        <v>355.57400000000052</v>
      </c>
      <c r="AB992" s="347">
        <f t="shared" si="334"/>
        <v>399.46700000000055</v>
      </c>
      <c r="AC992" s="347">
        <f t="shared" si="334"/>
        <v>487.80400000000054</v>
      </c>
      <c r="AD992" s="347">
        <f t="shared" si="334"/>
        <v>391.1279999999997</v>
      </c>
      <c r="AE992" s="347">
        <f t="shared" si="334"/>
        <v>217.03399999999965</v>
      </c>
      <c r="AF992" s="347"/>
      <c r="AG992" s="347"/>
      <c r="AH992" s="347"/>
    </row>
    <row r="993" spans="1:34" s="341" customFormat="1" ht="10.8" thickBot="1" x14ac:dyDescent="0.25">
      <c r="A993" s="338" t="s">
        <v>74</v>
      </c>
      <c r="B993" s="338"/>
      <c r="C993" s="345">
        <f t="shared" ref="C993:AE993" si="335">C583</f>
        <v>0</v>
      </c>
      <c r="D993" s="345">
        <f t="shared" si="335"/>
        <v>766.01597567654255</v>
      </c>
      <c r="E993" s="345">
        <f t="shared" si="335"/>
        <v>814.4374750555387</v>
      </c>
      <c r="F993" s="345">
        <f t="shared" si="335"/>
        <v>1002.7214973382572</v>
      </c>
      <c r="G993" s="345">
        <f t="shared" si="335"/>
        <v>1158.9806515463745</v>
      </c>
      <c r="H993" s="345">
        <f t="shared" si="335"/>
        <v>1159.6268919331203</v>
      </c>
      <c r="I993" s="345">
        <f t="shared" si="335"/>
        <v>1248.9528932555672</v>
      </c>
      <c r="J993" s="345">
        <f t="shared" si="335"/>
        <v>1364.3721840963426</v>
      </c>
      <c r="K993" s="345">
        <f t="shared" si="335"/>
        <v>1424.4152465970308</v>
      </c>
      <c r="L993" s="345">
        <f t="shared" si="335"/>
        <v>1600.2485599692047</v>
      </c>
      <c r="M993" s="345">
        <f t="shared" si="335"/>
        <v>1583.035509141559</v>
      </c>
      <c r="N993" s="345">
        <f t="shared" si="335"/>
        <v>1902.8616412576616</v>
      </c>
      <c r="O993" s="345">
        <f t="shared" si="335"/>
        <v>1893.3263563580224</v>
      </c>
      <c r="P993" s="345">
        <f t="shared" si="335"/>
        <v>1963.1370849063123</v>
      </c>
      <c r="Q993" s="345">
        <f t="shared" si="335"/>
        <v>2138.6926949228018</v>
      </c>
      <c r="R993" s="345">
        <f t="shared" si="335"/>
        <v>2308.0988319815242</v>
      </c>
      <c r="S993" s="345">
        <f t="shared" si="335"/>
        <v>2460.3837174631267</v>
      </c>
      <c r="T993" s="345">
        <f t="shared" si="335"/>
        <v>2656.8328647674339</v>
      </c>
      <c r="U993" s="345">
        <f t="shared" si="335"/>
        <v>2624.8141045805419</v>
      </c>
      <c r="V993" s="345">
        <f t="shared" si="335"/>
        <v>2854.1606505440827</v>
      </c>
      <c r="W993" s="345">
        <f t="shared" si="335"/>
        <v>3130.6487864020032</v>
      </c>
      <c r="X993" s="345">
        <f t="shared" si="335"/>
        <v>3480.7914482413571</v>
      </c>
      <c r="Y993" s="345">
        <f t="shared" si="335"/>
        <v>3555.8060312473735</v>
      </c>
      <c r="Z993" s="345">
        <f t="shared" si="335"/>
        <v>3819.0033854379471</v>
      </c>
      <c r="AA993" s="345">
        <f t="shared" si="335"/>
        <v>3986.5340000000001</v>
      </c>
      <c r="AB993" s="345">
        <f t="shared" si="335"/>
        <v>4290.1480000000001</v>
      </c>
      <c r="AC993" s="345">
        <f t="shared" si="335"/>
        <v>4481.9650000000001</v>
      </c>
      <c r="AD993" s="345">
        <f t="shared" si="335"/>
        <v>4249.8339999999998</v>
      </c>
      <c r="AE993" s="345">
        <f t="shared" si="335"/>
        <v>4476.6049999999996</v>
      </c>
      <c r="AF993" s="345"/>
      <c r="AG993" s="345"/>
      <c r="AH993" s="345"/>
    </row>
    <row r="994" spans="1:34" s="4" customFormat="1" x14ac:dyDescent="0.2">
      <c r="A994" s="2"/>
      <c r="B994" s="2"/>
      <c r="C994" s="234"/>
      <c r="D994" s="234"/>
      <c r="E994" s="234"/>
      <c r="F994" s="234"/>
      <c r="G994" s="234"/>
      <c r="H994" s="234"/>
      <c r="I994" s="234"/>
      <c r="J994" s="234"/>
      <c r="K994" s="234"/>
      <c r="L994" s="234"/>
      <c r="M994" s="234"/>
      <c r="N994" s="234"/>
      <c r="O994" s="234"/>
      <c r="P994" s="234"/>
      <c r="Q994" s="234"/>
      <c r="R994" s="234"/>
      <c r="S994" s="234"/>
      <c r="T994" s="234"/>
      <c r="U994" s="234"/>
      <c r="V994" s="234"/>
      <c r="W994" s="234"/>
      <c r="X994" s="234"/>
      <c r="Y994" s="234"/>
      <c r="Z994" s="234"/>
      <c r="AA994" s="234"/>
      <c r="AB994" s="234"/>
      <c r="AC994" s="234"/>
      <c r="AD994" s="234"/>
      <c r="AE994" s="234"/>
      <c r="AF994" s="234"/>
      <c r="AG994" s="234"/>
      <c r="AH994" s="234"/>
    </row>
    <row r="995" spans="1:34" s="4" customFormat="1" x14ac:dyDescent="0.2">
      <c r="C995" s="234"/>
      <c r="D995" s="234"/>
      <c r="E995" s="234"/>
      <c r="F995" s="234"/>
      <c r="G995" s="234"/>
      <c r="H995" s="234"/>
      <c r="I995" s="234"/>
      <c r="J995" s="234"/>
      <c r="K995" s="234"/>
      <c r="L995" s="234"/>
      <c r="M995" s="234"/>
      <c r="N995" s="234"/>
      <c r="O995" s="234"/>
      <c r="P995" s="234"/>
      <c r="Q995" s="234"/>
      <c r="R995" s="234"/>
      <c r="S995" s="234"/>
      <c r="T995" s="234"/>
      <c r="U995" s="234"/>
      <c r="V995" s="234"/>
      <c r="W995" s="234"/>
      <c r="X995" s="234"/>
      <c r="Y995" s="234"/>
      <c r="Z995" s="234"/>
      <c r="AA995" s="234"/>
      <c r="AB995" s="234"/>
      <c r="AC995" s="234"/>
      <c r="AD995" s="234"/>
      <c r="AE995" s="234"/>
      <c r="AF995" s="234"/>
      <c r="AG995" s="234"/>
      <c r="AH995" s="234"/>
    </row>
    <row r="996" spans="1:34" s="4" customFormat="1" x14ac:dyDescent="0.2">
      <c r="A996" s="4" t="str">
        <f>"Tableau "&amp;C996&amp;": "</f>
        <v xml:space="preserve">Tableau : </v>
      </c>
      <c r="C996" s="234"/>
      <c r="D996" s="234"/>
      <c r="E996" s="234"/>
      <c r="F996" s="234"/>
      <c r="G996" s="234"/>
      <c r="H996" s="234"/>
      <c r="I996" s="234"/>
      <c r="J996" s="234"/>
      <c r="K996" s="234"/>
      <c r="L996" s="234"/>
      <c r="M996" s="234"/>
      <c r="N996" s="234"/>
      <c r="O996" s="234"/>
      <c r="P996" s="234"/>
      <c r="Q996" s="234"/>
      <c r="R996" s="234"/>
      <c r="S996" s="234"/>
      <c r="T996" s="234"/>
      <c r="U996" s="234"/>
      <c r="V996" s="234"/>
      <c r="W996" s="234"/>
      <c r="X996" s="234"/>
      <c r="Y996" s="234"/>
      <c r="Z996" s="234"/>
      <c r="AA996" s="234"/>
      <c r="AB996" s="234"/>
      <c r="AC996" s="234"/>
      <c r="AD996" s="234"/>
      <c r="AE996" s="234"/>
      <c r="AF996" s="234"/>
      <c r="AG996" s="234"/>
      <c r="AH996" s="234"/>
    </row>
    <row r="997" spans="1:34" s="4" customFormat="1" ht="10.8" thickBot="1" x14ac:dyDescent="0.25">
      <c r="A997" s="192" t="s">
        <v>475</v>
      </c>
      <c r="B997" s="192"/>
      <c r="C997" s="234"/>
      <c r="D997" s="234"/>
      <c r="E997" s="234"/>
      <c r="F997" s="234"/>
      <c r="G997" s="234"/>
      <c r="H997" s="234"/>
      <c r="I997" s="234"/>
      <c r="J997" s="234"/>
      <c r="K997" s="234"/>
      <c r="L997" s="234"/>
      <c r="M997" s="234"/>
      <c r="N997" s="234"/>
      <c r="O997" s="234"/>
      <c r="P997" s="234"/>
      <c r="Q997" s="234"/>
      <c r="R997" s="234"/>
      <c r="S997" s="234"/>
      <c r="T997" s="234"/>
      <c r="U997" s="234"/>
      <c r="V997" s="234"/>
      <c r="W997" s="234"/>
      <c r="X997" s="234"/>
      <c r="Y997" s="234"/>
      <c r="Z997" s="234"/>
      <c r="AA997" s="234"/>
      <c r="AB997" s="234"/>
      <c r="AC997" s="234"/>
      <c r="AD997" s="234"/>
      <c r="AE997" s="234"/>
      <c r="AF997" s="234"/>
      <c r="AG997" s="234"/>
      <c r="AH997" s="234"/>
    </row>
    <row r="998" spans="1:34" s="4" customFormat="1" ht="10.8" thickBot="1" x14ac:dyDescent="0.25">
      <c r="A998" s="193" t="s">
        <v>0</v>
      </c>
      <c r="B998" s="215"/>
      <c r="C998" s="194">
        <f t="shared" ref="C998:AE998" si="336">C$13</f>
        <v>1993</v>
      </c>
      <c r="D998" s="194">
        <f t="shared" si="336"/>
        <v>1994</v>
      </c>
      <c r="E998" s="194">
        <f t="shared" si="336"/>
        <v>1995</v>
      </c>
      <c r="F998" s="194">
        <f t="shared" si="336"/>
        <v>1996</v>
      </c>
      <c r="G998" s="194">
        <f t="shared" si="336"/>
        <v>1997</v>
      </c>
      <c r="H998" s="194">
        <f t="shared" si="336"/>
        <v>1998</v>
      </c>
      <c r="I998" s="194">
        <f t="shared" si="336"/>
        <v>1999</v>
      </c>
      <c r="J998" s="194">
        <f t="shared" si="336"/>
        <v>2000</v>
      </c>
      <c r="K998" s="194">
        <f t="shared" si="336"/>
        <v>2001</v>
      </c>
      <c r="L998" s="194">
        <f t="shared" si="336"/>
        <v>2002</v>
      </c>
      <c r="M998" s="194">
        <f t="shared" si="336"/>
        <v>2003</v>
      </c>
      <c r="N998" s="194">
        <f t="shared" si="336"/>
        <v>2004</v>
      </c>
      <c r="O998" s="194">
        <f t="shared" si="336"/>
        <v>2005</v>
      </c>
      <c r="P998" s="194">
        <f t="shared" si="336"/>
        <v>2006</v>
      </c>
      <c r="Q998" s="194">
        <f t="shared" si="336"/>
        <v>2007</v>
      </c>
      <c r="R998" s="194">
        <f t="shared" si="336"/>
        <v>2008</v>
      </c>
      <c r="S998" s="194">
        <f t="shared" si="336"/>
        <v>2009</v>
      </c>
      <c r="T998" s="194">
        <f t="shared" si="336"/>
        <v>2010</v>
      </c>
      <c r="U998" s="194">
        <f t="shared" si="336"/>
        <v>2011</v>
      </c>
      <c r="V998" s="194">
        <f t="shared" si="336"/>
        <v>2012</v>
      </c>
      <c r="W998" s="194">
        <f t="shared" si="336"/>
        <v>2013</v>
      </c>
      <c r="X998" s="194">
        <f t="shared" si="336"/>
        <v>2014</v>
      </c>
      <c r="Y998" s="194">
        <f t="shared" si="336"/>
        <v>2015</v>
      </c>
      <c r="Z998" s="194">
        <f t="shared" si="336"/>
        <v>2016</v>
      </c>
      <c r="AA998" s="194">
        <f t="shared" si="336"/>
        <v>2017</v>
      </c>
      <c r="AB998" s="194">
        <f t="shared" si="336"/>
        <v>2018</v>
      </c>
      <c r="AC998" s="194">
        <f t="shared" si="336"/>
        <v>2019</v>
      </c>
      <c r="AD998" s="194">
        <f t="shared" si="336"/>
        <v>2020</v>
      </c>
      <c r="AE998" s="194">
        <f t="shared" si="336"/>
        <v>2021</v>
      </c>
      <c r="AF998" s="194"/>
      <c r="AG998" s="194"/>
      <c r="AH998" s="194"/>
    </row>
    <row r="999" spans="1:34" s="341" customFormat="1" x14ac:dyDescent="0.2">
      <c r="A999" s="297" t="s">
        <v>94</v>
      </c>
      <c r="B999" s="297"/>
      <c r="C999" s="347">
        <f t="shared" ref="C999:AE1007" si="337">IFERROR(IF(C$13=2016,C971,IF(C$13&gt;2016,B999*C985/B971,D999*C971/D985)),0)</f>
        <v>5.8190962370474972</v>
      </c>
      <c r="D999" s="347">
        <f t="shared" si="337"/>
        <v>6.8275284674560259</v>
      </c>
      <c r="E999" s="347">
        <f t="shared" si="337"/>
        <v>7.4107085135286273</v>
      </c>
      <c r="F999" s="347">
        <f t="shared" si="337"/>
        <v>7.4843696678157601</v>
      </c>
      <c r="G999" s="347">
        <f t="shared" si="337"/>
        <v>8.3043382533061596</v>
      </c>
      <c r="H999" s="347">
        <f t="shared" si="337"/>
        <v>9.175726473986618</v>
      </c>
      <c r="I999" s="347">
        <f t="shared" si="337"/>
        <v>10.345456708728944</v>
      </c>
      <c r="J999" s="347">
        <f t="shared" si="337"/>
        <v>10.437265245878686</v>
      </c>
      <c r="K999" s="347">
        <f t="shared" si="337"/>
        <v>11.162687936240658</v>
      </c>
      <c r="L999" s="347">
        <f t="shared" si="337"/>
        <v>10.605420867421403</v>
      </c>
      <c r="M999" s="347">
        <f t="shared" si="337"/>
        <v>12.604466222233798</v>
      </c>
      <c r="N999" s="347">
        <f t="shared" si="337"/>
        <v>13.702988105103413</v>
      </c>
      <c r="O999" s="347">
        <f t="shared" si="337"/>
        <v>12.251524570471622</v>
      </c>
      <c r="P999" s="347">
        <f t="shared" si="337"/>
        <v>14.027128669844641</v>
      </c>
      <c r="Q999" s="347">
        <f t="shared" si="337"/>
        <v>17.126515380643994</v>
      </c>
      <c r="R999" s="347">
        <f t="shared" si="337"/>
        <v>12.344508914397013</v>
      </c>
      <c r="S999" s="347">
        <f t="shared" si="337"/>
        <v>13.321893823360915</v>
      </c>
      <c r="T999" s="347">
        <f t="shared" si="337"/>
        <v>11.148622285024588</v>
      </c>
      <c r="U999" s="347">
        <f t="shared" si="337"/>
        <v>11.521584929283598</v>
      </c>
      <c r="V999" s="347">
        <f t="shared" si="337"/>
        <v>12.196390404465079</v>
      </c>
      <c r="W999" s="347">
        <f t="shared" si="337"/>
        <v>13.342112901686621</v>
      </c>
      <c r="X999" s="347">
        <f t="shared" si="337"/>
        <v>14.220200632811746</v>
      </c>
      <c r="Y999" s="347">
        <f t="shared" si="337"/>
        <v>14.939743541263315</v>
      </c>
      <c r="Z999" s="347">
        <f t="shared" si="337"/>
        <v>16.099</v>
      </c>
      <c r="AA999" s="347">
        <f t="shared" si="337"/>
        <v>16.638000000000002</v>
      </c>
      <c r="AB999" s="347">
        <f t="shared" si="337"/>
        <v>18.939</v>
      </c>
      <c r="AC999" s="347">
        <f t="shared" si="337"/>
        <v>16.594999999999999</v>
      </c>
      <c r="AD999" s="347">
        <f t="shared" si="337"/>
        <v>18.472000000000001</v>
      </c>
      <c r="AE999" s="347">
        <f t="shared" si="337"/>
        <v>18.137</v>
      </c>
      <c r="AF999" s="347"/>
      <c r="AG999" s="347"/>
      <c r="AH999" s="347"/>
    </row>
    <row r="1000" spans="1:34" s="299" customFormat="1" x14ac:dyDescent="0.2">
      <c r="A1000" s="297" t="s">
        <v>95</v>
      </c>
      <c r="B1000" s="297"/>
      <c r="C1000" s="347">
        <f t="shared" si="337"/>
        <v>54.884337673367881</v>
      </c>
      <c r="D1000" s="347">
        <f t="shared" si="337"/>
        <v>59.526631732244994</v>
      </c>
      <c r="E1000" s="347">
        <f t="shared" si="337"/>
        <v>62.819568923739254</v>
      </c>
      <c r="F1000" s="347">
        <f t="shared" si="337"/>
        <v>66.226128773791046</v>
      </c>
      <c r="G1000" s="347">
        <f t="shared" si="337"/>
        <v>71.625533986263605</v>
      </c>
      <c r="H1000" s="347">
        <f t="shared" si="337"/>
        <v>80.373549649136322</v>
      </c>
      <c r="I1000" s="347">
        <f t="shared" si="337"/>
        <v>85.263837035902043</v>
      </c>
      <c r="J1000" s="347">
        <f t="shared" si="337"/>
        <v>89.141311040468921</v>
      </c>
      <c r="K1000" s="347">
        <f t="shared" si="337"/>
        <v>93.552070147935936</v>
      </c>
      <c r="L1000" s="347">
        <f t="shared" si="337"/>
        <v>96.38719487012753</v>
      </c>
      <c r="M1000" s="347">
        <f t="shared" si="337"/>
        <v>99.609903963623495</v>
      </c>
      <c r="N1000" s="347">
        <f t="shared" si="337"/>
        <v>98.998423272949339</v>
      </c>
      <c r="O1000" s="347">
        <f t="shared" si="337"/>
        <v>107.24215797295223</v>
      </c>
      <c r="P1000" s="347">
        <f t="shared" si="337"/>
        <v>111.38469184574784</v>
      </c>
      <c r="Q1000" s="347">
        <f t="shared" si="337"/>
        <v>123.60377475344545</v>
      </c>
      <c r="R1000" s="347">
        <f t="shared" si="337"/>
        <v>143.60628390455443</v>
      </c>
      <c r="S1000" s="347">
        <f t="shared" si="337"/>
        <v>167.39673968498113</v>
      </c>
      <c r="T1000" s="347">
        <f t="shared" si="337"/>
        <v>182.46095944116988</v>
      </c>
      <c r="U1000" s="347">
        <f t="shared" si="337"/>
        <v>186.25254159111742</v>
      </c>
      <c r="V1000" s="347">
        <f t="shared" si="337"/>
        <v>198.40999170398442</v>
      </c>
      <c r="W1000" s="347">
        <f t="shared" si="337"/>
        <v>197.91811809164142</v>
      </c>
      <c r="X1000" s="347">
        <f t="shared" si="337"/>
        <v>218.12712121234003</v>
      </c>
      <c r="Y1000" s="347">
        <f t="shared" si="337"/>
        <v>232.21559611117081</v>
      </c>
      <c r="Z1000" s="347">
        <f t="shared" si="337"/>
        <v>215.673</v>
      </c>
      <c r="AA1000" s="347">
        <f t="shared" si="337"/>
        <v>231.874</v>
      </c>
      <c r="AB1000" s="347">
        <f t="shared" si="337"/>
        <v>255.624</v>
      </c>
      <c r="AC1000" s="347">
        <f t="shared" si="337"/>
        <v>271.31599999999997</v>
      </c>
      <c r="AD1000" s="347">
        <f t="shared" si="337"/>
        <v>280.57400000000001</v>
      </c>
      <c r="AE1000" s="347">
        <f t="shared" si="337"/>
        <v>309.96699999999998</v>
      </c>
      <c r="AF1000" s="347"/>
      <c r="AG1000" s="347"/>
      <c r="AH1000" s="347"/>
    </row>
    <row r="1001" spans="1:34" s="299" customFormat="1" x14ac:dyDescent="0.2">
      <c r="A1001" s="297" t="s">
        <v>96</v>
      </c>
      <c r="B1001" s="297"/>
      <c r="C1001" s="347">
        <f t="shared" si="337"/>
        <v>39.280586494031503</v>
      </c>
      <c r="D1001" s="347">
        <f t="shared" si="337"/>
        <v>79.408501585882732</v>
      </c>
      <c r="E1001" s="347">
        <f t="shared" si="337"/>
        <v>87.410399258943457</v>
      </c>
      <c r="F1001" s="347">
        <f t="shared" si="337"/>
        <v>94.629282173539536</v>
      </c>
      <c r="G1001" s="347">
        <f t="shared" si="337"/>
        <v>118.21478250455637</v>
      </c>
      <c r="H1001" s="347">
        <f t="shared" si="337"/>
        <v>144.75146303612985</v>
      </c>
      <c r="I1001" s="347">
        <f t="shared" si="337"/>
        <v>111.78079996361238</v>
      </c>
      <c r="J1001" s="347">
        <f t="shared" si="337"/>
        <v>121.19787061046986</v>
      </c>
      <c r="K1001" s="347">
        <f t="shared" si="337"/>
        <v>191.59051225711352</v>
      </c>
      <c r="L1001" s="347">
        <f t="shared" si="337"/>
        <v>244.2163122766176</v>
      </c>
      <c r="M1001" s="347">
        <f t="shared" si="337"/>
        <v>202.81561084640472</v>
      </c>
      <c r="N1001" s="347">
        <f t="shared" si="337"/>
        <v>172.7343163803875</v>
      </c>
      <c r="O1001" s="347">
        <f t="shared" si="337"/>
        <v>128.42949255359301</v>
      </c>
      <c r="P1001" s="347">
        <f t="shared" si="337"/>
        <v>135.82109681637502</v>
      </c>
      <c r="Q1001" s="347">
        <f t="shared" si="337"/>
        <v>124.35462546054323</v>
      </c>
      <c r="R1001" s="347">
        <f t="shared" si="337"/>
        <v>250.11096210140798</v>
      </c>
      <c r="S1001" s="347">
        <f t="shared" si="337"/>
        <v>265.06653793760057</v>
      </c>
      <c r="T1001" s="347">
        <f t="shared" si="337"/>
        <v>208.26839245982794</v>
      </c>
      <c r="U1001" s="347">
        <f t="shared" si="337"/>
        <v>343.09811462486948</v>
      </c>
      <c r="V1001" s="347">
        <f t="shared" si="337"/>
        <v>301.2223090105179</v>
      </c>
      <c r="W1001" s="347">
        <f t="shared" si="337"/>
        <v>291.00341481274711</v>
      </c>
      <c r="X1001" s="347">
        <f t="shared" si="337"/>
        <v>420.91067375280227</v>
      </c>
      <c r="Y1001" s="347">
        <f t="shared" si="337"/>
        <v>381.31327106688479</v>
      </c>
      <c r="Z1001" s="347">
        <f t="shared" si="337"/>
        <v>358.89299999999997</v>
      </c>
      <c r="AA1001" s="347">
        <f t="shared" si="337"/>
        <v>395.14099999999996</v>
      </c>
      <c r="AB1001" s="347">
        <f t="shared" si="337"/>
        <v>402.48999999999995</v>
      </c>
      <c r="AC1001" s="347">
        <f t="shared" si="337"/>
        <v>391.82499999999993</v>
      </c>
      <c r="AD1001" s="347">
        <f t="shared" si="337"/>
        <v>296.09799999999996</v>
      </c>
      <c r="AE1001" s="347">
        <f t="shared" si="337"/>
        <v>408.68499999999995</v>
      </c>
      <c r="AF1001" s="347"/>
      <c r="AG1001" s="347"/>
      <c r="AH1001" s="347"/>
    </row>
    <row r="1002" spans="1:34" s="299" customFormat="1" x14ac:dyDescent="0.2">
      <c r="A1002" s="297" t="s">
        <v>97</v>
      </c>
      <c r="B1002" s="297"/>
      <c r="C1002" s="347">
        <f t="shared" si="337"/>
        <v>22.308511407063293</v>
      </c>
      <c r="D1002" s="347">
        <f t="shared" si="337"/>
        <v>75.035136373616965</v>
      </c>
      <c r="E1002" s="347">
        <f t="shared" si="337"/>
        <v>68.409164937206739</v>
      </c>
      <c r="F1002" s="347">
        <f t="shared" si="337"/>
        <v>64.173962502492813</v>
      </c>
      <c r="G1002" s="347">
        <f t="shared" si="337"/>
        <v>98.45451519855358</v>
      </c>
      <c r="H1002" s="347">
        <f t="shared" si="337"/>
        <v>123.89195848849931</v>
      </c>
      <c r="I1002" s="347">
        <f t="shared" si="337"/>
        <v>83.814924696529616</v>
      </c>
      <c r="J1002" s="347">
        <f t="shared" si="337"/>
        <v>108.23427656146475</v>
      </c>
      <c r="K1002" s="347">
        <f t="shared" si="337"/>
        <v>148.09066490775785</v>
      </c>
      <c r="L1002" s="347">
        <f t="shared" si="337"/>
        <v>133.42682789009959</v>
      </c>
      <c r="M1002" s="347">
        <f t="shared" si="337"/>
        <v>136.37084638427612</v>
      </c>
      <c r="N1002" s="347">
        <f t="shared" si="337"/>
        <v>142.04686099818625</v>
      </c>
      <c r="O1002" s="347">
        <f t="shared" si="337"/>
        <v>123.92414072758541</v>
      </c>
      <c r="P1002" s="347">
        <f t="shared" si="337"/>
        <v>104.06063154917666</v>
      </c>
      <c r="Q1002" s="347">
        <f t="shared" si="337"/>
        <v>172.84117549098653</v>
      </c>
      <c r="R1002" s="347">
        <f t="shared" si="337"/>
        <v>352.12128060695613</v>
      </c>
      <c r="S1002" s="347">
        <f t="shared" si="337"/>
        <v>202.72790354618667</v>
      </c>
      <c r="T1002" s="347">
        <f t="shared" si="337"/>
        <v>236.92452670556634</v>
      </c>
      <c r="U1002" s="347">
        <f t="shared" si="337"/>
        <v>343.52079024308682</v>
      </c>
      <c r="V1002" s="347">
        <f t="shared" si="337"/>
        <v>230.67652617972379</v>
      </c>
      <c r="W1002" s="347">
        <f t="shared" si="337"/>
        <v>209.77209266200768</v>
      </c>
      <c r="X1002" s="347">
        <f t="shared" si="337"/>
        <v>322.88521667308731</v>
      </c>
      <c r="Y1002" s="347">
        <f t="shared" si="337"/>
        <v>272.98237606575185</v>
      </c>
      <c r="Z1002" s="347">
        <f t="shared" si="337"/>
        <v>236.96299999999999</v>
      </c>
      <c r="AA1002" s="347">
        <f t="shared" si="337"/>
        <v>240.19499999999999</v>
      </c>
      <c r="AB1002" s="347">
        <f t="shared" si="337"/>
        <v>210.059</v>
      </c>
      <c r="AC1002" s="347">
        <f t="shared" si="337"/>
        <v>221.94</v>
      </c>
      <c r="AD1002" s="347">
        <f t="shared" si="337"/>
        <v>166.46600000000001</v>
      </c>
      <c r="AE1002" s="347">
        <f t="shared" si="337"/>
        <v>297.64</v>
      </c>
      <c r="AF1002" s="347"/>
      <c r="AG1002" s="347"/>
      <c r="AH1002" s="347"/>
    </row>
    <row r="1003" spans="1:34" s="299" customFormat="1" x14ac:dyDescent="0.2">
      <c r="A1003" s="297" t="s">
        <v>98</v>
      </c>
      <c r="B1003" s="297"/>
      <c r="C1003" s="347">
        <f t="shared" si="337"/>
        <v>24.86939731061122</v>
      </c>
      <c r="D1003" s="347">
        <f t="shared" si="337"/>
        <v>27.606507952918481</v>
      </c>
      <c r="E1003" s="347">
        <f t="shared" si="337"/>
        <v>32.636654093261896</v>
      </c>
      <c r="F1003" s="347">
        <f t="shared" si="337"/>
        <v>34.56351531417468</v>
      </c>
      <c r="G1003" s="347">
        <f t="shared" si="337"/>
        <v>42.780617732712571</v>
      </c>
      <c r="H1003" s="347">
        <f t="shared" si="337"/>
        <v>44.516824428312383</v>
      </c>
      <c r="I1003" s="347">
        <f t="shared" si="337"/>
        <v>49.721348297383315</v>
      </c>
      <c r="J1003" s="347">
        <f t="shared" si="337"/>
        <v>46.81104700231986</v>
      </c>
      <c r="K1003" s="347">
        <f t="shared" si="337"/>
        <v>51.213692131292454</v>
      </c>
      <c r="L1003" s="347">
        <f t="shared" si="337"/>
        <v>50.160300823168072</v>
      </c>
      <c r="M1003" s="347">
        <f t="shared" si="337"/>
        <v>54.142203333784167</v>
      </c>
      <c r="N1003" s="347">
        <f t="shared" si="337"/>
        <v>61.583195883251648</v>
      </c>
      <c r="O1003" s="347">
        <f t="shared" si="337"/>
        <v>67.779814976256375</v>
      </c>
      <c r="P1003" s="347">
        <f t="shared" si="337"/>
        <v>77.570937309289121</v>
      </c>
      <c r="Q1003" s="347">
        <f t="shared" si="337"/>
        <v>81.838768855750502</v>
      </c>
      <c r="R1003" s="347">
        <f t="shared" si="337"/>
        <v>84.258139854042938</v>
      </c>
      <c r="S1003" s="347">
        <f t="shared" si="337"/>
        <v>88.556272243526507</v>
      </c>
      <c r="T1003" s="347">
        <f t="shared" si="337"/>
        <v>97.444220715556469</v>
      </c>
      <c r="U1003" s="347">
        <f t="shared" si="337"/>
        <v>99.634340174818746</v>
      </c>
      <c r="V1003" s="347">
        <f t="shared" si="337"/>
        <v>102.66206198207698</v>
      </c>
      <c r="W1003" s="347">
        <f t="shared" si="337"/>
        <v>111.18018454821564</v>
      </c>
      <c r="X1003" s="347">
        <f t="shared" si="337"/>
        <v>125.57852367015816</v>
      </c>
      <c r="Y1003" s="347">
        <f t="shared" si="337"/>
        <v>132.76020755836885</v>
      </c>
      <c r="Z1003" s="347">
        <f t="shared" si="337"/>
        <v>140.27799999999999</v>
      </c>
      <c r="AA1003" s="347">
        <f t="shared" si="337"/>
        <v>147.321</v>
      </c>
      <c r="AB1003" s="347">
        <f t="shared" si="337"/>
        <v>153.84</v>
      </c>
      <c r="AC1003" s="347">
        <f t="shared" si="337"/>
        <v>159.523</v>
      </c>
      <c r="AD1003" s="347">
        <f t="shared" si="337"/>
        <v>162.20500000000001</v>
      </c>
      <c r="AE1003" s="347">
        <f t="shared" si="337"/>
        <v>174.976</v>
      </c>
      <c r="AF1003" s="347"/>
      <c r="AG1003" s="347"/>
      <c r="AH1003" s="347"/>
    </row>
    <row r="1004" spans="1:34" s="299" customFormat="1" x14ac:dyDescent="0.2">
      <c r="A1004" s="297" t="s">
        <v>13</v>
      </c>
      <c r="B1004" s="297"/>
      <c r="C1004" s="347">
        <f t="shared" si="337"/>
        <v>490.47492365026528</v>
      </c>
      <c r="D1004" s="347">
        <f t="shared" si="337"/>
        <v>519.97855148596818</v>
      </c>
      <c r="E1004" s="347">
        <f t="shared" si="337"/>
        <v>616.72885005596311</v>
      </c>
      <c r="F1004" s="347">
        <f t="shared" si="337"/>
        <v>657.44966359754596</v>
      </c>
      <c r="G1004" s="347">
        <f t="shared" si="337"/>
        <v>712.59505071271815</v>
      </c>
      <c r="H1004" s="347">
        <f t="shared" si="337"/>
        <v>727.25455768943402</v>
      </c>
      <c r="I1004" s="347">
        <f t="shared" si="337"/>
        <v>798.67286136537314</v>
      </c>
      <c r="J1004" s="347">
        <f t="shared" si="337"/>
        <v>812.83561691015439</v>
      </c>
      <c r="K1004" s="347">
        <f t="shared" si="337"/>
        <v>889.33234659474715</v>
      </c>
      <c r="L1004" s="347">
        <f t="shared" si="337"/>
        <v>962.04763794292796</v>
      </c>
      <c r="M1004" s="347">
        <f t="shared" si="337"/>
        <v>1013.354752540335</v>
      </c>
      <c r="N1004" s="347">
        <f t="shared" si="337"/>
        <v>1157.9159158211796</v>
      </c>
      <c r="O1004" s="347">
        <f t="shared" si="337"/>
        <v>1201.393693667678</v>
      </c>
      <c r="P1004" s="347">
        <f t="shared" si="337"/>
        <v>1244.4785049687111</v>
      </c>
      <c r="Q1004" s="347">
        <f t="shared" si="337"/>
        <v>1263.5556357935398</v>
      </c>
      <c r="R1004" s="347">
        <f t="shared" si="337"/>
        <v>1331.9891795458873</v>
      </c>
      <c r="S1004" s="347">
        <f t="shared" si="337"/>
        <v>1445.3025571203664</v>
      </c>
      <c r="T1004" s="347">
        <f t="shared" si="337"/>
        <v>1527.0334941765286</v>
      </c>
      <c r="U1004" s="347">
        <f t="shared" si="337"/>
        <v>1465.2264390214648</v>
      </c>
      <c r="V1004" s="347">
        <f t="shared" si="337"/>
        <v>1631.3543086962845</v>
      </c>
      <c r="W1004" s="347">
        <f t="shared" si="337"/>
        <v>1761.7087246240667</v>
      </c>
      <c r="X1004" s="347">
        <f t="shared" si="337"/>
        <v>1848.5896693657874</v>
      </c>
      <c r="Y1004" s="347">
        <f t="shared" si="337"/>
        <v>2017.8414926734297</v>
      </c>
      <c r="Z1004" s="347">
        <f t="shared" si="337"/>
        <v>2292.9789999999998</v>
      </c>
      <c r="AA1004" s="347">
        <f t="shared" si="337"/>
        <v>2491.9949999999999</v>
      </c>
      <c r="AB1004" s="347">
        <f t="shared" si="337"/>
        <v>2723.1709999999998</v>
      </c>
      <c r="AC1004" s="347">
        <f t="shared" si="337"/>
        <v>2791.165</v>
      </c>
      <c r="AD1004" s="347">
        <f t="shared" si="337"/>
        <v>2825.4659999999999</v>
      </c>
      <c r="AE1004" s="347">
        <f t="shared" si="337"/>
        <v>2934.3969999999999</v>
      </c>
      <c r="AF1004" s="347"/>
      <c r="AG1004" s="347"/>
      <c r="AH1004" s="347"/>
    </row>
    <row r="1005" spans="1:34" s="299" customFormat="1" x14ac:dyDescent="0.2">
      <c r="A1005" s="297" t="s">
        <v>195</v>
      </c>
      <c r="B1005" s="297"/>
      <c r="C1005" s="347">
        <f t="shared" si="337"/>
        <v>9.0869999999999997</v>
      </c>
      <c r="D1005" s="347">
        <f t="shared" si="337"/>
        <v>10.507</v>
      </c>
      <c r="E1005" s="347">
        <f t="shared" si="337"/>
        <v>9.1069999999999993</v>
      </c>
      <c r="F1005" s="347">
        <f t="shared" si="337"/>
        <v>10.382</v>
      </c>
      <c r="G1005" s="347">
        <f t="shared" si="337"/>
        <v>25.199000000000002</v>
      </c>
      <c r="H1005" s="347">
        <f t="shared" si="337"/>
        <v>30.669000000000004</v>
      </c>
      <c r="I1005" s="347">
        <f t="shared" si="337"/>
        <v>33.37700000000001</v>
      </c>
      <c r="J1005" s="347">
        <f t="shared" si="337"/>
        <v>32.857000000000006</v>
      </c>
      <c r="K1005" s="347">
        <f t="shared" si="337"/>
        <v>46.891000000000005</v>
      </c>
      <c r="L1005" s="347">
        <f t="shared" si="337"/>
        <v>58.972000000000001</v>
      </c>
      <c r="M1005" s="347">
        <f t="shared" si="337"/>
        <v>65.007000000000005</v>
      </c>
      <c r="N1005" s="347">
        <f t="shared" si="337"/>
        <v>78.325000000000003</v>
      </c>
      <c r="O1005" s="347">
        <f t="shared" si="337"/>
        <v>90.717474297882859</v>
      </c>
      <c r="P1005" s="347">
        <f t="shared" si="337"/>
        <v>80.98082640299863</v>
      </c>
      <c r="Q1005" s="347">
        <f t="shared" si="337"/>
        <v>140.93070746295155</v>
      </c>
      <c r="R1005" s="347">
        <f t="shared" si="337"/>
        <v>47.417314665658076</v>
      </c>
      <c r="S1005" s="347">
        <f t="shared" si="337"/>
        <v>50.959941456072698</v>
      </c>
      <c r="T1005" s="347">
        <f t="shared" si="337"/>
        <v>43.224329732129547</v>
      </c>
      <c r="U1005" s="347">
        <f t="shared" si="337"/>
        <v>43.549954520493777</v>
      </c>
      <c r="V1005" s="347">
        <f t="shared" si="337"/>
        <v>80.238578734999393</v>
      </c>
      <c r="W1005" s="347">
        <f t="shared" si="337"/>
        <v>156.99519515244947</v>
      </c>
      <c r="X1005" s="347">
        <f t="shared" si="337"/>
        <v>183.41278883609547</v>
      </c>
      <c r="Y1005" s="347">
        <f t="shared" si="337"/>
        <v>135.44022966569469</v>
      </c>
      <c r="Z1005" s="347">
        <f t="shared" si="337"/>
        <v>89.397000000000006</v>
      </c>
      <c r="AA1005" s="347">
        <f t="shared" si="337"/>
        <v>107.79600000000001</v>
      </c>
      <c r="AB1005" s="347">
        <f t="shared" si="337"/>
        <v>126.55800000000001</v>
      </c>
      <c r="AC1005" s="347">
        <f t="shared" si="337"/>
        <v>141.797</v>
      </c>
      <c r="AD1005" s="347">
        <f t="shared" si="337"/>
        <v>109.425</v>
      </c>
      <c r="AE1005" s="347">
        <f t="shared" si="337"/>
        <v>115.76900000000001</v>
      </c>
      <c r="AF1005" s="347"/>
      <c r="AG1005" s="347"/>
      <c r="AH1005" s="347"/>
    </row>
    <row r="1006" spans="1:34" s="299" customFormat="1" ht="10.8" thickBot="1" x14ac:dyDescent="0.25">
      <c r="A1006" s="297" t="s">
        <v>196</v>
      </c>
      <c r="B1006" s="297"/>
      <c r="C1006" s="347">
        <f t="shared" si="337"/>
        <v>-47001096.776320308</v>
      </c>
      <c r="D1006" s="347">
        <f t="shared" si="337"/>
        <v>19801815.355583023</v>
      </c>
      <c r="E1006" s="347">
        <f t="shared" si="337"/>
        <v>-19864424.993093174</v>
      </c>
      <c r="F1006" s="347">
        <f t="shared" si="337"/>
        <v>-24271123.593919475</v>
      </c>
      <c r="G1006" s="347">
        <f t="shared" si="337"/>
        <v>-33622458.322626218</v>
      </c>
      <c r="H1006" s="347">
        <f t="shared" si="337"/>
        <v>509124.11282614921</v>
      </c>
      <c r="I1006" s="347">
        <f t="shared" si="337"/>
        <v>503668.63772854692</v>
      </c>
      <c r="J1006" s="347">
        <f t="shared" si="337"/>
        <v>979934.08467040071</v>
      </c>
      <c r="K1006" s="347">
        <f t="shared" si="337"/>
        <v>-79848.025772762237</v>
      </c>
      <c r="L1006" s="347">
        <f t="shared" si="337"/>
        <v>-31967.483364809159</v>
      </c>
      <c r="M1006" s="347">
        <f t="shared" si="337"/>
        <v>221.95285141193091</v>
      </c>
      <c r="N1006" s="347">
        <f t="shared" si="337"/>
        <v>337.55136078634217</v>
      </c>
      <c r="O1006" s="347">
        <f t="shared" si="337"/>
        <v>363.25953391520454</v>
      </c>
      <c r="P1006" s="347">
        <f t="shared" si="337"/>
        <v>394.10490833495294</v>
      </c>
      <c r="Q1006" s="347">
        <f t="shared" si="337"/>
        <v>463.6814861786583</v>
      </c>
      <c r="R1006" s="347">
        <f t="shared" si="337"/>
        <v>196.0050778724781</v>
      </c>
      <c r="S1006" s="347">
        <f t="shared" si="337"/>
        <v>187.41048301494024</v>
      </c>
      <c r="T1006" s="347">
        <f t="shared" si="337"/>
        <v>312.65349814008891</v>
      </c>
      <c r="U1006" s="347">
        <f t="shared" si="337"/>
        <v>192.00156811686065</v>
      </c>
      <c r="V1006" s="347">
        <f t="shared" si="337"/>
        <v>237.52151556899267</v>
      </c>
      <c r="W1006" s="347">
        <f t="shared" si="337"/>
        <v>377.21503894186918</v>
      </c>
      <c r="X1006" s="347">
        <f t="shared" si="337"/>
        <v>406.35550502400758</v>
      </c>
      <c r="Y1006" s="347">
        <f t="shared" si="337"/>
        <v>417.66995581274165</v>
      </c>
      <c r="Z1006" s="347">
        <f t="shared" si="337"/>
        <v>548.74500000000035</v>
      </c>
      <c r="AA1006" s="347">
        <f t="shared" si="337"/>
        <v>355.57400000000052</v>
      </c>
      <c r="AB1006" s="347">
        <f t="shared" si="337"/>
        <v>343.35903542852242</v>
      </c>
      <c r="AC1006" s="347">
        <f t="shared" si="337"/>
        <v>372.1389154307908</v>
      </c>
      <c r="AD1006" s="347">
        <f t="shared" si="337"/>
        <v>328.78167662723644</v>
      </c>
      <c r="AE1006" s="347">
        <f t="shared" si="337"/>
        <v>173.72108046187023</v>
      </c>
      <c r="AF1006" s="347"/>
      <c r="AG1006" s="347"/>
      <c r="AH1006" s="347"/>
    </row>
    <row r="1007" spans="1:34" s="299" customFormat="1" ht="10.8" thickBot="1" x14ac:dyDescent="0.25">
      <c r="A1007" s="338" t="s">
        <v>74</v>
      </c>
      <c r="B1007" s="338"/>
      <c r="C1007" s="345">
        <f t="shared" si="337"/>
        <v>1070.4368911942768</v>
      </c>
      <c r="D1007" s="345">
        <f t="shared" si="337"/>
        <v>1210.6818072714575</v>
      </c>
      <c r="E1007" s="345">
        <f t="shared" si="337"/>
        <v>1161.7321744085646</v>
      </c>
      <c r="F1007" s="345">
        <f t="shared" si="337"/>
        <v>1239.2187236632642</v>
      </c>
      <c r="G1007" s="345">
        <f t="shared" si="337"/>
        <v>1444.9537094048196</v>
      </c>
      <c r="H1007" s="345">
        <f t="shared" si="337"/>
        <v>1465.1753425611516</v>
      </c>
      <c r="I1007" s="345">
        <f t="shared" si="337"/>
        <v>1478.815782259476</v>
      </c>
      <c r="J1007" s="345">
        <f t="shared" si="337"/>
        <v>1618.7828392725405</v>
      </c>
      <c r="K1007" s="345">
        <f t="shared" si="337"/>
        <v>1756.749699858372</v>
      </c>
      <c r="L1007" s="345">
        <f t="shared" si="337"/>
        <v>1822.1450587194042</v>
      </c>
      <c r="M1007" s="345">
        <f t="shared" si="337"/>
        <v>1715.9389191524508</v>
      </c>
      <c r="N1007" s="345">
        <f t="shared" si="337"/>
        <v>1919.9640418418201</v>
      </c>
      <c r="O1007" s="345">
        <f t="shared" si="337"/>
        <v>1938.2553534631691</v>
      </c>
      <c r="P1007" s="345">
        <f t="shared" si="337"/>
        <v>1990.819199532785</v>
      </c>
      <c r="Q1007" s="345">
        <f t="shared" si="337"/>
        <v>2182.8037840708657</v>
      </c>
      <c r="R1007" s="345">
        <f t="shared" si="337"/>
        <v>2367.2157969983868</v>
      </c>
      <c r="S1007" s="345">
        <f t="shared" si="337"/>
        <v>2368.2473041529488</v>
      </c>
      <c r="T1007" s="345">
        <f t="shared" si="337"/>
        <v>2575.1942137880296</v>
      </c>
      <c r="U1007" s="345">
        <f t="shared" si="337"/>
        <v>2680.7414029771012</v>
      </c>
      <c r="V1007" s="345">
        <f t="shared" si="337"/>
        <v>2799.3714686367866</v>
      </c>
      <c r="W1007" s="345">
        <f t="shared" si="337"/>
        <v>3128.2348226118893</v>
      </c>
      <c r="X1007" s="345">
        <f t="shared" si="337"/>
        <v>3553.650036421931</v>
      </c>
      <c r="Y1007" s="345">
        <f t="shared" si="337"/>
        <v>3618.5204624760313</v>
      </c>
      <c r="Z1007" s="345">
        <f t="shared" ref="Z1007:AE1007" si="338">IFERROR(IF(Z$13=2016,Z979,IF(Z$13&gt;2016,Y1007*Z993/Y979,AA1007*Z979/AA993)),0)</f>
        <v>3899.027</v>
      </c>
      <c r="AA1007" s="345">
        <f t="shared" si="338"/>
        <v>3986.5340000000001</v>
      </c>
      <c r="AB1007" s="345">
        <f t="shared" si="338"/>
        <v>4228.5170803992851</v>
      </c>
      <c r="AC1007" s="345">
        <f t="shared" si="338"/>
        <v>4366.0708162284445</v>
      </c>
      <c r="AD1007" s="345">
        <f t="shared" si="338"/>
        <v>4182.0212368759658</v>
      </c>
      <c r="AE1007" s="345">
        <f t="shared" si="338"/>
        <v>4384.9228694453768</v>
      </c>
      <c r="AF1007" s="345"/>
      <c r="AG1007" s="345"/>
      <c r="AH1007" s="345"/>
    </row>
    <row r="1008" spans="1:34" x14ac:dyDescent="0.2">
      <c r="A1008" s="204"/>
      <c r="B1008" s="233"/>
      <c r="C1008" s="234"/>
      <c r="D1008" s="234"/>
      <c r="E1008" s="234"/>
      <c r="F1008" s="234"/>
      <c r="G1008" s="234"/>
      <c r="H1008" s="234"/>
      <c r="I1008" s="234"/>
      <c r="J1008" s="234"/>
      <c r="K1008" s="234"/>
      <c r="L1008" s="234"/>
      <c r="M1008" s="234"/>
      <c r="N1008" s="234"/>
      <c r="O1008" s="234"/>
      <c r="P1008" s="234"/>
      <c r="Q1008" s="234"/>
      <c r="R1008" s="234"/>
      <c r="S1008" s="234"/>
      <c r="T1008" s="234"/>
      <c r="U1008" s="234"/>
      <c r="V1008" s="234"/>
      <c r="W1008" s="234"/>
      <c r="X1008" s="234"/>
      <c r="Y1008" s="234"/>
      <c r="Z1008" s="234"/>
      <c r="AA1008" s="234"/>
      <c r="AB1008" s="234"/>
      <c r="AC1008" s="234"/>
      <c r="AD1008" s="234"/>
      <c r="AE1008" s="234"/>
      <c r="AF1008" s="234"/>
      <c r="AG1008" s="234"/>
      <c r="AH1008" s="234"/>
    </row>
    <row r="1009" spans="1:34" x14ac:dyDescent="0.2">
      <c r="C1009" s="234"/>
      <c r="D1009" s="234"/>
      <c r="E1009" s="234"/>
      <c r="F1009" s="234"/>
      <c r="G1009" s="234"/>
      <c r="H1009" s="234"/>
      <c r="I1009" s="234"/>
      <c r="J1009" s="234"/>
      <c r="K1009" s="234"/>
      <c r="L1009" s="234"/>
      <c r="M1009" s="234"/>
      <c r="N1009" s="234"/>
      <c r="O1009" s="234"/>
      <c r="P1009" s="234"/>
      <c r="Q1009" s="234"/>
      <c r="R1009" s="234"/>
      <c r="S1009" s="234"/>
      <c r="T1009" s="234"/>
      <c r="U1009" s="234"/>
      <c r="V1009" s="234"/>
      <c r="W1009" s="234"/>
      <c r="X1009" s="234"/>
      <c r="Y1009" s="234"/>
      <c r="Z1009" s="234"/>
      <c r="AA1009" s="234"/>
      <c r="AB1009" s="234"/>
      <c r="AC1009" s="234"/>
      <c r="AD1009" s="234"/>
      <c r="AE1009" s="234"/>
      <c r="AF1009" s="234"/>
      <c r="AG1009" s="234"/>
      <c r="AH1009" s="234"/>
    </row>
    <row r="1010" spans="1:34" x14ac:dyDescent="0.2">
      <c r="A1010" s="2" t="str">
        <f>"Tableau "&amp;B1010&amp;": "</f>
        <v xml:space="preserve">Tableau 1: </v>
      </c>
      <c r="B1010" s="211">
        <f>C996+1</f>
        <v>1</v>
      </c>
      <c r="C1010" s="234"/>
      <c r="D1010" s="234"/>
      <c r="E1010" s="234"/>
      <c r="F1010" s="234"/>
      <c r="G1010" s="234"/>
      <c r="H1010" s="234"/>
      <c r="I1010" s="234"/>
      <c r="J1010" s="234"/>
      <c r="K1010" s="234"/>
      <c r="L1010" s="234"/>
      <c r="M1010" s="234"/>
      <c r="N1010" s="234"/>
      <c r="O1010" s="234"/>
      <c r="P1010" s="234"/>
      <c r="Q1010" s="234"/>
      <c r="R1010" s="234"/>
      <c r="S1010" s="234"/>
      <c r="T1010" s="234"/>
      <c r="U1010" s="234"/>
      <c r="V1010" s="234"/>
      <c r="W1010" s="234"/>
      <c r="X1010" s="234"/>
      <c r="Y1010" s="234"/>
      <c r="Z1010" s="234"/>
      <c r="AA1010" s="234"/>
      <c r="AB1010" s="234"/>
      <c r="AC1010" s="234"/>
      <c r="AD1010" s="234"/>
      <c r="AE1010" s="234"/>
      <c r="AF1010" s="234"/>
      <c r="AG1010" s="234"/>
      <c r="AH1010" s="234"/>
    </row>
    <row r="1011" spans="1:34" ht="10.8" thickBot="1" x14ac:dyDescent="0.25">
      <c r="A1011" s="192" t="s">
        <v>92</v>
      </c>
      <c r="C1011" s="234"/>
      <c r="D1011" s="234"/>
      <c r="E1011" s="234"/>
      <c r="F1011" s="234"/>
      <c r="G1011" s="234"/>
      <c r="H1011" s="234"/>
      <c r="I1011" s="234"/>
      <c r="J1011" s="234"/>
      <c r="K1011" s="234"/>
      <c r="L1011" s="234"/>
      <c r="M1011" s="234"/>
      <c r="N1011" s="234"/>
      <c r="O1011" s="234"/>
      <c r="P1011" s="234"/>
      <c r="Q1011" s="234"/>
      <c r="R1011" s="234"/>
      <c r="S1011" s="234"/>
      <c r="T1011" s="234"/>
      <c r="U1011" s="234"/>
      <c r="V1011" s="234"/>
      <c r="W1011" s="234"/>
      <c r="X1011" s="234"/>
      <c r="Y1011" s="234"/>
      <c r="Z1011" s="234"/>
      <c r="AA1011" s="234"/>
      <c r="AB1011" s="234"/>
      <c r="AC1011" s="234"/>
      <c r="AD1011" s="234"/>
      <c r="AE1011" s="234"/>
      <c r="AF1011" s="234"/>
      <c r="AG1011" s="234"/>
      <c r="AH1011" s="234"/>
    </row>
    <row r="1012" spans="1:34" ht="10.8" thickBot="1" x14ac:dyDescent="0.25">
      <c r="A1012" s="193" t="s">
        <v>0</v>
      </c>
      <c r="B1012" s="194" t="s">
        <v>19</v>
      </c>
      <c r="C1012" s="194">
        <f t="shared" ref="C1012:AG1012" si="339">C$13</f>
        <v>1993</v>
      </c>
      <c r="D1012" s="194">
        <f t="shared" si="339"/>
        <v>1994</v>
      </c>
      <c r="E1012" s="194">
        <f t="shared" si="339"/>
        <v>1995</v>
      </c>
      <c r="F1012" s="194">
        <f t="shared" si="339"/>
        <v>1996</v>
      </c>
      <c r="G1012" s="194">
        <f t="shared" si="339"/>
        <v>1997</v>
      </c>
      <c r="H1012" s="194">
        <f t="shared" si="339"/>
        <v>1998</v>
      </c>
      <c r="I1012" s="194">
        <f t="shared" si="339"/>
        <v>1999</v>
      </c>
      <c r="J1012" s="194">
        <f t="shared" si="339"/>
        <v>2000</v>
      </c>
      <c r="K1012" s="194">
        <f t="shared" si="339"/>
        <v>2001</v>
      </c>
      <c r="L1012" s="194">
        <f t="shared" si="339"/>
        <v>2002</v>
      </c>
      <c r="M1012" s="194">
        <f t="shared" si="339"/>
        <v>2003</v>
      </c>
      <c r="N1012" s="194">
        <f t="shared" si="339"/>
        <v>2004</v>
      </c>
      <c r="O1012" s="194">
        <f t="shared" si="339"/>
        <v>2005</v>
      </c>
      <c r="P1012" s="194">
        <f t="shared" si="339"/>
        <v>2006</v>
      </c>
      <c r="Q1012" s="194">
        <f t="shared" si="339"/>
        <v>2007</v>
      </c>
      <c r="R1012" s="194">
        <f t="shared" si="339"/>
        <v>2008</v>
      </c>
      <c r="S1012" s="194">
        <f t="shared" si="339"/>
        <v>2009</v>
      </c>
      <c r="T1012" s="194">
        <f t="shared" si="339"/>
        <v>2010</v>
      </c>
      <c r="U1012" s="194">
        <f t="shared" si="339"/>
        <v>2011</v>
      </c>
      <c r="V1012" s="194">
        <f t="shared" si="339"/>
        <v>2012</v>
      </c>
      <c r="W1012" s="194">
        <f t="shared" si="339"/>
        <v>2013</v>
      </c>
      <c r="X1012" s="194">
        <f t="shared" si="339"/>
        <v>2014</v>
      </c>
      <c r="Y1012" s="194">
        <f t="shared" si="339"/>
        <v>2015</v>
      </c>
      <c r="Z1012" s="194">
        <f t="shared" si="339"/>
        <v>2016</v>
      </c>
      <c r="AA1012" s="194">
        <f t="shared" si="339"/>
        <v>2017</v>
      </c>
      <c r="AB1012" s="194">
        <f t="shared" si="339"/>
        <v>2018</v>
      </c>
      <c r="AC1012" s="194">
        <f t="shared" si="339"/>
        <v>2019</v>
      </c>
      <c r="AD1012" s="194">
        <f t="shared" si="339"/>
        <v>2020</v>
      </c>
      <c r="AE1012" s="194">
        <f t="shared" si="339"/>
        <v>2021</v>
      </c>
      <c r="AF1012" s="194">
        <f t="shared" si="339"/>
        <v>2022</v>
      </c>
      <c r="AG1012" s="194">
        <f t="shared" si="339"/>
        <v>2023</v>
      </c>
      <c r="AH1012" s="194"/>
    </row>
    <row r="1013" spans="1:34" x14ac:dyDescent="0.2">
      <c r="A1013" s="219" t="s">
        <v>170</v>
      </c>
      <c r="B1013" s="219" t="s">
        <v>392</v>
      </c>
      <c r="C1013" s="244">
        <v>77.603894037574335</v>
      </c>
      <c r="D1013" s="244">
        <v>157.59124230350216</v>
      </c>
      <c r="E1013" s="244">
        <v>204.79814948485588</v>
      </c>
      <c r="F1013" s="244">
        <v>214.21046716498353</v>
      </c>
      <c r="G1013" s="244">
        <v>325.82221494804776</v>
      </c>
      <c r="H1013" s="244">
        <v>270.23549097776413</v>
      </c>
      <c r="I1013" s="244">
        <v>308.28559455789537</v>
      </c>
      <c r="J1013" s="244">
        <v>249.82852805392196</v>
      </c>
      <c r="K1013" s="244">
        <v>283.86845200154295</v>
      </c>
      <c r="L1013" s="244">
        <v>333.80606407241982</v>
      </c>
      <c r="M1013" s="244">
        <v>204.82799838664585</v>
      </c>
      <c r="N1013" s="244">
        <v>222.8751978870329</v>
      </c>
      <c r="O1013" s="244">
        <v>202.09200000000001</v>
      </c>
      <c r="P1013" s="244">
        <v>307.39899763871489</v>
      </c>
      <c r="Q1013" s="244">
        <v>391.04700000000003</v>
      </c>
      <c r="R1013" s="244">
        <v>409.51023831961606</v>
      </c>
      <c r="S1013" s="244">
        <v>319.09800000000001</v>
      </c>
      <c r="T1013" s="244">
        <v>619.55415671913272</v>
      </c>
      <c r="U1013" s="244">
        <v>526.11216805117397</v>
      </c>
      <c r="V1013" s="244">
        <v>477.90354575681329</v>
      </c>
      <c r="W1013" s="244">
        <v>474.49204967633381</v>
      </c>
      <c r="X1013" s="244">
        <v>688.67003735306719</v>
      </c>
      <c r="Y1013" s="244">
        <v>862.41820255912592</v>
      </c>
      <c r="Z1013" s="244">
        <v>768.04899999999998</v>
      </c>
      <c r="AA1013" s="244">
        <v>625.66200000000003</v>
      </c>
      <c r="AB1013" s="244">
        <v>648.68200000000002</v>
      </c>
      <c r="AC1013" s="244">
        <v>670.59400000000005</v>
      </c>
      <c r="AD1013" s="244">
        <v>665.68299999999999</v>
      </c>
      <c r="AE1013" s="244">
        <v>675.06700000000001</v>
      </c>
      <c r="AF1013" s="244">
        <v>726.04</v>
      </c>
      <c r="AG1013" s="244">
        <v>764.09400000000005</v>
      </c>
      <c r="AH1013" s="244"/>
    </row>
    <row r="1014" spans="1:34" x14ac:dyDescent="0.2">
      <c r="A1014" s="219" t="s">
        <v>171</v>
      </c>
      <c r="B1014" s="219" t="s">
        <v>393</v>
      </c>
      <c r="C1014" s="244">
        <v>21.063920207621134</v>
      </c>
      <c r="D1014" s="244">
        <v>22.927821683005568</v>
      </c>
      <c r="E1014" s="244">
        <v>23.582663911423143</v>
      </c>
      <c r="F1014" s="244">
        <v>23.862875564691819</v>
      </c>
      <c r="G1014" s="244">
        <v>22.430693036008901</v>
      </c>
      <c r="H1014" s="244">
        <v>18.390610294387336</v>
      </c>
      <c r="I1014" s="244">
        <v>16.164714876699477</v>
      </c>
      <c r="J1014" s="244">
        <v>15.891645169489335</v>
      </c>
      <c r="K1014" s="244">
        <v>15.851049718909962</v>
      </c>
      <c r="L1014" s="244">
        <v>14.277666736803029</v>
      </c>
      <c r="M1014" s="244">
        <v>15.504236621079919</v>
      </c>
      <c r="N1014" s="244">
        <v>16.079420207614429</v>
      </c>
      <c r="O1014" s="244">
        <v>15.820044302785433</v>
      </c>
      <c r="P1014" s="244">
        <v>16.188669497005645</v>
      </c>
      <c r="Q1014" s="244">
        <v>17.797060107520444</v>
      </c>
      <c r="R1014" s="244">
        <v>19.312778141376771</v>
      </c>
      <c r="S1014" s="244">
        <v>21.603370500143864</v>
      </c>
      <c r="T1014" s="244">
        <v>21.159371050159709</v>
      </c>
      <c r="U1014" s="244">
        <v>25.601052870465622</v>
      </c>
      <c r="V1014" s="244">
        <v>29.886754688816012</v>
      </c>
      <c r="W1014" s="244">
        <v>37.102927730889022</v>
      </c>
      <c r="X1014" s="244">
        <v>32.655723077401298</v>
      </c>
      <c r="Y1014" s="244">
        <v>37.060352068253188</v>
      </c>
      <c r="Z1014" s="244">
        <v>35.241</v>
      </c>
      <c r="AA1014" s="244">
        <v>37.912999999999997</v>
      </c>
      <c r="AB1014" s="244">
        <v>39.104999999999997</v>
      </c>
      <c r="AC1014" s="244">
        <v>23.151</v>
      </c>
      <c r="AD1014" s="244">
        <v>20.837</v>
      </c>
      <c r="AE1014" s="244">
        <v>26.45</v>
      </c>
      <c r="AF1014" s="244">
        <v>23.277000000000001</v>
      </c>
      <c r="AG1014" s="244">
        <v>25.449000000000002</v>
      </c>
      <c r="AH1014" s="244"/>
    </row>
    <row r="1015" spans="1:34" x14ac:dyDescent="0.2">
      <c r="A1015" s="219" t="s">
        <v>457</v>
      </c>
      <c r="B1015" s="219" t="s">
        <v>394</v>
      </c>
      <c r="C1015" s="244">
        <v>29.467777564588321</v>
      </c>
      <c r="D1015" s="244">
        <v>43.190139297735321</v>
      </c>
      <c r="E1015" s="244">
        <v>45.152862881098251</v>
      </c>
      <c r="F1015" s="244">
        <v>46.480937209606878</v>
      </c>
      <c r="G1015" s="244">
        <v>63.156983735791421</v>
      </c>
      <c r="H1015" s="244">
        <v>67.834370922699506</v>
      </c>
      <c r="I1015" s="244">
        <v>53.039399730608615</v>
      </c>
      <c r="J1015" s="244">
        <v>44.650972198704658</v>
      </c>
      <c r="K1015" s="244">
        <v>47.248460799152767</v>
      </c>
      <c r="L1015" s="244">
        <v>48.1108571323429</v>
      </c>
      <c r="M1015" s="244">
        <v>36.412300737666683</v>
      </c>
      <c r="N1015" s="244">
        <v>46.556738418246567</v>
      </c>
      <c r="O1015" s="244">
        <v>33.345139242976146</v>
      </c>
      <c r="P1015" s="244">
        <v>48.200409345416396</v>
      </c>
      <c r="Q1015" s="244">
        <v>63.171629889554993</v>
      </c>
      <c r="R1015" s="244">
        <v>83.669313925263978</v>
      </c>
      <c r="S1015" s="244">
        <v>61.334934407301176</v>
      </c>
      <c r="T1015" s="244">
        <v>92.772053231287231</v>
      </c>
      <c r="U1015" s="244">
        <v>98.651294255810839</v>
      </c>
      <c r="V1015" s="244">
        <v>109.54815875927513</v>
      </c>
      <c r="W1015" s="244">
        <v>114.86789871304568</v>
      </c>
      <c r="X1015" s="244">
        <v>126.65704015401275</v>
      </c>
      <c r="Y1015" s="244">
        <v>135.64434511815588</v>
      </c>
      <c r="Z1015" s="244">
        <v>122.483</v>
      </c>
      <c r="AA1015" s="244">
        <v>147.20599999999999</v>
      </c>
      <c r="AB1015" s="244">
        <v>152.07499999999999</v>
      </c>
      <c r="AC1015" s="244">
        <v>131.47399999999999</v>
      </c>
      <c r="AD1015" s="244">
        <v>122.831</v>
      </c>
      <c r="AE1015" s="244">
        <v>147.58799999999999</v>
      </c>
      <c r="AF1015" s="244">
        <v>130.66</v>
      </c>
      <c r="AG1015" s="244">
        <v>123.37</v>
      </c>
      <c r="AH1015" s="244"/>
    </row>
    <row r="1016" spans="1:34" x14ac:dyDescent="0.2">
      <c r="A1016" s="219" t="s">
        <v>458</v>
      </c>
      <c r="B1016" s="219" t="s">
        <v>396</v>
      </c>
      <c r="C1016" s="244">
        <v>0.83479286038317058</v>
      </c>
      <c r="D1016" s="244">
        <v>1.0649805308341411</v>
      </c>
      <c r="E1016" s="244">
        <v>1.1011145700117835</v>
      </c>
      <c r="F1016" s="244">
        <v>1.0539544579658695</v>
      </c>
      <c r="G1016" s="244">
        <v>1.2759704824175402</v>
      </c>
      <c r="H1016" s="244">
        <v>1.1949940612528551</v>
      </c>
      <c r="I1016" s="244">
        <v>0.95252715195399429</v>
      </c>
      <c r="J1016" s="244">
        <v>0.6387642307634831</v>
      </c>
      <c r="K1016" s="244">
        <v>0.4353597483703564</v>
      </c>
      <c r="L1016" s="244">
        <v>0.35026998793144226</v>
      </c>
      <c r="M1016" s="244">
        <v>0.37585111225227236</v>
      </c>
      <c r="N1016" s="244">
        <v>0.25132611538974858</v>
      </c>
      <c r="O1016" s="244">
        <v>0.44061727891384783</v>
      </c>
      <c r="P1016" s="244">
        <v>0.4665079502228256</v>
      </c>
      <c r="Q1016" s="244">
        <v>0.48578369029936985</v>
      </c>
      <c r="R1016" s="244">
        <v>0.48678539528864878</v>
      </c>
      <c r="S1016" s="244">
        <v>0.53773248787230177</v>
      </c>
      <c r="T1016" s="244">
        <v>0.58433673652724638</v>
      </c>
      <c r="U1016" s="244">
        <v>0.48526042103045108</v>
      </c>
      <c r="V1016" s="244">
        <v>0.58385322044431076</v>
      </c>
      <c r="W1016" s="244">
        <v>0.60969467260874444</v>
      </c>
      <c r="X1016" s="244">
        <v>0.59799999999999998</v>
      </c>
      <c r="Y1016" s="244">
        <v>0.59199999999999997</v>
      </c>
      <c r="Z1016" s="244">
        <v>0.57999999999999996</v>
      </c>
      <c r="AA1016" s="244">
        <v>0.64</v>
      </c>
      <c r="AB1016" s="244">
        <v>0.65700000000000003</v>
      </c>
      <c r="AC1016" s="244">
        <v>0.92600000000000005</v>
      </c>
      <c r="AD1016" s="244">
        <v>0.94199999999999995</v>
      </c>
      <c r="AE1016" s="244">
        <v>1.042</v>
      </c>
      <c r="AF1016" s="244">
        <v>1.0529999999999999</v>
      </c>
      <c r="AG1016" s="244">
        <v>1.0900000000000001</v>
      </c>
      <c r="AH1016" s="244"/>
    </row>
    <row r="1017" spans="1:34" x14ac:dyDescent="0.2">
      <c r="A1017" s="219" t="s">
        <v>173</v>
      </c>
      <c r="B1017" s="219" t="s">
        <v>397</v>
      </c>
      <c r="C1017" s="244">
        <v>209.03913576998187</v>
      </c>
      <c r="D1017" s="244">
        <v>324.67814983735354</v>
      </c>
      <c r="E1017" s="244">
        <v>303.08559988056703</v>
      </c>
      <c r="F1017" s="244">
        <v>345.68611884223219</v>
      </c>
      <c r="G1017" s="244">
        <v>369.75257999825419</v>
      </c>
      <c r="H1017" s="244">
        <v>315.16085628709055</v>
      </c>
      <c r="I1017" s="244">
        <v>348.56155577272415</v>
      </c>
      <c r="J1017" s="244">
        <v>696.8212037026683</v>
      </c>
      <c r="K1017" s="244">
        <v>594.16211944318252</v>
      </c>
      <c r="L1017" s="244">
        <v>574.62876566811485</v>
      </c>
      <c r="M1017" s="244">
        <v>582.33952905141257</v>
      </c>
      <c r="N1017" s="244">
        <v>501.17043295126575</v>
      </c>
      <c r="O1017" s="244">
        <v>757.69014907306087</v>
      </c>
      <c r="P1017" s="244">
        <v>935.93920382131932</v>
      </c>
      <c r="Q1017" s="244">
        <v>941.28423808226387</v>
      </c>
      <c r="R1017" s="244">
        <v>1157.3624095947223</v>
      </c>
      <c r="S1017" s="244">
        <v>731.64840042509286</v>
      </c>
      <c r="T1017" s="244">
        <v>741.82518507750297</v>
      </c>
      <c r="U1017" s="244">
        <v>898.08427948826295</v>
      </c>
      <c r="V1017" s="244">
        <v>1045.0736775001242</v>
      </c>
      <c r="W1017" s="244">
        <v>1225.1254387248027</v>
      </c>
      <c r="X1017" s="244">
        <v>1334.57342657342</v>
      </c>
      <c r="Y1017" s="244">
        <v>1075.682</v>
      </c>
      <c r="Z1017" s="244">
        <v>834.81799999999998</v>
      </c>
      <c r="AA1017" s="244">
        <v>859.28499999999997</v>
      </c>
      <c r="AB1017" s="244">
        <v>1078.1010000000001</v>
      </c>
      <c r="AC1017" s="244">
        <v>1467.4369999999999</v>
      </c>
      <c r="AD1017" s="244">
        <v>833.40300000000002</v>
      </c>
      <c r="AE1017" s="244">
        <v>1241.3109999999999</v>
      </c>
      <c r="AF1017" s="244">
        <v>2182.9450000000002</v>
      </c>
      <c r="AG1017" s="244">
        <v>1588.373</v>
      </c>
      <c r="AH1017" s="244"/>
    </row>
    <row r="1018" spans="1:34" x14ac:dyDescent="0.2">
      <c r="A1018" s="219" t="s">
        <v>174</v>
      </c>
      <c r="B1018" s="219" t="s">
        <v>398</v>
      </c>
      <c r="C1018" s="244">
        <v>3.8177214202739625E-2</v>
      </c>
      <c r="D1018" s="244">
        <v>0.60959578486093946</v>
      </c>
      <c r="E1018" s="244">
        <v>0.48322890456629647</v>
      </c>
      <c r="F1018" s="244">
        <v>0.73370777091896056</v>
      </c>
      <c r="G1018" s="244">
        <v>2.2109779707617498</v>
      </c>
      <c r="H1018" s="244">
        <v>1.8155033852048452</v>
      </c>
      <c r="I1018" s="244">
        <v>0.12809327155119588</v>
      </c>
      <c r="J1018" s="244">
        <v>6.2803830153892709E-2</v>
      </c>
      <c r="K1018" s="244">
        <v>0.13482842256487101</v>
      </c>
      <c r="L1018" s="244">
        <v>0.13662023772047793</v>
      </c>
      <c r="M1018" s="244">
        <v>0.23197144466928615</v>
      </c>
      <c r="N1018" s="244">
        <v>0.16383770078545273</v>
      </c>
      <c r="O1018" s="244">
        <v>9.5541674351748263E-2</v>
      </c>
      <c r="P1018" s="244">
        <v>4.0455273119499389E-2</v>
      </c>
      <c r="Q1018" s="244">
        <v>0.2363794607257724</v>
      </c>
      <c r="R1018" s="244">
        <v>0.34747432825891578</v>
      </c>
      <c r="S1018" s="244">
        <v>0.15718308209347326</v>
      </c>
      <c r="T1018" s="244">
        <v>0.13569575058020358</v>
      </c>
      <c r="U1018" s="244">
        <v>0.82071585706127981</v>
      </c>
      <c r="V1018" s="244">
        <v>0.43971335390476152</v>
      </c>
      <c r="W1018" s="244">
        <v>0.29840931282738881</v>
      </c>
      <c r="X1018" s="244">
        <v>0.26345718180761879</v>
      </c>
      <c r="Y1018" s="244">
        <v>0.2897598611002517</v>
      </c>
      <c r="Z1018" s="244">
        <v>12.558</v>
      </c>
      <c r="AA1018" s="244">
        <v>14.226000000000001</v>
      </c>
      <c r="AB1018" s="244">
        <v>13.714</v>
      </c>
      <c r="AC1018" s="244">
        <v>10.48</v>
      </c>
      <c r="AD1018" s="244">
        <v>9.9149999999999991</v>
      </c>
      <c r="AE1018" s="244">
        <v>12.343</v>
      </c>
      <c r="AF1018" s="244">
        <v>10.897</v>
      </c>
      <c r="AG1018" s="244">
        <v>10.586</v>
      </c>
      <c r="AH1018" s="244"/>
    </row>
    <row r="1019" spans="1:34" x14ac:dyDescent="0.2">
      <c r="A1019" s="219" t="s">
        <v>459</v>
      </c>
      <c r="B1019" s="219" t="s">
        <v>399</v>
      </c>
      <c r="C1019" s="244">
        <v>3.4342437023263991E-2</v>
      </c>
      <c r="D1019" s="244">
        <v>0.18791822271402439</v>
      </c>
      <c r="E1019" s="244">
        <v>0.14602930140097614</v>
      </c>
      <c r="F1019" s="244">
        <v>0.22015646420899429</v>
      </c>
      <c r="G1019" s="244">
        <v>0.40530613830011075</v>
      </c>
      <c r="H1019" s="244">
        <v>0.33280958736763733</v>
      </c>
      <c r="I1019" s="244">
        <v>8.1438912241512326E-2</v>
      </c>
      <c r="J1019" s="244">
        <v>9.2558331946193187E-2</v>
      </c>
      <c r="K1019" s="244">
        <v>0.27698883775553612</v>
      </c>
      <c r="L1019" s="244">
        <v>0.12229937441572798</v>
      </c>
      <c r="M1019" s="244">
        <v>0.17933072572055242</v>
      </c>
      <c r="N1019" s="244">
        <v>0.12368016742428457</v>
      </c>
      <c r="O1019" s="244">
        <v>8.3952053854297066</v>
      </c>
      <c r="P1019" s="244">
        <v>6.4852914754643631</v>
      </c>
      <c r="Q1019" s="244">
        <v>3.4582210972259473</v>
      </c>
      <c r="R1019" s="244">
        <v>3.7241317644326433</v>
      </c>
      <c r="S1019" s="244">
        <v>4.4556164337429882</v>
      </c>
      <c r="T1019" s="244">
        <v>4.6491451775709747</v>
      </c>
      <c r="U1019" s="244">
        <v>6.0778742114183242</v>
      </c>
      <c r="V1019" s="244">
        <v>8.4255763086691484</v>
      </c>
      <c r="W1019" s="244">
        <v>8.9885444054777714</v>
      </c>
      <c r="X1019" s="244">
        <v>8.3585907446932808</v>
      </c>
      <c r="Y1019" s="244">
        <v>8.0204305215108409</v>
      </c>
      <c r="Z1019" s="244">
        <v>43.686</v>
      </c>
      <c r="AA1019" s="244">
        <v>47.064999999999998</v>
      </c>
      <c r="AB1019" s="244">
        <v>48.74</v>
      </c>
      <c r="AC1019" s="244">
        <v>38.195</v>
      </c>
      <c r="AD1019" s="244">
        <v>35.506</v>
      </c>
      <c r="AE1019" s="244">
        <v>41.2</v>
      </c>
      <c r="AF1019" s="244">
        <v>36.731000000000002</v>
      </c>
      <c r="AG1019" s="244">
        <v>36.295999999999999</v>
      </c>
      <c r="AH1019" s="244"/>
    </row>
    <row r="1020" spans="1:34" x14ac:dyDescent="0.2">
      <c r="A1020" s="219" t="s">
        <v>175</v>
      </c>
      <c r="B1020" s="219" t="s">
        <v>400</v>
      </c>
      <c r="C1020" s="244">
        <v>0.26909284920367438</v>
      </c>
      <c r="D1020" s="244">
        <v>0.88866860577830875</v>
      </c>
      <c r="E1020" s="244">
        <v>0.69057515447170648</v>
      </c>
      <c r="F1020" s="244">
        <v>1.0411238211816485</v>
      </c>
      <c r="G1020" s="244">
        <v>1.4801512126635126</v>
      </c>
      <c r="H1020" s="244">
        <v>1.215398603125762</v>
      </c>
      <c r="I1020" s="244">
        <v>0.49588547959316209</v>
      </c>
      <c r="J1020" s="244">
        <v>0.21237065572567615</v>
      </c>
      <c r="K1020" s="244">
        <v>0.19789652608044203</v>
      </c>
      <c r="L1020" s="244">
        <v>0.51571117409238376</v>
      </c>
      <c r="M1020" s="244">
        <v>0.32454521957166155</v>
      </c>
      <c r="N1020" s="244">
        <v>0.13697477016794934</v>
      </c>
      <c r="O1020" s="244">
        <v>1.3500453984486167E-2</v>
      </c>
      <c r="P1020" s="244">
        <v>1.3485091039833131E-2</v>
      </c>
      <c r="Q1020" s="244">
        <v>8.9553452081129623E-2</v>
      </c>
      <c r="R1020" s="244">
        <v>0.50399429594311196</v>
      </c>
      <c r="S1020" s="244">
        <v>0.50612952434098379</v>
      </c>
      <c r="T1020" s="244">
        <v>1.8778204253368174</v>
      </c>
      <c r="U1020" s="244">
        <v>18.11608031252123</v>
      </c>
      <c r="V1020" s="244">
        <v>21.486420704343828</v>
      </c>
      <c r="W1020" s="244">
        <v>28.677342191401525</v>
      </c>
      <c r="X1020" s="244">
        <v>2.5985522815009277</v>
      </c>
      <c r="Y1020" s="244">
        <v>4.586163998752224</v>
      </c>
      <c r="Z1020" s="244">
        <v>89.174999999999997</v>
      </c>
      <c r="AA1020" s="244">
        <v>93.085999999999999</v>
      </c>
      <c r="AB1020" s="244">
        <v>96.49</v>
      </c>
      <c r="AC1020" s="244">
        <v>76.492000000000004</v>
      </c>
      <c r="AD1020" s="244">
        <v>65.076999999999998</v>
      </c>
      <c r="AE1020" s="244">
        <v>93.016000000000005</v>
      </c>
      <c r="AF1020" s="244">
        <v>87.941999999999993</v>
      </c>
      <c r="AG1020" s="244">
        <v>83.037999999999997</v>
      </c>
      <c r="AH1020" s="244"/>
    </row>
    <row r="1021" spans="1:34" x14ac:dyDescent="0.2">
      <c r="A1021" s="219" t="s">
        <v>176</v>
      </c>
      <c r="B1021" s="219" t="s">
        <v>401</v>
      </c>
      <c r="C1021" s="244">
        <v>27.195472727055694</v>
      </c>
      <c r="D1021" s="244">
        <v>37.426725441313522</v>
      </c>
      <c r="E1021" s="244">
        <v>46.203467257427668</v>
      </c>
      <c r="F1021" s="244">
        <v>45.606653823277462</v>
      </c>
      <c r="G1021" s="244">
        <v>32.136738708335344</v>
      </c>
      <c r="H1021" s="244">
        <v>24.313819263749043</v>
      </c>
      <c r="I1021" s="244">
        <v>10.345183039367294</v>
      </c>
      <c r="J1021" s="244">
        <v>10.936642542634484</v>
      </c>
      <c r="K1021" s="244">
        <v>12.345119997894507</v>
      </c>
      <c r="L1021" s="244">
        <v>26.623981163655785</v>
      </c>
      <c r="M1021" s="244">
        <v>27.924896612835898</v>
      </c>
      <c r="N1021" s="244">
        <v>10.362854833503786</v>
      </c>
      <c r="O1021" s="244">
        <v>2.2416437540928964</v>
      </c>
      <c r="P1021" s="244">
        <v>9.2207101973643152E-2</v>
      </c>
      <c r="Q1021" s="244">
        <v>41.122522814359272</v>
      </c>
      <c r="R1021" s="244">
        <v>10.538576019837256</v>
      </c>
      <c r="S1021" s="244">
        <v>22.840499114990223</v>
      </c>
      <c r="T1021" s="244">
        <v>41.4623509045879</v>
      </c>
      <c r="U1021" s="244">
        <v>35.398885450126151</v>
      </c>
      <c r="V1021" s="244">
        <v>38.109287895140376</v>
      </c>
      <c r="W1021" s="244">
        <v>40.877564605880472</v>
      </c>
      <c r="X1021" s="244">
        <v>39.044486350989736</v>
      </c>
      <c r="Y1021" s="244">
        <v>49.415022510617</v>
      </c>
      <c r="Z1021" s="244">
        <v>74.122</v>
      </c>
      <c r="AA1021" s="244">
        <v>84.643000000000001</v>
      </c>
      <c r="AB1021" s="244">
        <v>83.608999999999995</v>
      </c>
      <c r="AC1021" s="244">
        <v>93.298000000000002</v>
      </c>
      <c r="AD1021" s="244">
        <v>100.82</v>
      </c>
      <c r="AE1021" s="244">
        <v>129.38399999999999</v>
      </c>
      <c r="AF1021" s="244">
        <v>146.11799999999999</v>
      </c>
      <c r="AG1021" s="244">
        <v>170.523</v>
      </c>
      <c r="AH1021" s="244"/>
    </row>
    <row r="1022" spans="1:34" x14ac:dyDescent="0.2">
      <c r="A1022" s="219" t="s">
        <v>108</v>
      </c>
      <c r="B1022" s="219" t="s">
        <v>402</v>
      </c>
      <c r="C1022" s="244">
        <v>3.7549512393392415</v>
      </c>
      <c r="D1022" s="244">
        <v>10.420678387335283</v>
      </c>
      <c r="E1022" s="244">
        <v>2.7927766381398951</v>
      </c>
      <c r="F1022" s="244">
        <v>14.397111150747103</v>
      </c>
      <c r="G1022" s="244">
        <v>11.420019823087932</v>
      </c>
      <c r="H1022" s="244">
        <v>3.9860652721153964</v>
      </c>
      <c r="I1022" s="244">
        <v>3.3053960153744497</v>
      </c>
      <c r="J1022" s="244">
        <v>2.9116954981655425</v>
      </c>
      <c r="K1022" s="244">
        <v>3.2133144699146419</v>
      </c>
      <c r="L1022" s="244">
        <v>2.819845544909374</v>
      </c>
      <c r="M1022" s="244">
        <v>8.2469353588861143</v>
      </c>
      <c r="N1022" s="244">
        <v>6.8295149705533387</v>
      </c>
      <c r="O1022" s="244">
        <v>7.5457152808674222</v>
      </c>
      <c r="P1022" s="244">
        <v>0.67736649607777177</v>
      </c>
      <c r="Q1022" s="244">
        <v>8.5513133545376334</v>
      </c>
      <c r="R1022" s="244">
        <v>8.7317272638756958</v>
      </c>
      <c r="S1022" s="244">
        <v>5.3599430993874364</v>
      </c>
      <c r="T1022" s="244">
        <v>4.093836413658142</v>
      </c>
      <c r="U1022" s="244">
        <v>5.3434947499667862</v>
      </c>
      <c r="V1022" s="244">
        <v>2.6631767901766725</v>
      </c>
      <c r="W1022" s="244">
        <v>2.5955393355298919</v>
      </c>
      <c r="X1022" s="244">
        <v>2.5851735964872598</v>
      </c>
      <c r="Y1022" s="244">
        <v>2.5047903485954857</v>
      </c>
      <c r="Z1022" s="244">
        <v>9.8740000000000006</v>
      </c>
      <c r="AA1022" s="244">
        <v>7.6029999999999998</v>
      </c>
      <c r="AB1022" s="244">
        <v>11.567</v>
      </c>
      <c r="AC1022" s="244">
        <v>11.032</v>
      </c>
      <c r="AD1022" s="244">
        <v>10.384</v>
      </c>
      <c r="AE1022" s="244">
        <v>19.876000000000001</v>
      </c>
      <c r="AF1022" s="244">
        <v>15.032</v>
      </c>
      <c r="AG1022" s="244">
        <v>15.198</v>
      </c>
      <c r="AH1022" s="244"/>
    </row>
    <row r="1023" spans="1:34" x14ac:dyDescent="0.2">
      <c r="A1023" s="219" t="s">
        <v>460</v>
      </c>
      <c r="B1023" s="219" t="s">
        <v>403</v>
      </c>
      <c r="C1023" s="244">
        <v>4.7430195201619645</v>
      </c>
      <c r="D1023" s="244">
        <v>5.338548628687219</v>
      </c>
      <c r="E1023" s="244">
        <v>6.1124113998218501</v>
      </c>
      <c r="F1023" s="244">
        <v>6.839875480468244</v>
      </c>
      <c r="G1023" s="244">
        <v>7.2788961170422839</v>
      </c>
      <c r="H1023" s="244">
        <v>7.7413598565966657</v>
      </c>
      <c r="I1023" s="244">
        <v>8.5670319015390941</v>
      </c>
      <c r="J1023" s="244">
        <v>8.8764330927939561</v>
      </c>
      <c r="K1023" s="244">
        <v>9.8121178063978771</v>
      </c>
      <c r="L1023" s="244">
        <v>10.978833827507822</v>
      </c>
      <c r="M1023" s="244">
        <v>11.613258520611888</v>
      </c>
      <c r="N1023" s="244">
        <v>9.785516655906477</v>
      </c>
      <c r="O1023" s="244">
        <v>9.5996373356275218</v>
      </c>
      <c r="P1023" s="244">
        <v>9.9873542398602773</v>
      </c>
      <c r="Q1023" s="244">
        <v>11.443576176409664</v>
      </c>
      <c r="R1023" s="244">
        <v>12.71988386529315</v>
      </c>
      <c r="S1023" s="244">
        <v>12.095795690497443</v>
      </c>
      <c r="T1023" s="244">
        <v>12.574193589264889</v>
      </c>
      <c r="U1023" s="244">
        <v>12.593219959361472</v>
      </c>
      <c r="V1023" s="244">
        <v>13.104199744050179</v>
      </c>
      <c r="W1023" s="244">
        <v>13.524517906771678</v>
      </c>
      <c r="X1023" s="244">
        <v>14.75607781761026</v>
      </c>
      <c r="Y1023" s="244">
        <v>15.808160755486959</v>
      </c>
      <c r="Z1023" s="244">
        <v>15.496</v>
      </c>
      <c r="AA1023" s="244">
        <v>16.504999999999999</v>
      </c>
      <c r="AB1023" s="244">
        <v>16.507000000000001</v>
      </c>
      <c r="AC1023" s="244">
        <v>13.907999999999999</v>
      </c>
      <c r="AD1023" s="244">
        <v>11.457000000000001</v>
      </c>
      <c r="AE1023" s="244">
        <v>18.138999999999999</v>
      </c>
      <c r="AF1023" s="244">
        <v>18.411000000000001</v>
      </c>
      <c r="AG1023" s="244">
        <v>16.957999999999998</v>
      </c>
      <c r="AH1023" s="244"/>
    </row>
    <row r="1024" spans="1:34" x14ac:dyDescent="0.2">
      <c r="A1024" s="219" t="s">
        <v>177</v>
      </c>
      <c r="B1024" s="219" t="s">
        <v>404</v>
      </c>
      <c r="C1024" s="244">
        <v>7.4567397604374781</v>
      </c>
      <c r="D1024" s="244">
        <v>7.4788973655811333</v>
      </c>
      <c r="E1024" s="244">
        <v>8.3896616411799254</v>
      </c>
      <c r="F1024" s="244">
        <v>9.1515236285143615</v>
      </c>
      <c r="G1024" s="244">
        <v>9.9559888920634823</v>
      </c>
      <c r="H1024" s="244">
        <v>11.35036515467886</v>
      </c>
      <c r="I1024" s="244">
        <v>11.607885605211864</v>
      </c>
      <c r="J1024" s="244">
        <v>10.194445355550146</v>
      </c>
      <c r="K1024" s="244">
        <v>9.926137146774467</v>
      </c>
      <c r="L1024" s="244">
        <v>8.9195675635882878</v>
      </c>
      <c r="M1024" s="244">
        <v>8.3559216478881719</v>
      </c>
      <c r="N1024" s="244">
        <v>7.5162802664189146</v>
      </c>
      <c r="O1024" s="244">
        <v>8.0585883496532542</v>
      </c>
      <c r="P1024" s="244">
        <v>9.0651217565155839</v>
      </c>
      <c r="Q1024" s="244">
        <v>12.974837359661338</v>
      </c>
      <c r="R1024" s="244">
        <v>14.360219254518965</v>
      </c>
      <c r="S1024" s="244">
        <v>16.745237679024683</v>
      </c>
      <c r="T1024" s="244">
        <v>17.158179054563242</v>
      </c>
      <c r="U1024" s="244">
        <v>15.279391325903511</v>
      </c>
      <c r="V1024" s="244">
        <v>16.143938808974536</v>
      </c>
      <c r="W1024" s="244">
        <v>17.662535029796476</v>
      </c>
      <c r="X1024" s="244">
        <v>19.439630480124642</v>
      </c>
      <c r="Y1024" s="244">
        <v>21.597561309907167</v>
      </c>
      <c r="Z1024" s="244">
        <v>23.358000000000001</v>
      </c>
      <c r="AA1024" s="244">
        <v>23.617000000000001</v>
      </c>
      <c r="AB1024" s="244">
        <v>21.175999999999998</v>
      </c>
      <c r="AC1024" s="244">
        <v>19.687000000000001</v>
      </c>
      <c r="AD1024" s="244">
        <v>21.614000000000001</v>
      </c>
      <c r="AE1024" s="244">
        <v>26.396000000000001</v>
      </c>
      <c r="AF1024" s="244">
        <v>38.914999999999999</v>
      </c>
      <c r="AG1024" s="244">
        <v>51.07</v>
      </c>
      <c r="AH1024" s="244"/>
    </row>
    <row r="1025" spans="1:34" x14ac:dyDescent="0.2">
      <c r="A1025" s="219" t="s">
        <v>110</v>
      </c>
      <c r="B1025" s="219" t="s">
        <v>405</v>
      </c>
      <c r="C1025" s="244">
        <v>4.7398236937174287</v>
      </c>
      <c r="D1025" s="244">
        <v>4.9560346643284987</v>
      </c>
      <c r="E1025" s="244">
        <v>5.2021633150002389</v>
      </c>
      <c r="F1025" s="244">
        <v>4.7594576625902194</v>
      </c>
      <c r="G1025" s="244">
        <v>4.7530076855491759</v>
      </c>
      <c r="H1025" s="244">
        <v>5.2782220838622047</v>
      </c>
      <c r="I1025" s="244">
        <v>5.8081745099798825</v>
      </c>
      <c r="J1025" s="244">
        <v>5.8398491445877569</v>
      </c>
      <c r="K1025" s="244">
        <v>6.5312655164004374</v>
      </c>
      <c r="L1025" s="244">
        <v>6.9422375221306201</v>
      </c>
      <c r="M1025" s="244">
        <v>7.7902866238170274</v>
      </c>
      <c r="N1025" s="244">
        <v>7.4002803600549436</v>
      </c>
      <c r="O1025" s="244">
        <v>7.2220714510112982</v>
      </c>
      <c r="P1025" s="244">
        <v>7.4383652903679014</v>
      </c>
      <c r="Q1025" s="244">
        <v>7.9648323451628125</v>
      </c>
      <c r="R1025" s="244">
        <v>8.8709963928920192</v>
      </c>
      <c r="S1025" s="244">
        <v>9.683578084034469</v>
      </c>
      <c r="T1025" s="244">
        <v>11.132104690445386</v>
      </c>
      <c r="U1025" s="244">
        <v>12.116910296394027</v>
      </c>
      <c r="V1025" s="244">
        <v>12.800330938590617</v>
      </c>
      <c r="W1025" s="244">
        <v>13.634467758794992</v>
      </c>
      <c r="X1025" s="244">
        <v>13.816795297336505</v>
      </c>
      <c r="Y1025" s="244">
        <v>14.602836175037558</v>
      </c>
      <c r="Z1025" s="244">
        <v>14.856999999999999</v>
      </c>
      <c r="AA1025" s="244">
        <v>14.436</v>
      </c>
      <c r="AB1025" s="244">
        <v>28.468</v>
      </c>
      <c r="AC1025" s="244">
        <v>20.218</v>
      </c>
      <c r="AD1025" s="244">
        <v>15.646000000000001</v>
      </c>
      <c r="AE1025" s="244">
        <v>21.276</v>
      </c>
      <c r="AF1025" s="244">
        <v>21.007999999999999</v>
      </c>
      <c r="AG1025" s="244">
        <v>21.013999999999999</v>
      </c>
      <c r="AH1025" s="244"/>
    </row>
    <row r="1026" spans="1:34" x14ac:dyDescent="0.2">
      <c r="A1026" s="219" t="s">
        <v>178</v>
      </c>
      <c r="B1026" s="219" t="s">
        <v>406</v>
      </c>
      <c r="C1026" s="244">
        <v>2.1913701590485859</v>
      </c>
      <c r="D1026" s="244">
        <v>2.447739693002668</v>
      </c>
      <c r="E1026" s="244">
        <v>2.3610379564031265</v>
      </c>
      <c r="F1026" s="244">
        <v>2.2867567019342352</v>
      </c>
      <c r="G1026" s="244">
        <v>1.817493026826472</v>
      </c>
      <c r="H1026" s="244">
        <v>1.0777582036007534</v>
      </c>
      <c r="I1026" s="244">
        <v>1.0731555994645381</v>
      </c>
      <c r="J1026" s="244">
        <v>1.1041419608776553</v>
      </c>
      <c r="K1026" s="244">
        <v>1.2268732223260719</v>
      </c>
      <c r="L1026" s="244">
        <v>1.4143150369507678</v>
      </c>
      <c r="M1026" s="244">
        <v>1.6046764257247306</v>
      </c>
      <c r="N1026" s="244">
        <v>1.5420626050363864</v>
      </c>
      <c r="O1026" s="244">
        <v>1.3070372267278656</v>
      </c>
      <c r="P1026" s="244">
        <v>1.5945687398239805</v>
      </c>
      <c r="Q1026" s="244">
        <v>1.755664188474239</v>
      </c>
      <c r="R1026" s="244">
        <v>0.9453806048125456</v>
      </c>
      <c r="S1026" s="244">
        <v>0.99863651490053329</v>
      </c>
      <c r="T1026" s="244">
        <v>0.94162279270148774</v>
      </c>
      <c r="U1026" s="244">
        <v>1.2648272628444552</v>
      </c>
      <c r="V1026" s="244">
        <v>1.3762265639724005</v>
      </c>
      <c r="W1026" s="244">
        <v>1.5329863876398564</v>
      </c>
      <c r="X1026" s="244">
        <v>1.6219257091209589</v>
      </c>
      <c r="Y1026" s="244">
        <v>1.7539380383957206</v>
      </c>
      <c r="Z1026" s="244">
        <v>1.796</v>
      </c>
      <c r="AA1026" s="244">
        <v>1.6140000000000001</v>
      </c>
      <c r="AB1026" s="244">
        <v>2.7360000000000002</v>
      </c>
      <c r="AC1026" s="244">
        <v>3.77</v>
      </c>
      <c r="AD1026" s="244">
        <v>2.7839999999999998</v>
      </c>
      <c r="AE1026" s="244">
        <v>3.2210000000000001</v>
      </c>
      <c r="AF1026" s="244">
        <v>3.8809999999999998</v>
      </c>
      <c r="AG1026" s="244">
        <v>5.2290000000000001</v>
      </c>
      <c r="AH1026" s="244"/>
    </row>
    <row r="1027" spans="1:34" x14ac:dyDescent="0.2">
      <c r="A1027" s="219" t="s">
        <v>179</v>
      </c>
      <c r="B1027" s="219" t="s">
        <v>407</v>
      </c>
      <c r="C1027" s="244">
        <v>32.742791689939423</v>
      </c>
      <c r="D1027" s="244">
        <v>43.68718844523535</v>
      </c>
      <c r="E1027" s="244">
        <v>48.331581519975792</v>
      </c>
      <c r="F1027" s="244">
        <v>77.390697338732309</v>
      </c>
      <c r="G1027" s="244">
        <v>84.615215327696447</v>
      </c>
      <c r="H1027" s="244">
        <v>72.910244038903457</v>
      </c>
      <c r="I1027" s="244">
        <v>67.226476197669086</v>
      </c>
      <c r="J1027" s="244">
        <v>79.275702706632657</v>
      </c>
      <c r="K1027" s="244">
        <v>89.923328280444991</v>
      </c>
      <c r="L1027" s="244">
        <v>75.045644738797165</v>
      </c>
      <c r="M1027" s="244">
        <v>71.853320892757239</v>
      </c>
      <c r="N1027" s="244">
        <v>87.76281004547269</v>
      </c>
      <c r="O1027" s="244">
        <v>78.599643097678481</v>
      </c>
      <c r="P1027" s="244">
        <v>61.957769439861003</v>
      </c>
      <c r="Q1027" s="244">
        <v>78.034378977391768</v>
      </c>
      <c r="R1027" s="244">
        <v>53.121833565564984</v>
      </c>
      <c r="S1027" s="244">
        <v>46.810169734650287</v>
      </c>
      <c r="T1027" s="244">
        <v>44.301531124038469</v>
      </c>
      <c r="U1027" s="244">
        <v>49.552930289841882</v>
      </c>
      <c r="V1027" s="244">
        <v>51.040703365594695</v>
      </c>
      <c r="W1027" s="244">
        <v>58.736023018846147</v>
      </c>
      <c r="X1027" s="244">
        <v>54.515113834455953</v>
      </c>
      <c r="Y1027" s="244">
        <v>67.1626863383228</v>
      </c>
      <c r="Z1027" s="244">
        <v>59.966000000000001</v>
      </c>
      <c r="AA1027" s="244">
        <v>62.026000000000003</v>
      </c>
      <c r="AB1027" s="244">
        <v>61.192</v>
      </c>
      <c r="AC1027" s="244">
        <v>54.737000000000002</v>
      </c>
      <c r="AD1027" s="244">
        <v>49.412999999999997</v>
      </c>
      <c r="AE1027" s="244">
        <v>53.536999999999999</v>
      </c>
      <c r="AF1027" s="244">
        <v>54.862000000000002</v>
      </c>
      <c r="AG1027" s="244">
        <v>50.726999999999997</v>
      </c>
      <c r="AH1027" s="244"/>
    </row>
    <row r="1028" spans="1:34" x14ac:dyDescent="0.2">
      <c r="A1028" s="219" t="s">
        <v>461</v>
      </c>
      <c r="B1028" s="219" t="s">
        <v>408</v>
      </c>
      <c r="C1028" s="244">
        <v>45.781452976467627</v>
      </c>
      <c r="D1028" s="244">
        <v>44.853375744695448</v>
      </c>
      <c r="E1028" s="244">
        <v>42.493674681237941</v>
      </c>
      <c r="F1028" s="244">
        <v>40.692651263866153</v>
      </c>
      <c r="G1028" s="244">
        <v>37.558531151114735</v>
      </c>
      <c r="H1028" s="244">
        <v>36.890601805300584</v>
      </c>
      <c r="I1028" s="244">
        <v>40.036301717913432</v>
      </c>
      <c r="J1028" s="244">
        <v>29.212805886402943</v>
      </c>
      <c r="K1028" s="244">
        <v>41.502981561903859</v>
      </c>
      <c r="L1028" s="244">
        <v>39.124264138387488</v>
      </c>
      <c r="M1028" s="244">
        <v>39.529983044179083</v>
      </c>
      <c r="N1028" s="244">
        <v>37.441864734099667</v>
      </c>
      <c r="O1028" s="244">
        <v>45.174987160856411</v>
      </c>
      <c r="P1028" s="244">
        <v>43.16457667230906</v>
      </c>
      <c r="Q1028" s="244">
        <v>52.183960046511523</v>
      </c>
      <c r="R1028" s="244">
        <v>58.744165777268051</v>
      </c>
      <c r="S1028" s="244">
        <v>60.391678673181261</v>
      </c>
      <c r="T1028" s="244">
        <v>61.309890100513165</v>
      </c>
      <c r="U1028" s="244">
        <v>65.003430492877712</v>
      </c>
      <c r="V1028" s="244">
        <v>58.680535548551909</v>
      </c>
      <c r="W1028" s="244">
        <v>58.368852940614289</v>
      </c>
      <c r="X1028" s="244">
        <v>36.872744688082136</v>
      </c>
      <c r="Y1028" s="244">
        <v>46.465473552057766</v>
      </c>
      <c r="Z1028" s="244">
        <v>47.234999999999999</v>
      </c>
      <c r="AA1028" s="244">
        <v>48.49</v>
      </c>
      <c r="AB1028" s="244">
        <v>49.237000000000002</v>
      </c>
      <c r="AC1028" s="244">
        <v>54.548999999999999</v>
      </c>
      <c r="AD1028" s="244">
        <v>44.423999999999999</v>
      </c>
      <c r="AE1028" s="244">
        <v>42.728999999999999</v>
      </c>
      <c r="AF1028" s="244">
        <v>46.752000000000002</v>
      </c>
      <c r="AG1028" s="244">
        <v>49.893000000000001</v>
      </c>
      <c r="AH1028" s="244"/>
    </row>
    <row r="1029" spans="1:34" x14ac:dyDescent="0.2">
      <c r="A1029" s="219" t="s">
        <v>111</v>
      </c>
      <c r="B1029" s="219" t="s">
        <v>409</v>
      </c>
      <c r="C1029" s="244">
        <v>10.071754427322601</v>
      </c>
      <c r="D1029" s="244">
        <v>26.151755618675125</v>
      </c>
      <c r="E1029" s="244">
        <v>34.24765583052389</v>
      </c>
      <c r="F1029" s="244">
        <v>27.758333719645947</v>
      </c>
      <c r="G1029" s="244">
        <v>34.291958300538361</v>
      </c>
      <c r="H1029" s="244">
        <v>61.220561415059073</v>
      </c>
      <c r="I1029" s="244">
        <v>73.38624926729716</v>
      </c>
      <c r="J1029" s="244">
        <v>98.821383440859265</v>
      </c>
      <c r="K1029" s="244">
        <v>103.68125207842156</v>
      </c>
      <c r="L1029" s="244">
        <v>89.725382887413673</v>
      </c>
      <c r="M1029" s="244">
        <v>103.73723307264963</v>
      </c>
      <c r="N1029" s="244">
        <v>119.44578466223182</v>
      </c>
      <c r="O1029" s="244">
        <v>119.05492274379812</v>
      </c>
      <c r="P1029" s="244">
        <v>156.81328199105877</v>
      </c>
      <c r="Q1029" s="244">
        <v>191.06658770939455</v>
      </c>
      <c r="R1029" s="244">
        <v>184.85762452701425</v>
      </c>
      <c r="S1029" s="244">
        <v>132.50440497400075</v>
      </c>
      <c r="T1029" s="244">
        <v>157.49609228846387</v>
      </c>
      <c r="U1029" s="244">
        <v>177.6042612291908</v>
      </c>
      <c r="V1029" s="244">
        <v>193.4860490353438</v>
      </c>
      <c r="W1029" s="244">
        <v>197.47852719042561</v>
      </c>
      <c r="X1029" s="244">
        <v>199.62728356090162</v>
      </c>
      <c r="Y1029" s="244">
        <v>223.9192701888544</v>
      </c>
      <c r="Z1029" s="244">
        <v>212.57400000000001</v>
      </c>
      <c r="AA1029" s="244">
        <v>196.84800000000001</v>
      </c>
      <c r="AB1029" s="244">
        <v>201.31899999999999</v>
      </c>
      <c r="AC1029" s="244">
        <v>211.75399999999999</v>
      </c>
      <c r="AD1029" s="244">
        <v>219.89599999999999</v>
      </c>
      <c r="AE1029" s="244">
        <v>229.36</v>
      </c>
      <c r="AF1029" s="244">
        <v>320.15899999999999</v>
      </c>
      <c r="AG1029" s="244">
        <v>308.44299999999998</v>
      </c>
      <c r="AH1029" s="244"/>
    </row>
    <row r="1030" spans="1:34" x14ac:dyDescent="0.2">
      <c r="A1030" s="219" t="s">
        <v>181</v>
      </c>
      <c r="B1030" s="219" t="s">
        <v>410</v>
      </c>
      <c r="C1030" s="244">
        <v>5.0370597213326125</v>
      </c>
      <c r="D1030" s="244">
        <v>6.5414927038722217</v>
      </c>
      <c r="E1030" s="244">
        <v>6.7881216535544375</v>
      </c>
      <c r="F1030" s="244">
        <v>6.6977333944372583</v>
      </c>
      <c r="G1030" s="244">
        <v>3.8317531961952027</v>
      </c>
      <c r="H1030" s="244">
        <v>4.6244092557864578</v>
      </c>
      <c r="I1030" s="244">
        <v>3.1888536351221095</v>
      </c>
      <c r="J1030" s="244">
        <v>1.1862260096966026</v>
      </c>
      <c r="K1030" s="244">
        <v>1.2750197178944893</v>
      </c>
      <c r="L1030" s="244">
        <v>1.8499511627585352</v>
      </c>
      <c r="M1030" s="244">
        <v>2.2030907116427638</v>
      </c>
      <c r="N1030" s="244">
        <v>1.272080827313262</v>
      </c>
      <c r="O1030" s="244">
        <v>1.5483982223745287</v>
      </c>
      <c r="P1030" s="244">
        <v>1.3969446970903936</v>
      </c>
      <c r="Q1030" s="244">
        <v>8.7120507157974476</v>
      </c>
      <c r="R1030" s="244">
        <v>13.158111949984768</v>
      </c>
      <c r="S1030" s="244">
        <v>13.250533820479792</v>
      </c>
      <c r="T1030" s="244">
        <v>11.161497391954745</v>
      </c>
      <c r="U1030" s="244">
        <v>14.140480475296163</v>
      </c>
      <c r="V1030" s="244">
        <v>13.868204069233784</v>
      </c>
      <c r="W1030" s="244">
        <v>8.9129059338236036</v>
      </c>
      <c r="X1030" s="244">
        <v>1.9563986079229456</v>
      </c>
      <c r="Y1030" s="244">
        <v>2.2721662347544389</v>
      </c>
      <c r="Z1030" s="244">
        <v>2.2069999999999999</v>
      </c>
      <c r="AA1030" s="244">
        <v>11.647</v>
      </c>
      <c r="AB1030" s="244">
        <v>8.09</v>
      </c>
      <c r="AC1030" s="244">
        <v>10.291</v>
      </c>
      <c r="AD1030" s="244">
        <v>11.21</v>
      </c>
      <c r="AE1030" s="244">
        <v>9.9489999999999998</v>
      </c>
      <c r="AF1030" s="244">
        <v>11.611000000000001</v>
      </c>
      <c r="AG1030" s="244">
        <v>8.4789999999999992</v>
      </c>
      <c r="AH1030" s="244"/>
    </row>
    <row r="1031" spans="1:34" x14ac:dyDescent="0.2">
      <c r="A1031" s="219" t="s">
        <v>112</v>
      </c>
      <c r="B1031" s="219" t="s">
        <v>411</v>
      </c>
      <c r="C1031" s="244">
        <v>0.76846078659898942</v>
      </c>
      <c r="D1031" s="244">
        <v>1.7935597105071051</v>
      </c>
      <c r="E1031" s="244">
        <v>1.4594504243472142</v>
      </c>
      <c r="F1031" s="244">
        <v>44.995023420696519</v>
      </c>
      <c r="G1031" s="244">
        <v>22.179406127208512</v>
      </c>
      <c r="H1031" s="244">
        <v>24.964300152789473</v>
      </c>
      <c r="I1031" s="244">
        <v>18.024747553668231</v>
      </c>
      <c r="J1031" s="244">
        <v>71.219991713398429</v>
      </c>
      <c r="K1031" s="244">
        <v>56.766173746255333</v>
      </c>
      <c r="L1031" s="244">
        <v>41.964500525338615</v>
      </c>
      <c r="M1031" s="244">
        <v>63.399252552018595</v>
      </c>
      <c r="N1031" s="244">
        <v>67.159019997510768</v>
      </c>
      <c r="O1031" s="244">
        <v>129.07436711384869</v>
      </c>
      <c r="P1031" s="244">
        <v>146.8654647121754</v>
      </c>
      <c r="Q1031" s="244">
        <v>177.74761673861545</v>
      </c>
      <c r="R1031" s="244">
        <v>226.06000033655351</v>
      </c>
      <c r="S1031" s="244">
        <v>148.45864924627233</v>
      </c>
      <c r="T1031" s="244">
        <v>188.35928166031724</v>
      </c>
      <c r="U1031" s="244">
        <v>251.84765924739943</v>
      </c>
      <c r="V1031" s="244">
        <v>273.77536513549074</v>
      </c>
      <c r="W1031" s="244">
        <v>198.48958229340778</v>
      </c>
      <c r="X1031" s="244">
        <v>202.64395765862017</v>
      </c>
      <c r="Y1031" s="244">
        <v>170.18089042865205</v>
      </c>
      <c r="Z1031" s="244">
        <v>117.82</v>
      </c>
      <c r="AA1031" s="244">
        <v>113.75700000000001</v>
      </c>
      <c r="AB1031" s="244">
        <v>104.04600000000001</v>
      </c>
      <c r="AC1031" s="244">
        <v>105.745</v>
      </c>
      <c r="AD1031" s="244">
        <v>1.252</v>
      </c>
      <c r="AE1031" s="244">
        <v>7.0890000000000004</v>
      </c>
      <c r="AF1031" s="244">
        <v>4.3029999999999999</v>
      </c>
      <c r="AG1031" s="244">
        <v>35.124000000000002</v>
      </c>
      <c r="AH1031" s="244"/>
    </row>
    <row r="1032" spans="1:34" x14ac:dyDescent="0.2">
      <c r="A1032" s="219" t="s">
        <v>113</v>
      </c>
      <c r="B1032" s="219" t="s">
        <v>412</v>
      </c>
      <c r="C1032" s="244">
        <v>13.126827414866344</v>
      </c>
      <c r="D1032" s="244">
        <v>12.60209084839305</v>
      </c>
      <c r="E1032" s="244">
        <v>14.034727497389726</v>
      </c>
      <c r="F1032" s="244">
        <v>22.840417697120706</v>
      </c>
      <c r="G1032" s="244">
        <v>40.794008621776157</v>
      </c>
      <c r="H1032" s="244">
        <v>17.887047964044282</v>
      </c>
      <c r="I1032" s="244">
        <v>26.588795515472903</v>
      </c>
      <c r="J1032" s="244">
        <v>10.444880431709347</v>
      </c>
      <c r="K1032" s="244">
        <v>25.584599631366942</v>
      </c>
      <c r="L1032" s="244">
        <v>20.720172129799604</v>
      </c>
      <c r="M1032" s="244">
        <v>19.686313695138502</v>
      </c>
      <c r="N1032" s="244">
        <v>13.759714386197338</v>
      </c>
      <c r="O1032" s="244">
        <v>13.016598865197837</v>
      </c>
      <c r="P1032" s="244">
        <v>12.611022451217568</v>
      </c>
      <c r="Q1032" s="244">
        <v>34.228216329439071</v>
      </c>
      <c r="R1032" s="244">
        <v>41.141987604563937</v>
      </c>
      <c r="S1032" s="244">
        <v>43.293286730190729</v>
      </c>
      <c r="T1032" s="244">
        <v>48.42847082025866</v>
      </c>
      <c r="U1032" s="244">
        <v>58.657687646043406</v>
      </c>
      <c r="V1032" s="244">
        <v>71.418025312169817</v>
      </c>
      <c r="W1032" s="244">
        <v>137.61622688832813</v>
      </c>
      <c r="X1032" s="244">
        <v>158.98112529644808</v>
      </c>
      <c r="Y1032" s="244">
        <v>103.0051121381069</v>
      </c>
      <c r="Z1032" s="244">
        <v>92.914000000000001</v>
      </c>
      <c r="AA1032" s="244">
        <v>92.251999999999995</v>
      </c>
      <c r="AB1032" s="244">
        <v>105.655</v>
      </c>
      <c r="AC1032" s="244">
        <v>83.54</v>
      </c>
      <c r="AD1032" s="244">
        <v>75.757000000000005</v>
      </c>
      <c r="AE1032" s="244">
        <v>82.111000000000004</v>
      </c>
      <c r="AF1032" s="244">
        <v>90.899000000000001</v>
      </c>
      <c r="AG1032" s="244">
        <v>101.05</v>
      </c>
      <c r="AH1032" s="244"/>
    </row>
    <row r="1033" spans="1:34" x14ac:dyDescent="0.2">
      <c r="A1033" s="219" t="s">
        <v>182</v>
      </c>
      <c r="B1033" s="219" t="s">
        <v>413</v>
      </c>
      <c r="C1033" s="244">
        <v>0.81264191467285007</v>
      </c>
      <c r="D1033" s="244">
        <v>1.8635354477588955</v>
      </c>
      <c r="E1033" s="244">
        <v>3.352563255459331</v>
      </c>
      <c r="F1033" s="244">
        <v>4.8509792426785916</v>
      </c>
      <c r="G1033" s="244">
        <v>4.1154744121557671</v>
      </c>
      <c r="H1033" s="244">
        <v>3.3793451702363617</v>
      </c>
      <c r="I1033" s="244">
        <v>2.030913432592254</v>
      </c>
      <c r="J1033" s="244">
        <v>1.5626131624526827</v>
      </c>
      <c r="K1033" s="244">
        <v>1.5487644829400282</v>
      </c>
      <c r="L1033" s="244">
        <v>1.6103616284542186</v>
      </c>
      <c r="M1033" s="244">
        <v>1.822392577242983</v>
      </c>
      <c r="N1033" s="244">
        <v>2.3070547222504576</v>
      </c>
      <c r="O1033" s="244">
        <v>2.3500736813130714</v>
      </c>
      <c r="P1033" s="244">
        <v>3.4604049575100579</v>
      </c>
      <c r="Q1033" s="244">
        <v>3.1724908098356646</v>
      </c>
      <c r="R1033" s="244">
        <v>4.0373535956605995</v>
      </c>
      <c r="S1033" s="244">
        <v>4.0375054646117929</v>
      </c>
      <c r="T1033" s="244">
        <v>4.4845869058922032</v>
      </c>
      <c r="U1033" s="244">
        <v>5.3885145149214662</v>
      </c>
      <c r="V1033" s="244">
        <v>6.2977386661898054</v>
      </c>
      <c r="W1033" s="244">
        <v>5.8453770561076528</v>
      </c>
      <c r="X1033" s="244">
        <v>5.0616169079717652</v>
      </c>
      <c r="Y1033" s="244">
        <v>4.305771053563527</v>
      </c>
      <c r="Z1033" s="244">
        <v>4.3220000000000001</v>
      </c>
      <c r="AA1033" s="244">
        <v>6.1440000000000001</v>
      </c>
      <c r="AB1033" s="244">
        <v>3.8959999999999999</v>
      </c>
      <c r="AC1033" s="244">
        <v>4.7270000000000003</v>
      </c>
      <c r="AD1033" s="244">
        <v>5.0019999999999998</v>
      </c>
      <c r="AE1033" s="244">
        <v>5.3010000000000002</v>
      </c>
      <c r="AF1033" s="244">
        <v>6.32</v>
      </c>
      <c r="AG1033" s="244">
        <v>7.66</v>
      </c>
      <c r="AH1033" s="244"/>
    </row>
    <row r="1034" spans="1:34" x14ac:dyDescent="0.2">
      <c r="A1034" s="219" t="s">
        <v>114</v>
      </c>
      <c r="B1034" s="219" t="s">
        <v>414</v>
      </c>
      <c r="C1034" s="244">
        <v>9.5305245480548653</v>
      </c>
      <c r="D1034" s="244">
        <v>20.185127931030728</v>
      </c>
      <c r="E1034" s="244">
        <v>36.618604053028314</v>
      </c>
      <c r="F1034" s="244">
        <v>37.865684282619235</v>
      </c>
      <c r="G1034" s="244">
        <v>32.968287347186354</v>
      </c>
      <c r="H1034" s="244">
        <v>27.071295180114976</v>
      </c>
      <c r="I1034" s="244">
        <v>23.895185864338806</v>
      </c>
      <c r="J1034" s="244">
        <v>23.767456414676953</v>
      </c>
      <c r="K1034" s="244">
        <v>27.45328180268169</v>
      </c>
      <c r="L1034" s="244">
        <v>36.323275448386482</v>
      </c>
      <c r="M1034" s="244">
        <v>36.348648458279101</v>
      </c>
      <c r="N1034" s="244">
        <v>34.831012773877163</v>
      </c>
      <c r="O1034" s="244">
        <v>29.31134825893162</v>
      </c>
      <c r="P1034" s="244">
        <v>29.96150051202401</v>
      </c>
      <c r="Q1034" s="244">
        <v>40.358473175457775</v>
      </c>
      <c r="R1034" s="244">
        <v>34.179242793180585</v>
      </c>
      <c r="S1034" s="244">
        <v>32.267523108850128</v>
      </c>
      <c r="T1034" s="244">
        <v>35.217076635512583</v>
      </c>
      <c r="U1034" s="244">
        <v>28.702980816482246</v>
      </c>
      <c r="V1034" s="244">
        <v>31.504863667469742</v>
      </c>
      <c r="W1034" s="244">
        <v>33.999027272724234</v>
      </c>
      <c r="X1034" s="244">
        <v>31.387288522225628</v>
      </c>
      <c r="Y1034" s="244">
        <v>31.978083068839972</v>
      </c>
      <c r="Z1034" s="244">
        <v>33.11</v>
      </c>
      <c r="AA1034" s="244">
        <v>35.262</v>
      </c>
      <c r="AB1034" s="244">
        <v>36.667000000000002</v>
      </c>
      <c r="AC1034" s="244">
        <v>31.327999999999999</v>
      </c>
      <c r="AD1034" s="244">
        <v>29.457999999999998</v>
      </c>
      <c r="AE1034" s="244">
        <v>35.270000000000003</v>
      </c>
      <c r="AF1034" s="244">
        <v>31.594000000000001</v>
      </c>
      <c r="AG1034" s="244">
        <v>33.970999999999997</v>
      </c>
      <c r="AH1034" s="244"/>
    </row>
    <row r="1035" spans="1:34" x14ac:dyDescent="0.2">
      <c r="A1035" s="219" t="s">
        <v>115</v>
      </c>
      <c r="B1035" s="219" t="s">
        <v>415</v>
      </c>
      <c r="C1035" s="244">
        <v>73.298000000000002</v>
      </c>
      <c r="D1035" s="244">
        <v>83.344319012713711</v>
      </c>
      <c r="E1035" s="244">
        <v>96.123000000000005</v>
      </c>
      <c r="F1035" s="244">
        <v>90.944669854077915</v>
      </c>
      <c r="G1035" s="244">
        <v>91.320999999999998</v>
      </c>
      <c r="H1035" s="244">
        <v>91.905386831133683</v>
      </c>
      <c r="I1035" s="244">
        <v>92.008563620160487</v>
      </c>
      <c r="J1035" s="244">
        <v>98.698181032283003</v>
      </c>
      <c r="K1035" s="244">
        <v>95.432404263928504</v>
      </c>
      <c r="L1035" s="244">
        <v>88.851460597994503</v>
      </c>
      <c r="M1035" s="244">
        <v>97.912899745941004</v>
      </c>
      <c r="N1035" s="244">
        <v>98.492363487807495</v>
      </c>
      <c r="O1035" s="244">
        <v>104.601133538101</v>
      </c>
      <c r="P1035" s="244">
        <v>128.633955578567</v>
      </c>
      <c r="Q1035" s="244">
        <v>154.07502271155349</v>
      </c>
      <c r="R1035" s="244">
        <v>156.23831485165204</v>
      </c>
      <c r="S1035" s="244">
        <v>116.80567064916849</v>
      </c>
      <c r="T1035" s="244">
        <v>120.41618956136962</v>
      </c>
      <c r="U1035" s="244">
        <v>128.28772782380994</v>
      </c>
      <c r="V1035" s="244">
        <v>135.30101908727781</v>
      </c>
      <c r="W1035" s="244">
        <v>123.46056168464055</v>
      </c>
      <c r="X1035" s="244">
        <v>125.984094350681</v>
      </c>
      <c r="Y1035" s="244">
        <v>136.1183621767409</v>
      </c>
      <c r="Z1035" s="244">
        <v>111.249</v>
      </c>
      <c r="AA1035" s="244">
        <v>124.1</v>
      </c>
      <c r="AB1035" s="244">
        <v>106.748</v>
      </c>
      <c r="AC1035" s="244">
        <v>102.974</v>
      </c>
      <c r="AD1035" s="244">
        <v>94.319000000000003</v>
      </c>
      <c r="AE1035" s="244">
        <v>95.150999999999996</v>
      </c>
      <c r="AF1035" s="244">
        <v>103.34</v>
      </c>
      <c r="AG1035" s="244">
        <v>111.32599999999999</v>
      </c>
      <c r="AH1035" s="244"/>
    </row>
    <row r="1036" spans="1:34" x14ac:dyDescent="0.2">
      <c r="A1036" s="219" t="s">
        <v>116</v>
      </c>
      <c r="B1036" s="219" t="s">
        <v>416</v>
      </c>
      <c r="C1036" s="244">
        <v>8.5</v>
      </c>
      <c r="D1036" s="244">
        <v>8.923</v>
      </c>
      <c r="E1036" s="244">
        <v>10.068818017991665</v>
      </c>
      <c r="F1036" s="244">
        <v>9.9870000000000001</v>
      </c>
      <c r="G1036" s="244">
        <v>9.7474669524453006</v>
      </c>
      <c r="H1036" s="244">
        <v>10.9</v>
      </c>
      <c r="I1036" s="244">
        <v>11.6</v>
      </c>
      <c r="J1036" s="244">
        <v>12.4</v>
      </c>
      <c r="K1036" s="244">
        <v>13.327</v>
      </c>
      <c r="L1036" s="244">
        <v>13.028</v>
      </c>
      <c r="M1036" s="244">
        <v>13.029</v>
      </c>
      <c r="N1036" s="244">
        <v>12.324</v>
      </c>
      <c r="O1036" s="244">
        <v>12.776083212449858</v>
      </c>
      <c r="P1036" s="244">
        <v>11.901999999999999</v>
      </c>
      <c r="Q1036" s="244">
        <v>13.029</v>
      </c>
      <c r="R1036" s="244">
        <v>15.211062086851998</v>
      </c>
      <c r="S1036" s="244">
        <v>10.923</v>
      </c>
      <c r="T1036" s="244">
        <v>11.023</v>
      </c>
      <c r="U1036" s="244">
        <v>11.756</v>
      </c>
      <c r="V1036" s="244">
        <v>11.823</v>
      </c>
      <c r="W1036" s="244">
        <v>12.983000000000001</v>
      </c>
      <c r="X1036" s="244">
        <v>14.901999999999999</v>
      </c>
      <c r="Y1036" s="244">
        <v>15.923</v>
      </c>
      <c r="Z1036" s="244">
        <v>12.865</v>
      </c>
      <c r="AA1036" s="244">
        <v>16.173999999999999</v>
      </c>
      <c r="AB1036" s="244">
        <v>14.956</v>
      </c>
      <c r="AC1036" s="244">
        <v>14.067</v>
      </c>
      <c r="AD1036" s="244">
        <v>9.8940000000000001</v>
      </c>
      <c r="AE1036" s="244">
        <v>20.097000000000001</v>
      </c>
      <c r="AF1036" s="244">
        <v>15.413</v>
      </c>
      <c r="AG1036" s="244">
        <v>16.536000000000001</v>
      </c>
      <c r="AH1036" s="244"/>
    </row>
    <row r="1037" spans="1:34" x14ac:dyDescent="0.2">
      <c r="A1037" s="219" t="s">
        <v>183</v>
      </c>
      <c r="B1037" s="219" t="s">
        <v>417</v>
      </c>
      <c r="C1037" s="244">
        <v>1.123</v>
      </c>
      <c r="D1037" s="244">
        <v>1.1990000000000001</v>
      </c>
      <c r="E1037" s="244">
        <v>1.276</v>
      </c>
      <c r="F1037" s="244">
        <v>1.3440000000000001</v>
      </c>
      <c r="G1037" s="244">
        <v>1.3979999999999999</v>
      </c>
      <c r="H1037" s="244">
        <v>1.478</v>
      </c>
      <c r="I1037" s="244">
        <v>1.5780000000000001</v>
      </c>
      <c r="J1037" s="244">
        <v>1.6870000000000001</v>
      </c>
      <c r="K1037" s="244">
        <v>1.923</v>
      </c>
      <c r="L1037" s="244">
        <v>2.089</v>
      </c>
      <c r="M1037" s="244">
        <v>2.2229999999999999</v>
      </c>
      <c r="N1037" s="244">
        <v>2.4369999999999998</v>
      </c>
      <c r="O1037" s="244">
        <v>2.867</v>
      </c>
      <c r="P1037" s="244">
        <v>3.0230000000000001</v>
      </c>
      <c r="Q1037" s="244">
        <v>3.3540000000000001</v>
      </c>
      <c r="R1037" s="244">
        <v>3.734</v>
      </c>
      <c r="S1037" s="244">
        <v>4.2779999999999996</v>
      </c>
      <c r="T1037" s="244">
        <v>4.0119999999999996</v>
      </c>
      <c r="U1037" s="244">
        <v>4.4530000000000003</v>
      </c>
      <c r="V1037" s="244">
        <v>4.5629999999999997</v>
      </c>
      <c r="W1037" s="244">
        <v>5.2430000000000003</v>
      </c>
      <c r="X1037" s="244">
        <v>5.6890000000000001</v>
      </c>
      <c r="Y1037" s="244">
        <v>5.6230000000000002</v>
      </c>
      <c r="Z1037" s="244">
        <v>6.4660000000000002</v>
      </c>
      <c r="AA1037" s="244">
        <v>7.0609999999999999</v>
      </c>
      <c r="AB1037" s="244">
        <v>8.4</v>
      </c>
      <c r="AC1037" s="244">
        <v>8.6590000000000007</v>
      </c>
      <c r="AD1037" s="244">
        <v>2.214</v>
      </c>
      <c r="AE1037" s="244">
        <v>3.2309999999999999</v>
      </c>
      <c r="AF1037" s="244">
        <v>3.78</v>
      </c>
      <c r="AG1037" s="244">
        <v>3.6749999999999998</v>
      </c>
      <c r="AH1037" s="244"/>
    </row>
    <row r="1038" spans="1:34" x14ac:dyDescent="0.2">
      <c r="A1038" s="219" t="s">
        <v>97</v>
      </c>
      <c r="B1038" s="219" t="s">
        <v>418</v>
      </c>
      <c r="C1038" s="244">
        <v>14.071999999999999</v>
      </c>
      <c r="D1038" s="244">
        <v>13.672000000000001</v>
      </c>
      <c r="E1038" s="244">
        <v>13.545</v>
      </c>
      <c r="F1038" s="244">
        <v>15.742857943093915</v>
      </c>
      <c r="G1038" s="244">
        <v>16.722999999999999</v>
      </c>
      <c r="H1038" s="244">
        <v>16.8</v>
      </c>
      <c r="I1038" s="244">
        <v>17.227725899305494</v>
      </c>
      <c r="J1038" s="244">
        <v>16.899999999999999</v>
      </c>
      <c r="K1038" s="244">
        <v>17.823</v>
      </c>
      <c r="L1038" s="244">
        <v>17.012</v>
      </c>
      <c r="M1038" s="244">
        <v>16.722999999999999</v>
      </c>
      <c r="N1038" s="244">
        <v>15.271058853872642</v>
      </c>
      <c r="O1038" s="244">
        <v>14.901999999999999</v>
      </c>
      <c r="P1038" s="244">
        <v>14.8</v>
      </c>
      <c r="Q1038" s="244">
        <v>18.242999999999999</v>
      </c>
      <c r="R1038" s="244">
        <v>21.782</v>
      </c>
      <c r="S1038" s="244">
        <v>22.434999999999999</v>
      </c>
      <c r="T1038" s="244">
        <v>20.712</v>
      </c>
      <c r="U1038" s="244">
        <v>22.783000000000001</v>
      </c>
      <c r="V1038" s="244">
        <v>21.045708044640044</v>
      </c>
      <c r="W1038" s="244">
        <v>18.266999999999999</v>
      </c>
      <c r="X1038" s="244">
        <v>16.899999999999999</v>
      </c>
      <c r="Y1038" s="244">
        <v>17.823</v>
      </c>
      <c r="Z1038" s="244">
        <v>18.616</v>
      </c>
      <c r="AA1038" s="244">
        <v>20.622</v>
      </c>
      <c r="AB1038" s="244">
        <v>18.78</v>
      </c>
      <c r="AC1038" s="244">
        <v>20.254999999999999</v>
      </c>
      <c r="AD1038" s="244">
        <v>13.97</v>
      </c>
      <c r="AE1038" s="244">
        <v>20.943000000000001</v>
      </c>
      <c r="AF1038" s="244">
        <v>19.033999999999999</v>
      </c>
      <c r="AG1038" s="244">
        <v>17.317</v>
      </c>
      <c r="AH1038" s="244"/>
    </row>
    <row r="1039" spans="1:34" x14ac:dyDescent="0.2">
      <c r="A1039" s="219" t="s">
        <v>462</v>
      </c>
      <c r="B1039" s="219" t="s">
        <v>419</v>
      </c>
      <c r="C1039" s="244">
        <v>7.6635331694678829E-2</v>
      </c>
      <c r="D1039" s="244">
        <v>0.28018254299622319</v>
      </c>
      <c r="E1039" s="244">
        <v>0.21772694753904759</v>
      </c>
      <c r="F1039" s="244">
        <v>0.32824915597996202</v>
      </c>
      <c r="G1039" s="244">
        <v>0.5803395496881889</v>
      </c>
      <c r="H1039" s="244">
        <v>0.47653501344663407</v>
      </c>
      <c r="I1039" s="244">
        <v>1.0111648876784487</v>
      </c>
      <c r="J1039" s="244">
        <v>0.53896579952618584</v>
      </c>
      <c r="K1039" s="244">
        <v>1.0200490972633183</v>
      </c>
      <c r="L1039" s="244">
        <v>0.73828164299658861</v>
      </c>
      <c r="M1039" s="244">
        <v>1.1139348798810924</v>
      </c>
      <c r="N1039" s="244">
        <v>0.72355179375986656</v>
      </c>
      <c r="O1039" s="244">
        <v>0.39359015847078899</v>
      </c>
      <c r="P1039" s="244">
        <v>0.23858237993550921</v>
      </c>
      <c r="Q1039" s="244">
        <v>0.74766719295640782</v>
      </c>
      <c r="R1039" s="244">
        <v>0.88172915128763896</v>
      </c>
      <c r="S1039" s="244">
        <v>0.82678301181166924</v>
      </c>
      <c r="T1039" s="244">
        <v>0.81730594387922617</v>
      </c>
      <c r="U1039" s="244">
        <v>0.93305719110769081</v>
      </c>
      <c r="V1039" s="244">
        <v>1.4068738425408875</v>
      </c>
      <c r="W1039" s="244">
        <v>1.9728171236921814</v>
      </c>
      <c r="X1039" s="244">
        <v>1.7423164406261666</v>
      </c>
      <c r="Y1039" s="244">
        <v>2.1578947402360296</v>
      </c>
      <c r="Z1039" s="244">
        <v>2.7509999999999999</v>
      </c>
      <c r="AA1039" s="244">
        <v>2.7519999999999998</v>
      </c>
      <c r="AB1039" s="244">
        <v>2.677</v>
      </c>
      <c r="AC1039" s="244">
        <v>2.5630000000000002</v>
      </c>
      <c r="AD1039" s="244">
        <v>2.74</v>
      </c>
      <c r="AE1039" s="244">
        <v>2.641</v>
      </c>
      <c r="AF1039" s="244">
        <v>2.407</v>
      </c>
      <c r="AG1039" s="244">
        <v>3.1859999999999999</v>
      </c>
      <c r="AH1039" s="244"/>
    </row>
    <row r="1040" spans="1:34" x14ac:dyDescent="0.2">
      <c r="A1040" s="219" t="s">
        <v>153</v>
      </c>
      <c r="B1040" s="219" t="s">
        <v>420</v>
      </c>
      <c r="C1040" s="244">
        <v>0</v>
      </c>
      <c r="D1040" s="244">
        <v>0</v>
      </c>
      <c r="E1040" s="244">
        <v>0</v>
      </c>
      <c r="F1040" s="244">
        <v>0</v>
      </c>
      <c r="G1040" s="244">
        <v>0</v>
      </c>
      <c r="H1040" s="244">
        <v>0</v>
      </c>
      <c r="I1040" s="244">
        <v>0</v>
      </c>
      <c r="J1040" s="244">
        <v>0</v>
      </c>
      <c r="K1040" s="244">
        <v>0</v>
      </c>
      <c r="L1040" s="244">
        <v>0</v>
      </c>
      <c r="M1040" s="244">
        <v>0</v>
      </c>
      <c r="N1040" s="244">
        <v>0</v>
      </c>
      <c r="O1040" s="244">
        <v>0</v>
      </c>
      <c r="P1040" s="244">
        <v>0</v>
      </c>
      <c r="Q1040" s="244">
        <v>0</v>
      </c>
      <c r="R1040" s="244">
        <v>0</v>
      </c>
      <c r="S1040" s="244">
        <v>0</v>
      </c>
      <c r="T1040" s="244">
        <v>0</v>
      </c>
      <c r="U1040" s="244">
        <v>0</v>
      </c>
      <c r="V1040" s="244">
        <v>0</v>
      </c>
      <c r="W1040" s="244">
        <v>0</v>
      </c>
      <c r="X1040" s="244">
        <v>0</v>
      </c>
      <c r="Y1040" s="244">
        <v>0</v>
      </c>
      <c r="Z1040" s="244">
        <v>0</v>
      </c>
      <c r="AA1040" s="244">
        <v>0</v>
      </c>
      <c r="AB1040" s="244">
        <v>0</v>
      </c>
      <c r="AC1040" s="244">
        <v>0</v>
      </c>
      <c r="AD1040" s="244">
        <v>0</v>
      </c>
      <c r="AE1040" s="244">
        <v>0</v>
      </c>
      <c r="AF1040" s="244">
        <v>0</v>
      </c>
      <c r="AG1040" s="244">
        <v>0</v>
      </c>
      <c r="AH1040" s="244"/>
    </row>
    <row r="1041" spans="1:34" x14ac:dyDescent="0.2">
      <c r="A1041" s="219" t="s">
        <v>185</v>
      </c>
      <c r="B1041" s="219" t="s">
        <v>421</v>
      </c>
      <c r="C1041" s="244">
        <v>0</v>
      </c>
      <c r="D1041" s="244">
        <v>0</v>
      </c>
      <c r="E1041" s="244">
        <v>0</v>
      </c>
      <c r="F1041" s="244">
        <v>1.0521</v>
      </c>
      <c r="G1041" s="244">
        <v>1.3220500000000002</v>
      </c>
      <c r="H1041" s="244">
        <v>1.2391300000000001</v>
      </c>
      <c r="I1041" s="244">
        <v>1.2441200000000001</v>
      </c>
      <c r="J1041" s="244">
        <v>1.0981200000000002</v>
      </c>
      <c r="K1041" s="244">
        <v>1.05104</v>
      </c>
      <c r="L1041" s="244">
        <v>1.2477400000000001</v>
      </c>
      <c r="M1041" s="244">
        <v>3.016</v>
      </c>
      <c r="N1041" s="244">
        <v>2.778</v>
      </c>
      <c r="O1041" s="244">
        <v>5.9734000000000007</v>
      </c>
      <c r="P1041" s="244">
        <v>6.0928000000000004</v>
      </c>
      <c r="Q1041" s="244">
        <v>6.2755840000000003</v>
      </c>
      <c r="R1041" s="244">
        <v>5.7759999999999998</v>
      </c>
      <c r="S1041" s="244">
        <v>5.0838000000000001</v>
      </c>
      <c r="T1041" s="244">
        <v>2.7401000000000004</v>
      </c>
      <c r="U1041" s="244">
        <v>2.3370000000000002</v>
      </c>
      <c r="V1041" s="244">
        <v>4.1149000000000004</v>
      </c>
      <c r="W1041" s="244">
        <v>4.2344000000000008</v>
      </c>
      <c r="X1041" s="244">
        <v>4.3</v>
      </c>
      <c r="Y1041" s="244">
        <v>4.4249999999999998</v>
      </c>
      <c r="Z1041" s="244">
        <v>4.8959999999999999</v>
      </c>
      <c r="AA1041" s="244">
        <v>5.8959999999999999</v>
      </c>
      <c r="AB1041" s="244">
        <v>6.25</v>
      </c>
      <c r="AC1041" s="244">
        <v>6.923</v>
      </c>
      <c r="AD1041" s="244">
        <v>9.2970000000000006</v>
      </c>
      <c r="AE1041" s="244">
        <v>8.2059999999999995</v>
      </c>
      <c r="AF1041" s="244">
        <v>9.9890000000000008</v>
      </c>
      <c r="AG1041" s="244">
        <v>9.8520000000000003</v>
      </c>
      <c r="AH1041" s="244"/>
    </row>
    <row r="1042" spans="1:34" x14ac:dyDescent="0.2">
      <c r="A1042" s="219" t="s">
        <v>463</v>
      </c>
      <c r="B1042" s="219" t="s">
        <v>422</v>
      </c>
      <c r="C1042" s="244">
        <v>0</v>
      </c>
      <c r="D1042" s="244">
        <v>0</v>
      </c>
      <c r="E1042" s="244">
        <v>0</v>
      </c>
      <c r="F1042" s="244">
        <v>1.0521</v>
      </c>
      <c r="G1042" s="244">
        <v>1.3220500000000002</v>
      </c>
      <c r="H1042" s="244">
        <v>1.2391300000000001</v>
      </c>
      <c r="I1042" s="244">
        <v>1.2441200000000001</v>
      </c>
      <c r="J1042" s="244">
        <v>1.0981200000000002</v>
      </c>
      <c r="K1042" s="244">
        <v>1.05104</v>
      </c>
      <c r="L1042" s="244">
        <v>1.2477400000000001</v>
      </c>
      <c r="M1042" s="244">
        <v>2.016</v>
      </c>
      <c r="N1042" s="244">
        <v>3.778</v>
      </c>
      <c r="O1042" s="244">
        <v>5.9734000000000007</v>
      </c>
      <c r="P1042" s="244">
        <v>6.0928000000000004</v>
      </c>
      <c r="Q1042" s="244">
        <v>6.2755840000000003</v>
      </c>
      <c r="R1042" s="244">
        <v>5.7759999999999998</v>
      </c>
      <c r="S1042" s="244">
        <v>5.0838000000000001</v>
      </c>
      <c r="T1042" s="244">
        <v>3.7401000000000004</v>
      </c>
      <c r="U1042" s="244">
        <v>3.3370000000000002</v>
      </c>
      <c r="V1042" s="244">
        <v>4.1149000000000004</v>
      </c>
      <c r="W1042" s="244">
        <v>4.2344000000000008</v>
      </c>
      <c r="X1042" s="244">
        <v>4.3</v>
      </c>
      <c r="Y1042" s="244">
        <v>4.4249999999999998</v>
      </c>
      <c r="Z1042" s="244">
        <v>4.8959999999999999</v>
      </c>
      <c r="AA1042" s="244">
        <v>5.8959999999999999</v>
      </c>
      <c r="AB1042" s="244">
        <v>6.25</v>
      </c>
      <c r="AC1042" s="244">
        <v>6.8339999999999996</v>
      </c>
      <c r="AD1042" s="244">
        <v>9.2970000000000006</v>
      </c>
      <c r="AE1042" s="244">
        <v>8.2059999999999995</v>
      </c>
      <c r="AF1042" s="244">
        <v>9.1240000000000006</v>
      </c>
      <c r="AG1042" s="244">
        <v>9.2149999999999999</v>
      </c>
      <c r="AH1042" s="244"/>
    </row>
    <row r="1043" spans="1:34" x14ac:dyDescent="0.2">
      <c r="A1043" s="219" t="s">
        <v>117</v>
      </c>
      <c r="B1043" s="219" t="s">
        <v>423</v>
      </c>
      <c r="C1043" s="244">
        <v>6.5742361145224644</v>
      </c>
      <c r="D1043" s="244">
        <v>11.751358666793619</v>
      </c>
      <c r="E1043" s="244">
        <v>5.2947925285246882</v>
      </c>
      <c r="F1043" s="244">
        <v>8.764708618448525</v>
      </c>
      <c r="G1043" s="244">
        <v>13.413336467451733</v>
      </c>
      <c r="H1043" s="244">
        <v>4.7638184477654146</v>
      </c>
      <c r="I1043" s="244">
        <v>0.43296833828131254</v>
      </c>
      <c r="J1043" s="244">
        <v>5.942256014551778</v>
      </c>
      <c r="K1043" s="244">
        <v>5.8165147584453933</v>
      </c>
      <c r="L1043" s="244">
        <v>3.260052001974687</v>
      </c>
      <c r="M1043" s="244">
        <v>1.5410351526321358</v>
      </c>
      <c r="N1043" s="244">
        <v>2.4897986514843025</v>
      </c>
      <c r="O1043" s="244">
        <v>1.2098483763020298</v>
      </c>
      <c r="P1043" s="244">
        <v>0.62446344661381115</v>
      </c>
      <c r="Q1043" s="244">
        <v>1.1131702357526461</v>
      </c>
      <c r="R1043" s="244">
        <v>3.306745183941453</v>
      </c>
      <c r="S1043" s="244">
        <v>1.4733294228228224</v>
      </c>
      <c r="T1043" s="244">
        <v>2.2201912421853307</v>
      </c>
      <c r="U1043" s="244">
        <v>2.0419077660472653</v>
      </c>
      <c r="V1043" s="244">
        <v>1.9061208334351301</v>
      </c>
      <c r="W1043" s="244">
        <v>1.9241183816682672</v>
      </c>
      <c r="X1043" s="244">
        <v>3.9127508016897137</v>
      </c>
      <c r="Y1043" s="244">
        <v>1.0774169483164289</v>
      </c>
      <c r="Z1043" s="244">
        <v>0.83199999999999996</v>
      </c>
      <c r="AA1043" s="244">
        <v>5.5090000000000003</v>
      </c>
      <c r="AB1043" s="244">
        <v>5.2320000000000002</v>
      </c>
      <c r="AC1043" s="244">
        <v>5.8929999999999998</v>
      </c>
      <c r="AD1043" s="244">
        <v>6.3520000000000003</v>
      </c>
      <c r="AE1043" s="244">
        <v>33.302999999999997</v>
      </c>
      <c r="AF1043" s="244">
        <v>37.231999999999999</v>
      </c>
      <c r="AG1043" s="244">
        <v>41.531999999999996</v>
      </c>
      <c r="AH1043" s="244"/>
    </row>
    <row r="1044" spans="1:34" x14ac:dyDescent="0.2">
      <c r="A1044" s="219" t="s">
        <v>118</v>
      </c>
      <c r="B1044" s="219" t="s">
        <v>424</v>
      </c>
      <c r="C1044" s="244">
        <v>0</v>
      </c>
      <c r="D1044" s="244">
        <v>0</v>
      </c>
      <c r="E1044" s="244">
        <v>0</v>
      </c>
      <c r="F1044" s="244">
        <v>0</v>
      </c>
      <c r="G1044" s="244">
        <v>0</v>
      </c>
      <c r="H1044" s="244">
        <v>0</v>
      </c>
      <c r="I1044" s="244">
        <v>0</v>
      </c>
      <c r="J1044" s="244">
        <v>0</v>
      </c>
      <c r="K1044" s="244">
        <v>0</v>
      </c>
      <c r="L1044" s="244">
        <v>0</v>
      </c>
      <c r="M1044" s="244">
        <v>0</v>
      </c>
      <c r="N1044" s="244">
        <v>0</v>
      </c>
      <c r="O1044" s="244">
        <v>0</v>
      </c>
      <c r="P1044" s="244">
        <v>0</v>
      </c>
      <c r="Q1044" s="244">
        <v>0</v>
      </c>
      <c r="R1044" s="244">
        <v>0</v>
      </c>
      <c r="S1044" s="244">
        <v>0</v>
      </c>
      <c r="T1044" s="244">
        <v>0</v>
      </c>
      <c r="U1044" s="244">
        <v>0</v>
      </c>
      <c r="V1044" s="244">
        <v>0</v>
      </c>
      <c r="W1044" s="244">
        <v>0</v>
      </c>
      <c r="X1044" s="244">
        <v>0</v>
      </c>
      <c r="Y1044" s="244">
        <v>0</v>
      </c>
      <c r="Z1044" s="244">
        <v>0</v>
      </c>
      <c r="AA1044" s="244">
        <v>0</v>
      </c>
      <c r="AB1044" s="244">
        <v>0</v>
      </c>
      <c r="AC1044" s="244">
        <v>0</v>
      </c>
      <c r="AD1044" s="244">
        <v>0</v>
      </c>
      <c r="AE1044" s="244">
        <v>0</v>
      </c>
      <c r="AF1044" s="244">
        <v>0</v>
      </c>
      <c r="AG1044" s="244">
        <v>0</v>
      </c>
      <c r="AH1044" s="244"/>
    </row>
    <row r="1045" spans="1:34" x14ac:dyDescent="0.2">
      <c r="A1045" s="219" t="s">
        <v>187</v>
      </c>
      <c r="B1045" s="219" t="s">
        <v>425</v>
      </c>
      <c r="C1045" s="244">
        <v>0</v>
      </c>
      <c r="D1045" s="244">
        <v>0</v>
      </c>
      <c r="E1045" s="244">
        <v>0</v>
      </c>
      <c r="F1045" s="244">
        <v>0</v>
      </c>
      <c r="G1045" s="244">
        <v>0</v>
      </c>
      <c r="H1045" s="244">
        <v>0</v>
      </c>
      <c r="I1045" s="244">
        <v>0</v>
      </c>
      <c r="J1045" s="244">
        <v>0</v>
      </c>
      <c r="K1045" s="244">
        <v>0</v>
      </c>
      <c r="L1045" s="244">
        <v>0</v>
      </c>
      <c r="M1045" s="244">
        <v>0</v>
      </c>
      <c r="N1045" s="244">
        <v>0</v>
      </c>
      <c r="O1045" s="244">
        <v>0</v>
      </c>
      <c r="P1045" s="244">
        <v>0</v>
      </c>
      <c r="Q1045" s="244">
        <v>0</v>
      </c>
      <c r="R1045" s="244">
        <v>0</v>
      </c>
      <c r="S1045" s="244">
        <v>0</v>
      </c>
      <c r="T1045" s="244">
        <v>0</v>
      </c>
      <c r="U1045" s="244">
        <v>0</v>
      </c>
      <c r="V1045" s="244">
        <v>0</v>
      </c>
      <c r="W1045" s="244">
        <v>0</v>
      </c>
      <c r="X1045" s="244">
        <v>0</v>
      </c>
      <c r="Y1045" s="244">
        <v>0</v>
      </c>
      <c r="Z1045" s="244">
        <v>0</v>
      </c>
      <c r="AA1045" s="244">
        <v>0</v>
      </c>
      <c r="AB1045" s="244">
        <v>0</v>
      </c>
      <c r="AC1045" s="244">
        <v>0</v>
      </c>
      <c r="AD1045" s="244">
        <v>0</v>
      </c>
      <c r="AE1045" s="244">
        <v>0</v>
      </c>
      <c r="AF1045" s="244">
        <v>0</v>
      </c>
      <c r="AG1045" s="244">
        <v>0</v>
      </c>
      <c r="AH1045" s="244"/>
    </row>
    <row r="1046" spans="1:34" x14ac:dyDescent="0.2">
      <c r="A1046" s="219" t="s">
        <v>189</v>
      </c>
      <c r="B1046" s="219" t="s">
        <v>426</v>
      </c>
      <c r="C1046" s="244">
        <v>40.829996419575501</v>
      </c>
      <c r="D1046" s="244">
        <v>40.418703265211334</v>
      </c>
      <c r="E1046" s="244">
        <v>70.477017423947402</v>
      </c>
      <c r="F1046" s="244">
        <v>64.386452795096275</v>
      </c>
      <c r="G1046" s="244">
        <v>62.971450412159321</v>
      </c>
      <c r="H1046" s="244">
        <v>107.33131948577537</v>
      </c>
      <c r="I1046" s="244">
        <v>72.830709931418184</v>
      </c>
      <c r="J1046" s="244">
        <v>72.987733348347007</v>
      </c>
      <c r="K1046" s="244">
        <v>115.82257563023538</v>
      </c>
      <c r="L1046" s="244">
        <v>68.37734369959017</v>
      </c>
      <c r="M1046" s="244">
        <v>129.42136892213182</v>
      </c>
      <c r="N1046" s="244">
        <v>311.48060659643647</v>
      </c>
      <c r="O1046" s="244">
        <v>327.50855170611027</v>
      </c>
      <c r="P1046" s="244">
        <v>321.70863036382212</v>
      </c>
      <c r="Q1046" s="244">
        <v>350.76212805600028</v>
      </c>
      <c r="R1046" s="244">
        <v>259.74488637192371</v>
      </c>
      <c r="S1046" s="244">
        <v>288.79142884312444</v>
      </c>
      <c r="T1046" s="244">
        <v>299.06508377104069</v>
      </c>
      <c r="U1046" s="244">
        <v>340.67197490312873</v>
      </c>
      <c r="V1046" s="244">
        <v>353.16502356908904</v>
      </c>
      <c r="W1046" s="244">
        <v>375.48698772987706</v>
      </c>
      <c r="X1046" s="244">
        <v>337.78503922509327</v>
      </c>
      <c r="Y1046" s="244">
        <v>333.94007766843168</v>
      </c>
      <c r="Z1046" s="244">
        <v>286.47300000000001</v>
      </c>
      <c r="AA1046" s="244">
        <v>311.82900000000001</v>
      </c>
      <c r="AB1046" s="244">
        <v>324.22199999999998</v>
      </c>
      <c r="AC1046" s="244">
        <v>350.98599999999999</v>
      </c>
      <c r="AD1046" s="244">
        <v>317.959</v>
      </c>
      <c r="AE1046" s="244">
        <v>295.80900000000003</v>
      </c>
      <c r="AF1046" s="244">
        <v>354.18900000000002</v>
      </c>
      <c r="AG1046" s="244">
        <v>392.12599999999998</v>
      </c>
      <c r="AH1046" s="244"/>
    </row>
    <row r="1047" spans="1:34" x14ac:dyDescent="0.2">
      <c r="A1047" s="219" t="s">
        <v>464</v>
      </c>
      <c r="B1047" s="219" t="s">
        <v>427</v>
      </c>
      <c r="C1047" s="244">
        <v>36.63573253781945</v>
      </c>
      <c r="D1047" s="244">
        <v>33.732123652796091</v>
      </c>
      <c r="E1047" s="244">
        <v>31.854986271960676</v>
      </c>
      <c r="F1047" s="244">
        <v>28.89693189745477</v>
      </c>
      <c r="G1047" s="244">
        <v>26.317585297529664</v>
      </c>
      <c r="H1047" s="244">
        <v>26.716958672461075</v>
      </c>
      <c r="I1047" s="244">
        <v>21.253475222373794</v>
      </c>
      <c r="J1047" s="244">
        <v>23.204124174968559</v>
      </c>
      <c r="K1047" s="244">
        <v>29.069309108956851</v>
      </c>
      <c r="L1047" s="244">
        <v>24.77405436162022</v>
      </c>
      <c r="M1047" s="244">
        <v>55.48541300528295</v>
      </c>
      <c r="N1047" s="244">
        <v>44.603128104865057</v>
      </c>
      <c r="O1047" s="244">
        <v>51.186567204372352</v>
      </c>
      <c r="P1047" s="244">
        <v>52.538110384480845</v>
      </c>
      <c r="Q1047" s="244">
        <v>63.383151644703851</v>
      </c>
      <c r="R1047" s="244">
        <v>42.155657273302772</v>
      </c>
      <c r="S1047" s="244">
        <v>66.905186357565839</v>
      </c>
      <c r="T1047" s="244">
        <v>47.995024470483777</v>
      </c>
      <c r="U1047" s="244">
        <v>100.68682345427239</v>
      </c>
      <c r="V1047" s="244">
        <v>93.600649193718482</v>
      </c>
      <c r="W1047" s="244">
        <v>149.35809082724481</v>
      </c>
      <c r="X1047" s="244">
        <v>154.58965164675269</v>
      </c>
      <c r="Y1047" s="244">
        <v>141.14620513786741</v>
      </c>
      <c r="Z1047" s="244">
        <v>172.68</v>
      </c>
      <c r="AA1047" s="244">
        <v>167.90799999999999</v>
      </c>
      <c r="AB1047" s="244">
        <v>177.249</v>
      </c>
      <c r="AC1047" s="244">
        <v>193.36199999999999</v>
      </c>
      <c r="AD1047" s="244">
        <v>155.21100000000001</v>
      </c>
      <c r="AE1047" s="244">
        <v>145.64599999999999</v>
      </c>
      <c r="AF1047" s="244">
        <v>183.19399999999999</v>
      </c>
      <c r="AG1047" s="244">
        <v>176.71799999999999</v>
      </c>
      <c r="AH1047" s="244"/>
    </row>
    <row r="1048" spans="1:34" x14ac:dyDescent="0.2">
      <c r="A1048" s="219" t="s">
        <v>465</v>
      </c>
      <c r="B1048" s="219" t="s">
        <v>428</v>
      </c>
      <c r="C1048" s="244">
        <v>7.3047872731513435</v>
      </c>
      <c r="D1048" s="244">
        <v>20.631645399961702</v>
      </c>
      <c r="E1048" s="244">
        <v>5.8479010503736388</v>
      </c>
      <c r="F1048" s="244">
        <v>9.8849039980256368</v>
      </c>
      <c r="G1048" s="244">
        <v>6.9615731775171543</v>
      </c>
      <c r="H1048" s="244">
        <v>39.464565691231215</v>
      </c>
      <c r="I1048" s="244">
        <v>1.9634757901211499</v>
      </c>
      <c r="J1048" s="244">
        <v>7.1281768131322112</v>
      </c>
      <c r="K1048" s="244">
        <v>3.3345241728421935</v>
      </c>
      <c r="L1048" s="244">
        <v>5.9154425195825979</v>
      </c>
      <c r="M1048" s="244">
        <v>12.994101460989796</v>
      </c>
      <c r="N1048" s="244">
        <v>18.954800037649129</v>
      </c>
      <c r="O1048" s="244">
        <v>30.785189070469841</v>
      </c>
      <c r="P1048" s="244">
        <v>22.994154852306231</v>
      </c>
      <c r="Q1048" s="244">
        <v>22.542478263398767</v>
      </c>
      <c r="R1048" s="244">
        <v>45.901045723067398</v>
      </c>
      <c r="S1048" s="244">
        <v>30.007298258857993</v>
      </c>
      <c r="T1048" s="244">
        <v>21.691487636978547</v>
      </c>
      <c r="U1048" s="244">
        <v>47.35291249809967</v>
      </c>
      <c r="V1048" s="244">
        <v>55.468638477848152</v>
      </c>
      <c r="W1048" s="244">
        <v>53.781025633005605</v>
      </c>
      <c r="X1048" s="244">
        <v>54.50682100491688</v>
      </c>
      <c r="Y1048" s="244">
        <v>57.824437069918197</v>
      </c>
      <c r="Z1048" s="244">
        <v>70.846000000000004</v>
      </c>
      <c r="AA1048" s="244">
        <v>75.076999999999998</v>
      </c>
      <c r="AB1048" s="244">
        <v>85.6</v>
      </c>
      <c r="AC1048" s="244">
        <v>84.8</v>
      </c>
      <c r="AD1048" s="244">
        <v>87.703000000000003</v>
      </c>
      <c r="AE1048" s="244">
        <v>79.031999999999996</v>
      </c>
      <c r="AF1048" s="244">
        <v>96.674000000000007</v>
      </c>
      <c r="AG1048" s="244">
        <v>80.686000000000007</v>
      </c>
      <c r="AH1048" s="244"/>
    </row>
    <row r="1049" spans="1:34" x14ac:dyDescent="0.2">
      <c r="A1049" s="219" t="s">
        <v>466</v>
      </c>
      <c r="B1049" s="219" t="s">
        <v>429</v>
      </c>
      <c r="C1049" s="244">
        <v>10.938753971704553</v>
      </c>
      <c r="D1049" s="244">
        <v>8.7788186787404356</v>
      </c>
      <c r="E1049" s="244">
        <v>7.2169674956976104</v>
      </c>
      <c r="F1049" s="244">
        <v>8.0043584282732265</v>
      </c>
      <c r="G1049" s="244">
        <v>6.8946071794773696</v>
      </c>
      <c r="H1049" s="244">
        <v>8.2146051361608095</v>
      </c>
      <c r="I1049" s="244">
        <v>5.8254179703484406</v>
      </c>
      <c r="J1049" s="244">
        <v>14.54890106743529</v>
      </c>
      <c r="K1049" s="244">
        <v>46.116157038192654</v>
      </c>
      <c r="L1049" s="244">
        <v>9.3940771279351285</v>
      </c>
      <c r="M1049" s="244">
        <v>22.512133226821192</v>
      </c>
      <c r="N1049" s="244">
        <v>27.430028161105824</v>
      </c>
      <c r="O1049" s="244">
        <v>32.171581845030538</v>
      </c>
      <c r="P1049" s="244">
        <v>12.962284433365753</v>
      </c>
      <c r="Q1049" s="244">
        <v>29.715084983571106</v>
      </c>
      <c r="R1049" s="244">
        <v>39.400249731917114</v>
      </c>
      <c r="S1049" s="244">
        <v>45.133550192319902</v>
      </c>
      <c r="T1049" s="244">
        <v>46.717959297832095</v>
      </c>
      <c r="U1049" s="244">
        <v>50.159365454185014</v>
      </c>
      <c r="V1049" s="244">
        <v>70.311314184120292</v>
      </c>
      <c r="W1049" s="244">
        <v>79.607937200837185</v>
      </c>
      <c r="X1049" s="244">
        <v>83.035323102139543</v>
      </c>
      <c r="Y1049" s="244">
        <v>79.68906320857451</v>
      </c>
      <c r="Z1049" s="244">
        <v>72.337999999999994</v>
      </c>
      <c r="AA1049" s="244">
        <v>114.908</v>
      </c>
      <c r="AB1049" s="244">
        <v>122.352</v>
      </c>
      <c r="AC1049" s="244">
        <v>138.03800000000001</v>
      </c>
      <c r="AD1049" s="244">
        <v>92.406999999999996</v>
      </c>
      <c r="AE1049" s="244">
        <v>80.203999999999994</v>
      </c>
      <c r="AF1049" s="244">
        <v>70.453999999999994</v>
      </c>
      <c r="AG1049" s="244">
        <v>74.847999999999999</v>
      </c>
      <c r="AH1049" s="244"/>
    </row>
    <row r="1050" spans="1:34" x14ac:dyDescent="0.2">
      <c r="A1050" s="219" t="s">
        <v>191</v>
      </c>
      <c r="B1050" s="219" t="s">
        <v>430</v>
      </c>
      <c r="C1050" s="244">
        <v>0</v>
      </c>
      <c r="D1050" s="244">
        <v>0</v>
      </c>
      <c r="E1050" s="244">
        <v>0</v>
      </c>
      <c r="F1050" s="244">
        <v>0</v>
      </c>
      <c r="G1050" s="244">
        <v>0</v>
      </c>
      <c r="H1050" s="244">
        <v>0</v>
      </c>
      <c r="I1050" s="244">
        <v>0</v>
      </c>
      <c r="J1050" s="244">
        <v>0</v>
      </c>
      <c r="K1050" s="244">
        <v>0</v>
      </c>
      <c r="L1050" s="244">
        <v>0</v>
      </c>
      <c r="M1050" s="244">
        <v>0</v>
      </c>
      <c r="N1050" s="244">
        <v>0</v>
      </c>
      <c r="O1050" s="244">
        <v>0</v>
      </c>
      <c r="P1050" s="244">
        <v>0</v>
      </c>
      <c r="Q1050" s="244">
        <v>0</v>
      </c>
      <c r="R1050" s="244">
        <v>0</v>
      </c>
      <c r="S1050" s="244">
        <v>0</v>
      </c>
      <c r="T1050" s="244">
        <v>0</v>
      </c>
      <c r="U1050" s="244">
        <v>0</v>
      </c>
      <c r="V1050" s="244">
        <v>0</v>
      </c>
      <c r="W1050" s="244">
        <v>0</v>
      </c>
      <c r="X1050" s="244">
        <v>0</v>
      </c>
      <c r="Y1050" s="244">
        <v>0</v>
      </c>
      <c r="Z1050" s="244">
        <v>0</v>
      </c>
      <c r="AA1050" s="244">
        <v>0</v>
      </c>
      <c r="AB1050" s="244">
        <v>0</v>
      </c>
      <c r="AC1050" s="244">
        <v>0</v>
      </c>
      <c r="AD1050" s="244">
        <v>0</v>
      </c>
      <c r="AE1050" s="244">
        <v>0</v>
      </c>
      <c r="AF1050" s="244">
        <v>0</v>
      </c>
      <c r="AG1050" s="244">
        <v>0</v>
      </c>
      <c r="AH1050" s="244"/>
    </row>
    <row r="1051" spans="1:34" x14ac:dyDescent="0.2">
      <c r="A1051" s="219" t="s">
        <v>192</v>
      </c>
      <c r="B1051" s="219" t="s">
        <v>431</v>
      </c>
      <c r="C1051" s="244">
        <v>6.6710244181568266</v>
      </c>
      <c r="D1051" s="244">
        <v>9.0367221719620421</v>
      </c>
      <c r="E1051" s="244">
        <v>9.8103475559412452</v>
      </c>
      <c r="F1051" s="244">
        <v>62.373802924820936</v>
      </c>
      <c r="G1051" s="244">
        <v>146.47575808520125</v>
      </c>
      <c r="H1051" s="244">
        <v>69.42623315458394</v>
      </c>
      <c r="I1051" s="244">
        <v>45.350140324668139</v>
      </c>
      <c r="J1051" s="244">
        <v>102.35748289167449</v>
      </c>
      <c r="K1051" s="244">
        <v>159.94390509645874</v>
      </c>
      <c r="L1051" s="244">
        <v>182.6368063792373</v>
      </c>
      <c r="M1051" s="244">
        <v>33.544617749634611</v>
      </c>
      <c r="N1051" s="244">
        <v>91.127393501160881</v>
      </c>
      <c r="O1051" s="244">
        <v>12.905566393102717</v>
      </c>
      <c r="P1051" s="244">
        <v>49.444023208595787</v>
      </c>
      <c r="Q1051" s="244">
        <v>70.114205236360064</v>
      </c>
      <c r="R1051" s="244">
        <v>92.744833022083753</v>
      </c>
      <c r="S1051" s="244">
        <v>58.268590718267667</v>
      </c>
      <c r="T1051" s="244">
        <v>79.543694703035257</v>
      </c>
      <c r="U1051" s="244">
        <v>115.96970749812252</v>
      </c>
      <c r="V1051" s="244">
        <v>102.11904463694594</v>
      </c>
      <c r="W1051" s="244">
        <v>90.5506233248814</v>
      </c>
      <c r="X1051" s="244">
        <v>98.264593325702918</v>
      </c>
      <c r="Y1051" s="244">
        <v>56.663946678462018</v>
      </c>
      <c r="Z1051" s="244">
        <v>77.730999999999995</v>
      </c>
      <c r="AA1051" s="244">
        <v>110.11199999999999</v>
      </c>
      <c r="AB1051" s="244">
        <v>103.845</v>
      </c>
      <c r="AC1051" s="244">
        <v>125.253</v>
      </c>
      <c r="AD1051" s="244">
        <v>80.494</v>
      </c>
      <c r="AE1051" s="244">
        <v>87.02</v>
      </c>
      <c r="AF1051" s="244">
        <v>73.909000000000006</v>
      </c>
      <c r="AG1051" s="244">
        <v>94.265000000000001</v>
      </c>
      <c r="AH1051" s="244"/>
    </row>
    <row r="1052" spans="1:34" x14ac:dyDescent="0.2">
      <c r="A1052" s="219" t="s">
        <v>467</v>
      </c>
      <c r="B1052" s="219" t="s">
        <v>433</v>
      </c>
      <c r="C1052" s="244">
        <v>6.3959450778600608</v>
      </c>
      <c r="D1052" s="244">
        <v>8.6640934094675259</v>
      </c>
      <c r="E1052" s="244">
        <v>9.4058183915110636</v>
      </c>
      <c r="F1052" s="244">
        <v>59.801822448529869</v>
      </c>
      <c r="G1052" s="244">
        <v>140.43583792033419</v>
      </c>
      <c r="H1052" s="244">
        <v>66.563446089455937</v>
      </c>
      <c r="I1052" s="244">
        <v>43.480129678488808</v>
      </c>
      <c r="J1052" s="244">
        <v>98.136777479227675</v>
      </c>
      <c r="K1052" s="244">
        <v>153.34862659940015</v>
      </c>
      <c r="L1052" s="244">
        <v>175.10578729377727</v>
      </c>
      <c r="M1052" s="244">
        <v>87.522394677558168</v>
      </c>
      <c r="N1052" s="244">
        <v>137.76355895522545</v>
      </c>
      <c r="O1052" s="244">
        <v>112.91150432913452</v>
      </c>
      <c r="P1052" s="244">
        <v>111.89357186421982</v>
      </c>
      <c r="Q1052" s="244">
        <v>158.67092427368269</v>
      </c>
      <c r="R1052" s="244">
        <v>209.88483471521931</v>
      </c>
      <c r="S1052" s="244">
        <v>131.86387999728589</v>
      </c>
      <c r="T1052" s="244">
        <v>180.01019217328385</v>
      </c>
      <c r="U1052" s="244">
        <v>262.44354641751346</v>
      </c>
      <c r="V1052" s="244">
        <v>231.09900688265796</v>
      </c>
      <c r="W1052" s="244">
        <v>204.91926062746185</v>
      </c>
      <c r="X1052" s="244">
        <v>222.3762473496771</v>
      </c>
      <c r="Y1052" s="244">
        <v>128.23251382736484</v>
      </c>
      <c r="Z1052" s="244">
        <v>175.90799999999999</v>
      </c>
      <c r="AA1052" s="244">
        <v>181.17</v>
      </c>
      <c r="AB1052" s="244">
        <v>193.721</v>
      </c>
      <c r="AC1052" s="244">
        <v>231.50200000000001</v>
      </c>
      <c r="AD1052" s="244">
        <v>194.98099999999999</v>
      </c>
      <c r="AE1052" s="244">
        <v>190.70699999999999</v>
      </c>
      <c r="AF1052" s="244">
        <v>195.66399999999999</v>
      </c>
      <c r="AG1052" s="244">
        <v>289.20699999999999</v>
      </c>
      <c r="AH1052" s="244"/>
    </row>
    <row r="1053" spans="1:34" x14ac:dyDescent="0.2">
      <c r="A1053" s="219" t="s">
        <v>193</v>
      </c>
      <c r="B1053" s="219" t="s">
        <v>434</v>
      </c>
      <c r="C1053" s="244">
        <v>0</v>
      </c>
      <c r="D1053" s="244">
        <v>0</v>
      </c>
      <c r="E1053" s="244">
        <v>0</v>
      </c>
      <c r="F1053" s="244">
        <v>0</v>
      </c>
      <c r="G1053" s="244">
        <v>0</v>
      </c>
      <c r="H1053" s="244">
        <v>0</v>
      </c>
      <c r="I1053" s="244">
        <v>0</v>
      </c>
      <c r="J1053" s="244">
        <v>0</v>
      </c>
      <c r="K1053" s="244">
        <v>0</v>
      </c>
      <c r="L1053" s="244">
        <v>0</v>
      </c>
      <c r="M1053" s="244">
        <v>0</v>
      </c>
      <c r="N1053" s="244">
        <v>0</v>
      </c>
      <c r="O1053" s="244">
        <v>0</v>
      </c>
      <c r="P1053" s="244">
        <v>0</v>
      </c>
      <c r="Q1053" s="244">
        <v>0</v>
      </c>
      <c r="R1053" s="244">
        <v>0</v>
      </c>
      <c r="S1053" s="244">
        <v>0</v>
      </c>
      <c r="T1053" s="244">
        <v>0</v>
      </c>
      <c r="U1053" s="244">
        <v>0</v>
      </c>
      <c r="V1053" s="244">
        <v>0</v>
      </c>
      <c r="W1053" s="244">
        <v>0</v>
      </c>
      <c r="X1053" s="244">
        <v>0</v>
      </c>
      <c r="Y1053" s="244">
        <v>0</v>
      </c>
      <c r="Z1053" s="244">
        <v>0</v>
      </c>
      <c r="AA1053" s="244">
        <v>0</v>
      </c>
      <c r="AB1053" s="244">
        <v>0</v>
      </c>
      <c r="AC1053" s="244">
        <v>0</v>
      </c>
      <c r="AD1053" s="244">
        <v>0</v>
      </c>
      <c r="AE1053" s="244">
        <v>0</v>
      </c>
      <c r="AF1053" s="244">
        <v>0</v>
      </c>
      <c r="AG1053" s="244">
        <v>0</v>
      </c>
      <c r="AH1053" s="244"/>
    </row>
    <row r="1054" spans="1:34" x14ac:dyDescent="0.2">
      <c r="A1054" s="219" t="s">
        <v>60</v>
      </c>
      <c r="B1054" s="219" t="s">
        <v>435</v>
      </c>
      <c r="C1054" s="244">
        <v>0</v>
      </c>
      <c r="D1054" s="244">
        <v>0</v>
      </c>
      <c r="E1054" s="244">
        <v>0</v>
      </c>
      <c r="F1054" s="244">
        <v>0.86227999999999994</v>
      </c>
      <c r="G1054" s="244">
        <v>0.7438800000000001</v>
      </c>
      <c r="H1054" s="244">
        <v>0.17176</v>
      </c>
      <c r="I1054" s="244">
        <v>0.27028000000000002</v>
      </c>
      <c r="J1054" s="244">
        <v>0.42860000000000004</v>
      </c>
      <c r="K1054" s="244">
        <v>0.37060000000000004</v>
      </c>
      <c r="L1054" s="244">
        <v>0.49180000000000001</v>
      </c>
      <c r="M1054" s="244">
        <v>1.4128000000000003</v>
      </c>
      <c r="N1054" s="244">
        <v>1.0964</v>
      </c>
      <c r="O1054" s="244">
        <v>1.2928000000000002</v>
      </c>
      <c r="P1054" s="244">
        <v>1.2764000000000002</v>
      </c>
      <c r="Q1054" s="244">
        <v>1.3016000000000001</v>
      </c>
      <c r="R1054" s="244">
        <v>0.91200000000000003</v>
      </c>
      <c r="S1054" s="244">
        <v>1.9396000000000002</v>
      </c>
      <c r="T1054" s="244">
        <v>1.0612000000000001</v>
      </c>
      <c r="U1054" s="244">
        <v>0.92800000000000005</v>
      </c>
      <c r="V1054" s="244">
        <v>0.79200000000000004</v>
      </c>
      <c r="W1054" s="244">
        <v>0.81576000000000015</v>
      </c>
      <c r="X1054" s="244">
        <v>0.86</v>
      </c>
      <c r="Y1054" s="244">
        <v>0.86</v>
      </c>
      <c r="Z1054" s="244">
        <v>8.48</v>
      </c>
      <c r="AA1054" s="244">
        <v>8.84</v>
      </c>
      <c r="AB1054" s="244">
        <v>9.0169999999999995</v>
      </c>
      <c r="AC1054" s="244">
        <v>11.391</v>
      </c>
      <c r="AD1054" s="244">
        <v>8.9079999999999995</v>
      </c>
      <c r="AE1054" s="244">
        <v>7.0910000000000002</v>
      </c>
      <c r="AF1054" s="244">
        <v>5.61</v>
      </c>
      <c r="AG1054" s="244">
        <v>2.746</v>
      </c>
      <c r="AH1054" s="244"/>
    </row>
    <row r="1055" spans="1:34" x14ac:dyDescent="0.2">
      <c r="A1055" s="219" t="s">
        <v>119</v>
      </c>
      <c r="B1055" s="219" t="s">
        <v>436</v>
      </c>
      <c r="C1055" s="244">
        <v>0</v>
      </c>
      <c r="D1055" s="244">
        <v>0</v>
      </c>
      <c r="E1055" s="244">
        <v>0</v>
      </c>
      <c r="F1055" s="244">
        <v>0</v>
      </c>
      <c r="G1055" s="244">
        <v>1.8159760090069916</v>
      </c>
      <c r="H1055" s="244">
        <v>2.081</v>
      </c>
      <c r="I1055" s="244">
        <v>6.7699999999999996E-2</v>
      </c>
      <c r="J1055" s="244">
        <v>0.15619999999999998</v>
      </c>
      <c r="K1055" s="244">
        <v>0.46450000000000002</v>
      </c>
      <c r="L1055" s="244">
        <v>0.11600000000000001</v>
      </c>
      <c r="M1055" s="244">
        <v>0.252</v>
      </c>
      <c r="N1055" s="244">
        <v>0.54300000000000004</v>
      </c>
      <c r="O1055" s="244">
        <v>0.58650000000000002</v>
      </c>
      <c r="P1055" s="244">
        <v>0.57899999999999996</v>
      </c>
      <c r="Q1055" s="244">
        <v>0.81399999999999995</v>
      </c>
      <c r="R1055" s="244">
        <v>0.57499999999999996</v>
      </c>
      <c r="S1055" s="244">
        <v>1.2230000000000001</v>
      </c>
      <c r="T1055" s="244">
        <v>0.66900000000000004</v>
      </c>
      <c r="U1055" s="244">
        <v>1.1399999999999999</v>
      </c>
      <c r="V1055" s="244">
        <v>2.2000000000000002</v>
      </c>
      <c r="W1055" s="244">
        <v>2.2330000000000001</v>
      </c>
      <c r="X1055" s="244">
        <v>2.5</v>
      </c>
      <c r="Y1055" s="244">
        <v>2.661</v>
      </c>
      <c r="Z1055" s="244">
        <v>0.26</v>
      </c>
      <c r="AA1055" s="244">
        <v>2.21</v>
      </c>
      <c r="AB1055" s="244">
        <v>2.254</v>
      </c>
      <c r="AC1055" s="244">
        <v>2.33</v>
      </c>
      <c r="AD1055" s="244">
        <v>3.165</v>
      </c>
      <c r="AE1055" s="244">
        <v>0.95699999999999996</v>
      </c>
      <c r="AF1055" s="244">
        <v>1.298</v>
      </c>
      <c r="AG1055" s="244">
        <v>2.2869999999999999</v>
      </c>
      <c r="AH1055" s="244"/>
    </row>
    <row r="1056" spans="1:34" x14ac:dyDescent="0.2">
      <c r="A1056" s="219" t="s">
        <v>468</v>
      </c>
      <c r="B1056" s="219" t="s">
        <v>438</v>
      </c>
      <c r="C1056" s="244">
        <v>12.589</v>
      </c>
      <c r="D1056" s="244">
        <v>13.257999999999999</v>
      </c>
      <c r="E1056" s="244">
        <v>16.588999999999999</v>
      </c>
      <c r="F1056" s="244">
        <v>17.257999999999999</v>
      </c>
      <c r="G1056" s="244">
        <v>18.120999999999999</v>
      </c>
      <c r="H1056" s="244">
        <v>20.292099999999998</v>
      </c>
      <c r="I1056" s="244">
        <v>28.027099999999997</v>
      </c>
      <c r="J1056" s="244">
        <v>29.886900000000001</v>
      </c>
      <c r="K1056" s="244">
        <v>30.886900000000001</v>
      </c>
      <c r="L1056" s="244">
        <v>33.7104</v>
      </c>
      <c r="M1056" s="244">
        <v>36.167000000000002</v>
      </c>
      <c r="N1056" s="244">
        <v>40.901000000000003</v>
      </c>
      <c r="O1056" s="244">
        <v>44.420999999999999</v>
      </c>
      <c r="P1056" s="244">
        <v>41.683</v>
      </c>
      <c r="Q1056" s="244">
        <v>43.683</v>
      </c>
      <c r="R1056" s="244">
        <v>39.813574832702301</v>
      </c>
      <c r="S1056" s="244">
        <v>38.106999999999999</v>
      </c>
      <c r="T1056" s="244">
        <v>37.790999999999997</v>
      </c>
      <c r="U1056" s="244">
        <v>43.212000000000003</v>
      </c>
      <c r="V1056" s="244">
        <v>45.643000000000001</v>
      </c>
      <c r="W1056" s="244">
        <v>47.755000000000003</v>
      </c>
      <c r="X1056" s="244">
        <v>49.5</v>
      </c>
      <c r="Y1056" s="244">
        <v>50.1</v>
      </c>
      <c r="Z1056" s="244">
        <v>51.546999999999997</v>
      </c>
      <c r="AA1056" s="244">
        <v>52.531999999999996</v>
      </c>
      <c r="AB1056" s="244">
        <v>54.18</v>
      </c>
      <c r="AC1056" s="244">
        <v>54.651000000000003</v>
      </c>
      <c r="AD1056" s="244">
        <v>54.557000000000002</v>
      </c>
      <c r="AE1056" s="244">
        <v>47.92</v>
      </c>
      <c r="AF1056" s="244">
        <v>49.414000000000001</v>
      </c>
      <c r="AG1056" s="244">
        <v>49.456000000000003</v>
      </c>
      <c r="AH1056" s="244"/>
    </row>
    <row r="1057" spans="1:34" x14ac:dyDescent="0.2">
      <c r="A1057" s="219" t="s">
        <v>469</v>
      </c>
      <c r="B1057" s="219" t="s">
        <v>440</v>
      </c>
      <c r="C1057" s="244">
        <v>0</v>
      </c>
      <c r="D1057" s="244">
        <v>0</v>
      </c>
      <c r="E1057" s="244">
        <v>0</v>
      </c>
      <c r="F1057" s="244">
        <v>0</v>
      </c>
      <c r="G1057" s="244">
        <v>0</v>
      </c>
      <c r="H1057" s="244">
        <v>0</v>
      </c>
      <c r="I1057" s="244">
        <v>0</v>
      </c>
      <c r="J1057" s="244">
        <v>0</v>
      </c>
      <c r="K1057" s="244">
        <v>0</v>
      </c>
      <c r="L1057" s="244">
        <v>0</v>
      </c>
      <c r="M1057" s="244">
        <v>0</v>
      </c>
      <c r="N1057" s="244">
        <v>0</v>
      </c>
      <c r="O1057" s="244">
        <v>0</v>
      </c>
      <c r="P1057" s="244">
        <v>0</v>
      </c>
      <c r="Q1057" s="244">
        <v>0</v>
      </c>
      <c r="R1057" s="244">
        <v>0</v>
      </c>
      <c r="S1057" s="244">
        <v>0</v>
      </c>
      <c r="T1057" s="244">
        <v>0</v>
      </c>
      <c r="U1057" s="244">
        <v>0</v>
      </c>
      <c r="V1057" s="244">
        <v>0</v>
      </c>
      <c r="W1057" s="244">
        <v>0</v>
      </c>
      <c r="X1057" s="244">
        <v>0</v>
      </c>
      <c r="Y1057" s="244">
        <v>0</v>
      </c>
      <c r="Z1057" s="244">
        <v>0</v>
      </c>
      <c r="AA1057" s="244">
        <v>0</v>
      </c>
      <c r="AB1057" s="244">
        <v>0</v>
      </c>
      <c r="AC1057" s="244">
        <v>0</v>
      </c>
      <c r="AD1057" s="244">
        <v>0</v>
      </c>
      <c r="AE1057" s="244">
        <v>0</v>
      </c>
      <c r="AF1057" s="244">
        <v>0</v>
      </c>
      <c r="AG1057" s="244">
        <v>0</v>
      </c>
      <c r="AH1057" s="244"/>
    </row>
    <row r="1058" spans="1:34" x14ac:dyDescent="0.2">
      <c r="A1058" s="219" t="s">
        <v>470</v>
      </c>
      <c r="B1058" s="219" t="s">
        <v>442</v>
      </c>
      <c r="C1058" s="244">
        <v>0</v>
      </c>
      <c r="D1058" s="244">
        <v>0</v>
      </c>
      <c r="E1058" s="244">
        <v>0</v>
      </c>
      <c r="F1058" s="244">
        <v>0</v>
      </c>
      <c r="G1058" s="244">
        <v>0</v>
      </c>
      <c r="H1058" s="244">
        <v>0</v>
      </c>
      <c r="I1058" s="244">
        <v>0</v>
      </c>
      <c r="J1058" s="244">
        <v>0</v>
      </c>
      <c r="K1058" s="244">
        <v>0</v>
      </c>
      <c r="L1058" s="244">
        <v>0</v>
      </c>
      <c r="M1058" s="244">
        <v>0</v>
      </c>
      <c r="N1058" s="244">
        <v>0</v>
      </c>
      <c r="O1058" s="244">
        <v>0</v>
      </c>
      <c r="P1058" s="244">
        <v>0</v>
      </c>
      <c r="Q1058" s="244">
        <v>0</v>
      </c>
      <c r="R1058" s="244">
        <v>0</v>
      </c>
      <c r="S1058" s="244">
        <v>0</v>
      </c>
      <c r="T1058" s="244">
        <v>0</v>
      </c>
      <c r="U1058" s="244">
        <v>0</v>
      </c>
      <c r="V1058" s="244">
        <v>0</v>
      </c>
      <c r="W1058" s="244">
        <v>0</v>
      </c>
      <c r="X1058" s="244">
        <v>0</v>
      </c>
      <c r="Y1058" s="244">
        <v>0</v>
      </c>
      <c r="Z1058" s="244">
        <v>0</v>
      </c>
      <c r="AA1058" s="244">
        <v>0</v>
      </c>
      <c r="AB1058" s="244">
        <v>0</v>
      </c>
      <c r="AC1058" s="244">
        <v>0</v>
      </c>
      <c r="AD1058" s="244">
        <v>0</v>
      </c>
      <c r="AE1058" s="244">
        <v>0</v>
      </c>
      <c r="AF1058" s="244">
        <v>0</v>
      </c>
      <c r="AG1058" s="244">
        <v>0</v>
      </c>
      <c r="AH1058" s="244"/>
    </row>
    <row r="1059" spans="1:34" ht="10.8" thickBot="1" x14ac:dyDescent="0.25">
      <c r="A1059" s="219" t="s">
        <v>75</v>
      </c>
      <c r="B1059" s="219" t="s">
        <v>443</v>
      </c>
      <c r="C1059" s="244">
        <v>19.723360686634766</v>
      </c>
      <c r="D1059" s="244">
        <v>31.162863493348919</v>
      </c>
      <c r="E1059" s="244">
        <v>57.244091133722208</v>
      </c>
      <c r="F1059" s="244">
        <v>16.772169999999999</v>
      </c>
      <c r="G1059" s="244">
        <v>17.50217</v>
      </c>
      <c r="H1059" s="244">
        <v>17.05254</v>
      </c>
      <c r="I1059" s="244">
        <v>14.808110000000001</v>
      </c>
      <c r="J1059" s="244">
        <v>14.621130000000001</v>
      </c>
      <c r="K1059" s="244">
        <v>16.765970000000003</v>
      </c>
      <c r="L1059" s="244">
        <v>16.02375</v>
      </c>
      <c r="M1059" s="244">
        <v>38.881800000000005</v>
      </c>
      <c r="N1059" s="244">
        <v>32.950499999999998</v>
      </c>
      <c r="O1059" s="244">
        <v>53.867699999999999</v>
      </c>
      <c r="P1059" s="244">
        <v>55.063899999999997</v>
      </c>
      <c r="Q1059" s="244">
        <v>58.842103999999992</v>
      </c>
      <c r="R1059" s="244">
        <v>48.269599999999997</v>
      </c>
      <c r="S1059" s="244">
        <v>55.253900000000002</v>
      </c>
      <c r="T1059" s="244">
        <v>43.625900000000001</v>
      </c>
      <c r="U1059" s="244">
        <v>52.164200000000001</v>
      </c>
      <c r="V1059" s="244">
        <v>59.735999999999997</v>
      </c>
      <c r="W1059" s="244">
        <v>81.670100000000005</v>
      </c>
      <c r="X1059" s="244">
        <v>83.965000000000003</v>
      </c>
      <c r="Y1059" s="244">
        <v>79.022800000000004</v>
      </c>
      <c r="Z1059" s="244">
        <v>102.229</v>
      </c>
      <c r="AA1059" s="244">
        <v>94.025999999999996</v>
      </c>
      <c r="AB1059" s="244">
        <v>106.61</v>
      </c>
      <c r="AC1059" s="244">
        <v>116.074</v>
      </c>
      <c r="AD1059" s="244">
        <v>78.846000000000004</v>
      </c>
      <c r="AE1059" s="244">
        <v>72.855999999999995</v>
      </c>
      <c r="AF1059" s="244">
        <v>104.624</v>
      </c>
      <c r="AG1059" s="244">
        <v>83.619</v>
      </c>
      <c r="AH1059" s="244"/>
    </row>
    <row r="1060" spans="1:34" ht="10.8" thickBot="1" x14ac:dyDescent="0.25">
      <c r="A1060" s="230" t="s">
        <v>74</v>
      </c>
      <c r="B1060" s="245"/>
      <c r="C1060" s="232">
        <v>751.03649535071384</v>
      </c>
      <c r="D1060" s="232">
        <v>1061.7380971901919</v>
      </c>
      <c r="E1060" s="232">
        <v>1172.3995880290936</v>
      </c>
      <c r="F1060" s="232">
        <v>1376.8786481669201</v>
      </c>
      <c r="G1060" s="232">
        <v>1678.3187373098326</v>
      </c>
      <c r="H1060" s="232">
        <v>1464.9919574577439</v>
      </c>
      <c r="I1060" s="232">
        <v>1383.0167612711227</v>
      </c>
      <c r="J1060" s="232">
        <v>1865.3717821549585</v>
      </c>
      <c r="K1060" s="232">
        <v>2026.5325007248996</v>
      </c>
      <c r="L1060" s="232">
        <v>1980.0303233266272</v>
      </c>
      <c r="M1060" s="232">
        <v>1800.0804723135634</v>
      </c>
      <c r="N1060" s="232">
        <v>2039.917648201721</v>
      </c>
      <c r="O1060" s="232">
        <v>2288.3306457870249</v>
      </c>
      <c r="P1060" s="232">
        <v>2641.3696456620751</v>
      </c>
      <c r="Q1060" s="232">
        <v>3089.828091118698</v>
      </c>
      <c r="R1060" s="232">
        <v>3338.4917622598718</v>
      </c>
      <c r="S1060" s="232">
        <v>2572.4816262468848</v>
      </c>
      <c r="T1060" s="232">
        <v>3044.5299073403594</v>
      </c>
      <c r="U1060" s="232">
        <v>3497.5006222306806</v>
      </c>
      <c r="V1060" s="232">
        <v>3676.026544585613</v>
      </c>
      <c r="W1060" s="232">
        <v>3937.9335215793867</v>
      </c>
      <c r="X1060" s="232">
        <v>4241.7972829414803</v>
      </c>
      <c r="Y1060" s="232">
        <v>3996.9777337240021</v>
      </c>
      <c r="Z1060" s="232">
        <v>3797.3040000000001</v>
      </c>
      <c r="AA1060" s="232">
        <v>3846.5490000000004</v>
      </c>
      <c r="AB1060" s="232">
        <v>4160.0719999999992</v>
      </c>
      <c r="AC1060" s="232">
        <v>4613.8879999999999</v>
      </c>
      <c r="AD1060" s="232">
        <v>3575.6249999999991</v>
      </c>
      <c r="AE1060" s="232">
        <v>4120.6750000000011</v>
      </c>
      <c r="AF1060" s="232">
        <v>5344.7589999999973</v>
      </c>
      <c r="AG1060" s="232">
        <v>4966.232</v>
      </c>
      <c r="AH1060" s="232"/>
    </row>
    <row r="1061" spans="1:34" x14ac:dyDescent="0.2">
      <c r="A1061" s="204"/>
      <c r="B1061" s="233"/>
      <c r="C1061" s="247"/>
      <c r="D1061" s="247"/>
      <c r="E1061" s="247"/>
      <c r="F1061" s="247"/>
      <c r="G1061" s="247"/>
      <c r="H1061" s="247"/>
      <c r="I1061" s="247"/>
      <c r="J1061" s="247"/>
      <c r="K1061" s="247"/>
      <c r="L1061" s="247"/>
      <c r="M1061" s="247"/>
      <c r="N1061" s="247"/>
      <c r="O1061" s="247"/>
      <c r="P1061" s="247"/>
      <c r="Q1061" s="247"/>
      <c r="R1061" s="247"/>
      <c r="S1061" s="247"/>
      <c r="T1061" s="247"/>
      <c r="U1061" s="247"/>
      <c r="V1061" s="247"/>
      <c r="W1061" s="247"/>
      <c r="X1061" s="247"/>
      <c r="Y1061" s="247"/>
      <c r="Z1061" s="247"/>
      <c r="AA1061" s="247"/>
      <c r="AB1061" s="247"/>
      <c r="AC1061" s="247"/>
      <c r="AD1061" s="247"/>
      <c r="AE1061" s="247"/>
      <c r="AF1061" s="247"/>
      <c r="AG1061" s="247"/>
      <c r="AH1061" s="247"/>
    </row>
    <row r="1062" spans="1:34" x14ac:dyDescent="0.2">
      <c r="B1062" s="234"/>
      <c r="C1062" s="234"/>
      <c r="D1062" s="234"/>
      <c r="E1062" s="234"/>
      <c r="F1062" s="234"/>
      <c r="G1062" s="234"/>
      <c r="H1062" s="234"/>
      <c r="I1062" s="234"/>
      <c r="J1062" s="234"/>
      <c r="K1062" s="234"/>
      <c r="L1062" s="234"/>
      <c r="M1062" s="234"/>
      <c r="N1062" s="234"/>
      <c r="O1062" s="234"/>
      <c r="P1062" s="234"/>
      <c r="Q1062" s="234"/>
      <c r="R1062" s="234"/>
      <c r="S1062" s="234"/>
      <c r="T1062" s="234"/>
      <c r="U1062" s="234"/>
      <c r="V1062" s="234"/>
      <c r="W1062" s="234"/>
      <c r="X1062" s="234"/>
      <c r="Y1062" s="234"/>
      <c r="Z1062" s="234"/>
      <c r="AA1062" s="234"/>
      <c r="AB1062" s="234"/>
      <c r="AC1062" s="234"/>
      <c r="AD1062" s="234"/>
      <c r="AE1062" s="234"/>
      <c r="AF1062" s="234"/>
      <c r="AG1062" s="234"/>
      <c r="AH1062" s="234"/>
    </row>
    <row r="1063" spans="1:34" x14ac:dyDescent="0.2">
      <c r="A1063" s="2" t="str">
        <f>"Tableau "&amp;B1063&amp;": "</f>
        <v xml:space="preserve">Tableau 8,30478727315134: </v>
      </c>
      <c r="B1063" s="211">
        <f>C1048+1</f>
        <v>8.3047872731513444</v>
      </c>
      <c r="C1063" s="234"/>
      <c r="D1063" s="234"/>
      <c r="E1063" s="234"/>
      <c r="F1063" s="234"/>
      <c r="G1063" s="234"/>
      <c r="H1063" s="234"/>
      <c r="I1063" s="234"/>
      <c r="J1063" s="234"/>
      <c r="K1063" s="234"/>
      <c r="L1063" s="234"/>
      <c r="M1063" s="234"/>
      <c r="N1063" s="234"/>
      <c r="O1063" s="234"/>
      <c r="P1063" s="234"/>
      <c r="Q1063" s="234"/>
      <c r="R1063" s="234"/>
      <c r="S1063" s="234"/>
      <c r="T1063" s="234"/>
      <c r="U1063" s="234"/>
      <c r="V1063" s="234"/>
      <c r="W1063" s="234"/>
      <c r="X1063" s="234"/>
      <c r="Y1063" s="234"/>
      <c r="Z1063" s="234"/>
      <c r="AA1063" s="234"/>
      <c r="AB1063" s="234"/>
      <c r="AC1063" s="234"/>
      <c r="AD1063" s="234"/>
      <c r="AE1063" s="234"/>
      <c r="AF1063" s="234"/>
      <c r="AG1063" s="234"/>
      <c r="AH1063" s="234"/>
    </row>
    <row r="1064" spans="1:34" ht="10.8" thickBot="1" x14ac:dyDescent="0.25">
      <c r="A1064" s="192" t="s">
        <v>476</v>
      </c>
      <c r="C1064" s="234"/>
      <c r="D1064" s="234"/>
      <c r="E1064" s="234"/>
      <c r="F1064" s="234"/>
      <c r="G1064" s="234"/>
      <c r="H1064" s="234"/>
      <c r="I1064" s="234"/>
      <c r="J1064" s="234"/>
      <c r="K1064" s="234"/>
      <c r="L1064" s="234"/>
      <c r="M1064" s="234"/>
      <c r="N1064" s="234"/>
      <c r="O1064" s="234"/>
      <c r="P1064" s="234"/>
      <c r="Q1064" s="234"/>
      <c r="R1064" s="234"/>
      <c r="S1064" s="234"/>
      <c r="T1064" s="234"/>
      <c r="U1064" s="234"/>
      <c r="V1064" s="234"/>
      <c r="W1064" s="234"/>
      <c r="X1064" s="234"/>
      <c r="Y1064" s="234"/>
      <c r="Z1064" s="234"/>
      <c r="AA1064" s="234"/>
      <c r="AB1064" s="234"/>
      <c r="AC1064" s="234"/>
      <c r="AD1064" s="234"/>
      <c r="AE1064" s="234"/>
      <c r="AF1064" s="234"/>
      <c r="AG1064" s="234"/>
      <c r="AH1064" s="234"/>
    </row>
    <row r="1065" spans="1:34" ht="10.8" thickBot="1" x14ac:dyDescent="0.25">
      <c r="A1065" s="193" t="s">
        <v>0</v>
      </c>
      <c r="B1065" s="194" t="s">
        <v>19</v>
      </c>
      <c r="C1065" s="194">
        <f t="shared" ref="C1065:AE1065" si="340">C$13</f>
        <v>1993</v>
      </c>
      <c r="D1065" s="194">
        <f t="shared" si="340"/>
        <v>1994</v>
      </c>
      <c r="E1065" s="194">
        <f t="shared" si="340"/>
        <v>1995</v>
      </c>
      <c r="F1065" s="194">
        <f t="shared" si="340"/>
        <v>1996</v>
      </c>
      <c r="G1065" s="194">
        <f t="shared" si="340"/>
        <v>1997</v>
      </c>
      <c r="H1065" s="194">
        <f t="shared" si="340"/>
        <v>1998</v>
      </c>
      <c r="I1065" s="194">
        <f t="shared" si="340"/>
        <v>1999</v>
      </c>
      <c r="J1065" s="194">
        <f t="shared" si="340"/>
        <v>2000</v>
      </c>
      <c r="K1065" s="194">
        <f t="shared" si="340"/>
        <v>2001</v>
      </c>
      <c r="L1065" s="194">
        <f t="shared" si="340"/>
        <v>2002</v>
      </c>
      <c r="M1065" s="194">
        <f t="shared" si="340"/>
        <v>2003</v>
      </c>
      <c r="N1065" s="194">
        <f t="shared" si="340"/>
        <v>2004</v>
      </c>
      <c r="O1065" s="194">
        <f t="shared" si="340"/>
        <v>2005</v>
      </c>
      <c r="P1065" s="194">
        <f t="shared" si="340"/>
        <v>2006</v>
      </c>
      <c r="Q1065" s="194">
        <f t="shared" si="340"/>
        <v>2007</v>
      </c>
      <c r="R1065" s="194">
        <f t="shared" si="340"/>
        <v>2008</v>
      </c>
      <c r="S1065" s="194">
        <f t="shared" si="340"/>
        <v>2009</v>
      </c>
      <c r="T1065" s="194">
        <f t="shared" si="340"/>
        <v>2010</v>
      </c>
      <c r="U1065" s="194">
        <f t="shared" si="340"/>
        <v>2011</v>
      </c>
      <c r="V1065" s="194">
        <f t="shared" si="340"/>
        <v>2012</v>
      </c>
      <c r="W1065" s="194">
        <f t="shared" si="340"/>
        <v>2013</v>
      </c>
      <c r="X1065" s="194">
        <f t="shared" si="340"/>
        <v>2014</v>
      </c>
      <c r="Y1065" s="194">
        <f t="shared" si="340"/>
        <v>2015</v>
      </c>
      <c r="Z1065" s="194">
        <f t="shared" si="340"/>
        <v>2016</v>
      </c>
      <c r="AA1065" s="194">
        <f t="shared" si="340"/>
        <v>2017</v>
      </c>
      <c r="AB1065" s="194">
        <f t="shared" si="340"/>
        <v>2018</v>
      </c>
      <c r="AC1065" s="194">
        <f t="shared" si="340"/>
        <v>2019</v>
      </c>
      <c r="AD1065" s="194">
        <f t="shared" si="340"/>
        <v>2020</v>
      </c>
      <c r="AE1065" s="194">
        <f t="shared" si="340"/>
        <v>2021</v>
      </c>
      <c r="AF1065" s="194"/>
      <c r="AG1065" s="194"/>
      <c r="AH1065" s="194"/>
    </row>
    <row r="1066" spans="1:34" x14ac:dyDescent="0.2">
      <c r="A1066" s="219" t="s">
        <v>170</v>
      </c>
      <c r="B1066" s="219" t="s">
        <v>392</v>
      </c>
      <c r="C1066" s="244"/>
      <c r="D1066" s="244">
        <f>+IFERROR(C1013*(1+D1172/100),"")</f>
        <v>106.22035166973752</v>
      </c>
      <c r="E1066" s="244">
        <f t="shared" ref="E1066:AG1075" si="341">+IFERROR(D1013*(1+E1172/100),"")</f>
        <v>243.15598739301598</v>
      </c>
      <c r="F1066" s="244">
        <f t="shared" si="341"/>
        <v>317.45995700121415</v>
      </c>
      <c r="G1066" s="244">
        <f t="shared" si="341"/>
        <v>287.20177816165688</v>
      </c>
      <c r="H1066" s="244">
        <f t="shared" si="341"/>
        <v>250.76715778351502</v>
      </c>
      <c r="I1066" s="244">
        <f t="shared" si="341"/>
        <v>303.24095507905685</v>
      </c>
      <c r="J1066" s="244">
        <f t="shared" si="341"/>
        <v>296.57549849885277</v>
      </c>
      <c r="K1066" s="244">
        <f t="shared" si="341"/>
        <v>252.74632895413282</v>
      </c>
      <c r="L1066" s="244">
        <f t="shared" si="341"/>
        <v>341.8968144969005</v>
      </c>
      <c r="M1066" s="244">
        <f t="shared" si="341"/>
        <v>235.84394062291756</v>
      </c>
      <c r="N1066" s="244">
        <f t="shared" si="341"/>
        <v>185.27373609959477</v>
      </c>
      <c r="O1066" s="244">
        <f t="shared" si="341"/>
        <v>192.15220221633129</v>
      </c>
      <c r="P1066" s="244">
        <f t="shared" si="341"/>
        <v>306.69643857999546</v>
      </c>
      <c r="Q1066" s="244">
        <f t="shared" si="341"/>
        <v>372.98976957581209</v>
      </c>
      <c r="R1066" s="244">
        <f t="shared" si="341"/>
        <v>348.38601089035421</v>
      </c>
      <c r="S1066" s="244">
        <f t="shared" si="341"/>
        <v>284.93380378644417</v>
      </c>
      <c r="T1066" s="244">
        <f t="shared" si="341"/>
        <v>547.56601395941118</v>
      </c>
      <c r="U1066" s="244">
        <f t="shared" si="341"/>
        <v>617.70273372204815</v>
      </c>
      <c r="V1066" s="244">
        <f t="shared" si="341"/>
        <v>474.05918297437921</v>
      </c>
      <c r="W1066" s="244">
        <f t="shared" si="341"/>
        <v>523.82447877875643</v>
      </c>
      <c r="X1066" s="244">
        <f t="shared" si="341"/>
        <v>670.99552523500688</v>
      </c>
      <c r="Y1066" s="244">
        <f t="shared" si="341"/>
        <v>712.97011812806068</v>
      </c>
      <c r="Z1066" s="244">
        <f t="shared" si="341"/>
        <v>940.8293909256796</v>
      </c>
      <c r="AA1066" s="244">
        <f t="shared" si="341"/>
        <v>722.38</v>
      </c>
      <c r="AB1066" s="244">
        <f t="shared" si="341"/>
        <v>633.577</v>
      </c>
      <c r="AC1066" s="244">
        <f t="shared" si="341"/>
        <v>584.68221669042896</v>
      </c>
      <c r="AD1066" s="244">
        <f t="shared" si="341"/>
        <v>656.57688833480449</v>
      </c>
      <c r="AE1066" s="244">
        <f t="shared" si="341"/>
        <v>725.03685721632564</v>
      </c>
      <c r="AF1066" s="244">
        <f t="shared" si="341"/>
        <v>664.48961515891926</v>
      </c>
      <c r="AG1066" s="244">
        <f t="shared" si="341"/>
        <v>739.92808892266657</v>
      </c>
      <c r="AH1066" s="244"/>
    </row>
    <row r="1067" spans="1:34" x14ac:dyDescent="0.2">
      <c r="A1067" s="219" t="s">
        <v>171</v>
      </c>
      <c r="B1067" s="219" t="s">
        <v>393</v>
      </c>
      <c r="C1067" s="244"/>
      <c r="D1067" s="244">
        <f t="shared" ref="D1067:S1113" si="342">+IFERROR(C1014*(1+D1173/100),"")</f>
        <v>21.063920207621145</v>
      </c>
      <c r="E1067" s="244">
        <f t="shared" si="342"/>
        <v>21.552516059319714</v>
      </c>
      <c r="F1067" s="244">
        <f t="shared" si="342"/>
        <v>23.730828383129975</v>
      </c>
      <c r="G1067" s="244">
        <f t="shared" si="342"/>
        <v>24.861584483613129</v>
      </c>
      <c r="H1067" s="244">
        <f t="shared" si="342"/>
        <v>18.326372926583744</v>
      </c>
      <c r="I1067" s="244">
        <f t="shared" si="342"/>
        <v>18.788366219282874</v>
      </c>
      <c r="J1067" s="244">
        <f t="shared" si="342"/>
        <v>15.847129303095125</v>
      </c>
      <c r="K1067" s="244">
        <f t="shared" si="342"/>
        <v>15.481452270448116</v>
      </c>
      <c r="L1067" s="244">
        <f t="shared" si="342"/>
        <v>14.195146402926659</v>
      </c>
      <c r="M1067" s="244">
        <f t="shared" si="342"/>
        <v>15.206936453559559</v>
      </c>
      <c r="N1067" s="244">
        <f t="shared" si="342"/>
        <v>16.079420207614429</v>
      </c>
      <c r="O1067" s="244">
        <f t="shared" si="342"/>
        <v>16.197058391344317</v>
      </c>
      <c r="P1067" s="244">
        <f t="shared" si="342"/>
        <v>16.098375425643944</v>
      </c>
      <c r="Q1067" s="244">
        <f t="shared" si="342"/>
        <v>16.955348499470428</v>
      </c>
      <c r="R1067" s="244">
        <f t="shared" si="342"/>
        <v>17.654061270529855</v>
      </c>
      <c r="S1067" s="244">
        <f t="shared" si="342"/>
        <v>20.008362980899012</v>
      </c>
      <c r="T1067" s="244">
        <f t="shared" si="341"/>
        <v>20.958021586462081</v>
      </c>
      <c r="U1067" s="244">
        <f t="shared" si="341"/>
        <v>24.661628533006297</v>
      </c>
      <c r="V1067" s="244">
        <f t="shared" si="341"/>
        <v>26.725830898034033</v>
      </c>
      <c r="W1067" s="244">
        <f t="shared" si="341"/>
        <v>36.874185663457112</v>
      </c>
      <c r="X1067" s="244">
        <f t="shared" si="341"/>
        <v>32.396800116111116</v>
      </c>
      <c r="Y1067" s="244">
        <f t="shared" si="341"/>
        <v>37.395260231497851</v>
      </c>
      <c r="Z1067" s="244">
        <f t="shared" si="341"/>
        <v>33.893025486177912</v>
      </c>
      <c r="AA1067" s="244">
        <f t="shared" si="341"/>
        <v>36.658000000000001</v>
      </c>
      <c r="AB1067" s="244">
        <f t="shared" si="341"/>
        <v>39.481000000000009</v>
      </c>
      <c r="AC1067" s="244">
        <f t="shared" si="341"/>
        <v>23.711457038341468</v>
      </c>
      <c r="AD1067" s="244">
        <f t="shared" si="341"/>
        <v>20.848602194668857</v>
      </c>
      <c r="AE1067" s="244">
        <f t="shared" si="341"/>
        <v>26.480833149436314</v>
      </c>
      <c r="AF1067" s="244">
        <f t="shared" si="341"/>
        <v>23.222003699369594</v>
      </c>
      <c r="AG1067" s="244">
        <f t="shared" si="341"/>
        <v>24.511007266316966</v>
      </c>
      <c r="AH1067" s="244"/>
    </row>
    <row r="1068" spans="1:34" x14ac:dyDescent="0.2">
      <c r="A1068" s="219" t="s">
        <v>457</v>
      </c>
      <c r="B1068" s="219" t="s">
        <v>394</v>
      </c>
      <c r="C1068" s="244"/>
      <c r="D1068" s="244">
        <f t="shared" si="342"/>
        <v>34.647133924529165</v>
      </c>
      <c r="E1068" s="244">
        <f t="shared" si="341"/>
        <v>51.534893083367301</v>
      </c>
      <c r="F1068" s="244">
        <f t="shared" si="341"/>
        <v>44.991843793699431</v>
      </c>
      <c r="G1068" s="244">
        <f t="shared" si="341"/>
        <v>57.477088691645911</v>
      </c>
      <c r="H1068" s="244">
        <f t="shared" si="341"/>
        <v>56.356472483087643</v>
      </c>
      <c r="I1068" s="244">
        <f t="shared" si="341"/>
        <v>66.524865511534898</v>
      </c>
      <c r="J1068" s="244">
        <f t="shared" si="341"/>
        <v>54.416704406519962</v>
      </c>
      <c r="K1068" s="244">
        <f t="shared" si="341"/>
        <v>41.689070793603349</v>
      </c>
      <c r="L1068" s="244">
        <f t="shared" si="341"/>
        <v>44.04982700251518</v>
      </c>
      <c r="M1068" s="244">
        <f t="shared" si="341"/>
        <v>39.175258286055296</v>
      </c>
      <c r="N1068" s="244">
        <f t="shared" si="341"/>
        <v>46.55673841824656</v>
      </c>
      <c r="O1068" s="244">
        <f t="shared" si="341"/>
        <v>40.288129628875581</v>
      </c>
      <c r="P1068" s="244">
        <f t="shared" si="341"/>
        <v>38.393098690376974</v>
      </c>
      <c r="Q1068" s="244">
        <f t="shared" si="341"/>
        <v>56.460327579521497</v>
      </c>
      <c r="R1068" s="244">
        <f t="shared" si="341"/>
        <v>68.64235356112988</v>
      </c>
      <c r="S1068" s="244">
        <f t="shared" si="341"/>
        <v>66.923316919331128</v>
      </c>
      <c r="T1068" s="244">
        <f t="shared" si="341"/>
        <v>85.109418577369723</v>
      </c>
      <c r="U1068" s="244">
        <f t="shared" si="341"/>
        <v>78.862576303043056</v>
      </c>
      <c r="V1068" s="244">
        <f t="shared" si="341"/>
        <v>99.90057621766401</v>
      </c>
      <c r="W1068" s="244">
        <f t="shared" si="341"/>
        <v>86.496218838602772</v>
      </c>
      <c r="X1068" s="244">
        <f t="shared" si="341"/>
        <v>133.35358656816189</v>
      </c>
      <c r="Y1068" s="244">
        <f t="shared" si="341"/>
        <v>135.0974743943892</v>
      </c>
      <c r="Z1068" s="244">
        <f t="shared" si="341"/>
        <v>127.3327964625451</v>
      </c>
      <c r="AA1068" s="244">
        <f t="shared" si="341"/>
        <v>149.066</v>
      </c>
      <c r="AB1068" s="244">
        <f t="shared" si="341"/>
        <v>154.904</v>
      </c>
      <c r="AC1068" s="244">
        <f t="shared" si="341"/>
        <v>123.43899596981419</v>
      </c>
      <c r="AD1068" s="244">
        <f t="shared" si="341"/>
        <v>122.85183999874336</v>
      </c>
      <c r="AE1068" s="244">
        <f t="shared" si="341"/>
        <v>142.99310767898868</v>
      </c>
      <c r="AF1068" s="244">
        <f t="shared" si="341"/>
        <v>129.76487062374102</v>
      </c>
      <c r="AG1068" s="244">
        <f t="shared" si="341"/>
        <v>145.55783867232728</v>
      </c>
      <c r="AH1068" s="244"/>
    </row>
    <row r="1069" spans="1:34" x14ac:dyDescent="0.2">
      <c r="A1069" s="219" t="s">
        <v>458</v>
      </c>
      <c r="B1069" s="219" t="s">
        <v>396</v>
      </c>
      <c r="C1069" s="244"/>
      <c r="D1069" s="244">
        <f t="shared" si="342"/>
        <v>1.1781225927082051</v>
      </c>
      <c r="E1069" s="244">
        <f t="shared" si="341"/>
        <v>0.97424121704522415</v>
      </c>
      <c r="F1069" s="244">
        <f t="shared" si="341"/>
        <v>1.0348028514735885</v>
      </c>
      <c r="G1069" s="244">
        <f t="shared" si="341"/>
        <v>1.2446514825700024</v>
      </c>
      <c r="H1069" s="244">
        <f t="shared" si="341"/>
        <v>1.0354695228788939</v>
      </c>
      <c r="I1069" s="244">
        <f t="shared" si="341"/>
        <v>1.0852146338083373</v>
      </c>
      <c r="J1069" s="244">
        <f t="shared" si="341"/>
        <v>0.63427155142348135</v>
      </c>
      <c r="K1069" s="244">
        <f t="shared" si="341"/>
        <v>0.46434396384957655</v>
      </c>
      <c r="L1069" s="244">
        <f t="shared" si="341"/>
        <v>0.32239640025198762</v>
      </c>
      <c r="M1069" s="244">
        <f t="shared" si="341"/>
        <v>0.49144087569083822</v>
      </c>
      <c r="N1069" s="244">
        <f t="shared" si="341"/>
        <v>0.26349071049372097</v>
      </c>
      <c r="O1069" s="244">
        <f t="shared" si="341"/>
        <v>0.29389042324822012</v>
      </c>
      <c r="P1069" s="244">
        <f t="shared" si="341"/>
        <v>0.45736073551257406</v>
      </c>
      <c r="Q1069" s="244">
        <f t="shared" si="341"/>
        <v>0.48578369029936991</v>
      </c>
      <c r="R1069" s="244">
        <f t="shared" si="341"/>
        <v>0.48678539528864884</v>
      </c>
      <c r="S1069" s="244">
        <f t="shared" si="341"/>
        <v>0.68438680274656594</v>
      </c>
      <c r="T1069" s="244">
        <f t="shared" si="341"/>
        <v>0.58433673652724638</v>
      </c>
      <c r="U1069" s="244">
        <f t="shared" si="341"/>
        <v>0.48526042103045108</v>
      </c>
      <c r="V1069" s="244">
        <f t="shared" si="341"/>
        <v>0.56848866201156578</v>
      </c>
      <c r="W1069" s="244">
        <f t="shared" si="341"/>
        <v>0.59445230579352581</v>
      </c>
      <c r="X1069" s="244">
        <f t="shared" si="341"/>
        <v>0.59207920792079216</v>
      </c>
      <c r="Y1069" s="244">
        <f t="shared" si="341"/>
        <v>0.61699999999999999</v>
      </c>
      <c r="Z1069" s="244">
        <f t="shared" si="341"/>
        <v>0.57999999999999996</v>
      </c>
      <c r="AA1069" s="244">
        <f t="shared" si="341"/>
        <v>0.622</v>
      </c>
      <c r="AB1069" s="244">
        <f t="shared" si="341"/>
        <v>0.65099999999999991</v>
      </c>
      <c r="AC1069" s="244">
        <f t="shared" si="341"/>
        <v>0.96157897076473997</v>
      </c>
      <c r="AD1069" s="244">
        <f t="shared" si="341"/>
        <v>0.92600000000000005</v>
      </c>
      <c r="AE1069" s="244">
        <f t="shared" si="341"/>
        <v>1.0386414686825052</v>
      </c>
      <c r="AF1069" s="244">
        <f t="shared" si="341"/>
        <v>0.8562566111655241</v>
      </c>
      <c r="AG1069" s="244">
        <f t="shared" si="341"/>
        <v>1.3266042908224076</v>
      </c>
      <c r="AH1069" s="244"/>
    </row>
    <row r="1070" spans="1:34" x14ac:dyDescent="0.2">
      <c r="A1070" s="219" t="s">
        <v>173</v>
      </c>
      <c r="B1070" s="219" t="s">
        <v>397</v>
      </c>
      <c r="C1070" s="244"/>
      <c r="D1070" s="244">
        <f t="shared" si="342"/>
        <v>215.29047484029064</v>
      </c>
      <c r="E1070" s="244">
        <f t="shared" si="341"/>
        <v>363.64387319700654</v>
      </c>
      <c r="F1070" s="244">
        <f t="shared" si="341"/>
        <v>280.54285214642533</v>
      </c>
      <c r="G1070" s="244">
        <f t="shared" si="341"/>
        <v>373.0628694616243</v>
      </c>
      <c r="H1070" s="244">
        <f t="shared" si="341"/>
        <v>387.19184121913207</v>
      </c>
      <c r="I1070" s="244">
        <f t="shared" si="341"/>
        <v>324.99826525459849</v>
      </c>
      <c r="J1070" s="244">
        <f t="shared" si="341"/>
        <v>315.07010848553745</v>
      </c>
      <c r="K1070" s="244">
        <f t="shared" si="341"/>
        <v>633.72854943313575</v>
      </c>
      <c r="L1070" s="244">
        <f t="shared" si="341"/>
        <v>610.94153794909153</v>
      </c>
      <c r="M1070" s="244">
        <f t="shared" si="341"/>
        <v>523.67939549714174</v>
      </c>
      <c r="N1070" s="244">
        <f t="shared" si="341"/>
        <v>568.59400850596455</v>
      </c>
      <c r="O1070" s="244">
        <f t="shared" si="341"/>
        <v>445.84797996771869</v>
      </c>
      <c r="P1070" s="244">
        <f t="shared" si="341"/>
        <v>846.75684837623373</v>
      </c>
      <c r="Q1070" s="244">
        <f t="shared" si="341"/>
        <v>918.48782630140352</v>
      </c>
      <c r="R1070" s="244">
        <f t="shared" si="341"/>
        <v>966.48907861299392</v>
      </c>
      <c r="S1070" s="244">
        <f t="shared" si="341"/>
        <v>1065.1291405671168</v>
      </c>
      <c r="T1070" s="244">
        <f t="shared" si="341"/>
        <v>687.64556109994874</v>
      </c>
      <c r="U1070" s="244">
        <f t="shared" si="341"/>
        <v>666.58079981896765</v>
      </c>
      <c r="V1070" s="244">
        <f t="shared" si="341"/>
        <v>982.90341505253741</v>
      </c>
      <c r="W1070" s="244">
        <f t="shared" si="341"/>
        <v>1075.1056772618185</v>
      </c>
      <c r="X1070" s="244">
        <f t="shared" si="341"/>
        <v>1460.4210674361041</v>
      </c>
      <c r="Y1070" s="244">
        <f t="shared" si="341"/>
        <v>1674.72583201267</v>
      </c>
      <c r="Z1070" s="244">
        <f t="shared" si="341"/>
        <v>897.11873848955031</v>
      </c>
      <c r="AA1070" s="244">
        <f t="shared" si="341"/>
        <v>665</v>
      </c>
      <c r="AB1070" s="244">
        <f t="shared" si="341"/>
        <v>802.41399999999987</v>
      </c>
      <c r="AC1070" s="244">
        <f t="shared" si="341"/>
        <v>2634.5635011408544</v>
      </c>
      <c r="AD1070" s="244">
        <f t="shared" si="341"/>
        <v>1212.9540087755483</v>
      </c>
      <c r="AE1070" s="244">
        <f t="shared" si="341"/>
        <v>543.30504603279019</v>
      </c>
      <c r="AF1070" s="244">
        <f t="shared" si="341"/>
        <v>1900.0640223450023</v>
      </c>
      <c r="AG1070" s="244">
        <f t="shared" si="341"/>
        <v>3622.6618257062505</v>
      </c>
      <c r="AH1070" s="244"/>
    </row>
    <row r="1071" spans="1:34" x14ac:dyDescent="0.2">
      <c r="A1071" s="219" t="s">
        <v>174</v>
      </c>
      <c r="B1071" s="219" t="s">
        <v>398</v>
      </c>
      <c r="C1071" s="244"/>
      <c r="D1071" s="244">
        <f t="shared" si="342"/>
        <v>3.8177214202739639E-2</v>
      </c>
      <c r="E1071" s="244">
        <f t="shared" si="341"/>
        <v>0.37448135379726477</v>
      </c>
      <c r="F1071" s="244">
        <f t="shared" si="341"/>
        <v>0.89519396014770514</v>
      </c>
      <c r="G1071" s="244">
        <f t="shared" si="341"/>
        <v>1.3199041067187065</v>
      </c>
      <c r="H1071" s="244">
        <f t="shared" si="341"/>
        <v>1.8457357443889844</v>
      </c>
      <c r="I1071" s="244">
        <f t="shared" si="341"/>
        <v>0.41691546228904131</v>
      </c>
      <c r="J1071" s="244">
        <f t="shared" si="341"/>
        <v>8.5705862203611025E-2</v>
      </c>
      <c r="K1071" s="244">
        <f t="shared" si="341"/>
        <v>0.16360091297391616</v>
      </c>
      <c r="L1071" s="244">
        <f t="shared" si="341"/>
        <v>0.16141346360167011</v>
      </c>
      <c r="M1071" s="244">
        <f t="shared" si="341"/>
        <v>0.19112441232779423</v>
      </c>
      <c r="N1071" s="244">
        <f t="shared" si="341"/>
        <v>0.16383770078545273</v>
      </c>
      <c r="O1071" s="244">
        <f t="shared" si="341"/>
        <v>7.2976306475242947E-2</v>
      </c>
      <c r="P1071" s="244">
        <f t="shared" si="341"/>
        <v>3.7343329033384061E-2</v>
      </c>
      <c r="Q1071" s="244">
        <f t="shared" si="341"/>
        <v>0.20826384204913864</v>
      </c>
      <c r="R1071" s="244">
        <f t="shared" si="341"/>
        <v>0.39234338566171872</v>
      </c>
      <c r="S1071" s="244">
        <f t="shared" si="341"/>
        <v>0.10583660860960535</v>
      </c>
      <c r="T1071" s="244">
        <f t="shared" si="341"/>
        <v>0.1398710044442098</v>
      </c>
      <c r="U1071" s="244">
        <f t="shared" si="341"/>
        <v>0.89873067237128734</v>
      </c>
      <c r="V1071" s="244">
        <f t="shared" si="341"/>
        <v>0.41046876029589369</v>
      </c>
      <c r="W1071" s="244">
        <f t="shared" si="341"/>
        <v>0.31913218177373526</v>
      </c>
      <c r="X1071" s="244">
        <f t="shared" si="341"/>
        <v>0.27374847797197893</v>
      </c>
      <c r="Y1071" s="244">
        <f t="shared" si="341"/>
        <v>0.29486126710553789</v>
      </c>
      <c r="Z1071" s="244">
        <f t="shared" si="341"/>
        <v>15.561002444987775</v>
      </c>
      <c r="AA1071" s="244">
        <f t="shared" si="341"/>
        <v>13.234</v>
      </c>
      <c r="AB1071" s="244">
        <f t="shared" si="341"/>
        <v>13.398999999999999</v>
      </c>
      <c r="AC1071" s="244">
        <f t="shared" si="341"/>
        <v>11.325766299644348</v>
      </c>
      <c r="AD1071" s="244">
        <f t="shared" si="341"/>
        <v>10.259079075189431</v>
      </c>
      <c r="AE1071" s="244">
        <f t="shared" si="341"/>
        <v>11.54634563858291</v>
      </c>
      <c r="AF1071" s="244">
        <f t="shared" si="341"/>
        <v>10.224653003834684</v>
      </c>
      <c r="AG1071" s="244">
        <f t="shared" si="341"/>
        <v>11.510173438946612</v>
      </c>
      <c r="AH1071" s="244"/>
    </row>
    <row r="1072" spans="1:34" x14ac:dyDescent="0.2">
      <c r="A1072" s="219" t="s">
        <v>459</v>
      </c>
      <c r="B1072" s="219" t="s">
        <v>399</v>
      </c>
      <c r="C1072" s="244"/>
      <c r="D1072" s="244">
        <f t="shared" si="342"/>
        <v>0.21991296444808822</v>
      </c>
      <c r="E1072" s="244">
        <f t="shared" si="341"/>
        <v>0.14602930140097617</v>
      </c>
      <c r="F1072" s="244">
        <f t="shared" si="341"/>
        <v>0.36722610022469254</v>
      </c>
      <c r="G1072" s="244">
        <f t="shared" si="341"/>
        <v>0.43820441890887124</v>
      </c>
      <c r="H1072" s="244">
        <f t="shared" si="341"/>
        <v>0.12706740264658339</v>
      </c>
      <c r="I1072" s="244">
        <f t="shared" si="341"/>
        <v>0.2485753659489823</v>
      </c>
      <c r="J1072" s="244">
        <f t="shared" si="341"/>
        <v>0.10598557981986913</v>
      </c>
      <c r="K1072" s="244">
        <f t="shared" si="341"/>
        <v>0.41124544005610103</v>
      </c>
      <c r="L1072" s="244">
        <f t="shared" si="341"/>
        <v>0.27358094081050793</v>
      </c>
      <c r="M1072" s="244">
        <f t="shared" si="341"/>
        <v>0.17933072572055239</v>
      </c>
      <c r="N1072" s="244">
        <f t="shared" si="341"/>
        <v>0.12114644158138799</v>
      </c>
      <c r="O1072" s="244">
        <f t="shared" si="341"/>
        <v>8.3952053854297066</v>
      </c>
      <c r="P1072" s="244">
        <f t="shared" si="341"/>
        <v>3.2727278638979636</v>
      </c>
      <c r="Q1072" s="244">
        <f t="shared" si="341"/>
        <v>3.4655103316976672</v>
      </c>
      <c r="R1072" s="244">
        <f t="shared" si="341"/>
        <v>3.4267438258326699</v>
      </c>
      <c r="S1072" s="244">
        <f t="shared" si="341"/>
        <v>4.3854079904079031</v>
      </c>
      <c r="T1072" s="244">
        <f t="shared" si="341"/>
        <v>4.8276372802572425</v>
      </c>
      <c r="U1072" s="244">
        <f t="shared" si="341"/>
        <v>5.9676132724468474</v>
      </c>
      <c r="V1072" s="244">
        <f t="shared" si="341"/>
        <v>7.873062379415896</v>
      </c>
      <c r="W1072" s="244">
        <f t="shared" si="341"/>
        <v>8.8434843228533477</v>
      </c>
      <c r="X1072" s="244">
        <f t="shared" si="341"/>
        <v>8.3410955412138676</v>
      </c>
      <c r="Y1072" s="244">
        <f t="shared" si="341"/>
        <v>7.8469827173311115</v>
      </c>
      <c r="Z1072" s="244">
        <f t="shared" si="341"/>
        <v>43.273867924528304</v>
      </c>
      <c r="AA1072" s="244">
        <f t="shared" si="341"/>
        <v>45.807000000000002</v>
      </c>
      <c r="AB1072" s="244">
        <f t="shared" si="341"/>
        <v>45.875000000000007</v>
      </c>
      <c r="AC1072" s="244">
        <f t="shared" si="341"/>
        <v>41.294198506623779</v>
      </c>
      <c r="AD1072" s="244">
        <f t="shared" si="341"/>
        <v>38.523153087659928</v>
      </c>
      <c r="AE1072" s="244">
        <f t="shared" si="341"/>
        <v>35.251009724005975</v>
      </c>
      <c r="AF1072" s="244">
        <f t="shared" si="341"/>
        <v>37.753161382296263</v>
      </c>
      <c r="AG1072" s="244">
        <f t="shared" si="341"/>
        <v>36.950052636127914</v>
      </c>
      <c r="AH1072" s="244"/>
    </row>
    <row r="1073" spans="1:34" x14ac:dyDescent="0.2">
      <c r="A1073" s="219" t="s">
        <v>175</v>
      </c>
      <c r="B1073" s="219" t="s">
        <v>400</v>
      </c>
      <c r="C1073" s="244"/>
      <c r="D1073" s="244">
        <f t="shared" si="342"/>
        <v>0.32124788622766615</v>
      </c>
      <c r="E1073" s="244">
        <f t="shared" si="341"/>
        <v>0.78241900141435039</v>
      </c>
      <c r="F1073" s="244">
        <f t="shared" si="341"/>
        <v>2.8181800252391871</v>
      </c>
      <c r="G1073" s="244">
        <f t="shared" si="341"/>
        <v>1.2307000024314045</v>
      </c>
      <c r="H1073" s="244">
        <f t="shared" si="341"/>
        <v>1.1116091347938155</v>
      </c>
      <c r="I1073" s="244">
        <f t="shared" si="341"/>
        <v>0.52765746112344347</v>
      </c>
      <c r="J1073" s="244">
        <f t="shared" si="341"/>
        <v>0.22104964945890698</v>
      </c>
      <c r="K1073" s="244">
        <f t="shared" si="341"/>
        <v>0.23272692829091951</v>
      </c>
      <c r="L1073" s="244">
        <f t="shared" si="341"/>
        <v>0.22575336016579234</v>
      </c>
      <c r="M1073" s="244">
        <f t="shared" si="341"/>
        <v>0.5493967839175079</v>
      </c>
      <c r="N1073" s="244">
        <f t="shared" si="341"/>
        <v>0.13697477016794934</v>
      </c>
      <c r="O1073" s="244">
        <f t="shared" si="341"/>
        <v>1.6418437082324256E-2</v>
      </c>
      <c r="P1073" s="244">
        <f t="shared" si="341"/>
        <v>6.2238881722306771E-3</v>
      </c>
      <c r="Q1073" s="244">
        <f t="shared" si="341"/>
        <v>8.0181579188918398E-2</v>
      </c>
      <c r="R1073" s="244">
        <f t="shared" si="341"/>
        <v>0.34747432825891572</v>
      </c>
      <c r="S1073" s="244">
        <f t="shared" si="341"/>
        <v>0.46630981021063722</v>
      </c>
      <c r="T1073" s="244">
        <f t="shared" si="341"/>
        <v>1.9049595754528583</v>
      </c>
      <c r="U1073" s="244">
        <f t="shared" si="341"/>
        <v>17.867473101066672</v>
      </c>
      <c r="V1073" s="244">
        <f t="shared" si="341"/>
        <v>21.397642473745481</v>
      </c>
      <c r="W1073" s="244">
        <f t="shared" si="341"/>
        <v>28.52295681775124</v>
      </c>
      <c r="X1073" s="244">
        <f t="shared" si="341"/>
        <v>2.6273679107611363</v>
      </c>
      <c r="Y1073" s="244">
        <f t="shared" si="341"/>
        <v>4.7810377081541544</v>
      </c>
      <c r="Z1073" s="244">
        <f t="shared" si="341"/>
        <v>78.550320945945941</v>
      </c>
      <c r="AA1073" s="244">
        <f t="shared" si="341"/>
        <v>86.224000000000004</v>
      </c>
      <c r="AB1073" s="244">
        <f t="shared" si="341"/>
        <v>95.424000000000021</v>
      </c>
      <c r="AC1073" s="244">
        <f t="shared" si="341"/>
        <v>82.570833753937066</v>
      </c>
      <c r="AD1073" s="244">
        <f t="shared" si="341"/>
        <v>76.366601620856983</v>
      </c>
      <c r="AE1073" s="244">
        <f t="shared" si="341"/>
        <v>77.972613162947752</v>
      </c>
      <c r="AF1073" s="244">
        <f t="shared" si="341"/>
        <v>88.278793266945925</v>
      </c>
      <c r="AG1073" s="244">
        <f t="shared" si="341"/>
        <v>80.868419932223915</v>
      </c>
      <c r="AH1073" s="244"/>
    </row>
    <row r="1074" spans="1:34" x14ac:dyDescent="0.2">
      <c r="A1074" s="219" t="s">
        <v>176</v>
      </c>
      <c r="B1074" s="219" t="s">
        <v>401</v>
      </c>
      <c r="C1074" s="244"/>
      <c r="D1074" s="244">
        <f t="shared" si="342"/>
        <v>28.89095447561537</v>
      </c>
      <c r="E1074" s="244">
        <f t="shared" si="341"/>
        <v>43.799524480486021</v>
      </c>
      <c r="F1074" s="244">
        <f t="shared" si="341"/>
        <v>51.010836565983304</v>
      </c>
      <c r="G1074" s="244">
        <f t="shared" si="341"/>
        <v>32.362918112049002</v>
      </c>
      <c r="H1074" s="244">
        <f t="shared" si="341"/>
        <v>26.994724774644368</v>
      </c>
      <c r="I1074" s="244">
        <f t="shared" si="341"/>
        <v>7.0929177812749078</v>
      </c>
      <c r="J1074" s="244">
        <f t="shared" si="341"/>
        <v>5.4922221354918648</v>
      </c>
      <c r="K1074" s="244">
        <f t="shared" si="341"/>
        <v>12.079267796246711</v>
      </c>
      <c r="L1074" s="244">
        <f t="shared" si="341"/>
        <v>18.69727946750703</v>
      </c>
      <c r="M1074" s="244">
        <f t="shared" si="341"/>
        <v>32.42460732407794</v>
      </c>
      <c r="N1074" s="244">
        <f t="shared" si="341"/>
        <v>14.045552476672283</v>
      </c>
      <c r="O1074" s="244">
        <f t="shared" si="341"/>
        <v>5.8224683839887073</v>
      </c>
      <c r="P1074" s="244">
        <f t="shared" si="341"/>
        <v>1.8460979744770121</v>
      </c>
      <c r="Q1074" s="244">
        <f t="shared" si="341"/>
        <v>40.659117632492382</v>
      </c>
      <c r="R1074" s="244">
        <f t="shared" si="341"/>
        <v>8.632450079191381</v>
      </c>
      <c r="S1074" s="244">
        <f t="shared" si="341"/>
        <v>20.322979233440442</v>
      </c>
      <c r="T1074" s="244">
        <f t="shared" si="341"/>
        <v>39.664394714217572</v>
      </c>
      <c r="U1074" s="244">
        <f t="shared" si="341"/>
        <v>33.714396673458886</v>
      </c>
      <c r="V1074" s="244">
        <f t="shared" si="341"/>
        <v>41.475280467277209</v>
      </c>
      <c r="W1074" s="244">
        <f t="shared" si="341"/>
        <v>39.974308218000402</v>
      </c>
      <c r="X1074" s="244">
        <f t="shared" si="341"/>
        <v>43.721818192232327</v>
      </c>
      <c r="Y1074" s="244">
        <f t="shared" si="341"/>
        <v>40.011445841078057</v>
      </c>
      <c r="Z1074" s="244">
        <f t="shared" si="341"/>
        <v>73.367488150764373</v>
      </c>
      <c r="AA1074" s="244">
        <f t="shared" si="341"/>
        <v>104.75</v>
      </c>
      <c r="AB1074" s="244">
        <f t="shared" si="341"/>
        <v>82.894999999999996</v>
      </c>
      <c r="AC1074" s="244">
        <f t="shared" si="341"/>
        <v>71.735347304912551</v>
      </c>
      <c r="AD1074" s="244">
        <f t="shared" si="341"/>
        <v>99.907023495194167</v>
      </c>
      <c r="AE1074" s="244">
        <f t="shared" si="341"/>
        <v>135.63575504227981</v>
      </c>
      <c r="AF1074" s="244">
        <f t="shared" si="341"/>
        <v>143.01308879267512</v>
      </c>
      <c r="AG1074" s="244">
        <f t="shared" si="341"/>
        <v>149.78455493086378</v>
      </c>
      <c r="AH1074" s="244"/>
    </row>
    <row r="1075" spans="1:34" x14ac:dyDescent="0.2">
      <c r="A1075" s="219" t="s">
        <v>108</v>
      </c>
      <c r="B1075" s="219" t="s">
        <v>402</v>
      </c>
      <c r="C1075" s="244"/>
      <c r="D1075" s="244">
        <f t="shared" si="342"/>
        <v>6.5767532010241672</v>
      </c>
      <c r="E1075" s="244">
        <f t="shared" si="341"/>
        <v>2.4552527512121021</v>
      </c>
      <c r="F1075" s="244">
        <f t="shared" si="341"/>
        <v>13.280865403260725</v>
      </c>
      <c r="G1075" s="244">
        <f t="shared" si="341"/>
        <v>12.385332155734226</v>
      </c>
      <c r="H1075" s="244">
        <f t="shared" si="341"/>
        <v>6.0403899116246862</v>
      </c>
      <c r="I1075" s="244">
        <f t="shared" si="341"/>
        <v>3.3619629222083871</v>
      </c>
      <c r="J1075" s="244">
        <f t="shared" si="341"/>
        <v>3.2244164899661971</v>
      </c>
      <c r="K1075" s="244">
        <f t="shared" si="341"/>
        <v>2.9540719407000413</v>
      </c>
      <c r="L1075" s="244">
        <f t="shared" si="341"/>
        <v>2.4535600652114087</v>
      </c>
      <c r="M1075" s="244">
        <f t="shared" si="341"/>
        <v>8.9997094089298066</v>
      </c>
      <c r="N1075" s="244">
        <f t="shared" ref="E1075:AG1084" si="343">+IFERROR(M1022*(1+N1181/100),"")</f>
        <v>6.8295149705533387</v>
      </c>
      <c r="O1075" s="244">
        <f t="shared" si="343"/>
        <v>6.855938905470583</v>
      </c>
      <c r="P1075" s="244">
        <f t="shared" si="343"/>
        <v>0.66076946095182321</v>
      </c>
      <c r="Q1075" s="244">
        <f t="shared" si="343"/>
        <v>8.2857769559249821</v>
      </c>
      <c r="R1075" s="244">
        <f t="shared" si="343"/>
        <v>7.576609902366326</v>
      </c>
      <c r="S1075" s="244">
        <f t="shared" si="343"/>
        <v>5.5265571664065183</v>
      </c>
      <c r="T1075" s="244">
        <f t="shared" si="343"/>
        <v>3.8360144875557558</v>
      </c>
      <c r="U1075" s="244">
        <f t="shared" si="343"/>
        <v>5.0990483286620956</v>
      </c>
      <c r="V1075" s="244">
        <f t="shared" si="343"/>
        <v>3.8435751600226178</v>
      </c>
      <c r="W1075" s="244">
        <f t="shared" si="343"/>
        <v>2.7188404057606532</v>
      </c>
      <c r="X1075" s="244">
        <f t="shared" si="343"/>
        <v>2.7724751866786139</v>
      </c>
      <c r="Y1075" s="244">
        <f t="shared" si="343"/>
        <v>2.5456015966377747</v>
      </c>
      <c r="Z1075" s="244">
        <f t="shared" si="343"/>
        <v>9.9757938144329898</v>
      </c>
      <c r="AA1075" s="244">
        <f t="shared" si="343"/>
        <v>8.609</v>
      </c>
      <c r="AB1075" s="244">
        <f t="shared" si="343"/>
        <v>10.978</v>
      </c>
      <c r="AC1075" s="244">
        <f t="shared" si="343"/>
        <v>9.5537385880325694</v>
      </c>
      <c r="AD1075" s="244">
        <f t="shared" si="343"/>
        <v>10.859003798577969</v>
      </c>
      <c r="AE1075" s="244">
        <f t="shared" si="343"/>
        <v>22.91343756184445</v>
      </c>
      <c r="AF1075" s="244">
        <f t="shared" si="343"/>
        <v>14.456893273542601</v>
      </c>
      <c r="AG1075" s="244">
        <f t="shared" si="343"/>
        <v>14.091341553637486</v>
      </c>
      <c r="AH1075" s="244"/>
    </row>
    <row r="1076" spans="1:34" x14ac:dyDescent="0.2">
      <c r="A1076" s="219" t="s">
        <v>460</v>
      </c>
      <c r="B1076" s="219" t="s">
        <v>403</v>
      </c>
      <c r="C1076" s="244"/>
      <c r="D1076" s="244">
        <f t="shared" si="342"/>
        <v>5.1124542852639951</v>
      </c>
      <c r="E1076" s="244">
        <f t="shared" si="343"/>
        <v>5.6934722980926846</v>
      </c>
      <c r="F1076" s="244">
        <f t="shared" si="343"/>
        <v>6.4543706800325555</v>
      </c>
      <c r="G1076" s="244">
        <f t="shared" si="343"/>
        <v>7.3124089923955182</v>
      </c>
      <c r="H1076" s="244">
        <f t="shared" si="343"/>
        <v>8.0438064185009317</v>
      </c>
      <c r="I1076" s="244">
        <f t="shared" si="343"/>
        <v>8.3600783741049369</v>
      </c>
      <c r="J1076" s="244">
        <f t="shared" si="343"/>
        <v>9.3825176085841431</v>
      </c>
      <c r="K1076" s="244">
        <f t="shared" si="343"/>
        <v>9.9294993048752662</v>
      </c>
      <c r="L1076" s="244">
        <f t="shared" si="343"/>
        <v>10.580990731766764</v>
      </c>
      <c r="M1076" s="244">
        <f t="shared" si="343"/>
        <v>12.173148068937122</v>
      </c>
      <c r="N1076" s="244">
        <f t="shared" si="343"/>
        <v>10.471803273053652</v>
      </c>
      <c r="O1076" s="244">
        <f t="shared" si="343"/>
        <v>9.532180822927689</v>
      </c>
      <c r="P1076" s="244">
        <f t="shared" si="343"/>
        <v>9.8330448554187715</v>
      </c>
      <c r="Q1076" s="244">
        <f t="shared" si="343"/>
        <v>10.869968936889377</v>
      </c>
      <c r="R1076" s="244">
        <f t="shared" si="343"/>
        <v>11.970492194756057</v>
      </c>
      <c r="S1076" s="244">
        <f t="shared" si="343"/>
        <v>11.975593732969646</v>
      </c>
      <c r="T1076" s="244">
        <f t="shared" si="343"/>
        <v>12.63121427253315</v>
      </c>
      <c r="U1076" s="244">
        <f t="shared" si="343"/>
        <v>12.715899806878728</v>
      </c>
      <c r="V1076" s="244">
        <f t="shared" si="343"/>
        <v>13.229163137243996</v>
      </c>
      <c r="W1076" s="244">
        <f t="shared" si="343"/>
        <v>13.562317875630466</v>
      </c>
      <c r="X1076" s="244">
        <f t="shared" si="343"/>
        <v>14.844407307822685</v>
      </c>
      <c r="Y1076" s="244">
        <f t="shared" si="343"/>
        <v>15.613515239835245</v>
      </c>
      <c r="Z1076" s="244">
        <f t="shared" si="343"/>
        <v>16.684750778816205</v>
      </c>
      <c r="AA1076" s="244">
        <f t="shared" si="343"/>
        <v>16.024999999999999</v>
      </c>
      <c r="AB1076" s="244">
        <f t="shared" si="343"/>
        <v>16.007000000000001</v>
      </c>
      <c r="AC1076" s="244">
        <f t="shared" si="343"/>
        <v>16.626507259899068</v>
      </c>
      <c r="AD1076" s="244">
        <f t="shared" si="343"/>
        <v>10.673106170946722</v>
      </c>
      <c r="AE1076" s="244">
        <f t="shared" si="343"/>
        <v>17.276579955048696</v>
      </c>
      <c r="AF1076" s="244">
        <f t="shared" si="343"/>
        <v>16.545892133590947</v>
      </c>
      <c r="AG1076" s="244">
        <f t="shared" si="343"/>
        <v>19.651101851851852</v>
      </c>
      <c r="AH1076" s="244"/>
    </row>
    <row r="1077" spans="1:34" x14ac:dyDescent="0.2">
      <c r="A1077" s="219" t="s">
        <v>177</v>
      </c>
      <c r="B1077" s="219" t="s">
        <v>404</v>
      </c>
      <c r="C1077" s="244"/>
      <c r="D1077" s="244">
        <f t="shared" si="342"/>
        <v>7.3994260743934079</v>
      </c>
      <c r="E1077" s="244">
        <f t="shared" si="343"/>
        <v>8.2322645015180047</v>
      </c>
      <c r="F1077" s="244">
        <f t="shared" si="343"/>
        <v>8.6762951439022551</v>
      </c>
      <c r="G1077" s="244">
        <f t="shared" si="343"/>
        <v>9.6929478770184332</v>
      </c>
      <c r="H1077" s="244">
        <f t="shared" si="343"/>
        <v>10.466621749384739</v>
      </c>
      <c r="I1077" s="244">
        <f t="shared" si="343"/>
        <v>12.474202883576446</v>
      </c>
      <c r="J1077" s="244">
        <f t="shared" si="343"/>
        <v>10.606308542627106</v>
      </c>
      <c r="K1077" s="244">
        <f t="shared" si="343"/>
        <v>9.1347562760142829</v>
      </c>
      <c r="L1077" s="244">
        <f t="shared" si="343"/>
        <v>9.7378680066036196</v>
      </c>
      <c r="M1077" s="244">
        <f t="shared" si="343"/>
        <v>9.275823259975537</v>
      </c>
      <c r="N1077" s="244">
        <f t="shared" si="343"/>
        <v>7.5162802664189172</v>
      </c>
      <c r="O1077" s="244">
        <f t="shared" si="343"/>
        <v>7.252621840945559</v>
      </c>
      <c r="P1077" s="244">
        <f t="shared" si="343"/>
        <v>8.8586961321366005</v>
      </c>
      <c r="Q1077" s="244">
        <f t="shared" si="343"/>
        <v>11.641948770546852</v>
      </c>
      <c r="R1077" s="244">
        <f t="shared" si="343"/>
        <v>13.873963888246729</v>
      </c>
      <c r="S1077" s="244">
        <f t="shared" si="343"/>
        <v>15.510510943098428</v>
      </c>
      <c r="T1077" s="244">
        <f t="shared" si="343"/>
        <v>18.25107845303738</v>
      </c>
      <c r="U1077" s="244">
        <f t="shared" si="343"/>
        <v>15.814793193150303</v>
      </c>
      <c r="V1077" s="244">
        <f t="shared" si="343"/>
        <v>15.489068802090248</v>
      </c>
      <c r="W1077" s="244">
        <f t="shared" si="343"/>
        <v>16.955266241824834</v>
      </c>
      <c r="X1077" s="244">
        <f t="shared" si="343"/>
        <v>18.533595262396119</v>
      </c>
      <c r="Y1077" s="244">
        <f t="shared" si="343"/>
        <v>19.846758768892972</v>
      </c>
      <c r="Z1077" s="244">
        <f t="shared" si="343"/>
        <v>23.345166717538614</v>
      </c>
      <c r="AA1077" s="244">
        <f t="shared" si="343"/>
        <v>24.840000000000003</v>
      </c>
      <c r="AB1077" s="244">
        <f t="shared" si="343"/>
        <v>22.364999999999998</v>
      </c>
      <c r="AC1077" s="244">
        <f t="shared" si="343"/>
        <v>18.081798374631397</v>
      </c>
      <c r="AD1077" s="244">
        <f t="shared" si="343"/>
        <v>18.7499905406751</v>
      </c>
      <c r="AE1077" s="244">
        <f t="shared" si="343"/>
        <v>28.363714375326715</v>
      </c>
      <c r="AF1077" s="244">
        <f t="shared" si="343"/>
        <v>35.817134480560867</v>
      </c>
      <c r="AG1077" s="244">
        <f t="shared" si="343"/>
        <v>50.987972052606857</v>
      </c>
      <c r="AH1077" s="244"/>
    </row>
    <row r="1078" spans="1:34" x14ac:dyDescent="0.2">
      <c r="A1078" s="219" t="s">
        <v>110</v>
      </c>
      <c r="B1078" s="219" t="s">
        <v>405</v>
      </c>
      <c r="C1078" s="244"/>
      <c r="D1078" s="244">
        <f t="shared" si="342"/>
        <v>4.9122311052604264</v>
      </c>
      <c r="E1078" s="244">
        <f t="shared" si="343"/>
        <v>4.6409065744152693</v>
      </c>
      <c r="F1078" s="244">
        <f t="shared" si="343"/>
        <v>4.5197482158003419</v>
      </c>
      <c r="G1078" s="244">
        <f t="shared" si="343"/>
        <v>4.7218653252447282</v>
      </c>
      <c r="H1078" s="244">
        <f t="shared" si="343"/>
        <v>5.4771553091968048</v>
      </c>
      <c r="I1078" s="244">
        <f t="shared" si="343"/>
        <v>6.2420582061744714</v>
      </c>
      <c r="J1078" s="244">
        <f t="shared" si="343"/>
        <v>6.3337379880109035</v>
      </c>
      <c r="K1078" s="244">
        <f t="shared" si="343"/>
        <v>6.7183683115591046</v>
      </c>
      <c r="L1078" s="244">
        <f t="shared" si="343"/>
        <v>7.1652153738078184</v>
      </c>
      <c r="M1078" s="244">
        <f t="shared" si="343"/>
        <v>7.8231272079852223</v>
      </c>
      <c r="N1078" s="244">
        <f t="shared" si="343"/>
        <v>7.5027627558487424</v>
      </c>
      <c r="O1078" s="244">
        <f t="shared" si="343"/>
        <v>7.0161649100119137</v>
      </c>
      <c r="P1078" s="244">
        <f t="shared" si="343"/>
        <v>7.2601101461405646</v>
      </c>
      <c r="Q1078" s="244">
        <f t="shared" si="343"/>
        <v>7.9214649239054742</v>
      </c>
      <c r="R1078" s="244">
        <f t="shared" si="343"/>
        <v>8.0962056650303698</v>
      </c>
      <c r="S1078" s="244">
        <f t="shared" si="343"/>
        <v>9.823500589986498</v>
      </c>
      <c r="T1078" s="244">
        <f t="shared" si="343"/>
        <v>10.662948189925112</v>
      </c>
      <c r="U1078" s="244">
        <f t="shared" si="343"/>
        <v>12.31675684775966</v>
      </c>
      <c r="V1078" s="244">
        <f t="shared" si="343"/>
        <v>12.391994847558358</v>
      </c>
      <c r="W1078" s="244">
        <f t="shared" si="343"/>
        <v>13.629323654825669</v>
      </c>
      <c r="X1078" s="244">
        <f t="shared" si="343"/>
        <v>14.042883950931047</v>
      </c>
      <c r="Y1078" s="244">
        <f t="shared" si="343"/>
        <v>14.885488994954352</v>
      </c>
      <c r="Z1078" s="244">
        <f t="shared" si="343"/>
        <v>15.218203444200572</v>
      </c>
      <c r="AA1078" s="244">
        <f t="shared" si="343"/>
        <v>13.244999999999999</v>
      </c>
      <c r="AB1078" s="244">
        <f t="shared" si="343"/>
        <v>29.802999999999997</v>
      </c>
      <c r="AC1078" s="244">
        <f t="shared" si="343"/>
        <v>21.048932592335579</v>
      </c>
      <c r="AD1078" s="244">
        <f t="shared" si="343"/>
        <v>18.212</v>
      </c>
      <c r="AE1078" s="244">
        <f t="shared" si="343"/>
        <v>18.504238633867782</v>
      </c>
      <c r="AF1078" s="244">
        <f t="shared" si="343"/>
        <v>21.542703189563117</v>
      </c>
      <c r="AG1078" s="244">
        <f t="shared" si="343"/>
        <v>20.271096886606447</v>
      </c>
      <c r="AH1078" s="244"/>
    </row>
    <row r="1079" spans="1:34" x14ac:dyDescent="0.2">
      <c r="A1079" s="219" t="s">
        <v>178</v>
      </c>
      <c r="B1079" s="219" t="s">
        <v>406</v>
      </c>
      <c r="C1079" s="244"/>
      <c r="D1079" s="244">
        <f t="shared" si="342"/>
        <v>1.9696404019745501</v>
      </c>
      <c r="E1079" s="244">
        <f t="shared" si="343"/>
        <v>2.831736902687632</v>
      </c>
      <c r="F1079" s="244">
        <f t="shared" si="343"/>
        <v>3.0172473464120193</v>
      </c>
      <c r="G1079" s="244">
        <f t="shared" si="343"/>
        <v>2.2418130504979588</v>
      </c>
      <c r="H1079" s="244">
        <f t="shared" si="343"/>
        <v>1.1999735719342608</v>
      </c>
      <c r="I1079" s="244">
        <f t="shared" si="343"/>
        <v>0.97779165466942586</v>
      </c>
      <c r="J1079" s="244">
        <f t="shared" si="343"/>
        <v>1.2135744288368713</v>
      </c>
      <c r="K1079" s="244">
        <f t="shared" si="343"/>
        <v>1.208698575770232</v>
      </c>
      <c r="L1079" s="244">
        <f t="shared" si="343"/>
        <v>1.5443612663288695</v>
      </c>
      <c r="M1079" s="244">
        <f t="shared" si="343"/>
        <v>1.5128401903360702</v>
      </c>
      <c r="N1079" s="244">
        <f t="shared" si="343"/>
        <v>1.807434414954173</v>
      </c>
      <c r="O1079" s="244">
        <f t="shared" si="343"/>
        <v>1.4481837770363755</v>
      </c>
      <c r="P1079" s="244">
        <f t="shared" si="343"/>
        <v>1.5593000401813399</v>
      </c>
      <c r="Q1079" s="244">
        <f t="shared" si="343"/>
        <v>1.7462923155820274</v>
      </c>
      <c r="R1079" s="244">
        <f t="shared" si="343"/>
        <v>0.94433713836131761</v>
      </c>
      <c r="S1079" s="244">
        <f t="shared" si="343"/>
        <v>1.0101632742540547</v>
      </c>
      <c r="T1079" s="244">
        <f t="shared" si="343"/>
        <v>0.93552745605144849</v>
      </c>
      <c r="U1079" s="244">
        <f t="shared" si="343"/>
        <v>1.35026449731992</v>
      </c>
      <c r="V1079" s="244">
        <f t="shared" si="343"/>
        <v>1.3512265639724008</v>
      </c>
      <c r="W1079" s="244">
        <f t="shared" si="343"/>
        <v>1.5262149832306591</v>
      </c>
      <c r="X1079" s="244">
        <f t="shared" si="343"/>
        <v>1.5725274875320303</v>
      </c>
      <c r="Y1079" s="244">
        <f t="shared" si="343"/>
        <v>1.6498569135914918</v>
      </c>
      <c r="Z1079" s="244">
        <f t="shared" si="343"/>
        <v>1.8968527918781724</v>
      </c>
      <c r="AA1079" s="244">
        <f t="shared" si="343"/>
        <v>1.302</v>
      </c>
      <c r="AB1079" s="244">
        <f t="shared" si="343"/>
        <v>2.7040000000000002</v>
      </c>
      <c r="AC1079" s="244">
        <f t="shared" si="343"/>
        <v>4.7287167671038643</v>
      </c>
      <c r="AD1079" s="244">
        <f t="shared" si="343"/>
        <v>2.68</v>
      </c>
      <c r="AE1079" s="244">
        <f t="shared" si="343"/>
        <v>3.2462686567164174</v>
      </c>
      <c r="AF1079" s="244">
        <f t="shared" si="343"/>
        <v>3.7662508799999999</v>
      </c>
      <c r="AG1079" s="244">
        <f t="shared" si="343"/>
        <v>4.8825826491516153</v>
      </c>
      <c r="AH1079" s="244"/>
    </row>
    <row r="1080" spans="1:34" x14ac:dyDescent="0.2">
      <c r="A1080" s="219" t="s">
        <v>179</v>
      </c>
      <c r="B1080" s="219" t="s">
        <v>407</v>
      </c>
      <c r="C1080" s="244"/>
      <c r="D1080" s="244">
        <f t="shared" si="342"/>
        <v>37.178837959795764</v>
      </c>
      <c r="E1080" s="244">
        <f t="shared" si="343"/>
        <v>41.913068182083208</v>
      </c>
      <c r="F1080" s="244">
        <f t="shared" si="343"/>
        <v>71.838877298105444</v>
      </c>
      <c r="G1080" s="244">
        <f t="shared" si="343"/>
        <v>81.767153233728578</v>
      </c>
      <c r="H1080" s="244">
        <f t="shared" si="343"/>
        <v>74.795603693985655</v>
      </c>
      <c r="I1080" s="244">
        <f t="shared" si="343"/>
        <v>66.438030536862968</v>
      </c>
      <c r="J1080" s="244">
        <f t="shared" si="343"/>
        <v>70.385271499107517</v>
      </c>
      <c r="K1080" s="244">
        <f t="shared" si="343"/>
        <v>108.10476649778738</v>
      </c>
      <c r="L1080" s="244">
        <f t="shared" si="343"/>
        <v>75.146571573520589</v>
      </c>
      <c r="M1080" s="244">
        <f t="shared" si="343"/>
        <v>70.532708365914274</v>
      </c>
      <c r="N1080" s="244">
        <f t="shared" si="343"/>
        <v>88.308394188824352</v>
      </c>
      <c r="O1080" s="244">
        <f t="shared" si="343"/>
        <v>78.914565031367019</v>
      </c>
      <c r="P1080" s="244">
        <f t="shared" si="343"/>
        <v>65.207676380460796</v>
      </c>
      <c r="Q1080" s="244">
        <f t="shared" si="343"/>
        <v>93.90929033758735</v>
      </c>
      <c r="R1080" s="244">
        <f t="shared" si="343"/>
        <v>45.962610243689845</v>
      </c>
      <c r="S1080" s="244">
        <f t="shared" si="343"/>
        <v>41.462801281830316</v>
      </c>
      <c r="T1080" s="244">
        <f t="shared" si="343"/>
        <v>43.769186256377665</v>
      </c>
      <c r="U1080" s="244">
        <f t="shared" si="343"/>
        <v>47.62024326522863</v>
      </c>
      <c r="V1080" s="244">
        <f t="shared" si="343"/>
        <v>50.92430567312465</v>
      </c>
      <c r="W1080" s="244">
        <f t="shared" si="343"/>
        <v>55.423451190748246</v>
      </c>
      <c r="X1080" s="244">
        <f t="shared" si="343"/>
        <v>56.86945889771529</v>
      </c>
      <c r="Y1080" s="244">
        <f t="shared" si="343"/>
        <v>57.22237170030477</v>
      </c>
      <c r="Z1080" s="244">
        <f t="shared" si="343"/>
        <v>57.143625153693634</v>
      </c>
      <c r="AA1080" s="244">
        <f t="shared" si="343"/>
        <v>61.120000000000005</v>
      </c>
      <c r="AB1080" s="244">
        <f t="shared" si="343"/>
        <v>62.999000000000002</v>
      </c>
      <c r="AC1080" s="244">
        <f t="shared" si="343"/>
        <v>55.946233455583815</v>
      </c>
      <c r="AD1080" s="244">
        <f t="shared" si="343"/>
        <v>46.676463925154614</v>
      </c>
      <c r="AE1080" s="244">
        <f t="shared" si="343"/>
        <v>53.085360193392425</v>
      </c>
      <c r="AF1080" s="244">
        <f t="shared" si="343"/>
        <v>54.099181744749593</v>
      </c>
      <c r="AG1080" s="244">
        <f t="shared" si="343"/>
        <v>56.41779117658254</v>
      </c>
      <c r="AH1080" s="244"/>
    </row>
    <row r="1081" spans="1:34" x14ac:dyDescent="0.2">
      <c r="A1081" s="219" t="s">
        <v>461</v>
      </c>
      <c r="B1081" s="219" t="s">
        <v>408</v>
      </c>
      <c r="C1081" s="244"/>
      <c r="D1081" s="244">
        <f t="shared" si="342"/>
        <v>46.05863720834531</v>
      </c>
      <c r="E1081" s="244">
        <f t="shared" si="343"/>
        <v>40.535559418253804</v>
      </c>
      <c r="F1081" s="244">
        <f t="shared" si="343"/>
        <v>41.719511535062253</v>
      </c>
      <c r="G1081" s="244">
        <f t="shared" si="343"/>
        <v>37.207149884704215</v>
      </c>
      <c r="H1081" s="244">
        <f t="shared" si="343"/>
        <v>39.362587298538209</v>
      </c>
      <c r="I1081" s="244">
        <f t="shared" si="343"/>
        <v>38.721648421666274</v>
      </c>
      <c r="J1081" s="244">
        <f t="shared" si="343"/>
        <v>32.983622473581697</v>
      </c>
      <c r="K1081" s="244">
        <f t="shared" si="343"/>
        <v>46.768166713661223</v>
      </c>
      <c r="L1081" s="244">
        <f t="shared" si="343"/>
        <v>41.966952307653067</v>
      </c>
      <c r="M1081" s="244">
        <f t="shared" si="343"/>
        <v>34.710148252066858</v>
      </c>
      <c r="N1081" s="244">
        <f t="shared" si="343"/>
        <v>37.822292476234203</v>
      </c>
      <c r="O1081" s="244">
        <f t="shared" si="343"/>
        <v>40.869147249235901</v>
      </c>
      <c r="P1081" s="244">
        <f t="shared" si="343"/>
        <v>47.306512191449919</v>
      </c>
      <c r="Q1081" s="244">
        <f t="shared" si="343"/>
        <v>53.544100465370086</v>
      </c>
      <c r="R1081" s="244">
        <f t="shared" si="343"/>
        <v>60.570243405166067</v>
      </c>
      <c r="S1081" s="244">
        <f t="shared" si="343"/>
        <v>61.936121072098061</v>
      </c>
      <c r="T1081" s="244">
        <f t="shared" si="343"/>
        <v>58.824252701556141</v>
      </c>
      <c r="U1081" s="244">
        <f t="shared" si="343"/>
        <v>64.057294338051008</v>
      </c>
      <c r="V1081" s="244">
        <f t="shared" si="343"/>
        <v>61.410169286452536</v>
      </c>
      <c r="W1081" s="244">
        <f t="shared" si="343"/>
        <v>59.195374337052975</v>
      </c>
      <c r="X1081" s="244">
        <f t="shared" si="343"/>
        <v>47.838011708738769</v>
      </c>
      <c r="Y1081" s="244">
        <f t="shared" si="343"/>
        <v>41.186945297561884</v>
      </c>
      <c r="Z1081" s="244">
        <f t="shared" si="343"/>
        <v>42.46608173076924</v>
      </c>
      <c r="AA1081" s="244">
        <f t="shared" si="343"/>
        <v>46.711999999999996</v>
      </c>
      <c r="AB1081" s="244">
        <f t="shared" si="343"/>
        <v>48.308999999999997</v>
      </c>
      <c r="AC1081" s="244">
        <f t="shared" si="343"/>
        <v>56.718529667697027</v>
      </c>
      <c r="AD1081" s="244">
        <f t="shared" si="343"/>
        <v>44.313621779925008</v>
      </c>
      <c r="AE1081" s="244">
        <f t="shared" si="343"/>
        <v>41.991135706084961</v>
      </c>
      <c r="AF1081" s="244">
        <f t="shared" si="343"/>
        <v>45.416365018826667</v>
      </c>
      <c r="AG1081" s="244">
        <f t="shared" si="343"/>
        <v>47.55873218448599</v>
      </c>
      <c r="AH1081" s="244"/>
    </row>
    <row r="1082" spans="1:34" x14ac:dyDescent="0.2">
      <c r="A1082" s="219" t="s">
        <v>111</v>
      </c>
      <c r="B1082" s="219" t="s">
        <v>409</v>
      </c>
      <c r="C1082" s="244"/>
      <c r="D1082" s="244">
        <f t="shared" si="342"/>
        <v>17.419550094576632</v>
      </c>
      <c r="E1082" s="244">
        <f t="shared" si="343"/>
        <v>19.015317552518084</v>
      </c>
      <c r="F1082" s="244">
        <f t="shared" si="343"/>
        <v>38.743587203186372</v>
      </c>
      <c r="G1082" s="244">
        <f t="shared" si="343"/>
        <v>33.013615848058784</v>
      </c>
      <c r="H1082" s="244">
        <f t="shared" si="343"/>
        <v>52.816361404181421</v>
      </c>
      <c r="I1082" s="244">
        <f t="shared" si="343"/>
        <v>60.59273052976387</v>
      </c>
      <c r="J1082" s="244">
        <f t="shared" si="343"/>
        <v>102.05892934607692</v>
      </c>
      <c r="K1082" s="244">
        <f t="shared" si="343"/>
        <v>98.590414507096142</v>
      </c>
      <c r="L1082" s="244">
        <f t="shared" si="343"/>
        <v>92.63688403474066</v>
      </c>
      <c r="M1082" s="244">
        <f t="shared" si="343"/>
        <v>100.54555137990241</v>
      </c>
      <c r="N1082" s="244">
        <f t="shared" si="343"/>
        <v>113.71082221805409</v>
      </c>
      <c r="O1082" s="244">
        <f t="shared" si="343"/>
        <v>82.338315501296506</v>
      </c>
      <c r="P1082" s="244">
        <f t="shared" si="343"/>
        <v>135.18150796588299</v>
      </c>
      <c r="Q1082" s="244">
        <f t="shared" si="343"/>
        <v>185.33539631738543</v>
      </c>
      <c r="R1082" s="244">
        <f t="shared" si="343"/>
        <v>198.60872504455864</v>
      </c>
      <c r="S1082" s="244">
        <f t="shared" si="343"/>
        <v>145.22759234099675</v>
      </c>
      <c r="T1082" s="244">
        <f t="shared" si="343"/>
        <v>150.57612519990374</v>
      </c>
      <c r="U1082" s="244">
        <f t="shared" si="343"/>
        <v>162.92984155420169</v>
      </c>
      <c r="V1082" s="244">
        <f t="shared" si="343"/>
        <v>182.86593091596487</v>
      </c>
      <c r="W1082" s="244">
        <f t="shared" si="343"/>
        <v>188.52426536344504</v>
      </c>
      <c r="X1082" s="244">
        <f t="shared" si="343"/>
        <v>196.00640009926616</v>
      </c>
      <c r="Y1082" s="244">
        <f t="shared" si="343"/>
        <v>264.91916342641792</v>
      </c>
      <c r="Z1082" s="244">
        <f t="shared" si="343"/>
        <v>211.1495830730893</v>
      </c>
      <c r="AA1082" s="244">
        <f t="shared" si="343"/>
        <v>213.96100000000001</v>
      </c>
      <c r="AB1082" s="244">
        <f t="shared" si="343"/>
        <v>245.37899999999999</v>
      </c>
      <c r="AC1082" s="244">
        <f t="shared" si="343"/>
        <v>157.52351674685536</v>
      </c>
      <c r="AD1082" s="244">
        <f t="shared" si="343"/>
        <v>216.47227159902246</v>
      </c>
      <c r="AE1082" s="244">
        <f t="shared" si="343"/>
        <v>231.02273347707884</v>
      </c>
      <c r="AF1082" s="244">
        <f t="shared" si="343"/>
        <v>321.9298126575502</v>
      </c>
      <c r="AG1082" s="244">
        <f t="shared" si="343"/>
        <v>310.45946335935611</v>
      </c>
      <c r="AH1082" s="244"/>
    </row>
    <row r="1083" spans="1:34" x14ac:dyDescent="0.2">
      <c r="A1083" s="219" t="s">
        <v>181</v>
      </c>
      <c r="B1083" s="219" t="s">
        <v>410</v>
      </c>
      <c r="C1083" s="244"/>
      <c r="D1083" s="244">
        <f t="shared" si="342"/>
        <v>5.8734092314682309</v>
      </c>
      <c r="E1083" s="244">
        <f t="shared" si="343"/>
        <v>6.7554757864103303</v>
      </c>
      <c r="F1083" s="244">
        <f t="shared" si="343"/>
        <v>6.4069391496625814</v>
      </c>
      <c r="G1083" s="244">
        <f t="shared" si="343"/>
        <v>7.3717730811337789</v>
      </c>
      <c r="H1083" s="244">
        <f t="shared" si="343"/>
        <v>4.4292197432401981</v>
      </c>
      <c r="I1083" s="244">
        <f t="shared" si="343"/>
        <v>3.3806905165581984</v>
      </c>
      <c r="J1083" s="244">
        <f t="shared" si="343"/>
        <v>1.9486424187526261</v>
      </c>
      <c r="K1083" s="244">
        <f t="shared" si="343"/>
        <v>2.3220671727225066</v>
      </c>
      <c r="L1083" s="244">
        <f t="shared" si="343"/>
        <v>1.6059293814309801</v>
      </c>
      <c r="M1083" s="244">
        <f t="shared" si="343"/>
        <v>2.3895209530781791</v>
      </c>
      <c r="N1083" s="244">
        <f t="shared" si="343"/>
        <v>2.5097993974065838</v>
      </c>
      <c r="O1083" s="244">
        <f t="shared" si="343"/>
        <v>1.7517560892295769</v>
      </c>
      <c r="P1083" s="244">
        <f t="shared" si="343"/>
        <v>1.8529421547872373</v>
      </c>
      <c r="Q1083" s="244">
        <f t="shared" si="343"/>
        <v>7.1779140235503816</v>
      </c>
      <c r="R1083" s="244">
        <f t="shared" si="343"/>
        <v>16.331313674707566</v>
      </c>
      <c r="S1083" s="244">
        <f t="shared" si="343"/>
        <v>11.757756173265339</v>
      </c>
      <c r="T1083" s="244">
        <f t="shared" si="343"/>
        <v>11.321253984169102</v>
      </c>
      <c r="U1083" s="244">
        <f t="shared" si="343"/>
        <v>13.04383858517097</v>
      </c>
      <c r="V1083" s="244">
        <f t="shared" si="343"/>
        <v>13.51121220051699</v>
      </c>
      <c r="W1083" s="244">
        <f t="shared" si="343"/>
        <v>9.4182482739778113</v>
      </c>
      <c r="X1083" s="244">
        <f t="shared" si="343"/>
        <v>2.4648189106160898</v>
      </c>
      <c r="Y1083" s="244">
        <f t="shared" si="343"/>
        <v>2.4315304815654857</v>
      </c>
      <c r="Z1083" s="244">
        <f t="shared" si="343"/>
        <v>1.8997844215304274</v>
      </c>
      <c r="AA1083" s="244">
        <f t="shared" si="343"/>
        <v>10.782999999999998</v>
      </c>
      <c r="AB1083" s="244">
        <f t="shared" si="343"/>
        <v>7.8449999999999989</v>
      </c>
      <c r="AC1083" s="244">
        <f t="shared" si="343"/>
        <v>10.677448087295073</v>
      </c>
      <c r="AD1083" s="244">
        <f t="shared" si="343"/>
        <v>11.260410911746298</v>
      </c>
      <c r="AE1083" s="244">
        <f t="shared" si="343"/>
        <v>10.528144723043189</v>
      </c>
      <c r="AF1083" s="244">
        <f t="shared" si="343"/>
        <v>11.373027002334785</v>
      </c>
      <c r="AG1083" s="244">
        <f t="shared" si="343"/>
        <v>10.209761300062162</v>
      </c>
      <c r="AH1083" s="244"/>
    </row>
    <row r="1084" spans="1:34" x14ac:dyDescent="0.2">
      <c r="A1084" s="219" t="s">
        <v>112</v>
      </c>
      <c r="B1084" s="219" t="s">
        <v>411</v>
      </c>
      <c r="C1084" s="244"/>
      <c r="D1084" s="244">
        <f t="shared" si="342"/>
        <v>0.74302927864395207</v>
      </c>
      <c r="E1084" s="244">
        <f t="shared" si="343"/>
        <v>2.2683133393885893</v>
      </c>
      <c r="F1084" s="244">
        <f t="shared" si="343"/>
        <v>39.825056398237734</v>
      </c>
      <c r="G1084" s="244">
        <f t="shared" si="343"/>
        <v>25.113858524288407</v>
      </c>
      <c r="H1084" s="244">
        <f t="shared" ref="E1084:AG1092" si="344">+IFERROR(G1031*(1+H1190/100),"")</f>
        <v>29.49733638914271</v>
      </c>
      <c r="I1084" s="244">
        <f t="shared" si="344"/>
        <v>12.076596243778814</v>
      </c>
      <c r="J1084" s="244">
        <f t="shared" si="344"/>
        <v>56.979709875478157</v>
      </c>
      <c r="K1084" s="244">
        <f t="shared" si="344"/>
        <v>61.673742186419332</v>
      </c>
      <c r="L1084" s="244">
        <f t="shared" si="344"/>
        <v>34.661160529587534</v>
      </c>
      <c r="M1084" s="244">
        <f t="shared" si="344"/>
        <v>62.546674186422628</v>
      </c>
      <c r="N1084" s="244">
        <f t="shared" si="344"/>
        <v>67.159019997510754</v>
      </c>
      <c r="O1084" s="244">
        <f t="shared" si="344"/>
        <v>81.737560118439291</v>
      </c>
      <c r="P1084" s="244">
        <f t="shared" si="344"/>
        <v>135.45573574626434</v>
      </c>
      <c r="Q1084" s="244">
        <f t="shared" si="344"/>
        <v>161.56741533490032</v>
      </c>
      <c r="R1084" s="244">
        <f t="shared" si="344"/>
        <v>167.29103077980233</v>
      </c>
      <c r="S1084" s="244">
        <f t="shared" si="344"/>
        <v>235.96119340480459</v>
      </c>
      <c r="T1084" s="244">
        <f t="shared" si="344"/>
        <v>178.65246467404197</v>
      </c>
      <c r="U1084" s="244">
        <f t="shared" si="344"/>
        <v>162.24609407965181</v>
      </c>
      <c r="V1084" s="244">
        <f t="shared" si="344"/>
        <v>234.77852875611194</v>
      </c>
      <c r="W1084" s="244">
        <f t="shared" si="344"/>
        <v>222.32311079545443</v>
      </c>
      <c r="X1084" s="244">
        <f t="shared" si="344"/>
        <v>213.9658183325422</v>
      </c>
      <c r="Y1084" s="244">
        <f t="shared" si="344"/>
        <v>168.87728420102425</v>
      </c>
      <c r="Z1084" s="244">
        <f t="shared" si="344"/>
        <v>176.168756301266</v>
      </c>
      <c r="AA1084" s="244">
        <f t="shared" si="344"/>
        <v>100.48699999999999</v>
      </c>
      <c r="AB1084" s="244">
        <f t="shared" si="344"/>
        <v>99.629000000000005</v>
      </c>
      <c r="AC1084" s="244">
        <f t="shared" si="344"/>
        <v>125.56280487964474</v>
      </c>
      <c r="AD1084" s="244">
        <f t="shared" si="344"/>
        <v>1.2107104051522004</v>
      </c>
      <c r="AE1084" s="244">
        <f t="shared" si="344"/>
        <v>7.2329769736842113</v>
      </c>
      <c r="AF1084" s="244">
        <f t="shared" si="344"/>
        <v>4.2322086832740213</v>
      </c>
      <c r="AG1084" s="244">
        <f t="shared" si="344"/>
        <v>36.757100143061514</v>
      </c>
      <c r="AH1084" s="244"/>
    </row>
    <row r="1085" spans="1:34" x14ac:dyDescent="0.2">
      <c r="A1085" s="219" t="s">
        <v>113</v>
      </c>
      <c r="B1085" s="219" t="s">
        <v>412</v>
      </c>
      <c r="C1085" s="244"/>
      <c r="D1085" s="244">
        <f t="shared" si="342"/>
        <v>13.451619020653927</v>
      </c>
      <c r="E1085" s="244">
        <f t="shared" si="344"/>
        <v>14.437670052258293</v>
      </c>
      <c r="F1085" s="244">
        <f t="shared" si="344"/>
        <v>15.742458680313248</v>
      </c>
      <c r="G1085" s="244">
        <f t="shared" si="344"/>
        <v>39.515290016921234</v>
      </c>
      <c r="H1085" s="244">
        <f t="shared" si="344"/>
        <v>24.522682227291824</v>
      </c>
      <c r="I1085" s="244">
        <f t="shared" si="344"/>
        <v>18.96634881098478</v>
      </c>
      <c r="J1085" s="244">
        <f t="shared" si="344"/>
        <v>11.340365851889006</v>
      </c>
      <c r="K1085" s="244">
        <f t="shared" si="344"/>
        <v>24.724091742320407</v>
      </c>
      <c r="L1085" s="244">
        <f t="shared" si="344"/>
        <v>22.150533912931444</v>
      </c>
      <c r="M1085" s="244">
        <f t="shared" si="344"/>
        <v>18.978074848115593</v>
      </c>
      <c r="N1085" s="244">
        <f t="shared" si="344"/>
        <v>18.469187982728549</v>
      </c>
      <c r="O1085" s="244">
        <f t="shared" si="344"/>
        <v>9.0437091009302399</v>
      </c>
      <c r="P1085" s="244">
        <f t="shared" si="344"/>
        <v>13.428074610028848</v>
      </c>
      <c r="Q1085" s="244">
        <f t="shared" si="344"/>
        <v>32.349522318934241</v>
      </c>
      <c r="R1085" s="244">
        <f t="shared" si="344"/>
        <v>38.72827235404548</v>
      </c>
      <c r="S1085" s="244">
        <f t="shared" si="344"/>
        <v>43.69618947772689</v>
      </c>
      <c r="T1085" s="244">
        <f t="shared" si="344"/>
        <v>48.40409816257359</v>
      </c>
      <c r="U1085" s="244">
        <f t="shared" si="344"/>
        <v>58.120108219706331</v>
      </c>
      <c r="V1085" s="244">
        <f t="shared" si="344"/>
        <v>68.857336217383761</v>
      </c>
      <c r="W1085" s="244">
        <f t="shared" si="344"/>
        <v>137.49525906037491</v>
      </c>
      <c r="X1085" s="244">
        <f t="shared" si="344"/>
        <v>156.61979741769994</v>
      </c>
      <c r="Y1085" s="244">
        <f t="shared" si="344"/>
        <v>105.7797194358939</v>
      </c>
      <c r="Z1085" s="244">
        <f t="shared" si="344"/>
        <v>96.479587252863325</v>
      </c>
      <c r="AA1085" s="244">
        <f t="shared" si="344"/>
        <v>90.049000000000007</v>
      </c>
      <c r="AB1085" s="244">
        <f t="shared" si="344"/>
        <v>109.41500000000001</v>
      </c>
      <c r="AC1085" s="244">
        <f t="shared" si="344"/>
        <v>81.379427289471067</v>
      </c>
      <c r="AD1085" s="244">
        <f t="shared" si="344"/>
        <v>79.13872166101406</v>
      </c>
      <c r="AE1085" s="244">
        <f t="shared" si="344"/>
        <v>77.567103222163752</v>
      </c>
      <c r="AF1085" s="244">
        <f t="shared" si="344"/>
        <v>86.389897845621704</v>
      </c>
      <c r="AG1085" s="244">
        <f t="shared" si="344"/>
        <v>103.06737558517672</v>
      </c>
      <c r="AH1085" s="244"/>
    </row>
    <row r="1086" spans="1:34" x14ac:dyDescent="0.2">
      <c r="A1086" s="219" t="s">
        <v>182</v>
      </c>
      <c r="B1086" s="219" t="s">
        <v>413</v>
      </c>
      <c r="C1086" s="244"/>
      <c r="D1086" s="244">
        <f t="shared" si="342"/>
        <v>1.563395537623113</v>
      </c>
      <c r="E1086" s="244">
        <f t="shared" si="344"/>
        <v>3.1294873842741127</v>
      </c>
      <c r="F1086" s="244">
        <f t="shared" si="344"/>
        <v>4.4761075617568453</v>
      </c>
      <c r="G1086" s="244">
        <f t="shared" si="344"/>
        <v>4.2483467042544625</v>
      </c>
      <c r="H1086" s="244">
        <f t="shared" si="344"/>
        <v>3.2357949936124442</v>
      </c>
      <c r="I1086" s="244">
        <f t="shared" si="344"/>
        <v>2.0829135999848174</v>
      </c>
      <c r="J1086" s="244">
        <f t="shared" si="344"/>
        <v>1.587705983651152</v>
      </c>
      <c r="K1086" s="244">
        <f t="shared" si="344"/>
        <v>1.4878266444873858</v>
      </c>
      <c r="L1086" s="244">
        <f t="shared" si="344"/>
        <v>1.4844219900980316</v>
      </c>
      <c r="M1086" s="244">
        <f t="shared" si="344"/>
        <v>1.6672179154919247</v>
      </c>
      <c r="N1086" s="244">
        <f t="shared" si="344"/>
        <v>2.1070547222504574</v>
      </c>
      <c r="O1086" s="244">
        <f t="shared" si="344"/>
        <v>2.0960907831973161</v>
      </c>
      <c r="P1086" s="244">
        <f t="shared" si="344"/>
        <v>3.3274688143266831</v>
      </c>
      <c r="Q1086" s="244">
        <f t="shared" si="344"/>
        <v>3.2764716131435274</v>
      </c>
      <c r="R1086" s="244">
        <f t="shared" si="344"/>
        <v>3.4913369022662302</v>
      </c>
      <c r="S1086" s="244">
        <f t="shared" si="344"/>
        <v>4.2501693321872445</v>
      </c>
      <c r="T1086" s="244">
        <f t="shared" si="344"/>
        <v>4.6996443714212788</v>
      </c>
      <c r="U1086" s="244">
        <f t="shared" si="344"/>
        <v>4.9547461270053308</v>
      </c>
      <c r="V1086" s="244">
        <f t="shared" si="344"/>
        <v>5.8067894195302348</v>
      </c>
      <c r="W1086" s="244">
        <f t="shared" si="344"/>
        <v>6.1490698988190422</v>
      </c>
      <c r="X1086" s="244">
        <f t="shared" si="344"/>
        <v>5.0191457610653742</v>
      </c>
      <c r="Y1086" s="244">
        <f t="shared" si="344"/>
        <v>4.3396563435821447</v>
      </c>
      <c r="Z1086" s="244">
        <f t="shared" si="344"/>
        <v>4.1843448713986469</v>
      </c>
      <c r="AA1086" s="244">
        <f t="shared" si="344"/>
        <v>6.5410000000000013</v>
      </c>
      <c r="AB1086" s="244">
        <f t="shared" si="344"/>
        <v>3.7780000000000005</v>
      </c>
      <c r="AC1086" s="244">
        <f t="shared" si="344"/>
        <v>4.0867077169062451</v>
      </c>
      <c r="AD1086" s="244">
        <f t="shared" si="344"/>
        <v>5.6390118511495615</v>
      </c>
      <c r="AE1086" s="244">
        <f t="shared" si="344"/>
        <v>5.2405217564077082</v>
      </c>
      <c r="AF1086" s="244">
        <f t="shared" si="344"/>
        <v>5.8287877868386131</v>
      </c>
      <c r="AG1086" s="244">
        <f t="shared" si="344"/>
        <v>7.5484649879268719</v>
      </c>
      <c r="AH1086" s="244"/>
    </row>
    <row r="1087" spans="1:34" x14ac:dyDescent="0.2">
      <c r="A1087" s="219" t="s">
        <v>114</v>
      </c>
      <c r="B1087" s="219" t="s">
        <v>414</v>
      </c>
      <c r="C1087" s="244"/>
      <c r="D1087" s="244">
        <f t="shared" si="342"/>
        <v>16.289626634880101</v>
      </c>
      <c r="E1087" s="244">
        <f t="shared" si="344"/>
        <v>34.645969197180527</v>
      </c>
      <c r="F1087" s="244">
        <f t="shared" si="344"/>
        <v>53.286058708001207</v>
      </c>
      <c r="G1087" s="244">
        <f t="shared" si="344"/>
        <v>43.356702491349175</v>
      </c>
      <c r="H1087" s="244">
        <f t="shared" si="344"/>
        <v>21.159455603517515</v>
      </c>
      <c r="I1087" s="244">
        <f t="shared" si="344"/>
        <v>30.541238428202472</v>
      </c>
      <c r="J1087" s="244">
        <f t="shared" si="344"/>
        <v>20.540322668852486</v>
      </c>
      <c r="K1087" s="244">
        <f t="shared" si="344"/>
        <v>25.818703952070589</v>
      </c>
      <c r="L1087" s="244">
        <f t="shared" si="344"/>
        <v>28.23188790403006</v>
      </c>
      <c r="M1087" s="244">
        <f t="shared" si="344"/>
        <v>37.96414718518561</v>
      </c>
      <c r="N1087" s="244">
        <f t="shared" si="344"/>
        <v>34.838173784420277</v>
      </c>
      <c r="O1087" s="244">
        <f t="shared" si="344"/>
        <v>28.395784137484767</v>
      </c>
      <c r="P1087" s="244">
        <f t="shared" si="344"/>
        <v>28.502129341607805</v>
      </c>
      <c r="Q1087" s="244">
        <f t="shared" si="344"/>
        <v>40.198058902245947</v>
      </c>
      <c r="R1087" s="244">
        <f t="shared" si="344"/>
        <v>31.173530487247621</v>
      </c>
      <c r="S1087" s="244">
        <f t="shared" si="344"/>
        <v>31.467026715935944</v>
      </c>
      <c r="T1087" s="244">
        <f t="shared" si="344"/>
        <v>35.545281815565829</v>
      </c>
      <c r="U1087" s="244">
        <f t="shared" si="344"/>
        <v>28.533958980839149</v>
      </c>
      <c r="V1087" s="244">
        <f t="shared" si="344"/>
        <v>32.166082297681079</v>
      </c>
      <c r="W1087" s="244">
        <f t="shared" si="344"/>
        <v>33.948120431177813</v>
      </c>
      <c r="X1087" s="244">
        <f t="shared" si="344"/>
        <v>37.118794921933599</v>
      </c>
      <c r="Y1087" s="244">
        <f t="shared" si="344"/>
        <v>32.587226841197122</v>
      </c>
      <c r="Z1087" s="244">
        <f t="shared" si="344"/>
        <v>34.650502228503093</v>
      </c>
      <c r="AA1087" s="244">
        <f t="shared" si="344"/>
        <v>33.369</v>
      </c>
      <c r="AB1087" s="244">
        <f t="shared" si="344"/>
        <v>36.44700000000001</v>
      </c>
      <c r="AC1087" s="244">
        <f t="shared" si="344"/>
        <v>33.301854622805223</v>
      </c>
      <c r="AD1087" s="244">
        <f t="shared" si="344"/>
        <v>28.185699090183562</v>
      </c>
      <c r="AE1087" s="244">
        <f t="shared" si="344"/>
        <v>36.523822659049777</v>
      </c>
      <c r="AF1087" s="244">
        <f t="shared" si="344"/>
        <v>30.957012849497762</v>
      </c>
      <c r="AG1087" s="244">
        <f t="shared" si="344"/>
        <v>34.108540397782846</v>
      </c>
      <c r="AH1087" s="244"/>
    </row>
    <row r="1088" spans="1:34" x14ac:dyDescent="0.2">
      <c r="A1088" s="219" t="s">
        <v>115</v>
      </c>
      <c r="B1088" s="219" t="s">
        <v>415</v>
      </c>
      <c r="C1088" s="244"/>
      <c r="D1088" s="244">
        <f t="shared" si="342"/>
        <v>77.277999999999992</v>
      </c>
      <c r="E1088" s="244">
        <f t="shared" si="344"/>
        <v>86.197999999999993</v>
      </c>
      <c r="F1088" s="244">
        <f t="shared" si="344"/>
        <v>97.424808783919062</v>
      </c>
      <c r="G1088" s="244">
        <f t="shared" si="344"/>
        <v>91.02300000000001</v>
      </c>
      <c r="H1088" s="244">
        <f t="shared" si="344"/>
        <v>92.922611353598001</v>
      </c>
      <c r="I1088" s="244">
        <f t="shared" si="344"/>
        <v>86.044137447214453</v>
      </c>
      <c r="J1088" s="244">
        <f t="shared" si="344"/>
        <v>98.094789681095122</v>
      </c>
      <c r="K1088" s="244">
        <f t="shared" si="344"/>
        <v>93.824801934920487</v>
      </c>
      <c r="L1088" s="244">
        <f t="shared" si="344"/>
        <v>86.130515125087399</v>
      </c>
      <c r="M1088" s="244">
        <f t="shared" si="344"/>
        <v>92.735802458655016</v>
      </c>
      <c r="N1088" s="244">
        <f t="shared" si="344"/>
        <v>106.49236348780748</v>
      </c>
      <c r="O1088" s="244">
        <f t="shared" si="344"/>
        <v>98.54874134946779</v>
      </c>
      <c r="P1088" s="244">
        <f t="shared" si="344"/>
        <v>124.778054396747</v>
      </c>
      <c r="Q1088" s="244">
        <f t="shared" si="344"/>
        <v>146.03906732687201</v>
      </c>
      <c r="R1088" s="244">
        <f t="shared" si="344"/>
        <v>158.92423770410304</v>
      </c>
      <c r="S1088" s="244">
        <f t="shared" si="344"/>
        <v>139.59734510079366</v>
      </c>
      <c r="T1088" s="244">
        <f t="shared" si="344"/>
        <v>113.89179520358664</v>
      </c>
      <c r="U1088" s="244">
        <f t="shared" si="344"/>
        <v>119.95864572426316</v>
      </c>
      <c r="V1088" s="244">
        <f t="shared" si="344"/>
        <v>136.56966104182234</v>
      </c>
      <c r="W1088" s="244">
        <f t="shared" si="344"/>
        <v>122.28186275487133</v>
      </c>
      <c r="X1088" s="244">
        <f t="shared" si="344"/>
        <v>142.16768075972675</v>
      </c>
      <c r="Y1088" s="244">
        <f t="shared" si="344"/>
        <v>133.55197232322564</v>
      </c>
      <c r="Z1088" s="244">
        <f t="shared" si="344"/>
        <v>124.34417929056006</v>
      </c>
      <c r="AA1088" s="244">
        <f t="shared" si="344"/>
        <v>118.203</v>
      </c>
      <c r="AB1088" s="244">
        <f t="shared" si="344"/>
        <v>108.307</v>
      </c>
      <c r="AC1088" s="244">
        <f t="shared" si="344"/>
        <v>103.976399261407</v>
      </c>
      <c r="AD1088" s="244">
        <f t="shared" si="344"/>
        <v>97.547681554905353</v>
      </c>
      <c r="AE1088" s="244">
        <f t="shared" si="344"/>
        <v>94.087133820794861</v>
      </c>
      <c r="AF1088" s="244">
        <f t="shared" si="344"/>
        <v>96.940724242519977</v>
      </c>
      <c r="AG1088" s="244">
        <f t="shared" si="344"/>
        <v>113.49998449436112</v>
      </c>
      <c r="AH1088" s="244"/>
    </row>
    <row r="1089" spans="1:34" x14ac:dyDescent="0.2">
      <c r="A1089" s="219" t="s">
        <v>116</v>
      </c>
      <c r="B1089" s="219" t="s">
        <v>416</v>
      </c>
      <c r="C1089" s="244"/>
      <c r="D1089" s="244">
        <f t="shared" si="342"/>
        <v>8.99</v>
      </c>
      <c r="E1089" s="244">
        <f t="shared" si="344"/>
        <v>9.3670000000000009</v>
      </c>
      <c r="F1089" s="244">
        <f t="shared" si="344"/>
        <v>10.023</v>
      </c>
      <c r="G1089" s="244">
        <f t="shared" si="344"/>
        <v>10.236000000000001</v>
      </c>
      <c r="H1089" s="244">
        <f t="shared" si="344"/>
        <v>10.387999999999998</v>
      </c>
      <c r="I1089" s="244">
        <f t="shared" si="344"/>
        <v>11.899999999999999</v>
      </c>
      <c r="J1089" s="244">
        <f t="shared" si="344"/>
        <v>11.278</v>
      </c>
      <c r="K1089" s="244">
        <f t="shared" si="344"/>
        <v>12.278</v>
      </c>
      <c r="L1089" s="244">
        <f t="shared" si="344"/>
        <v>13.189000000000002</v>
      </c>
      <c r="M1089" s="244">
        <f t="shared" si="344"/>
        <v>12.632</v>
      </c>
      <c r="N1089" s="244">
        <f t="shared" si="344"/>
        <v>12.288999999999998</v>
      </c>
      <c r="O1089" s="244">
        <f t="shared" si="344"/>
        <v>12.903000000000002</v>
      </c>
      <c r="P1089" s="244">
        <f t="shared" si="344"/>
        <v>11.919948726541554</v>
      </c>
      <c r="Q1089" s="244">
        <f t="shared" si="344"/>
        <v>12.893000000000004</v>
      </c>
      <c r="R1089" s="244">
        <f t="shared" si="344"/>
        <v>14.234999999999998</v>
      </c>
      <c r="S1089" s="244">
        <f t="shared" si="344"/>
        <v>11.099220160116449</v>
      </c>
      <c r="T1089" s="244">
        <f t="shared" si="344"/>
        <v>11.896451111111112</v>
      </c>
      <c r="U1089" s="244">
        <f t="shared" si="344"/>
        <v>12.07927288380219</v>
      </c>
      <c r="V1089" s="244">
        <f t="shared" si="344"/>
        <v>12.447629663891455</v>
      </c>
      <c r="W1089" s="244">
        <f t="shared" si="344"/>
        <v>12.560465007959435</v>
      </c>
      <c r="X1089" s="244">
        <f t="shared" si="344"/>
        <v>14.234435799469599</v>
      </c>
      <c r="Y1089" s="244">
        <f t="shared" si="344"/>
        <v>15.539852092080498</v>
      </c>
      <c r="Z1089" s="244">
        <f t="shared" si="344"/>
        <v>13.253194603227978</v>
      </c>
      <c r="AA1089" s="244">
        <f t="shared" si="344"/>
        <v>15.155999999999999</v>
      </c>
      <c r="AB1089" s="244">
        <f t="shared" si="344"/>
        <v>15.022</v>
      </c>
      <c r="AC1089" s="244">
        <f t="shared" si="344"/>
        <v>15.446326320024902</v>
      </c>
      <c r="AD1089" s="244">
        <f t="shared" si="344"/>
        <v>10.175304168386297</v>
      </c>
      <c r="AE1089" s="244">
        <f t="shared" si="344"/>
        <v>18.516908900722708</v>
      </c>
      <c r="AF1089" s="244">
        <f t="shared" si="344"/>
        <v>15.267021340379047</v>
      </c>
      <c r="AG1089" s="244">
        <f t="shared" si="344"/>
        <v>16.304729315764835</v>
      </c>
      <c r="AH1089" s="244"/>
    </row>
    <row r="1090" spans="1:34" x14ac:dyDescent="0.2">
      <c r="A1090" s="219" t="s">
        <v>183</v>
      </c>
      <c r="B1090" s="219" t="s">
        <v>417</v>
      </c>
      <c r="C1090" s="244"/>
      <c r="D1090" s="244">
        <f t="shared" si="342"/>
        <v>1.2100000000000002</v>
      </c>
      <c r="E1090" s="244">
        <f t="shared" si="344"/>
        <v>1.1899999999999997</v>
      </c>
      <c r="F1090" s="244">
        <f t="shared" si="344"/>
        <v>1.3360000000000003</v>
      </c>
      <c r="G1090" s="244">
        <f t="shared" si="344"/>
        <v>1.4119999999999999</v>
      </c>
      <c r="H1090" s="244">
        <f t="shared" si="344"/>
        <v>1.4650000000000003</v>
      </c>
      <c r="I1090" s="244">
        <f t="shared" si="344"/>
        <v>1.498</v>
      </c>
      <c r="J1090" s="244">
        <f t="shared" si="344"/>
        <v>1.698</v>
      </c>
      <c r="K1090" s="244">
        <f t="shared" si="344"/>
        <v>1.823</v>
      </c>
      <c r="L1090" s="244">
        <f t="shared" si="344"/>
        <v>1.982</v>
      </c>
      <c r="M1090" s="244">
        <f t="shared" si="344"/>
        <v>2.2450000000000001</v>
      </c>
      <c r="N1090" s="244">
        <f t="shared" si="344"/>
        <v>2.4087651158404682</v>
      </c>
      <c r="O1090" s="244">
        <f t="shared" si="344"/>
        <v>2.6230000000000007</v>
      </c>
      <c r="P1090" s="244">
        <f t="shared" si="344"/>
        <v>2.9430000000000001</v>
      </c>
      <c r="Q1090" s="244">
        <f t="shared" si="344"/>
        <v>3.2179999999999995</v>
      </c>
      <c r="R1090" s="244">
        <f t="shared" si="344"/>
        <v>3.5619999999999998</v>
      </c>
      <c r="S1090" s="244">
        <f t="shared" si="344"/>
        <v>4.109</v>
      </c>
      <c r="T1090" s="244">
        <f t="shared" si="344"/>
        <v>4.4269999999999996</v>
      </c>
      <c r="U1090" s="244">
        <f t="shared" si="344"/>
        <v>4.3869999999999996</v>
      </c>
      <c r="V1090" s="244">
        <f t="shared" si="344"/>
        <v>4.8807742718446612</v>
      </c>
      <c r="W1090" s="244">
        <f t="shared" si="344"/>
        <v>5.0559999999999992</v>
      </c>
      <c r="X1090" s="244">
        <f t="shared" si="344"/>
        <v>5.6939020053266498</v>
      </c>
      <c r="Y1090" s="244">
        <f t="shared" si="344"/>
        <v>5.5890992765273326</v>
      </c>
      <c r="Z1090" s="244">
        <f t="shared" si="344"/>
        <v>6.1638800849534388</v>
      </c>
      <c r="AA1090" s="244">
        <f t="shared" si="344"/>
        <v>6.5379999999999994</v>
      </c>
      <c r="AB1090" s="244">
        <f t="shared" si="344"/>
        <v>9.1809999999999992</v>
      </c>
      <c r="AC1090" s="244">
        <f t="shared" si="344"/>
        <v>8.1302682875233216</v>
      </c>
      <c r="AD1090" s="244">
        <f t="shared" si="344"/>
        <v>2.2121071949440934</v>
      </c>
      <c r="AE1090" s="244">
        <f t="shared" si="344"/>
        <v>3.3462787821122744</v>
      </c>
      <c r="AF1090" s="244">
        <f t="shared" si="344"/>
        <v>3.5218611898016996</v>
      </c>
      <c r="AG1090" s="244">
        <f t="shared" si="344"/>
        <v>3.8913369910482238</v>
      </c>
      <c r="AH1090" s="244"/>
    </row>
    <row r="1091" spans="1:34" x14ac:dyDescent="0.2">
      <c r="A1091" s="219" t="s">
        <v>97</v>
      </c>
      <c r="B1091" s="219" t="s">
        <v>418</v>
      </c>
      <c r="C1091" s="244"/>
      <c r="D1091" s="244">
        <f t="shared" si="342"/>
        <v>14.071999999999999</v>
      </c>
      <c r="E1091" s="244">
        <f t="shared" si="344"/>
        <v>12.989000000000001</v>
      </c>
      <c r="F1091" s="244">
        <f t="shared" si="344"/>
        <v>14.266999999999998</v>
      </c>
      <c r="G1091" s="244">
        <f t="shared" si="344"/>
        <v>16.452000000000005</v>
      </c>
      <c r="H1091" s="244">
        <f t="shared" si="344"/>
        <v>17.2</v>
      </c>
      <c r="I1091" s="244">
        <f t="shared" si="344"/>
        <v>16.722999999999999</v>
      </c>
      <c r="J1091" s="244">
        <f t="shared" si="344"/>
        <v>15.622999999999999</v>
      </c>
      <c r="K1091" s="244">
        <f t="shared" si="344"/>
        <v>16.722999999999999</v>
      </c>
      <c r="L1091" s="244">
        <f t="shared" si="344"/>
        <v>18.672000000000004</v>
      </c>
      <c r="M1091" s="244">
        <f t="shared" si="344"/>
        <v>17.242999999999999</v>
      </c>
      <c r="N1091" s="244">
        <f t="shared" si="344"/>
        <v>15.271058853872642</v>
      </c>
      <c r="O1091" s="244">
        <f t="shared" si="344"/>
        <v>13.781999999999998</v>
      </c>
      <c r="P1091" s="244">
        <f t="shared" si="344"/>
        <v>13.991256830601094</v>
      </c>
      <c r="Q1091" s="244">
        <f t="shared" si="344"/>
        <v>16.289000000000001</v>
      </c>
      <c r="R1091" s="244">
        <f t="shared" si="344"/>
        <v>20.229586359534547</v>
      </c>
      <c r="S1091" s="244">
        <f t="shared" si="344"/>
        <v>20.983000000000001</v>
      </c>
      <c r="T1091" s="244">
        <f t="shared" si="344"/>
        <v>21.399447048759622</v>
      </c>
      <c r="U1091" s="244">
        <f t="shared" si="344"/>
        <v>22.357221882432885</v>
      </c>
      <c r="V1091" s="244">
        <f t="shared" si="344"/>
        <v>21.599542466867419</v>
      </c>
      <c r="W1091" s="244">
        <f t="shared" si="344"/>
        <v>19.415246704967892</v>
      </c>
      <c r="X1091" s="244">
        <f t="shared" si="344"/>
        <v>17.967277820218996</v>
      </c>
      <c r="Y1091" s="244">
        <f t="shared" si="344"/>
        <v>16.823</v>
      </c>
      <c r="Z1091" s="244">
        <f t="shared" si="344"/>
        <v>17.100073260073259</v>
      </c>
      <c r="AA1091" s="244">
        <f t="shared" si="344"/>
        <v>20.442</v>
      </c>
      <c r="AB1091" s="244">
        <f t="shared" si="344"/>
        <v>18.449000000000002</v>
      </c>
      <c r="AC1091" s="244">
        <f t="shared" si="344"/>
        <v>20.224888721783145</v>
      </c>
      <c r="AD1091" s="244">
        <f t="shared" si="344"/>
        <v>15.001761106879917</v>
      </c>
      <c r="AE1091" s="244">
        <f t="shared" si="344"/>
        <v>19.824432714060464</v>
      </c>
      <c r="AF1091" s="244">
        <f t="shared" si="344"/>
        <v>18.535060869565218</v>
      </c>
      <c r="AG1091" s="244">
        <f t="shared" si="344"/>
        <v>18.872959061135369</v>
      </c>
      <c r="AH1091" s="244"/>
    </row>
    <row r="1092" spans="1:34" x14ac:dyDescent="0.2">
      <c r="A1092" s="219" t="s">
        <v>462</v>
      </c>
      <c r="B1092" s="219" t="s">
        <v>419</v>
      </c>
      <c r="C1092" s="244"/>
      <c r="D1092" s="244">
        <f t="shared" si="342"/>
        <v>7.6635331694678829E-2</v>
      </c>
      <c r="E1092" s="244">
        <f t="shared" si="344"/>
        <v>9.0038747945371533E-2</v>
      </c>
      <c r="F1092" s="244">
        <f t="shared" si="344"/>
        <v>0.47654811618580029</v>
      </c>
      <c r="G1092" s="244">
        <f t="shared" si="344"/>
        <v>0.98211631594418847</v>
      </c>
      <c r="H1092" s="244">
        <f t="shared" si="344"/>
        <v>0.22649995320269484</v>
      </c>
      <c r="I1092" s="244">
        <f t="shared" si="344"/>
        <v>1.3633294941282856</v>
      </c>
      <c r="J1092" s="244">
        <f t="shared" si="344"/>
        <v>0.40472778224558748</v>
      </c>
      <c r="K1092" s="244">
        <f t="shared" si="344"/>
        <v>0.89924926102188807</v>
      </c>
      <c r="L1092" s="244">
        <f t="shared" si="344"/>
        <v>0.42789663181462678</v>
      </c>
      <c r="M1092" s="244">
        <f t="shared" si="344"/>
        <v>1.3378659938738269</v>
      </c>
      <c r="N1092" s="244">
        <f t="shared" si="344"/>
        <v>0.72355179375986667</v>
      </c>
      <c r="O1092" s="244">
        <f t="shared" si="344"/>
        <v>0.47813772231439178</v>
      </c>
      <c r="P1092" s="244">
        <f t="shared" si="344"/>
        <v>0.29667200287632872</v>
      </c>
      <c r="Q1092" s="244">
        <f t="shared" si="344"/>
        <v>0.6726922098187178</v>
      </c>
      <c r="R1092" s="244">
        <f t="shared" si="344"/>
        <v>0.8107734326041367</v>
      </c>
      <c r="S1092" s="244">
        <f t="shared" si="344"/>
        <v>0.79639428260693101</v>
      </c>
      <c r="T1092" s="244">
        <f t="shared" si="344"/>
        <v>0.8569708555872857</v>
      </c>
      <c r="U1092" s="244">
        <f t="shared" si="344"/>
        <v>0.93721798125755784</v>
      </c>
      <c r="V1092" s="244">
        <f t="shared" si="344"/>
        <v>1.3713625503015483</v>
      </c>
      <c r="W1092" s="244">
        <f t="shared" si="344"/>
        <v>2.0992266242648947</v>
      </c>
      <c r="X1092" s="244">
        <f t="shared" si="344"/>
        <v>1.6898308301879301</v>
      </c>
      <c r="Y1092" s="244">
        <f t="shared" si="344"/>
        <v>2.1160632109926838</v>
      </c>
      <c r="Z1092" s="244">
        <f t="shared" si="344"/>
        <v>3.2832940828402366</v>
      </c>
      <c r="AA1092" s="244">
        <f t="shared" si="344"/>
        <v>2.7290000000000001</v>
      </c>
      <c r="AB1092" s="244">
        <f t="shared" si="344"/>
        <v>2.6590000000000003</v>
      </c>
      <c r="AC1092" s="244">
        <f t="shared" si="344"/>
        <v>2.6406769826020051</v>
      </c>
      <c r="AD1092" s="244">
        <f t="shared" si="344"/>
        <v>2.69799846212995</v>
      </c>
      <c r="AE1092" s="244">
        <f t="shared" ref="E1092:AG1101" si="345">+IFERROR(AD1039*(1+AE1198/100),"")</f>
        <v>2.5918918918918923</v>
      </c>
      <c r="AF1092" s="244">
        <f t="shared" si="345"/>
        <v>2.3483486486486487</v>
      </c>
      <c r="AG1092" s="244">
        <f t="shared" si="345"/>
        <v>3.1720560138949199</v>
      </c>
      <c r="AH1092" s="244"/>
    </row>
    <row r="1093" spans="1:34" x14ac:dyDescent="0.2">
      <c r="A1093" s="219" t="s">
        <v>153</v>
      </c>
      <c r="B1093" s="219" t="s">
        <v>420</v>
      </c>
      <c r="C1093" s="244"/>
      <c r="D1093" s="244" t="str">
        <f t="shared" si="342"/>
        <v/>
      </c>
      <c r="E1093" s="244" t="str">
        <f t="shared" si="345"/>
        <v/>
      </c>
      <c r="F1093" s="244" t="str">
        <f t="shared" si="345"/>
        <v/>
      </c>
      <c r="G1093" s="244" t="str">
        <f t="shared" si="345"/>
        <v/>
      </c>
      <c r="H1093" s="244" t="str">
        <f t="shared" si="345"/>
        <v/>
      </c>
      <c r="I1093" s="244" t="str">
        <f t="shared" si="345"/>
        <v/>
      </c>
      <c r="J1093" s="244" t="str">
        <f t="shared" si="345"/>
        <v/>
      </c>
      <c r="K1093" s="244" t="str">
        <f t="shared" si="345"/>
        <v/>
      </c>
      <c r="L1093" s="244" t="str">
        <f t="shared" si="345"/>
        <v/>
      </c>
      <c r="M1093" s="244" t="str">
        <f t="shared" si="345"/>
        <v/>
      </c>
      <c r="N1093" s="244" t="str">
        <f t="shared" si="345"/>
        <v/>
      </c>
      <c r="O1093" s="244" t="str">
        <f t="shared" si="345"/>
        <v/>
      </c>
      <c r="P1093" s="244" t="str">
        <f t="shared" si="345"/>
        <v/>
      </c>
      <c r="Q1093" s="244" t="str">
        <f t="shared" si="345"/>
        <v/>
      </c>
      <c r="R1093" s="244" t="str">
        <f t="shared" si="345"/>
        <v/>
      </c>
      <c r="S1093" s="244" t="str">
        <f t="shared" si="345"/>
        <v/>
      </c>
      <c r="T1093" s="244" t="str">
        <f t="shared" si="345"/>
        <v/>
      </c>
      <c r="U1093" s="244" t="str">
        <f t="shared" si="345"/>
        <v/>
      </c>
      <c r="V1093" s="244" t="str">
        <f t="shared" si="345"/>
        <v/>
      </c>
      <c r="W1093" s="244" t="str">
        <f t="shared" si="345"/>
        <v/>
      </c>
      <c r="X1093" s="244" t="str">
        <f t="shared" si="345"/>
        <v/>
      </c>
      <c r="Y1093" s="244" t="str">
        <f t="shared" si="345"/>
        <v/>
      </c>
      <c r="Z1093" s="244" t="str">
        <f t="shared" si="345"/>
        <v/>
      </c>
      <c r="AA1093" s="244" t="str">
        <f t="shared" si="345"/>
        <v/>
      </c>
      <c r="AB1093" s="244" t="str">
        <f t="shared" si="345"/>
        <v/>
      </c>
      <c r="AC1093" s="244" t="str">
        <f t="shared" si="345"/>
        <v/>
      </c>
      <c r="AD1093" s="244" t="str">
        <f t="shared" si="345"/>
        <v/>
      </c>
      <c r="AE1093" s="244" t="str">
        <f t="shared" si="345"/>
        <v/>
      </c>
      <c r="AF1093" s="244" t="str">
        <f t="shared" si="345"/>
        <v/>
      </c>
      <c r="AG1093" s="244" t="str">
        <f t="shared" si="345"/>
        <v/>
      </c>
      <c r="AH1093" s="244"/>
    </row>
    <row r="1094" spans="1:34" x14ac:dyDescent="0.2">
      <c r="A1094" s="219" t="s">
        <v>185</v>
      </c>
      <c r="B1094" s="219" t="s">
        <v>421</v>
      </c>
      <c r="C1094" s="244"/>
      <c r="D1094" s="244" t="str">
        <f t="shared" si="342"/>
        <v/>
      </c>
      <c r="E1094" s="244" t="str">
        <f t="shared" si="345"/>
        <v/>
      </c>
      <c r="F1094" s="244" t="str">
        <f t="shared" si="345"/>
        <v/>
      </c>
      <c r="G1094" s="244">
        <f t="shared" si="345"/>
        <v>1.0609999999999999</v>
      </c>
      <c r="H1094" s="244">
        <f t="shared" si="345"/>
        <v>1.2969999999999999</v>
      </c>
      <c r="I1094" s="244">
        <f t="shared" si="345"/>
        <v>1.1949999999999998</v>
      </c>
      <c r="J1094" s="244">
        <f t="shared" si="345"/>
        <v>1.1459999999999999</v>
      </c>
      <c r="K1094" s="244">
        <f t="shared" si="345"/>
        <v>1.079</v>
      </c>
      <c r="L1094" s="244">
        <f t="shared" si="345"/>
        <v>1.0229999999999999</v>
      </c>
      <c r="M1094" s="244">
        <f t="shared" si="345"/>
        <v>1.276</v>
      </c>
      <c r="N1094" s="244">
        <f t="shared" si="345"/>
        <v>2.8109999999999999</v>
      </c>
      <c r="O1094" s="244">
        <f t="shared" si="345"/>
        <v>3.0110000000000001</v>
      </c>
      <c r="P1094" s="244">
        <f t="shared" si="345"/>
        <v>5.1310000000000011</v>
      </c>
      <c r="Q1094" s="244">
        <f t="shared" si="345"/>
        <v>6.891</v>
      </c>
      <c r="R1094" s="244">
        <f t="shared" si="345"/>
        <v>5.5350000000000001</v>
      </c>
      <c r="S1094" s="244">
        <f t="shared" si="345"/>
        <v>5.5220000000000002</v>
      </c>
      <c r="T1094" s="244">
        <f t="shared" si="345"/>
        <v>4.9409999999999998</v>
      </c>
      <c r="U1094" s="244">
        <f t="shared" si="345"/>
        <v>2.6850000000000005</v>
      </c>
      <c r="V1094" s="244">
        <f t="shared" si="345"/>
        <v>2.5259999999999998</v>
      </c>
      <c r="W1094" s="244">
        <f t="shared" si="345"/>
        <v>4.2569999999999997</v>
      </c>
      <c r="X1094" s="244">
        <f t="shared" si="345"/>
        <v>4.8949999999999996</v>
      </c>
      <c r="Y1094" s="244">
        <f t="shared" si="345"/>
        <v>4.9640000000000013</v>
      </c>
      <c r="Z1094" s="244">
        <f t="shared" si="345"/>
        <v>4.6709249999999995</v>
      </c>
      <c r="AA1094" s="244">
        <f t="shared" si="345"/>
        <v>5.8959999999999999</v>
      </c>
      <c r="AB1094" s="244">
        <f t="shared" si="345"/>
        <v>6.8000000000000007</v>
      </c>
      <c r="AC1094" s="244">
        <f t="shared" si="345"/>
        <v>6.2150735294117645</v>
      </c>
      <c r="AD1094" s="244">
        <f t="shared" si="345"/>
        <v>9.5787619047619064</v>
      </c>
      <c r="AE1094" s="244">
        <f t="shared" si="345"/>
        <v>8.154252030782386</v>
      </c>
      <c r="AF1094" s="244">
        <f t="shared" si="345"/>
        <v>9.2140000000000004</v>
      </c>
      <c r="AG1094" s="244">
        <f t="shared" si="345"/>
        <v>10.639466681137399</v>
      </c>
      <c r="AH1094" s="244"/>
    </row>
    <row r="1095" spans="1:34" x14ac:dyDescent="0.2">
      <c r="A1095" s="219" t="s">
        <v>463</v>
      </c>
      <c r="B1095" s="219" t="s">
        <v>422</v>
      </c>
      <c r="C1095" s="244"/>
      <c r="D1095" s="244" t="str">
        <f t="shared" si="342"/>
        <v/>
      </c>
      <c r="E1095" s="244" t="str">
        <f t="shared" si="345"/>
        <v/>
      </c>
      <c r="F1095" s="244" t="str">
        <f t="shared" si="345"/>
        <v/>
      </c>
      <c r="G1095" s="244">
        <f t="shared" si="345"/>
        <v>1.36</v>
      </c>
      <c r="H1095" s="244">
        <f t="shared" si="345"/>
        <v>1.2190000000000001</v>
      </c>
      <c r="I1095" s="244">
        <f t="shared" si="345"/>
        <v>1.208</v>
      </c>
      <c r="J1095" s="244">
        <f t="shared" si="345"/>
        <v>1.1200000000000001</v>
      </c>
      <c r="K1095" s="244">
        <f t="shared" si="345"/>
        <v>1.0309999999999997</v>
      </c>
      <c r="L1095" s="244">
        <f t="shared" si="345"/>
        <v>1.2449999999999999</v>
      </c>
      <c r="M1095" s="244">
        <f t="shared" si="345"/>
        <v>2.0339999999999998</v>
      </c>
      <c r="N1095" s="244">
        <f t="shared" si="345"/>
        <v>2.238</v>
      </c>
      <c r="O1095" s="244">
        <f t="shared" si="345"/>
        <v>5.79</v>
      </c>
      <c r="P1095" s="244">
        <f t="shared" si="345"/>
        <v>5.8540000000000001</v>
      </c>
      <c r="Q1095" s="244">
        <f t="shared" si="345"/>
        <v>6.1990000000000007</v>
      </c>
      <c r="R1095" s="244">
        <f t="shared" si="345"/>
        <v>5.5749999999999993</v>
      </c>
      <c r="S1095" s="244">
        <f t="shared" si="345"/>
        <v>5.0609999999999999</v>
      </c>
      <c r="T1095" s="244">
        <f t="shared" si="345"/>
        <v>3.7000000000000006</v>
      </c>
      <c r="U1095" s="244">
        <f t="shared" si="345"/>
        <v>3.2970000000000002</v>
      </c>
      <c r="V1095" s="244">
        <f t="shared" si="345"/>
        <v>4.09</v>
      </c>
      <c r="W1095" s="244">
        <f t="shared" si="345"/>
        <v>4.2039999999999997</v>
      </c>
      <c r="X1095" s="244">
        <f t="shared" si="345"/>
        <v>4.2229999999999999</v>
      </c>
      <c r="Y1095" s="244">
        <f t="shared" si="345"/>
        <v>4.4249999999999998</v>
      </c>
      <c r="Z1095" s="244">
        <f t="shared" si="345"/>
        <v>4.9589999999999996</v>
      </c>
      <c r="AA1095" s="244">
        <f t="shared" si="345"/>
        <v>5.8959999999999999</v>
      </c>
      <c r="AB1095" s="244">
        <f t="shared" si="345"/>
        <v>6.25</v>
      </c>
      <c r="AC1095" s="244">
        <f t="shared" si="345"/>
        <v>6.7839999999999998</v>
      </c>
      <c r="AD1095" s="244">
        <f t="shared" si="345"/>
        <v>9.1690843160377362</v>
      </c>
      <c r="AE1095" s="244">
        <f t="shared" si="345"/>
        <v>8.3787399472643376</v>
      </c>
      <c r="AF1095" s="244">
        <f t="shared" si="345"/>
        <v>8.9772819700109725</v>
      </c>
      <c r="AG1095" s="244">
        <f t="shared" si="345"/>
        <v>9.2521060842433691</v>
      </c>
      <c r="AH1095" s="244"/>
    </row>
    <row r="1096" spans="1:34" x14ac:dyDescent="0.2">
      <c r="A1096" s="219" t="s">
        <v>117</v>
      </c>
      <c r="B1096" s="219" t="s">
        <v>423</v>
      </c>
      <c r="C1096" s="244"/>
      <c r="D1096" s="244">
        <f t="shared" si="342"/>
        <v>6.5742361145224644</v>
      </c>
      <c r="E1096" s="244">
        <f t="shared" si="345"/>
        <v>11.751358666793626</v>
      </c>
      <c r="F1096" s="244">
        <f t="shared" si="345"/>
        <v>5.3494125221188158</v>
      </c>
      <c r="G1096" s="244">
        <f t="shared" si="345"/>
        <v>9.009094700316318</v>
      </c>
      <c r="H1096" s="244">
        <f t="shared" si="345"/>
        <v>13.279684960715327</v>
      </c>
      <c r="I1096" s="244">
        <f t="shared" si="345"/>
        <v>4.7918318029852252</v>
      </c>
      <c r="J1096" s="244">
        <f t="shared" si="345"/>
        <v>1.3913906304565837</v>
      </c>
      <c r="K1096" s="244">
        <f t="shared" si="345"/>
        <v>4.3746530572620497</v>
      </c>
      <c r="L1096" s="244">
        <f t="shared" si="345"/>
        <v>9.6606637824932609</v>
      </c>
      <c r="M1096" s="244">
        <f t="shared" si="345"/>
        <v>1.0695056934070306</v>
      </c>
      <c r="N1096" s="244">
        <f t="shared" si="345"/>
        <v>2.4952007262646183</v>
      </c>
      <c r="O1096" s="244">
        <f t="shared" si="345"/>
        <v>1.5842173160432851</v>
      </c>
      <c r="P1096" s="244">
        <f t="shared" si="345"/>
        <v>0.59749326453414497</v>
      </c>
      <c r="Q1096" s="244">
        <f t="shared" si="345"/>
        <v>1.1079636397014176</v>
      </c>
      <c r="R1096" s="244">
        <f t="shared" si="345"/>
        <v>2.5637970706671345</v>
      </c>
      <c r="S1096" s="244">
        <f t="shared" si="345"/>
        <v>1.4356054831203888</v>
      </c>
      <c r="T1096" s="244">
        <f t="shared" si="345"/>
        <v>2.2055778536613091</v>
      </c>
      <c r="U1096" s="244">
        <f t="shared" si="345"/>
        <v>1.957651765512457</v>
      </c>
      <c r="V1096" s="244">
        <f t="shared" si="345"/>
        <v>1.9029874841198939</v>
      </c>
      <c r="W1096" s="244">
        <f t="shared" si="345"/>
        <v>1.8702389224077665</v>
      </c>
      <c r="X1096" s="244">
        <f t="shared" si="345"/>
        <v>3.00814586884246</v>
      </c>
      <c r="Y1096" s="244">
        <f t="shared" si="345"/>
        <v>1.0774169483164289</v>
      </c>
      <c r="Z1096" s="244">
        <f t="shared" si="345"/>
        <v>0.82727574746424881</v>
      </c>
      <c r="AA1096" s="244">
        <f t="shared" si="345"/>
        <v>5.101</v>
      </c>
      <c r="AB1096" s="244">
        <f t="shared" si="345"/>
        <v>5.19</v>
      </c>
      <c r="AC1096" s="244">
        <f t="shared" si="345"/>
        <v>6.2079046715310273</v>
      </c>
      <c r="AD1096" s="244">
        <f t="shared" si="345"/>
        <v>6.3291357418449659</v>
      </c>
      <c r="AE1096" s="244">
        <f t="shared" si="345"/>
        <v>33.404010450685824</v>
      </c>
      <c r="AF1096" s="244">
        <f t="shared" si="345"/>
        <v>35.781723521192355</v>
      </c>
      <c r="AG1096" s="244">
        <f t="shared" si="345"/>
        <v>43.174787584532694</v>
      </c>
      <c r="AH1096" s="244"/>
    </row>
    <row r="1097" spans="1:34" x14ac:dyDescent="0.2">
      <c r="A1097" s="219" t="s">
        <v>118</v>
      </c>
      <c r="B1097" s="219" t="s">
        <v>424</v>
      </c>
      <c r="C1097" s="244"/>
      <c r="D1097" s="244" t="str">
        <f t="shared" si="342"/>
        <v/>
      </c>
      <c r="E1097" s="244" t="str">
        <f t="shared" si="345"/>
        <v/>
      </c>
      <c r="F1097" s="244" t="str">
        <f t="shared" si="345"/>
        <v/>
      </c>
      <c r="G1097" s="244" t="str">
        <f t="shared" si="345"/>
        <v/>
      </c>
      <c r="H1097" s="244" t="str">
        <f t="shared" si="345"/>
        <v/>
      </c>
      <c r="I1097" s="244" t="str">
        <f t="shared" si="345"/>
        <v/>
      </c>
      <c r="J1097" s="244" t="str">
        <f t="shared" si="345"/>
        <v/>
      </c>
      <c r="K1097" s="244" t="str">
        <f t="shared" si="345"/>
        <v/>
      </c>
      <c r="L1097" s="244" t="str">
        <f t="shared" si="345"/>
        <v/>
      </c>
      <c r="M1097" s="244" t="str">
        <f t="shared" si="345"/>
        <v/>
      </c>
      <c r="N1097" s="244" t="str">
        <f t="shared" si="345"/>
        <v/>
      </c>
      <c r="O1097" s="244" t="str">
        <f t="shared" si="345"/>
        <v/>
      </c>
      <c r="P1097" s="244" t="str">
        <f t="shared" si="345"/>
        <v/>
      </c>
      <c r="Q1097" s="244" t="str">
        <f t="shared" si="345"/>
        <v/>
      </c>
      <c r="R1097" s="244" t="str">
        <f t="shared" si="345"/>
        <v/>
      </c>
      <c r="S1097" s="244" t="str">
        <f t="shared" si="345"/>
        <v/>
      </c>
      <c r="T1097" s="244" t="str">
        <f t="shared" si="345"/>
        <v/>
      </c>
      <c r="U1097" s="244" t="str">
        <f t="shared" si="345"/>
        <v/>
      </c>
      <c r="V1097" s="244" t="str">
        <f t="shared" si="345"/>
        <v/>
      </c>
      <c r="W1097" s="244" t="str">
        <f t="shared" si="345"/>
        <v/>
      </c>
      <c r="X1097" s="244" t="str">
        <f t="shared" si="345"/>
        <v/>
      </c>
      <c r="Y1097" s="244" t="str">
        <f t="shared" si="345"/>
        <v/>
      </c>
      <c r="Z1097" s="244" t="str">
        <f t="shared" si="345"/>
        <v/>
      </c>
      <c r="AA1097" s="244" t="str">
        <f t="shared" si="345"/>
        <v/>
      </c>
      <c r="AB1097" s="244" t="str">
        <f t="shared" si="345"/>
        <v/>
      </c>
      <c r="AC1097" s="244" t="str">
        <f t="shared" si="345"/>
        <v/>
      </c>
      <c r="AD1097" s="244" t="str">
        <f t="shared" si="345"/>
        <v/>
      </c>
      <c r="AE1097" s="244" t="str">
        <f t="shared" si="345"/>
        <v/>
      </c>
      <c r="AF1097" s="244" t="str">
        <f t="shared" si="345"/>
        <v/>
      </c>
      <c r="AG1097" s="244" t="str">
        <f t="shared" si="345"/>
        <v/>
      </c>
      <c r="AH1097" s="244"/>
    </row>
    <row r="1098" spans="1:34" x14ac:dyDescent="0.2">
      <c r="A1098" s="219" t="s">
        <v>187</v>
      </c>
      <c r="B1098" s="219" t="s">
        <v>425</v>
      </c>
      <c r="C1098" s="244"/>
      <c r="D1098" s="244" t="str">
        <f t="shared" si="342"/>
        <v/>
      </c>
      <c r="E1098" s="244" t="str">
        <f t="shared" si="345"/>
        <v/>
      </c>
      <c r="F1098" s="244" t="str">
        <f t="shared" si="345"/>
        <v/>
      </c>
      <c r="G1098" s="244" t="str">
        <f t="shared" si="345"/>
        <v/>
      </c>
      <c r="H1098" s="244" t="str">
        <f t="shared" si="345"/>
        <v/>
      </c>
      <c r="I1098" s="244" t="str">
        <f t="shared" si="345"/>
        <v/>
      </c>
      <c r="J1098" s="244" t="str">
        <f t="shared" si="345"/>
        <v/>
      </c>
      <c r="K1098" s="244" t="str">
        <f t="shared" si="345"/>
        <v/>
      </c>
      <c r="L1098" s="244" t="str">
        <f t="shared" si="345"/>
        <v/>
      </c>
      <c r="M1098" s="244" t="str">
        <f t="shared" si="345"/>
        <v/>
      </c>
      <c r="N1098" s="244" t="str">
        <f t="shared" si="345"/>
        <v/>
      </c>
      <c r="O1098" s="244" t="str">
        <f t="shared" si="345"/>
        <v/>
      </c>
      <c r="P1098" s="244" t="str">
        <f t="shared" si="345"/>
        <v/>
      </c>
      <c r="Q1098" s="244" t="str">
        <f t="shared" si="345"/>
        <v/>
      </c>
      <c r="R1098" s="244" t="str">
        <f t="shared" si="345"/>
        <v/>
      </c>
      <c r="S1098" s="244" t="str">
        <f t="shared" si="345"/>
        <v/>
      </c>
      <c r="T1098" s="244" t="str">
        <f t="shared" si="345"/>
        <v/>
      </c>
      <c r="U1098" s="244" t="str">
        <f t="shared" si="345"/>
        <v/>
      </c>
      <c r="V1098" s="244" t="str">
        <f t="shared" si="345"/>
        <v/>
      </c>
      <c r="W1098" s="244" t="str">
        <f t="shared" si="345"/>
        <v/>
      </c>
      <c r="X1098" s="244" t="str">
        <f t="shared" si="345"/>
        <v/>
      </c>
      <c r="Y1098" s="244" t="str">
        <f t="shared" si="345"/>
        <v/>
      </c>
      <c r="Z1098" s="244" t="str">
        <f t="shared" si="345"/>
        <v/>
      </c>
      <c r="AA1098" s="244" t="str">
        <f t="shared" si="345"/>
        <v/>
      </c>
      <c r="AB1098" s="244" t="str">
        <f t="shared" si="345"/>
        <v/>
      </c>
      <c r="AC1098" s="244" t="str">
        <f t="shared" si="345"/>
        <v/>
      </c>
      <c r="AD1098" s="244" t="str">
        <f t="shared" si="345"/>
        <v/>
      </c>
      <c r="AE1098" s="244" t="str">
        <f t="shared" si="345"/>
        <v/>
      </c>
      <c r="AF1098" s="244" t="str">
        <f t="shared" si="345"/>
        <v/>
      </c>
      <c r="AG1098" s="244" t="str">
        <f t="shared" si="345"/>
        <v/>
      </c>
      <c r="AH1098" s="244"/>
    </row>
    <row r="1099" spans="1:34" x14ac:dyDescent="0.2">
      <c r="A1099" s="219" t="s">
        <v>189</v>
      </c>
      <c r="B1099" s="219" t="s">
        <v>426</v>
      </c>
      <c r="C1099" s="244"/>
      <c r="D1099" s="244">
        <f t="shared" si="342"/>
        <v>37.633555014177453</v>
      </c>
      <c r="E1099" s="244">
        <f t="shared" si="345"/>
        <v>65.150167568326239</v>
      </c>
      <c r="F1099" s="244">
        <f t="shared" si="345"/>
        <v>60.090878042782776</v>
      </c>
      <c r="G1099" s="244">
        <f t="shared" si="345"/>
        <v>58.50175019464595</v>
      </c>
      <c r="H1099" s="244">
        <f t="shared" si="345"/>
        <v>96.121850917914628</v>
      </c>
      <c r="I1099" s="244">
        <f t="shared" si="345"/>
        <v>68.797753273437252</v>
      </c>
      <c r="J1099" s="244">
        <f t="shared" si="345"/>
        <v>72.52033610657341</v>
      </c>
      <c r="K1099" s="244">
        <f t="shared" si="345"/>
        <v>107.97134884153945</v>
      </c>
      <c r="L1099" s="244">
        <f t="shared" si="345"/>
        <v>70.152258707483526</v>
      </c>
      <c r="M1099" s="244">
        <f t="shared" si="345"/>
        <v>127.83971895532549</v>
      </c>
      <c r="N1099" s="244">
        <f t="shared" si="345"/>
        <v>266.48825056152344</v>
      </c>
      <c r="O1099" s="244">
        <f t="shared" si="345"/>
        <v>329.41417841282049</v>
      </c>
      <c r="P1099" s="244">
        <f t="shared" si="345"/>
        <v>327.94704094178798</v>
      </c>
      <c r="Q1099" s="244">
        <f t="shared" si="345"/>
        <v>348.01929325838756</v>
      </c>
      <c r="R1099" s="244">
        <f t="shared" si="345"/>
        <v>250.63751118770091</v>
      </c>
      <c r="S1099" s="244">
        <f t="shared" si="345"/>
        <v>266.66213735154702</v>
      </c>
      <c r="T1099" s="244">
        <f t="shared" si="345"/>
        <v>297.11837165694777</v>
      </c>
      <c r="U1099" s="244">
        <f t="shared" si="345"/>
        <v>337.30277508140409</v>
      </c>
      <c r="V1099" s="244">
        <f t="shared" si="345"/>
        <v>352.91957787413344</v>
      </c>
      <c r="W1099" s="244">
        <f t="shared" si="345"/>
        <v>373.11610639233925</v>
      </c>
      <c r="X1099" s="244">
        <f t="shared" si="345"/>
        <v>326.10544886387328</v>
      </c>
      <c r="Y1099" s="244">
        <f t="shared" si="345"/>
        <v>329.63959240597552</v>
      </c>
      <c r="Z1099" s="244">
        <f t="shared" si="345"/>
        <v>291.43801328702864</v>
      </c>
      <c r="AA1099" s="244">
        <f t="shared" si="345"/>
        <v>310.50599999999997</v>
      </c>
      <c r="AB1099" s="244">
        <f t="shared" si="345"/>
        <v>318.49299999999999</v>
      </c>
      <c r="AC1099" s="244">
        <f t="shared" si="345"/>
        <v>366.54143391106709</v>
      </c>
      <c r="AD1099" s="244">
        <f t="shared" si="345"/>
        <v>301.96952469619595</v>
      </c>
      <c r="AE1099" s="244">
        <f t="shared" si="345"/>
        <v>309.49118447089791</v>
      </c>
      <c r="AF1099" s="244">
        <f t="shared" si="345"/>
        <v>307.50142138077814</v>
      </c>
      <c r="AG1099" s="244">
        <f t="shared" si="345"/>
        <v>420.1508414867406</v>
      </c>
      <c r="AH1099" s="244"/>
    </row>
    <row r="1100" spans="1:34" x14ac:dyDescent="0.2">
      <c r="A1100" s="219" t="s">
        <v>464</v>
      </c>
      <c r="B1100" s="219" t="s">
        <v>427</v>
      </c>
      <c r="C1100" s="244"/>
      <c r="D1100" s="244">
        <f t="shared" si="342"/>
        <v>30.866982007625211</v>
      </c>
      <c r="E1100" s="244">
        <f t="shared" si="345"/>
        <v>28.077569004401955</v>
      </c>
      <c r="F1100" s="244">
        <f t="shared" si="345"/>
        <v>29.44102370068477</v>
      </c>
      <c r="G1100" s="244">
        <f t="shared" si="345"/>
        <v>26.850191118062209</v>
      </c>
      <c r="H1100" s="244">
        <f t="shared" si="345"/>
        <v>27.271202394186179</v>
      </c>
      <c r="I1100" s="244">
        <f t="shared" si="345"/>
        <v>20.769767199458592</v>
      </c>
      <c r="J1100" s="244">
        <f t="shared" si="345"/>
        <v>23.411910914372523</v>
      </c>
      <c r="K1100" s="244">
        <f t="shared" si="345"/>
        <v>28.77222580612078</v>
      </c>
      <c r="L1100" s="244">
        <f t="shared" si="345"/>
        <v>25.747538868789775</v>
      </c>
      <c r="M1100" s="244">
        <f t="shared" si="345"/>
        <v>53.910589126974209</v>
      </c>
      <c r="N1100" s="244">
        <f t="shared" si="345"/>
        <v>45.291407830415672</v>
      </c>
      <c r="O1100" s="244">
        <f t="shared" si="345"/>
        <v>52.656030345752278</v>
      </c>
      <c r="P1100" s="244">
        <f t="shared" si="345"/>
        <v>49.46292286454625</v>
      </c>
      <c r="Q1100" s="244">
        <f t="shared" si="345"/>
        <v>62.070230804570187</v>
      </c>
      <c r="R1100" s="244">
        <f t="shared" si="345"/>
        <v>41.803643983385356</v>
      </c>
      <c r="S1100" s="244">
        <f t="shared" si="345"/>
        <v>67.909289664940658</v>
      </c>
      <c r="T1100" s="244">
        <f t="shared" si="345"/>
        <v>56.894138095723598</v>
      </c>
      <c r="U1100" s="244">
        <f t="shared" si="345"/>
        <v>99.490385266332666</v>
      </c>
      <c r="V1100" s="244">
        <f t="shared" si="345"/>
        <v>92.80776654541917</v>
      </c>
      <c r="W1100" s="244">
        <f t="shared" si="345"/>
        <v>146.1200047589347</v>
      </c>
      <c r="X1100" s="244">
        <f t="shared" si="345"/>
        <v>155.09720489394766</v>
      </c>
      <c r="Y1100" s="244">
        <f t="shared" si="345"/>
        <v>137.41462542910446</v>
      </c>
      <c r="Z1100" s="244">
        <f t="shared" si="345"/>
        <v>165.14993872549019</v>
      </c>
      <c r="AA1100" s="244">
        <f t="shared" si="345"/>
        <v>170.60499999999999</v>
      </c>
      <c r="AB1100" s="244">
        <f t="shared" si="345"/>
        <v>181.56800000000001</v>
      </c>
      <c r="AC1100" s="244">
        <f t="shared" si="345"/>
        <v>180.03871038614037</v>
      </c>
      <c r="AD1100" s="244">
        <f t="shared" si="345"/>
        <v>155.32585744017757</v>
      </c>
      <c r="AE1100" s="244">
        <f t="shared" si="345"/>
        <v>148.52523516046958</v>
      </c>
      <c r="AF1100" s="244">
        <f t="shared" si="345"/>
        <v>161.65823284713588</v>
      </c>
      <c r="AG1100" s="244">
        <f t="shared" si="345"/>
        <v>204.19475452060618</v>
      </c>
      <c r="AH1100" s="244"/>
    </row>
    <row r="1101" spans="1:34" x14ac:dyDescent="0.2">
      <c r="A1101" s="219" t="s">
        <v>465</v>
      </c>
      <c r="B1101" s="219" t="s">
        <v>428</v>
      </c>
      <c r="C1101" s="244"/>
      <c r="D1101" s="244">
        <f t="shared" si="342"/>
        <v>11.193832245443227</v>
      </c>
      <c r="E1101" s="244">
        <f t="shared" si="345"/>
        <v>16.92133247823179</v>
      </c>
      <c r="F1101" s="244">
        <f t="shared" si="345"/>
        <v>6.8423068691558102</v>
      </c>
      <c r="G1101" s="244">
        <f t="shared" si="345"/>
        <v>9.3834786393827248</v>
      </c>
      <c r="H1101" s="244">
        <f t="shared" si="345"/>
        <v>6.8522143798620938</v>
      </c>
      <c r="I1101" s="244">
        <f t="shared" si="345"/>
        <v>45.255459253000055</v>
      </c>
      <c r="J1101" s="244">
        <f t="shared" si="345"/>
        <v>1.306816201327365</v>
      </c>
      <c r="K1101" s="244">
        <f t="shared" si="345"/>
        <v>3.2786586385968213</v>
      </c>
      <c r="L1101" s="244">
        <f t="shared" si="345"/>
        <v>5.0766839034622153</v>
      </c>
      <c r="M1101" s="244">
        <f t="shared" si="345"/>
        <v>13.001106478303535</v>
      </c>
      <c r="N1101" s="244">
        <f t="shared" si="345"/>
        <v>18.954800037649129</v>
      </c>
      <c r="O1101" s="244">
        <f t="shared" si="345"/>
        <v>26.030103882222122</v>
      </c>
      <c r="P1101" s="244">
        <f t="shared" si="345"/>
        <v>22.410146678811916</v>
      </c>
      <c r="Q1101" s="244">
        <f t="shared" si="345"/>
        <v>23.310971840560086</v>
      </c>
      <c r="R1101" s="244">
        <f t="shared" si="345"/>
        <v>44.709407035765039</v>
      </c>
      <c r="S1101" s="244">
        <f t="shared" si="345"/>
        <v>30.014633469355694</v>
      </c>
      <c r="T1101" s="244">
        <f t="shared" si="345"/>
        <v>27.760219128311654</v>
      </c>
      <c r="U1101" s="244">
        <f t="shared" si="345"/>
        <v>47.11158666940738</v>
      </c>
      <c r="V1101" s="244">
        <f t="shared" si="345"/>
        <v>54.43776655313556</v>
      </c>
      <c r="W1101" s="244">
        <f t="shared" si="345"/>
        <v>53.658760706222168</v>
      </c>
      <c r="X1101" s="244">
        <f t="shared" si="345"/>
        <v>54.814530760231236</v>
      </c>
      <c r="Y1101" s="244">
        <f t="shared" ref="E1101:AG1110" si="346">+IFERROR(X1048*(1+Y1207/100),"")</f>
        <v>55.681846547698029</v>
      </c>
      <c r="Z1101" s="244">
        <f t="shared" si="346"/>
        <v>71.859565266758452</v>
      </c>
      <c r="AA1101" s="244">
        <f t="shared" si="346"/>
        <v>72.962000000000003</v>
      </c>
      <c r="AB1101" s="244">
        <f t="shared" si="346"/>
        <v>85.113</v>
      </c>
      <c r="AC1101" s="244">
        <f t="shared" si="346"/>
        <v>87.614617667283824</v>
      </c>
      <c r="AD1101" s="244">
        <f t="shared" si="346"/>
        <v>87.594547730977297</v>
      </c>
      <c r="AE1101" s="244">
        <f t="shared" si="346"/>
        <v>79.302959657869451</v>
      </c>
      <c r="AF1101" s="244">
        <f t="shared" si="346"/>
        <v>95.17301370833124</v>
      </c>
      <c r="AG1101" s="244">
        <f t="shared" si="346"/>
        <v>84.645840127696232</v>
      </c>
      <c r="AH1101" s="244"/>
    </row>
    <row r="1102" spans="1:34" x14ac:dyDescent="0.2">
      <c r="A1102" s="219" t="s">
        <v>466</v>
      </c>
      <c r="B1102" s="219" t="s">
        <v>429</v>
      </c>
      <c r="C1102" s="244"/>
      <c r="D1102" s="244">
        <f t="shared" si="342"/>
        <v>8.0604922285671883</v>
      </c>
      <c r="E1102" s="244">
        <f t="shared" si="346"/>
        <v>9.3990275197438482</v>
      </c>
      <c r="F1102" s="244">
        <f t="shared" si="346"/>
        <v>10.196834245202664</v>
      </c>
      <c r="G1102" s="244">
        <f t="shared" si="346"/>
        <v>5.6701136018216642</v>
      </c>
      <c r="H1102" s="244">
        <f t="shared" si="346"/>
        <v>7.1847085749293313</v>
      </c>
      <c r="I1102" s="244">
        <f t="shared" si="346"/>
        <v>7.6105081221152204</v>
      </c>
      <c r="J1102" s="244">
        <f t="shared" si="346"/>
        <v>15.640252577580906</v>
      </c>
      <c r="K1102" s="244">
        <f t="shared" si="346"/>
        <v>45.538806825745731</v>
      </c>
      <c r="L1102" s="244">
        <f t="shared" si="346"/>
        <v>9.1435681289776571</v>
      </c>
      <c r="M1102" s="244">
        <f t="shared" si="346"/>
        <v>20.017786720693802</v>
      </c>
      <c r="N1102" s="244">
        <f t="shared" si="346"/>
        <v>28.933748197373749</v>
      </c>
      <c r="O1102" s="244">
        <f t="shared" si="346"/>
        <v>25.757085191869631</v>
      </c>
      <c r="P1102" s="244">
        <f t="shared" si="346"/>
        <v>12.752746864900651</v>
      </c>
      <c r="Q1102" s="244">
        <f t="shared" si="346"/>
        <v>25.018735345363027</v>
      </c>
      <c r="R1102" s="244">
        <f t="shared" si="346"/>
        <v>37.412446142327816</v>
      </c>
      <c r="S1102" s="244">
        <f t="shared" si="346"/>
        <v>43.813212302734733</v>
      </c>
      <c r="T1102" s="244">
        <f t="shared" si="346"/>
        <v>54.94216559645843</v>
      </c>
      <c r="U1102" s="244">
        <f t="shared" si="346"/>
        <v>40.31597615713698</v>
      </c>
      <c r="V1102" s="244">
        <f t="shared" si="346"/>
        <v>67.034875250155352</v>
      </c>
      <c r="W1102" s="244">
        <f t="shared" si="346"/>
        <v>76.613482638090119</v>
      </c>
      <c r="X1102" s="244">
        <f t="shared" si="346"/>
        <v>82.399320999182109</v>
      </c>
      <c r="Y1102" s="244">
        <f t="shared" si="346"/>
        <v>79.002413960262999</v>
      </c>
      <c r="Z1102" s="244">
        <f t="shared" si="346"/>
        <v>71.579903804280463</v>
      </c>
      <c r="AA1102" s="244">
        <f t="shared" si="346"/>
        <v>113.41300000000001</v>
      </c>
      <c r="AB1102" s="244">
        <f t="shared" si="346"/>
        <v>120.617</v>
      </c>
      <c r="AC1102" s="244">
        <f t="shared" si="346"/>
        <v>141.55487528357941</v>
      </c>
      <c r="AD1102" s="244">
        <f t="shared" si="346"/>
        <v>92.601276740336317</v>
      </c>
      <c r="AE1102" s="244">
        <f t="shared" si="346"/>
        <v>80.326561961556763</v>
      </c>
      <c r="AF1102" s="244">
        <f t="shared" si="346"/>
        <v>73.202863951591809</v>
      </c>
      <c r="AG1102" s="244">
        <f t="shared" si="346"/>
        <v>70.893220227539359</v>
      </c>
      <c r="AH1102" s="244"/>
    </row>
    <row r="1103" spans="1:34" x14ac:dyDescent="0.2">
      <c r="A1103" s="219" t="s">
        <v>191</v>
      </c>
      <c r="B1103" s="219" t="s">
        <v>430</v>
      </c>
      <c r="C1103" s="244"/>
      <c r="D1103" s="244" t="str">
        <f t="shared" si="342"/>
        <v/>
      </c>
      <c r="E1103" s="244" t="str">
        <f t="shared" si="346"/>
        <v/>
      </c>
      <c r="F1103" s="244" t="str">
        <f t="shared" si="346"/>
        <v/>
      </c>
      <c r="G1103" s="244" t="str">
        <f t="shared" si="346"/>
        <v/>
      </c>
      <c r="H1103" s="244" t="str">
        <f t="shared" si="346"/>
        <v/>
      </c>
      <c r="I1103" s="244" t="str">
        <f t="shared" si="346"/>
        <v/>
      </c>
      <c r="J1103" s="244" t="str">
        <f t="shared" si="346"/>
        <v/>
      </c>
      <c r="K1103" s="244" t="str">
        <f t="shared" si="346"/>
        <v/>
      </c>
      <c r="L1103" s="244" t="str">
        <f t="shared" si="346"/>
        <v/>
      </c>
      <c r="M1103" s="244" t="str">
        <f t="shared" si="346"/>
        <v/>
      </c>
      <c r="N1103" s="244" t="str">
        <f t="shared" si="346"/>
        <v/>
      </c>
      <c r="O1103" s="244" t="str">
        <f t="shared" si="346"/>
        <v/>
      </c>
      <c r="P1103" s="244" t="str">
        <f t="shared" si="346"/>
        <v/>
      </c>
      <c r="Q1103" s="244" t="str">
        <f t="shared" si="346"/>
        <v/>
      </c>
      <c r="R1103" s="244" t="str">
        <f t="shared" si="346"/>
        <v/>
      </c>
      <c r="S1103" s="244" t="str">
        <f t="shared" si="346"/>
        <v/>
      </c>
      <c r="T1103" s="244" t="str">
        <f t="shared" si="346"/>
        <v/>
      </c>
      <c r="U1103" s="244" t="str">
        <f t="shared" si="346"/>
        <v/>
      </c>
      <c r="V1103" s="244" t="str">
        <f t="shared" si="346"/>
        <v/>
      </c>
      <c r="W1103" s="244" t="str">
        <f t="shared" si="346"/>
        <v/>
      </c>
      <c r="X1103" s="244" t="str">
        <f t="shared" si="346"/>
        <v/>
      </c>
      <c r="Y1103" s="244" t="str">
        <f t="shared" si="346"/>
        <v/>
      </c>
      <c r="Z1103" s="244" t="str">
        <f t="shared" si="346"/>
        <v/>
      </c>
      <c r="AA1103" s="244" t="str">
        <f t="shared" si="346"/>
        <v/>
      </c>
      <c r="AB1103" s="244" t="str">
        <f t="shared" si="346"/>
        <v/>
      </c>
      <c r="AC1103" s="244" t="str">
        <f t="shared" si="346"/>
        <v/>
      </c>
      <c r="AD1103" s="244" t="str">
        <f t="shared" si="346"/>
        <v/>
      </c>
      <c r="AE1103" s="244" t="str">
        <f t="shared" si="346"/>
        <v/>
      </c>
      <c r="AF1103" s="244" t="str">
        <f t="shared" si="346"/>
        <v/>
      </c>
      <c r="AG1103" s="244" t="str">
        <f t="shared" si="346"/>
        <v/>
      </c>
      <c r="AH1103" s="244"/>
    </row>
    <row r="1104" spans="1:34" x14ac:dyDescent="0.2">
      <c r="A1104" s="219" t="s">
        <v>192</v>
      </c>
      <c r="B1104" s="219" t="s">
        <v>431</v>
      </c>
      <c r="C1104" s="244"/>
      <c r="D1104" s="244">
        <f t="shared" si="342"/>
        <v>8.0097063329732716</v>
      </c>
      <c r="E1104" s="244">
        <f t="shared" si="346"/>
        <v>7.1493222293182965</v>
      </c>
      <c r="F1104" s="244">
        <f t="shared" si="346"/>
        <v>34.879917197131007</v>
      </c>
      <c r="G1104" s="244">
        <f t="shared" si="346"/>
        <v>57.519632040033947</v>
      </c>
      <c r="H1104" s="244">
        <f t="shared" si="346"/>
        <v>112.85828320636956</v>
      </c>
      <c r="I1104" s="244">
        <f t="shared" si="346"/>
        <v>48.596748168173946</v>
      </c>
      <c r="J1104" s="244">
        <f t="shared" si="346"/>
        <v>118.99119777410525</v>
      </c>
      <c r="K1104" s="244">
        <f t="shared" si="346"/>
        <v>126.71495050124611</v>
      </c>
      <c r="L1104" s="244">
        <f t="shared" si="346"/>
        <v>187.37727607227572</v>
      </c>
      <c r="M1104" s="244">
        <f t="shared" si="346"/>
        <v>33.130928948422671</v>
      </c>
      <c r="N1104" s="244">
        <f t="shared" si="346"/>
        <v>39.272106600784831</v>
      </c>
      <c r="O1104" s="244">
        <f t="shared" si="346"/>
        <v>18.813620021102519</v>
      </c>
      <c r="P1104" s="244">
        <f t="shared" si="346"/>
        <v>50.402816626891287</v>
      </c>
      <c r="Q1104" s="244">
        <f t="shared" si="346"/>
        <v>69.412216014929101</v>
      </c>
      <c r="R1104" s="244">
        <f t="shared" si="346"/>
        <v>90.973295020685242</v>
      </c>
      <c r="S1104" s="244">
        <f t="shared" si="346"/>
        <v>51.401236703168955</v>
      </c>
      <c r="T1104" s="244">
        <f t="shared" si="346"/>
        <v>80.419889661101976</v>
      </c>
      <c r="U1104" s="244">
        <f t="shared" si="346"/>
        <v>115.85907012440222</v>
      </c>
      <c r="V1104" s="244">
        <f t="shared" si="346"/>
        <v>101.27293436487598</v>
      </c>
      <c r="W1104" s="244">
        <f t="shared" si="346"/>
        <v>87.00435504869715</v>
      </c>
      <c r="X1104" s="244">
        <f t="shared" si="346"/>
        <v>95.073285880112934</v>
      </c>
      <c r="Y1104" s="244">
        <f t="shared" si="346"/>
        <v>55.805674820029324</v>
      </c>
      <c r="Z1104" s="244">
        <f t="shared" si="346"/>
        <v>82.542564869292661</v>
      </c>
      <c r="AA1104" s="244">
        <f t="shared" si="346"/>
        <v>105.70499999999998</v>
      </c>
      <c r="AB1104" s="244">
        <f t="shared" si="346"/>
        <v>113.29000000000002</v>
      </c>
      <c r="AC1104" s="244">
        <f t="shared" si="346"/>
        <v>116.72700551617267</v>
      </c>
      <c r="AD1104" s="244">
        <f t="shared" si="346"/>
        <v>80.496878819112112</v>
      </c>
      <c r="AE1104" s="244">
        <f t="shared" si="346"/>
        <v>87.153593966779098</v>
      </c>
      <c r="AF1104" s="244">
        <f t="shared" si="346"/>
        <v>73.956514430141652</v>
      </c>
      <c r="AG1104" s="244">
        <f t="shared" si="346"/>
        <v>94.312566249394848</v>
      </c>
      <c r="AH1104" s="244"/>
    </row>
    <row r="1105" spans="1:34" x14ac:dyDescent="0.2">
      <c r="A1105" s="219" t="s">
        <v>467</v>
      </c>
      <c r="B1105" s="219" t="s">
        <v>433</v>
      </c>
      <c r="C1105" s="244"/>
      <c r="D1105" s="244">
        <f t="shared" si="342"/>
        <v>7.6794265144721905</v>
      </c>
      <c r="E1105" s="244">
        <f t="shared" si="346"/>
        <v>6.8545203039862264</v>
      </c>
      <c r="F1105" s="244">
        <f t="shared" si="346"/>
        <v>33.441645649798922</v>
      </c>
      <c r="G1105" s="244">
        <f t="shared" si="346"/>
        <v>55.147813044345575</v>
      </c>
      <c r="H1105" s="244">
        <f t="shared" si="346"/>
        <v>108.20457784637459</v>
      </c>
      <c r="I1105" s="244">
        <f t="shared" si="346"/>
        <v>60.974411067728902</v>
      </c>
      <c r="J1105" s="244">
        <f t="shared" si="346"/>
        <v>97.508238768658245</v>
      </c>
      <c r="K1105" s="244">
        <f t="shared" si="346"/>
        <v>131.48986619564059</v>
      </c>
      <c r="L1105" s="244">
        <f t="shared" si="346"/>
        <v>179.65078396886233</v>
      </c>
      <c r="M1105" s="244">
        <f t="shared" si="346"/>
        <v>86.443025259680283</v>
      </c>
      <c r="N1105" s="244">
        <f t="shared" si="346"/>
        <v>104.33391648931141</v>
      </c>
      <c r="O1105" s="244">
        <f t="shared" si="346"/>
        <v>164.60138778525146</v>
      </c>
      <c r="P1105" s="244">
        <f t="shared" si="346"/>
        <v>114.06335525341495</v>
      </c>
      <c r="Q1105" s="244">
        <f t="shared" si="346"/>
        <v>167.08229785740801</v>
      </c>
      <c r="R1105" s="244">
        <f t="shared" si="346"/>
        <v>205.87578161221006</v>
      </c>
      <c r="S1105" s="244">
        <f t="shared" si="346"/>
        <v>116.32281517002285</v>
      </c>
      <c r="T1105" s="244">
        <f t="shared" si="346"/>
        <v>181.99305232796607</v>
      </c>
      <c r="U1105" s="244">
        <f t="shared" si="346"/>
        <v>262.19317013087891</v>
      </c>
      <c r="V1105" s="244">
        <f t="shared" si="346"/>
        <v>229.18422943557403</v>
      </c>
      <c r="W1105" s="244">
        <f t="shared" si="346"/>
        <v>196.89393019395374</v>
      </c>
      <c r="X1105" s="244">
        <f t="shared" si="346"/>
        <v>215.15420582005771</v>
      </c>
      <c r="Y1105" s="244">
        <f t="shared" si="346"/>
        <v>126.29021428055371</v>
      </c>
      <c r="Z1105" s="244">
        <f t="shared" si="346"/>
        <v>186.79674133907363</v>
      </c>
      <c r="AA1105" s="244">
        <f t="shared" si="346"/>
        <v>177.06300000000002</v>
      </c>
      <c r="AB1105" s="244">
        <f t="shared" si="346"/>
        <v>202.375</v>
      </c>
      <c r="AC1105" s="244">
        <f t="shared" si="346"/>
        <v>222.57896035255592</v>
      </c>
      <c r="AD1105" s="244">
        <f t="shared" si="346"/>
        <v>195.82181575438611</v>
      </c>
      <c r="AE1105" s="244">
        <f t="shared" si="346"/>
        <v>199.39435891606757</v>
      </c>
      <c r="AF1105" s="244">
        <f t="shared" si="346"/>
        <v>184.94146435239114</v>
      </c>
      <c r="AG1105" s="244">
        <f t="shared" si="346"/>
        <v>308.50791636329302</v>
      </c>
      <c r="AH1105" s="244"/>
    </row>
    <row r="1106" spans="1:34" x14ac:dyDescent="0.2">
      <c r="A1106" s="219" t="s">
        <v>193</v>
      </c>
      <c r="B1106" s="219" t="s">
        <v>434</v>
      </c>
      <c r="C1106" s="244"/>
      <c r="D1106" s="244" t="str">
        <f t="shared" si="342"/>
        <v/>
      </c>
      <c r="E1106" s="244" t="str">
        <f t="shared" si="346"/>
        <v/>
      </c>
      <c r="F1106" s="244" t="str">
        <f t="shared" si="346"/>
        <v/>
      </c>
      <c r="G1106" s="244" t="str">
        <f t="shared" si="346"/>
        <v/>
      </c>
      <c r="H1106" s="244" t="str">
        <f t="shared" si="346"/>
        <v/>
      </c>
      <c r="I1106" s="244" t="str">
        <f t="shared" si="346"/>
        <v/>
      </c>
      <c r="J1106" s="244" t="str">
        <f t="shared" si="346"/>
        <v/>
      </c>
      <c r="K1106" s="244" t="str">
        <f t="shared" si="346"/>
        <v/>
      </c>
      <c r="L1106" s="244" t="str">
        <f t="shared" si="346"/>
        <v/>
      </c>
      <c r="M1106" s="244" t="str">
        <f t="shared" si="346"/>
        <v/>
      </c>
      <c r="N1106" s="244" t="str">
        <f t="shared" si="346"/>
        <v/>
      </c>
      <c r="O1106" s="244" t="str">
        <f t="shared" si="346"/>
        <v/>
      </c>
      <c r="P1106" s="244" t="str">
        <f t="shared" si="346"/>
        <v/>
      </c>
      <c r="Q1106" s="244" t="str">
        <f t="shared" si="346"/>
        <v/>
      </c>
      <c r="R1106" s="244" t="str">
        <f t="shared" si="346"/>
        <v/>
      </c>
      <c r="S1106" s="244" t="str">
        <f t="shared" si="346"/>
        <v/>
      </c>
      <c r="T1106" s="244" t="str">
        <f t="shared" si="346"/>
        <v/>
      </c>
      <c r="U1106" s="244" t="str">
        <f t="shared" si="346"/>
        <v/>
      </c>
      <c r="V1106" s="244" t="str">
        <f t="shared" si="346"/>
        <v/>
      </c>
      <c r="W1106" s="244" t="str">
        <f t="shared" si="346"/>
        <v/>
      </c>
      <c r="X1106" s="244" t="str">
        <f t="shared" si="346"/>
        <v/>
      </c>
      <c r="Y1106" s="244" t="str">
        <f t="shared" si="346"/>
        <v/>
      </c>
      <c r="Z1106" s="244" t="str">
        <f t="shared" si="346"/>
        <v/>
      </c>
      <c r="AA1106" s="244" t="str">
        <f t="shared" si="346"/>
        <v/>
      </c>
      <c r="AB1106" s="244" t="str">
        <f t="shared" si="346"/>
        <v/>
      </c>
      <c r="AC1106" s="244" t="str">
        <f t="shared" si="346"/>
        <v/>
      </c>
      <c r="AD1106" s="244" t="str">
        <f t="shared" si="346"/>
        <v/>
      </c>
      <c r="AE1106" s="244" t="str">
        <f t="shared" si="346"/>
        <v/>
      </c>
      <c r="AF1106" s="244" t="str">
        <f t="shared" si="346"/>
        <v/>
      </c>
      <c r="AG1106" s="244" t="str">
        <f t="shared" si="346"/>
        <v/>
      </c>
      <c r="AH1106" s="244"/>
    </row>
    <row r="1107" spans="1:34" x14ac:dyDescent="0.2">
      <c r="A1107" s="219" t="s">
        <v>60</v>
      </c>
      <c r="B1107" s="219" t="s">
        <v>435</v>
      </c>
      <c r="C1107" s="244"/>
      <c r="D1107" s="244" t="str">
        <f t="shared" si="342"/>
        <v/>
      </c>
      <c r="E1107" s="244" t="str">
        <f t="shared" si="346"/>
        <v/>
      </c>
      <c r="F1107" s="244" t="str">
        <f t="shared" si="346"/>
        <v/>
      </c>
      <c r="G1107" s="244">
        <f t="shared" si="346"/>
        <v>0.72766808134581751</v>
      </c>
      <c r="H1107" s="244">
        <f t="shared" si="346"/>
        <v>0.17560619636813843</v>
      </c>
      <c r="I1107" s="244">
        <f t="shared" si="346"/>
        <v>0.23944437566166138</v>
      </c>
      <c r="J1107" s="244">
        <f t="shared" si="346"/>
        <v>0.37765369141372951</v>
      </c>
      <c r="K1107" s="244">
        <f t="shared" si="346"/>
        <v>0.36050090589632228</v>
      </c>
      <c r="L1107" s="244">
        <f t="shared" si="346"/>
        <v>0.47685889241908219</v>
      </c>
      <c r="M1107" s="244">
        <f t="shared" si="346"/>
        <v>1.253874503837257</v>
      </c>
      <c r="N1107" s="244">
        <f t="shared" si="346"/>
        <v>1.0775074980814725</v>
      </c>
      <c r="O1107" s="244">
        <f t="shared" si="346"/>
        <v>1.2635858132850557</v>
      </c>
      <c r="P1107" s="244">
        <f t="shared" si="346"/>
        <v>1.2201398113765389</v>
      </c>
      <c r="Q1107" s="244">
        <f t="shared" si="346"/>
        <v>1.2947169319342924</v>
      </c>
      <c r="R1107" s="244">
        <f t="shared" si="346"/>
        <v>0.8897139752357327</v>
      </c>
      <c r="S1107" s="244">
        <f t="shared" si="346"/>
        <v>1.8325247734306633</v>
      </c>
      <c r="T1107" s="244">
        <f t="shared" si="346"/>
        <v>1.0391095671612907</v>
      </c>
      <c r="U1107" s="244">
        <f t="shared" si="346"/>
        <v>0.91049551358462244</v>
      </c>
      <c r="V1107" s="244">
        <f t="shared" si="346"/>
        <v>0.77756593761494996</v>
      </c>
      <c r="W1107" s="244">
        <f t="shared" si="346"/>
        <v>0.79234453960315998</v>
      </c>
      <c r="X1107" s="244">
        <f t="shared" si="346"/>
        <v>0.84410781620686193</v>
      </c>
      <c r="Y1107" s="244">
        <f t="shared" si="346"/>
        <v>0.82852521356586828</v>
      </c>
      <c r="Z1107" s="244">
        <f t="shared" si="346"/>
        <v>8.2832647591213959</v>
      </c>
      <c r="AA1107" s="244">
        <f t="shared" si="346"/>
        <v>8.8399999999999981</v>
      </c>
      <c r="AB1107" s="244">
        <f t="shared" si="346"/>
        <v>8.9540000000000006</v>
      </c>
      <c r="AC1107" s="244">
        <f t="shared" si="346"/>
        <v>11.471146638373909</v>
      </c>
      <c r="AD1107" s="244">
        <f t="shared" si="346"/>
        <v>8.9079999999999995</v>
      </c>
      <c r="AE1107" s="244">
        <f t="shared" si="346"/>
        <v>7.0910000000000002</v>
      </c>
      <c r="AF1107" s="244">
        <f t="shared" si="346"/>
        <v>5.61</v>
      </c>
      <c r="AG1107" s="244">
        <f t="shared" si="346"/>
        <v>2.7189999999999999</v>
      </c>
      <c r="AH1107" s="244"/>
    </row>
    <row r="1108" spans="1:34" x14ac:dyDescent="0.2">
      <c r="A1108" s="219" t="s">
        <v>119</v>
      </c>
      <c r="B1108" s="219" t="s">
        <v>436</v>
      </c>
      <c r="C1108" s="244"/>
      <c r="D1108" s="244" t="str">
        <f t="shared" si="342"/>
        <v/>
      </c>
      <c r="E1108" s="244" t="str">
        <f t="shared" si="346"/>
        <v/>
      </c>
      <c r="F1108" s="244" t="str">
        <f t="shared" si="346"/>
        <v/>
      </c>
      <c r="G1108" s="244" t="str">
        <f t="shared" si="346"/>
        <v/>
      </c>
      <c r="H1108" s="244">
        <f t="shared" si="346"/>
        <v>1.9666125281485825</v>
      </c>
      <c r="I1108" s="244">
        <f t="shared" si="346"/>
        <v>8.0146453826993411E-2</v>
      </c>
      <c r="J1108" s="244">
        <f t="shared" si="346"/>
        <v>0.17233544593594743</v>
      </c>
      <c r="K1108" s="244">
        <f t="shared" si="346"/>
        <v>0.42258473566572347</v>
      </c>
      <c r="L1108" s="244">
        <f t="shared" si="346"/>
        <v>0.12779641933931005</v>
      </c>
      <c r="M1108" s="244">
        <f t="shared" si="346"/>
        <v>0.26644393812066858</v>
      </c>
      <c r="N1108" s="244">
        <f t="shared" si="346"/>
        <v>0.57385879172049015</v>
      </c>
      <c r="O1108" s="244">
        <f t="shared" si="346"/>
        <v>0.59256573690049563</v>
      </c>
      <c r="P1108" s="244">
        <f t="shared" si="346"/>
        <v>0.54930754626031708</v>
      </c>
      <c r="Q1108" s="244">
        <f t="shared" si="346"/>
        <v>0.80176423021481558</v>
      </c>
      <c r="R1108" s="244">
        <f t="shared" si="346"/>
        <v>0.56013023739857026</v>
      </c>
      <c r="S1108" s="244">
        <f t="shared" si="346"/>
        <v>1.1548913604892936</v>
      </c>
      <c r="T1108" s="244">
        <f t="shared" si="346"/>
        <v>0.6561269452224302</v>
      </c>
      <c r="U1108" s="244">
        <f t="shared" si="346"/>
        <v>1.1115377755002489</v>
      </c>
      <c r="V1108" s="244">
        <f t="shared" si="346"/>
        <v>2.1627081078294936</v>
      </c>
      <c r="W1108" s="244">
        <f t="shared" si="346"/>
        <v>2.195662425993484</v>
      </c>
      <c r="X1108" s="244">
        <f t="shared" si="346"/>
        <v>2.4545808688895221</v>
      </c>
      <c r="Y1108" s="244">
        <f t="shared" si="346"/>
        <v>2.661</v>
      </c>
      <c r="Z1108" s="244">
        <f t="shared" si="346"/>
        <v>0.25866968322148726</v>
      </c>
      <c r="AA1108" s="244">
        <f t="shared" si="346"/>
        <v>2.1789999999999994</v>
      </c>
      <c r="AB1108" s="244">
        <f t="shared" si="346"/>
        <v>2.238</v>
      </c>
      <c r="AC1108" s="244">
        <f t="shared" si="346"/>
        <v>2.380042947937929</v>
      </c>
      <c r="AD1108" s="244">
        <f t="shared" si="346"/>
        <v>3.165</v>
      </c>
      <c r="AE1108" s="244">
        <f t="shared" si="346"/>
        <v>0.95599999999999985</v>
      </c>
      <c r="AF1108" s="244">
        <f t="shared" si="346"/>
        <v>1.2953535564853556</v>
      </c>
      <c r="AG1108" s="244">
        <f t="shared" si="346"/>
        <v>2.2940695517774339</v>
      </c>
      <c r="AH1108" s="244"/>
    </row>
    <row r="1109" spans="1:34" x14ac:dyDescent="0.2">
      <c r="A1109" s="219" t="s">
        <v>468</v>
      </c>
      <c r="B1109" s="219" t="s">
        <v>438</v>
      </c>
      <c r="C1109" s="244"/>
      <c r="D1109" s="244">
        <f t="shared" si="342"/>
        <v>13.235402990103122</v>
      </c>
      <c r="E1109" s="244">
        <f t="shared" si="346"/>
        <v>14.290623768193754</v>
      </c>
      <c r="F1109" s="244">
        <f t="shared" si="346"/>
        <v>19.27271930984352</v>
      </c>
      <c r="G1109" s="244">
        <f t="shared" si="346"/>
        <v>19.946424245765201</v>
      </c>
      <c r="H1109" s="244">
        <f t="shared" si="346"/>
        <v>20.309689248471734</v>
      </c>
      <c r="I1109" s="244">
        <f t="shared" si="346"/>
        <v>28.62413307045977</v>
      </c>
      <c r="J1109" s="244">
        <f t="shared" si="346"/>
        <v>26.760522062155285</v>
      </c>
      <c r="K1109" s="244">
        <f t="shared" si="346"/>
        <v>32.976999531454261</v>
      </c>
      <c r="L1109" s="244">
        <f t="shared" si="346"/>
        <v>32.80974406419805</v>
      </c>
      <c r="M1109" s="244">
        <f t="shared" si="346"/>
        <v>33.769528706899706</v>
      </c>
      <c r="N1109" s="244">
        <f t="shared" si="346"/>
        <v>41.604998459258752</v>
      </c>
      <c r="O1109" s="244">
        <f t="shared" si="346"/>
        <v>38.696856154849023</v>
      </c>
      <c r="P1109" s="244">
        <f t="shared" si="346"/>
        <v>41.255890021386612</v>
      </c>
      <c r="Q1109" s="244">
        <f t="shared" si="346"/>
        <v>43.47336964501109</v>
      </c>
      <c r="R1109" s="244">
        <f t="shared" si="346"/>
        <v>40.392058773399185</v>
      </c>
      <c r="S1109" s="244">
        <f t="shared" si="346"/>
        <v>36.996610074737532</v>
      </c>
      <c r="T1109" s="244">
        <f t="shared" si="346"/>
        <v>37.792668403161002</v>
      </c>
      <c r="U1109" s="244">
        <f t="shared" si="346"/>
        <v>41.470057654402112</v>
      </c>
      <c r="V1109" s="244">
        <f t="shared" si="346"/>
        <v>43.945934407201527</v>
      </c>
      <c r="W1109" s="244">
        <f t="shared" si="346"/>
        <v>46.160139304446844</v>
      </c>
      <c r="X1109" s="244">
        <f t="shared" si="346"/>
        <v>51.424549326139569</v>
      </c>
      <c r="Y1109" s="244">
        <f t="shared" si="346"/>
        <v>50.099999999999994</v>
      </c>
      <c r="Z1109" s="244">
        <f t="shared" si="346"/>
        <v>51.5694584694862</v>
      </c>
      <c r="AA1109" s="244">
        <f t="shared" si="346"/>
        <v>52.012</v>
      </c>
      <c r="AB1109" s="244">
        <f t="shared" si="346"/>
        <v>53.803000000000004</v>
      </c>
      <c r="AC1109" s="244">
        <f t="shared" si="346"/>
        <v>55.584154421127565</v>
      </c>
      <c r="AD1109" s="244">
        <f t="shared" si="346"/>
        <v>53.978999999999999</v>
      </c>
      <c r="AE1109" s="244">
        <f t="shared" si="346"/>
        <v>48.241086533651973</v>
      </c>
      <c r="AF1109" s="244">
        <f t="shared" si="346"/>
        <v>49.265334171380687</v>
      </c>
      <c r="AG1109" s="244">
        <f t="shared" si="346"/>
        <v>49.802706011819858</v>
      </c>
      <c r="AH1109" s="244"/>
    </row>
    <row r="1110" spans="1:34" x14ac:dyDescent="0.2">
      <c r="A1110" s="219" t="s">
        <v>469</v>
      </c>
      <c r="B1110" s="219" t="s">
        <v>440</v>
      </c>
      <c r="C1110" s="244"/>
      <c r="D1110" s="244" t="str">
        <f t="shared" si="342"/>
        <v/>
      </c>
      <c r="E1110" s="244" t="str">
        <f t="shared" si="346"/>
        <v/>
      </c>
      <c r="F1110" s="244" t="str">
        <f t="shared" si="346"/>
        <v/>
      </c>
      <c r="G1110" s="244" t="str">
        <f t="shared" si="346"/>
        <v/>
      </c>
      <c r="H1110" s="244" t="str">
        <f t="shared" si="346"/>
        <v/>
      </c>
      <c r="I1110" s="244" t="str">
        <f t="shared" si="346"/>
        <v/>
      </c>
      <c r="J1110" s="244" t="str">
        <f t="shared" si="346"/>
        <v/>
      </c>
      <c r="K1110" s="244" t="str">
        <f t="shared" si="346"/>
        <v/>
      </c>
      <c r="L1110" s="244" t="str">
        <f t="shared" si="346"/>
        <v/>
      </c>
      <c r="M1110" s="244" t="str">
        <f t="shared" si="346"/>
        <v/>
      </c>
      <c r="N1110" s="244" t="str">
        <f t="shared" si="346"/>
        <v/>
      </c>
      <c r="O1110" s="244" t="str">
        <f t="shared" si="346"/>
        <v/>
      </c>
      <c r="P1110" s="244" t="str">
        <f t="shared" si="346"/>
        <v/>
      </c>
      <c r="Q1110" s="244" t="str">
        <f t="shared" si="346"/>
        <v/>
      </c>
      <c r="R1110" s="244" t="str">
        <f t="shared" si="346"/>
        <v/>
      </c>
      <c r="S1110" s="244" t="str">
        <f t="shared" ref="E1110:AG1113" si="347">+IFERROR(R1057*(1+S1216/100),"")</f>
        <v/>
      </c>
      <c r="T1110" s="244" t="str">
        <f t="shared" si="347"/>
        <v/>
      </c>
      <c r="U1110" s="244" t="str">
        <f t="shared" si="347"/>
        <v/>
      </c>
      <c r="V1110" s="244" t="str">
        <f t="shared" si="347"/>
        <v/>
      </c>
      <c r="W1110" s="244" t="str">
        <f t="shared" si="347"/>
        <v/>
      </c>
      <c r="X1110" s="244" t="str">
        <f t="shared" si="347"/>
        <v/>
      </c>
      <c r="Y1110" s="244" t="str">
        <f t="shared" si="347"/>
        <v/>
      </c>
      <c r="Z1110" s="244" t="str">
        <f t="shared" si="347"/>
        <v/>
      </c>
      <c r="AA1110" s="244" t="str">
        <f t="shared" si="347"/>
        <v/>
      </c>
      <c r="AB1110" s="244" t="str">
        <f t="shared" si="347"/>
        <v/>
      </c>
      <c r="AC1110" s="244" t="str">
        <f t="shared" si="347"/>
        <v/>
      </c>
      <c r="AD1110" s="244" t="str">
        <f t="shared" si="347"/>
        <v/>
      </c>
      <c r="AE1110" s="244" t="str">
        <f t="shared" si="347"/>
        <v/>
      </c>
      <c r="AF1110" s="244" t="str">
        <f t="shared" si="347"/>
        <v/>
      </c>
      <c r="AG1110" s="244" t="str">
        <f t="shared" si="347"/>
        <v/>
      </c>
      <c r="AH1110" s="244"/>
    </row>
    <row r="1111" spans="1:34" x14ac:dyDescent="0.2">
      <c r="A1111" s="219" t="s">
        <v>470</v>
      </c>
      <c r="B1111" s="219" t="s">
        <v>442</v>
      </c>
      <c r="C1111" s="244"/>
      <c r="D1111" s="244" t="str">
        <f t="shared" si="342"/>
        <v/>
      </c>
      <c r="E1111" s="244" t="str">
        <f t="shared" si="347"/>
        <v/>
      </c>
      <c r="F1111" s="244" t="str">
        <f t="shared" si="347"/>
        <v/>
      </c>
      <c r="G1111" s="244" t="str">
        <f t="shared" si="347"/>
        <v/>
      </c>
      <c r="H1111" s="244" t="str">
        <f t="shared" si="347"/>
        <v/>
      </c>
      <c r="I1111" s="244" t="str">
        <f t="shared" si="347"/>
        <v/>
      </c>
      <c r="J1111" s="244" t="str">
        <f t="shared" si="347"/>
        <v/>
      </c>
      <c r="K1111" s="244" t="str">
        <f t="shared" si="347"/>
        <v/>
      </c>
      <c r="L1111" s="244" t="str">
        <f t="shared" si="347"/>
        <v/>
      </c>
      <c r="M1111" s="244" t="str">
        <f t="shared" si="347"/>
        <v/>
      </c>
      <c r="N1111" s="244" t="str">
        <f t="shared" si="347"/>
        <v/>
      </c>
      <c r="O1111" s="244" t="str">
        <f t="shared" si="347"/>
        <v/>
      </c>
      <c r="P1111" s="244" t="str">
        <f t="shared" si="347"/>
        <v/>
      </c>
      <c r="Q1111" s="244" t="str">
        <f t="shared" si="347"/>
        <v/>
      </c>
      <c r="R1111" s="244" t="str">
        <f t="shared" si="347"/>
        <v/>
      </c>
      <c r="S1111" s="244" t="str">
        <f t="shared" si="347"/>
        <v/>
      </c>
      <c r="T1111" s="244" t="str">
        <f t="shared" si="347"/>
        <v/>
      </c>
      <c r="U1111" s="244" t="str">
        <f t="shared" si="347"/>
        <v/>
      </c>
      <c r="V1111" s="244" t="str">
        <f t="shared" si="347"/>
        <v/>
      </c>
      <c r="W1111" s="244" t="str">
        <f t="shared" si="347"/>
        <v/>
      </c>
      <c r="X1111" s="244" t="str">
        <f t="shared" si="347"/>
        <v/>
      </c>
      <c r="Y1111" s="244" t="str">
        <f t="shared" si="347"/>
        <v/>
      </c>
      <c r="Z1111" s="244" t="str">
        <f t="shared" si="347"/>
        <v/>
      </c>
      <c r="AA1111" s="244" t="str">
        <f t="shared" si="347"/>
        <v/>
      </c>
      <c r="AB1111" s="244" t="str">
        <f t="shared" si="347"/>
        <v/>
      </c>
      <c r="AC1111" s="244" t="str">
        <f t="shared" si="347"/>
        <v/>
      </c>
      <c r="AD1111" s="244" t="str">
        <f t="shared" si="347"/>
        <v/>
      </c>
      <c r="AE1111" s="244" t="str">
        <f t="shared" si="347"/>
        <v/>
      </c>
      <c r="AF1111" s="244" t="str">
        <f t="shared" si="347"/>
        <v/>
      </c>
      <c r="AG1111" s="244" t="str">
        <f t="shared" si="347"/>
        <v/>
      </c>
      <c r="AH1111" s="244"/>
    </row>
    <row r="1112" spans="1:34" ht="10.8" thickBot="1" x14ac:dyDescent="0.25">
      <c r="A1112" s="219" t="s">
        <v>75</v>
      </c>
      <c r="B1112" s="219" t="s">
        <v>443</v>
      </c>
      <c r="C1112" s="244"/>
      <c r="D1112" s="244">
        <f t="shared" si="342"/>
        <v>35.518841035266867</v>
      </c>
      <c r="E1112" s="244">
        <f t="shared" si="347"/>
        <v>43.330650302172714</v>
      </c>
      <c r="F1112" s="244">
        <f t="shared" si="347"/>
        <v>17.709761594425306</v>
      </c>
      <c r="G1112" s="244">
        <f t="shared" si="347"/>
        <v>17.236532027438102</v>
      </c>
      <c r="H1112" s="244">
        <f t="shared" si="347"/>
        <v>15.813797518560351</v>
      </c>
      <c r="I1112" s="244">
        <f t="shared" si="347"/>
        <v>16.252993404692159</v>
      </c>
      <c r="J1112" s="244">
        <f t="shared" si="347"/>
        <v>14.645923054093064</v>
      </c>
      <c r="K1112" s="244">
        <f t="shared" si="347"/>
        <v>17.076905241444042</v>
      </c>
      <c r="L1112" s="244">
        <f t="shared" si="347"/>
        <v>18.174527901980699</v>
      </c>
      <c r="M1112" s="244">
        <f t="shared" si="347"/>
        <v>29.059788951249992</v>
      </c>
      <c r="N1112" s="244">
        <f t="shared" si="347"/>
        <v>39.467326094291657</v>
      </c>
      <c r="O1112" s="244">
        <f t="shared" si="347"/>
        <v>50.971335876876537</v>
      </c>
      <c r="P1112" s="244">
        <f t="shared" si="347"/>
        <v>51.702839522929878</v>
      </c>
      <c r="Q1112" s="244">
        <f t="shared" si="347"/>
        <v>57.486259940324352</v>
      </c>
      <c r="R1112" s="244">
        <f t="shared" si="347"/>
        <v>46.248629233392784</v>
      </c>
      <c r="S1112" s="244">
        <f t="shared" si="347"/>
        <v>50.880645244156455</v>
      </c>
      <c r="T1112" s="244">
        <f t="shared" si="347"/>
        <v>43.202892009525073</v>
      </c>
      <c r="U1112" s="244">
        <f t="shared" si="347"/>
        <v>50.693941302677572</v>
      </c>
      <c r="V1112" s="244">
        <f t="shared" si="347"/>
        <v>58.507327420328139</v>
      </c>
      <c r="W1112" s="244">
        <f t="shared" si="347"/>
        <v>79.990368770551981</v>
      </c>
      <c r="X1112" s="244">
        <f t="shared" si="347"/>
        <v>82.887440871369293</v>
      </c>
      <c r="Y1112" s="244">
        <f t="shared" si="347"/>
        <v>76.945404600995019</v>
      </c>
      <c r="Z1112" s="244">
        <f t="shared" si="347"/>
        <v>101.31705746132299</v>
      </c>
      <c r="AA1112" s="244">
        <f t="shared" si="347"/>
        <v>93.622000000000014</v>
      </c>
      <c r="AB1112" s="244">
        <f t="shared" si="347"/>
        <v>105.869</v>
      </c>
      <c r="AC1112" s="244">
        <f t="shared" si="347"/>
        <v>114.57422340339845</v>
      </c>
      <c r="AD1112" s="244">
        <f t="shared" si="347"/>
        <v>78.847820565103405</v>
      </c>
      <c r="AE1112" s="244">
        <f t="shared" si="347"/>
        <v>72.994740760954315</v>
      </c>
      <c r="AF1112" s="244">
        <f t="shared" si="347"/>
        <v>94.971009558565498</v>
      </c>
      <c r="AG1112" s="244">
        <f t="shared" si="347"/>
        <v>92.992351799808347</v>
      </c>
      <c r="AH1112" s="244"/>
    </row>
    <row r="1113" spans="1:34" ht="10.8" thickBot="1" x14ac:dyDescent="0.25">
      <c r="A1113" s="230" t="s">
        <v>74</v>
      </c>
      <c r="B1113" s="245"/>
      <c r="C1113" s="232"/>
      <c r="D1113" s="232">
        <f t="shared" si="342"/>
        <v>832.81801562412977</v>
      </c>
      <c r="E1113" s="232">
        <f t="shared" si="347"/>
        <v>1225.27706961626</v>
      </c>
      <c r="F1113" s="232">
        <f t="shared" si="347"/>
        <v>1373.4278347808468</v>
      </c>
      <c r="G1113" s="232">
        <f t="shared" si="347"/>
        <v>1469.6667701156493</v>
      </c>
      <c r="H1113" s="232">
        <f t="shared" si="347"/>
        <v>1559.559778384524</v>
      </c>
      <c r="I1113" s="232">
        <f t="shared" si="347"/>
        <v>1409.064687030336</v>
      </c>
      <c r="J1113" s="232">
        <f t="shared" si="347"/>
        <v>1519.124895337831</v>
      </c>
      <c r="K1113" s="232">
        <f t="shared" si="347"/>
        <v>1983.0673117947749</v>
      </c>
      <c r="L1113" s="232">
        <f t="shared" si="347"/>
        <v>2021.1971990286652</v>
      </c>
      <c r="M1113" s="232">
        <f t="shared" si="347"/>
        <v>1746.1260879391928</v>
      </c>
      <c r="N1113" s="232">
        <f t="shared" si="347"/>
        <v>1961.0143063173346</v>
      </c>
      <c r="O1113" s="232">
        <f t="shared" si="347"/>
        <v>1913.8551930168219</v>
      </c>
      <c r="P1113" s="232">
        <f t="shared" si="347"/>
        <v>2509.2771140565878</v>
      </c>
      <c r="Q1113" s="232">
        <f t="shared" si="347"/>
        <v>3018.8953292929955</v>
      </c>
      <c r="R1113" s="232">
        <f t="shared" si="347"/>
        <v>2990.0139847978953</v>
      </c>
      <c r="S1113" s="232">
        <f t="shared" si="347"/>
        <v>2938.1562813459877</v>
      </c>
      <c r="T1113" s="232">
        <f t="shared" si="347"/>
        <v>2911.6461800230877</v>
      </c>
      <c r="U1113" s="232">
        <f t="shared" si="347"/>
        <v>3199.6621062540594</v>
      </c>
      <c r="V1113" s="232">
        <f t="shared" si="347"/>
        <v>3540.3779745381294</v>
      </c>
      <c r="W1113" s="232">
        <f t="shared" si="347"/>
        <v>3795.7129516944328</v>
      </c>
      <c r="X1113" s="232">
        <f t="shared" si="347"/>
        <v>4380.5251731142034</v>
      </c>
      <c r="Y1113" s="232">
        <f t="shared" si="347"/>
        <v>4444.0808326510742</v>
      </c>
      <c r="Z1113" s="232">
        <f t="shared" si="347"/>
        <v>4107.166663144355</v>
      </c>
      <c r="AA1113" s="232">
        <f t="shared" si="347"/>
        <v>3737.652</v>
      </c>
      <c r="AB1113" s="232">
        <f t="shared" si="347"/>
        <v>3928.4560000000006</v>
      </c>
      <c r="AC1113" s="232">
        <f t="shared" si="347"/>
        <v>5042.5084606091714</v>
      </c>
      <c r="AD1113" s="232">
        <f t="shared" si="347"/>
        <v>3940.1251648637181</v>
      </c>
      <c r="AE1113" s="232">
        <f t="shared" si="347"/>
        <v>3348.3968348959479</v>
      </c>
      <c r="AF1113" s="232">
        <f t="shared" si="347"/>
        <v>4721.8662259542298</v>
      </c>
      <c r="AG1113" s="232">
        <f t="shared" si="347"/>
        <v>6732.028071640596</v>
      </c>
      <c r="AH1113" s="232"/>
    </row>
    <row r="1114" spans="1:34" x14ac:dyDescent="0.2">
      <c r="C1114" s="234"/>
      <c r="D1114" s="234"/>
      <c r="E1114" s="234"/>
      <c r="F1114" s="234"/>
      <c r="G1114" s="234"/>
      <c r="H1114" s="234"/>
      <c r="I1114" s="234"/>
      <c r="J1114" s="234"/>
      <c r="K1114" s="234"/>
      <c r="L1114" s="234"/>
      <c r="M1114" s="234"/>
      <c r="N1114" s="234"/>
      <c r="O1114" s="234"/>
      <c r="P1114" s="234"/>
      <c r="Q1114" s="234"/>
      <c r="R1114" s="234"/>
      <c r="S1114" s="234"/>
      <c r="T1114" s="234"/>
      <c r="U1114" s="234"/>
      <c r="V1114" s="234"/>
      <c r="W1114" s="234"/>
      <c r="X1114" s="234"/>
      <c r="Y1114" s="234"/>
      <c r="Z1114" s="234"/>
      <c r="AA1114" s="234"/>
      <c r="AB1114" s="234"/>
      <c r="AC1114" s="234"/>
      <c r="AD1114" s="234"/>
      <c r="AE1114" s="234"/>
      <c r="AF1114" s="234"/>
      <c r="AG1114" s="234"/>
      <c r="AH1114" s="234"/>
    </row>
    <row r="1116" spans="1:34" x14ac:dyDescent="0.2">
      <c r="A1116" s="2" t="str">
        <f>"Tableau "&amp;B1116&amp;": "</f>
        <v xml:space="preserve">Tableau 2: </v>
      </c>
      <c r="B1116" s="211">
        <f>B1010+1</f>
        <v>2</v>
      </c>
    </row>
    <row r="1117" spans="1:34" ht="10.8" thickBot="1" x14ac:dyDescent="0.25">
      <c r="A1117" s="192" t="s">
        <v>477</v>
      </c>
    </row>
    <row r="1118" spans="1:34" ht="10.8" thickBot="1" x14ac:dyDescent="0.25">
      <c r="A1118" s="193" t="s">
        <v>0</v>
      </c>
      <c r="B1118" s="194" t="s">
        <v>19</v>
      </c>
      <c r="C1118" s="194">
        <f t="shared" ref="C1118:AG1118" si="348">C$13</f>
        <v>1993</v>
      </c>
      <c r="D1118" s="194">
        <f t="shared" si="348"/>
        <v>1994</v>
      </c>
      <c r="E1118" s="194">
        <f t="shared" si="348"/>
        <v>1995</v>
      </c>
      <c r="F1118" s="194">
        <f t="shared" si="348"/>
        <v>1996</v>
      </c>
      <c r="G1118" s="194">
        <f t="shared" si="348"/>
        <v>1997</v>
      </c>
      <c r="H1118" s="194">
        <f t="shared" si="348"/>
        <v>1998</v>
      </c>
      <c r="I1118" s="194">
        <f t="shared" si="348"/>
        <v>1999</v>
      </c>
      <c r="J1118" s="194">
        <f t="shared" si="348"/>
        <v>2000</v>
      </c>
      <c r="K1118" s="194">
        <f t="shared" si="348"/>
        <v>2001</v>
      </c>
      <c r="L1118" s="194">
        <f t="shared" si="348"/>
        <v>2002</v>
      </c>
      <c r="M1118" s="194">
        <f t="shared" si="348"/>
        <v>2003</v>
      </c>
      <c r="N1118" s="194">
        <f t="shared" si="348"/>
        <v>2004</v>
      </c>
      <c r="O1118" s="194">
        <f t="shared" si="348"/>
        <v>2005</v>
      </c>
      <c r="P1118" s="194">
        <f t="shared" si="348"/>
        <v>2006</v>
      </c>
      <c r="Q1118" s="194">
        <f t="shared" si="348"/>
        <v>2007</v>
      </c>
      <c r="R1118" s="194">
        <f t="shared" si="348"/>
        <v>2008</v>
      </c>
      <c r="S1118" s="194">
        <f t="shared" si="348"/>
        <v>2009</v>
      </c>
      <c r="T1118" s="194">
        <f t="shared" si="348"/>
        <v>2010</v>
      </c>
      <c r="U1118" s="194">
        <f t="shared" si="348"/>
        <v>2011</v>
      </c>
      <c r="V1118" s="194">
        <f t="shared" si="348"/>
        <v>2012</v>
      </c>
      <c r="W1118" s="194">
        <f t="shared" si="348"/>
        <v>2013</v>
      </c>
      <c r="X1118" s="194">
        <f t="shared" si="348"/>
        <v>2014</v>
      </c>
      <c r="Y1118" s="194">
        <f t="shared" si="348"/>
        <v>2015</v>
      </c>
      <c r="Z1118" s="194">
        <f t="shared" si="348"/>
        <v>2016</v>
      </c>
      <c r="AA1118" s="194">
        <f t="shared" si="348"/>
        <v>2017</v>
      </c>
      <c r="AB1118" s="194">
        <f t="shared" si="348"/>
        <v>2018</v>
      </c>
      <c r="AC1118" s="194">
        <f t="shared" si="348"/>
        <v>2019</v>
      </c>
      <c r="AD1118" s="194">
        <f t="shared" si="348"/>
        <v>2020</v>
      </c>
      <c r="AE1118" s="194">
        <f t="shared" si="348"/>
        <v>2021</v>
      </c>
      <c r="AF1118" s="194">
        <f t="shared" si="348"/>
        <v>2022</v>
      </c>
      <c r="AG1118" s="194">
        <f t="shared" si="348"/>
        <v>2023</v>
      </c>
      <c r="AH1118" s="194"/>
    </row>
    <row r="1119" spans="1:34" x14ac:dyDescent="0.2">
      <c r="A1119" s="219" t="s">
        <v>170</v>
      </c>
      <c r="B1119" s="219" t="s">
        <v>392</v>
      </c>
      <c r="C1119" s="244">
        <v>101.83670351974573</v>
      </c>
      <c r="D1119" s="244">
        <v>139.38901642637597</v>
      </c>
      <c r="E1119" s="244">
        <v>215.07079597495857</v>
      </c>
      <c r="F1119" s="244">
        <v>333.38370397470828</v>
      </c>
      <c r="G1119" s="244">
        <v>446.98279154543303</v>
      </c>
      <c r="H1119" s="244">
        <v>344.01768532529957</v>
      </c>
      <c r="I1119" s="244">
        <v>386.03460664873995</v>
      </c>
      <c r="J1119" s="244">
        <v>371.37124771867315</v>
      </c>
      <c r="K1119" s="244">
        <v>375.70857208009318</v>
      </c>
      <c r="L1119" s="244">
        <v>452.51088336038407</v>
      </c>
      <c r="M1119" s="244">
        <v>319.71243603087112</v>
      </c>
      <c r="N1119" s="244">
        <v>289.1905304328946</v>
      </c>
      <c r="O1119" s="244">
        <v>249.32607041791755</v>
      </c>
      <c r="P1119" s="244">
        <v>378.37924233675983</v>
      </c>
      <c r="Q1119" s="244">
        <v>459.11531103081194</v>
      </c>
      <c r="R1119" s="244">
        <v>409.02845885202754</v>
      </c>
      <c r="S1119" s="244">
        <v>284.59858565649097</v>
      </c>
      <c r="T1119" s="244">
        <v>488.36568429263366</v>
      </c>
      <c r="U1119" s="244">
        <v>486.9062937791806</v>
      </c>
      <c r="V1119" s="244">
        <v>438.73229670595595</v>
      </c>
      <c r="W1119" s="244">
        <v>480.88933151031688</v>
      </c>
      <c r="X1119" s="244">
        <v>680.04214147904713</v>
      </c>
      <c r="Y1119" s="244">
        <v>704.03778245662659</v>
      </c>
      <c r="Z1119" s="244">
        <v>768.04899999999998</v>
      </c>
      <c r="AA1119" s="244">
        <v>722.38</v>
      </c>
      <c r="AB1119" s="244">
        <v>731.51854077760834</v>
      </c>
      <c r="AC1119" s="244">
        <v>659.346</v>
      </c>
      <c r="AD1119" s="244">
        <v>645.56399999999996</v>
      </c>
      <c r="AE1119" s="244">
        <v>703.12400000000002</v>
      </c>
      <c r="AF1119" s="244">
        <v>692.10699999999997</v>
      </c>
      <c r="AG1119" s="244">
        <v>705.346</v>
      </c>
      <c r="AH1119" s="244"/>
    </row>
    <row r="1120" spans="1:34" x14ac:dyDescent="0.2">
      <c r="A1120" s="219" t="s">
        <v>171</v>
      </c>
      <c r="B1120" s="219" t="s">
        <v>393</v>
      </c>
      <c r="C1120" s="244">
        <v>30.862625722786103</v>
      </c>
      <c r="D1120" s="244">
        <v>30.862625722786117</v>
      </c>
      <c r="E1120" s="244">
        <v>29.011357717255496</v>
      </c>
      <c r="F1120" s="244">
        <v>29.193629427772176</v>
      </c>
      <c r="G1120" s="244">
        <v>30.415441024038451</v>
      </c>
      <c r="H1120" s="244">
        <v>24.850088850942701</v>
      </c>
      <c r="I1120" s="244">
        <v>25.387551714677006</v>
      </c>
      <c r="J1120" s="244">
        <v>24.888766537504605</v>
      </c>
      <c r="K1120" s="244">
        <v>24.246341213336159</v>
      </c>
      <c r="L1120" s="244">
        <v>21.713411374138925</v>
      </c>
      <c r="M1120" s="244">
        <v>23.126640580942929</v>
      </c>
      <c r="N1120" s="244">
        <v>23.984603755715145</v>
      </c>
      <c r="O1120" s="244">
        <v>24.160076825444815</v>
      </c>
      <c r="P1120" s="244">
        <v>24.585138929094548</v>
      </c>
      <c r="Q1120" s="244">
        <v>25.749466225609108</v>
      </c>
      <c r="R1120" s="244">
        <v>25.542570047187223</v>
      </c>
      <c r="S1120" s="244">
        <v>26.462532175742574</v>
      </c>
      <c r="T1120" s="244">
        <v>25.672027453677515</v>
      </c>
      <c r="U1120" s="244">
        <v>29.921210949554936</v>
      </c>
      <c r="V1120" s="244">
        <v>31.235794408469012</v>
      </c>
      <c r="W1120" s="244">
        <v>38.538626704574163</v>
      </c>
      <c r="X1120" s="244">
        <v>33.650395331419723</v>
      </c>
      <c r="Y1120" s="244">
        <v>38.53429572907072</v>
      </c>
      <c r="Z1120" s="244">
        <v>35.241</v>
      </c>
      <c r="AA1120" s="244">
        <v>36.658000000000001</v>
      </c>
      <c r="AB1120" s="244">
        <v>38.174095903779715</v>
      </c>
      <c r="AC1120" s="244">
        <v>23.146999999999998</v>
      </c>
      <c r="AD1120" s="244">
        <v>20.844999999999999</v>
      </c>
      <c r="AE1120" s="244">
        <v>26.491</v>
      </c>
      <c r="AF1120" s="244">
        <v>23.257999999999999</v>
      </c>
      <c r="AG1120" s="244">
        <v>24.491</v>
      </c>
      <c r="AH1120" s="244"/>
    </row>
    <row r="1121" spans="1:34" x14ac:dyDescent="0.2">
      <c r="A1121" s="219" t="s">
        <v>457</v>
      </c>
      <c r="B1121" s="219" t="s">
        <v>394</v>
      </c>
      <c r="C1121" s="244">
        <v>78.306348936206916</v>
      </c>
      <c r="D1121" s="244">
        <v>92.069737963341254</v>
      </c>
      <c r="E1121" s="244">
        <v>109.85850426287534</v>
      </c>
      <c r="F1121" s="244">
        <v>109.46673915717231</v>
      </c>
      <c r="G1121" s="244">
        <v>135.36365342525062</v>
      </c>
      <c r="H1121" s="244">
        <v>120.78819408766616</v>
      </c>
      <c r="I1121" s="244">
        <v>118.45644409704789</v>
      </c>
      <c r="J1121" s="244">
        <v>121.53247088421649</v>
      </c>
      <c r="K1121" s="244">
        <v>113.47067113939846</v>
      </c>
      <c r="L1121" s="244">
        <v>105.78891563890738</v>
      </c>
      <c r="M1121" s="244">
        <v>86.140807729859944</v>
      </c>
      <c r="N1121" s="244">
        <v>110.13956743653303</v>
      </c>
      <c r="O1121" s="244">
        <v>95.309880393430831</v>
      </c>
      <c r="P1121" s="244">
        <v>109.73838248055304</v>
      </c>
      <c r="Q1121" s="244">
        <v>128.54382581064203</v>
      </c>
      <c r="R1121" s="244">
        <v>139.67584428042912</v>
      </c>
      <c r="S1121" s="244">
        <v>111.72041880376649</v>
      </c>
      <c r="T1121" s="244">
        <v>155.02519044802213</v>
      </c>
      <c r="U1121" s="244">
        <v>131.78199128698202</v>
      </c>
      <c r="V1121" s="244">
        <v>133.45082762464844</v>
      </c>
      <c r="W1121" s="244">
        <v>105.36910999827221</v>
      </c>
      <c r="X1121" s="244">
        <v>122.32615804060963</v>
      </c>
      <c r="Y1121" s="244">
        <v>130.47798198631511</v>
      </c>
      <c r="Z1121" s="244">
        <v>122.483</v>
      </c>
      <c r="AA1121" s="244">
        <v>149.066</v>
      </c>
      <c r="AB1121" s="244">
        <v>156.86126695922724</v>
      </c>
      <c r="AC1121" s="244">
        <v>127.324</v>
      </c>
      <c r="AD1121" s="244">
        <v>118.974</v>
      </c>
      <c r="AE1121" s="244">
        <v>138.50299999999999</v>
      </c>
      <c r="AF1121" s="244">
        <v>121.777</v>
      </c>
      <c r="AG1121" s="244">
        <v>135.66200000000001</v>
      </c>
      <c r="AH1121" s="244"/>
    </row>
    <row r="1122" spans="1:34" x14ac:dyDescent="0.2">
      <c r="A1122" s="219" t="s">
        <v>458</v>
      </c>
      <c r="B1122" s="219" t="s">
        <v>396</v>
      </c>
      <c r="C1122" s="244">
        <v>0.82798542285816945</v>
      </c>
      <c r="D1122" s="244">
        <v>1.1685154238795541</v>
      </c>
      <c r="E1122" s="244">
        <v>1.0689546482177226</v>
      </c>
      <c r="F1122" s="244">
        <v>1.0045796760820345</v>
      </c>
      <c r="G1122" s="244">
        <v>1.186343085078243</v>
      </c>
      <c r="H1122" s="244">
        <v>0.96273552186661204</v>
      </c>
      <c r="I1122" s="244">
        <v>0.87429277742300382</v>
      </c>
      <c r="J1122" s="244">
        <v>0.58217661847944524</v>
      </c>
      <c r="K1122" s="244">
        <v>0.42320810350037291</v>
      </c>
      <c r="L1122" s="244">
        <v>0.31339775814534415</v>
      </c>
      <c r="M1122" s="244">
        <v>0.43970786538708206</v>
      </c>
      <c r="N1122" s="244">
        <v>0.30825753625216046</v>
      </c>
      <c r="O1122" s="244">
        <v>0.3604636854316185</v>
      </c>
      <c r="P1122" s="244">
        <v>0.37416130547802001</v>
      </c>
      <c r="Q1122" s="244">
        <v>0.38962135512486934</v>
      </c>
      <c r="R1122" s="244">
        <v>0.39042476961397599</v>
      </c>
      <c r="S1122" s="244">
        <v>0.54891038715475704</v>
      </c>
      <c r="T1122" s="244">
        <v>0.5964834030115137</v>
      </c>
      <c r="U1122" s="244">
        <v>0.49534757818456437</v>
      </c>
      <c r="V1122" s="244">
        <v>0.58030589297770385</v>
      </c>
      <c r="W1122" s="244">
        <v>0.5908405812742632</v>
      </c>
      <c r="X1122" s="244">
        <v>0.57376985413290105</v>
      </c>
      <c r="Y1122" s="244">
        <v>0.59199999999999997</v>
      </c>
      <c r="Z1122" s="244">
        <v>0.57999999999999996</v>
      </c>
      <c r="AA1122" s="244">
        <v>0.622</v>
      </c>
      <c r="AB1122" s="244">
        <v>0.63269062499999995</v>
      </c>
      <c r="AC1122" s="244">
        <v>0.92600000000000005</v>
      </c>
      <c r="AD1122" s="244">
        <v>0.92600000000000005</v>
      </c>
      <c r="AE1122" s="244">
        <v>1.0209999999999999</v>
      </c>
      <c r="AF1122" s="244">
        <v>0.83899999999999997</v>
      </c>
      <c r="AG1122" s="244">
        <v>1.0569999999999999</v>
      </c>
      <c r="AH1122" s="244"/>
    </row>
    <row r="1123" spans="1:34" x14ac:dyDescent="0.2">
      <c r="A1123" s="219" t="s">
        <v>173</v>
      </c>
      <c r="B1123" s="219" t="s">
        <v>397</v>
      </c>
      <c r="C1123" s="244">
        <v>815.61587099690746</v>
      </c>
      <c r="D1123" s="244">
        <v>840.00695614919812</v>
      </c>
      <c r="E1123" s="244">
        <v>940.81903324736606</v>
      </c>
      <c r="F1123" s="244">
        <v>870.84327016811756</v>
      </c>
      <c r="G1123" s="244">
        <v>939.81005169760431</v>
      </c>
      <c r="H1123" s="244">
        <v>984.13588977461961</v>
      </c>
      <c r="I1123" s="244">
        <v>1014.8546387378354</v>
      </c>
      <c r="J1123" s="244">
        <v>917.34259222973662</v>
      </c>
      <c r="K1123" s="244">
        <v>834.28315214564338</v>
      </c>
      <c r="L1123" s="244">
        <v>857.8437018747303</v>
      </c>
      <c r="M1123" s="244">
        <v>781.78312341615572</v>
      </c>
      <c r="N1123" s="244">
        <v>763.32994370069707</v>
      </c>
      <c r="O1123" s="244">
        <v>679.06861832154834</v>
      </c>
      <c r="P1123" s="244">
        <v>758.89333362008972</v>
      </c>
      <c r="Q1123" s="244">
        <v>744.74312599091991</v>
      </c>
      <c r="R1123" s="244">
        <v>764.68517002769465</v>
      </c>
      <c r="S1123" s="244">
        <v>703.74538796471734</v>
      </c>
      <c r="T1123" s="244">
        <v>661.4206931872385</v>
      </c>
      <c r="U1123" s="244">
        <v>594.33185007799773</v>
      </c>
      <c r="V1123" s="244">
        <v>650.4632343069436</v>
      </c>
      <c r="W1123" s="244">
        <v>669.15542043531798</v>
      </c>
      <c r="X1123" s="244">
        <v>797.67233827908399</v>
      </c>
      <c r="Y1123" s="244">
        <v>1000.980870590142</v>
      </c>
      <c r="Z1123" s="244">
        <v>834.81799999999998</v>
      </c>
      <c r="AA1123" s="244">
        <v>665</v>
      </c>
      <c r="AB1123" s="244">
        <v>620.98757688077876</v>
      </c>
      <c r="AC1123" s="244">
        <v>1517.5119999999999</v>
      </c>
      <c r="AD1123" s="244">
        <v>1254.345</v>
      </c>
      <c r="AE1123" s="244">
        <v>817.72199999999998</v>
      </c>
      <c r="AF1123" s="244">
        <v>1251.68</v>
      </c>
      <c r="AG1123" s="244">
        <v>2077.1999999999998</v>
      </c>
      <c r="AH1123" s="244"/>
    </row>
    <row r="1124" spans="1:34" x14ac:dyDescent="0.2">
      <c r="A1124" s="219" t="s">
        <v>174</v>
      </c>
      <c r="B1124" s="219" t="s">
        <v>398</v>
      </c>
      <c r="C1124" s="244">
        <v>0.29038459993597476</v>
      </c>
      <c r="D1124" s="244">
        <v>0.29038459993597487</v>
      </c>
      <c r="E1124" s="244">
        <v>0.17838643377546895</v>
      </c>
      <c r="F1124" s="244">
        <v>0.33046545142288708</v>
      </c>
      <c r="G1124" s="244">
        <v>0.59449105454533491</v>
      </c>
      <c r="H1124" s="244">
        <v>0.49628417994403701</v>
      </c>
      <c r="I1124" s="244">
        <v>0.11396759157502769</v>
      </c>
      <c r="J1124" s="244">
        <v>7.6254518140734875E-2</v>
      </c>
      <c r="K1124" s="244">
        <v>0.19863929883959527</v>
      </c>
      <c r="L1124" s="244">
        <v>0.23780636621836573</v>
      </c>
      <c r="M1124" s="244">
        <v>0.33267839925944448</v>
      </c>
      <c r="N1124" s="244">
        <v>0.23496540323468931</v>
      </c>
      <c r="O1124" s="244">
        <v>0.10465788518350727</v>
      </c>
      <c r="P1124" s="244">
        <v>4.0906482630365656E-2</v>
      </c>
      <c r="Q1124" s="244">
        <v>0.21058666968212841</v>
      </c>
      <c r="R1124" s="244">
        <v>0.34953242851401423</v>
      </c>
      <c r="S1124" s="244">
        <v>0.10646348183005191</v>
      </c>
      <c r="T1124" s="244">
        <v>9.4737639330305323E-2</v>
      </c>
      <c r="U1124" s="244">
        <v>0.62745975412007693</v>
      </c>
      <c r="V1124" s="244">
        <v>0.31381461098052571</v>
      </c>
      <c r="W1124" s="244">
        <v>0.22775824428653241</v>
      </c>
      <c r="X1124" s="244">
        <v>0.20893608221628496</v>
      </c>
      <c r="Y1124" s="244">
        <v>0.23384125467244726</v>
      </c>
      <c r="Z1124" s="244">
        <v>12.558</v>
      </c>
      <c r="AA1124" s="244">
        <v>13.233999999999998</v>
      </c>
      <c r="AB1124" s="244">
        <v>12.464667931955571</v>
      </c>
      <c r="AC1124" s="244">
        <v>10.294</v>
      </c>
      <c r="AD1124" s="244">
        <v>10.077</v>
      </c>
      <c r="AE1124" s="244">
        <v>11.734999999999999</v>
      </c>
      <c r="AF1124" s="244">
        <v>9.7210000000000001</v>
      </c>
      <c r="AG1124" s="244">
        <v>10.268000000000001</v>
      </c>
      <c r="AH1124" s="244"/>
    </row>
    <row r="1125" spans="1:34" x14ac:dyDescent="0.2">
      <c r="A1125" s="219" t="s">
        <v>459</v>
      </c>
      <c r="B1125" s="219" t="s">
        <v>399</v>
      </c>
      <c r="C1125" s="244">
        <v>9.0287168805636732E-3</v>
      </c>
      <c r="D1125" s="244">
        <v>5.7815695869871703E-2</v>
      </c>
      <c r="E1125" s="244">
        <v>4.4927977478463992E-2</v>
      </c>
      <c r="F1125" s="244">
        <v>0.11298229740273796</v>
      </c>
      <c r="G1125" s="244">
        <v>0.22488252688032317</v>
      </c>
      <c r="H1125" s="244">
        <v>7.050285177305772E-2</v>
      </c>
      <c r="I1125" s="244">
        <v>5.2658555658059894E-2</v>
      </c>
      <c r="J1125" s="244">
        <v>6.8530477633902742E-2</v>
      </c>
      <c r="K1125" s="244">
        <v>0.30448740636545413</v>
      </c>
      <c r="L1125" s="244">
        <v>0.3007411842780926</v>
      </c>
      <c r="M1125" s="244">
        <v>0.44098455195133801</v>
      </c>
      <c r="N1125" s="244">
        <v>0.29790605623554134</v>
      </c>
      <c r="O1125" s="244">
        <v>20.221370812679496</v>
      </c>
      <c r="P1125" s="244">
        <v>7.8829570768722563</v>
      </c>
      <c r="Q1125" s="244">
        <v>4.212373383306411</v>
      </c>
      <c r="R1125" s="244">
        <v>4.1740316993977347</v>
      </c>
      <c r="S1125" s="244">
        <v>4.9151945002524302</v>
      </c>
      <c r="T1125" s="244">
        <v>5.3255877300013426</v>
      </c>
      <c r="U1125" s="244">
        <v>6.8358906438238263</v>
      </c>
      <c r="V1125" s="244">
        <v>8.8549699427114756</v>
      </c>
      <c r="W1125" s="244">
        <v>9.2941758520582081</v>
      </c>
      <c r="X1125" s="244">
        <v>8.6247122183227045</v>
      </c>
      <c r="Y1125" s="244">
        <v>8.0968155740966576</v>
      </c>
      <c r="Z1125" s="244">
        <v>43.686</v>
      </c>
      <c r="AA1125" s="244">
        <v>45.807000000000002</v>
      </c>
      <c r="AB1125" s="244">
        <v>44.648807500265598</v>
      </c>
      <c r="AC1125" s="244">
        <v>37.828000000000003</v>
      </c>
      <c r="AD1125" s="244">
        <v>38.152999999999999</v>
      </c>
      <c r="AE1125" s="244">
        <v>37.878999999999998</v>
      </c>
      <c r="AF1125" s="244">
        <v>34.71</v>
      </c>
      <c r="AG1125" s="244">
        <v>34.917000000000002</v>
      </c>
      <c r="AH1125" s="244"/>
    </row>
    <row r="1126" spans="1:34" x14ac:dyDescent="0.2">
      <c r="A1126" s="219" t="s">
        <v>175</v>
      </c>
      <c r="B1126" s="219" t="s">
        <v>400</v>
      </c>
      <c r="C1126" s="244">
        <v>1.1258118456569117</v>
      </c>
      <c r="D1126" s="244">
        <v>1.3440144425153755</v>
      </c>
      <c r="E1126" s="244">
        <v>1.1833234922014084</v>
      </c>
      <c r="F1126" s="244">
        <v>4.8290451915685288</v>
      </c>
      <c r="G1126" s="244">
        <v>5.7083564971738712</v>
      </c>
      <c r="H1126" s="244">
        <v>4.2870357924441578</v>
      </c>
      <c r="I1126" s="244">
        <v>1.8611889269650144</v>
      </c>
      <c r="J1126" s="244">
        <v>0.82965760606652927</v>
      </c>
      <c r="K1126" s="244">
        <v>0.90918241756747942</v>
      </c>
      <c r="L1126" s="244">
        <v>1.0371631571040589</v>
      </c>
      <c r="M1126" s="244">
        <v>1.1049093592232757</v>
      </c>
      <c r="N1126" s="244">
        <v>0.46632856196671396</v>
      </c>
      <c r="O1126" s="244">
        <v>5.5896324154831499E-2</v>
      </c>
      <c r="P1126" s="244">
        <v>2.5768946079754263E-2</v>
      </c>
      <c r="Q1126" s="244">
        <v>0.15322067790313951</v>
      </c>
      <c r="R1126" s="244">
        <v>0.59450809424450635</v>
      </c>
      <c r="S1126" s="244">
        <v>0.55005574235136778</v>
      </c>
      <c r="T1126" s="244">
        <v>2.070288143710687</v>
      </c>
      <c r="U1126" s="244">
        <v>19.698804646122142</v>
      </c>
      <c r="V1126" s="244">
        <v>23.267062836244204</v>
      </c>
      <c r="W1126" s="244">
        <v>30.886737148357678</v>
      </c>
      <c r="X1126" s="244">
        <v>2.8297888106255793</v>
      </c>
      <c r="Y1126" s="244">
        <v>5.2064863601278129</v>
      </c>
      <c r="Z1126" s="244">
        <v>89.174999999999997</v>
      </c>
      <c r="AA1126" s="244">
        <v>86.224000000000004</v>
      </c>
      <c r="AB1126" s="244">
        <v>88.389650172958355</v>
      </c>
      <c r="AC1126" s="244">
        <v>75.638999999999996</v>
      </c>
      <c r="AD1126" s="244">
        <v>75.515000000000001</v>
      </c>
      <c r="AE1126" s="244">
        <v>90.478999999999999</v>
      </c>
      <c r="AF1126" s="244">
        <v>85.870999999999995</v>
      </c>
      <c r="AG1126" s="244">
        <v>78.963999999999999</v>
      </c>
      <c r="AH1126" s="244"/>
    </row>
    <row r="1127" spans="1:34" x14ac:dyDescent="0.2">
      <c r="A1127" s="219" t="s">
        <v>176</v>
      </c>
      <c r="B1127" s="219" t="s">
        <v>401</v>
      </c>
      <c r="C1127" s="244">
        <v>2.4472668545129013</v>
      </c>
      <c r="D1127" s="244">
        <v>2.5998399069222349</v>
      </c>
      <c r="E1127" s="244">
        <v>3.0425251022064437</v>
      </c>
      <c r="F1127" s="244">
        <v>3.3590931579188856</v>
      </c>
      <c r="G1127" s="244">
        <v>2.3836446589946441</v>
      </c>
      <c r="H1127" s="244">
        <v>2.0022514454281568</v>
      </c>
      <c r="I1127" s="244">
        <v>0.58410423824426039</v>
      </c>
      <c r="J1127" s="244">
        <v>0.31009893343713546</v>
      </c>
      <c r="K1127" s="244">
        <v>0.34249707309308658</v>
      </c>
      <c r="L1127" s="244">
        <v>0.51872833099368831</v>
      </c>
      <c r="M1127" s="244">
        <v>0.63174482948121014</v>
      </c>
      <c r="N1127" s="244">
        <v>0.31775248006705537</v>
      </c>
      <c r="O1127" s="244">
        <v>0.17853224800012885</v>
      </c>
      <c r="P1127" s="244">
        <v>0.14702961646340479</v>
      </c>
      <c r="Q1127" s="244">
        <v>64.83334085214625</v>
      </c>
      <c r="R1127" s="244">
        <v>13.60983081947308</v>
      </c>
      <c r="S1127" s="244">
        <v>26.245700424245783</v>
      </c>
      <c r="T1127" s="244">
        <v>45.577805280759861</v>
      </c>
      <c r="U1127" s="244">
        <v>37.060807533013659</v>
      </c>
      <c r="V1127" s="244">
        <v>43.422479754091903</v>
      </c>
      <c r="W1127" s="244">
        <v>45.547520962764978</v>
      </c>
      <c r="X1127" s="244">
        <v>48.716709271726621</v>
      </c>
      <c r="Y1127" s="244">
        <v>49.923207006968973</v>
      </c>
      <c r="Z1127" s="244">
        <v>74.122</v>
      </c>
      <c r="AA1127" s="244">
        <v>104.75</v>
      </c>
      <c r="AB1127" s="244">
        <v>102.58676145694268</v>
      </c>
      <c r="AC1127" s="244">
        <v>88.018000000000001</v>
      </c>
      <c r="AD1127" s="244">
        <v>94.253</v>
      </c>
      <c r="AE1127" s="244">
        <v>126.801</v>
      </c>
      <c r="AF1127" s="244">
        <v>140.15799999999999</v>
      </c>
      <c r="AG1127" s="244">
        <v>143.67500000000001</v>
      </c>
      <c r="AH1127" s="244"/>
    </row>
    <row r="1128" spans="1:34" x14ac:dyDescent="0.2">
      <c r="A1128" s="219" t="s">
        <v>108</v>
      </c>
      <c r="B1128" s="219" t="s">
        <v>402</v>
      </c>
      <c r="C1128" s="244">
        <v>3.9696103597274566</v>
      </c>
      <c r="D1128" s="244">
        <v>6.9527261410591104</v>
      </c>
      <c r="E1128" s="244">
        <v>1.6381563034328419</v>
      </c>
      <c r="F1128" s="244">
        <v>7.790144431272954</v>
      </c>
      <c r="G1128" s="244">
        <v>6.7015893197054366</v>
      </c>
      <c r="H1128" s="244">
        <v>3.5446709502869114</v>
      </c>
      <c r="I1128" s="244">
        <v>2.9896781644946344</v>
      </c>
      <c r="J1128" s="244">
        <v>2.9164334707399089</v>
      </c>
      <c r="K1128" s="244">
        <v>2.9588788691190877</v>
      </c>
      <c r="L1128" s="244">
        <v>2.2592830857483226</v>
      </c>
      <c r="M1128" s="244">
        <v>7.2106400582655388</v>
      </c>
      <c r="N1128" s="244">
        <v>5.9713302071822563</v>
      </c>
      <c r="O1128" s="244">
        <v>5.9944337572065676</v>
      </c>
      <c r="P1128" s="244">
        <v>0.52492555245279071</v>
      </c>
      <c r="Q1128" s="244">
        <v>6.4210675775587012</v>
      </c>
      <c r="R1128" s="244">
        <v>5.6891757061012411</v>
      </c>
      <c r="S1128" s="244">
        <v>3.6008402254588878</v>
      </c>
      <c r="T1128" s="244">
        <v>2.577056326178619</v>
      </c>
      <c r="U1128" s="244">
        <v>3.2098338636660717</v>
      </c>
      <c r="V1128" s="244">
        <v>2.308833129528765</v>
      </c>
      <c r="W1128" s="244">
        <v>2.3570905340854944</v>
      </c>
      <c r="X1128" s="244">
        <v>2.5177715201811526</v>
      </c>
      <c r="Y1128" s="244">
        <v>2.4792312634057359</v>
      </c>
      <c r="Z1128" s="244">
        <v>9.8740000000000006</v>
      </c>
      <c r="AA1128" s="244">
        <v>8.609</v>
      </c>
      <c r="AB1128" s="244">
        <v>12.430567144548204</v>
      </c>
      <c r="AC1128" s="244">
        <v>10.266999999999999</v>
      </c>
      <c r="AD1128" s="244">
        <v>10.106</v>
      </c>
      <c r="AE1128" s="244">
        <v>22.3</v>
      </c>
      <c r="AF1128" s="244">
        <v>16.22</v>
      </c>
      <c r="AG1128" s="244">
        <v>15.205</v>
      </c>
      <c r="AH1128" s="244"/>
    </row>
    <row r="1129" spans="1:34" x14ac:dyDescent="0.2">
      <c r="A1129" s="219" t="s">
        <v>460</v>
      </c>
      <c r="B1129" s="219" t="s">
        <v>403</v>
      </c>
      <c r="C1129" s="244">
        <v>5.0327254589187262</v>
      </c>
      <c r="D1129" s="244">
        <v>5.424725479124243</v>
      </c>
      <c r="E1129" s="244">
        <v>5.7853784592660675</v>
      </c>
      <c r="F1129" s="244">
        <v>6.1090418589081148</v>
      </c>
      <c r="G1129" s="244">
        <v>6.531085653761374</v>
      </c>
      <c r="H1129" s="244">
        <v>7.2174115218520454</v>
      </c>
      <c r="I1129" s="244">
        <v>7.7942541231221796</v>
      </c>
      <c r="J1129" s="244">
        <v>8.5361800208582661</v>
      </c>
      <c r="K1129" s="244">
        <v>9.5488799044981185</v>
      </c>
      <c r="L1129" s="244">
        <v>10.297125631978119</v>
      </c>
      <c r="M1129" s="244">
        <v>11.417281377230871</v>
      </c>
      <c r="N1129" s="244">
        <v>10.295088521732255</v>
      </c>
      <c r="O1129" s="244">
        <v>10.028560456025152</v>
      </c>
      <c r="P1129" s="244">
        <v>10.272396899140576</v>
      </c>
      <c r="Q1129" s="244">
        <v>11.180201735051199</v>
      </c>
      <c r="R1129" s="244">
        <v>11.694990756571119</v>
      </c>
      <c r="S1129" s="244">
        <v>11.010671126776302</v>
      </c>
      <c r="T1129" s="244">
        <v>11.498056832752757</v>
      </c>
      <c r="U1129" s="244">
        <v>11.627635412254618</v>
      </c>
      <c r="V1129" s="244">
        <v>12.214817676932817</v>
      </c>
      <c r="W1129" s="244">
        <v>12.641843329856876</v>
      </c>
      <c r="X1129" s="244">
        <v>13.87559045014949</v>
      </c>
      <c r="Y1129" s="244">
        <v>14.681865034390778</v>
      </c>
      <c r="Z1129" s="244">
        <v>15.496</v>
      </c>
      <c r="AA1129" s="244">
        <v>16.024999999999999</v>
      </c>
      <c r="AB1129" s="244">
        <v>15.541482883974554</v>
      </c>
      <c r="AC1129" s="244">
        <v>15.654</v>
      </c>
      <c r="AD1129" s="244">
        <v>12.013</v>
      </c>
      <c r="AE1129" s="244">
        <v>18.114999999999998</v>
      </c>
      <c r="AF1129" s="244">
        <v>16.524000000000001</v>
      </c>
      <c r="AG1129" s="244">
        <v>17.637</v>
      </c>
      <c r="AH1129" s="244"/>
    </row>
    <row r="1130" spans="1:34" x14ac:dyDescent="0.2">
      <c r="A1130" s="219" t="s">
        <v>177</v>
      </c>
      <c r="B1130" s="219" t="s">
        <v>404</v>
      </c>
      <c r="C1130" s="244">
        <v>11.541414378045681</v>
      </c>
      <c r="D1130" s="244">
        <v>11.452705234181309</v>
      </c>
      <c r="E1130" s="244">
        <v>12.606363496789912</v>
      </c>
      <c r="F1130" s="244">
        <v>13.037060976642941</v>
      </c>
      <c r="G1130" s="244">
        <v>13.808362153201946</v>
      </c>
      <c r="H1130" s="244">
        <v>14.516579438060207</v>
      </c>
      <c r="I1130" s="244">
        <v>15.953914664258273</v>
      </c>
      <c r="J1130" s="244">
        <v>14.577343983807976</v>
      </c>
      <c r="K1130" s="244">
        <v>13.062062701744985</v>
      </c>
      <c r="L1130" s="244">
        <v>12.814314430957255</v>
      </c>
      <c r="M1130" s="244">
        <v>13.326129883755879</v>
      </c>
      <c r="N1130" s="244">
        <v>11.987059153232288</v>
      </c>
      <c r="O1130" s="244">
        <v>11.566573350365466</v>
      </c>
      <c r="P1130" s="244">
        <v>12.714976141617372</v>
      </c>
      <c r="Q1130" s="244">
        <v>16.329300900237769</v>
      </c>
      <c r="R1130" s="244">
        <v>17.460884073550108</v>
      </c>
      <c r="S1130" s="244">
        <v>18.859547246379709</v>
      </c>
      <c r="T1130" s="244">
        <v>20.555520499634337</v>
      </c>
      <c r="U1130" s="244">
        <v>18.946142515794694</v>
      </c>
      <c r="V1130" s="244">
        <v>19.206138431957353</v>
      </c>
      <c r="W1130" s="244">
        <v>20.171359322184276</v>
      </c>
      <c r="X1130" s="244">
        <v>21.166146815224863</v>
      </c>
      <c r="Y1130" s="244">
        <v>21.60943390041469</v>
      </c>
      <c r="Z1130" s="244">
        <v>23.358000000000001</v>
      </c>
      <c r="AA1130" s="244">
        <v>24.84</v>
      </c>
      <c r="AB1130" s="244">
        <v>23.523165516365328</v>
      </c>
      <c r="AC1130" s="244">
        <v>20.085999999999999</v>
      </c>
      <c r="AD1130" s="244">
        <v>19.13</v>
      </c>
      <c r="AE1130" s="244">
        <v>25.103999999999999</v>
      </c>
      <c r="AF1130" s="244">
        <v>34.064</v>
      </c>
      <c r="AG1130" s="244">
        <v>44.631999999999998</v>
      </c>
      <c r="AH1130" s="244"/>
    </row>
    <row r="1131" spans="1:34" x14ac:dyDescent="0.2">
      <c r="A1131" s="219" t="s">
        <v>110</v>
      </c>
      <c r="B1131" s="219" t="s">
        <v>405</v>
      </c>
      <c r="C1131" s="244">
        <v>4.9779080653204693</v>
      </c>
      <c r="D1131" s="244">
        <v>5.1589756112670582</v>
      </c>
      <c r="E1131" s="244">
        <v>4.8309435775145673</v>
      </c>
      <c r="F1131" s="244">
        <v>4.1972247492008199</v>
      </c>
      <c r="G1131" s="244">
        <v>4.1640731802884634</v>
      </c>
      <c r="H1131" s="244">
        <v>4.7984932985997828</v>
      </c>
      <c r="I1131" s="244">
        <v>5.6747279663308561</v>
      </c>
      <c r="J1131" s="244">
        <v>6.188216285550638</v>
      </c>
      <c r="K1131" s="244">
        <v>7.1191421505207755</v>
      </c>
      <c r="L1131" s="244">
        <v>7.8101535846528947</v>
      </c>
      <c r="M1131" s="244">
        <v>8.8011717853020706</v>
      </c>
      <c r="N1131" s="244">
        <v>8.4763381717830484</v>
      </c>
      <c r="O1131" s="244">
        <v>8.0363693742296558</v>
      </c>
      <c r="P1131" s="244">
        <v>8.0786969815714098</v>
      </c>
      <c r="Q1131" s="244">
        <v>8.6033842480481031</v>
      </c>
      <c r="R1131" s="244">
        <v>8.7452899532508948</v>
      </c>
      <c r="S1131" s="244">
        <v>9.6842966912035902</v>
      </c>
      <c r="T1131" s="244">
        <v>10.66373947502105</v>
      </c>
      <c r="U1131" s="244">
        <v>11.798549317850117</v>
      </c>
      <c r="V1131" s="244">
        <v>12.06640626851657</v>
      </c>
      <c r="W1131" s="244">
        <v>12.847867541332269</v>
      </c>
      <c r="X1131" s="244">
        <v>13.232721371428758</v>
      </c>
      <c r="Y1131" s="244">
        <v>14.256238448120563</v>
      </c>
      <c r="Z1131" s="244">
        <v>14.856999999999999</v>
      </c>
      <c r="AA1131" s="244">
        <v>13.244999999999999</v>
      </c>
      <c r="AB1131" s="244">
        <v>27.34419056525353</v>
      </c>
      <c r="AC1131" s="244">
        <v>20.218</v>
      </c>
      <c r="AD1131" s="244">
        <v>18.212</v>
      </c>
      <c r="AE1131" s="244">
        <v>21.539000000000001</v>
      </c>
      <c r="AF1131" s="244">
        <v>21.809000000000001</v>
      </c>
      <c r="AG1131" s="244">
        <v>21.044</v>
      </c>
      <c r="AH1131" s="244"/>
    </row>
    <row r="1132" spans="1:34" x14ac:dyDescent="0.2">
      <c r="A1132" s="219" t="s">
        <v>178</v>
      </c>
      <c r="B1132" s="219" t="s">
        <v>406</v>
      </c>
      <c r="C1132" s="244">
        <v>0.9679483699342103</v>
      </c>
      <c r="D1132" s="244">
        <v>0.87000829530122226</v>
      </c>
      <c r="E1132" s="244">
        <v>1.0064937062105095</v>
      </c>
      <c r="F1132" s="244">
        <v>1.2862311069621553</v>
      </c>
      <c r="G1132" s="244">
        <v>1.2609516697186101</v>
      </c>
      <c r="H1132" s="244">
        <v>0.83252516340640537</v>
      </c>
      <c r="I1132" s="244">
        <v>0.75530499731889422</v>
      </c>
      <c r="J1132" s="244">
        <v>0.85413413597829413</v>
      </c>
      <c r="K1132" s="244">
        <v>0.93501628436716577</v>
      </c>
      <c r="L1132" s="244">
        <v>1.1769781153309833</v>
      </c>
      <c r="M1132" s="244">
        <v>1.2589697128990476</v>
      </c>
      <c r="N1132" s="244">
        <v>1.4180461244397056</v>
      </c>
      <c r="O1132" s="244">
        <v>1.3317172634858301</v>
      </c>
      <c r="P1132" s="244">
        <v>1.5887434114345931</v>
      </c>
      <c r="Q1132" s="244">
        <v>1.7399127058806281</v>
      </c>
      <c r="R1132" s="244">
        <v>0.93586472655554653</v>
      </c>
      <c r="S1132" s="244">
        <v>0.99999531577409506</v>
      </c>
      <c r="T1132" s="244">
        <v>0.93680038719862413</v>
      </c>
      <c r="U1132" s="244">
        <v>1.343349283507481</v>
      </c>
      <c r="V1132" s="244">
        <v>1.4351123587314896</v>
      </c>
      <c r="W1132" s="244">
        <v>1.5915184620425746</v>
      </c>
      <c r="X1132" s="244">
        <v>1.6325693095877707</v>
      </c>
      <c r="Y1132" s="244">
        <v>1.6606838076452226</v>
      </c>
      <c r="Z1132" s="244">
        <v>1.796</v>
      </c>
      <c r="AA1132" s="244">
        <v>1.302</v>
      </c>
      <c r="AB1132" s="244">
        <v>2.1812936802973977</v>
      </c>
      <c r="AC1132" s="244">
        <v>3.77</v>
      </c>
      <c r="AD1132" s="244">
        <v>2.68</v>
      </c>
      <c r="AE1132" s="244">
        <v>3.125</v>
      </c>
      <c r="AF1132" s="244">
        <v>3.6539999999999999</v>
      </c>
      <c r="AG1132" s="244">
        <v>4.5970000000000004</v>
      </c>
      <c r="AH1132" s="244"/>
    </row>
    <row r="1133" spans="1:34" x14ac:dyDescent="0.2">
      <c r="A1133" s="219" t="s">
        <v>179</v>
      </c>
      <c r="B1133" s="219" t="s">
        <v>407</v>
      </c>
      <c r="C1133" s="244">
        <v>62.63441962755217</v>
      </c>
      <c r="D1133" s="244">
        <v>71.120231899900091</v>
      </c>
      <c r="E1133" s="244">
        <v>68.232066077742374</v>
      </c>
      <c r="F1133" s="244">
        <v>101.41846942726762</v>
      </c>
      <c r="G1133" s="244">
        <v>107.15369954728781</v>
      </c>
      <c r="H1133" s="244">
        <v>94.718492586048924</v>
      </c>
      <c r="I1133" s="244">
        <v>86.310369493205584</v>
      </c>
      <c r="J1133" s="244">
        <v>90.365866747277138</v>
      </c>
      <c r="K1133" s="244">
        <v>123.22793227372092</v>
      </c>
      <c r="L1133" s="244">
        <v>102.97835733553313</v>
      </c>
      <c r="M1133" s="244">
        <v>96.785662528835047</v>
      </c>
      <c r="N1133" s="244">
        <v>118.95047204818087</v>
      </c>
      <c r="O1133" s="244">
        <v>106.95788748211584</v>
      </c>
      <c r="P1133" s="244">
        <v>88.734185530640744</v>
      </c>
      <c r="Q1133" s="244">
        <v>134.49426064239827</v>
      </c>
      <c r="R1133" s="244">
        <v>79.217741755986296</v>
      </c>
      <c r="S1133" s="244">
        <v>61.831252122911884</v>
      </c>
      <c r="T1133" s="244">
        <v>57.814436605844868</v>
      </c>
      <c r="U1133" s="244">
        <v>62.145426254096002</v>
      </c>
      <c r="V1133" s="244">
        <v>63.865298464477725</v>
      </c>
      <c r="W1133" s="244">
        <v>69.349264779421773</v>
      </c>
      <c r="X1133" s="244">
        <v>67.145423885690533</v>
      </c>
      <c r="Y1133" s="244">
        <v>70.479911593490115</v>
      </c>
      <c r="Z1133" s="244">
        <v>59.966000000000001</v>
      </c>
      <c r="AA1133" s="244">
        <v>61.12</v>
      </c>
      <c r="AB1133" s="244">
        <v>62.078787605197817</v>
      </c>
      <c r="AC1133" s="244">
        <v>56.756999999999998</v>
      </c>
      <c r="AD1133" s="244">
        <v>48.399000000000001</v>
      </c>
      <c r="AE1133" s="244">
        <v>51.996000000000002</v>
      </c>
      <c r="AF1133" s="244">
        <v>52.542000000000002</v>
      </c>
      <c r="AG1133" s="244">
        <v>54.031999999999996</v>
      </c>
      <c r="AH1133" s="244"/>
    </row>
    <row r="1134" spans="1:34" x14ac:dyDescent="0.2">
      <c r="A1134" s="219" t="s">
        <v>461</v>
      </c>
      <c r="B1134" s="219" t="s">
        <v>408</v>
      </c>
      <c r="C1134" s="244">
        <v>33.003659779003158</v>
      </c>
      <c r="D1134" s="244">
        <v>33.203480743394515</v>
      </c>
      <c r="E1134" s="244">
        <v>30.007143146319123</v>
      </c>
      <c r="F1134" s="244">
        <v>29.460463563530404</v>
      </c>
      <c r="G1134" s="244">
        <v>26.937047585652941</v>
      </c>
      <c r="H1134" s="244">
        <v>28.230919970992311</v>
      </c>
      <c r="I1134" s="244">
        <v>29.632147599714504</v>
      </c>
      <c r="J1134" s="244">
        <v>24.412234086874371</v>
      </c>
      <c r="K1134" s="244">
        <v>39.082703594702402</v>
      </c>
      <c r="L1134" s="244">
        <v>39.519617533178909</v>
      </c>
      <c r="M1134" s="244">
        <v>35.060896700564932</v>
      </c>
      <c r="N1134" s="244">
        <v>33.546270131352145</v>
      </c>
      <c r="O1134" s="244">
        <v>36.616965084333756</v>
      </c>
      <c r="P1134" s="244">
        <v>38.344690591896381</v>
      </c>
      <c r="Q1134" s="244">
        <v>47.565205630364865</v>
      </c>
      <c r="R1134" s="244">
        <v>55.209226744771961</v>
      </c>
      <c r="S1134" s="244">
        <v>58.209105648484964</v>
      </c>
      <c r="T1134" s="244">
        <v>56.698326912357153</v>
      </c>
      <c r="U1134" s="244">
        <v>59.239078875293927</v>
      </c>
      <c r="V1134" s="244">
        <v>55.964459637309595</v>
      </c>
      <c r="W1134" s="244">
        <v>56.45546869728912</v>
      </c>
      <c r="X1134" s="244">
        <v>46.269838047203351</v>
      </c>
      <c r="Y1134" s="244">
        <v>51.683521384107024</v>
      </c>
      <c r="Z1134" s="244">
        <v>47.234999999999999</v>
      </c>
      <c r="AA1134" s="244">
        <v>46.711999999999996</v>
      </c>
      <c r="AB1134" s="244">
        <v>46.537636791090939</v>
      </c>
      <c r="AC1134" s="244">
        <v>53.609000000000002</v>
      </c>
      <c r="AD1134" s="244">
        <v>43.55</v>
      </c>
      <c r="AE1134" s="244">
        <v>41.164999999999999</v>
      </c>
      <c r="AF1134" s="244">
        <v>43.753999999999998</v>
      </c>
      <c r="AG1134" s="244">
        <v>44.509</v>
      </c>
      <c r="AH1134" s="244"/>
    </row>
    <row r="1135" spans="1:34" x14ac:dyDescent="0.2">
      <c r="A1135" s="219" t="s">
        <v>111</v>
      </c>
      <c r="B1135" s="219" t="s">
        <v>409</v>
      </c>
      <c r="C1135" s="244">
        <v>48.909229417719651</v>
      </c>
      <c r="D1135" s="244">
        <v>84.590701458910729</v>
      </c>
      <c r="E1135" s="244">
        <v>61.507115380154019</v>
      </c>
      <c r="F1135" s="244">
        <v>69.581588303148692</v>
      </c>
      <c r="G1135" s="244">
        <v>82.754961070020272</v>
      </c>
      <c r="H1135" s="244">
        <v>127.45891889745286</v>
      </c>
      <c r="I1135" s="244">
        <v>126.15179847842199</v>
      </c>
      <c r="J1135" s="244">
        <v>175.4404621619926</v>
      </c>
      <c r="K1135" s="244">
        <v>175.03041632906096</v>
      </c>
      <c r="L1135" s="244">
        <v>156.38576941338999</v>
      </c>
      <c r="M1135" s="244">
        <v>175.24465104116328</v>
      </c>
      <c r="N1135" s="244">
        <v>192.09316432462728</v>
      </c>
      <c r="O1135" s="244">
        <v>132.41679155551395</v>
      </c>
      <c r="P1135" s="244">
        <v>150.35330879176814</v>
      </c>
      <c r="Q1135" s="244">
        <v>177.70044551545985</v>
      </c>
      <c r="R1135" s="244">
        <v>184.71496951290464</v>
      </c>
      <c r="S1135" s="244">
        <v>145.11551990531811</v>
      </c>
      <c r="T1135" s="244">
        <v>164.90721722043705</v>
      </c>
      <c r="U1135" s="244">
        <v>170.59665660567092</v>
      </c>
      <c r="V1135" s="244">
        <v>175.65072034555334</v>
      </c>
      <c r="W1135" s="244">
        <v>171.14630837108268</v>
      </c>
      <c r="X1135" s="244">
        <v>169.87047792668176</v>
      </c>
      <c r="Y1135" s="244">
        <v>225.42983153629541</v>
      </c>
      <c r="Z1135" s="244">
        <v>212.57400000000001</v>
      </c>
      <c r="AA1135" s="244">
        <v>213.96100000000001</v>
      </c>
      <c r="AB1135" s="244">
        <v>266.71104719885392</v>
      </c>
      <c r="AC1135" s="244">
        <v>208.69</v>
      </c>
      <c r="AD1135" s="244">
        <v>213.34</v>
      </c>
      <c r="AE1135" s="244">
        <v>224.13499999999999</v>
      </c>
      <c r="AF1135" s="244">
        <v>314.596</v>
      </c>
      <c r="AG1135" s="244">
        <v>305.065</v>
      </c>
      <c r="AH1135" s="244"/>
    </row>
    <row r="1136" spans="1:34" x14ac:dyDescent="0.2">
      <c r="A1136" s="219" t="s">
        <v>181</v>
      </c>
      <c r="B1136" s="219" t="s">
        <v>410</v>
      </c>
      <c r="C1136" s="244">
        <v>0.35657367393706357</v>
      </c>
      <c r="D1136" s="244">
        <v>0.41577889166785975</v>
      </c>
      <c r="E1136" s="244">
        <v>0.42937970923671542</v>
      </c>
      <c r="F1136" s="244">
        <v>0.40526817425833073</v>
      </c>
      <c r="G1136" s="244">
        <v>0.44605314092063952</v>
      </c>
      <c r="H1136" s="244">
        <v>0.51560402696649876</v>
      </c>
      <c r="I1136" s="244">
        <v>0.37693412236033103</v>
      </c>
      <c r="J1136" s="244">
        <v>0.23033663628105261</v>
      </c>
      <c r="K1136" s="244">
        <v>0.4508897439538988</v>
      </c>
      <c r="L1136" s="244">
        <v>0.56791050164871115</v>
      </c>
      <c r="M1136" s="244">
        <v>0.73355127988309055</v>
      </c>
      <c r="N1136" s="244">
        <v>0.8356744234306146</v>
      </c>
      <c r="O1136" s="244">
        <v>1.1507898935556367</v>
      </c>
      <c r="P1136" s="244">
        <v>1.3771309436162487</v>
      </c>
      <c r="Q1136" s="244">
        <v>7.0761051121328729</v>
      </c>
      <c r="R1136" s="244">
        <v>13.26462574097468</v>
      </c>
      <c r="S1136" s="244">
        <v>11.852934203997247</v>
      </c>
      <c r="T1136" s="244">
        <v>10.127145094614697</v>
      </c>
      <c r="U1136" s="244">
        <v>11.835046974788174</v>
      </c>
      <c r="V1136" s="244">
        <v>11.308373245082434</v>
      </c>
      <c r="W1136" s="244">
        <v>7.6798023929625439</v>
      </c>
      <c r="X1136" s="244">
        <v>2.123810383337926</v>
      </c>
      <c r="Y1136" s="244">
        <v>2.639599958432826</v>
      </c>
      <c r="Z1136" s="244">
        <v>2.2069999999999999</v>
      </c>
      <c r="AA1136" s="244">
        <v>10.782999999999999</v>
      </c>
      <c r="AB1136" s="244">
        <v>7.2630406971752368</v>
      </c>
      <c r="AC1136" s="244">
        <v>9.5860000000000003</v>
      </c>
      <c r="AD1136" s="244">
        <v>10.489000000000001</v>
      </c>
      <c r="AE1136" s="244">
        <v>9.8510000000000009</v>
      </c>
      <c r="AF1136" s="244">
        <v>11.260999999999999</v>
      </c>
      <c r="AG1136" s="244">
        <v>9.9019999999999992</v>
      </c>
      <c r="AH1136" s="244"/>
    </row>
    <row r="1137" spans="1:34" x14ac:dyDescent="0.2">
      <c r="A1137" s="219" t="s">
        <v>112</v>
      </c>
      <c r="B1137" s="219" t="s">
        <v>411</v>
      </c>
      <c r="C1137" s="244">
        <v>3.6988773907051447</v>
      </c>
      <c r="D1137" s="244">
        <v>3.5764664213663617</v>
      </c>
      <c r="E1137" s="244">
        <v>4.5231538397832178</v>
      </c>
      <c r="F1137" s="244">
        <v>123.42649929191209</v>
      </c>
      <c r="G1137" s="244">
        <v>68.890188418914704</v>
      </c>
      <c r="H1137" s="244">
        <v>91.619994243728044</v>
      </c>
      <c r="I1137" s="244">
        <v>44.321598104772384</v>
      </c>
      <c r="J1137" s="244">
        <v>140.10913571510855</v>
      </c>
      <c r="K1137" s="244">
        <v>121.32906093037388</v>
      </c>
      <c r="L1137" s="244">
        <v>74.082957865188348</v>
      </c>
      <c r="M1137" s="244">
        <v>110.41815273275012</v>
      </c>
      <c r="N1137" s="244">
        <v>116.96628318106022</v>
      </c>
      <c r="O1137" s="244">
        <v>142.35673188347096</v>
      </c>
      <c r="P1137" s="244">
        <v>149.3947736245791</v>
      </c>
      <c r="Q1137" s="244">
        <v>164.3499204279899</v>
      </c>
      <c r="R1137" s="244">
        <v>154.68149785326389</v>
      </c>
      <c r="S1137" s="244">
        <v>161.45638669716072</v>
      </c>
      <c r="T1137" s="244">
        <v>194.29370782542821</v>
      </c>
      <c r="U1137" s="244">
        <v>167.35780111848891</v>
      </c>
      <c r="V1137" s="244">
        <v>156.01502289071817</v>
      </c>
      <c r="W1137" s="244">
        <v>126.69417937849377</v>
      </c>
      <c r="X1137" s="244">
        <v>136.57252665592227</v>
      </c>
      <c r="Y1137" s="244">
        <v>113.8153718699988</v>
      </c>
      <c r="Z1137" s="244">
        <v>117.82</v>
      </c>
      <c r="AA1137" s="244">
        <v>100.48699999999999</v>
      </c>
      <c r="AB1137" s="244">
        <v>88.007061745650816</v>
      </c>
      <c r="AC1137" s="244">
        <v>106.20699999999999</v>
      </c>
      <c r="AD1137" s="244">
        <v>1.216</v>
      </c>
      <c r="AE1137" s="244">
        <v>7.0250000000000004</v>
      </c>
      <c r="AF1137" s="244">
        <v>4.194</v>
      </c>
      <c r="AG1137" s="244">
        <v>35.826000000000001</v>
      </c>
      <c r="AH1137" s="244"/>
    </row>
    <row r="1138" spans="1:34" x14ac:dyDescent="0.2">
      <c r="A1138" s="219" t="s">
        <v>113</v>
      </c>
      <c r="B1138" s="219" t="s">
        <v>412</v>
      </c>
      <c r="C1138" s="244">
        <v>18.949442455561396</v>
      </c>
      <c r="D1138" s="244">
        <v>19.418300592368386</v>
      </c>
      <c r="E1138" s="244">
        <v>22.246706542663578</v>
      </c>
      <c r="F1138" s="244">
        <v>24.953662875611347</v>
      </c>
      <c r="G1138" s="244">
        <v>43.171330690618937</v>
      </c>
      <c r="H1138" s="244">
        <v>25.951772322032827</v>
      </c>
      <c r="I1138" s="244">
        <v>27.517697001336028</v>
      </c>
      <c r="J1138" s="244">
        <v>11.736550879673397</v>
      </c>
      <c r="K1138" s="244">
        <v>27.781606748366379</v>
      </c>
      <c r="L1138" s="244">
        <v>24.052650082550304</v>
      </c>
      <c r="M1138" s="244">
        <v>22.030366866773136</v>
      </c>
      <c r="N1138" s="244">
        <v>20.668317760850606</v>
      </c>
      <c r="O1138" s="244">
        <v>13.584457365061619</v>
      </c>
      <c r="P1138" s="244">
        <v>14.013884035599865</v>
      </c>
      <c r="Q1138" s="244">
        <v>35.948112545055757</v>
      </c>
      <c r="R1138" s="244">
        <v>40.674286964272376</v>
      </c>
      <c r="S1138" s="244">
        <v>43.199452762100464</v>
      </c>
      <c r="T1138" s="244">
        <v>48.299187010164879</v>
      </c>
      <c r="U1138" s="244">
        <v>57.964951781635129</v>
      </c>
      <c r="V1138" s="244">
        <v>68.04414449026973</v>
      </c>
      <c r="W1138" s="244">
        <v>130.99980338768867</v>
      </c>
      <c r="X1138" s="244">
        <v>149.08970498796953</v>
      </c>
      <c r="Y1138" s="244">
        <v>99.198361660860314</v>
      </c>
      <c r="Z1138" s="244">
        <v>92.914000000000001</v>
      </c>
      <c r="AA1138" s="244">
        <v>90.049000000000007</v>
      </c>
      <c r="AB1138" s="244">
        <v>106.80214342236485</v>
      </c>
      <c r="AC1138" s="244">
        <v>82.263000000000005</v>
      </c>
      <c r="AD1138" s="244">
        <v>77.929000000000002</v>
      </c>
      <c r="AE1138" s="244">
        <v>79.790999999999997</v>
      </c>
      <c r="AF1138" s="244">
        <v>83.948999999999998</v>
      </c>
      <c r="AG1138" s="244">
        <v>95.186999999999998</v>
      </c>
      <c r="AH1138" s="244"/>
    </row>
    <row r="1139" spans="1:34" x14ac:dyDescent="0.2">
      <c r="A1139" s="219" t="s">
        <v>182</v>
      </c>
      <c r="B1139" s="219" t="s">
        <v>413</v>
      </c>
      <c r="C1139" s="244">
        <v>2.023689100917232</v>
      </c>
      <c r="D1139" s="244">
        <v>3.893260306643437</v>
      </c>
      <c r="E1139" s="244">
        <v>6.5380613113575485</v>
      </c>
      <c r="F1139" s="244">
        <v>8.7291613744623664</v>
      </c>
      <c r="G1139" s="244">
        <v>7.6447459576482117</v>
      </c>
      <c r="H1139" s="244">
        <v>6.010687522228916</v>
      </c>
      <c r="I1139" s="244">
        <v>3.7047836650654964</v>
      </c>
      <c r="J1139" s="244">
        <v>2.8962865175644752</v>
      </c>
      <c r="K1139" s="244">
        <v>2.757670519131119</v>
      </c>
      <c r="L1139" s="244">
        <v>2.6431047490658393</v>
      </c>
      <c r="M1139" s="244">
        <v>2.7364236158522157</v>
      </c>
      <c r="N1139" s="244">
        <v>3.163859628193777</v>
      </c>
      <c r="O1139" s="244">
        <v>2.874546902605768</v>
      </c>
      <c r="P1139" s="244">
        <v>4.0700703343036295</v>
      </c>
      <c r="Q1139" s="244">
        <v>3.8537310163371732</v>
      </c>
      <c r="R1139" s="244">
        <v>4.241044061351551</v>
      </c>
      <c r="S1139" s="244">
        <v>4.4645966668326684</v>
      </c>
      <c r="T1139" s="244">
        <v>5.196777262557533</v>
      </c>
      <c r="U1139" s="244">
        <v>5.7416017472502583</v>
      </c>
      <c r="V1139" s="244">
        <v>6.1872844890304659</v>
      </c>
      <c r="W1139" s="244">
        <v>6.0412231792313209</v>
      </c>
      <c r="X1139" s="244">
        <v>5.1873094619288045</v>
      </c>
      <c r="Y1139" s="244">
        <v>4.4474208186576156</v>
      </c>
      <c r="Z1139" s="244">
        <v>4.3220000000000001</v>
      </c>
      <c r="AA1139" s="244">
        <v>6.5410000000000004</v>
      </c>
      <c r="AB1139" s="244">
        <v>4.0221188151041671</v>
      </c>
      <c r="AC1139" s="244">
        <v>4.2190000000000003</v>
      </c>
      <c r="AD1139" s="244">
        <v>5.0330000000000004</v>
      </c>
      <c r="AE1139" s="244">
        <v>5.2729999999999997</v>
      </c>
      <c r="AF1139" s="244">
        <v>5.798</v>
      </c>
      <c r="AG1139" s="244">
        <v>6.9249999999999998</v>
      </c>
      <c r="AH1139" s="244"/>
    </row>
    <row r="1140" spans="1:34" x14ac:dyDescent="0.2">
      <c r="A1140" s="219" t="s">
        <v>114</v>
      </c>
      <c r="B1140" s="219" t="s">
        <v>414</v>
      </c>
      <c r="C1140" s="244">
        <v>9.7131012119282314</v>
      </c>
      <c r="D1140" s="244">
        <v>16.601687704734449</v>
      </c>
      <c r="E1140" s="244">
        <v>28.49531411466608</v>
      </c>
      <c r="F1140" s="244">
        <v>41.465343097683217</v>
      </c>
      <c r="G1140" s="244">
        <v>47.478358794988957</v>
      </c>
      <c r="H1140" s="244">
        <v>30.472199373625699</v>
      </c>
      <c r="I1140" s="244">
        <v>34.378063565471116</v>
      </c>
      <c r="J1140" s="244">
        <v>29.551413509569588</v>
      </c>
      <c r="K1140" s="244">
        <v>32.10184478544533</v>
      </c>
      <c r="L1140" s="244">
        <v>33.012289387082888</v>
      </c>
      <c r="M1140" s="244">
        <v>34.503590266577341</v>
      </c>
      <c r="N1140" s="244">
        <v>33.069787320239833</v>
      </c>
      <c r="O1140" s="244">
        <v>26.95995515015089</v>
      </c>
      <c r="P1140" s="244">
        <v>26.215652788997787</v>
      </c>
      <c r="Q1140" s="244">
        <v>35.172415832446305</v>
      </c>
      <c r="R1140" s="244">
        <v>27.167736809470593</v>
      </c>
      <c r="S1140" s="244">
        <v>25.011902843140049</v>
      </c>
      <c r="T1140" s="244">
        <v>27.552630312027915</v>
      </c>
      <c r="U1140" s="244">
        <v>22.32398876472465</v>
      </c>
      <c r="V1140" s="244">
        <v>25.017445554166873</v>
      </c>
      <c r="W1140" s="244">
        <v>26.95759180288815</v>
      </c>
      <c r="X1140" s="244">
        <v>29.431233831897387</v>
      </c>
      <c r="Y1140" s="244">
        <v>30.556392038044972</v>
      </c>
      <c r="Z1140" s="244">
        <v>33.11</v>
      </c>
      <c r="AA1140" s="244">
        <v>33.369</v>
      </c>
      <c r="AB1140" s="244">
        <v>34.490384635017868</v>
      </c>
      <c r="AC1140" s="244">
        <v>31.324999999999999</v>
      </c>
      <c r="AD1140" s="244">
        <v>28.183</v>
      </c>
      <c r="AE1140" s="244">
        <v>34.942999999999998</v>
      </c>
      <c r="AF1140" s="244">
        <v>30.67</v>
      </c>
      <c r="AG1140" s="244">
        <v>33.110999999999997</v>
      </c>
      <c r="AH1140" s="244"/>
    </row>
    <row r="1141" spans="1:34" x14ac:dyDescent="0.2">
      <c r="A1141" s="219" t="s">
        <v>115</v>
      </c>
      <c r="B1141" s="219" t="s">
        <v>415</v>
      </c>
      <c r="C1141" s="244">
        <v>78.123674275775869</v>
      </c>
      <c r="D1141" s="244">
        <v>82.365703029869948</v>
      </c>
      <c r="E1141" s="244">
        <v>85.185876540495826</v>
      </c>
      <c r="F1141" s="244">
        <v>86.339562155242163</v>
      </c>
      <c r="G1141" s="244">
        <v>86.41392594713146</v>
      </c>
      <c r="H1141" s="244">
        <v>87.929475764872208</v>
      </c>
      <c r="I1141" s="244">
        <v>82.321789388423483</v>
      </c>
      <c r="J1141" s="244">
        <v>87.767250117785537</v>
      </c>
      <c r="K1141" s="244">
        <v>83.433603056781436</v>
      </c>
      <c r="L1141" s="244">
        <v>75.301248726255551</v>
      </c>
      <c r="M1141" s="244">
        <v>78.593212534377855</v>
      </c>
      <c r="N1141" s="244">
        <v>85.479819090256655</v>
      </c>
      <c r="O1141" s="244">
        <v>85.528748461476525</v>
      </c>
      <c r="P1141" s="244">
        <v>102.02672253187858</v>
      </c>
      <c r="Q1141" s="244">
        <v>115.83168172009263</v>
      </c>
      <c r="R1141" s="244">
        <v>119.47726111202856</v>
      </c>
      <c r="S1141" s="244">
        <v>106.75171750917745</v>
      </c>
      <c r="T1141" s="244">
        <v>104.08865152364007</v>
      </c>
      <c r="U1141" s="244">
        <v>103.69314722151222</v>
      </c>
      <c r="V1141" s="244">
        <v>110.38731614181251</v>
      </c>
      <c r="W1141" s="244">
        <v>99.765446952209572</v>
      </c>
      <c r="X1141" s="244">
        <v>114.88221031573123</v>
      </c>
      <c r="Y1141" s="244">
        <v>121.78319693127666</v>
      </c>
      <c r="Z1141" s="244">
        <v>111.249</v>
      </c>
      <c r="AA1141" s="244">
        <v>118.203</v>
      </c>
      <c r="AB1141" s="244">
        <v>103.16045383561645</v>
      </c>
      <c r="AC1141" s="244">
        <v>100.482</v>
      </c>
      <c r="AD1141" s="244">
        <v>95.186999999999998</v>
      </c>
      <c r="AE1141" s="244">
        <v>94.953000000000003</v>
      </c>
      <c r="AF1141" s="244">
        <v>96.739000000000004</v>
      </c>
      <c r="AG1141" s="244">
        <v>106.25</v>
      </c>
      <c r="AH1141" s="244"/>
    </row>
    <row r="1142" spans="1:34" x14ac:dyDescent="0.2">
      <c r="A1142" s="219" t="s">
        <v>116</v>
      </c>
      <c r="B1142" s="219" t="s">
        <v>416</v>
      </c>
      <c r="C1142" s="244">
        <v>10.395159395927307</v>
      </c>
      <c r="D1142" s="244">
        <v>10.994409761104292</v>
      </c>
      <c r="E1142" s="244">
        <v>11.541481142246319</v>
      </c>
      <c r="F1142" s="244">
        <v>11.48896179094997</v>
      </c>
      <c r="G1142" s="244">
        <v>11.775409321334124</v>
      </c>
      <c r="H1142" s="244">
        <v>12.549204078022782</v>
      </c>
      <c r="I1142" s="244">
        <v>13.70050720444689</v>
      </c>
      <c r="J1142" s="244">
        <v>13.320200021702762</v>
      </c>
      <c r="K1142" s="244">
        <v>13.189146440844073</v>
      </c>
      <c r="L1142" s="244">
        <v>13.052573903225969</v>
      </c>
      <c r="M1142" s="244">
        <v>12.655826953143263</v>
      </c>
      <c r="N1142" s="244">
        <v>11.937021830315262</v>
      </c>
      <c r="O1142" s="244">
        <v>12.497841015624621</v>
      </c>
      <c r="P1142" s="244">
        <v>11.660351738594171</v>
      </c>
      <c r="Q1142" s="244">
        <v>12.631231302780598</v>
      </c>
      <c r="R1142" s="244">
        <v>13.800412740431485</v>
      </c>
      <c r="S1142" s="244">
        <v>10.069896397236064</v>
      </c>
      <c r="T1142" s="244">
        <v>10.967319434557609</v>
      </c>
      <c r="U1142" s="244">
        <v>12.018256758944798</v>
      </c>
      <c r="V1142" s="244">
        <v>12.725315527467272</v>
      </c>
      <c r="W1142" s="244">
        <v>13.519062877272734</v>
      </c>
      <c r="X1142" s="244">
        <v>14.82216996037368</v>
      </c>
      <c r="Y1142" s="244">
        <v>15.456605077700015</v>
      </c>
      <c r="Z1142" s="244">
        <v>12.865</v>
      </c>
      <c r="AA1142" s="244">
        <v>15.156000000000001</v>
      </c>
      <c r="AB1142" s="244">
        <v>14.076507481142576</v>
      </c>
      <c r="AC1142" s="244">
        <v>14.538</v>
      </c>
      <c r="AD1142" s="244">
        <v>10.516</v>
      </c>
      <c r="AE1142" s="244">
        <v>19.681000000000001</v>
      </c>
      <c r="AF1142" s="244">
        <v>14.951000000000001</v>
      </c>
      <c r="AG1142" s="244">
        <v>15.816000000000001</v>
      </c>
      <c r="AH1142" s="244"/>
    </row>
    <row r="1143" spans="1:34" x14ac:dyDescent="0.2">
      <c r="A1143" s="219" t="s">
        <v>183</v>
      </c>
      <c r="B1143" s="219" t="s">
        <v>417</v>
      </c>
      <c r="C1143" s="244">
        <v>1.6786015774761822</v>
      </c>
      <c r="D1143" s="244">
        <v>1.8086446204329303</v>
      </c>
      <c r="E1143" s="244">
        <v>1.7950684723229247</v>
      </c>
      <c r="F1143" s="244">
        <v>1.8794760807393633</v>
      </c>
      <c r="G1143" s="244">
        <v>1.9745686205386761</v>
      </c>
      <c r="H1143" s="244">
        <v>2.0692010222383126</v>
      </c>
      <c r="I1143" s="244">
        <v>2.0972010360710369</v>
      </c>
      <c r="J1143" s="244">
        <v>2.256684004593549</v>
      </c>
      <c r="K1143" s="244">
        <v>2.4386099231618492</v>
      </c>
      <c r="L1143" s="244">
        <v>2.5134294683862635</v>
      </c>
      <c r="M1143" s="244">
        <v>2.7011245363940457</v>
      </c>
      <c r="N1143" s="244">
        <v>2.9268441551087427</v>
      </c>
      <c r="O1143" s="244">
        <v>3.1502307012106008</v>
      </c>
      <c r="P1143" s="244">
        <v>3.2337387351457267</v>
      </c>
      <c r="Q1143" s="244">
        <v>3.4423325338071278</v>
      </c>
      <c r="R1143" s="244">
        <v>3.6558105203998177</v>
      </c>
      <c r="S1143" s="244">
        <v>4.0229580686456483</v>
      </c>
      <c r="T1143" s="244">
        <v>4.1630751215274158</v>
      </c>
      <c r="U1143" s="244">
        <v>4.55219605138105</v>
      </c>
      <c r="V1143" s="244">
        <v>4.9894995212156932</v>
      </c>
      <c r="W1143" s="244">
        <v>5.5285797894513573</v>
      </c>
      <c r="X1143" s="244">
        <v>6.0040418748360613</v>
      </c>
      <c r="Y1143" s="244">
        <v>5.8986089117395037</v>
      </c>
      <c r="Z1143" s="244">
        <v>6.4660000000000002</v>
      </c>
      <c r="AA1143" s="244">
        <v>6.5380000000000003</v>
      </c>
      <c r="AB1143" s="244">
        <v>8.5009740829910765</v>
      </c>
      <c r="AC1143" s="244">
        <v>8.2279999999999998</v>
      </c>
      <c r="AD1143" s="244">
        <v>2.1019999999999999</v>
      </c>
      <c r="AE1143" s="244">
        <v>3.177</v>
      </c>
      <c r="AF1143" s="244">
        <v>3.4630000000000001</v>
      </c>
      <c r="AG1143" s="244">
        <v>3.5649999999999999</v>
      </c>
      <c r="AH1143" s="244"/>
    </row>
    <row r="1144" spans="1:34" x14ac:dyDescent="0.2">
      <c r="A1144" s="219" t="s">
        <v>97</v>
      </c>
      <c r="B1144" s="219" t="s">
        <v>418</v>
      </c>
      <c r="C1144" s="244">
        <v>23.71185645042079</v>
      </c>
      <c r="D1144" s="244">
        <v>23.71185645042079</v>
      </c>
      <c r="E1144" s="244">
        <v>22.527304230143042</v>
      </c>
      <c r="F1144" s="244">
        <v>23.728095197596954</v>
      </c>
      <c r="G1144" s="244">
        <v>24.796934813358643</v>
      </c>
      <c r="H1144" s="244">
        <v>25.504232421800435</v>
      </c>
      <c r="I1144" s="244">
        <v>25.387338023200513</v>
      </c>
      <c r="J1144" s="244">
        <v>23.022561669178341</v>
      </c>
      <c r="K1144" s="244">
        <v>22.781437798441978</v>
      </c>
      <c r="L1144" s="244">
        <v>23.866633371065962</v>
      </c>
      <c r="M1144" s="244">
        <v>24.190710040988147</v>
      </c>
      <c r="N1144" s="244">
        <v>22.090399853668472</v>
      </c>
      <c r="O1144" s="244">
        <v>19.936396925485774</v>
      </c>
      <c r="P1144" s="244">
        <v>18.717974074706582</v>
      </c>
      <c r="Q1144" s="244">
        <v>20.60115403397943</v>
      </c>
      <c r="R1144" s="244">
        <v>22.844533499778571</v>
      </c>
      <c r="S1144" s="244">
        <v>22.006558003206948</v>
      </c>
      <c r="T1144" s="244">
        <v>20.990781043685509</v>
      </c>
      <c r="U1144" s="244">
        <v>22.658147415954186</v>
      </c>
      <c r="V1144" s="244">
        <v>21.481175320697215</v>
      </c>
      <c r="W1144" s="244">
        <v>19.816977289591467</v>
      </c>
      <c r="X1144" s="244">
        <v>19.4918233163114</v>
      </c>
      <c r="Y1144" s="244">
        <v>19.403014417177914</v>
      </c>
      <c r="Z1144" s="244">
        <v>18.616</v>
      </c>
      <c r="AA1144" s="244">
        <v>20.442</v>
      </c>
      <c r="AB1144" s="244">
        <v>18.287967122490546</v>
      </c>
      <c r="AC1144" s="244">
        <v>19.695</v>
      </c>
      <c r="AD1144" s="244">
        <v>14.587</v>
      </c>
      <c r="AE1144" s="244">
        <v>20.7</v>
      </c>
      <c r="AF1144" s="244">
        <v>18.32</v>
      </c>
      <c r="AG1144" s="244">
        <v>18.164999999999999</v>
      </c>
      <c r="AH1144" s="244"/>
    </row>
    <row r="1145" spans="1:34" x14ac:dyDescent="0.2">
      <c r="A1145" s="219" t="s">
        <v>462</v>
      </c>
      <c r="B1145" s="219" t="s">
        <v>419</v>
      </c>
      <c r="C1145" s="244">
        <v>0.62558199753595356</v>
      </c>
      <c r="D1145" s="244">
        <v>0.62558199753595356</v>
      </c>
      <c r="E1145" s="244">
        <v>0.20103543637285434</v>
      </c>
      <c r="F1145" s="244">
        <v>0.44001470453211827</v>
      </c>
      <c r="G1145" s="244">
        <v>1.3165170807102853</v>
      </c>
      <c r="H1145" s="244">
        <v>0.51382170546819239</v>
      </c>
      <c r="I1145" s="244">
        <v>1.4700038108879314</v>
      </c>
      <c r="J1145" s="244">
        <v>0.58838216152777389</v>
      </c>
      <c r="K1145" s="244">
        <v>0.98169906962084563</v>
      </c>
      <c r="L1145" s="244">
        <v>0.4118093202310591</v>
      </c>
      <c r="M1145" s="244">
        <v>0.74625407623737527</v>
      </c>
      <c r="N1145" s="244">
        <v>0.48472624855754837</v>
      </c>
      <c r="O1145" s="244">
        <v>0.32031695094964374</v>
      </c>
      <c r="P1145" s="244">
        <v>0.24144168584571538</v>
      </c>
      <c r="Q1145" s="244">
        <v>0.68075413296578435</v>
      </c>
      <c r="R1145" s="244">
        <v>0.73821263035718376</v>
      </c>
      <c r="S1145" s="244">
        <v>0.66676747310228901</v>
      </c>
      <c r="T1145" s="244">
        <v>0.69111276325111404</v>
      </c>
      <c r="U1145" s="244">
        <v>0.79251021437726887</v>
      </c>
      <c r="V1145" s="244">
        <v>1.164793368601776</v>
      </c>
      <c r="W1145" s="244">
        <v>1.7380131588202288</v>
      </c>
      <c r="X1145" s="244">
        <v>1.4887077893718577</v>
      </c>
      <c r="Y1145" s="244">
        <v>1.8080526083286514</v>
      </c>
      <c r="Z1145" s="244">
        <v>2.7509999999999999</v>
      </c>
      <c r="AA1145" s="244">
        <v>2.7290000000000001</v>
      </c>
      <c r="AB1145" s="244">
        <v>2.6367772529069771</v>
      </c>
      <c r="AC1145" s="244">
        <v>2.601</v>
      </c>
      <c r="AD1145" s="244">
        <v>2.738</v>
      </c>
      <c r="AE1145" s="244">
        <v>2.59</v>
      </c>
      <c r="AF1145" s="244">
        <v>2.3029999999999999</v>
      </c>
      <c r="AG1145" s="244">
        <v>3.0350000000000001</v>
      </c>
      <c r="AH1145" s="244"/>
    </row>
    <row r="1146" spans="1:34" x14ac:dyDescent="0.2">
      <c r="A1146" s="219" t="s">
        <v>153</v>
      </c>
      <c r="B1146" s="219" t="s">
        <v>420</v>
      </c>
      <c r="C1146" s="244">
        <v>0</v>
      </c>
      <c r="D1146" s="244">
        <v>0</v>
      </c>
      <c r="E1146" s="244">
        <v>0</v>
      </c>
      <c r="F1146" s="244">
        <v>0</v>
      </c>
      <c r="G1146" s="244">
        <v>0</v>
      </c>
      <c r="H1146" s="244">
        <v>0</v>
      </c>
      <c r="I1146" s="244">
        <v>0</v>
      </c>
      <c r="J1146" s="244">
        <v>0</v>
      </c>
      <c r="K1146" s="244">
        <v>0</v>
      </c>
      <c r="L1146" s="244">
        <v>0</v>
      </c>
      <c r="M1146" s="244">
        <v>0</v>
      </c>
      <c r="N1146" s="244">
        <v>0</v>
      </c>
      <c r="O1146" s="244">
        <v>0</v>
      </c>
      <c r="P1146" s="244">
        <v>0</v>
      </c>
      <c r="Q1146" s="244">
        <v>0</v>
      </c>
      <c r="R1146" s="244">
        <v>0</v>
      </c>
      <c r="S1146" s="244">
        <v>0</v>
      </c>
      <c r="T1146" s="244">
        <v>0</v>
      </c>
      <c r="U1146" s="244">
        <v>0</v>
      </c>
      <c r="V1146" s="244">
        <v>0</v>
      </c>
      <c r="W1146" s="244">
        <v>0</v>
      </c>
      <c r="X1146" s="244">
        <v>0</v>
      </c>
      <c r="Y1146" s="244">
        <v>0</v>
      </c>
      <c r="Z1146" s="244">
        <v>0</v>
      </c>
      <c r="AA1146" s="244">
        <v>0</v>
      </c>
      <c r="AB1146" s="244">
        <v>0</v>
      </c>
      <c r="AC1146" s="244">
        <v>0</v>
      </c>
      <c r="AD1146" s="244">
        <v>0</v>
      </c>
      <c r="AE1146" s="244">
        <v>0</v>
      </c>
      <c r="AF1146" s="244">
        <v>0</v>
      </c>
      <c r="AG1146" s="244">
        <v>0</v>
      </c>
      <c r="AH1146" s="244"/>
    </row>
    <row r="1147" spans="1:34" x14ac:dyDescent="0.2">
      <c r="A1147" s="219" t="s">
        <v>185</v>
      </c>
      <c r="B1147" s="219" t="s">
        <v>421</v>
      </c>
      <c r="C1147" s="244">
        <v>0</v>
      </c>
      <c r="D1147" s="244">
        <v>0</v>
      </c>
      <c r="E1147" s="244">
        <v>0</v>
      </c>
      <c r="F1147" s="244">
        <v>4.588169719675637</v>
      </c>
      <c r="G1147" s="244">
        <v>4.6269822950060364</v>
      </c>
      <c r="H1147" s="244">
        <v>4.5393109463506134</v>
      </c>
      <c r="I1147" s="244">
        <v>4.3776493030505135</v>
      </c>
      <c r="J1147" s="244">
        <v>4.0323972778316302</v>
      </c>
      <c r="K1147" s="244">
        <v>3.9621868855683604</v>
      </c>
      <c r="L1147" s="244">
        <v>3.8564823260165477</v>
      </c>
      <c r="M1147" s="244">
        <v>3.9438275986961342</v>
      </c>
      <c r="N1147" s="244">
        <v>3.675762393877597</v>
      </c>
      <c r="O1147" s="244">
        <v>3.984060679613191</v>
      </c>
      <c r="P1147" s="244">
        <v>3.4222076785574855</v>
      </c>
      <c r="Q1147" s="244">
        <v>3.8705411490512787</v>
      </c>
      <c r="R1147" s="244">
        <v>3.4137771496642908</v>
      </c>
      <c r="S1147" s="244">
        <v>3.263656063096644</v>
      </c>
      <c r="T1147" s="244">
        <v>3.1719824949369602</v>
      </c>
      <c r="U1147" s="244">
        <v>3.1081978755905761</v>
      </c>
      <c r="V1147" s="244">
        <v>3.3595668950542552</v>
      </c>
      <c r="W1147" s="244">
        <v>3.4755829478835358</v>
      </c>
      <c r="X1147" s="244">
        <v>4.0178014665336068</v>
      </c>
      <c r="Y1147" s="244">
        <v>4.6382247627611228</v>
      </c>
      <c r="Z1147" s="244">
        <v>4.8959999999999999</v>
      </c>
      <c r="AA1147" s="244">
        <v>5.8959999999999999</v>
      </c>
      <c r="AB1147" s="244">
        <v>6.8</v>
      </c>
      <c r="AC1147" s="244">
        <v>6.7619999999999996</v>
      </c>
      <c r="AD1147" s="244">
        <v>9.3559999999999999</v>
      </c>
      <c r="AE1147" s="244">
        <v>8.2059999999999995</v>
      </c>
      <c r="AF1147" s="244">
        <v>9.2140000000000004</v>
      </c>
      <c r="AG1147" s="244">
        <v>9.8140000000000001</v>
      </c>
      <c r="AH1147" s="244"/>
    </row>
    <row r="1148" spans="1:34" x14ac:dyDescent="0.2">
      <c r="A1148" s="219" t="s">
        <v>463</v>
      </c>
      <c r="B1148" s="219" t="s">
        <v>422</v>
      </c>
      <c r="C1148" s="244">
        <v>0</v>
      </c>
      <c r="D1148" s="244">
        <v>0</v>
      </c>
      <c r="E1148" s="244">
        <v>0</v>
      </c>
      <c r="F1148" s="244">
        <v>2.1160007051866789</v>
      </c>
      <c r="G1148" s="244">
        <v>2.7352542144795016</v>
      </c>
      <c r="H1148" s="244">
        <v>2.5220490052951945</v>
      </c>
      <c r="I1148" s="244">
        <v>2.4586889175442406</v>
      </c>
      <c r="J1148" s="244">
        <v>2.2133970900311462</v>
      </c>
      <c r="K1148" s="244">
        <v>2.0781084032911803</v>
      </c>
      <c r="L1148" s="244">
        <v>2.4616046602389248</v>
      </c>
      <c r="M1148" s="244">
        <v>4.0127782061374742</v>
      </c>
      <c r="N1148" s="244">
        <v>4.4546615205038034</v>
      </c>
      <c r="O1148" s="244">
        <v>6.8270222879081581</v>
      </c>
      <c r="P1148" s="244">
        <v>6.6905595596166929</v>
      </c>
      <c r="Q1148" s="244">
        <v>6.8071787536213035</v>
      </c>
      <c r="R1148" s="244">
        <v>6.0472493956640152</v>
      </c>
      <c r="S1148" s="244">
        <v>5.2986719514292906</v>
      </c>
      <c r="T1148" s="244">
        <v>3.8563842441261218</v>
      </c>
      <c r="U1148" s="244">
        <v>3.3995077278371766</v>
      </c>
      <c r="V1148" s="244">
        <v>4.1666127080773299</v>
      </c>
      <c r="W1148" s="244">
        <v>4.2568324442288006</v>
      </c>
      <c r="X1148" s="244">
        <v>4.2453720508166972</v>
      </c>
      <c r="Y1148" s="244">
        <v>4.368784029038113</v>
      </c>
      <c r="Z1148" s="244">
        <v>4.8959999999999999</v>
      </c>
      <c r="AA1148" s="244">
        <v>5.8959999999999999</v>
      </c>
      <c r="AB1148" s="244">
        <v>6.25</v>
      </c>
      <c r="AC1148" s="244">
        <v>6.7839999999999998</v>
      </c>
      <c r="AD1148" s="244">
        <v>9.1020000000000003</v>
      </c>
      <c r="AE1148" s="244">
        <v>8.2029999999999994</v>
      </c>
      <c r="AF1148" s="244">
        <v>8.9740000000000002</v>
      </c>
      <c r="AG1148" s="244">
        <v>9.1</v>
      </c>
      <c r="AH1148" s="244"/>
    </row>
    <row r="1149" spans="1:34" x14ac:dyDescent="0.2">
      <c r="A1149" s="219" t="s">
        <v>117</v>
      </c>
      <c r="B1149" s="219" t="s">
        <v>423</v>
      </c>
      <c r="C1149" s="244">
        <v>1.732876313517101</v>
      </c>
      <c r="D1149" s="244">
        <v>1.732876313517101</v>
      </c>
      <c r="E1149" s="244">
        <v>1.7328763135171021</v>
      </c>
      <c r="F1149" s="244">
        <v>1.7507523100993692</v>
      </c>
      <c r="G1149" s="244">
        <v>1.7995684791258655</v>
      </c>
      <c r="H1149" s="244">
        <v>1.7816374416622083</v>
      </c>
      <c r="I1149" s="244">
        <v>1.792114256233009</v>
      </c>
      <c r="J1149" s="244">
        <v>5.7591531859545722</v>
      </c>
      <c r="K1149" s="244">
        <v>4.2398538586151844</v>
      </c>
      <c r="L1149" s="244">
        <v>7.0419837851379459</v>
      </c>
      <c r="M1149" s="244">
        <v>2.310221354298355</v>
      </c>
      <c r="N1149" s="244">
        <v>3.7406453650530933</v>
      </c>
      <c r="O1149" s="244">
        <v>2.3801101976504655</v>
      </c>
      <c r="P1149" s="244">
        <v>1.1754363933536154</v>
      </c>
      <c r="Q1149" s="244">
        <v>2.0855356573384665</v>
      </c>
      <c r="R1149" s="244">
        <v>4.8032996547388214</v>
      </c>
      <c r="S1149" s="244">
        <v>2.085326488082794</v>
      </c>
      <c r="T1149" s="244">
        <v>3.1217390004718761</v>
      </c>
      <c r="U1149" s="244">
        <v>2.7525907451682134</v>
      </c>
      <c r="V1149" s="244">
        <v>2.5653194645022532</v>
      </c>
      <c r="W1149" s="244">
        <v>2.5170284206358748</v>
      </c>
      <c r="X1149" s="244">
        <v>3.935095011529425</v>
      </c>
      <c r="Y1149" s="244">
        <v>1.0835696607170364</v>
      </c>
      <c r="Z1149" s="244">
        <v>0.83199999999999996</v>
      </c>
      <c r="AA1149" s="244">
        <v>5.101</v>
      </c>
      <c r="AB1149" s="244">
        <v>4.8056253403521509</v>
      </c>
      <c r="AC1149" s="244">
        <v>5.702</v>
      </c>
      <c r="AD1149" s="244">
        <v>6.1239999999999997</v>
      </c>
      <c r="AE1149" s="244">
        <v>32.204999999999998</v>
      </c>
      <c r="AF1149" s="244">
        <v>34.601999999999997</v>
      </c>
      <c r="AG1149" s="244">
        <v>40.125</v>
      </c>
      <c r="AH1149" s="244"/>
    </row>
    <row r="1150" spans="1:34" x14ac:dyDescent="0.2">
      <c r="A1150" s="219" t="s">
        <v>118</v>
      </c>
      <c r="B1150" s="219" t="s">
        <v>424</v>
      </c>
      <c r="C1150" s="244">
        <v>0</v>
      </c>
      <c r="D1150" s="244">
        <v>0</v>
      </c>
      <c r="E1150" s="244">
        <v>0</v>
      </c>
      <c r="F1150" s="244">
        <v>0</v>
      </c>
      <c r="G1150" s="244">
        <v>0</v>
      </c>
      <c r="H1150" s="244">
        <v>0</v>
      </c>
      <c r="I1150" s="244">
        <v>0</v>
      </c>
      <c r="J1150" s="244">
        <v>0</v>
      </c>
      <c r="K1150" s="244">
        <v>0</v>
      </c>
      <c r="L1150" s="244">
        <v>0</v>
      </c>
      <c r="M1150" s="244">
        <v>0</v>
      </c>
      <c r="N1150" s="244">
        <v>0</v>
      </c>
      <c r="O1150" s="244">
        <v>0</v>
      </c>
      <c r="P1150" s="244">
        <v>0</v>
      </c>
      <c r="Q1150" s="244">
        <v>0</v>
      </c>
      <c r="R1150" s="244">
        <v>0</v>
      </c>
      <c r="S1150" s="244">
        <v>0</v>
      </c>
      <c r="T1150" s="244">
        <v>0</v>
      </c>
      <c r="U1150" s="244">
        <v>0</v>
      </c>
      <c r="V1150" s="244">
        <v>0</v>
      </c>
      <c r="W1150" s="244">
        <v>0</v>
      </c>
      <c r="X1150" s="244">
        <v>0</v>
      </c>
      <c r="Y1150" s="244">
        <v>0</v>
      </c>
      <c r="Z1150" s="244">
        <v>0</v>
      </c>
      <c r="AA1150" s="244">
        <v>0</v>
      </c>
      <c r="AB1150" s="244">
        <v>0</v>
      </c>
      <c r="AC1150" s="244">
        <v>0</v>
      </c>
      <c r="AD1150" s="244">
        <v>0</v>
      </c>
      <c r="AE1150" s="244">
        <v>0</v>
      </c>
      <c r="AF1150" s="244">
        <v>0</v>
      </c>
      <c r="AG1150" s="244">
        <v>0</v>
      </c>
      <c r="AH1150" s="244"/>
    </row>
    <row r="1151" spans="1:34" x14ac:dyDescent="0.2">
      <c r="A1151" s="219" t="s">
        <v>187</v>
      </c>
      <c r="B1151" s="219" t="s">
        <v>425</v>
      </c>
      <c r="C1151" s="244">
        <v>0</v>
      </c>
      <c r="D1151" s="244">
        <v>0</v>
      </c>
      <c r="E1151" s="244">
        <v>0</v>
      </c>
      <c r="F1151" s="244">
        <v>0</v>
      </c>
      <c r="G1151" s="244">
        <v>0</v>
      </c>
      <c r="H1151" s="244">
        <v>0</v>
      </c>
      <c r="I1151" s="244">
        <v>0</v>
      </c>
      <c r="J1151" s="244">
        <v>0</v>
      </c>
      <c r="K1151" s="244">
        <v>0</v>
      </c>
      <c r="L1151" s="244">
        <v>0</v>
      </c>
      <c r="M1151" s="244">
        <v>0</v>
      </c>
      <c r="N1151" s="244">
        <v>0</v>
      </c>
      <c r="O1151" s="244">
        <v>0</v>
      </c>
      <c r="P1151" s="244">
        <v>0</v>
      </c>
      <c r="Q1151" s="244">
        <v>0</v>
      </c>
      <c r="R1151" s="244">
        <v>0</v>
      </c>
      <c r="S1151" s="244">
        <v>0</v>
      </c>
      <c r="T1151" s="244">
        <v>0</v>
      </c>
      <c r="U1151" s="244">
        <v>0</v>
      </c>
      <c r="V1151" s="244">
        <v>0</v>
      </c>
      <c r="W1151" s="244">
        <v>0</v>
      </c>
      <c r="X1151" s="244">
        <v>0</v>
      </c>
      <c r="Y1151" s="244">
        <v>0</v>
      </c>
      <c r="Z1151" s="244">
        <v>0</v>
      </c>
      <c r="AA1151" s="244">
        <v>0</v>
      </c>
      <c r="AB1151" s="244">
        <v>0</v>
      </c>
      <c r="AC1151" s="244">
        <v>0</v>
      </c>
      <c r="AD1151" s="244">
        <v>0</v>
      </c>
      <c r="AE1151" s="244">
        <v>0</v>
      </c>
      <c r="AF1151" s="244">
        <v>0</v>
      </c>
      <c r="AG1151" s="244">
        <v>0</v>
      </c>
      <c r="AH1151" s="244"/>
    </row>
    <row r="1152" spans="1:34" x14ac:dyDescent="0.2">
      <c r="A1152" s="219" t="s">
        <v>189</v>
      </c>
      <c r="B1152" s="219" t="s">
        <v>426</v>
      </c>
      <c r="C1152" s="244">
        <v>93.818717098346369</v>
      </c>
      <c r="D1152" s="244">
        <v>86.47396916222597</v>
      </c>
      <c r="E1152" s="244">
        <v>139.38580721530332</v>
      </c>
      <c r="F1152" s="244">
        <v>118.84463685353975</v>
      </c>
      <c r="G1152" s="244">
        <v>107.98264161725514</v>
      </c>
      <c r="H1152" s="244">
        <v>164.82852644048674</v>
      </c>
      <c r="I1152" s="244">
        <v>105.65259375181449</v>
      </c>
      <c r="J1152" s="244">
        <v>105.20234687575905</v>
      </c>
      <c r="K1152" s="244">
        <v>155.62668920350117</v>
      </c>
      <c r="L1152" s="244">
        <v>94.261103272712305</v>
      </c>
      <c r="M1152" s="244">
        <v>176.23253988549834</v>
      </c>
      <c r="N1152" s="244">
        <v>362.87594264558311</v>
      </c>
      <c r="O1152" s="244">
        <v>383.76861345736216</v>
      </c>
      <c r="P1152" s="244">
        <v>384.2824272344846</v>
      </c>
      <c r="Q1152" s="244">
        <v>415.71063414282156</v>
      </c>
      <c r="R1152" s="244">
        <v>297.04654631124544</v>
      </c>
      <c r="S1152" s="244">
        <v>304.95717562974926</v>
      </c>
      <c r="T1152" s="244">
        <v>313.75023771024962</v>
      </c>
      <c r="U1152" s="244">
        <v>353.86553497879476</v>
      </c>
      <c r="V1152" s="244">
        <v>366.58746368682785</v>
      </c>
      <c r="W1152" s="244">
        <v>387.29681020157506</v>
      </c>
      <c r="X1152" s="244">
        <v>336.3621224211106</v>
      </c>
      <c r="Y1152" s="244">
        <v>328.25098823224272</v>
      </c>
      <c r="Z1152" s="244">
        <v>286.47300000000001</v>
      </c>
      <c r="AA1152" s="244">
        <v>310.50599999999997</v>
      </c>
      <c r="AB1152" s="244">
        <v>317.14172658091451</v>
      </c>
      <c r="AC1152" s="244">
        <v>358.53699999999998</v>
      </c>
      <c r="AD1152" s="244">
        <v>308.46600000000001</v>
      </c>
      <c r="AE1152" s="244">
        <v>300.25099999999998</v>
      </c>
      <c r="AF1152" s="244">
        <v>312.11900000000003</v>
      </c>
      <c r="AG1152" s="244">
        <v>370.24599999999998</v>
      </c>
      <c r="AH1152" s="244"/>
    </row>
    <row r="1153" spans="1:34" x14ac:dyDescent="0.2">
      <c r="A1153" s="219" t="s">
        <v>464</v>
      </c>
      <c r="B1153" s="219" t="s">
        <v>427</v>
      </c>
      <c r="C1153" s="244">
        <v>42.221293953462641</v>
      </c>
      <c r="D1153" s="244">
        <v>35.573027493167608</v>
      </c>
      <c r="E1153" s="244">
        <v>29.609880018689825</v>
      </c>
      <c r="F1153" s="244">
        <v>27.36605101512805</v>
      </c>
      <c r="G1153" s="244">
        <v>25.427740997221505</v>
      </c>
      <c r="H1153" s="244">
        <v>26.349114606166562</v>
      </c>
      <c r="I1153" s="244">
        <v>20.483805173754135</v>
      </c>
      <c r="J1153" s="244">
        <v>22.564075611053518</v>
      </c>
      <c r="K1153" s="244">
        <v>27.978590085634817</v>
      </c>
      <c r="L1153" s="244">
        <v>24.781457069506164</v>
      </c>
      <c r="M1153" s="244">
        <v>53.926698090708641</v>
      </c>
      <c r="N1153" s="244">
        <v>44.019066343462789</v>
      </c>
      <c r="O1153" s="244">
        <v>51.966518754549853</v>
      </c>
      <c r="P1153" s="244">
        <v>50.216610510964891</v>
      </c>
      <c r="Q1153" s="244">
        <v>59.327535418165887</v>
      </c>
      <c r="R1153" s="244">
        <v>39.128807966744958</v>
      </c>
      <c r="S1153" s="244">
        <v>63.033284885830376</v>
      </c>
      <c r="T1153" s="244">
        <v>53.601590701136722</v>
      </c>
      <c r="U1153" s="244">
        <v>111.11241151723937</v>
      </c>
      <c r="V1153" s="244">
        <v>102.41751993570246</v>
      </c>
      <c r="W1153" s="244">
        <v>159.88402462284893</v>
      </c>
      <c r="X1153" s="244">
        <v>166.02759976947686</v>
      </c>
      <c r="Y1153" s="244">
        <v>147.58180893860094</v>
      </c>
      <c r="Z1153" s="244">
        <v>172.68</v>
      </c>
      <c r="AA1153" s="244">
        <v>170.60499999999999</v>
      </c>
      <c r="AB1153" s="244">
        <v>184.48441193987185</v>
      </c>
      <c r="AC1153" s="244">
        <v>187.38800000000001</v>
      </c>
      <c r="AD1153" s="244">
        <v>150.52699999999999</v>
      </c>
      <c r="AE1153" s="244">
        <v>144.04300000000001</v>
      </c>
      <c r="AF1153" s="244">
        <v>159.87899999999999</v>
      </c>
      <c r="AG1153" s="244">
        <v>178.20699999999999</v>
      </c>
      <c r="AH1153" s="244"/>
    </row>
    <row r="1154" spans="1:34" x14ac:dyDescent="0.2">
      <c r="A1154" s="219" t="s">
        <v>465</v>
      </c>
      <c r="B1154" s="219" t="s">
        <v>428</v>
      </c>
      <c r="C1154" s="244">
        <v>7.9186179943988471</v>
      </c>
      <c r="D1154" s="244">
        <v>12.134464445096553</v>
      </c>
      <c r="E1154" s="244">
        <v>9.9522506974234037</v>
      </c>
      <c r="F1154" s="244">
        <v>11.644580290254739</v>
      </c>
      <c r="G1154" s="244">
        <v>11.053892930068601</v>
      </c>
      <c r="H1154" s="244">
        <v>10.880248207903774</v>
      </c>
      <c r="I1154" s="244">
        <v>12.476778112490981</v>
      </c>
      <c r="J1154" s="244">
        <v>8.3040778296348829</v>
      </c>
      <c r="K1154" s="244">
        <v>3.8195231719777158</v>
      </c>
      <c r="L1154" s="244">
        <v>5.8150760951157361</v>
      </c>
      <c r="M1154" s="244">
        <v>12.780518658031326</v>
      </c>
      <c r="N1154" s="244">
        <v>18.643241802267301</v>
      </c>
      <c r="O1154" s="244">
        <v>25.602249554229083</v>
      </c>
      <c r="P1154" s="244">
        <v>18.637214359946245</v>
      </c>
      <c r="Q1154" s="244">
        <v>18.894000754614172</v>
      </c>
      <c r="R1154" s="244">
        <v>37.473234326842558</v>
      </c>
      <c r="S1154" s="244">
        <v>24.503698674259631</v>
      </c>
      <c r="T1154" s="244">
        <v>22.668753407373735</v>
      </c>
      <c r="U1154" s="244">
        <v>49.234103198081542</v>
      </c>
      <c r="V1154" s="244">
        <v>56.600417481347264</v>
      </c>
      <c r="W1154" s="244">
        <v>54.75361106468803</v>
      </c>
      <c r="X1154" s="244">
        <v>55.80580627858415</v>
      </c>
      <c r="Y1154" s="244">
        <v>57.008834571261829</v>
      </c>
      <c r="Z1154" s="244">
        <v>70.846000000000004</v>
      </c>
      <c r="AA1154" s="244">
        <v>72.962000000000003</v>
      </c>
      <c r="AB1154" s="244">
        <v>82.71527506426736</v>
      </c>
      <c r="AC1154" s="244">
        <v>84.662000000000006</v>
      </c>
      <c r="AD1154" s="244">
        <v>87.451999999999998</v>
      </c>
      <c r="AE1154" s="244">
        <v>79.075999999999993</v>
      </c>
      <c r="AF1154" s="244">
        <v>95.225999999999999</v>
      </c>
      <c r="AG1154" s="244">
        <v>83.378</v>
      </c>
      <c r="AH1154" s="244"/>
    </row>
    <row r="1155" spans="1:34" x14ac:dyDescent="0.2">
      <c r="A1155" s="219" t="s">
        <v>466</v>
      </c>
      <c r="B1155" s="219" t="s">
        <v>429</v>
      </c>
      <c r="C1155" s="244">
        <v>15.277295450814366</v>
      </c>
      <c r="D1155" s="244">
        <v>11.257454146363356</v>
      </c>
      <c r="E1155" s="244">
        <v>12.052774433097747</v>
      </c>
      <c r="F1155" s="244">
        <v>17.029333049148562</v>
      </c>
      <c r="G1155" s="244">
        <v>12.063209539800543</v>
      </c>
      <c r="H1155" s="244">
        <v>12.570787974659369</v>
      </c>
      <c r="I1155" s="244">
        <v>11.646339951435083</v>
      </c>
      <c r="J1155" s="244">
        <v>31.268434191670689</v>
      </c>
      <c r="K1155" s="244">
        <v>97.871803361506196</v>
      </c>
      <c r="L1155" s="244">
        <v>19.405292188607497</v>
      </c>
      <c r="M1155" s="244">
        <v>41.350629230960344</v>
      </c>
      <c r="N1155" s="244">
        <v>53.145949427224046</v>
      </c>
      <c r="O1155" s="244">
        <v>49.904605965399746</v>
      </c>
      <c r="P1155" s="244">
        <v>19.782080046140482</v>
      </c>
      <c r="Q1155" s="244">
        <v>38.181743951028643</v>
      </c>
      <c r="R1155" s="244">
        <v>48.072298631411783</v>
      </c>
      <c r="S1155" s="244">
        <v>53.456560304802579</v>
      </c>
      <c r="T1155" s="244">
        <v>65.073967723977191</v>
      </c>
      <c r="U1155" s="244">
        <v>56.156573845294396</v>
      </c>
      <c r="V1155" s="244">
        <v>75.049771625078691</v>
      </c>
      <c r="W1155" s="244">
        <v>81.776659163756378</v>
      </c>
      <c r="X1155" s="244">
        <v>84.644087331083426</v>
      </c>
      <c r="Y1155" s="244">
        <v>80.533042767754367</v>
      </c>
      <c r="Z1155" s="244">
        <v>72.337999999999994</v>
      </c>
      <c r="AA1155" s="244">
        <v>113.413</v>
      </c>
      <c r="AB1155" s="244">
        <v>119.04772357886308</v>
      </c>
      <c r="AC1155" s="244">
        <v>137.732</v>
      </c>
      <c r="AD1155" s="244">
        <v>92.396000000000001</v>
      </c>
      <c r="AE1155" s="244">
        <v>80.316999999999993</v>
      </c>
      <c r="AF1155" s="244">
        <v>73.305999999999997</v>
      </c>
      <c r="AG1155" s="244">
        <v>73.763000000000005</v>
      </c>
      <c r="AH1155" s="244"/>
    </row>
    <row r="1156" spans="1:34" x14ac:dyDescent="0.2">
      <c r="A1156" s="219" t="s">
        <v>191</v>
      </c>
      <c r="B1156" s="219" t="s">
        <v>430</v>
      </c>
      <c r="C1156" s="244">
        <v>0</v>
      </c>
      <c r="D1156" s="244">
        <v>0</v>
      </c>
      <c r="E1156" s="244">
        <v>0</v>
      </c>
      <c r="F1156" s="244">
        <v>0</v>
      </c>
      <c r="G1156" s="244">
        <v>0</v>
      </c>
      <c r="H1156" s="244">
        <v>0</v>
      </c>
      <c r="I1156" s="244">
        <v>0</v>
      </c>
      <c r="J1156" s="244">
        <v>0</v>
      </c>
      <c r="K1156" s="244">
        <v>0</v>
      </c>
      <c r="L1156" s="244">
        <v>0</v>
      </c>
      <c r="M1156" s="244">
        <v>0</v>
      </c>
      <c r="N1156" s="244">
        <v>0</v>
      </c>
      <c r="O1156" s="244">
        <v>0</v>
      </c>
      <c r="P1156" s="244">
        <v>0</v>
      </c>
      <c r="Q1156" s="244">
        <v>0</v>
      </c>
      <c r="R1156" s="244">
        <v>0</v>
      </c>
      <c r="S1156" s="244">
        <v>0</v>
      </c>
      <c r="T1156" s="244">
        <v>0</v>
      </c>
      <c r="U1156" s="244">
        <v>0</v>
      </c>
      <c r="V1156" s="244">
        <v>0</v>
      </c>
      <c r="W1156" s="244">
        <v>0</v>
      </c>
      <c r="X1156" s="244">
        <v>0</v>
      </c>
      <c r="Y1156" s="244">
        <v>0</v>
      </c>
      <c r="Z1156" s="244">
        <v>0</v>
      </c>
      <c r="AA1156" s="244">
        <v>0</v>
      </c>
      <c r="AB1156" s="244">
        <v>0</v>
      </c>
      <c r="AC1156" s="244">
        <v>0</v>
      </c>
      <c r="AD1156" s="244">
        <v>0</v>
      </c>
      <c r="AE1156" s="244">
        <v>0</v>
      </c>
      <c r="AF1156" s="244">
        <v>0</v>
      </c>
      <c r="AG1156" s="244">
        <v>0</v>
      </c>
      <c r="AH1156" s="244"/>
    </row>
    <row r="1157" spans="1:34" x14ac:dyDescent="0.2">
      <c r="A1157" s="219" t="s">
        <v>192</v>
      </c>
      <c r="B1157" s="219" t="s">
        <v>431</v>
      </c>
      <c r="C1157" s="244">
        <v>54.148800944814504</v>
      </c>
      <c r="D1157" s="244">
        <v>65.01490126016111</v>
      </c>
      <c r="E1157" s="244">
        <v>51.4359598503939</v>
      </c>
      <c r="F1157" s="244">
        <v>182.87649956399153</v>
      </c>
      <c r="G1157" s="244">
        <v>168.64434218270682</v>
      </c>
      <c r="H1157" s="244">
        <v>129.93898225900875</v>
      </c>
      <c r="I1157" s="244">
        <v>90.9542648527366</v>
      </c>
      <c r="J1157" s="244">
        <v>238.64880769957196</v>
      </c>
      <c r="K1157" s="244">
        <v>295.43879939716982</v>
      </c>
      <c r="L1157" s="244">
        <v>346.11207875485871</v>
      </c>
      <c r="M1157" s="244">
        <v>62.785891391504855</v>
      </c>
      <c r="N1157" s="244">
        <v>73.506105753115506</v>
      </c>
      <c r="O1157" s="244">
        <v>15.175633689692615</v>
      </c>
      <c r="P1157" s="244">
        <v>59.268586806638936</v>
      </c>
      <c r="Q1157" s="244">
        <v>83.204474137670715</v>
      </c>
      <c r="R1157" s="244">
        <v>107.95794015278854</v>
      </c>
      <c r="S1157" s="244">
        <v>59.832676980060995</v>
      </c>
      <c r="T1157" s="244">
        <v>82.578576580475683</v>
      </c>
      <c r="U1157" s="244">
        <v>120.27951593811963</v>
      </c>
      <c r="V1157" s="244">
        <v>105.03656330458062</v>
      </c>
      <c r="W1157" s="244">
        <v>89.490050355802026</v>
      </c>
      <c r="X1157" s="244">
        <v>93.959741286121201</v>
      </c>
      <c r="Y1157" s="244">
        <v>53.360896238664154</v>
      </c>
      <c r="Z1157" s="244">
        <v>77.730999999999995</v>
      </c>
      <c r="AA1157" s="244">
        <v>105.70499999999998</v>
      </c>
      <c r="AB1157" s="244">
        <v>108.75580726896251</v>
      </c>
      <c r="AC1157" s="244">
        <v>122.247</v>
      </c>
      <c r="AD1157" s="244">
        <v>78.564999999999998</v>
      </c>
      <c r="AE1157" s="244">
        <v>85.064999999999998</v>
      </c>
      <c r="AF1157" s="244">
        <v>72.295000000000002</v>
      </c>
      <c r="AG1157" s="244">
        <v>92.253</v>
      </c>
      <c r="AH1157" s="244"/>
    </row>
    <row r="1158" spans="1:34" x14ac:dyDescent="0.2">
      <c r="A1158" s="219" t="s">
        <v>467</v>
      </c>
      <c r="B1158" s="219" t="s">
        <v>433</v>
      </c>
      <c r="C1158" s="244">
        <v>22.942842278230874</v>
      </c>
      <c r="D1158" s="244">
        <v>27.546808042283601</v>
      </c>
      <c r="E1158" s="244">
        <v>21.793411741096225</v>
      </c>
      <c r="F1158" s="244">
        <v>77.484757052471949</v>
      </c>
      <c r="G1158" s="244">
        <v>71.454593200634278</v>
      </c>
      <c r="H1158" s="244">
        <v>55.05513554770166</v>
      </c>
      <c r="I1158" s="244">
        <v>50.432401918668951</v>
      </c>
      <c r="J1158" s="244">
        <v>113.09935651814334</v>
      </c>
      <c r="K1158" s="244">
        <v>151.53767667306488</v>
      </c>
      <c r="L1158" s="244">
        <v>177.52922226199172</v>
      </c>
      <c r="M1158" s="244">
        <v>87.639382349929349</v>
      </c>
      <c r="N1158" s="244">
        <v>104.47337544818041</v>
      </c>
      <c r="O1158" s="244">
        <v>124.82591706976106</v>
      </c>
      <c r="P1158" s="244">
        <v>126.09931120975799</v>
      </c>
      <c r="Q1158" s="244">
        <v>188.2946654051714</v>
      </c>
      <c r="R1158" s="244">
        <v>244.31263378056016</v>
      </c>
      <c r="S1158" s="244">
        <v>135.40346248226018</v>
      </c>
      <c r="T1158" s="244">
        <v>186.87823711412841</v>
      </c>
      <c r="U1158" s="244">
        <v>272.19679522510643</v>
      </c>
      <c r="V1158" s="244">
        <v>237.70145473211673</v>
      </c>
      <c r="W1158" s="244">
        <v>202.51914651797122</v>
      </c>
      <c r="X1158" s="244">
        <v>212.63421505138243</v>
      </c>
      <c r="Y1158" s="244">
        <v>120.7575939528751</v>
      </c>
      <c r="Z1158" s="244">
        <v>175.90799999999999</v>
      </c>
      <c r="AA1158" s="244">
        <v>177.06299999999999</v>
      </c>
      <c r="AB1158" s="244">
        <v>197.78729715184633</v>
      </c>
      <c r="AC1158" s="244">
        <v>227.251</v>
      </c>
      <c r="AD1158" s="244">
        <v>192.226</v>
      </c>
      <c r="AE1158" s="244">
        <v>196.577</v>
      </c>
      <c r="AF1158" s="244">
        <v>190.63399999999999</v>
      </c>
      <c r="AG1158" s="244">
        <v>300.577</v>
      </c>
      <c r="AH1158" s="244"/>
    </row>
    <row r="1159" spans="1:34" x14ac:dyDescent="0.2">
      <c r="A1159" s="219" t="s">
        <v>193</v>
      </c>
      <c r="B1159" s="219" t="s">
        <v>434</v>
      </c>
      <c r="C1159" s="244">
        <v>0</v>
      </c>
      <c r="D1159" s="244">
        <v>0</v>
      </c>
      <c r="E1159" s="244">
        <v>0</v>
      </c>
      <c r="F1159" s="244">
        <v>0</v>
      </c>
      <c r="G1159" s="244">
        <v>0</v>
      </c>
      <c r="H1159" s="244">
        <v>0</v>
      </c>
      <c r="I1159" s="244">
        <v>0</v>
      </c>
      <c r="J1159" s="244">
        <v>0</v>
      </c>
      <c r="K1159" s="244">
        <v>0</v>
      </c>
      <c r="L1159" s="244">
        <v>0</v>
      </c>
      <c r="M1159" s="244">
        <v>0</v>
      </c>
      <c r="N1159" s="244">
        <v>0</v>
      </c>
      <c r="O1159" s="244">
        <v>0</v>
      </c>
      <c r="P1159" s="244">
        <v>0</v>
      </c>
      <c r="Q1159" s="244">
        <v>0</v>
      </c>
      <c r="R1159" s="244">
        <v>0</v>
      </c>
      <c r="S1159" s="244">
        <v>0</v>
      </c>
      <c r="T1159" s="244">
        <v>0</v>
      </c>
      <c r="U1159" s="244">
        <v>0</v>
      </c>
      <c r="V1159" s="244">
        <v>0</v>
      </c>
      <c r="W1159" s="244">
        <v>0</v>
      </c>
      <c r="X1159" s="244">
        <v>0</v>
      </c>
      <c r="Y1159" s="244">
        <v>0</v>
      </c>
      <c r="Z1159" s="244">
        <v>0</v>
      </c>
      <c r="AA1159" s="244">
        <v>0</v>
      </c>
      <c r="AB1159" s="244">
        <v>0</v>
      </c>
      <c r="AC1159" s="244">
        <v>0</v>
      </c>
      <c r="AD1159" s="244">
        <v>0</v>
      </c>
      <c r="AE1159" s="244">
        <v>0</v>
      </c>
      <c r="AF1159" s="244">
        <v>0</v>
      </c>
      <c r="AG1159" s="244">
        <v>0</v>
      </c>
      <c r="AH1159" s="244"/>
    </row>
    <row r="1160" spans="1:34" x14ac:dyDescent="0.2">
      <c r="A1160" s="219" t="s">
        <v>60</v>
      </c>
      <c r="B1160" s="219" t="s">
        <v>435</v>
      </c>
      <c r="C1160" s="244">
        <v>0</v>
      </c>
      <c r="D1160" s="244">
        <v>0</v>
      </c>
      <c r="E1160" s="244">
        <v>0</v>
      </c>
      <c r="F1160" s="244">
        <v>1.8521833534229328</v>
      </c>
      <c r="G1160" s="244">
        <v>1.5630360289997771</v>
      </c>
      <c r="H1160" s="244">
        <v>0.36898264752246351</v>
      </c>
      <c r="I1160" s="244">
        <v>0.51438530313229591</v>
      </c>
      <c r="J1160" s="244">
        <v>0.71873430715140518</v>
      </c>
      <c r="K1160" s="244">
        <v>0.60453655815876595</v>
      </c>
      <c r="L1160" s="244">
        <v>0.77787003116684605</v>
      </c>
      <c r="M1160" s="244">
        <v>1.9832277335892652</v>
      </c>
      <c r="N1160" s="244">
        <v>1.5125585739988376</v>
      </c>
      <c r="O1160" s="244">
        <v>1.7432028054246673</v>
      </c>
      <c r="P1160" s="244">
        <v>1.6452282968764749</v>
      </c>
      <c r="Q1160" s="244">
        <v>1.6688380859161629</v>
      </c>
      <c r="R1160" s="244">
        <v>1.1407410628805013</v>
      </c>
      <c r="S1160" s="244">
        <v>2.2921450195155093</v>
      </c>
      <c r="T1160" s="244">
        <v>1.2279799026086142</v>
      </c>
      <c r="U1160" s="244">
        <v>1.0535904561790659</v>
      </c>
      <c r="V1160" s="244">
        <v>0.88279746866491182</v>
      </c>
      <c r="W1160" s="244">
        <v>0.88318150741431145</v>
      </c>
      <c r="X1160" s="244">
        <v>0.91387223391411521</v>
      </c>
      <c r="Y1160" s="244">
        <v>0.88042579973908075</v>
      </c>
      <c r="Z1160" s="244">
        <v>8.48</v>
      </c>
      <c r="AA1160" s="244">
        <v>8.84</v>
      </c>
      <c r="AB1160" s="244">
        <v>8.9540000000000006</v>
      </c>
      <c r="AC1160" s="244">
        <v>11.391</v>
      </c>
      <c r="AD1160" s="244">
        <v>8.9079999999999995</v>
      </c>
      <c r="AE1160" s="244">
        <v>7.0910000000000002</v>
      </c>
      <c r="AF1160" s="244">
        <v>5.61</v>
      </c>
      <c r="AG1160" s="244">
        <v>2.7189999999999999</v>
      </c>
      <c r="AH1160" s="244"/>
    </row>
    <row r="1161" spans="1:34" x14ac:dyDescent="0.2">
      <c r="A1161" s="219" t="s">
        <v>119</v>
      </c>
      <c r="B1161" s="219" t="s">
        <v>436</v>
      </c>
      <c r="C1161" s="244">
        <v>0</v>
      </c>
      <c r="D1161" s="244">
        <v>0</v>
      </c>
      <c r="E1161" s="244">
        <v>0</v>
      </c>
      <c r="F1161" s="244">
        <v>0</v>
      </c>
      <c r="G1161" s="244">
        <v>1.6752070664785552</v>
      </c>
      <c r="H1161" s="244">
        <v>1.8141667003526356</v>
      </c>
      <c r="I1161" s="244">
        <v>6.9869787450399623E-2</v>
      </c>
      <c r="J1161" s="244">
        <v>0.17785880321587125</v>
      </c>
      <c r="K1161" s="244">
        <v>0.48118063599744487</v>
      </c>
      <c r="L1161" s="244">
        <v>0.13238571008802014</v>
      </c>
      <c r="M1161" s="244">
        <v>0.3040807754030449</v>
      </c>
      <c r="N1161" s="244">
        <v>0.69245804110405185</v>
      </c>
      <c r="O1161" s="244">
        <v>0.75566649981490996</v>
      </c>
      <c r="P1161" s="244">
        <v>0.70774648048499667</v>
      </c>
      <c r="Q1161" s="244">
        <v>0.98004458050656029</v>
      </c>
      <c r="R1161" s="244">
        <v>0.67438894783823322</v>
      </c>
      <c r="S1161" s="244">
        <v>1.3545147295092879</v>
      </c>
      <c r="T1161" s="244">
        <v>0.72668324753206492</v>
      </c>
      <c r="U1161" s="244">
        <v>1.2073779976907146</v>
      </c>
      <c r="V1161" s="244">
        <v>2.2905317410707444</v>
      </c>
      <c r="W1161" s="244">
        <v>2.2860156724611223</v>
      </c>
      <c r="X1161" s="244">
        <v>2.5128572931503301</v>
      </c>
      <c r="Y1161" s="244">
        <v>2.6746853028292117</v>
      </c>
      <c r="Z1161" s="244">
        <v>0.26</v>
      </c>
      <c r="AA1161" s="244">
        <v>2.1789999999999998</v>
      </c>
      <c r="AB1161" s="244">
        <v>2.2066072398190042</v>
      </c>
      <c r="AC1161" s="244">
        <v>2.33</v>
      </c>
      <c r="AD1161" s="244">
        <v>3.165</v>
      </c>
      <c r="AE1161" s="244">
        <v>0.95599999999999996</v>
      </c>
      <c r="AF1161" s="244">
        <v>1.294</v>
      </c>
      <c r="AG1161" s="244">
        <v>2.2869999999999999</v>
      </c>
      <c r="AH1161" s="244"/>
    </row>
    <row r="1162" spans="1:34" x14ac:dyDescent="0.2">
      <c r="A1162" s="219" t="s">
        <v>468</v>
      </c>
      <c r="B1162" s="219" t="s">
        <v>438</v>
      </c>
      <c r="C1162" s="244">
        <v>16.802649717936582</v>
      </c>
      <c r="D1162" s="244">
        <v>17.665409509765126</v>
      </c>
      <c r="E1162" s="244">
        <v>19.041312491712588</v>
      </c>
      <c r="F1162" s="244">
        <v>22.121759656627514</v>
      </c>
      <c r="G1162" s="244">
        <v>25.567852774014693</v>
      </c>
      <c r="H1162" s="244">
        <v>28.655987229783921</v>
      </c>
      <c r="I1162" s="244">
        <v>40.422272299600877</v>
      </c>
      <c r="J1162" s="244">
        <v>38.595541803323137</v>
      </c>
      <c r="K1162" s="244">
        <v>42.586054892424791</v>
      </c>
      <c r="L1162" s="244">
        <v>45.237222308627494</v>
      </c>
      <c r="M1162" s="244">
        <v>45.316569289346901</v>
      </c>
      <c r="N1162" s="244">
        <v>52.13027885813505</v>
      </c>
      <c r="O1162" s="244">
        <v>49.32099220765798</v>
      </c>
      <c r="P1162" s="244">
        <v>45.806745239071695</v>
      </c>
      <c r="Q1162" s="244">
        <v>47.774238130965045</v>
      </c>
      <c r="R1162" s="244">
        <v>44.175075760371506</v>
      </c>
      <c r="S1162" s="244">
        <v>41.049517904281245</v>
      </c>
      <c r="T1162" s="244">
        <v>40.710914484638565</v>
      </c>
      <c r="U1162" s="244">
        <v>44.674233834547785</v>
      </c>
      <c r="V1162" s="244">
        <v>45.433003558849855</v>
      </c>
      <c r="W1162" s="244">
        <v>45.947763584688531</v>
      </c>
      <c r="X1162" s="244">
        <v>49.478442778486333</v>
      </c>
      <c r="Y1162" s="244">
        <v>50.078181478831617</v>
      </c>
      <c r="Z1162" s="244">
        <v>51.546999999999997</v>
      </c>
      <c r="AA1162" s="244">
        <v>52.012</v>
      </c>
      <c r="AB1162" s="244">
        <v>53.270418716211076</v>
      </c>
      <c r="AC1162" s="244">
        <v>54.651000000000003</v>
      </c>
      <c r="AD1162" s="244">
        <v>53.978999999999999</v>
      </c>
      <c r="AE1162" s="244">
        <v>47.73</v>
      </c>
      <c r="AF1162" s="244">
        <v>49.07</v>
      </c>
      <c r="AG1162" s="244">
        <v>49.456000000000003</v>
      </c>
      <c r="AH1162" s="244"/>
    </row>
    <row r="1163" spans="1:34" x14ac:dyDescent="0.2">
      <c r="A1163" s="219" t="s">
        <v>469</v>
      </c>
      <c r="B1163" s="219" t="s">
        <v>440</v>
      </c>
      <c r="C1163" s="244">
        <v>0</v>
      </c>
      <c r="D1163" s="244">
        <v>0</v>
      </c>
      <c r="E1163" s="244">
        <v>0</v>
      </c>
      <c r="F1163" s="244">
        <v>0</v>
      </c>
      <c r="G1163" s="244">
        <v>0</v>
      </c>
      <c r="H1163" s="244">
        <v>0</v>
      </c>
      <c r="I1163" s="244">
        <v>0</v>
      </c>
      <c r="J1163" s="244">
        <v>0</v>
      </c>
      <c r="K1163" s="244">
        <v>0</v>
      </c>
      <c r="L1163" s="244">
        <v>0</v>
      </c>
      <c r="M1163" s="244">
        <v>0</v>
      </c>
      <c r="N1163" s="244">
        <v>0</v>
      </c>
      <c r="O1163" s="244">
        <v>0</v>
      </c>
      <c r="P1163" s="244">
        <v>0</v>
      </c>
      <c r="Q1163" s="244">
        <v>0</v>
      </c>
      <c r="R1163" s="244">
        <v>0</v>
      </c>
      <c r="S1163" s="244">
        <v>0</v>
      </c>
      <c r="T1163" s="244">
        <v>0</v>
      </c>
      <c r="U1163" s="244">
        <v>0</v>
      </c>
      <c r="V1163" s="244">
        <v>0</v>
      </c>
      <c r="W1163" s="244">
        <v>0</v>
      </c>
      <c r="X1163" s="244">
        <v>0</v>
      </c>
      <c r="Y1163" s="244">
        <v>0</v>
      </c>
      <c r="Z1163" s="244">
        <v>0</v>
      </c>
      <c r="AA1163" s="244">
        <v>0</v>
      </c>
      <c r="AB1163" s="244">
        <v>0</v>
      </c>
      <c r="AC1163" s="244">
        <v>0</v>
      </c>
      <c r="AD1163" s="244">
        <v>0</v>
      </c>
      <c r="AE1163" s="244">
        <v>0</v>
      </c>
      <c r="AF1163" s="244">
        <v>0</v>
      </c>
      <c r="AG1163" s="244">
        <v>0</v>
      </c>
      <c r="AH1163" s="244"/>
    </row>
    <row r="1164" spans="1:34" x14ac:dyDescent="0.2">
      <c r="A1164" s="219" t="s">
        <v>470</v>
      </c>
      <c r="B1164" s="219" t="s">
        <v>442</v>
      </c>
      <c r="C1164" s="244">
        <v>0</v>
      </c>
      <c r="D1164" s="244">
        <v>0</v>
      </c>
      <c r="E1164" s="244">
        <v>0</v>
      </c>
      <c r="F1164" s="244">
        <v>0</v>
      </c>
      <c r="G1164" s="244">
        <v>0</v>
      </c>
      <c r="H1164" s="244">
        <v>0</v>
      </c>
      <c r="I1164" s="244">
        <v>0</v>
      </c>
      <c r="J1164" s="244">
        <v>0</v>
      </c>
      <c r="K1164" s="244">
        <v>0</v>
      </c>
      <c r="L1164" s="244">
        <v>0</v>
      </c>
      <c r="M1164" s="244">
        <v>0</v>
      </c>
      <c r="N1164" s="244">
        <v>0</v>
      </c>
      <c r="O1164" s="244">
        <v>0</v>
      </c>
      <c r="P1164" s="244">
        <v>0</v>
      </c>
      <c r="Q1164" s="244">
        <v>0</v>
      </c>
      <c r="R1164" s="244">
        <v>0</v>
      </c>
      <c r="S1164" s="244">
        <v>0</v>
      </c>
      <c r="T1164" s="244">
        <v>0</v>
      </c>
      <c r="U1164" s="244">
        <v>0</v>
      </c>
      <c r="V1164" s="244">
        <v>0</v>
      </c>
      <c r="W1164" s="244">
        <v>0</v>
      </c>
      <c r="X1164" s="244">
        <v>0</v>
      </c>
      <c r="Y1164" s="244">
        <v>0</v>
      </c>
      <c r="Z1164" s="244">
        <v>0</v>
      </c>
      <c r="AA1164" s="244">
        <v>0</v>
      </c>
      <c r="AB1164" s="244">
        <v>0</v>
      </c>
      <c r="AC1164" s="244">
        <v>0</v>
      </c>
      <c r="AD1164" s="244">
        <v>0</v>
      </c>
      <c r="AE1164" s="244">
        <v>0</v>
      </c>
      <c r="AF1164" s="244">
        <v>0</v>
      </c>
      <c r="AG1164" s="244">
        <v>0</v>
      </c>
      <c r="AH1164" s="244"/>
    </row>
    <row r="1165" spans="1:34" ht="10.8" thickBot="1" x14ac:dyDescent="0.25">
      <c r="A1165" s="219" t="s">
        <v>75</v>
      </c>
      <c r="B1165" s="219" t="s">
        <v>443</v>
      </c>
      <c r="C1165" s="244">
        <v>30.954947466965908</v>
      </c>
      <c r="D1165" s="244">
        <v>55.745259431332478</v>
      </c>
      <c r="E1165" s="244">
        <v>77.511437385672139</v>
      </c>
      <c r="F1165" s="244">
        <v>23.979926133071611</v>
      </c>
      <c r="G1165" s="244">
        <v>24.643845418230839</v>
      </c>
      <c r="H1165" s="244">
        <v>22.266540750238612</v>
      </c>
      <c r="I1165" s="244">
        <v>21.222524032134647</v>
      </c>
      <c r="J1165" s="244">
        <v>20.990082730901168</v>
      </c>
      <c r="K1165" s="244">
        <v>24.515591736457459</v>
      </c>
      <c r="L1165" s="244">
        <v>26.575217899579535</v>
      </c>
      <c r="M1165" s="244">
        <v>48.195348997286054</v>
      </c>
      <c r="N1165" s="244">
        <v>48.921129039912778</v>
      </c>
      <c r="O1165" s="244">
        <v>75.676402475513669</v>
      </c>
      <c r="P1165" s="244">
        <v>72.635083600453271</v>
      </c>
      <c r="Q1165" s="244">
        <v>75.83043149219084</v>
      </c>
      <c r="R1165" s="244">
        <v>59.601089564889229</v>
      </c>
      <c r="S1165" s="244">
        <v>62.825088550895885</v>
      </c>
      <c r="T1165" s="244">
        <v>49.1227861952406</v>
      </c>
      <c r="U1165" s="244">
        <v>57.08140439522181</v>
      </c>
      <c r="V1165" s="244">
        <v>64.022460165465972</v>
      </c>
      <c r="W1165" s="244">
        <v>85.730216255417133</v>
      </c>
      <c r="X1165" s="244">
        <v>87.00807554736177</v>
      </c>
      <c r="Y1165" s="244">
        <v>79.734074632831451</v>
      </c>
      <c r="Z1165" s="244">
        <v>102.229</v>
      </c>
      <c r="AA1165" s="244">
        <v>93.622000000000014</v>
      </c>
      <c r="AB1165" s="244">
        <v>105.41411437262036</v>
      </c>
      <c r="AC1165" s="244">
        <v>113.289</v>
      </c>
      <c r="AD1165" s="244">
        <v>76.956000000000003</v>
      </c>
      <c r="AE1165" s="244">
        <v>71.245000000000005</v>
      </c>
      <c r="AF1165" s="244">
        <v>92.870999999999995</v>
      </c>
      <c r="AG1165" s="244">
        <v>82.546000000000006</v>
      </c>
      <c r="AH1165" s="244"/>
    </row>
    <row r="1166" spans="1:34" ht="10.8" thickBot="1" x14ac:dyDescent="0.25">
      <c r="A1166" s="230" t="s">
        <v>74</v>
      </c>
      <c r="B1166" s="245"/>
      <c r="C1166" s="232">
        <v>1591.5529321247921</v>
      </c>
      <c r="D1166" s="232">
        <v>1764.8595812563995</v>
      </c>
      <c r="E1166" s="232">
        <v>2036.6999938391182</v>
      </c>
      <c r="F1166" s="232">
        <v>2385.927538015485</v>
      </c>
      <c r="G1166" s="232">
        <v>2546.7156624104341</v>
      </c>
      <c r="H1166" s="232">
        <v>2366.5083549287642</v>
      </c>
      <c r="I1166" s="232">
        <v>2276.1649560718197</v>
      </c>
      <c r="J1166" s="232">
        <v>2500.1713265472049</v>
      </c>
      <c r="K1166" s="232">
        <v>2657.9194984040319</v>
      </c>
      <c r="L1166" s="232">
        <v>2650.9219287113588</v>
      </c>
      <c r="M1166" s="232">
        <v>2337.7641656700057</v>
      </c>
      <c r="N1166" s="232">
        <v>2546.7689051605439</v>
      </c>
      <c r="O1166" s="232">
        <v>2389.38414933174</v>
      </c>
      <c r="P1166" s="232">
        <v>2620.0876930290069</v>
      </c>
      <c r="Q1166" s="232">
        <v>2994.5715897104956</v>
      </c>
      <c r="R1166" s="232">
        <v>2897.8346586495836</v>
      </c>
      <c r="S1166" s="232">
        <v>2550.3406061574156</v>
      </c>
      <c r="T1166" s="232">
        <v>2886.5860140310097</v>
      </c>
      <c r="U1166" s="232">
        <v>3033.6702764094189</v>
      </c>
      <c r="V1166" s="232">
        <v>3070.8613346180891</v>
      </c>
      <c r="W1166" s="232">
        <v>3170.8443884431986</v>
      </c>
      <c r="X1166" s="232">
        <v>3527.2214697094469</v>
      </c>
      <c r="Y1166" s="232">
        <v>3695.4282065976231</v>
      </c>
      <c r="Z1166" s="232">
        <v>3797.3040000000001</v>
      </c>
      <c r="AA1166" s="232">
        <v>3737.652</v>
      </c>
      <c r="AB1166" s="232">
        <v>3817.2401873242743</v>
      </c>
      <c r="AC1166" s="232">
        <v>4626.954999999999</v>
      </c>
      <c r="AD1166" s="232">
        <v>3951.2840000000001</v>
      </c>
      <c r="AE1166" s="232">
        <v>3700.1830000000009</v>
      </c>
      <c r="AF1166" s="232">
        <v>4240.0259999999998</v>
      </c>
      <c r="AG1166" s="232">
        <v>5340.5540000000001</v>
      </c>
      <c r="AH1166" s="232"/>
    </row>
    <row r="1167" spans="1:34" x14ac:dyDescent="0.2">
      <c r="B1167" s="234"/>
      <c r="C1167" s="234"/>
      <c r="D1167" s="234"/>
      <c r="E1167" s="234"/>
      <c r="F1167" s="234"/>
      <c r="G1167" s="234"/>
      <c r="H1167" s="234"/>
      <c r="I1167" s="234"/>
      <c r="J1167" s="234"/>
      <c r="K1167" s="234"/>
      <c r="L1167" s="234"/>
      <c r="M1167" s="234"/>
      <c r="N1167" s="234"/>
      <c r="O1167" s="234"/>
      <c r="P1167" s="234"/>
      <c r="Q1167" s="234"/>
      <c r="R1167" s="234"/>
      <c r="S1167" s="234"/>
      <c r="T1167" s="234"/>
      <c r="U1167" s="234"/>
      <c r="V1167" s="234"/>
      <c r="W1167" s="234"/>
      <c r="X1167" s="234"/>
      <c r="Y1167" s="234"/>
      <c r="Z1167" s="234"/>
      <c r="AA1167" s="234"/>
      <c r="AB1167" s="234"/>
      <c r="AC1167" s="234"/>
      <c r="AD1167" s="234"/>
      <c r="AE1167" s="234"/>
      <c r="AF1167" s="234"/>
      <c r="AG1167" s="234"/>
      <c r="AH1167" s="234"/>
    </row>
    <row r="1169" spans="1:34" x14ac:dyDescent="0.2">
      <c r="A1169" s="2" t="str">
        <f>"Tableau "&amp;B1169&amp;": "</f>
        <v xml:space="preserve">Tableau 3: </v>
      </c>
      <c r="B1169" s="211">
        <f>B1116+1</f>
        <v>3</v>
      </c>
    </row>
    <row r="1170" spans="1:34" ht="10.8" thickBot="1" x14ac:dyDescent="0.25">
      <c r="A1170" s="192" t="s">
        <v>478</v>
      </c>
    </row>
    <row r="1171" spans="1:34" ht="10.8" thickBot="1" x14ac:dyDescent="0.25">
      <c r="A1171" s="193" t="s">
        <v>0</v>
      </c>
      <c r="B1171" s="194" t="s">
        <v>19</v>
      </c>
      <c r="C1171" s="194">
        <f t="shared" ref="C1171:AG1171" si="349">C$13</f>
        <v>1993</v>
      </c>
      <c r="D1171" s="194">
        <f t="shared" si="349"/>
        <v>1994</v>
      </c>
      <c r="E1171" s="194">
        <f t="shared" si="349"/>
        <v>1995</v>
      </c>
      <c r="F1171" s="194">
        <f t="shared" si="349"/>
        <v>1996</v>
      </c>
      <c r="G1171" s="194">
        <f t="shared" si="349"/>
        <v>1997</v>
      </c>
      <c r="H1171" s="194">
        <f t="shared" si="349"/>
        <v>1998</v>
      </c>
      <c r="I1171" s="194">
        <f t="shared" si="349"/>
        <v>1999</v>
      </c>
      <c r="J1171" s="194">
        <f t="shared" si="349"/>
        <v>2000</v>
      </c>
      <c r="K1171" s="194">
        <f t="shared" si="349"/>
        <v>2001</v>
      </c>
      <c r="L1171" s="194">
        <f t="shared" si="349"/>
        <v>2002</v>
      </c>
      <c r="M1171" s="194">
        <f t="shared" si="349"/>
        <v>2003</v>
      </c>
      <c r="N1171" s="194">
        <f t="shared" si="349"/>
        <v>2004</v>
      </c>
      <c r="O1171" s="194">
        <f t="shared" si="349"/>
        <v>2005</v>
      </c>
      <c r="P1171" s="194">
        <f t="shared" si="349"/>
        <v>2006</v>
      </c>
      <c r="Q1171" s="194">
        <f t="shared" si="349"/>
        <v>2007</v>
      </c>
      <c r="R1171" s="194">
        <f t="shared" si="349"/>
        <v>2008</v>
      </c>
      <c r="S1171" s="194">
        <f t="shared" si="349"/>
        <v>2009</v>
      </c>
      <c r="T1171" s="194">
        <f t="shared" si="349"/>
        <v>2010</v>
      </c>
      <c r="U1171" s="194">
        <f t="shared" si="349"/>
        <v>2011</v>
      </c>
      <c r="V1171" s="194">
        <f t="shared" si="349"/>
        <v>2012</v>
      </c>
      <c r="W1171" s="194">
        <f t="shared" si="349"/>
        <v>2013</v>
      </c>
      <c r="X1171" s="194">
        <f t="shared" si="349"/>
        <v>2014</v>
      </c>
      <c r="Y1171" s="194">
        <f t="shared" si="349"/>
        <v>2015</v>
      </c>
      <c r="Z1171" s="194">
        <f t="shared" si="349"/>
        <v>2016</v>
      </c>
      <c r="AA1171" s="194">
        <f t="shared" si="349"/>
        <v>2017</v>
      </c>
      <c r="AB1171" s="194">
        <f t="shared" si="349"/>
        <v>2018</v>
      </c>
      <c r="AC1171" s="194">
        <f t="shared" si="349"/>
        <v>2019</v>
      </c>
      <c r="AD1171" s="194">
        <f t="shared" si="349"/>
        <v>2020</v>
      </c>
      <c r="AE1171" s="194">
        <f t="shared" si="349"/>
        <v>2021</v>
      </c>
      <c r="AF1171" s="194">
        <f t="shared" si="349"/>
        <v>2022</v>
      </c>
      <c r="AG1171" s="194">
        <f t="shared" si="349"/>
        <v>2023</v>
      </c>
      <c r="AH1171" s="194"/>
    </row>
    <row r="1172" spans="1:34" x14ac:dyDescent="0.2">
      <c r="A1172" s="219" t="s">
        <v>170</v>
      </c>
      <c r="B1172" s="219" t="s">
        <v>392</v>
      </c>
      <c r="C1172" s="238" t="str">
        <f t="shared" ref="C1172:AE1180" si="350">IFERROR(100*(C1119/B1119-1),"")</f>
        <v/>
      </c>
      <c r="D1172" s="238">
        <f t="shared" si="350"/>
        <v>36.875027969998065</v>
      </c>
      <c r="E1172" s="238">
        <f t="shared" si="350"/>
        <v>54.295368092045493</v>
      </c>
      <c r="F1172" s="238">
        <f t="shared" si="350"/>
        <v>55.011145266568541</v>
      </c>
      <c r="G1172" s="238">
        <f t="shared" si="350"/>
        <v>34.074577196293546</v>
      </c>
      <c r="H1172" s="238">
        <f t="shared" si="350"/>
        <v>-23.035586194299317</v>
      </c>
      <c r="I1172" s="238">
        <f t="shared" si="350"/>
        <v>12.213593403987243</v>
      </c>
      <c r="J1172" s="238">
        <f t="shared" si="350"/>
        <v>-3.7984571013886526</v>
      </c>
      <c r="K1172" s="238">
        <f t="shared" si="350"/>
        <v>1.1679214231214985</v>
      </c>
      <c r="L1172" s="238">
        <f t="shared" si="350"/>
        <v>20.441990677795417</v>
      </c>
      <c r="M1172" s="238">
        <f t="shared" si="350"/>
        <v>-29.347017323283019</v>
      </c>
      <c r="N1172" s="238">
        <f t="shared" si="350"/>
        <v>-9.5466744981510097</v>
      </c>
      <c r="O1172" s="238">
        <f t="shared" si="350"/>
        <v>-13.784842800800989</v>
      </c>
      <c r="P1172" s="238">
        <f t="shared" si="350"/>
        <v>51.760801308312779</v>
      </c>
      <c r="Q1172" s="238">
        <f t="shared" si="350"/>
        <v>21.337340863481224</v>
      </c>
      <c r="R1172" s="238">
        <f t="shared" si="350"/>
        <v>-10.909427539310057</v>
      </c>
      <c r="S1172" s="238">
        <f t="shared" si="350"/>
        <v>-30.420835152830051</v>
      </c>
      <c r="T1172" s="238">
        <f t="shared" si="350"/>
        <v>71.598071426148451</v>
      </c>
      <c r="U1172" s="238">
        <f t="shared" si="350"/>
        <v>-0.29883150278400272</v>
      </c>
      <c r="V1172" s="238">
        <f t="shared" si="350"/>
        <v>-9.8938949216114018</v>
      </c>
      <c r="W1172" s="238">
        <f t="shared" si="350"/>
        <v>9.6088286914093111</v>
      </c>
      <c r="X1172" s="238">
        <f t="shared" si="350"/>
        <v>41.413439001288729</v>
      </c>
      <c r="Y1172" s="238">
        <f t="shared" si="350"/>
        <v>3.5285520578754781</v>
      </c>
      <c r="Z1172" s="238">
        <f t="shared" si="350"/>
        <v>9.0920145393357465</v>
      </c>
      <c r="AA1172" s="238">
        <f t="shared" si="350"/>
        <v>-5.9461050011132111</v>
      </c>
      <c r="AB1172" s="238">
        <f t="shared" si="350"/>
        <v>1.2650600483967267</v>
      </c>
      <c r="AC1172" s="238">
        <f t="shared" si="350"/>
        <v>-9.8661259769148852</v>
      </c>
      <c r="AD1172" s="238">
        <f t="shared" si="350"/>
        <v>-2.0902530689501431</v>
      </c>
      <c r="AE1172" s="238">
        <f t="shared" si="350"/>
        <v>8.9162344864335719</v>
      </c>
      <c r="AF1172" s="238">
        <f t="shared" ref="AF1172:AG1187" si="351">IFERROR(100*(AF1119/AE1119-1),"")</f>
        <v>-1.5668644506516727</v>
      </c>
      <c r="AG1172" s="238">
        <f t="shared" si="351"/>
        <v>1.9128545152700349</v>
      </c>
      <c r="AH1172" s="238"/>
    </row>
    <row r="1173" spans="1:34" x14ac:dyDescent="0.2">
      <c r="A1173" s="219" t="s">
        <v>171</v>
      </c>
      <c r="B1173" s="219" t="s">
        <v>393</v>
      </c>
      <c r="C1173" s="238" t="str">
        <f t="shared" si="350"/>
        <v/>
      </c>
      <c r="D1173" s="238">
        <f t="shared" si="350"/>
        <v>4.4408920985006262E-14</v>
      </c>
      <c r="E1173" s="238">
        <f t="shared" si="350"/>
        <v>-5.9984138166306877</v>
      </c>
      <c r="F1173" s="238">
        <f t="shared" si="350"/>
        <v>0.62827707787100895</v>
      </c>
      <c r="G1173" s="238">
        <f t="shared" si="350"/>
        <v>4.1851993747100025</v>
      </c>
      <c r="H1173" s="238">
        <f t="shared" si="350"/>
        <v>-18.297785551415302</v>
      </c>
      <c r="I1173" s="238">
        <f t="shared" si="350"/>
        <v>2.1628206923449911</v>
      </c>
      <c r="J1173" s="238">
        <f t="shared" si="350"/>
        <v>-1.9646840419198175</v>
      </c>
      <c r="K1173" s="238">
        <f t="shared" si="350"/>
        <v>-2.5811858663239984</v>
      </c>
      <c r="L1173" s="238">
        <f t="shared" si="350"/>
        <v>-10.446647669067911</v>
      </c>
      <c r="M1173" s="238">
        <f t="shared" si="350"/>
        <v>6.508554471027006</v>
      </c>
      <c r="N1173" s="238">
        <f t="shared" si="350"/>
        <v>3.7098478344459673</v>
      </c>
      <c r="O1173" s="238">
        <f t="shared" si="350"/>
        <v>0.7316071239569899</v>
      </c>
      <c r="P1173" s="238">
        <f t="shared" si="350"/>
        <v>1.7593574172829918</v>
      </c>
      <c r="Q1173" s="238">
        <f t="shared" si="350"/>
        <v>4.7358987877700098</v>
      </c>
      <c r="R1173" s="238">
        <f t="shared" si="350"/>
        <v>-0.80349696032190332</v>
      </c>
      <c r="S1173" s="238">
        <f t="shared" si="350"/>
        <v>3.6016819249426346</v>
      </c>
      <c r="T1173" s="238">
        <f t="shared" si="350"/>
        <v>-2.9872603151322452</v>
      </c>
      <c r="U1173" s="238">
        <f t="shared" si="350"/>
        <v>16.551803333587991</v>
      </c>
      <c r="V1173" s="238">
        <f t="shared" si="350"/>
        <v>4.3934834760878116</v>
      </c>
      <c r="W1173" s="238">
        <f t="shared" si="350"/>
        <v>23.379691262550772</v>
      </c>
      <c r="X1173" s="238">
        <f t="shared" si="350"/>
        <v>-12.6839791428641</v>
      </c>
      <c r="Y1173" s="238">
        <f t="shared" si="350"/>
        <v>14.513649392673988</v>
      </c>
      <c r="Z1173" s="238">
        <f t="shared" si="350"/>
        <v>-8.5464017617589931</v>
      </c>
      <c r="AA1173" s="238">
        <f t="shared" si="350"/>
        <v>4.0208847649045198</v>
      </c>
      <c r="AB1173" s="238">
        <f t="shared" si="350"/>
        <v>4.135784559385991</v>
      </c>
      <c r="AC1173" s="238">
        <f t="shared" si="350"/>
        <v>-39.36464125216348</v>
      </c>
      <c r="AD1173" s="238">
        <f t="shared" si="350"/>
        <v>-9.9451332786106192</v>
      </c>
      <c r="AE1173" s="238">
        <f t="shared" si="350"/>
        <v>27.085632046054208</v>
      </c>
      <c r="AF1173" s="238">
        <f t="shared" si="351"/>
        <v>-12.204144803895666</v>
      </c>
      <c r="AG1173" s="238">
        <f t="shared" si="351"/>
        <v>5.3014016682431775</v>
      </c>
      <c r="AH1173" s="238"/>
    </row>
    <row r="1174" spans="1:34" x14ac:dyDescent="0.2">
      <c r="A1174" s="219" t="s">
        <v>457</v>
      </c>
      <c r="B1174" s="219" t="s">
        <v>394</v>
      </c>
      <c r="C1174" s="238" t="str">
        <f t="shared" si="350"/>
        <v/>
      </c>
      <c r="D1174" s="238">
        <f t="shared" si="350"/>
        <v>17.576338590816974</v>
      </c>
      <c r="E1174" s="238">
        <f t="shared" si="350"/>
        <v>19.320969835514145</v>
      </c>
      <c r="F1174" s="238">
        <f t="shared" si="350"/>
        <v>-0.3566088108805765</v>
      </c>
      <c r="G1174" s="238">
        <f t="shared" si="350"/>
        <v>23.657335979375006</v>
      </c>
      <c r="H1174" s="238">
        <f t="shared" si="350"/>
        <v>-10.767631464404293</v>
      </c>
      <c r="I1174" s="238">
        <f t="shared" si="350"/>
        <v>-1.9304452792181959</v>
      </c>
      <c r="J1174" s="238">
        <f t="shared" si="350"/>
        <v>2.5967576611100274</v>
      </c>
      <c r="K1174" s="238">
        <f t="shared" si="350"/>
        <v>-6.6334533365148829</v>
      </c>
      <c r="L1174" s="238">
        <f t="shared" si="350"/>
        <v>-6.7698158681498093</v>
      </c>
      <c r="M1174" s="238">
        <f t="shared" si="350"/>
        <v>-18.572936295247544</v>
      </c>
      <c r="N1174" s="238">
        <f t="shared" si="350"/>
        <v>27.85991951913649</v>
      </c>
      <c r="O1174" s="238">
        <f t="shared" si="350"/>
        <v>-13.464450050294296</v>
      </c>
      <c r="P1174" s="238">
        <f t="shared" si="350"/>
        <v>15.138516623421005</v>
      </c>
      <c r="Q1174" s="238">
        <f t="shared" si="350"/>
        <v>17.136614286638995</v>
      </c>
      <c r="R1174" s="238">
        <f t="shared" si="350"/>
        <v>8.6600958074685366</v>
      </c>
      <c r="S1174" s="238">
        <f t="shared" si="350"/>
        <v>-20.014502593974758</v>
      </c>
      <c r="T1174" s="238">
        <f t="shared" si="350"/>
        <v>38.761734075056722</v>
      </c>
      <c r="U1174" s="238">
        <f t="shared" si="350"/>
        <v>-14.99317568574976</v>
      </c>
      <c r="V1174" s="238">
        <f t="shared" si="350"/>
        <v>1.2663614514916377</v>
      </c>
      <c r="W1174" s="238">
        <f t="shared" si="350"/>
        <v>-21.042745201521353</v>
      </c>
      <c r="X1174" s="238">
        <f t="shared" si="350"/>
        <v>16.092997314502778</v>
      </c>
      <c r="Y1174" s="238">
        <f t="shared" si="350"/>
        <v>6.664007172529085</v>
      </c>
      <c r="Z1174" s="238">
        <f t="shared" si="350"/>
        <v>-6.1274568050520895</v>
      </c>
      <c r="AA1174" s="238">
        <f t="shared" si="350"/>
        <v>21.7034200664582</v>
      </c>
      <c r="AB1174" s="238">
        <f t="shared" si="350"/>
        <v>5.2294064100648185</v>
      </c>
      <c r="AC1174" s="238">
        <f t="shared" si="350"/>
        <v>-18.830185125882494</v>
      </c>
      <c r="AD1174" s="238">
        <f t="shared" si="350"/>
        <v>-6.5580723194370254</v>
      </c>
      <c r="AE1174" s="238">
        <f t="shared" si="350"/>
        <v>16.414510733437538</v>
      </c>
      <c r="AF1174" s="238">
        <f t="shared" si="351"/>
        <v>-12.076272716114445</v>
      </c>
      <c r="AG1174" s="238">
        <f t="shared" si="351"/>
        <v>11.40198888131585</v>
      </c>
      <c r="AH1174" s="238"/>
    </row>
    <row r="1175" spans="1:34" x14ac:dyDescent="0.2">
      <c r="A1175" s="219" t="s">
        <v>458</v>
      </c>
      <c r="B1175" s="219" t="s">
        <v>396</v>
      </c>
      <c r="C1175" s="238" t="str">
        <f t="shared" si="350"/>
        <v/>
      </c>
      <c r="D1175" s="238">
        <f t="shared" si="350"/>
        <v>41.127535777851023</v>
      </c>
      <c r="E1175" s="238">
        <f t="shared" si="350"/>
        <v>-8.5202791188911053</v>
      </c>
      <c r="F1175" s="238">
        <f t="shared" si="350"/>
        <v>-6.0222360455629342</v>
      </c>
      <c r="G1175" s="238">
        <f t="shared" si="350"/>
        <v>18.093478628305991</v>
      </c>
      <c r="H1175" s="238">
        <f t="shared" si="350"/>
        <v>-18.84847360128401</v>
      </c>
      <c r="I1175" s="238">
        <f t="shared" si="350"/>
        <v>-9.1866086204163153</v>
      </c>
      <c r="J1175" s="238">
        <f t="shared" si="350"/>
        <v>-33.411709039227922</v>
      </c>
      <c r="K1175" s="238">
        <f t="shared" si="350"/>
        <v>-27.305891362362399</v>
      </c>
      <c r="L1175" s="238">
        <f t="shared" si="350"/>
        <v>-25.94712729902442</v>
      </c>
      <c r="M1175" s="238">
        <f t="shared" si="350"/>
        <v>40.303449517069993</v>
      </c>
      <c r="N1175" s="238">
        <f t="shared" si="350"/>
        <v>-29.894923307592812</v>
      </c>
      <c r="O1175" s="238">
        <f t="shared" si="350"/>
        <v>16.935887379814929</v>
      </c>
      <c r="P1175" s="238">
        <f t="shared" si="350"/>
        <v>3.8000000000000034</v>
      </c>
      <c r="Q1175" s="238">
        <f t="shared" si="350"/>
        <v>4.1319210245693183</v>
      </c>
      <c r="R1175" s="238">
        <f t="shared" si="350"/>
        <v>0.20620391529853066</v>
      </c>
      <c r="S1175" s="238">
        <f t="shared" si="350"/>
        <v>40.593125712151988</v>
      </c>
      <c r="T1175" s="238">
        <f t="shared" si="350"/>
        <v>8.6668091859854357</v>
      </c>
      <c r="U1175" s="238">
        <f t="shared" si="350"/>
        <v>-16.955346002308993</v>
      </c>
      <c r="V1175" s="238">
        <f t="shared" si="350"/>
        <v>17.151252682915995</v>
      </c>
      <c r="W1175" s="238">
        <f t="shared" si="350"/>
        <v>1.8153681401550159</v>
      </c>
      <c r="X1175" s="238">
        <f t="shared" si="350"/>
        <v>-2.8892272606843905</v>
      </c>
      <c r="Y1175" s="238">
        <f t="shared" si="350"/>
        <v>3.177257525083621</v>
      </c>
      <c r="Z1175" s="238">
        <f t="shared" si="350"/>
        <v>-2.0270270270270285</v>
      </c>
      <c r="AA1175" s="238">
        <f t="shared" si="350"/>
        <v>7.241379310344831</v>
      </c>
      <c r="AB1175" s="238">
        <f t="shared" si="350"/>
        <v>1.7187499999999911</v>
      </c>
      <c r="AC1175" s="238">
        <f t="shared" si="350"/>
        <v>46.359051866779289</v>
      </c>
      <c r="AD1175" s="238">
        <f t="shared" si="350"/>
        <v>0</v>
      </c>
      <c r="AE1175" s="238">
        <f t="shared" si="350"/>
        <v>10.259179265658736</v>
      </c>
      <c r="AF1175" s="238">
        <f t="shared" si="351"/>
        <v>-17.825661116552393</v>
      </c>
      <c r="AG1175" s="238">
        <f t="shared" si="351"/>
        <v>25.983313468414782</v>
      </c>
      <c r="AH1175" s="238"/>
    </row>
    <row r="1176" spans="1:34" x14ac:dyDescent="0.2">
      <c r="A1176" s="219" t="s">
        <v>173</v>
      </c>
      <c r="B1176" s="219" t="s">
        <v>397</v>
      </c>
      <c r="C1176" s="238" t="str">
        <f t="shared" si="350"/>
        <v/>
      </c>
      <c r="D1176" s="238">
        <f t="shared" si="350"/>
        <v>2.9905113448170262</v>
      </c>
      <c r="E1176" s="238">
        <f t="shared" si="350"/>
        <v>12.001338365138746</v>
      </c>
      <c r="F1176" s="238">
        <f t="shared" si="350"/>
        <v>-7.4377495146667583</v>
      </c>
      <c r="G1176" s="238">
        <f t="shared" si="350"/>
        <v>7.9195400472202859</v>
      </c>
      <c r="H1176" s="238">
        <f t="shared" si="350"/>
        <v>4.7164677582399062</v>
      </c>
      <c r="I1176" s="238">
        <f t="shared" si="350"/>
        <v>3.1213930192354633</v>
      </c>
      <c r="J1176" s="238">
        <f t="shared" si="350"/>
        <v>-9.6084742371945531</v>
      </c>
      <c r="K1176" s="238">
        <f t="shared" si="350"/>
        <v>-9.054353388542113</v>
      </c>
      <c r="L1176" s="238">
        <f t="shared" si="350"/>
        <v>2.8240471677382972</v>
      </c>
      <c r="M1176" s="238">
        <f t="shared" si="350"/>
        <v>-8.8664844530946478</v>
      </c>
      <c r="N1176" s="238">
        <f t="shared" si="350"/>
        <v>-2.3603962739466411</v>
      </c>
      <c r="O1176" s="238">
        <f t="shared" si="350"/>
        <v>-11.038650595919464</v>
      </c>
      <c r="P1176" s="238">
        <f t="shared" si="350"/>
        <v>11.755029336482048</v>
      </c>
      <c r="Q1176" s="238">
        <f t="shared" si="350"/>
        <v>-1.8645845209458112</v>
      </c>
      <c r="R1176" s="238">
        <f t="shared" si="350"/>
        <v>2.6777077009258576</v>
      </c>
      <c r="S1176" s="238">
        <f t="shared" si="350"/>
        <v>-7.9692642739194515</v>
      </c>
      <c r="T1176" s="238">
        <f t="shared" si="350"/>
        <v>-6.0142056347800672</v>
      </c>
      <c r="U1176" s="238">
        <f t="shared" si="350"/>
        <v>-10.14314245082878</v>
      </c>
      <c r="V1176" s="238">
        <f t="shared" si="350"/>
        <v>9.4444516513088494</v>
      </c>
      <c r="W1176" s="238">
        <f t="shared" si="350"/>
        <v>2.8736729675875594</v>
      </c>
      <c r="X1176" s="238">
        <f t="shared" si="350"/>
        <v>19.205839767413014</v>
      </c>
      <c r="Y1176" s="238">
        <f t="shared" si="350"/>
        <v>25.487725041297082</v>
      </c>
      <c r="Z1176" s="238">
        <f t="shared" si="350"/>
        <v>-16.600004602703187</v>
      </c>
      <c r="AA1176" s="238">
        <f t="shared" si="350"/>
        <v>-20.341918837399287</v>
      </c>
      <c r="AB1176" s="238">
        <f t="shared" si="350"/>
        <v>-6.6184094916122209</v>
      </c>
      <c r="AC1176" s="238">
        <f t="shared" si="350"/>
        <v>144.3707501561407</v>
      </c>
      <c r="AD1176" s="238">
        <f t="shared" si="350"/>
        <v>-17.342004544280364</v>
      </c>
      <c r="AE1176" s="238">
        <f t="shared" si="350"/>
        <v>-34.808844456668616</v>
      </c>
      <c r="AF1176" s="238">
        <f t="shared" si="351"/>
        <v>53.069135965523742</v>
      </c>
      <c r="AG1176" s="238">
        <f t="shared" si="351"/>
        <v>65.952959222804537</v>
      </c>
      <c r="AH1176" s="238"/>
    </row>
    <row r="1177" spans="1:34" x14ac:dyDescent="0.2">
      <c r="A1177" s="219" t="s">
        <v>174</v>
      </c>
      <c r="B1177" s="219" t="s">
        <v>398</v>
      </c>
      <c r="C1177" s="238" t="str">
        <f t="shared" si="350"/>
        <v/>
      </c>
      <c r="D1177" s="238">
        <f t="shared" si="350"/>
        <v>4.4408920985006262E-14</v>
      </c>
      <c r="E1177" s="238">
        <f t="shared" si="350"/>
        <v>-38.568906954845303</v>
      </c>
      <c r="F1177" s="238">
        <f t="shared" si="350"/>
        <v>85.252569059616178</v>
      </c>
      <c r="G1177" s="238">
        <f t="shared" si="350"/>
        <v>79.895069813086721</v>
      </c>
      <c r="H1177" s="238">
        <f t="shared" si="350"/>
        <v>-16.51948735820865</v>
      </c>
      <c r="I1177" s="238">
        <f t="shared" si="350"/>
        <v>-77.035820164995158</v>
      </c>
      <c r="J1177" s="238">
        <f t="shared" si="350"/>
        <v>-33.091050633868456</v>
      </c>
      <c r="K1177" s="238">
        <f t="shared" si="350"/>
        <v>160.49512039796485</v>
      </c>
      <c r="L1177" s="238">
        <f t="shared" si="350"/>
        <v>19.717683060489733</v>
      </c>
      <c r="M1177" s="238">
        <f t="shared" si="350"/>
        <v>39.894656543367077</v>
      </c>
      <c r="N1177" s="238">
        <f t="shared" si="350"/>
        <v>-29.37160820848851</v>
      </c>
      <c r="O1177" s="238">
        <f t="shared" si="350"/>
        <v>-55.458172248885361</v>
      </c>
      <c r="P1177" s="238">
        <f t="shared" si="350"/>
        <v>-60.914093994312822</v>
      </c>
      <c r="Q1177" s="238">
        <f t="shared" si="350"/>
        <v>414.80023737314912</v>
      </c>
      <c r="R1177" s="238">
        <f t="shared" si="350"/>
        <v>65.980320141639794</v>
      </c>
      <c r="S1177" s="238">
        <f t="shared" si="350"/>
        <v>-69.541171821262537</v>
      </c>
      <c r="T1177" s="238">
        <f t="shared" si="350"/>
        <v>-11.013957366587546</v>
      </c>
      <c r="U1177" s="238">
        <f t="shared" si="350"/>
        <v>562.3130558831233</v>
      </c>
      <c r="V1177" s="238">
        <f t="shared" si="350"/>
        <v>-49.986495720254432</v>
      </c>
      <c r="W1177" s="238">
        <f t="shared" si="350"/>
        <v>-27.422676855327708</v>
      </c>
      <c r="X1177" s="238">
        <f t="shared" si="350"/>
        <v>-8.2640969283940038</v>
      </c>
      <c r="Y1177" s="238">
        <f t="shared" si="350"/>
        <v>11.919995910702074</v>
      </c>
      <c r="Z1177" s="238">
        <f t="shared" si="350"/>
        <v>5270.3098786356568</v>
      </c>
      <c r="AA1177" s="238">
        <f t="shared" si="350"/>
        <v>5.3830227743271175</v>
      </c>
      <c r="AB1177" s="238">
        <f t="shared" si="350"/>
        <v>-5.813299592295806</v>
      </c>
      <c r="AC1177" s="238">
        <f t="shared" si="350"/>
        <v>-17.414566868569725</v>
      </c>
      <c r="AD1177" s="238">
        <f t="shared" si="350"/>
        <v>-2.1080240917039084</v>
      </c>
      <c r="AE1177" s="238">
        <f t="shared" si="350"/>
        <v>16.453309516721237</v>
      </c>
      <c r="AF1177" s="238">
        <f t="shared" si="351"/>
        <v>-17.162334895611409</v>
      </c>
      <c r="AG1177" s="238">
        <f t="shared" si="351"/>
        <v>5.6269931077049806</v>
      </c>
      <c r="AH1177" s="238"/>
    </row>
    <row r="1178" spans="1:34" x14ac:dyDescent="0.2">
      <c r="A1178" s="219" t="s">
        <v>459</v>
      </c>
      <c r="B1178" s="219" t="s">
        <v>399</v>
      </c>
      <c r="C1178" s="238" t="str">
        <f t="shared" si="350"/>
        <v/>
      </c>
      <c r="D1178" s="238">
        <f t="shared" si="350"/>
        <v>540.35340386332064</v>
      </c>
      <c r="E1178" s="238">
        <f t="shared" si="350"/>
        <v>-22.291037403432213</v>
      </c>
      <c r="F1178" s="238">
        <f t="shared" si="350"/>
        <v>151.47425667424153</v>
      </c>
      <c r="G1178" s="238">
        <f t="shared" si="350"/>
        <v>99.042267726867323</v>
      </c>
      <c r="H1178" s="238">
        <f t="shared" si="350"/>
        <v>-68.649030784602687</v>
      </c>
      <c r="I1178" s="238">
        <f t="shared" si="350"/>
        <v>-25.310034510996793</v>
      </c>
      <c r="J1178" s="238">
        <f t="shared" si="350"/>
        <v>30.14120265452722</v>
      </c>
      <c r="K1178" s="238">
        <f t="shared" si="350"/>
        <v>344.30947642311634</v>
      </c>
      <c r="L1178" s="238">
        <f t="shared" si="350"/>
        <v>-1.2303372845789307</v>
      </c>
      <c r="M1178" s="238">
        <f t="shared" si="350"/>
        <v>46.632578111936816</v>
      </c>
      <c r="N1178" s="238">
        <f t="shared" si="350"/>
        <v>-32.445239880326959</v>
      </c>
      <c r="O1178" s="238">
        <f t="shared" si="350"/>
        <v>6687.8347517350703</v>
      </c>
      <c r="P1178" s="238">
        <f t="shared" si="350"/>
        <v>-61.016702824472361</v>
      </c>
      <c r="Q1178" s="238">
        <f t="shared" si="350"/>
        <v>-46.563537740614379</v>
      </c>
      <c r="R1178" s="238">
        <f t="shared" si="350"/>
        <v>-0.9102157007406797</v>
      </c>
      <c r="S1178" s="238">
        <f t="shared" si="350"/>
        <v>17.756520655117125</v>
      </c>
      <c r="T1178" s="238">
        <f t="shared" si="350"/>
        <v>8.3494809763446032</v>
      </c>
      <c r="U1178" s="238">
        <f t="shared" si="350"/>
        <v>28.359365959071404</v>
      </c>
      <c r="V1178" s="238">
        <f t="shared" si="350"/>
        <v>29.536448198039444</v>
      </c>
      <c r="W1178" s="238">
        <f t="shared" si="350"/>
        <v>4.9599932262699875</v>
      </c>
      <c r="X1178" s="238">
        <f t="shared" si="350"/>
        <v>-7.2030446205431975</v>
      </c>
      <c r="Y1178" s="238">
        <f t="shared" si="350"/>
        <v>-6.1207450273478177</v>
      </c>
      <c r="Z1178" s="238">
        <f t="shared" si="350"/>
        <v>439.54544969210241</v>
      </c>
      <c r="AA1178" s="238">
        <f t="shared" si="350"/>
        <v>4.8551023211097499</v>
      </c>
      <c r="AB1178" s="238">
        <f t="shared" si="350"/>
        <v>-2.5284181451184384</v>
      </c>
      <c r="AC1178" s="238">
        <f t="shared" si="350"/>
        <v>-15.276572616693107</v>
      </c>
      <c r="AD1178" s="238">
        <f t="shared" si="350"/>
        <v>0.85915195093579921</v>
      </c>
      <c r="AE1178" s="238">
        <f t="shared" si="350"/>
        <v>-0.71816108824994673</v>
      </c>
      <c r="AF1178" s="238">
        <f t="shared" si="351"/>
        <v>-8.3661131497663526</v>
      </c>
      <c r="AG1178" s="238">
        <f t="shared" si="351"/>
        <v>0.59636992221261398</v>
      </c>
      <c r="AH1178" s="238"/>
    </row>
    <row r="1179" spans="1:34" x14ac:dyDescent="0.2">
      <c r="A1179" s="219" t="s">
        <v>175</v>
      </c>
      <c r="B1179" s="219" t="s">
        <v>400</v>
      </c>
      <c r="C1179" s="238" t="str">
        <f t="shared" si="350"/>
        <v/>
      </c>
      <c r="D1179" s="238">
        <f t="shared" si="350"/>
        <v>19.381799694170244</v>
      </c>
      <c r="E1179" s="238">
        <f t="shared" si="350"/>
        <v>-11.95604341968437</v>
      </c>
      <c r="F1179" s="238">
        <f t="shared" si="350"/>
        <v>308.09171992223048</v>
      </c>
      <c r="G1179" s="238">
        <f t="shared" si="350"/>
        <v>18.208802583595872</v>
      </c>
      <c r="H1179" s="238">
        <f t="shared" si="350"/>
        <v>-24.898947804563186</v>
      </c>
      <c r="I1179" s="238">
        <f t="shared" si="350"/>
        <v>-56.585645255275587</v>
      </c>
      <c r="J1179" s="238">
        <f t="shared" si="350"/>
        <v>-55.423246181706688</v>
      </c>
      <c r="K1179" s="238">
        <f t="shared" si="350"/>
        <v>9.5852567275292557</v>
      </c>
      <c r="L1179" s="238">
        <f t="shared" si="350"/>
        <v>14.076464421627556</v>
      </c>
      <c r="M1179" s="238">
        <f t="shared" si="350"/>
        <v>6.5318751109879392</v>
      </c>
      <c r="N1179" s="238">
        <f t="shared" si="350"/>
        <v>-57.794858186871402</v>
      </c>
      <c r="O1179" s="238">
        <f t="shared" si="350"/>
        <v>-88.013531935703881</v>
      </c>
      <c r="P1179" s="238">
        <f t="shared" si="350"/>
        <v>-53.898674967651019</v>
      </c>
      <c r="Q1179" s="238">
        <f t="shared" si="350"/>
        <v>494.59427416598737</v>
      </c>
      <c r="R1179" s="238">
        <f t="shared" si="350"/>
        <v>288.00774306737668</v>
      </c>
      <c r="S1179" s="238">
        <f t="shared" si="350"/>
        <v>-7.477165125838714</v>
      </c>
      <c r="T1179" s="238">
        <f t="shared" si="350"/>
        <v>276.3778803327566</v>
      </c>
      <c r="U1179" s="238">
        <f t="shared" si="350"/>
        <v>851.50062593774646</v>
      </c>
      <c r="V1179" s="238">
        <f t="shared" si="350"/>
        <v>18.114084860598378</v>
      </c>
      <c r="W1179" s="238">
        <f t="shared" si="350"/>
        <v>32.748758903267962</v>
      </c>
      <c r="X1179" s="238">
        <f t="shared" si="350"/>
        <v>-90.838174984190431</v>
      </c>
      <c r="Y1179" s="238">
        <f t="shared" si="350"/>
        <v>83.988513226781009</v>
      </c>
      <c r="Z1179" s="238">
        <f t="shared" si="350"/>
        <v>1612.7673796078257</v>
      </c>
      <c r="AA1179" s="238">
        <f t="shared" si="350"/>
        <v>-3.3092234370619478</v>
      </c>
      <c r="AB1179" s="238">
        <f t="shared" si="350"/>
        <v>2.5116558881034923</v>
      </c>
      <c r="AC1179" s="238">
        <f t="shared" si="350"/>
        <v>-14.425501343209579</v>
      </c>
      <c r="AD1179" s="238">
        <f t="shared" si="350"/>
        <v>-0.16393659355622425</v>
      </c>
      <c r="AE1179" s="238">
        <f t="shared" si="350"/>
        <v>19.815930609812614</v>
      </c>
      <c r="AF1179" s="238">
        <f t="shared" si="351"/>
        <v>-5.0928944838028789</v>
      </c>
      <c r="AG1179" s="238">
        <f t="shared" si="351"/>
        <v>-8.0434605396466736</v>
      </c>
      <c r="AH1179" s="238"/>
    </row>
    <row r="1180" spans="1:34" x14ac:dyDescent="0.2">
      <c r="A1180" s="219" t="s">
        <v>176</v>
      </c>
      <c r="B1180" s="219" t="s">
        <v>401</v>
      </c>
      <c r="C1180" s="238" t="str">
        <f t="shared" si="350"/>
        <v/>
      </c>
      <c r="D1180" s="238">
        <f t="shared" si="350"/>
        <v>6.2344264634639268</v>
      </c>
      <c r="E1180" s="238">
        <f t="shared" si="350"/>
        <v>17.027402114473734</v>
      </c>
      <c r="F1180" s="238">
        <f t="shared" si="350"/>
        <v>10.404780407000302</v>
      </c>
      <c r="G1180" s="238">
        <f t="shared" si="350"/>
        <v>-29.039042773335211</v>
      </c>
      <c r="H1180" s="238">
        <f t="shared" si="350"/>
        <v>-16.000422383735181</v>
      </c>
      <c r="I1180" s="238">
        <f t="shared" si="350"/>
        <v>-70.82762808947021</v>
      </c>
      <c r="J1180" s="238">
        <f t="shared" si="350"/>
        <v>-46.910343542575283</v>
      </c>
      <c r="K1180" s="238">
        <f t="shared" si="350"/>
        <v>10.44767851886823</v>
      </c>
      <c r="L1180" s="238">
        <f t="shared" si="350"/>
        <v>51.454821586958268</v>
      </c>
      <c r="M1180" s="238">
        <f t="shared" si="350"/>
        <v>21.787223048146352</v>
      </c>
      <c r="N1180" s="238">
        <f t="shared" si="350"/>
        <v>-49.702401153327337</v>
      </c>
      <c r="O1180" s="238">
        <f t="shared" si="350"/>
        <v>-43.814050495387747</v>
      </c>
      <c r="P1180" s="238">
        <f t="shared" si="350"/>
        <v>-17.645345246927779</v>
      </c>
      <c r="Q1180" s="238">
        <f t="shared" si="350"/>
        <v>43995.429486672889</v>
      </c>
      <c r="R1180" s="238">
        <f t="shared" si="350"/>
        <v>-79.007975463564989</v>
      </c>
      <c r="S1180" s="238">
        <f t="shared" si="350"/>
        <v>92.843693447630343</v>
      </c>
      <c r="T1180" s="238">
        <f t="shared" si="350"/>
        <v>73.658178459794783</v>
      </c>
      <c r="U1180" s="238">
        <f t="shared" si="350"/>
        <v>-18.686721958816111</v>
      </c>
      <c r="V1180" s="238">
        <f t="shared" si="350"/>
        <v>17.165498122002031</v>
      </c>
      <c r="W1180" s="238">
        <f t="shared" si="350"/>
        <v>4.8938734515106219</v>
      </c>
      <c r="X1180" s="238">
        <f t="shared" si="350"/>
        <v>6.9579819976425261</v>
      </c>
      <c r="Y1180" s="238">
        <f t="shared" si="350"/>
        <v>2.4765583580633077</v>
      </c>
      <c r="Z1180" s="238">
        <f t="shared" ref="U1180:AE1195" si="352">IFERROR(100*(Z1127/Y1127-1),"")</f>
        <v>48.472032234734087</v>
      </c>
      <c r="AA1180" s="238">
        <f t="shared" si="352"/>
        <v>41.321065270769822</v>
      </c>
      <c r="AB1180" s="238">
        <f t="shared" si="352"/>
        <v>-2.0651441938494663</v>
      </c>
      <c r="AC1180" s="238">
        <f t="shared" si="352"/>
        <v>-14.201404986409894</v>
      </c>
      <c r="AD1180" s="238">
        <f t="shared" si="352"/>
        <v>7.0837783180712988</v>
      </c>
      <c r="AE1180" s="238">
        <f t="shared" si="352"/>
        <v>34.532587822138282</v>
      </c>
      <c r="AF1180" s="238">
        <f t="shared" si="351"/>
        <v>10.533828597566263</v>
      </c>
      <c r="AG1180" s="238">
        <f t="shared" si="351"/>
        <v>2.5093109205325703</v>
      </c>
      <c r="AH1180" s="238"/>
    </row>
    <row r="1181" spans="1:34" x14ac:dyDescent="0.2">
      <c r="A1181" s="219" t="s">
        <v>108</v>
      </c>
      <c r="B1181" s="219" t="s">
        <v>402</v>
      </c>
      <c r="C1181" s="238" t="str">
        <f t="shared" ref="C1181:T1195" si="353">IFERROR(100*(C1128/B1128-1),"")</f>
        <v/>
      </c>
      <c r="D1181" s="238">
        <f t="shared" si="353"/>
        <v>75.148831018681307</v>
      </c>
      <c r="E1181" s="238">
        <f t="shared" si="353"/>
        <v>-76.438647658524033</v>
      </c>
      <c r="F1181" s="238">
        <f t="shared" si="353"/>
        <v>375.54341517645787</v>
      </c>
      <c r="G1181" s="238">
        <f t="shared" si="353"/>
        <v>-13.973490750666883</v>
      </c>
      <c r="H1181" s="238">
        <f t="shared" si="353"/>
        <v>-47.107010274949005</v>
      </c>
      <c r="I1181" s="238">
        <f t="shared" si="353"/>
        <v>-15.657103115519222</v>
      </c>
      <c r="J1181" s="238">
        <f t="shared" si="353"/>
        <v>-2.4499190121725523</v>
      </c>
      <c r="K1181" s="238">
        <f t="shared" si="353"/>
        <v>1.4553871639804816</v>
      </c>
      <c r="L1181" s="238">
        <f t="shared" si="353"/>
        <v>-23.643948073448762</v>
      </c>
      <c r="M1181" s="238">
        <f t="shared" si="353"/>
        <v>219.15611212028443</v>
      </c>
      <c r="N1181" s="238">
        <f t="shared" si="353"/>
        <v>-17.187237763486262</v>
      </c>
      <c r="O1181" s="238">
        <f t="shared" si="353"/>
        <v>0.38690792876472369</v>
      </c>
      <c r="P1181" s="238">
        <f t="shared" si="353"/>
        <v>-91.243116969610014</v>
      </c>
      <c r="Q1181" s="238">
        <f t="shared" si="353"/>
        <v>1123.2339514728008</v>
      </c>
      <c r="R1181" s="238">
        <f t="shared" si="353"/>
        <v>-11.39828949963686</v>
      </c>
      <c r="S1181" s="238">
        <f t="shared" si="353"/>
        <v>-36.707171451969046</v>
      </c>
      <c r="T1181" s="238">
        <f t="shared" si="353"/>
        <v>-28.431805778047227</v>
      </c>
      <c r="U1181" s="238">
        <f t="shared" si="352"/>
        <v>24.554276561962652</v>
      </c>
      <c r="V1181" s="238">
        <f t="shared" si="352"/>
        <v>-28.070011483654799</v>
      </c>
      <c r="W1181" s="238">
        <f t="shared" si="352"/>
        <v>2.0901209333642479</v>
      </c>
      <c r="X1181" s="238">
        <f t="shared" si="352"/>
        <v>6.8169204267751748</v>
      </c>
      <c r="Y1181" s="238">
        <f t="shared" si="352"/>
        <v>-1.5307289190658491</v>
      </c>
      <c r="Z1181" s="238">
        <f t="shared" si="352"/>
        <v>298.26861437831434</v>
      </c>
      <c r="AA1181" s="238">
        <f t="shared" si="352"/>
        <v>-12.811423941664978</v>
      </c>
      <c r="AB1181" s="238">
        <f t="shared" si="352"/>
        <v>44.390372221491518</v>
      </c>
      <c r="AC1181" s="238">
        <f t="shared" si="352"/>
        <v>-17.405216667825986</v>
      </c>
      <c r="AD1181" s="238">
        <f t="shared" si="352"/>
        <v>-1.5681309048407477</v>
      </c>
      <c r="AE1181" s="238">
        <f t="shared" si="352"/>
        <v>120.66099346922621</v>
      </c>
      <c r="AF1181" s="238">
        <f t="shared" si="351"/>
        <v>-27.264573991031394</v>
      </c>
      <c r="AG1181" s="238">
        <f t="shared" si="351"/>
        <v>-6.2577065351417938</v>
      </c>
      <c r="AH1181" s="238"/>
    </row>
    <row r="1182" spans="1:34" x14ac:dyDescent="0.2">
      <c r="A1182" s="219" t="s">
        <v>460</v>
      </c>
      <c r="B1182" s="219" t="s">
        <v>403</v>
      </c>
      <c r="C1182" s="238" t="str">
        <f t="shared" si="353"/>
        <v/>
      </c>
      <c r="D1182" s="238">
        <f t="shared" si="353"/>
        <v>7.7890205497070264</v>
      </c>
      <c r="E1182" s="238">
        <f t="shared" si="353"/>
        <v>6.6483176250984766</v>
      </c>
      <c r="F1182" s="238">
        <f t="shared" si="353"/>
        <v>5.5945069440298534</v>
      </c>
      <c r="G1182" s="238">
        <f t="shared" si="353"/>
        <v>6.9085104440369971</v>
      </c>
      <c r="H1182" s="238">
        <f t="shared" si="353"/>
        <v>10.508603078806722</v>
      </c>
      <c r="I1182" s="238">
        <f t="shared" si="353"/>
        <v>7.992375099073068</v>
      </c>
      <c r="J1182" s="238">
        <f t="shared" si="353"/>
        <v>9.5188825770398324</v>
      </c>
      <c r="K1182" s="238">
        <f t="shared" si="353"/>
        <v>11.863619103220735</v>
      </c>
      <c r="L1182" s="238">
        <f t="shared" si="353"/>
        <v>7.8359528548215485</v>
      </c>
      <c r="M1182" s="238">
        <f t="shared" si="353"/>
        <v>10.878334258388245</v>
      </c>
      <c r="N1182" s="238">
        <f t="shared" si="353"/>
        <v>-9.8288972516397006</v>
      </c>
      <c r="O1182" s="238">
        <f t="shared" si="353"/>
        <v>-2.5888856141885519</v>
      </c>
      <c r="P1182" s="238">
        <f t="shared" si="353"/>
        <v>2.4314201842291938</v>
      </c>
      <c r="Q1182" s="238">
        <f t="shared" si="353"/>
        <v>8.8373224362716449</v>
      </c>
      <c r="R1182" s="238">
        <f t="shared" si="353"/>
        <v>4.604469880950357</v>
      </c>
      <c r="S1182" s="238">
        <f t="shared" si="353"/>
        <v>-5.8513909419750103</v>
      </c>
      <c r="T1182" s="238">
        <f t="shared" si="353"/>
        <v>4.4264850013656876</v>
      </c>
      <c r="U1182" s="238">
        <f t="shared" si="352"/>
        <v>1.1269606802842613</v>
      </c>
      <c r="V1182" s="238">
        <f t="shared" si="352"/>
        <v>5.0498854140142324</v>
      </c>
      <c r="W1182" s="238">
        <f t="shared" si="352"/>
        <v>3.4959641987164503</v>
      </c>
      <c r="X1182" s="238">
        <f t="shared" si="352"/>
        <v>9.7592343782556767</v>
      </c>
      <c r="Y1182" s="238">
        <f t="shared" si="352"/>
        <v>5.8107407186596571</v>
      </c>
      <c r="Z1182" s="238">
        <f t="shared" si="352"/>
        <v>5.5451740204816913</v>
      </c>
      <c r="AA1182" s="238">
        <f t="shared" si="352"/>
        <v>3.4137842023747922</v>
      </c>
      <c r="AB1182" s="238">
        <f t="shared" si="352"/>
        <v>-3.0172674946985611</v>
      </c>
      <c r="AC1182" s="238">
        <f t="shared" si="352"/>
        <v>0.72397928090546237</v>
      </c>
      <c r="AD1182" s="238">
        <f t="shared" si="352"/>
        <v>-23.259230867509906</v>
      </c>
      <c r="AE1182" s="238">
        <f t="shared" si="352"/>
        <v>50.794972113543643</v>
      </c>
      <c r="AF1182" s="238">
        <f t="shared" si="351"/>
        <v>-8.7827767043886169</v>
      </c>
      <c r="AG1182" s="238">
        <f t="shared" si="351"/>
        <v>6.7356572258532976</v>
      </c>
      <c r="AH1182" s="238"/>
    </row>
    <row r="1183" spans="1:34" x14ac:dyDescent="0.2">
      <c r="A1183" s="219" t="s">
        <v>177</v>
      </c>
      <c r="B1183" s="219" t="s">
        <v>404</v>
      </c>
      <c r="C1183" s="238" t="str">
        <f t="shared" si="353"/>
        <v/>
      </c>
      <c r="D1183" s="238">
        <f t="shared" si="353"/>
        <v>-0.76861588154322202</v>
      </c>
      <c r="E1183" s="238">
        <f t="shared" si="353"/>
        <v>10.073238060519007</v>
      </c>
      <c r="F1183" s="238">
        <f t="shared" si="353"/>
        <v>3.4165084955919411</v>
      </c>
      <c r="G1183" s="238">
        <f t="shared" si="353"/>
        <v>5.9162197518356274</v>
      </c>
      <c r="H1183" s="238">
        <f t="shared" si="353"/>
        <v>5.1289014366851404</v>
      </c>
      <c r="I1183" s="238">
        <f t="shared" si="353"/>
        <v>9.9013354511710681</v>
      </c>
      <c r="J1183" s="238">
        <f t="shared" si="353"/>
        <v>-8.6284194783506134</v>
      </c>
      <c r="K1183" s="238">
        <f t="shared" si="353"/>
        <v>-10.394769333467845</v>
      </c>
      <c r="L1183" s="238">
        <f t="shared" si="353"/>
        <v>-1.8967009762909215</v>
      </c>
      <c r="M1183" s="238">
        <f t="shared" si="353"/>
        <v>3.994091572797398</v>
      </c>
      <c r="N1183" s="238">
        <f t="shared" si="353"/>
        <v>-10.048459246640506</v>
      </c>
      <c r="O1183" s="238">
        <f t="shared" si="353"/>
        <v>-3.5078312160780278</v>
      </c>
      <c r="P1183" s="238">
        <f t="shared" si="353"/>
        <v>9.9286344923893886</v>
      </c>
      <c r="Q1183" s="238">
        <f t="shared" si="353"/>
        <v>28.425729772235719</v>
      </c>
      <c r="R1183" s="238">
        <f t="shared" si="353"/>
        <v>6.9297710920120492</v>
      </c>
      <c r="S1183" s="238">
        <f t="shared" si="353"/>
        <v>8.0102654993758691</v>
      </c>
      <c r="T1183" s="238">
        <f t="shared" si="353"/>
        <v>8.9926509427748158</v>
      </c>
      <c r="U1183" s="238">
        <f t="shared" si="352"/>
        <v>-7.829419760342593</v>
      </c>
      <c r="V1183" s="238">
        <f t="shared" si="352"/>
        <v>1.372289456526099</v>
      </c>
      <c r="W1183" s="238">
        <f t="shared" si="352"/>
        <v>5.0255854066993511</v>
      </c>
      <c r="X1183" s="238">
        <f t="shared" si="352"/>
        <v>4.9316829726320455</v>
      </c>
      <c r="Y1183" s="238">
        <f t="shared" si="352"/>
        <v>2.0943211301500009</v>
      </c>
      <c r="Z1183" s="238">
        <f t="shared" si="352"/>
        <v>8.0916793454351321</v>
      </c>
      <c r="AA1183" s="238">
        <f t="shared" si="352"/>
        <v>6.3447212946313947</v>
      </c>
      <c r="AB1183" s="238">
        <f t="shared" si="352"/>
        <v>-5.3012660371766218</v>
      </c>
      <c r="AC1183" s="238">
        <f t="shared" si="352"/>
        <v>-14.61183238273801</v>
      </c>
      <c r="AD1183" s="238">
        <f t="shared" si="352"/>
        <v>-4.7595340037837275</v>
      </c>
      <c r="AE1183" s="238">
        <f t="shared" si="352"/>
        <v>31.228437009932051</v>
      </c>
      <c r="AF1183" s="238">
        <f t="shared" si="351"/>
        <v>35.69152326322498</v>
      </c>
      <c r="AG1183" s="238">
        <f t="shared" si="351"/>
        <v>31.023954908407703</v>
      </c>
      <c r="AH1183" s="238"/>
    </row>
    <row r="1184" spans="1:34" x14ac:dyDescent="0.2">
      <c r="A1184" s="219" t="s">
        <v>110</v>
      </c>
      <c r="B1184" s="219" t="s">
        <v>405</v>
      </c>
      <c r="C1184" s="238" t="str">
        <f t="shared" si="353"/>
        <v/>
      </c>
      <c r="D1184" s="238">
        <f t="shared" si="353"/>
        <v>3.6374224588041404</v>
      </c>
      <c r="E1184" s="238">
        <f t="shared" si="353"/>
        <v>-6.3584722718223023</v>
      </c>
      <c r="F1184" s="238">
        <f t="shared" si="353"/>
        <v>-13.117909951657602</v>
      </c>
      <c r="G1184" s="238">
        <f t="shared" si="353"/>
        <v>-0.78984497836740442</v>
      </c>
      <c r="H1184" s="238">
        <f t="shared" si="353"/>
        <v>15.235566015373681</v>
      </c>
      <c r="I1184" s="238">
        <f t="shared" si="353"/>
        <v>18.260620849189515</v>
      </c>
      <c r="J1184" s="238">
        <f t="shared" si="353"/>
        <v>9.048686073876965</v>
      </c>
      <c r="K1184" s="238">
        <f t="shared" si="353"/>
        <v>15.043525016147719</v>
      </c>
      <c r="L1184" s="238">
        <f t="shared" si="353"/>
        <v>9.7063862403923284</v>
      </c>
      <c r="M1184" s="238">
        <f t="shared" si="353"/>
        <v>12.688843950476802</v>
      </c>
      <c r="N1184" s="238">
        <f t="shared" si="353"/>
        <v>-3.6907996053604286</v>
      </c>
      <c r="O1184" s="238">
        <f t="shared" si="353"/>
        <v>-5.1905526730635643</v>
      </c>
      <c r="P1184" s="238">
        <f t="shared" si="353"/>
        <v>0.52670062027619924</v>
      </c>
      <c r="Q1184" s="238">
        <f t="shared" si="353"/>
        <v>6.494701653912438</v>
      </c>
      <c r="R1184" s="238">
        <f t="shared" si="353"/>
        <v>1.6494172654788253</v>
      </c>
      <c r="S1184" s="238">
        <f t="shared" si="353"/>
        <v>10.737285361289107</v>
      </c>
      <c r="T1184" s="238">
        <f t="shared" si="353"/>
        <v>10.113721368192952</v>
      </c>
      <c r="U1184" s="238">
        <f t="shared" si="352"/>
        <v>10.641762633898445</v>
      </c>
      <c r="V1184" s="238">
        <f t="shared" si="352"/>
        <v>2.2702532612310922</v>
      </c>
      <c r="W1184" s="238">
        <f t="shared" si="352"/>
        <v>6.4763381526003583</v>
      </c>
      <c r="X1184" s="238">
        <f t="shared" si="352"/>
        <v>2.9954685387158175</v>
      </c>
      <c r="Y1184" s="238">
        <f t="shared" si="352"/>
        <v>7.7347436552372084</v>
      </c>
      <c r="Z1184" s="238">
        <f t="shared" si="352"/>
        <v>4.2140256987539093</v>
      </c>
      <c r="AA1184" s="238">
        <f t="shared" si="352"/>
        <v>-10.850104327926235</v>
      </c>
      <c r="AB1184" s="238">
        <f t="shared" si="352"/>
        <v>106.44915489055138</v>
      </c>
      <c r="AC1184" s="238">
        <f t="shared" si="352"/>
        <v>-26.061077025658363</v>
      </c>
      <c r="AD1184" s="238">
        <f t="shared" si="352"/>
        <v>-9.9218518152141666</v>
      </c>
      <c r="AE1184" s="238">
        <f t="shared" si="352"/>
        <v>18.268174829782581</v>
      </c>
      <c r="AF1184" s="238">
        <f t="shared" si="351"/>
        <v>1.2535400900691718</v>
      </c>
      <c r="AG1184" s="238">
        <f t="shared" si="351"/>
        <v>-3.5077261680957372</v>
      </c>
      <c r="AH1184" s="238"/>
    </row>
    <row r="1185" spans="1:34" x14ac:dyDescent="0.2">
      <c r="A1185" s="219" t="s">
        <v>178</v>
      </c>
      <c r="B1185" s="219" t="s">
        <v>406</v>
      </c>
      <c r="C1185" s="238" t="str">
        <f t="shared" si="353"/>
        <v/>
      </c>
      <c r="D1185" s="238">
        <f t="shared" si="353"/>
        <v>-10.118315984110271</v>
      </c>
      <c r="E1185" s="238">
        <f t="shared" si="353"/>
        <v>15.687828684671556</v>
      </c>
      <c r="F1185" s="238">
        <f t="shared" si="353"/>
        <v>27.793258817769328</v>
      </c>
      <c r="G1185" s="238">
        <f t="shared" si="353"/>
        <v>-1.9653884210008465</v>
      </c>
      <c r="H1185" s="238">
        <f t="shared" si="353"/>
        <v>-33.976441492623664</v>
      </c>
      <c r="I1185" s="238">
        <f t="shared" si="353"/>
        <v>-9.2754152645131978</v>
      </c>
      <c r="J1185" s="238">
        <f t="shared" si="353"/>
        <v>13.084666328200356</v>
      </c>
      <c r="K1185" s="238">
        <f t="shared" si="353"/>
        <v>9.4694902102504308</v>
      </c>
      <c r="L1185" s="238">
        <f t="shared" si="353"/>
        <v>25.877819991935347</v>
      </c>
      <c r="M1185" s="238">
        <f t="shared" si="353"/>
        <v>6.9662805535689154</v>
      </c>
      <c r="N1185" s="238">
        <f t="shared" si="353"/>
        <v>12.635443880087504</v>
      </c>
      <c r="O1185" s="238">
        <f t="shared" si="353"/>
        <v>-6.0878739743381427</v>
      </c>
      <c r="P1185" s="238">
        <f t="shared" si="353"/>
        <v>19.300354136431743</v>
      </c>
      <c r="Q1185" s="238">
        <f t="shared" si="353"/>
        <v>9.5150225869093052</v>
      </c>
      <c r="R1185" s="238">
        <f t="shared" si="353"/>
        <v>-46.21197239421997</v>
      </c>
      <c r="S1185" s="238">
        <f t="shared" si="353"/>
        <v>6.8525490275268108</v>
      </c>
      <c r="T1185" s="238">
        <f t="shared" si="353"/>
        <v>-6.31952245961791</v>
      </c>
      <c r="U1185" s="238">
        <f t="shared" si="352"/>
        <v>43.397601224801654</v>
      </c>
      <c r="V1185" s="238">
        <f t="shared" si="352"/>
        <v>6.8309170482017567</v>
      </c>
      <c r="W1185" s="238">
        <f t="shared" si="352"/>
        <v>10.898526680470798</v>
      </c>
      <c r="X1185" s="238">
        <f t="shared" si="352"/>
        <v>2.5793510112669837</v>
      </c>
      <c r="Y1185" s="238">
        <f t="shared" si="352"/>
        <v>1.7221013461628187</v>
      </c>
      <c r="Z1185" s="238">
        <f t="shared" si="352"/>
        <v>8.1482213370075449</v>
      </c>
      <c r="AA1185" s="238">
        <f t="shared" si="352"/>
        <v>-27.505567928730514</v>
      </c>
      <c r="AB1185" s="238">
        <f t="shared" si="352"/>
        <v>67.534076827757119</v>
      </c>
      <c r="AC1185" s="238">
        <f t="shared" si="352"/>
        <v>72.833215171924849</v>
      </c>
      <c r="AD1185" s="238">
        <f t="shared" si="352"/>
        <v>-28.912466843501328</v>
      </c>
      <c r="AE1185" s="238">
        <f t="shared" si="352"/>
        <v>16.604477611940283</v>
      </c>
      <c r="AF1185" s="238">
        <f t="shared" si="351"/>
        <v>16.927999999999987</v>
      </c>
      <c r="AG1185" s="238">
        <f t="shared" si="351"/>
        <v>25.807334428024099</v>
      </c>
      <c r="AH1185" s="238"/>
    </row>
    <row r="1186" spans="1:34" x14ac:dyDescent="0.2">
      <c r="A1186" s="219" t="s">
        <v>179</v>
      </c>
      <c r="B1186" s="219" t="s">
        <v>407</v>
      </c>
      <c r="C1186" s="238" t="str">
        <f t="shared" si="353"/>
        <v/>
      </c>
      <c r="D1186" s="238">
        <f t="shared" si="353"/>
        <v>13.548161414774418</v>
      </c>
      <c r="E1186" s="238">
        <f t="shared" si="353"/>
        <v>-4.0609623239456489</v>
      </c>
      <c r="F1186" s="238">
        <f t="shared" si="353"/>
        <v>48.637547207955365</v>
      </c>
      <c r="G1186" s="238">
        <f t="shared" si="353"/>
        <v>5.6550154546881837</v>
      </c>
      <c r="H1186" s="238">
        <f t="shared" si="353"/>
        <v>-11.605018784956766</v>
      </c>
      <c r="I1186" s="238">
        <f t="shared" si="353"/>
        <v>-8.8769604153115189</v>
      </c>
      <c r="J1186" s="238">
        <f t="shared" si="353"/>
        <v>4.6987369859316841</v>
      </c>
      <c r="K1186" s="238">
        <f t="shared" si="353"/>
        <v>36.365573318018306</v>
      </c>
      <c r="L1186" s="238">
        <f t="shared" si="353"/>
        <v>-16.432617641597915</v>
      </c>
      <c r="M1186" s="238">
        <f t="shared" si="353"/>
        <v>-6.0135886480695238</v>
      </c>
      <c r="N1186" s="238">
        <f t="shared" si="353"/>
        <v>22.900922450928451</v>
      </c>
      <c r="O1186" s="238">
        <f t="shared" si="353"/>
        <v>-10.081998296910866</v>
      </c>
      <c r="P1186" s="238">
        <f t="shared" si="353"/>
        <v>-17.038202960508386</v>
      </c>
      <c r="Q1186" s="238">
        <f t="shared" si="353"/>
        <v>51.569837304649788</v>
      </c>
      <c r="R1186" s="238">
        <f t="shared" si="353"/>
        <v>-41.099537350061823</v>
      </c>
      <c r="S1186" s="238">
        <f t="shared" si="353"/>
        <v>-21.947721870979187</v>
      </c>
      <c r="T1186" s="238">
        <f t="shared" si="353"/>
        <v>-6.4964162606349074</v>
      </c>
      <c r="U1186" s="238">
        <f t="shared" si="352"/>
        <v>7.4911906134760953</v>
      </c>
      <c r="V1186" s="238">
        <f t="shared" si="352"/>
        <v>2.7674960396113946</v>
      </c>
      <c r="W1186" s="238">
        <f t="shared" si="352"/>
        <v>8.5867700406884637</v>
      </c>
      <c r="X1186" s="238">
        <f t="shared" si="352"/>
        <v>-3.1778864573993149</v>
      </c>
      <c r="Y1186" s="238">
        <f t="shared" si="352"/>
        <v>4.9660684449267523</v>
      </c>
      <c r="Z1186" s="238">
        <f t="shared" si="352"/>
        <v>-14.917600427951205</v>
      </c>
      <c r="AA1186" s="238">
        <f t="shared" si="352"/>
        <v>1.9244238401761038</v>
      </c>
      <c r="AB1186" s="238">
        <f t="shared" si="352"/>
        <v>1.5686969980330812</v>
      </c>
      <c r="AC1186" s="238">
        <f t="shared" si="352"/>
        <v>-8.5726345672901498</v>
      </c>
      <c r="AD1186" s="238">
        <f t="shared" si="352"/>
        <v>-14.725936888841895</v>
      </c>
      <c r="AE1186" s="238">
        <f t="shared" si="352"/>
        <v>7.4319717349532022</v>
      </c>
      <c r="AF1186" s="238">
        <f t="shared" si="351"/>
        <v>1.050080775444262</v>
      </c>
      <c r="AG1186" s="238">
        <f t="shared" si="351"/>
        <v>2.8358265768337665</v>
      </c>
      <c r="AH1186" s="238"/>
    </row>
    <row r="1187" spans="1:34" x14ac:dyDescent="0.2">
      <c r="A1187" s="219" t="s">
        <v>461</v>
      </c>
      <c r="B1187" s="219" t="s">
        <v>408</v>
      </c>
      <c r="C1187" s="238" t="str">
        <f t="shared" si="353"/>
        <v/>
      </c>
      <c r="D1187" s="238">
        <f t="shared" si="353"/>
        <v>0.60545092795583066</v>
      </c>
      <c r="E1187" s="238">
        <f t="shared" si="353"/>
        <v>-9.6265136230070389</v>
      </c>
      <c r="F1187" s="238">
        <f t="shared" si="353"/>
        <v>-1.8218314889992371</v>
      </c>
      <c r="G1187" s="238">
        <f t="shared" si="353"/>
        <v>-8.5654320151338013</v>
      </c>
      <c r="H1187" s="238">
        <f t="shared" si="353"/>
        <v>4.8033192250382495</v>
      </c>
      <c r="I1187" s="238">
        <f t="shared" si="353"/>
        <v>4.9634501113034135</v>
      </c>
      <c r="J1187" s="238">
        <f t="shared" si="353"/>
        <v>-17.615711096452646</v>
      </c>
      <c r="K1187" s="238">
        <f t="shared" si="353"/>
        <v>60.094743707688124</v>
      </c>
      <c r="L1187" s="238">
        <f t="shared" si="353"/>
        <v>1.1179214800680626</v>
      </c>
      <c r="M1187" s="238">
        <f t="shared" si="353"/>
        <v>-11.282297529500717</v>
      </c>
      <c r="N1187" s="238">
        <f t="shared" si="353"/>
        <v>-4.3199881113947125</v>
      </c>
      <c r="O1187" s="238">
        <f t="shared" si="353"/>
        <v>9.1536106427276387</v>
      </c>
      <c r="P1187" s="238">
        <f t="shared" si="353"/>
        <v>4.718374402639447</v>
      </c>
      <c r="Q1187" s="238">
        <f t="shared" si="353"/>
        <v>24.046393115027808</v>
      </c>
      <c r="R1187" s="238">
        <f t="shared" si="353"/>
        <v>16.070615091648577</v>
      </c>
      <c r="S1187" s="238">
        <f t="shared" si="353"/>
        <v>5.4336549895567465</v>
      </c>
      <c r="T1187" s="238">
        <f t="shared" si="353"/>
        <v>-2.5954336856696458</v>
      </c>
      <c r="U1187" s="238">
        <f t="shared" si="352"/>
        <v>4.4811762556313139</v>
      </c>
      <c r="V1187" s="238">
        <f t="shared" si="352"/>
        <v>-5.5278024239334256</v>
      </c>
      <c r="W1187" s="238">
        <f t="shared" si="352"/>
        <v>0.87735870794003468</v>
      </c>
      <c r="X1187" s="238">
        <f t="shared" si="352"/>
        <v>-18.04188484325676</v>
      </c>
      <c r="Y1187" s="238">
        <f t="shared" si="352"/>
        <v>11.700242675111095</v>
      </c>
      <c r="Z1187" s="238">
        <f t="shared" si="352"/>
        <v>-8.6072335339653741</v>
      </c>
      <c r="AA1187" s="238">
        <f t="shared" si="352"/>
        <v>-1.107229808404786</v>
      </c>
      <c r="AB1187" s="238">
        <f t="shared" si="352"/>
        <v>-0.3732728397607854</v>
      </c>
      <c r="AC1187" s="238">
        <f t="shared" si="352"/>
        <v>15.194934028671581</v>
      </c>
      <c r="AD1187" s="238">
        <f t="shared" si="352"/>
        <v>-18.763640433509309</v>
      </c>
      <c r="AE1187" s="238">
        <f t="shared" si="352"/>
        <v>-5.476463834672785</v>
      </c>
      <c r="AF1187" s="238">
        <f t="shared" si="351"/>
        <v>6.2893234543908605</v>
      </c>
      <c r="AG1187" s="238">
        <f t="shared" si="351"/>
        <v>1.7255565205466894</v>
      </c>
      <c r="AH1187" s="238"/>
    </row>
    <row r="1188" spans="1:34" x14ac:dyDescent="0.2">
      <c r="A1188" s="219" t="s">
        <v>111</v>
      </c>
      <c r="B1188" s="219" t="s">
        <v>409</v>
      </c>
      <c r="C1188" s="238" t="str">
        <f t="shared" si="353"/>
        <v/>
      </c>
      <c r="D1188" s="238">
        <f t="shared" si="353"/>
        <v>72.954476007883699</v>
      </c>
      <c r="E1188" s="238">
        <f t="shared" si="353"/>
        <v>-27.288562076730592</v>
      </c>
      <c r="F1188" s="238">
        <f t="shared" si="353"/>
        <v>13.12770542576931</v>
      </c>
      <c r="G1188" s="238">
        <f t="shared" si="353"/>
        <v>18.932267986580964</v>
      </c>
      <c r="H1188" s="238">
        <f t="shared" si="353"/>
        <v>54.0196711464922</v>
      </c>
      <c r="I1188" s="238">
        <f t="shared" si="353"/>
        <v>-1.0255229138437238</v>
      </c>
      <c r="J1188" s="238">
        <f t="shared" si="353"/>
        <v>39.070916370646373</v>
      </c>
      <c r="K1188" s="238">
        <f t="shared" si="353"/>
        <v>-0.23372363927828266</v>
      </c>
      <c r="L1188" s="238">
        <f t="shared" si="353"/>
        <v>-10.652232512901428</v>
      </c>
      <c r="M1188" s="238">
        <f t="shared" si="353"/>
        <v>12.059205705553522</v>
      </c>
      <c r="N1188" s="238">
        <f t="shared" si="353"/>
        <v>9.6142810541512311</v>
      </c>
      <c r="O1188" s="238">
        <f t="shared" si="353"/>
        <v>-31.066369789329627</v>
      </c>
      <c r="P1188" s="238">
        <f t="shared" si="353"/>
        <v>13.545500555897805</v>
      </c>
      <c r="Q1188" s="238">
        <f t="shared" si="353"/>
        <v>18.188583240004476</v>
      </c>
      <c r="R1188" s="238">
        <f t="shared" si="353"/>
        <v>3.947386838056377</v>
      </c>
      <c r="S1188" s="238">
        <f t="shared" si="353"/>
        <v>-21.438137749209339</v>
      </c>
      <c r="T1188" s="238">
        <f t="shared" si="353"/>
        <v>13.638580716957227</v>
      </c>
      <c r="U1188" s="238">
        <f t="shared" si="352"/>
        <v>3.4500851334048122</v>
      </c>
      <c r="V1188" s="238">
        <f t="shared" si="352"/>
        <v>2.9625807682531313</v>
      </c>
      <c r="W1188" s="238">
        <f t="shared" si="352"/>
        <v>-2.5644141769582518</v>
      </c>
      <c r="X1188" s="238">
        <f t="shared" si="352"/>
        <v>-0.74546185456401126</v>
      </c>
      <c r="Y1188" s="238">
        <f t="shared" si="352"/>
        <v>32.706891914199332</v>
      </c>
      <c r="Z1188" s="238">
        <f t="shared" si="352"/>
        <v>-5.702808474230503</v>
      </c>
      <c r="AA1188" s="238">
        <f t="shared" si="352"/>
        <v>0.65247866625268713</v>
      </c>
      <c r="AB1188" s="238">
        <f t="shared" si="352"/>
        <v>24.654047793221157</v>
      </c>
      <c r="AC1188" s="238">
        <f t="shared" si="352"/>
        <v>-21.754272201404056</v>
      </c>
      <c r="AD1188" s="238">
        <f t="shared" si="352"/>
        <v>2.2281853466864732</v>
      </c>
      <c r="AE1188" s="238">
        <f t="shared" si="352"/>
        <v>5.0599981250585957</v>
      </c>
      <c r="AF1188" s="238">
        <f t="shared" ref="AF1188:AF1219" si="354">IFERROR(100*(AF1135/AE1135-1),"")</f>
        <v>40.3600508622036</v>
      </c>
      <c r="AG1188" s="238">
        <f t="shared" ref="AG1188:AG1219" si="355">IFERROR(100*(AG1135/AF1135-1),"")</f>
        <v>-3.0295998677669189</v>
      </c>
      <c r="AH1188" s="238"/>
    </row>
    <row r="1189" spans="1:34" x14ac:dyDescent="0.2">
      <c r="A1189" s="219" t="s">
        <v>181</v>
      </c>
      <c r="B1189" s="219" t="s">
        <v>410</v>
      </c>
      <c r="C1189" s="238" t="str">
        <f t="shared" si="353"/>
        <v/>
      </c>
      <c r="D1189" s="238">
        <f t="shared" si="353"/>
        <v>16.603922851928242</v>
      </c>
      <c r="E1189" s="238">
        <f t="shared" si="353"/>
        <v>3.2711659589781616</v>
      </c>
      <c r="F1189" s="238">
        <f t="shared" si="353"/>
        <v>-5.6154341855711891</v>
      </c>
      <c r="G1189" s="238">
        <f t="shared" si="353"/>
        <v>10.063698373786245</v>
      </c>
      <c r="H1189" s="238">
        <f t="shared" si="353"/>
        <v>15.592511220144845</v>
      </c>
      <c r="I1189" s="238">
        <f t="shared" si="353"/>
        <v>-26.894651196193585</v>
      </c>
      <c r="J1189" s="238">
        <f t="shared" si="353"/>
        <v>-38.892070890609951</v>
      </c>
      <c r="K1189" s="238">
        <f t="shared" si="353"/>
        <v>95.752508690684905</v>
      </c>
      <c r="L1189" s="238">
        <f t="shared" si="353"/>
        <v>25.953297732755075</v>
      </c>
      <c r="M1189" s="238">
        <f t="shared" si="353"/>
        <v>29.166704569382794</v>
      </c>
      <c r="N1189" s="238">
        <f t="shared" si="353"/>
        <v>13.921745670432184</v>
      </c>
      <c r="O1189" s="238">
        <f t="shared" si="353"/>
        <v>37.707923240178687</v>
      </c>
      <c r="P1189" s="238">
        <f t="shared" si="353"/>
        <v>19.668320979190913</v>
      </c>
      <c r="Q1189" s="238">
        <f t="shared" si="353"/>
        <v>413.82950509786093</v>
      </c>
      <c r="R1189" s="238">
        <f t="shared" si="353"/>
        <v>87.4565955532629</v>
      </c>
      <c r="S1189" s="238">
        <f t="shared" si="353"/>
        <v>-10.642528214095714</v>
      </c>
      <c r="T1189" s="238">
        <f t="shared" si="353"/>
        <v>-14.560015939349015</v>
      </c>
      <c r="U1189" s="238">
        <f t="shared" si="352"/>
        <v>16.864593764749024</v>
      </c>
      <c r="V1189" s="238">
        <f t="shared" si="352"/>
        <v>-4.4501194699750339</v>
      </c>
      <c r="W1189" s="238">
        <f t="shared" si="352"/>
        <v>-32.08746981974452</v>
      </c>
      <c r="X1189" s="238">
        <f t="shared" si="352"/>
        <v>-72.345507414564494</v>
      </c>
      <c r="Y1189" s="238">
        <f t="shared" si="352"/>
        <v>24.286046397619067</v>
      </c>
      <c r="Z1189" s="238">
        <f t="shared" si="352"/>
        <v>-16.388845478299974</v>
      </c>
      <c r="AA1189" s="238">
        <f t="shared" si="352"/>
        <v>388.58178522881735</v>
      </c>
      <c r="AB1189" s="238">
        <f t="shared" si="352"/>
        <v>-32.64359921009703</v>
      </c>
      <c r="AC1189" s="238">
        <f t="shared" si="352"/>
        <v>31.983289088937859</v>
      </c>
      <c r="AD1189" s="238">
        <f t="shared" si="352"/>
        <v>9.4199874817442186</v>
      </c>
      <c r="AE1189" s="238">
        <f t="shared" si="352"/>
        <v>-6.0825626847173186</v>
      </c>
      <c r="AF1189" s="238">
        <f t="shared" si="354"/>
        <v>14.313267688559517</v>
      </c>
      <c r="AG1189" s="238">
        <f t="shared" si="355"/>
        <v>-12.068199982239591</v>
      </c>
      <c r="AH1189" s="238"/>
    </row>
    <row r="1190" spans="1:34" x14ac:dyDescent="0.2">
      <c r="A1190" s="219" t="s">
        <v>112</v>
      </c>
      <c r="B1190" s="219" t="s">
        <v>411</v>
      </c>
      <c r="C1190" s="238" t="str">
        <f t="shared" si="353"/>
        <v/>
      </c>
      <c r="D1190" s="238">
        <f t="shared" si="353"/>
        <v>-3.3094086775189546</v>
      </c>
      <c r="E1190" s="238">
        <f t="shared" si="353"/>
        <v>26.469909314993135</v>
      </c>
      <c r="F1190" s="238">
        <f t="shared" si="353"/>
        <v>2628.7707573931993</v>
      </c>
      <c r="G1190" s="238">
        <f t="shared" si="353"/>
        <v>-44.185252912354976</v>
      </c>
      <c r="H1190" s="238">
        <f t="shared" si="353"/>
        <v>32.994257014649953</v>
      </c>
      <c r="I1190" s="238">
        <f t="shared" si="353"/>
        <v>-51.624535156739036</v>
      </c>
      <c r="J1190" s="238">
        <f t="shared" si="353"/>
        <v>216.11932264694698</v>
      </c>
      <c r="K1190" s="238">
        <f t="shared" si="353"/>
        <v>-13.403890252325301</v>
      </c>
      <c r="L1190" s="238">
        <f t="shared" si="353"/>
        <v>-38.940467108946194</v>
      </c>
      <c r="M1190" s="238">
        <f t="shared" si="353"/>
        <v>49.046630850893315</v>
      </c>
      <c r="N1190" s="238">
        <f t="shared" si="353"/>
        <v>5.930302478577798</v>
      </c>
      <c r="O1190" s="238">
        <f t="shared" si="353"/>
        <v>21.707493828035119</v>
      </c>
      <c r="P1190" s="238">
        <f t="shared" si="353"/>
        <v>4.943947257000314</v>
      </c>
      <c r="Q1190" s="238">
        <f t="shared" si="353"/>
        <v>10.010488613873637</v>
      </c>
      <c r="R1190" s="238">
        <f t="shared" si="353"/>
        <v>-5.8828276579313776</v>
      </c>
      <c r="S1190" s="238">
        <f t="shared" si="353"/>
        <v>4.3798960689685806</v>
      </c>
      <c r="T1190" s="238">
        <f t="shared" si="353"/>
        <v>20.338198940286922</v>
      </c>
      <c r="U1190" s="238">
        <f t="shared" si="352"/>
        <v>-13.863499239584776</v>
      </c>
      <c r="V1190" s="238">
        <f t="shared" si="352"/>
        <v>-6.77756169832805</v>
      </c>
      <c r="W1190" s="238">
        <f t="shared" si="352"/>
        <v>-18.793602672969769</v>
      </c>
      <c r="X1190" s="238">
        <f t="shared" si="352"/>
        <v>7.7970016664438369</v>
      </c>
      <c r="Y1190" s="238">
        <f t="shared" si="352"/>
        <v>-16.663054673695342</v>
      </c>
      <c r="Z1190" s="238">
        <f t="shared" si="352"/>
        <v>3.5185301108318967</v>
      </c>
      <c r="AA1190" s="238">
        <f t="shared" si="352"/>
        <v>-14.711424206416568</v>
      </c>
      <c r="AB1190" s="238">
        <f t="shared" si="352"/>
        <v>-12.419455506034794</v>
      </c>
      <c r="AC1190" s="238">
        <f t="shared" si="352"/>
        <v>20.680088498976158</v>
      </c>
      <c r="AD1190" s="238">
        <f t="shared" si="352"/>
        <v>-98.855066050260348</v>
      </c>
      <c r="AE1190" s="238">
        <f t="shared" si="352"/>
        <v>477.7138157894737</v>
      </c>
      <c r="AF1190" s="238">
        <f t="shared" si="354"/>
        <v>-40.298932384341647</v>
      </c>
      <c r="AG1190" s="238">
        <f t="shared" si="355"/>
        <v>754.22031473533616</v>
      </c>
      <c r="AH1190" s="238"/>
    </row>
    <row r="1191" spans="1:34" x14ac:dyDescent="0.2">
      <c r="A1191" s="219" t="s">
        <v>113</v>
      </c>
      <c r="B1191" s="219" t="s">
        <v>412</v>
      </c>
      <c r="C1191" s="238" t="str">
        <f t="shared" si="353"/>
        <v/>
      </c>
      <c r="D1191" s="238">
        <f t="shared" si="353"/>
        <v>2.4742582158103987</v>
      </c>
      <c r="E1191" s="238">
        <f t="shared" si="353"/>
        <v>14.565671886894105</v>
      </c>
      <c r="F1191" s="238">
        <f t="shared" si="353"/>
        <v>12.167896977273962</v>
      </c>
      <c r="G1191" s="238">
        <f t="shared" si="353"/>
        <v>73.005986759614231</v>
      </c>
      <c r="H1191" s="238">
        <f t="shared" si="353"/>
        <v>-39.886559188984862</v>
      </c>
      <c r="I1191" s="238">
        <f t="shared" si="353"/>
        <v>6.0339797215843483</v>
      </c>
      <c r="J1191" s="238">
        <f t="shared" si="353"/>
        <v>-57.349080196996248</v>
      </c>
      <c r="K1191" s="238">
        <f t="shared" si="353"/>
        <v>136.7101462192058</v>
      </c>
      <c r="L1191" s="238">
        <f t="shared" si="353"/>
        <v>-13.422393814696642</v>
      </c>
      <c r="M1191" s="238">
        <f t="shared" si="353"/>
        <v>-8.4077355669190617</v>
      </c>
      <c r="N1191" s="238">
        <f t="shared" si="353"/>
        <v>-6.182598384127747</v>
      </c>
      <c r="O1191" s="238">
        <f t="shared" si="353"/>
        <v>-34.274005643589689</v>
      </c>
      <c r="P1191" s="238">
        <f t="shared" si="353"/>
        <v>3.1611617527153246</v>
      </c>
      <c r="Q1191" s="238">
        <f t="shared" si="353"/>
        <v>156.51783940651822</v>
      </c>
      <c r="R1191" s="238">
        <f t="shared" si="353"/>
        <v>13.147211590853459</v>
      </c>
      <c r="S1191" s="238">
        <f t="shared" si="353"/>
        <v>6.2082607620046248</v>
      </c>
      <c r="T1191" s="238">
        <f t="shared" si="353"/>
        <v>11.805089930533775</v>
      </c>
      <c r="U1191" s="238">
        <f t="shared" si="352"/>
        <v>20.012272192979207</v>
      </c>
      <c r="V1191" s="238">
        <f t="shared" si="352"/>
        <v>17.388425934700713</v>
      </c>
      <c r="W1191" s="238">
        <f t="shared" si="352"/>
        <v>92.521787685083694</v>
      </c>
      <c r="X1191" s="238">
        <f t="shared" si="352"/>
        <v>13.809105916552046</v>
      </c>
      <c r="Y1191" s="238">
        <f t="shared" si="352"/>
        <v>-33.463976155251686</v>
      </c>
      <c r="Z1191" s="238">
        <f t="shared" si="352"/>
        <v>-6.3351466250474058</v>
      </c>
      <c r="AA1191" s="238">
        <f t="shared" si="352"/>
        <v>-3.0834965667176029</v>
      </c>
      <c r="AB1191" s="238">
        <f t="shared" si="352"/>
        <v>18.604474699735519</v>
      </c>
      <c r="AC1191" s="238">
        <f t="shared" si="352"/>
        <v>-22.976264928805012</v>
      </c>
      <c r="AD1191" s="238">
        <f t="shared" si="352"/>
        <v>-5.2684682056331589</v>
      </c>
      <c r="AE1191" s="238">
        <f t="shared" si="352"/>
        <v>2.3893544123496868</v>
      </c>
      <c r="AF1191" s="238">
        <f t="shared" si="354"/>
        <v>5.2111140354175411</v>
      </c>
      <c r="AG1191" s="238">
        <f t="shared" si="355"/>
        <v>13.386699067290863</v>
      </c>
      <c r="AH1191" s="238"/>
    </row>
    <row r="1192" spans="1:34" x14ac:dyDescent="0.2">
      <c r="A1192" s="219" t="s">
        <v>182</v>
      </c>
      <c r="B1192" s="219" t="s">
        <v>413</v>
      </c>
      <c r="C1192" s="238" t="str">
        <f t="shared" si="353"/>
        <v/>
      </c>
      <c r="D1192" s="238">
        <f t="shared" si="353"/>
        <v>92.38430966885312</v>
      </c>
      <c r="E1192" s="238">
        <f t="shared" si="353"/>
        <v>67.93280686115537</v>
      </c>
      <c r="F1192" s="238">
        <f t="shared" si="353"/>
        <v>33.512993512290315</v>
      </c>
      <c r="G1192" s="238">
        <f t="shared" si="353"/>
        <v>-12.422904907986588</v>
      </c>
      <c r="H1192" s="238">
        <f t="shared" si="353"/>
        <v>-21.374921344305708</v>
      </c>
      <c r="I1192" s="238">
        <f t="shared" si="353"/>
        <v>-38.363396011448813</v>
      </c>
      <c r="J1192" s="238">
        <f t="shared" si="353"/>
        <v>-21.823059606011508</v>
      </c>
      <c r="K1192" s="238">
        <f t="shared" si="353"/>
        <v>-4.78599052934584</v>
      </c>
      <c r="L1192" s="238">
        <f t="shared" si="353"/>
        <v>-4.1544401069848247</v>
      </c>
      <c r="M1192" s="238">
        <f t="shared" si="353"/>
        <v>3.5306533658705064</v>
      </c>
      <c r="N1192" s="238">
        <f t="shared" si="353"/>
        <v>15.620242782053428</v>
      </c>
      <c r="O1192" s="238">
        <f t="shared" si="353"/>
        <v>-9.1442971429543274</v>
      </c>
      <c r="P1192" s="238">
        <f t="shared" si="353"/>
        <v>41.589978254107571</v>
      </c>
      <c r="Q1192" s="238">
        <f t="shared" si="353"/>
        <v>-5.3153705021530273</v>
      </c>
      <c r="R1192" s="238">
        <f t="shared" si="353"/>
        <v>10.050339356131399</v>
      </c>
      <c r="S1192" s="238">
        <f t="shared" si="353"/>
        <v>5.2711691330524557</v>
      </c>
      <c r="T1192" s="238">
        <f t="shared" si="353"/>
        <v>16.399703049644067</v>
      </c>
      <c r="U1192" s="238">
        <f t="shared" si="352"/>
        <v>10.483891403584922</v>
      </c>
      <c r="V1192" s="238">
        <f t="shared" si="352"/>
        <v>7.7623416147532653</v>
      </c>
      <c r="W1192" s="238">
        <f t="shared" si="352"/>
        <v>-2.3606690472710468</v>
      </c>
      <c r="X1192" s="238">
        <f t="shared" si="352"/>
        <v>-14.134781847459699</v>
      </c>
      <c r="Y1192" s="238">
        <f t="shared" si="352"/>
        <v>-14.263437504576315</v>
      </c>
      <c r="Z1192" s="238">
        <f t="shared" si="352"/>
        <v>-2.8200798568791985</v>
      </c>
      <c r="AA1192" s="238">
        <f t="shared" si="352"/>
        <v>51.341971309578916</v>
      </c>
      <c r="AB1192" s="238">
        <f t="shared" si="352"/>
        <v>-38.509114583333329</v>
      </c>
      <c r="AC1192" s="238">
        <f t="shared" si="352"/>
        <v>4.8949619329118343</v>
      </c>
      <c r="AD1192" s="238">
        <f t="shared" si="352"/>
        <v>19.293671486134144</v>
      </c>
      <c r="AE1192" s="238">
        <f t="shared" si="352"/>
        <v>4.7685277170673501</v>
      </c>
      <c r="AF1192" s="238">
        <f t="shared" si="354"/>
        <v>9.9563815664707178</v>
      </c>
      <c r="AG1192" s="238">
        <f t="shared" si="355"/>
        <v>19.43773715074164</v>
      </c>
      <c r="AH1192" s="238"/>
    </row>
    <row r="1193" spans="1:34" x14ac:dyDescent="0.2">
      <c r="A1193" s="219" t="s">
        <v>114</v>
      </c>
      <c r="B1193" s="219" t="s">
        <v>414</v>
      </c>
      <c r="C1193" s="238" t="str">
        <f t="shared" si="353"/>
        <v/>
      </c>
      <c r="D1193" s="238">
        <f t="shared" si="353"/>
        <v>70.920567412050104</v>
      </c>
      <c r="E1193" s="238">
        <f t="shared" si="353"/>
        <v>71.641068194168128</v>
      </c>
      <c r="F1193" s="238">
        <f t="shared" si="353"/>
        <v>45.516357288869713</v>
      </c>
      <c r="G1193" s="238">
        <f t="shared" si="353"/>
        <v>14.501304578959839</v>
      </c>
      <c r="H1193" s="238">
        <f t="shared" si="353"/>
        <v>-35.818760068762423</v>
      </c>
      <c r="I1193" s="238">
        <f t="shared" si="353"/>
        <v>12.817795473030479</v>
      </c>
      <c r="J1193" s="238">
        <f t="shared" si="353"/>
        <v>-14.039912535240507</v>
      </c>
      <c r="K1193" s="238">
        <f t="shared" si="353"/>
        <v>8.6304882676757178</v>
      </c>
      <c r="L1193" s="238">
        <f t="shared" si="353"/>
        <v>2.8361130262842149</v>
      </c>
      <c r="M1193" s="238">
        <f t="shared" si="353"/>
        <v>4.5174112646606535</v>
      </c>
      <c r="N1193" s="238">
        <f t="shared" si="353"/>
        <v>-4.1555181222007302</v>
      </c>
      <c r="O1193" s="238">
        <f t="shared" si="353"/>
        <v>-18.475571405775316</v>
      </c>
      <c r="P1193" s="238">
        <f t="shared" si="353"/>
        <v>-2.7607700272785363</v>
      </c>
      <c r="Q1193" s="238">
        <f t="shared" si="353"/>
        <v>34.165706707892852</v>
      </c>
      <c r="R1193" s="238">
        <f t="shared" si="353"/>
        <v>-22.758399824192487</v>
      </c>
      <c r="S1193" s="238">
        <f t="shared" si="353"/>
        <v>-7.9352725677871998</v>
      </c>
      <c r="T1193" s="238">
        <f t="shared" si="353"/>
        <v>10.158073477343233</v>
      </c>
      <c r="U1193" s="238">
        <f t="shared" si="352"/>
        <v>-18.976923393846491</v>
      </c>
      <c r="V1193" s="238">
        <f t="shared" si="352"/>
        <v>12.06530256679892</v>
      </c>
      <c r="W1193" s="238">
        <f t="shared" si="352"/>
        <v>7.755173263075732</v>
      </c>
      <c r="X1193" s="238">
        <f t="shared" si="352"/>
        <v>9.1760497269055783</v>
      </c>
      <c r="Y1193" s="238">
        <f t="shared" si="352"/>
        <v>3.8230072601582288</v>
      </c>
      <c r="Z1193" s="238">
        <f t="shared" si="352"/>
        <v>8.3570336405410561</v>
      </c>
      <c r="AA1193" s="238">
        <f t="shared" si="352"/>
        <v>0.78224101479915653</v>
      </c>
      <c r="AB1193" s="238">
        <f t="shared" si="352"/>
        <v>3.3605581078781865</v>
      </c>
      <c r="AC1193" s="238">
        <f t="shared" si="352"/>
        <v>-9.1775857779332277</v>
      </c>
      <c r="AD1193" s="238">
        <f t="shared" si="352"/>
        <v>-10.030327214684753</v>
      </c>
      <c r="AE1193" s="238">
        <f t="shared" si="352"/>
        <v>23.986090905865233</v>
      </c>
      <c r="AF1193" s="238">
        <f t="shared" si="354"/>
        <v>-12.228486392124305</v>
      </c>
      <c r="AG1193" s="238">
        <f t="shared" si="355"/>
        <v>7.958917508966401</v>
      </c>
      <c r="AH1193" s="238"/>
    </row>
    <row r="1194" spans="1:34" x14ac:dyDescent="0.2">
      <c r="A1194" s="219" t="s">
        <v>115</v>
      </c>
      <c r="B1194" s="219" t="s">
        <v>415</v>
      </c>
      <c r="C1194" s="238" t="str">
        <f t="shared" si="353"/>
        <v/>
      </c>
      <c r="D1194" s="238">
        <f t="shared" si="353"/>
        <v>5.4298889464923894</v>
      </c>
      <c r="E1194" s="238">
        <f t="shared" si="353"/>
        <v>3.4239658096564041</v>
      </c>
      <c r="F1194" s="238">
        <f t="shared" si="353"/>
        <v>1.3543155997202128</v>
      </c>
      <c r="G1194" s="238">
        <f t="shared" si="353"/>
        <v>8.6129452168859366E-2</v>
      </c>
      <c r="H1194" s="238">
        <f t="shared" si="353"/>
        <v>1.7538259037877424</v>
      </c>
      <c r="I1194" s="238">
        <f t="shared" si="353"/>
        <v>-6.377481871316915</v>
      </c>
      <c r="J1194" s="238">
        <f t="shared" si="353"/>
        <v>6.614847381011657</v>
      </c>
      <c r="K1194" s="238">
        <f t="shared" si="353"/>
        <v>-4.9376584719109324</v>
      </c>
      <c r="L1194" s="238">
        <f t="shared" si="353"/>
        <v>-9.7470971318251003</v>
      </c>
      <c r="M1194" s="238">
        <f t="shared" si="353"/>
        <v>4.3717253881003559</v>
      </c>
      <c r="N1194" s="238">
        <f t="shared" si="353"/>
        <v>8.7623426168850003</v>
      </c>
      <c r="O1194" s="238">
        <f t="shared" si="353"/>
        <v>5.724084554765696E-2</v>
      </c>
      <c r="P1194" s="238">
        <f t="shared" si="353"/>
        <v>19.289390254357563</v>
      </c>
      <c r="Q1194" s="238">
        <f t="shared" si="353"/>
        <v>13.530728857727103</v>
      </c>
      <c r="R1194" s="238">
        <f t="shared" si="353"/>
        <v>3.1473076603907746</v>
      </c>
      <c r="S1194" s="238">
        <f t="shared" si="353"/>
        <v>-10.651017176330246</v>
      </c>
      <c r="T1194" s="238">
        <f t="shared" si="353"/>
        <v>-2.4946352599043098</v>
      </c>
      <c r="U1194" s="238">
        <f t="shared" si="352"/>
        <v>-0.37996870584687814</v>
      </c>
      <c r="V1194" s="238">
        <f t="shared" si="352"/>
        <v>6.4557486195302882</v>
      </c>
      <c r="W1194" s="238">
        <f t="shared" si="352"/>
        <v>-9.6223638374876472</v>
      </c>
      <c r="X1194" s="238">
        <f t="shared" si="352"/>
        <v>15.152303553316425</v>
      </c>
      <c r="Y1194" s="238">
        <f t="shared" si="352"/>
        <v>6.0070106560270897</v>
      </c>
      <c r="Z1194" s="238">
        <f t="shared" si="352"/>
        <v>-8.6499592691931078</v>
      </c>
      <c r="AA1194" s="238">
        <f t="shared" si="352"/>
        <v>6.2508427042040848</v>
      </c>
      <c r="AB1194" s="238">
        <f t="shared" si="352"/>
        <v>-12.726027397260264</v>
      </c>
      <c r="AC1194" s="238">
        <f t="shared" si="352"/>
        <v>-2.5963959405262971</v>
      </c>
      <c r="AD1194" s="238">
        <f t="shared" si="352"/>
        <v>-5.2696005254672551</v>
      </c>
      <c r="AE1194" s="238">
        <f t="shared" si="352"/>
        <v>-0.2458318888083455</v>
      </c>
      <c r="AF1194" s="238">
        <f t="shared" si="354"/>
        <v>1.8809305656482644</v>
      </c>
      <c r="AG1194" s="238">
        <f t="shared" si="355"/>
        <v>9.8316087617196679</v>
      </c>
      <c r="AH1194" s="238"/>
    </row>
    <row r="1195" spans="1:34" x14ac:dyDescent="0.2">
      <c r="A1195" s="219" t="s">
        <v>116</v>
      </c>
      <c r="B1195" s="219" t="s">
        <v>416</v>
      </c>
      <c r="C1195" s="238" t="str">
        <f t="shared" si="353"/>
        <v/>
      </c>
      <c r="D1195" s="238">
        <f t="shared" si="353"/>
        <v>5.7647058823529385</v>
      </c>
      <c r="E1195" s="238">
        <f t="shared" si="353"/>
        <v>4.9759049646979747</v>
      </c>
      <c r="F1195" s="238">
        <f t="shared" ref="C1195:T1209" si="356">IFERROR(100*(F1142/E1142-1),"")</f>
        <v>-0.45504862546720259</v>
      </c>
      <c r="G1195" s="238">
        <f t="shared" si="356"/>
        <v>2.4932412135776572</v>
      </c>
      <c r="H1195" s="238">
        <f t="shared" si="356"/>
        <v>6.5712769346092603</v>
      </c>
      <c r="I1195" s="238">
        <f t="shared" si="356"/>
        <v>9.174311926605494</v>
      </c>
      <c r="J1195" s="238">
        <f t="shared" si="356"/>
        <v>-2.7758620689655067</v>
      </c>
      <c r="K1195" s="238">
        <f t="shared" si="356"/>
        <v>-0.98387096774193994</v>
      </c>
      <c r="L1195" s="238">
        <f t="shared" si="356"/>
        <v>-1.0354918586328421</v>
      </c>
      <c r="M1195" s="238">
        <f t="shared" si="356"/>
        <v>-3.039607000307043</v>
      </c>
      <c r="N1195" s="238">
        <f t="shared" si="356"/>
        <v>-5.6796377312149922</v>
      </c>
      <c r="O1195" s="238">
        <f t="shared" si="356"/>
        <v>4.6981499513145231</v>
      </c>
      <c r="P1195" s="238">
        <f t="shared" si="356"/>
        <v>-6.7010716169571438</v>
      </c>
      <c r="Q1195" s="238">
        <f t="shared" si="356"/>
        <v>8.3263317089565128</v>
      </c>
      <c r="R1195" s="238">
        <f t="shared" si="356"/>
        <v>9.2562744646557569</v>
      </c>
      <c r="S1195" s="238">
        <f t="shared" si="356"/>
        <v>-27.031918634331966</v>
      </c>
      <c r="T1195" s="238">
        <f t="shared" si="356"/>
        <v>8.9119391294617998</v>
      </c>
      <c r="U1195" s="238">
        <f t="shared" si="352"/>
        <v>9.5824447410159728</v>
      </c>
      <c r="V1195" s="238">
        <f t="shared" si="352"/>
        <v>5.8832057153066941</v>
      </c>
      <c r="W1195" s="238">
        <f t="shared" si="352"/>
        <v>6.2375455295562432</v>
      </c>
      <c r="X1195" s="238">
        <f t="shared" si="352"/>
        <v>9.6390341174582126</v>
      </c>
      <c r="Y1195" s="238">
        <f t="shared" si="352"/>
        <v>4.2803119855086447</v>
      </c>
      <c r="Z1195" s="238">
        <f t="shared" si="352"/>
        <v>-16.766974796031032</v>
      </c>
      <c r="AA1195" s="238">
        <f t="shared" si="352"/>
        <v>17.808006218422069</v>
      </c>
      <c r="AB1195" s="238">
        <f t="shared" si="352"/>
        <v>-7.1225423519228332</v>
      </c>
      <c r="AC1195" s="238">
        <f t="shared" si="352"/>
        <v>3.2784589464088132</v>
      </c>
      <c r="AD1195" s="238">
        <f t="shared" si="352"/>
        <v>-27.665428532122714</v>
      </c>
      <c r="AE1195" s="238">
        <f t="shared" si="352"/>
        <v>87.152909851654627</v>
      </c>
      <c r="AF1195" s="238">
        <f t="shared" si="354"/>
        <v>-24.033331639652456</v>
      </c>
      <c r="AG1195" s="238">
        <f t="shared" si="355"/>
        <v>5.7855661828640326</v>
      </c>
      <c r="AH1195" s="238"/>
    </row>
    <row r="1196" spans="1:34" x14ac:dyDescent="0.2">
      <c r="A1196" s="219" t="s">
        <v>183</v>
      </c>
      <c r="B1196" s="219" t="s">
        <v>417</v>
      </c>
      <c r="C1196" s="238" t="str">
        <f t="shared" si="356"/>
        <v/>
      </c>
      <c r="D1196" s="238">
        <f t="shared" si="356"/>
        <v>7.7471059661620822</v>
      </c>
      <c r="E1196" s="238">
        <f t="shared" si="356"/>
        <v>-0.75062552126774484</v>
      </c>
      <c r="F1196" s="238">
        <f t="shared" si="356"/>
        <v>4.7021943573667846</v>
      </c>
      <c r="G1196" s="238">
        <f t="shared" si="356"/>
        <v>5.0595238095237915</v>
      </c>
      <c r="H1196" s="238">
        <f t="shared" si="356"/>
        <v>4.7925608011445187</v>
      </c>
      <c r="I1196" s="238">
        <f t="shared" si="356"/>
        <v>1.3531799729364025</v>
      </c>
      <c r="J1196" s="238">
        <f t="shared" si="356"/>
        <v>7.6045627376425839</v>
      </c>
      <c r="K1196" s="238">
        <f t="shared" si="356"/>
        <v>8.0616478956727846</v>
      </c>
      <c r="L1196" s="238">
        <f t="shared" si="356"/>
        <v>3.0681227249089948</v>
      </c>
      <c r="M1196" s="238">
        <f t="shared" si="356"/>
        <v>7.4676878889420761</v>
      </c>
      <c r="N1196" s="238">
        <f t="shared" si="356"/>
        <v>8.3565054359185034</v>
      </c>
      <c r="O1196" s="238">
        <f t="shared" si="356"/>
        <v>7.6323348379154998</v>
      </c>
      <c r="P1196" s="238">
        <f t="shared" si="356"/>
        <v>2.6508545517963</v>
      </c>
      <c r="Q1196" s="238">
        <f t="shared" si="356"/>
        <v>6.4505458154151318</v>
      </c>
      <c r="R1196" s="238">
        <f t="shared" si="356"/>
        <v>6.201550387596888</v>
      </c>
      <c r="S1196" s="238">
        <f t="shared" si="356"/>
        <v>10.042849491162297</v>
      </c>
      <c r="T1196" s="238">
        <f t="shared" si="356"/>
        <v>3.4829359513791402</v>
      </c>
      <c r="U1196" s="238">
        <f t="shared" ref="U1196:AE1211" si="357">IFERROR(100*(U1143/T1143-1),"")</f>
        <v>9.3469591226321036</v>
      </c>
      <c r="V1196" s="238">
        <f t="shared" si="357"/>
        <v>9.606428741178096</v>
      </c>
      <c r="W1196" s="238">
        <f t="shared" si="357"/>
        <v>10.80429541968002</v>
      </c>
      <c r="X1196" s="238">
        <f t="shared" si="357"/>
        <v>8.6000763937945646</v>
      </c>
      <c r="Y1196" s="238">
        <f t="shared" si="357"/>
        <v>-1.7560331072713598</v>
      </c>
      <c r="Z1196" s="238">
        <f t="shared" si="357"/>
        <v>9.619066067107207</v>
      </c>
      <c r="AA1196" s="238">
        <f t="shared" si="357"/>
        <v>1.1135168574079701</v>
      </c>
      <c r="AB1196" s="238">
        <f t="shared" si="357"/>
        <v>30.024075909927749</v>
      </c>
      <c r="AC1196" s="238">
        <f t="shared" si="357"/>
        <v>-3.2110918151985524</v>
      </c>
      <c r="AD1196" s="238">
        <f t="shared" si="357"/>
        <v>-74.453087019931942</v>
      </c>
      <c r="AE1196" s="238">
        <f t="shared" si="357"/>
        <v>51.141769743101825</v>
      </c>
      <c r="AF1196" s="238">
        <f t="shared" si="354"/>
        <v>9.0022033364809637</v>
      </c>
      <c r="AG1196" s="238">
        <f t="shared" si="355"/>
        <v>2.945423043603812</v>
      </c>
      <c r="AH1196" s="238"/>
    </row>
    <row r="1197" spans="1:34" x14ac:dyDescent="0.2">
      <c r="A1197" s="219" t="s">
        <v>97</v>
      </c>
      <c r="B1197" s="219" t="s">
        <v>418</v>
      </c>
      <c r="C1197" s="238" t="str">
        <f t="shared" si="356"/>
        <v/>
      </c>
      <c r="D1197" s="238">
        <f t="shared" si="356"/>
        <v>0</v>
      </c>
      <c r="E1197" s="238">
        <f t="shared" si="356"/>
        <v>-4.9956114686951381</v>
      </c>
      <c r="F1197" s="238">
        <f t="shared" si="356"/>
        <v>5.3303802141011269</v>
      </c>
      <c r="G1197" s="238">
        <f t="shared" si="356"/>
        <v>4.5045318929348266</v>
      </c>
      <c r="H1197" s="238">
        <f t="shared" si="356"/>
        <v>2.8523590264904586</v>
      </c>
      <c r="I1197" s="238">
        <f t="shared" si="356"/>
        <v>-0.45833333333333837</v>
      </c>
      <c r="J1197" s="238">
        <f t="shared" si="356"/>
        <v>-9.3147865753435592</v>
      </c>
      <c r="K1197" s="238">
        <f t="shared" si="356"/>
        <v>-1.0473372781064971</v>
      </c>
      <c r="L1197" s="238">
        <f t="shared" si="356"/>
        <v>4.7635078269651743</v>
      </c>
      <c r="M1197" s="238">
        <f t="shared" si="356"/>
        <v>1.3578650364448608</v>
      </c>
      <c r="N1197" s="238">
        <f t="shared" si="356"/>
        <v>-8.6823007003968051</v>
      </c>
      <c r="O1197" s="238">
        <f t="shared" si="356"/>
        <v>-9.750855314757878</v>
      </c>
      <c r="P1197" s="238">
        <f t="shared" si="356"/>
        <v>-6.1115499221507612</v>
      </c>
      <c r="Q1197" s="238">
        <f t="shared" si="356"/>
        <v>10.060810810810828</v>
      </c>
      <c r="R1197" s="238">
        <f t="shared" si="356"/>
        <v>10.889581535572823</v>
      </c>
      <c r="S1197" s="238">
        <f t="shared" si="356"/>
        <v>-3.6681663759067118</v>
      </c>
      <c r="T1197" s="238">
        <f t="shared" si="356"/>
        <v>-4.6157920714971041</v>
      </c>
      <c r="U1197" s="238">
        <f t="shared" si="357"/>
        <v>7.943326971962561</v>
      </c>
      <c r="V1197" s="238">
        <f t="shared" si="357"/>
        <v>-5.1944762899204804</v>
      </c>
      <c r="W1197" s="238">
        <f t="shared" si="357"/>
        <v>-7.7472391815651021</v>
      </c>
      <c r="X1197" s="238">
        <f t="shared" si="357"/>
        <v>-1.6407849114852047</v>
      </c>
      <c r="Y1197" s="238">
        <f t="shared" si="357"/>
        <v>-0.45562130177513316</v>
      </c>
      <c r="Z1197" s="238">
        <f t="shared" si="357"/>
        <v>-4.0561450930075793</v>
      </c>
      <c r="AA1197" s="238">
        <f t="shared" si="357"/>
        <v>9.8087666523420722</v>
      </c>
      <c r="AB1197" s="238">
        <f t="shared" si="357"/>
        <v>-10.53729027252448</v>
      </c>
      <c r="AC1197" s="238">
        <f t="shared" si="357"/>
        <v>7.6937631617845836</v>
      </c>
      <c r="AD1197" s="238">
        <f t="shared" si="357"/>
        <v>-25.93551662858594</v>
      </c>
      <c r="AE1197" s="238">
        <f t="shared" si="357"/>
        <v>41.907177623911693</v>
      </c>
      <c r="AF1197" s="238">
        <f t="shared" si="354"/>
        <v>-11.4975845410628</v>
      </c>
      <c r="AG1197" s="238">
        <f t="shared" si="355"/>
        <v>-0.84606986899563585</v>
      </c>
      <c r="AH1197" s="238"/>
    </row>
    <row r="1198" spans="1:34" x14ac:dyDescent="0.2">
      <c r="A1198" s="219" t="s">
        <v>462</v>
      </c>
      <c r="B1198" s="219" t="s">
        <v>419</v>
      </c>
      <c r="C1198" s="238" t="str">
        <f t="shared" si="356"/>
        <v/>
      </c>
      <c r="D1198" s="238">
        <f t="shared" si="356"/>
        <v>0</v>
      </c>
      <c r="E1198" s="238">
        <f t="shared" si="356"/>
        <v>-67.864254859523768</v>
      </c>
      <c r="F1198" s="238">
        <f t="shared" si="356"/>
        <v>118.8742007235164</v>
      </c>
      <c r="G1198" s="238">
        <f t="shared" si="356"/>
        <v>199.19842840483705</v>
      </c>
      <c r="H1198" s="238">
        <f t="shared" si="356"/>
        <v>-60.971132619792812</v>
      </c>
      <c r="I1198" s="238">
        <f t="shared" si="356"/>
        <v>186.09219798304736</v>
      </c>
      <c r="J1198" s="238">
        <f t="shared" si="356"/>
        <v>-59.974106381916691</v>
      </c>
      <c r="K1198" s="238">
        <f t="shared" si="356"/>
        <v>66.847184331999102</v>
      </c>
      <c r="L1198" s="238">
        <f t="shared" si="356"/>
        <v>-58.051369001489505</v>
      </c>
      <c r="M1198" s="238">
        <f t="shared" si="356"/>
        <v>81.213498475135282</v>
      </c>
      <c r="N1198" s="238">
        <f t="shared" si="356"/>
        <v>-35.045413620848052</v>
      </c>
      <c r="O1198" s="238">
        <f t="shared" si="356"/>
        <v>-33.917968770446194</v>
      </c>
      <c r="P1198" s="238">
        <f t="shared" si="356"/>
        <v>-24.6241308398094</v>
      </c>
      <c r="Q1198" s="238">
        <f t="shared" si="356"/>
        <v>181.95385174737217</v>
      </c>
      <c r="R1198" s="238">
        <f t="shared" si="356"/>
        <v>8.4404184431572595</v>
      </c>
      <c r="S1198" s="238">
        <f t="shared" si="356"/>
        <v>-9.6781271840778551</v>
      </c>
      <c r="T1198" s="238">
        <f t="shared" si="356"/>
        <v>3.6512414193741183</v>
      </c>
      <c r="U1198" s="238">
        <f t="shared" si="357"/>
        <v>14.671621842022375</v>
      </c>
      <c r="V1198" s="238">
        <f t="shared" si="357"/>
        <v>46.975186877185692</v>
      </c>
      <c r="W1198" s="238">
        <f t="shared" si="357"/>
        <v>49.21214403088068</v>
      </c>
      <c r="X1198" s="238">
        <f t="shared" si="357"/>
        <v>-14.344273987982969</v>
      </c>
      <c r="Y1198" s="238">
        <f t="shared" si="357"/>
        <v>21.45114180476866</v>
      </c>
      <c r="Z1198" s="238">
        <f t="shared" si="357"/>
        <v>52.152652380120792</v>
      </c>
      <c r="AA1198" s="238">
        <f t="shared" si="357"/>
        <v>-0.79970919665575124</v>
      </c>
      <c r="AB1198" s="238">
        <f t="shared" si="357"/>
        <v>-3.3793604651162656</v>
      </c>
      <c r="AC1198" s="238">
        <f t="shared" si="357"/>
        <v>-1.3568553379901038</v>
      </c>
      <c r="AD1198" s="238">
        <f t="shared" si="357"/>
        <v>5.2672049211841543</v>
      </c>
      <c r="AE1198" s="238">
        <f t="shared" si="357"/>
        <v>-5.4054054054054053</v>
      </c>
      <c r="AF1198" s="238">
        <f t="shared" si="354"/>
        <v>-11.081081081081079</v>
      </c>
      <c r="AG1198" s="238">
        <f t="shared" si="355"/>
        <v>31.784628745115072</v>
      </c>
      <c r="AH1198" s="238"/>
    </row>
    <row r="1199" spans="1:34" x14ac:dyDescent="0.2">
      <c r="A1199" s="219" t="s">
        <v>153</v>
      </c>
      <c r="B1199" s="219" t="s">
        <v>420</v>
      </c>
      <c r="C1199" s="238" t="str">
        <f t="shared" si="356"/>
        <v/>
      </c>
      <c r="D1199" s="238" t="str">
        <f t="shared" si="356"/>
        <v/>
      </c>
      <c r="E1199" s="238" t="str">
        <f t="shared" si="356"/>
        <v/>
      </c>
      <c r="F1199" s="238" t="str">
        <f t="shared" si="356"/>
        <v/>
      </c>
      <c r="G1199" s="238" t="str">
        <f t="shared" si="356"/>
        <v/>
      </c>
      <c r="H1199" s="238" t="str">
        <f t="shared" si="356"/>
        <v/>
      </c>
      <c r="I1199" s="238" t="str">
        <f t="shared" si="356"/>
        <v/>
      </c>
      <c r="J1199" s="238" t="str">
        <f t="shared" si="356"/>
        <v/>
      </c>
      <c r="K1199" s="238" t="str">
        <f t="shared" si="356"/>
        <v/>
      </c>
      <c r="L1199" s="238" t="str">
        <f t="shared" si="356"/>
        <v/>
      </c>
      <c r="M1199" s="238" t="str">
        <f t="shared" si="356"/>
        <v/>
      </c>
      <c r="N1199" s="238" t="str">
        <f t="shared" si="356"/>
        <v/>
      </c>
      <c r="O1199" s="238" t="str">
        <f t="shared" si="356"/>
        <v/>
      </c>
      <c r="P1199" s="238" t="str">
        <f t="shared" si="356"/>
        <v/>
      </c>
      <c r="Q1199" s="238" t="str">
        <f t="shared" si="356"/>
        <v/>
      </c>
      <c r="R1199" s="238" t="str">
        <f t="shared" si="356"/>
        <v/>
      </c>
      <c r="S1199" s="238" t="str">
        <f t="shared" si="356"/>
        <v/>
      </c>
      <c r="T1199" s="238" t="str">
        <f t="shared" si="356"/>
        <v/>
      </c>
      <c r="U1199" s="238" t="str">
        <f t="shared" si="357"/>
        <v/>
      </c>
      <c r="V1199" s="238" t="str">
        <f t="shared" si="357"/>
        <v/>
      </c>
      <c r="W1199" s="238" t="str">
        <f t="shared" si="357"/>
        <v/>
      </c>
      <c r="X1199" s="238" t="str">
        <f t="shared" si="357"/>
        <v/>
      </c>
      <c r="Y1199" s="238" t="str">
        <f t="shared" si="357"/>
        <v/>
      </c>
      <c r="Z1199" s="238" t="str">
        <f t="shared" si="357"/>
        <v/>
      </c>
      <c r="AA1199" s="238" t="str">
        <f t="shared" si="357"/>
        <v/>
      </c>
      <c r="AB1199" s="238" t="str">
        <f t="shared" si="357"/>
        <v/>
      </c>
      <c r="AC1199" s="238" t="str">
        <f t="shared" si="357"/>
        <v/>
      </c>
      <c r="AD1199" s="238" t="str">
        <f t="shared" si="357"/>
        <v/>
      </c>
      <c r="AE1199" s="238" t="str">
        <f t="shared" si="357"/>
        <v/>
      </c>
      <c r="AF1199" s="238" t="str">
        <f t="shared" si="354"/>
        <v/>
      </c>
      <c r="AG1199" s="238" t="str">
        <f t="shared" si="355"/>
        <v/>
      </c>
      <c r="AH1199" s="238"/>
    </row>
    <row r="1200" spans="1:34" x14ac:dyDescent="0.2">
      <c r="A1200" s="219" t="s">
        <v>185</v>
      </c>
      <c r="B1200" s="219" t="s">
        <v>421</v>
      </c>
      <c r="C1200" s="238" t="str">
        <f t="shared" si="356"/>
        <v/>
      </c>
      <c r="D1200" s="238" t="str">
        <f t="shared" si="356"/>
        <v/>
      </c>
      <c r="E1200" s="238" t="str">
        <f t="shared" si="356"/>
        <v/>
      </c>
      <c r="F1200" s="238" t="str">
        <f t="shared" si="356"/>
        <v/>
      </c>
      <c r="G1200" s="238">
        <f t="shared" si="356"/>
        <v>0.84592719323257626</v>
      </c>
      <c r="H1200" s="238">
        <f t="shared" si="356"/>
        <v>-1.8947846148027803</v>
      </c>
      <c r="I1200" s="238">
        <f t="shared" si="356"/>
        <v>-3.5613696706560338</v>
      </c>
      <c r="J1200" s="238">
        <f t="shared" si="356"/>
        <v>-7.8866990322477015</v>
      </c>
      <c r="K1200" s="238">
        <f t="shared" si="356"/>
        <v>-1.7411576148326446</v>
      </c>
      <c r="L1200" s="238">
        <f t="shared" si="356"/>
        <v>-2.667833764652161</v>
      </c>
      <c r="M1200" s="238">
        <f t="shared" si="356"/>
        <v>2.2648949300335008</v>
      </c>
      <c r="N1200" s="238">
        <f t="shared" si="356"/>
        <v>-6.7970822281167127</v>
      </c>
      <c r="O1200" s="238">
        <f t="shared" si="356"/>
        <v>8.3873290136789116</v>
      </c>
      <c r="P1200" s="238">
        <f t="shared" si="356"/>
        <v>-14.102521177218996</v>
      </c>
      <c r="Q1200" s="238">
        <f t="shared" si="356"/>
        <v>13.100709033613445</v>
      </c>
      <c r="R1200" s="238">
        <f t="shared" si="356"/>
        <v>-11.801037162437789</v>
      </c>
      <c r="S1200" s="238">
        <f t="shared" si="356"/>
        <v>-4.3975069252077503</v>
      </c>
      <c r="T1200" s="238">
        <f t="shared" si="356"/>
        <v>-2.8089224595774787</v>
      </c>
      <c r="U1200" s="238">
        <f t="shared" si="357"/>
        <v>-2.0108755154921387</v>
      </c>
      <c r="V1200" s="238">
        <f t="shared" si="357"/>
        <v>8.0872913992297679</v>
      </c>
      <c r="W1200" s="238">
        <f t="shared" si="357"/>
        <v>3.4533038469950483</v>
      </c>
      <c r="X1200" s="238">
        <f t="shared" si="357"/>
        <v>15.600793500850152</v>
      </c>
      <c r="Y1200" s="238">
        <f t="shared" si="357"/>
        <v>15.441860465116308</v>
      </c>
      <c r="Z1200" s="238">
        <f t="shared" si="357"/>
        <v>5.5576271186440707</v>
      </c>
      <c r="AA1200" s="238">
        <f t="shared" si="357"/>
        <v>20.424836601307184</v>
      </c>
      <c r="AB1200" s="238">
        <f t="shared" si="357"/>
        <v>15.332428765264595</v>
      </c>
      <c r="AC1200" s="238">
        <f t="shared" si="357"/>
        <v>-0.55882352941176716</v>
      </c>
      <c r="AD1200" s="238">
        <f t="shared" si="357"/>
        <v>38.361431529133405</v>
      </c>
      <c r="AE1200" s="238">
        <f t="shared" si="357"/>
        <v>-12.291577597263792</v>
      </c>
      <c r="AF1200" s="238">
        <f t="shared" si="354"/>
        <v>12.283694857421402</v>
      </c>
      <c r="AG1200" s="238">
        <f t="shared" si="355"/>
        <v>6.5118298241805928</v>
      </c>
      <c r="AH1200" s="238"/>
    </row>
    <row r="1201" spans="1:34" x14ac:dyDescent="0.2">
      <c r="A1201" s="219" t="s">
        <v>463</v>
      </c>
      <c r="B1201" s="219" t="s">
        <v>422</v>
      </c>
      <c r="C1201" s="238" t="str">
        <f t="shared" si="356"/>
        <v/>
      </c>
      <c r="D1201" s="238" t="str">
        <f t="shared" si="356"/>
        <v/>
      </c>
      <c r="E1201" s="238" t="str">
        <f t="shared" si="356"/>
        <v/>
      </c>
      <c r="F1201" s="238" t="str">
        <f t="shared" si="356"/>
        <v/>
      </c>
      <c r="G1201" s="238">
        <f t="shared" si="356"/>
        <v>29.265278965877783</v>
      </c>
      <c r="H1201" s="238">
        <f t="shared" si="356"/>
        <v>-7.7947127567036141</v>
      </c>
      <c r="I1201" s="238">
        <f t="shared" si="356"/>
        <v>-2.5122464955250945</v>
      </c>
      <c r="J1201" s="238">
        <f t="shared" si="356"/>
        <v>-9.9765295952158883</v>
      </c>
      <c r="K1201" s="238">
        <f t="shared" si="356"/>
        <v>-6.1122645976760648</v>
      </c>
      <c r="L1201" s="238">
        <f t="shared" si="356"/>
        <v>18.454102603135937</v>
      </c>
      <c r="M1201" s="238">
        <f t="shared" si="356"/>
        <v>63.014730632984396</v>
      </c>
      <c r="N1201" s="238">
        <f t="shared" si="356"/>
        <v>11.011904761904766</v>
      </c>
      <c r="O1201" s="238">
        <f t="shared" si="356"/>
        <v>53.2556908417152</v>
      </c>
      <c r="P1201" s="238">
        <f t="shared" si="356"/>
        <v>-1.9988616198480025</v>
      </c>
      <c r="Q1201" s="238">
        <f t="shared" si="356"/>
        <v>1.7430409663865554</v>
      </c>
      <c r="R1201" s="238">
        <f t="shared" si="356"/>
        <v>-11.163646283756234</v>
      </c>
      <c r="S1201" s="238">
        <f t="shared" si="356"/>
        <v>-12.378808864265922</v>
      </c>
      <c r="T1201" s="238">
        <f t="shared" si="356"/>
        <v>-27.219796215429394</v>
      </c>
      <c r="U1201" s="238">
        <f t="shared" si="357"/>
        <v>-11.84727681078046</v>
      </c>
      <c r="V1201" s="238">
        <f t="shared" si="357"/>
        <v>22.565178303865729</v>
      </c>
      <c r="W1201" s="238">
        <f t="shared" si="357"/>
        <v>2.16530170842546</v>
      </c>
      <c r="X1201" s="238">
        <f t="shared" si="357"/>
        <v>-0.26922350273947959</v>
      </c>
      <c r="Y1201" s="238">
        <f t="shared" si="357"/>
        <v>2.9069767441860517</v>
      </c>
      <c r="Z1201" s="238">
        <f t="shared" si="357"/>
        <v>12.067796610169479</v>
      </c>
      <c r="AA1201" s="238">
        <f t="shared" si="357"/>
        <v>20.424836601307184</v>
      </c>
      <c r="AB1201" s="238">
        <f t="shared" si="357"/>
        <v>6.0040705563093599</v>
      </c>
      <c r="AC1201" s="238">
        <f t="shared" si="357"/>
        <v>8.5439999999999969</v>
      </c>
      <c r="AD1201" s="238">
        <f t="shared" si="357"/>
        <v>34.16863207547172</v>
      </c>
      <c r="AE1201" s="238">
        <f t="shared" si="357"/>
        <v>-9.8769501208525678</v>
      </c>
      <c r="AF1201" s="238">
        <f t="shared" si="354"/>
        <v>9.3990003657198784</v>
      </c>
      <c r="AG1201" s="238">
        <f t="shared" si="355"/>
        <v>1.4040561622464809</v>
      </c>
      <c r="AH1201" s="238"/>
    </row>
    <row r="1202" spans="1:34" x14ac:dyDescent="0.2">
      <c r="A1202" s="219" t="s">
        <v>117</v>
      </c>
      <c r="B1202" s="219" t="s">
        <v>423</v>
      </c>
      <c r="C1202" s="238" t="str">
        <f t="shared" si="356"/>
        <v/>
      </c>
      <c r="D1202" s="238">
        <f t="shared" si="356"/>
        <v>0</v>
      </c>
      <c r="E1202" s="238">
        <f t="shared" si="356"/>
        <v>6.6613381477509392E-14</v>
      </c>
      <c r="F1202" s="238">
        <f t="shared" si="356"/>
        <v>1.031579486823575</v>
      </c>
      <c r="G1202" s="238">
        <f t="shared" si="356"/>
        <v>2.7882967079292609</v>
      </c>
      <c r="H1202" s="238">
        <f t="shared" si="356"/>
        <v>-0.99640762058508248</v>
      </c>
      <c r="I1202" s="238">
        <f t="shared" si="356"/>
        <v>0.58804413994724136</v>
      </c>
      <c r="J1202" s="238">
        <f t="shared" si="356"/>
        <v>221.36082651673146</v>
      </c>
      <c r="K1202" s="238">
        <f t="shared" si="356"/>
        <v>-26.380602812313736</v>
      </c>
      <c r="L1202" s="238">
        <f t="shared" si="356"/>
        <v>66.090247918073047</v>
      </c>
      <c r="M1202" s="238">
        <f t="shared" si="356"/>
        <v>-67.19360020149351</v>
      </c>
      <c r="N1202" s="238">
        <f t="shared" si="356"/>
        <v>61.917184173426421</v>
      </c>
      <c r="O1202" s="238">
        <f t="shared" si="356"/>
        <v>-36.371669448095808</v>
      </c>
      <c r="P1202" s="238">
        <f t="shared" si="356"/>
        <v>-50.614202883801276</v>
      </c>
      <c r="Q1202" s="238">
        <f t="shared" si="356"/>
        <v>77.426500415583007</v>
      </c>
      <c r="R1202" s="238">
        <f t="shared" si="356"/>
        <v>130.31491395686467</v>
      </c>
      <c r="S1202" s="238">
        <f t="shared" si="356"/>
        <v>-56.585542481709204</v>
      </c>
      <c r="T1202" s="238">
        <f t="shared" si="356"/>
        <v>49.700251654211634</v>
      </c>
      <c r="U1202" s="238">
        <f t="shared" si="357"/>
        <v>-11.825083879461506</v>
      </c>
      <c r="V1202" s="238">
        <f t="shared" si="357"/>
        <v>-6.8034552900640533</v>
      </c>
      <c r="W1202" s="238">
        <f t="shared" si="357"/>
        <v>-1.8824573131965949</v>
      </c>
      <c r="X1202" s="238">
        <f t="shared" si="357"/>
        <v>56.338918514686668</v>
      </c>
      <c r="Y1202" s="238">
        <f t="shared" si="357"/>
        <v>-72.463951758666852</v>
      </c>
      <c r="Z1202" s="238">
        <f t="shared" si="357"/>
        <v>-23.216750139586217</v>
      </c>
      <c r="AA1202" s="238">
        <f t="shared" si="357"/>
        <v>513.10096153846155</v>
      </c>
      <c r="AB1202" s="238">
        <f t="shared" si="357"/>
        <v>-5.7905245961154534</v>
      </c>
      <c r="AC1202" s="238">
        <f t="shared" si="357"/>
        <v>18.652612223452358</v>
      </c>
      <c r="AD1202" s="238">
        <f t="shared" si="357"/>
        <v>7.4009119607155283</v>
      </c>
      <c r="AE1202" s="238">
        <f t="shared" si="357"/>
        <v>425.88177661659046</v>
      </c>
      <c r="AF1202" s="238">
        <f t="shared" si="354"/>
        <v>7.4429436422915662</v>
      </c>
      <c r="AG1202" s="238">
        <f t="shared" si="355"/>
        <v>15.961505115311269</v>
      </c>
      <c r="AH1202" s="238"/>
    </row>
    <row r="1203" spans="1:34" x14ac:dyDescent="0.2">
      <c r="A1203" s="219" t="s">
        <v>118</v>
      </c>
      <c r="B1203" s="219" t="s">
        <v>424</v>
      </c>
      <c r="C1203" s="238" t="str">
        <f t="shared" si="356"/>
        <v/>
      </c>
      <c r="D1203" s="238" t="str">
        <f t="shared" si="356"/>
        <v/>
      </c>
      <c r="E1203" s="238" t="str">
        <f t="shared" si="356"/>
        <v/>
      </c>
      <c r="F1203" s="238" t="str">
        <f t="shared" si="356"/>
        <v/>
      </c>
      <c r="G1203" s="238" t="str">
        <f t="shared" si="356"/>
        <v/>
      </c>
      <c r="H1203" s="238" t="str">
        <f t="shared" si="356"/>
        <v/>
      </c>
      <c r="I1203" s="238" t="str">
        <f t="shared" si="356"/>
        <v/>
      </c>
      <c r="J1203" s="238" t="str">
        <f t="shared" si="356"/>
        <v/>
      </c>
      <c r="K1203" s="238" t="str">
        <f t="shared" si="356"/>
        <v/>
      </c>
      <c r="L1203" s="238" t="str">
        <f t="shared" si="356"/>
        <v/>
      </c>
      <c r="M1203" s="238" t="str">
        <f t="shared" si="356"/>
        <v/>
      </c>
      <c r="N1203" s="238" t="str">
        <f t="shared" si="356"/>
        <v/>
      </c>
      <c r="O1203" s="238" t="str">
        <f t="shared" si="356"/>
        <v/>
      </c>
      <c r="P1203" s="238" t="str">
        <f t="shared" si="356"/>
        <v/>
      </c>
      <c r="Q1203" s="238" t="str">
        <f t="shared" si="356"/>
        <v/>
      </c>
      <c r="R1203" s="238" t="str">
        <f t="shared" si="356"/>
        <v/>
      </c>
      <c r="S1203" s="238" t="str">
        <f t="shared" si="356"/>
        <v/>
      </c>
      <c r="T1203" s="238" t="str">
        <f t="shared" si="356"/>
        <v/>
      </c>
      <c r="U1203" s="238" t="str">
        <f t="shared" si="357"/>
        <v/>
      </c>
      <c r="V1203" s="238" t="str">
        <f t="shared" si="357"/>
        <v/>
      </c>
      <c r="W1203" s="238" t="str">
        <f t="shared" si="357"/>
        <v/>
      </c>
      <c r="X1203" s="238" t="str">
        <f t="shared" si="357"/>
        <v/>
      </c>
      <c r="Y1203" s="238" t="str">
        <f t="shared" si="357"/>
        <v/>
      </c>
      <c r="Z1203" s="238" t="str">
        <f t="shared" si="357"/>
        <v/>
      </c>
      <c r="AA1203" s="238" t="str">
        <f t="shared" si="357"/>
        <v/>
      </c>
      <c r="AB1203" s="238" t="str">
        <f t="shared" si="357"/>
        <v/>
      </c>
      <c r="AC1203" s="238" t="str">
        <f t="shared" si="357"/>
        <v/>
      </c>
      <c r="AD1203" s="238" t="str">
        <f t="shared" si="357"/>
        <v/>
      </c>
      <c r="AE1203" s="238" t="str">
        <f t="shared" si="357"/>
        <v/>
      </c>
      <c r="AF1203" s="238" t="str">
        <f t="shared" si="354"/>
        <v/>
      </c>
      <c r="AG1203" s="238" t="str">
        <f t="shared" si="355"/>
        <v/>
      </c>
      <c r="AH1203" s="238"/>
    </row>
    <row r="1204" spans="1:34" x14ac:dyDescent="0.2">
      <c r="A1204" s="219" t="s">
        <v>187</v>
      </c>
      <c r="B1204" s="219" t="s">
        <v>425</v>
      </c>
      <c r="C1204" s="238" t="str">
        <f t="shared" si="356"/>
        <v/>
      </c>
      <c r="D1204" s="238" t="str">
        <f t="shared" si="356"/>
        <v/>
      </c>
      <c r="E1204" s="238" t="str">
        <f t="shared" si="356"/>
        <v/>
      </c>
      <c r="F1204" s="238" t="str">
        <f t="shared" si="356"/>
        <v/>
      </c>
      <c r="G1204" s="238" t="str">
        <f t="shared" si="356"/>
        <v/>
      </c>
      <c r="H1204" s="238" t="str">
        <f t="shared" si="356"/>
        <v/>
      </c>
      <c r="I1204" s="238" t="str">
        <f t="shared" si="356"/>
        <v/>
      </c>
      <c r="J1204" s="238" t="str">
        <f t="shared" si="356"/>
        <v/>
      </c>
      <c r="K1204" s="238" t="str">
        <f t="shared" si="356"/>
        <v/>
      </c>
      <c r="L1204" s="238" t="str">
        <f t="shared" si="356"/>
        <v/>
      </c>
      <c r="M1204" s="238" t="str">
        <f t="shared" si="356"/>
        <v/>
      </c>
      <c r="N1204" s="238" t="str">
        <f t="shared" si="356"/>
        <v/>
      </c>
      <c r="O1204" s="238" t="str">
        <f t="shared" si="356"/>
        <v/>
      </c>
      <c r="P1204" s="238" t="str">
        <f t="shared" si="356"/>
        <v/>
      </c>
      <c r="Q1204" s="238" t="str">
        <f t="shared" si="356"/>
        <v/>
      </c>
      <c r="R1204" s="238" t="str">
        <f t="shared" si="356"/>
        <v/>
      </c>
      <c r="S1204" s="238" t="str">
        <f t="shared" si="356"/>
        <v/>
      </c>
      <c r="T1204" s="238" t="str">
        <f t="shared" si="356"/>
        <v/>
      </c>
      <c r="U1204" s="238" t="str">
        <f t="shared" si="357"/>
        <v/>
      </c>
      <c r="V1204" s="238" t="str">
        <f t="shared" si="357"/>
        <v/>
      </c>
      <c r="W1204" s="238" t="str">
        <f t="shared" si="357"/>
        <v/>
      </c>
      <c r="X1204" s="238" t="str">
        <f t="shared" si="357"/>
        <v/>
      </c>
      <c r="Y1204" s="238" t="str">
        <f t="shared" si="357"/>
        <v/>
      </c>
      <c r="Z1204" s="238" t="str">
        <f t="shared" si="357"/>
        <v/>
      </c>
      <c r="AA1204" s="238" t="str">
        <f t="shared" si="357"/>
        <v/>
      </c>
      <c r="AB1204" s="238" t="str">
        <f t="shared" si="357"/>
        <v/>
      </c>
      <c r="AC1204" s="238" t="str">
        <f t="shared" si="357"/>
        <v/>
      </c>
      <c r="AD1204" s="238" t="str">
        <f t="shared" si="357"/>
        <v/>
      </c>
      <c r="AE1204" s="238" t="str">
        <f t="shared" si="357"/>
        <v/>
      </c>
      <c r="AF1204" s="238" t="str">
        <f t="shared" si="354"/>
        <v/>
      </c>
      <c r="AG1204" s="238" t="str">
        <f t="shared" si="355"/>
        <v/>
      </c>
      <c r="AH1204" s="238"/>
    </row>
    <row r="1205" spans="1:34" x14ac:dyDescent="0.2">
      <c r="A1205" s="219" t="s">
        <v>189</v>
      </c>
      <c r="B1205" s="219" t="s">
        <v>426</v>
      </c>
      <c r="C1205" s="238" t="str">
        <f t="shared" si="356"/>
        <v/>
      </c>
      <c r="D1205" s="238">
        <f t="shared" si="356"/>
        <v>-7.8286595290161465</v>
      </c>
      <c r="E1205" s="238">
        <f t="shared" si="356"/>
        <v>61.188168608074697</v>
      </c>
      <c r="F1205" s="238">
        <f t="shared" si="356"/>
        <v>-14.73691674363552</v>
      </c>
      <c r="G1205" s="238">
        <f t="shared" si="356"/>
        <v>-9.1396595789766994</v>
      </c>
      <c r="H1205" s="238">
        <f t="shared" si="356"/>
        <v>52.643539713282841</v>
      </c>
      <c r="I1205" s="238">
        <f t="shared" si="356"/>
        <v>-35.90151169011294</v>
      </c>
      <c r="J1205" s="238">
        <f t="shared" si="356"/>
        <v>-0.42615790116152796</v>
      </c>
      <c r="K1205" s="238">
        <f t="shared" si="356"/>
        <v>47.930815067549617</v>
      </c>
      <c r="L1205" s="238">
        <f t="shared" si="356"/>
        <v>-39.431273803265043</v>
      </c>
      <c r="M1205" s="238">
        <f t="shared" si="356"/>
        <v>86.962101828608638</v>
      </c>
      <c r="N1205" s="238">
        <f t="shared" si="356"/>
        <v>105.90745777218586</v>
      </c>
      <c r="O1205" s="238">
        <f t="shared" si="356"/>
        <v>5.7575243647895125</v>
      </c>
      <c r="P1205" s="238">
        <f t="shared" si="356"/>
        <v>0.13388634690405521</v>
      </c>
      <c r="Q1205" s="238">
        <f t="shared" si="356"/>
        <v>8.1784137605542604</v>
      </c>
      <c r="R1205" s="238">
        <f t="shared" si="356"/>
        <v>-28.544876672750185</v>
      </c>
      <c r="S1205" s="238">
        <f t="shared" si="356"/>
        <v>2.6630941907047401</v>
      </c>
      <c r="T1205" s="238">
        <f t="shared" si="356"/>
        <v>2.8833760223357041</v>
      </c>
      <c r="U1205" s="238">
        <f t="shared" si="357"/>
        <v>12.78574243044619</v>
      </c>
      <c r="V1205" s="238">
        <f t="shared" si="357"/>
        <v>3.5951307631005847</v>
      </c>
      <c r="W1205" s="238">
        <f t="shared" si="357"/>
        <v>5.6492238731979727</v>
      </c>
      <c r="X1205" s="238">
        <f t="shared" si="357"/>
        <v>-13.151331598614158</v>
      </c>
      <c r="Y1205" s="238">
        <f t="shared" si="357"/>
        <v>-2.4114291259921039</v>
      </c>
      <c r="Z1205" s="238">
        <f t="shared" si="357"/>
        <v>-12.72745238551548</v>
      </c>
      <c r="AA1205" s="238">
        <f t="shared" si="357"/>
        <v>8.3892722874406864</v>
      </c>
      <c r="AB1205" s="238">
        <f t="shared" si="357"/>
        <v>2.1370687139425693</v>
      </c>
      <c r="AC1205" s="238">
        <f t="shared" si="357"/>
        <v>13.052610221103777</v>
      </c>
      <c r="AD1205" s="238">
        <f t="shared" si="357"/>
        <v>-13.965364801959069</v>
      </c>
      <c r="AE1205" s="238">
        <f t="shared" si="357"/>
        <v>-2.6631784378181145</v>
      </c>
      <c r="AF1205" s="238">
        <f t="shared" si="354"/>
        <v>3.9526929135956346</v>
      </c>
      <c r="AG1205" s="238">
        <f t="shared" si="355"/>
        <v>18.623345582934704</v>
      </c>
      <c r="AH1205" s="238"/>
    </row>
    <row r="1206" spans="1:34" x14ac:dyDescent="0.2">
      <c r="A1206" s="219" t="s">
        <v>464</v>
      </c>
      <c r="B1206" s="219" t="s">
        <v>427</v>
      </c>
      <c r="C1206" s="238" t="str">
        <f t="shared" si="356"/>
        <v/>
      </c>
      <c r="D1206" s="238">
        <f t="shared" si="356"/>
        <v>-15.746240434087399</v>
      </c>
      <c r="E1206" s="238">
        <f t="shared" si="356"/>
        <v>-16.763114906717192</v>
      </c>
      <c r="F1206" s="238">
        <f t="shared" si="356"/>
        <v>-7.5779739807978475</v>
      </c>
      <c r="G1206" s="238">
        <f t="shared" si="356"/>
        <v>-7.0828999654902418</v>
      </c>
      <c r="H1206" s="238">
        <f t="shared" si="356"/>
        <v>3.623497695079303</v>
      </c>
      <c r="I1206" s="238">
        <f t="shared" si="356"/>
        <v>-22.259986796822961</v>
      </c>
      <c r="J1206" s="238">
        <f t="shared" si="356"/>
        <v>10.155683573698649</v>
      </c>
      <c r="K1206" s="238">
        <f t="shared" si="356"/>
        <v>23.996172357838041</v>
      </c>
      <c r="L1206" s="238">
        <f t="shared" si="356"/>
        <v>-11.427069792806222</v>
      </c>
      <c r="M1206" s="238">
        <f t="shared" si="356"/>
        <v>117.60906931120685</v>
      </c>
      <c r="N1206" s="238">
        <f t="shared" si="356"/>
        <v>-18.372405687773597</v>
      </c>
      <c r="O1206" s="238">
        <f t="shared" si="356"/>
        <v>18.054568329724074</v>
      </c>
      <c r="P1206" s="238">
        <f t="shared" si="356"/>
        <v>-3.367376313680337</v>
      </c>
      <c r="Q1206" s="238">
        <f t="shared" si="356"/>
        <v>18.143249443750499</v>
      </c>
      <c r="R1206" s="238">
        <f t="shared" si="356"/>
        <v>-34.04612598357852</v>
      </c>
      <c r="S1206" s="238">
        <f t="shared" si="356"/>
        <v>61.091758633182771</v>
      </c>
      <c r="T1206" s="238">
        <f t="shared" si="356"/>
        <v>-14.963037705835735</v>
      </c>
      <c r="U1206" s="238">
        <f t="shared" si="357"/>
        <v>107.29312332681017</v>
      </c>
      <c r="V1206" s="238">
        <f t="shared" si="357"/>
        <v>-7.8253108386436843</v>
      </c>
      <c r="W1206" s="238">
        <f t="shared" si="357"/>
        <v>56.110033442738953</v>
      </c>
      <c r="X1206" s="238">
        <f t="shared" si="357"/>
        <v>3.8425197020903301</v>
      </c>
      <c r="Y1206" s="238">
        <f t="shared" si="357"/>
        <v>-11.110074985416407</v>
      </c>
      <c r="Z1206" s="238">
        <f t="shared" si="357"/>
        <v>17.006290437760363</v>
      </c>
      <c r="AA1206" s="238">
        <f t="shared" si="357"/>
        <v>-1.2016446606439746</v>
      </c>
      <c r="AB1206" s="238">
        <f t="shared" si="357"/>
        <v>8.1354074850513491</v>
      </c>
      <c r="AC1206" s="238">
        <f t="shared" si="357"/>
        <v>1.5738934415090444</v>
      </c>
      <c r="AD1206" s="238">
        <f t="shared" si="357"/>
        <v>-19.670950114201556</v>
      </c>
      <c r="AE1206" s="238">
        <f t="shared" si="357"/>
        <v>-4.3075328678575779</v>
      </c>
      <c r="AF1206" s="238">
        <f t="shared" si="354"/>
        <v>10.993939309789425</v>
      </c>
      <c r="AG1206" s="238">
        <f t="shared" si="355"/>
        <v>11.463669399983733</v>
      </c>
      <c r="AH1206" s="238"/>
    </row>
    <row r="1207" spans="1:34" x14ac:dyDescent="0.2">
      <c r="A1207" s="219" t="s">
        <v>465</v>
      </c>
      <c r="B1207" s="219" t="s">
        <v>428</v>
      </c>
      <c r="C1207" s="238" t="str">
        <f t="shared" si="356"/>
        <v/>
      </c>
      <c r="D1207" s="238">
        <f t="shared" si="356"/>
        <v>53.239674570483665</v>
      </c>
      <c r="E1207" s="238">
        <f t="shared" si="356"/>
        <v>-17.983601645929792</v>
      </c>
      <c r="F1207" s="238">
        <f t="shared" si="356"/>
        <v>17.004491187802095</v>
      </c>
      <c r="G1207" s="238">
        <f t="shared" si="356"/>
        <v>-5.0726376173513055</v>
      </c>
      <c r="H1207" s="238">
        <f t="shared" si="356"/>
        <v>-1.5708920220538936</v>
      </c>
      <c r="I1207" s="238">
        <f t="shared" si="356"/>
        <v>14.673653340255921</v>
      </c>
      <c r="J1207" s="238">
        <f t="shared" si="356"/>
        <v>-33.443732390164485</v>
      </c>
      <c r="K1207" s="238">
        <f t="shared" si="356"/>
        <v>-54.004246463744252</v>
      </c>
      <c r="L1207" s="238">
        <f t="shared" si="356"/>
        <v>52.246126892973919</v>
      </c>
      <c r="M1207" s="238">
        <f t="shared" si="356"/>
        <v>119.78248347886766</v>
      </c>
      <c r="N1207" s="238">
        <f t="shared" si="356"/>
        <v>45.872341343141173</v>
      </c>
      <c r="O1207" s="238">
        <f t="shared" si="356"/>
        <v>37.32724075442426</v>
      </c>
      <c r="P1207" s="238">
        <f t="shared" si="356"/>
        <v>-27.204778156426979</v>
      </c>
      <c r="Q1207" s="238">
        <f t="shared" si="356"/>
        <v>1.3778153199750287</v>
      </c>
      <c r="R1207" s="238">
        <f t="shared" si="356"/>
        <v>98.334036361732885</v>
      </c>
      <c r="S1207" s="238">
        <f t="shared" si="356"/>
        <v>-34.610131432644131</v>
      </c>
      <c r="T1207" s="238">
        <f t="shared" si="356"/>
        <v>-7.4884420155453828</v>
      </c>
      <c r="U1207" s="238">
        <f t="shared" si="357"/>
        <v>117.18928391565888</v>
      </c>
      <c r="V1207" s="238">
        <f t="shared" si="357"/>
        <v>14.961812655811224</v>
      </c>
      <c r="W1207" s="238">
        <f t="shared" si="357"/>
        <v>-3.2628847963318441</v>
      </c>
      <c r="X1207" s="238">
        <f t="shared" si="357"/>
        <v>1.9216909961482065</v>
      </c>
      <c r="Y1207" s="238">
        <f t="shared" si="357"/>
        <v>2.1557403662839869</v>
      </c>
      <c r="Z1207" s="238">
        <f t="shared" si="357"/>
        <v>24.271966850052905</v>
      </c>
      <c r="AA1207" s="238">
        <f t="shared" si="357"/>
        <v>2.9867600146797235</v>
      </c>
      <c r="AB1207" s="238">
        <f t="shared" si="357"/>
        <v>13.367609254498714</v>
      </c>
      <c r="AC1207" s="238">
        <f t="shared" si="357"/>
        <v>2.353525312247462</v>
      </c>
      <c r="AD1207" s="238">
        <f t="shared" si="357"/>
        <v>3.2954572299260576</v>
      </c>
      <c r="AE1207" s="238">
        <f t="shared" si="357"/>
        <v>-9.5778255500160174</v>
      </c>
      <c r="AF1207" s="238">
        <f t="shared" si="354"/>
        <v>20.423390156305345</v>
      </c>
      <c r="AG1207" s="238">
        <f t="shared" si="355"/>
        <v>-12.441980131476694</v>
      </c>
      <c r="AH1207" s="238"/>
    </row>
    <row r="1208" spans="1:34" x14ac:dyDescent="0.2">
      <c r="A1208" s="219" t="s">
        <v>466</v>
      </c>
      <c r="B1208" s="219" t="s">
        <v>429</v>
      </c>
      <c r="C1208" s="238" t="str">
        <f t="shared" si="356"/>
        <v/>
      </c>
      <c r="D1208" s="238">
        <f t="shared" si="356"/>
        <v>-26.312519237406839</v>
      </c>
      <c r="E1208" s="238">
        <f t="shared" si="356"/>
        <v>7.0648325668847045</v>
      </c>
      <c r="F1208" s="238">
        <f t="shared" si="356"/>
        <v>41.289734937582857</v>
      </c>
      <c r="G1208" s="238">
        <f t="shared" si="356"/>
        <v>-29.162172675907104</v>
      </c>
      <c r="H1208" s="238">
        <f t="shared" si="356"/>
        <v>4.2076566206046273</v>
      </c>
      <c r="I1208" s="238">
        <f t="shared" si="356"/>
        <v>-7.3539385525220879</v>
      </c>
      <c r="J1208" s="238">
        <f t="shared" si="356"/>
        <v>168.48292529721095</v>
      </c>
      <c r="K1208" s="238">
        <f t="shared" si="356"/>
        <v>213.00513086637824</v>
      </c>
      <c r="L1208" s="238">
        <f t="shared" si="356"/>
        <v>-80.17274483343202</v>
      </c>
      <c r="M1208" s="238">
        <f t="shared" si="356"/>
        <v>113.08944399835714</v>
      </c>
      <c r="N1208" s="238">
        <f t="shared" si="356"/>
        <v>28.525128675508093</v>
      </c>
      <c r="O1208" s="238">
        <f t="shared" si="356"/>
        <v>-6.0989473266685472</v>
      </c>
      <c r="P1208" s="238">
        <f t="shared" si="356"/>
        <v>-60.360211921408727</v>
      </c>
      <c r="Q1208" s="238">
        <f t="shared" si="356"/>
        <v>93.011775616983044</v>
      </c>
      <c r="R1208" s="238">
        <f t="shared" si="356"/>
        <v>25.903884047487779</v>
      </c>
      <c r="S1208" s="238">
        <f t="shared" si="356"/>
        <v>11.200341624339494</v>
      </c>
      <c r="T1208" s="238">
        <f t="shared" si="356"/>
        <v>21.732426016439543</v>
      </c>
      <c r="U1208" s="238">
        <f t="shared" si="357"/>
        <v>-13.70347343273659</v>
      </c>
      <c r="V1208" s="238">
        <f t="shared" si="357"/>
        <v>33.643786445791932</v>
      </c>
      <c r="W1208" s="238">
        <f t="shared" si="357"/>
        <v>8.9632351878201177</v>
      </c>
      <c r="X1208" s="238">
        <f t="shared" si="357"/>
        <v>3.506413928679919</v>
      </c>
      <c r="Y1208" s="238">
        <f t="shared" si="357"/>
        <v>-4.8568596968253663</v>
      </c>
      <c r="Z1208" s="238">
        <f t="shared" si="357"/>
        <v>-10.176000416857079</v>
      </c>
      <c r="AA1208" s="238">
        <f t="shared" si="357"/>
        <v>56.782050927589943</v>
      </c>
      <c r="AB1208" s="238">
        <f t="shared" si="357"/>
        <v>4.9683224840742168</v>
      </c>
      <c r="AC1208" s="238">
        <f t="shared" si="357"/>
        <v>15.694778412759414</v>
      </c>
      <c r="AD1208" s="238">
        <f t="shared" si="357"/>
        <v>-32.916097929311995</v>
      </c>
      <c r="AE1208" s="238">
        <f t="shared" si="357"/>
        <v>-13.073076756569558</v>
      </c>
      <c r="AF1208" s="238">
        <f t="shared" si="354"/>
        <v>-8.7291607007233818</v>
      </c>
      <c r="AG1208" s="238">
        <f t="shared" si="355"/>
        <v>0.62341418164952866</v>
      </c>
      <c r="AH1208" s="238"/>
    </row>
    <row r="1209" spans="1:34" x14ac:dyDescent="0.2">
      <c r="A1209" s="219" t="s">
        <v>191</v>
      </c>
      <c r="B1209" s="219" t="s">
        <v>430</v>
      </c>
      <c r="C1209" s="238" t="str">
        <f t="shared" si="356"/>
        <v/>
      </c>
      <c r="D1209" s="238" t="str">
        <f t="shared" si="356"/>
        <v/>
      </c>
      <c r="E1209" s="238" t="str">
        <f t="shared" si="356"/>
        <v/>
      </c>
      <c r="F1209" s="238" t="str">
        <f t="shared" si="356"/>
        <v/>
      </c>
      <c r="G1209" s="238" t="str">
        <f t="shared" si="356"/>
        <v/>
      </c>
      <c r="H1209" s="238" t="str">
        <f t="shared" si="356"/>
        <v/>
      </c>
      <c r="I1209" s="238" t="str">
        <f t="shared" ref="I1209:X1219" si="358">IFERROR(100*(I1156/H1156-1),"")</f>
        <v/>
      </c>
      <c r="J1209" s="238" t="str">
        <f t="shared" si="358"/>
        <v/>
      </c>
      <c r="K1209" s="238" t="str">
        <f t="shared" si="358"/>
        <v/>
      </c>
      <c r="L1209" s="238" t="str">
        <f t="shared" si="358"/>
        <v/>
      </c>
      <c r="M1209" s="238" t="str">
        <f t="shared" si="358"/>
        <v/>
      </c>
      <c r="N1209" s="238" t="str">
        <f t="shared" si="358"/>
        <v/>
      </c>
      <c r="O1209" s="238" t="str">
        <f t="shared" si="358"/>
        <v/>
      </c>
      <c r="P1209" s="238" t="str">
        <f t="shared" si="358"/>
        <v/>
      </c>
      <c r="Q1209" s="238" t="str">
        <f t="shared" si="358"/>
        <v/>
      </c>
      <c r="R1209" s="238" t="str">
        <f t="shared" si="358"/>
        <v/>
      </c>
      <c r="S1209" s="238" t="str">
        <f t="shared" si="358"/>
        <v/>
      </c>
      <c r="T1209" s="238" t="str">
        <f t="shared" si="358"/>
        <v/>
      </c>
      <c r="U1209" s="238" t="str">
        <f t="shared" si="357"/>
        <v/>
      </c>
      <c r="V1209" s="238" t="str">
        <f t="shared" si="357"/>
        <v/>
      </c>
      <c r="W1209" s="238" t="str">
        <f t="shared" si="357"/>
        <v/>
      </c>
      <c r="X1209" s="238" t="str">
        <f t="shared" si="357"/>
        <v/>
      </c>
      <c r="Y1209" s="238" t="str">
        <f t="shared" si="357"/>
        <v/>
      </c>
      <c r="Z1209" s="238" t="str">
        <f t="shared" si="357"/>
        <v/>
      </c>
      <c r="AA1209" s="238" t="str">
        <f t="shared" si="357"/>
        <v/>
      </c>
      <c r="AB1209" s="238" t="str">
        <f t="shared" si="357"/>
        <v/>
      </c>
      <c r="AC1209" s="238" t="str">
        <f t="shared" si="357"/>
        <v/>
      </c>
      <c r="AD1209" s="238" t="str">
        <f t="shared" si="357"/>
        <v/>
      </c>
      <c r="AE1209" s="238" t="str">
        <f t="shared" si="357"/>
        <v/>
      </c>
      <c r="AF1209" s="238" t="str">
        <f t="shared" si="354"/>
        <v/>
      </c>
      <c r="AG1209" s="238" t="str">
        <f t="shared" si="355"/>
        <v/>
      </c>
      <c r="AH1209" s="238"/>
    </row>
    <row r="1210" spans="1:34" x14ac:dyDescent="0.2">
      <c r="A1210" s="219" t="s">
        <v>192</v>
      </c>
      <c r="B1210" s="219" t="s">
        <v>431</v>
      </c>
      <c r="C1210" s="238" t="str">
        <f t="shared" ref="C1210:H1219" si="359">IFERROR(100*(C1157/B1157-1),"")</f>
        <v/>
      </c>
      <c r="D1210" s="238">
        <f t="shared" si="359"/>
        <v>20.067111599425335</v>
      </c>
      <c r="E1210" s="238">
        <f t="shared" si="359"/>
        <v>-20.885890998173238</v>
      </c>
      <c r="F1210" s="238">
        <f t="shared" si="359"/>
        <v>255.54211508039165</v>
      </c>
      <c r="G1210" s="238">
        <f t="shared" si="359"/>
        <v>-7.7823872477965068</v>
      </c>
      <c r="H1210" s="238">
        <f t="shared" si="359"/>
        <v>-22.950879598299977</v>
      </c>
      <c r="I1210" s="238">
        <f t="shared" si="358"/>
        <v>-30.002326267696557</v>
      </c>
      <c r="J1210" s="238">
        <f t="shared" si="358"/>
        <v>162.38330669371749</v>
      </c>
      <c r="K1210" s="238">
        <f t="shared" si="358"/>
        <v>23.79646990279085</v>
      </c>
      <c r="L1210" s="238">
        <f t="shared" si="358"/>
        <v>17.151870188034056</v>
      </c>
      <c r="M1210" s="238">
        <f t="shared" si="358"/>
        <v>-81.859664760219388</v>
      </c>
      <c r="N1210" s="238">
        <f t="shared" si="358"/>
        <v>17.074240922636854</v>
      </c>
      <c r="O1210" s="238">
        <f t="shared" si="358"/>
        <v>-79.354594377965114</v>
      </c>
      <c r="P1210" s="238">
        <f t="shared" si="358"/>
        <v>290.55098468075522</v>
      </c>
      <c r="Q1210" s="238">
        <f t="shared" si="358"/>
        <v>40.385453105405603</v>
      </c>
      <c r="R1210" s="238">
        <f t="shared" si="358"/>
        <v>29.750162201807285</v>
      </c>
      <c r="S1210" s="238">
        <f t="shared" si="358"/>
        <v>-44.577789372988953</v>
      </c>
      <c r="T1210" s="238">
        <f t="shared" si="358"/>
        <v>38.015848109210751</v>
      </c>
      <c r="U1210" s="238">
        <f t="shared" si="357"/>
        <v>45.654624866175887</v>
      </c>
      <c r="V1210" s="238">
        <f t="shared" si="357"/>
        <v>-12.672941451960174</v>
      </c>
      <c r="W1210" s="238">
        <f t="shared" si="357"/>
        <v>-14.801048758323777</v>
      </c>
      <c r="X1210" s="238">
        <f t="shared" si="357"/>
        <v>4.9946233268929996</v>
      </c>
      <c r="Y1210" s="238">
        <f t="shared" si="357"/>
        <v>-43.208766320277114</v>
      </c>
      <c r="Z1210" s="238">
        <f t="shared" si="357"/>
        <v>45.670341915430178</v>
      </c>
      <c r="AA1210" s="238">
        <f t="shared" si="357"/>
        <v>35.988215769770093</v>
      </c>
      <c r="AB1210" s="238">
        <f t="shared" si="357"/>
        <v>2.886152281313592</v>
      </c>
      <c r="AC1210" s="238">
        <f t="shared" si="357"/>
        <v>12.405032034448137</v>
      </c>
      <c r="AD1210" s="238">
        <f t="shared" si="357"/>
        <v>-35.732574214500154</v>
      </c>
      <c r="AE1210" s="238">
        <f t="shared" si="357"/>
        <v>8.2734041876153519</v>
      </c>
      <c r="AF1210" s="238">
        <f t="shared" si="354"/>
        <v>-15.012049609122435</v>
      </c>
      <c r="AG1210" s="238">
        <f t="shared" si="355"/>
        <v>27.606335154575</v>
      </c>
      <c r="AH1210" s="238"/>
    </row>
    <row r="1211" spans="1:34" x14ac:dyDescent="0.2">
      <c r="A1211" s="219" t="s">
        <v>467</v>
      </c>
      <c r="B1211" s="219" t="s">
        <v>433</v>
      </c>
      <c r="C1211" s="238" t="str">
        <f t="shared" si="359"/>
        <v/>
      </c>
      <c r="D1211" s="238">
        <f t="shared" si="359"/>
        <v>20.067111599425335</v>
      </c>
      <c r="E1211" s="238">
        <f t="shared" si="359"/>
        <v>-20.885890998173252</v>
      </c>
      <c r="F1211" s="238">
        <f t="shared" si="359"/>
        <v>255.54211508039177</v>
      </c>
      <c r="G1211" s="238">
        <f t="shared" si="359"/>
        <v>-7.7823872477964962</v>
      </c>
      <c r="H1211" s="238">
        <f t="shared" si="359"/>
        <v>-22.950879598299977</v>
      </c>
      <c r="I1211" s="238">
        <f t="shared" si="358"/>
        <v>-8.3965529882810142</v>
      </c>
      <c r="J1211" s="238">
        <f t="shared" si="358"/>
        <v>124.25930991852377</v>
      </c>
      <c r="K1211" s="238">
        <f t="shared" si="358"/>
        <v>33.986329664709714</v>
      </c>
      <c r="L1211" s="238">
        <f t="shared" si="358"/>
        <v>17.151870188034056</v>
      </c>
      <c r="M1211" s="238">
        <f t="shared" si="358"/>
        <v>-50.633827359084549</v>
      </c>
      <c r="N1211" s="238">
        <f t="shared" si="358"/>
        <v>19.208251640838526</v>
      </c>
      <c r="O1211" s="238">
        <f t="shared" si="358"/>
        <v>19.481079781590548</v>
      </c>
      <c r="P1211" s="238">
        <f t="shared" si="358"/>
        <v>1.0201360181357755</v>
      </c>
      <c r="Q1211" s="238">
        <f t="shared" si="358"/>
        <v>49.322516989768083</v>
      </c>
      <c r="R1211" s="238">
        <f t="shared" si="358"/>
        <v>29.750162201807264</v>
      </c>
      <c r="S1211" s="238">
        <f t="shared" si="358"/>
        <v>-44.57778937298896</v>
      </c>
      <c r="T1211" s="238">
        <f t="shared" si="358"/>
        <v>38.015848109210772</v>
      </c>
      <c r="U1211" s="238">
        <f t="shared" si="357"/>
        <v>45.654624866175887</v>
      </c>
      <c r="V1211" s="238">
        <f t="shared" si="357"/>
        <v>-12.672941451960185</v>
      </c>
      <c r="W1211" s="238">
        <f t="shared" si="357"/>
        <v>-14.801048758323777</v>
      </c>
      <c r="X1211" s="238">
        <f t="shared" si="357"/>
        <v>4.9946233268929996</v>
      </c>
      <c r="Y1211" s="238">
        <f t="shared" si="357"/>
        <v>-43.208766320277107</v>
      </c>
      <c r="Z1211" s="238">
        <f t="shared" si="357"/>
        <v>45.670341915430178</v>
      </c>
      <c r="AA1211" s="238">
        <f t="shared" si="357"/>
        <v>0.65659321918276614</v>
      </c>
      <c r="AB1211" s="238">
        <f t="shared" si="357"/>
        <v>11.70447645857482</v>
      </c>
      <c r="AC1211" s="238">
        <f t="shared" si="357"/>
        <v>14.896660843458331</v>
      </c>
      <c r="AD1211" s="238">
        <f t="shared" si="357"/>
        <v>-15.41247343246015</v>
      </c>
      <c r="AE1211" s="238">
        <f t="shared" si="357"/>
        <v>2.2634815269526598</v>
      </c>
      <c r="AF1211" s="238">
        <f t="shared" si="354"/>
        <v>-3.0232428005311007</v>
      </c>
      <c r="AG1211" s="238">
        <f t="shared" si="355"/>
        <v>57.672293504831252</v>
      </c>
      <c r="AH1211" s="238"/>
    </row>
    <row r="1212" spans="1:34" x14ac:dyDescent="0.2">
      <c r="A1212" s="219" t="s">
        <v>193</v>
      </c>
      <c r="B1212" s="219" t="s">
        <v>434</v>
      </c>
      <c r="C1212" s="238" t="str">
        <f t="shared" si="359"/>
        <v/>
      </c>
      <c r="D1212" s="238" t="str">
        <f t="shared" si="359"/>
        <v/>
      </c>
      <c r="E1212" s="238" t="str">
        <f t="shared" si="359"/>
        <v/>
      </c>
      <c r="F1212" s="238" t="str">
        <f t="shared" si="359"/>
        <v/>
      </c>
      <c r="G1212" s="238" t="str">
        <f t="shared" si="359"/>
        <v/>
      </c>
      <c r="H1212" s="238" t="str">
        <f t="shared" si="359"/>
        <v/>
      </c>
      <c r="I1212" s="238" t="str">
        <f t="shared" si="358"/>
        <v/>
      </c>
      <c r="J1212" s="238" t="str">
        <f t="shared" si="358"/>
        <v/>
      </c>
      <c r="K1212" s="238" t="str">
        <f t="shared" si="358"/>
        <v/>
      </c>
      <c r="L1212" s="238" t="str">
        <f t="shared" si="358"/>
        <v/>
      </c>
      <c r="M1212" s="238" t="str">
        <f t="shared" si="358"/>
        <v/>
      </c>
      <c r="N1212" s="238" t="str">
        <f t="shared" si="358"/>
        <v/>
      </c>
      <c r="O1212" s="238" t="str">
        <f t="shared" si="358"/>
        <v/>
      </c>
      <c r="P1212" s="238" t="str">
        <f t="shared" si="358"/>
        <v/>
      </c>
      <c r="Q1212" s="238" t="str">
        <f t="shared" si="358"/>
        <v/>
      </c>
      <c r="R1212" s="238" t="str">
        <f t="shared" si="358"/>
        <v/>
      </c>
      <c r="S1212" s="238" t="str">
        <f t="shared" si="358"/>
        <v/>
      </c>
      <c r="T1212" s="238" t="str">
        <f t="shared" si="358"/>
        <v/>
      </c>
      <c r="U1212" s="238" t="str">
        <f t="shared" si="358"/>
        <v/>
      </c>
      <c r="V1212" s="238" t="str">
        <f t="shared" si="358"/>
        <v/>
      </c>
      <c r="W1212" s="238" t="str">
        <f t="shared" si="358"/>
        <v/>
      </c>
      <c r="X1212" s="238" t="str">
        <f t="shared" si="358"/>
        <v/>
      </c>
      <c r="Y1212" s="238" t="str">
        <f t="shared" ref="U1212:AE1219" si="360">IFERROR(100*(Y1159/X1159-1),"")</f>
        <v/>
      </c>
      <c r="Z1212" s="238" t="str">
        <f t="shared" si="360"/>
        <v/>
      </c>
      <c r="AA1212" s="238" t="str">
        <f t="shared" si="360"/>
        <v/>
      </c>
      <c r="AB1212" s="238" t="str">
        <f t="shared" si="360"/>
        <v/>
      </c>
      <c r="AC1212" s="238" t="str">
        <f t="shared" si="360"/>
        <v/>
      </c>
      <c r="AD1212" s="238" t="str">
        <f t="shared" si="360"/>
        <v/>
      </c>
      <c r="AE1212" s="238" t="str">
        <f t="shared" si="360"/>
        <v/>
      </c>
      <c r="AF1212" s="238" t="str">
        <f t="shared" si="354"/>
        <v/>
      </c>
      <c r="AG1212" s="238" t="str">
        <f t="shared" si="355"/>
        <v/>
      </c>
      <c r="AH1212" s="238"/>
    </row>
    <row r="1213" spans="1:34" x14ac:dyDescent="0.2">
      <c r="A1213" s="219" t="s">
        <v>60</v>
      </c>
      <c r="B1213" s="219" t="s">
        <v>435</v>
      </c>
      <c r="C1213" s="238" t="str">
        <f t="shared" si="359"/>
        <v/>
      </c>
      <c r="D1213" s="238" t="str">
        <f t="shared" si="359"/>
        <v/>
      </c>
      <c r="E1213" s="238" t="str">
        <f t="shared" si="359"/>
        <v/>
      </c>
      <c r="F1213" s="238" t="str">
        <f t="shared" si="359"/>
        <v/>
      </c>
      <c r="G1213" s="238">
        <f t="shared" si="359"/>
        <v>-15.611160951684189</v>
      </c>
      <c r="H1213" s="238">
        <f t="shared" si="359"/>
        <v>-76.393209070261548</v>
      </c>
      <c r="I1213" s="238">
        <f t="shared" si="358"/>
        <v>39.406366826770721</v>
      </c>
      <c r="J1213" s="238">
        <f t="shared" si="358"/>
        <v>39.726835656996265</v>
      </c>
      <c r="K1213" s="238">
        <f t="shared" si="358"/>
        <v>-15.888729375566434</v>
      </c>
      <c r="L1213" s="238">
        <f t="shared" si="358"/>
        <v>28.672124236125775</v>
      </c>
      <c r="M1213" s="238">
        <f t="shared" si="358"/>
        <v>154.95618215478993</v>
      </c>
      <c r="N1213" s="238">
        <f t="shared" si="358"/>
        <v>-23.732481732625121</v>
      </c>
      <c r="O1213" s="238">
        <f t="shared" si="358"/>
        <v>15.248614856353115</v>
      </c>
      <c r="P1213" s="238">
        <f t="shared" si="358"/>
        <v>-5.6203735011959521</v>
      </c>
      <c r="Q1213" s="238">
        <f t="shared" si="358"/>
        <v>1.4350463752970999</v>
      </c>
      <c r="R1213" s="238">
        <f t="shared" si="358"/>
        <v>-31.644593174882253</v>
      </c>
      <c r="S1213" s="238">
        <f t="shared" si="358"/>
        <v>100.9347339288008</v>
      </c>
      <c r="T1213" s="238">
        <f t="shared" si="358"/>
        <v>-46.426605116452343</v>
      </c>
      <c r="U1213" s="238">
        <f t="shared" si="360"/>
        <v>-14.201327404389152</v>
      </c>
      <c r="V1213" s="238">
        <f t="shared" si="358"/>
        <v>-16.210567067354532</v>
      </c>
      <c r="W1213" s="238">
        <f t="shared" si="358"/>
        <v>4.3502475146461883E-2</v>
      </c>
      <c r="X1213" s="238">
        <f t="shared" si="358"/>
        <v>3.47501914862971</v>
      </c>
      <c r="Y1213" s="238">
        <f t="shared" si="360"/>
        <v>-3.6598588876897375</v>
      </c>
      <c r="Z1213" s="238">
        <f t="shared" si="360"/>
        <v>863.17032082806941</v>
      </c>
      <c r="AA1213" s="238">
        <f t="shared" si="360"/>
        <v>4.2452830188679069</v>
      </c>
      <c r="AB1213" s="238">
        <f t="shared" si="360"/>
        <v>1.2895927601810131</v>
      </c>
      <c r="AC1213" s="238">
        <f t="shared" si="360"/>
        <v>27.216886307795395</v>
      </c>
      <c r="AD1213" s="238">
        <f t="shared" si="360"/>
        <v>-21.797910631200079</v>
      </c>
      <c r="AE1213" s="238">
        <f t="shared" si="360"/>
        <v>-20.397395599461156</v>
      </c>
      <c r="AF1213" s="238">
        <f t="shared" si="354"/>
        <v>-20.885629671414463</v>
      </c>
      <c r="AG1213" s="238">
        <f t="shared" si="355"/>
        <v>-51.53297682709448</v>
      </c>
      <c r="AH1213" s="238"/>
    </row>
    <row r="1214" spans="1:34" x14ac:dyDescent="0.2">
      <c r="A1214" s="219" t="s">
        <v>119</v>
      </c>
      <c r="B1214" s="219" t="s">
        <v>436</v>
      </c>
      <c r="C1214" s="238" t="str">
        <f t="shared" si="359"/>
        <v/>
      </c>
      <c r="D1214" s="238" t="str">
        <f t="shared" si="359"/>
        <v/>
      </c>
      <c r="E1214" s="238" t="str">
        <f t="shared" si="359"/>
        <v/>
      </c>
      <c r="F1214" s="238" t="str">
        <f t="shared" si="359"/>
        <v/>
      </c>
      <c r="G1214" s="238" t="str">
        <f t="shared" si="359"/>
        <v/>
      </c>
      <c r="H1214" s="238">
        <f t="shared" si="359"/>
        <v>8.2950720931584065</v>
      </c>
      <c r="I1214" s="238">
        <f t="shared" si="358"/>
        <v>-96.148656711821559</v>
      </c>
      <c r="J1214" s="238">
        <f t="shared" si="358"/>
        <v>154.55752723182786</v>
      </c>
      <c r="K1214" s="238">
        <f t="shared" si="358"/>
        <v>170.5408038833057</v>
      </c>
      <c r="L1214" s="238">
        <f t="shared" si="358"/>
        <v>-72.487315535132396</v>
      </c>
      <c r="M1214" s="238">
        <f t="shared" si="358"/>
        <v>129.69305010402462</v>
      </c>
      <c r="N1214" s="238">
        <f t="shared" si="358"/>
        <v>127.72174274622623</v>
      </c>
      <c r="O1214" s="238">
        <f t="shared" si="358"/>
        <v>9.1281283426327029</v>
      </c>
      <c r="P1214" s="238">
        <f t="shared" si="358"/>
        <v>-6.3414243375418451</v>
      </c>
      <c r="Q1214" s="238">
        <f t="shared" si="358"/>
        <v>38.473960313439662</v>
      </c>
      <c r="R1214" s="238">
        <f t="shared" si="358"/>
        <v>-31.187931523517165</v>
      </c>
      <c r="S1214" s="238">
        <f t="shared" si="358"/>
        <v>100.85067138944237</v>
      </c>
      <c r="T1214" s="238">
        <f t="shared" si="358"/>
        <v>-46.351026555811103</v>
      </c>
      <c r="U1214" s="238">
        <f t="shared" si="360"/>
        <v>66.14914431991761</v>
      </c>
      <c r="V1214" s="238">
        <f t="shared" si="358"/>
        <v>89.71123752890297</v>
      </c>
      <c r="W1214" s="238">
        <f t="shared" si="358"/>
        <v>-0.1971624548416484</v>
      </c>
      <c r="X1214" s="238">
        <f t="shared" si="358"/>
        <v>9.9230124894546421</v>
      </c>
      <c r="Y1214" s="238">
        <f t="shared" si="360"/>
        <v>6.4400000000000013</v>
      </c>
      <c r="Z1214" s="238">
        <f t="shared" si="360"/>
        <v>-90.279230243461583</v>
      </c>
      <c r="AA1214" s="238">
        <f t="shared" si="360"/>
        <v>738.07692307692298</v>
      </c>
      <c r="AB1214" s="238">
        <f t="shared" si="360"/>
        <v>1.2669683257918507</v>
      </c>
      <c r="AC1214" s="238">
        <f t="shared" si="360"/>
        <v>5.5919675216472564</v>
      </c>
      <c r="AD1214" s="238">
        <f t="shared" si="360"/>
        <v>35.836909871244636</v>
      </c>
      <c r="AE1214" s="238">
        <f t="shared" si="360"/>
        <v>-69.794628751974727</v>
      </c>
      <c r="AF1214" s="238">
        <f t="shared" si="354"/>
        <v>35.355648535564853</v>
      </c>
      <c r="AG1214" s="238">
        <f t="shared" si="355"/>
        <v>76.738794435857798</v>
      </c>
      <c r="AH1214" s="238"/>
    </row>
    <row r="1215" spans="1:34" x14ac:dyDescent="0.2">
      <c r="A1215" s="219" t="s">
        <v>468</v>
      </c>
      <c r="B1215" s="219" t="s">
        <v>438</v>
      </c>
      <c r="C1215" s="238" t="str">
        <f t="shared" si="359"/>
        <v/>
      </c>
      <c r="D1215" s="238">
        <f t="shared" si="359"/>
        <v>5.1346651052754044</v>
      </c>
      <c r="E1215" s="238">
        <f t="shared" si="359"/>
        <v>7.788684327905826</v>
      </c>
      <c r="F1215" s="238">
        <f t="shared" si="359"/>
        <v>16.177703959512456</v>
      </c>
      <c r="G1215" s="238">
        <f t="shared" si="359"/>
        <v>15.577843584222983</v>
      </c>
      <c r="H1215" s="238">
        <f t="shared" si="359"/>
        <v>12.078192420240242</v>
      </c>
      <c r="I1215" s="238">
        <f t="shared" si="358"/>
        <v>41.060477084480041</v>
      </c>
      <c r="J1215" s="238">
        <f t="shared" si="358"/>
        <v>-4.519118773775066</v>
      </c>
      <c r="K1215" s="238">
        <f t="shared" si="358"/>
        <v>10.339310973885762</v>
      </c>
      <c r="L1215" s="238">
        <f t="shared" si="358"/>
        <v>6.225435586601602</v>
      </c>
      <c r="M1215" s="238">
        <f t="shared" si="358"/>
        <v>0.17540197357404086</v>
      </c>
      <c r="N1215" s="238">
        <f t="shared" si="358"/>
        <v>15.035801861527776</v>
      </c>
      <c r="O1215" s="238">
        <f t="shared" si="358"/>
        <v>-5.3889729961394073</v>
      </c>
      <c r="P1215" s="238">
        <f t="shared" si="358"/>
        <v>-7.1252560244330132</v>
      </c>
      <c r="Q1215" s="238">
        <f t="shared" si="358"/>
        <v>4.2952034282827345</v>
      </c>
      <c r="R1215" s="238">
        <f t="shared" si="358"/>
        <v>-7.533688681182193</v>
      </c>
      <c r="S1215" s="238">
        <f t="shared" si="358"/>
        <v>-7.0753876530849746</v>
      </c>
      <c r="T1215" s="238">
        <f t="shared" si="358"/>
        <v>-0.82486576439760873</v>
      </c>
      <c r="U1215" s="238">
        <f t="shared" si="360"/>
        <v>9.7352746802204635</v>
      </c>
      <c r="V1215" s="238">
        <f t="shared" si="358"/>
        <v>1.6984504471015516</v>
      </c>
      <c r="W1215" s="238">
        <f t="shared" si="358"/>
        <v>1.1330090144093141</v>
      </c>
      <c r="X1215" s="238">
        <f t="shared" si="358"/>
        <v>7.6841154353252339</v>
      </c>
      <c r="Y1215" s="238">
        <f t="shared" si="360"/>
        <v>1.2121212121211977</v>
      </c>
      <c r="Z1215" s="238">
        <f t="shared" si="360"/>
        <v>2.9330508372978015</v>
      </c>
      <c r="AA1215" s="238">
        <f t="shared" si="360"/>
        <v>0.90208935534561441</v>
      </c>
      <c r="AB1215" s="238">
        <f t="shared" si="360"/>
        <v>2.4194776517170613</v>
      </c>
      <c r="AC1215" s="238">
        <f t="shared" si="360"/>
        <v>2.5916471412468889</v>
      </c>
      <c r="AD1215" s="238">
        <f t="shared" si="360"/>
        <v>-1.2296206839765178</v>
      </c>
      <c r="AE1215" s="238">
        <f t="shared" si="360"/>
        <v>-11.576724281665097</v>
      </c>
      <c r="AF1215" s="238">
        <f t="shared" si="354"/>
        <v>2.8074586214121178</v>
      </c>
      <c r="AG1215" s="238">
        <f t="shared" si="355"/>
        <v>0.78663134297942694</v>
      </c>
      <c r="AH1215" s="238"/>
    </row>
    <row r="1216" spans="1:34" x14ac:dyDescent="0.2">
      <c r="A1216" s="219" t="s">
        <v>469</v>
      </c>
      <c r="B1216" s="219" t="s">
        <v>440</v>
      </c>
      <c r="C1216" s="238" t="str">
        <f t="shared" si="359"/>
        <v/>
      </c>
      <c r="D1216" s="238" t="str">
        <f t="shared" si="359"/>
        <v/>
      </c>
      <c r="E1216" s="238" t="str">
        <f t="shared" si="359"/>
        <v/>
      </c>
      <c r="F1216" s="238" t="str">
        <f t="shared" si="359"/>
        <v/>
      </c>
      <c r="G1216" s="238" t="str">
        <f t="shared" si="359"/>
        <v/>
      </c>
      <c r="H1216" s="238" t="str">
        <f t="shared" si="359"/>
        <v/>
      </c>
      <c r="I1216" s="238" t="str">
        <f t="shared" si="358"/>
        <v/>
      </c>
      <c r="J1216" s="238" t="str">
        <f t="shared" si="358"/>
        <v/>
      </c>
      <c r="K1216" s="238" t="str">
        <f t="shared" si="358"/>
        <v/>
      </c>
      <c r="L1216" s="238" t="str">
        <f t="shared" si="358"/>
        <v/>
      </c>
      <c r="M1216" s="238" t="str">
        <f t="shared" si="358"/>
        <v/>
      </c>
      <c r="N1216" s="238" t="str">
        <f t="shared" si="358"/>
        <v/>
      </c>
      <c r="O1216" s="238" t="str">
        <f t="shared" si="358"/>
        <v/>
      </c>
      <c r="P1216" s="238" t="str">
        <f t="shared" si="358"/>
        <v/>
      </c>
      <c r="Q1216" s="238" t="str">
        <f t="shared" si="358"/>
        <v/>
      </c>
      <c r="R1216" s="238" t="str">
        <f t="shared" si="358"/>
        <v/>
      </c>
      <c r="S1216" s="238" t="str">
        <f t="shared" si="358"/>
        <v/>
      </c>
      <c r="T1216" s="238" t="str">
        <f t="shared" si="358"/>
        <v/>
      </c>
      <c r="U1216" s="238" t="str">
        <f t="shared" si="360"/>
        <v/>
      </c>
      <c r="V1216" s="238" t="str">
        <f t="shared" si="358"/>
        <v/>
      </c>
      <c r="W1216" s="238" t="str">
        <f t="shared" si="358"/>
        <v/>
      </c>
      <c r="X1216" s="238" t="str">
        <f t="shared" si="358"/>
        <v/>
      </c>
      <c r="Y1216" s="238" t="str">
        <f t="shared" si="360"/>
        <v/>
      </c>
      <c r="Z1216" s="238" t="str">
        <f t="shared" si="360"/>
        <v/>
      </c>
      <c r="AA1216" s="238" t="str">
        <f t="shared" si="360"/>
        <v/>
      </c>
      <c r="AB1216" s="238" t="str">
        <f t="shared" si="360"/>
        <v/>
      </c>
      <c r="AC1216" s="238" t="str">
        <f t="shared" si="360"/>
        <v/>
      </c>
      <c r="AD1216" s="238" t="str">
        <f t="shared" si="360"/>
        <v/>
      </c>
      <c r="AE1216" s="238" t="str">
        <f t="shared" si="360"/>
        <v/>
      </c>
      <c r="AF1216" s="238" t="str">
        <f t="shared" si="354"/>
        <v/>
      </c>
      <c r="AG1216" s="238" t="str">
        <f t="shared" si="355"/>
        <v/>
      </c>
      <c r="AH1216" s="238"/>
    </row>
    <row r="1217" spans="1:34" x14ac:dyDescent="0.2">
      <c r="A1217" s="219" t="s">
        <v>470</v>
      </c>
      <c r="B1217" s="219" t="s">
        <v>442</v>
      </c>
      <c r="C1217" s="238" t="str">
        <f t="shared" si="359"/>
        <v/>
      </c>
      <c r="D1217" s="238" t="str">
        <f t="shared" si="359"/>
        <v/>
      </c>
      <c r="E1217" s="238" t="str">
        <f t="shared" si="359"/>
        <v/>
      </c>
      <c r="F1217" s="238" t="str">
        <f t="shared" si="359"/>
        <v/>
      </c>
      <c r="G1217" s="238" t="str">
        <f t="shared" si="359"/>
        <v/>
      </c>
      <c r="H1217" s="238" t="str">
        <f t="shared" si="359"/>
        <v/>
      </c>
      <c r="I1217" s="238" t="str">
        <f t="shared" si="358"/>
        <v/>
      </c>
      <c r="J1217" s="238" t="str">
        <f t="shared" si="358"/>
        <v/>
      </c>
      <c r="K1217" s="238" t="str">
        <f t="shared" si="358"/>
        <v/>
      </c>
      <c r="L1217" s="238" t="str">
        <f t="shared" si="358"/>
        <v/>
      </c>
      <c r="M1217" s="238" t="str">
        <f t="shared" si="358"/>
        <v/>
      </c>
      <c r="N1217" s="238" t="str">
        <f t="shared" si="358"/>
        <v/>
      </c>
      <c r="O1217" s="238" t="str">
        <f t="shared" si="358"/>
        <v/>
      </c>
      <c r="P1217" s="238" t="str">
        <f t="shared" si="358"/>
        <v/>
      </c>
      <c r="Q1217" s="238" t="str">
        <f t="shared" si="358"/>
        <v/>
      </c>
      <c r="R1217" s="238" t="str">
        <f t="shared" si="358"/>
        <v/>
      </c>
      <c r="S1217" s="238" t="str">
        <f t="shared" si="358"/>
        <v/>
      </c>
      <c r="T1217" s="238" t="str">
        <f t="shared" si="358"/>
        <v/>
      </c>
      <c r="U1217" s="238" t="str">
        <f t="shared" si="360"/>
        <v/>
      </c>
      <c r="V1217" s="238" t="str">
        <f t="shared" si="358"/>
        <v/>
      </c>
      <c r="W1217" s="238" t="str">
        <f t="shared" si="358"/>
        <v/>
      </c>
      <c r="X1217" s="238" t="str">
        <f t="shared" si="358"/>
        <v/>
      </c>
      <c r="Y1217" s="238" t="str">
        <f t="shared" si="360"/>
        <v/>
      </c>
      <c r="Z1217" s="238" t="str">
        <f t="shared" si="360"/>
        <v/>
      </c>
      <c r="AA1217" s="238" t="str">
        <f t="shared" si="360"/>
        <v/>
      </c>
      <c r="AB1217" s="238" t="str">
        <f t="shared" si="360"/>
        <v/>
      </c>
      <c r="AC1217" s="238" t="str">
        <f t="shared" si="360"/>
        <v/>
      </c>
      <c r="AD1217" s="238" t="str">
        <f t="shared" si="360"/>
        <v/>
      </c>
      <c r="AE1217" s="238" t="str">
        <f t="shared" si="360"/>
        <v/>
      </c>
      <c r="AF1217" s="238" t="str">
        <f t="shared" si="354"/>
        <v/>
      </c>
      <c r="AG1217" s="238" t="str">
        <f t="shared" si="355"/>
        <v/>
      </c>
      <c r="AH1217" s="238"/>
    </row>
    <row r="1218" spans="1:34" ht="10.8" thickBot="1" x14ac:dyDescent="0.25">
      <c r="A1218" s="219" t="s">
        <v>75</v>
      </c>
      <c r="B1218" s="219" t="s">
        <v>443</v>
      </c>
      <c r="C1218" s="238" t="str">
        <f t="shared" si="359"/>
        <v/>
      </c>
      <c r="D1218" s="238">
        <f t="shared" si="359"/>
        <v>80.085136603193945</v>
      </c>
      <c r="E1218" s="238">
        <f t="shared" si="359"/>
        <v>39.045791833028318</v>
      </c>
      <c r="F1218" s="238">
        <f t="shared" si="359"/>
        <v>-69.06272552558255</v>
      </c>
      <c r="G1218" s="238">
        <f t="shared" si="359"/>
        <v>2.7686460812053726</v>
      </c>
      <c r="H1218" s="238">
        <f t="shared" si="359"/>
        <v>-9.6466465669094106</v>
      </c>
      <c r="I1218" s="238">
        <f t="shared" si="358"/>
        <v>-4.6887243502014453</v>
      </c>
      <c r="J1218" s="238">
        <f t="shared" si="358"/>
        <v>-1.0952575710670542</v>
      </c>
      <c r="K1218" s="238">
        <f t="shared" si="358"/>
        <v>16.796070081067892</v>
      </c>
      <c r="L1218" s="238">
        <f t="shared" si="358"/>
        <v>8.4012908407965483</v>
      </c>
      <c r="M1218" s="238">
        <f t="shared" si="358"/>
        <v>81.354482884780353</v>
      </c>
      <c r="N1218" s="238">
        <f t="shared" si="358"/>
        <v>1.5059130346116945</v>
      </c>
      <c r="O1218" s="238">
        <f t="shared" si="358"/>
        <v>54.690629510558388</v>
      </c>
      <c r="P1218" s="238">
        <f t="shared" si="358"/>
        <v>-4.0188470587571468</v>
      </c>
      <c r="Q1218" s="238">
        <f t="shared" si="358"/>
        <v>4.3991797535669619</v>
      </c>
      <c r="R1218" s="238">
        <f t="shared" si="358"/>
        <v>-21.402148989450154</v>
      </c>
      <c r="S1218" s="238">
        <f t="shared" si="358"/>
        <v>5.4092953829251833</v>
      </c>
      <c r="T1218" s="238">
        <f t="shared" si="358"/>
        <v>-21.810239621954164</v>
      </c>
      <c r="U1218" s="238">
        <f t="shared" si="360"/>
        <v>16.201479631772809</v>
      </c>
      <c r="V1218" s="238">
        <f t="shared" si="358"/>
        <v>12.159924661603426</v>
      </c>
      <c r="W1218" s="238">
        <f t="shared" si="358"/>
        <v>33.906469751158411</v>
      </c>
      <c r="X1218" s="238">
        <f t="shared" si="358"/>
        <v>1.4905588108368839</v>
      </c>
      <c r="Y1218" s="238">
        <f t="shared" si="360"/>
        <v>-8.360144582867834</v>
      </c>
      <c r="Z1218" s="238">
        <f t="shared" si="360"/>
        <v>28.212436741450553</v>
      </c>
      <c r="AA1218" s="238">
        <f t="shared" si="360"/>
        <v>-8.4193330659597443</v>
      </c>
      <c r="AB1218" s="238">
        <f t="shared" si="360"/>
        <v>12.595452321698254</v>
      </c>
      <c r="AC1218" s="238">
        <f t="shared" si="360"/>
        <v>7.4704281056171551</v>
      </c>
      <c r="AD1218" s="238">
        <f t="shared" si="360"/>
        <v>-32.071074861637051</v>
      </c>
      <c r="AE1218" s="238">
        <f t="shared" si="360"/>
        <v>-7.4211237590311345</v>
      </c>
      <c r="AF1218" s="238">
        <f t="shared" si="354"/>
        <v>30.35441083584811</v>
      </c>
      <c r="AG1218" s="238">
        <f t="shared" si="355"/>
        <v>-11.117571685456163</v>
      </c>
      <c r="AH1218" s="238"/>
    </row>
    <row r="1219" spans="1:34" ht="10.8" thickBot="1" x14ac:dyDescent="0.25">
      <c r="A1219" s="230" t="s">
        <v>74</v>
      </c>
      <c r="B1219" s="245"/>
      <c r="C1219" s="239" t="str">
        <f t="shared" si="359"/>
        <v/>
      </c>
      <c r="D1219" s="239">
        <f t="shared" si="359"/>
        <v>10.889153959851994</v>
      </c>
      <c r="E1219" s="239">
        <f t="shared" si="359"/>
        <v>15.402948510452941</v>
      </c>
      <c r="F1219" s="239">
        <f t="shared" si="359"/>
        <v>17.146734680255161</v>
      </c>
      <c r="G1219" s="239">
        <f t="shared" si="359"/>
        <v>6.7390195985870482</v>
      </c>
      <c r="H1219" s="239">
        <f t="shared" si="359"/>
        <v>-7.0760670357328355</v>
      </c>
      <c r="I1219" s="239">
        <f t="shared" si="358"/>
        <v>-3.8175820790484427</v>
      </c>
      <c r="J1219" s="239">
        <f t="shared" si="358"/>
        <v>9.8413943979689833</v>
      </c>
      <c r="K1219" s="239">
        <f t="shared" si="358"/>
        <v>6.309494480711475</v>
      </c>
      <c r="L1219" s="239">
        <f t="shared" si="358"/>
        <v>-0.26327244662130989</v>
      </c>
      <c r="M1219" s="239">
        <f t="shared" si="358"/>
        <v>-11.813164305203905</v>
      </c>
      <c r="N1219" s="239">
        <f t="shared" si="358"/>
        <v>8.9403688601171325</v>
      </c>
      <c r="O1219" s="239">
        <f t="shared" si="358"/>
        <v>-6.1797815855963005</v>
      </c>
      <c r="P1219" s="239">
        <f t="shared" si="358"/>
        <v>9.6553559109274989</v>
      </c>
      <c r="Q1219" s="239">
        <f t="shared" si="358"/>
        <v>14.292800110387095</v>
      </c>
      <c r="R1219" s="239">
        <f t="shared" si="358"/>
        <v>-3.2304096984458464</v>
      </c>
      <c r="S1219" s="239">
        <f t="shared" si="358"/>
        <v>-11.991507226092168</v>
      </c>
      <c r="T1219" s="239">
        <f t="shared" si="358"/>
        <v>13.184333381266011</v>
      </c>
      <c r="U1219" s="239">
        <f t="shared" si="360"/>
        <v>5.0954401380546965</v>
      </c>
      <c r="V1219" s="239">
        <f t="shared" si="358"/>
        <v>1.2259426641674676</v>
      </c>
      <c r="W1219" s="239">
        <f t="shared" si="358"/>
        <v>3.2558635161409555</v>
      </c>
      <c r="X1219" s="239">
        <f t="shared" si="358"/>
        <v>11.239185453727686</v>
      </c>
      <c r="Y1219" s="239">
        <f t="shared" si="360"/>
        <v>4.7688169946989989</v>
      </c>
      <c r="Z1219" s="239">
        <f t="shared" si="360"/>
        <v>2.756806186100258</v>
      </c>
      <c r="AA1219" s="239">
        <f t="shared" si="360"/>
        <v>-1.5709039887246368</v>
      </c>
      <c r="AB1219" s="239">
        <f t="shared" si="360"/>
        <v>2.1293632292218367</v>
      </c>
      <c r="AC1219" s="239">
        <f t="shared" si="360"/>
        <v>21.212047786893407</v>
      </c>
      <c r="AD1219" s="239">
        <f t="shared" si="360"/>
        <v>-14.602930004722303</v>
      </c>
      <c r="AE1219" s="239">
        <f t="shared" si="360"/>
        <v>-6.3549215900451372</v>
      </c>
      <c r="AF1219" s="239">
        <f t="shared" si="354"/>
        <v>14.589629756149858</v>
      </c>
      <c r="AG1219" s="239">
        <f t="shared" si="355"/>
        <v>25.955689894354439</v>
      </c>
      <c r="AH1219" s="239"/>
    </row>
    <row r="1220" spans="1:34" x14ac:dyDescent="0.2">
      <c r="B1220" s="234"/>
      <c r="C1220" s="234"/>
      <c r="D1220" s="234"/>
      <c r="E1220" s="234"/>
      <c r="F1220" s="234"/>
      <c r="G1220" s="234"/>
      <c r="H1220" s="234"/>
      <c r="I1220" s="234"/>
      <c r="J1220" s="234"/>
      <c r="K1220" s="234"/>
      <c r="L1220" s="234"/>
      <c r="M1220" s="234"/>
      <c r="N1220" s="234"/>
      <c r="O1220" s="234"/>
      <c r="P1220" s="234"/>
      <c r="Q1220" s="234"/>
      <c r="R1220" s="234"/>
      <c r="S1220" s="234"/>
      <c r="T1220" s="234"/>
      <c r="U1220" s="234"/>
      <c r="V1220" s="234"/>
      <c r="W1220" s="234"/>
      <c r="X1220" s="234"/>
      <c r="Y1220" s="234"/>
      <c r="Z1220" s="234"/>
      <c r="AA1220" s="234"/>
      <c r="AB1220" s="234"/>
      <c r="AC1220" s="234"/>
      <c r="AD1220" s="234"/>
      <c r="AE1220" s="234"/>
      <c r="AF1220" s="234"/>
      <c r="AG1220" s="234"/>
      <c r="AH1220" s="234"/>
    </row>
    <row r="1221" spans="1:34" x14ac:dyDescent="0.2">
      <c r="B1221" s="234"/>
      <c r="C1221" s="234"/>
      <c r="D1221" s="234"/>
      <c r="E1221" s="234"/>
      <c r="F1221" s="234"/>
      <c r="G1221" s="234"/>
      <c r="H1221" s="234"/>
      <c r="I1221" s="234"/>
      <c r="J1221" s="234"/>
      <c r="K1221" s="234"/>
      <c r="L1221" s="234"/>
      <c r="M1221" s="234"/>
      <c r="N1221" s="234"/>
      <c r="O1221" s="234"/>
      <c r="P1221" s="234"/>
      <c r="Q1221" s="234"/>
      <c r="R1221" s="234"/>
      <c r="S1221" s="234"/>
      <c r="T1221" s="234"/>
      <c r="U1221" s="234"/>
      <c r="V1221" s="234"/>
      <c r="W1221" s="234"/>
      <c r="X1221" s="234"/>
      <c r="Y1221" s="234"/>
      <c r="Z1221" s="234"/>
      <c r="AA1221" s="234"/>
      <c r="AB1221" s="234"/>
      <c r="AC1221" s="234"/>
      <c r="AD1221" s="234"/>
      <c r="AE1221" s="234"/>
      <c r="AF1221" s="234"/>
      <c r="AG1221" s="234"/>
      <c r="AH1221" s="234"/>
    </row>
    <row r="1222" spans="1:34" x14ac:dyDescent="0.2">
      <c r="A1222" s="2" t="str">
        <f>"Tableau "&amp;B1222&amp;": "</f>
        <v xml:space="preserve">Tableau : </v>
      </c>
      <c r="B1222" s="211"/>
    </row>
    <row r="1223" spans="1:34" ht="10.8" thickBot="1" x14ac:dyDescent="0.25">
      <c r="A1223" s="192" t="s">
        <v>479</v>
      </c>
    </row>
    <row r="1224" spans="1:34" ht="10.8" thickBot="1" x14ac:dyDescent="0.25">
      <c r="A1224" s="193" t="s">
        <v>0</v>
      </c>
      <c r="B1224" s="194" t="s">
        <v>19</v>
      </c>
      <c r="C1224" s="194">
        <f t="shared" ref="C1224:AG1224" si="361">C$13</f>
        <v>1993</v>
      </c>
      <c r="D1224" s="194">
        <f t="shared" si="361"/>
        <v>1994</v>
      </c>
      <c r="E1224" s="194">
        <f t="shared" si="361"/>
        <v>1995</v>
      </c>
      <c r="F1224" s="194">
        <f t="shared" si="361"/>
        <v>1996</v>
      </c>
      <c r="G1224" s="194">
        <f t="shared" si="361"/>
        <v>1997</v>
      </c>
      <c r="H1224" s="194">
        <f t="shared" si="361"/>
        <v>1998</v>
      </c>
      <c r="I1224" s="194">
        <f t="shared" si="361"/>
        <v>1999</v>
      </c>
      <c r="J1224" s="194">
        <f t="shared" si="361"/>
        <v>2000</v>
      </c>
      <c r="K1224" s="194">
        <f t="shared" si="361"/>
        <v>2001</v>
      </c>
      <c r="L1224" s="194">
        <f t="shared" si="361"/>
        <v>2002</v>
      </c>
      <c r="M1224" s="194">
        <f t="shared" si="361"/>
        <v>2003</v>
      </c>
      <c r="N1224" s="194">
        <f t="shared" si="361"/>
        <v>2004</v>
      </c>
      <c r="O1224" s="194">
        <f t="shared" si="361"/>
        <v>2005</v>
      </c>
      <c r="P1224" s="194">
        <f t="shared" si="361"/>
        <v>2006</v>
      </c>
      <c r="Q1224" s="194">
        <f t="shared" si="361"/>
        <v>2007</v>
      </c>
      <c r="R1224" s="194">
        <f t="shared" si="361"/>
        <v>2008</v>
      </c>
      <c r="S1224" s="194">
        <f t="shared" si="361"/>
        <v>2009</v>
      </c>
      <c r="T1224" s="194">
        <f t="shared" si="361"/>
        <v>2010</v>
      </c>
      <c r="U1224" s="194">
        <f t="shared" si="361"/>
        <v>2011</v>
      </c>
      <c r="V1224" s="194">
        <f t="shared" si="361"/>
        <v>2012</v>
      </c>
      <c r="W1224" s="194">
        <f t="shared" si="361"/>
        <v>2013</v>
      </c>
      <c r="X1224" s="194">
        <f t="shared" si="361"/>
        <v>2014</v>
      </c>
      <c r="Y1224" s="194">
        <f t="shared" si="361"/>
        <v>2015</v>
      </c>
      <c r="Z1224" s="194">
        <f t="shared" si="361"/>
        <v>2016</v>
      </c>
      <c r="AA1224" s="194">
        <f t="shared" si="361"/>
        <v>2017</v>
      </c>
      <c r="AB1224" s="194">
        <f t="shared" si="361"/>
        <v>2018</v>
      </c>
      <c r="AC1224" s="194">
        <f t="shared" si="361"/>
        <v>2019</v>
      </c>
      <c r="AD1224" s="194">
        <f t="shared" si="361"/>
        <v>2020</v>
      </c>
      <c r="AE1224" s="194">
        <f t="shared" si="361"/>
        <v>2021</v>
      </c>
      <c r="AF1224" s="194">
        <f t="shared" si="361"/>
        <v>2022</v>
      </c>
      <c r="AG1224" s="194">
        <f t="shared" si="361"/>
        <v>2023</v>
      </c>
      <c r="AH1224" s="194"/>
    </row>
    <row r="1225" spans="1:34" x14ac:dyDescent="0.2">
      <c r="A1225" s="219" t="s">
        <v>170</v>
      </c>
      <c r="B1225" s="219" t="s">
        <v>392</v>
      </c>
      <c r="C1225" s="238">
        <f>IFERROR(100*(C1013/C1119),"")</f>
        <v>76.204247933582465</v>
      </c>
      <c r="D1225" s="238">
        <f t="shared" ref="D1225:AG1233" si="362">IFERROR(100*(D1013/D1119),"")</f>
        <v>113.05857975311882</v>
      </c>
      <c r="E1225" s="238">
        <f t="shared" si="362"/>
        <v>95.22359767929683</v>
      </c>
      <c r="F1225" s="238">
        <f t="shared" si="362"/>
        <v>64.25343068995187</v>
      </c>
      <c r="G1225" s="238">
        <f t="shared" si="362"/>
        <v>72.893682063581181</v>
      </c>
      <c r="H1225" s="238">
        <f t="shared" si="362"/>
        <v>78.55279030850761</v>
      </c>
      <c r="I1225" s="238">
        <f t="shared" si="362"/>
        <v>79.859574568766618</v>
      </c>
      <c r="J1225" s="238">
        <f t="shared" si="362"/>
        <v>67.271909063669867</v>
      </c>
      <c r="K1225" s="238">
        <f t="shared" si="362"/>
        <v>75.555489838817991</v>
      </c>
      <c r="L1225" s="238">
        <f t="shared" si="362"/>
        <v>73.767521698825846</v>
      </c>
      <c r="M1225" s="238">
        <f t="shared" si="362"/>
        <v>64.066321888982714</v>
      </c>
      <c r="N1225" s="238">
        <f t="shared" si="362"/>
        <v>77.068636221734835</v>
      </c>
      <c r="O1225" s="238">
        <f t="shared" si="362"/>
        <v>81.055302263921163</v>
      </c>
      <c r="P1225" s="238">
        <f t="shared" si="362"/>
        <v>81.240978162625495</v>
      </c>
      <c r="Q1225" s="238">
        <f t="shared" si="362"/>
        <v>85.174027222489272</v>
      </c>
      <c r="R1225" s="238">
        <f t="shared" si="362"/>
        <v>100.1177862951005</v>
      </c>
      <c r="S1225" s="238">
        <f t="shared" si="362"/>
        <v>112.12213133945426</v>
      </c>
      <c r="T1225" s="238">
        <f t="shared" si="362"/>
        <v>126.86275400707507</v>
      </c>
      <c r="U1225" s="238">
        <f t="shared" si="362"/>
        <v>108.05203686477174</v>
      </c>
      <c r="V1225" s="238">
        <f t="shared" si="362"/>
        <v>108.92828026223708</v>
      </c>
      <c r="W1225" s="238">
        <f t="shared" si="362"/>
        <v>98.669697700738908</v>
      </c>
      <c r="X1225" s="238">
        <f t="shared" si="362"/>
        <v>101.26872959008908</v>
      </c>
      <c r="Y1225" s="238">
        <f t="shared" si="362"/>
        <v>122.4960114427178</v>
      </c>
      <c r="Z1225" s="238">
        <f t="shared" si="362"/>
        <v>100</v>
      </c>
      <c r="AA1225" s="238">
        <f t="shared" si="362"/>
        <v>86.61120186051663</v>
      </c>
      <c r="AB1225" s="238">
        <f t="shared" si="362"/>
        <v>88.676084588429887</v>
      </c>
      <c r="AC1225" s="238">
        <f t="shared" si="362"/>
        <v>101.7059328486106</v>
      </c>
      <c r="AD1225" s="238">
        <f t="shared" si="362"/>
        <v>103.11649968089918</v>
      </c>
      <c r="AE1225" s="238">
        <f t="shared" si="362"/>
        <v>96.009665435968614</v>
      </c>
      <c r="AF1225" s="238">
        <f t="shared" si="362"/>
        <v>104.90285461641047</v>
      </c>
      <c r="AG1225" s="238">
        <f t="shared" si="362"/>
        <v>108.32896195625976</v>
      </c>
      <c r="AH1225" s="238"/>
    </row>
    <row r="1226" spans="1:34" x14ac:dyDescent="0.2">
      <c r="A1226" s="219" t="s">
        <v>171</v>
      </c>
      <c r="B1226" s="219" t="s">
        <v>393</v>
      </c>
      <c r="C1226" s="238">
        <f t="shared" ref="C1226:R1272" si="363">IFERROR(100*(C1014/C1120),"")</f>
        <v>68.25057724129249</v>
      </c>
      <c r="D1226" s="238">
        <f t="shared" si="363"/>
        <v>74.289925584905049</v>
      </c>
      <c r="E1226" s="238">
        <f t="shared" si="363"/>
        <v>81.287694775472531</v>
      </c>
      <c r="F1226" s="238">
        <f t="shared" si="363"/>
        <v>81.740009832387756</v>
      </c>
      <c r="G1226" s="238">
        <f t="shared" si="363"/>
        <v>73.747715899569215</v>
      </c>
      <c r="H1226" s="238">
        <f t="shared" si="363"/>
        <v>74.0062154493652</v>
      </c>
      <c r="I1226" s="238">
        <f t="shared" si="363"/>
        <v>63.671814668739259</v>
      </c>
      <c r="J1226" s="238">
        <f t="shared" si="363"/>
        <v>63.850673939756689</v>
      </c>
      <c r="K1226" s="238">
        <f t="shared" si="363"/>
        <v>65.375017118836254</v>
      </c>
      <c r="L1226" s="238">
        <f t="shared" si="363"/>
        <v>65.755060274904537</v>
      </c>
      <c r="M1226" s="238">
        <f t="shared" si="363"/>
        <v>67.040591420164546</v>
      </c>
      <c r="N1226" s="238">
        <f t="shared" si="363"/>
        <v>67.040591420164546</v>
      </c>
      <c r="O1226" s="238">
        <f t="shared" si="363"/>
        <v>65.480107605138656</v>
      </c>
      <c r="P1226" s="238">
        <f t="shared" si="363"/>
        <v>65.847378547239558</v>
      </c>
      <c r="Q1226" s="238">
        <f t="shared" si="363"/>
        <v>69.116229251464617</v>
      </c>
      <c r="R1226" s="238">
        <f t="shared" si="363"/>
        <v>75.610160237197888</v>
      </c>
      <c r="S1226" s="238">
        <f t="shared" si="362"/>
        <v>81.63757858345484</v>
      </c>
      <c r="T1226" s="238">
        <f t="shared" si="362"/>
        <v>82.421893200058221</v>
      </c>
      <c r="U1226" s="238">
        <f t="shared" si="362"/>
        <v>85.561553352994977</v>
      </c>
      <c r="V1226" s="238">
        <f t="shared" si="362"/>
        <v>95.681109620547275</v>
      </c>
      <c r="W1226" s="238">
        <f t="shared" si="362"/>
        <v>96.274649367527303</v>
      </c>
      <c r="X1226" s="238">
        <f t="shared" si="362"/>
        <v>97.044099350922963</v>
      </c>
      <c r="Y1226" s="238">
        <f t="shared" si="362"/>
        <v>96.174982225753851</v>
      </c>
      <c r="Z1226" s="238">
        <f t="shared" si="362"/>
        <v>100</v>
      </c>
      <c r="AA1226" s="238">
        <f t="shared" si="362"/>
        <v>103.42353647225706</v>
      </c>
      <c r="AB1226" s="238">
        <f t="shared" si="362"/>
        <v>102.43857535897295</v>
      </c>
      <c r="AC1226" s="238">
        <f t="shared" si="362"/>
        <v>100.01728085713053</v>
      </c>
      <c r="AD1226" s="238">
        <f t="shared" si="362"/>
        <v>99.961621491964507</v>
      </c>
      <c r="AE1226" s="238">
        <f t="shared" si="362"/>
        <v>99.845230455626435</v>
      </c>
      <c r="AF1226" s="238">
        <f t="shared" si="362"/>
        <v>100.08169232092183</v>
      </c>
      <c r="AG1226" s="238">
        <f t="shared" si="362"/>
        <v>103.91164101098363</v>
      </c>
      <c r="AH1226" s="238"/>
    </row>
    <row r="1227" spans="1:34" x14ac:dyDescent="0.2">
      <c r="A1227" s="219" t="s">
        <v>457</v>
      </c>
      <c r="B1227" s="219" t="s">
        <v>394</v>
      </c>
      <c r="C1227" s="238">
        <f t="shared" si="363"/>
        <v>37.631402772455338</v>
      </c>
      <c r="D1227" s="238">
        <f t="shared" si="362"/>
        <v>46.910244617978634</v>
      </c>
      <c r="E1227" s="238">
        <f t="shared" si="362"/>
        <v>41.100926308858213</v>
      </c>
      <c r="F1227" s="238">
        <f t="shared" si="362"/>
        <v>42.461242170436414</v>
      </c>
      <c r="G1227" s="238">
        <f t="shared" si="362"/>
        <v>46.657268873632638</v>
      </c>
      <c r="H1227" s="238">
        <f t="shared" si="362"/>
        <v>56.159769119046842</v>
      </c>
      <c r="I1227" s="238">
        <f t="shared" si="362"/>
        <v>44.775444793155359</v>
      </c>
      <c r="J1227" s="238">
        <f t="shared" si="362"/>
        <v>36.73995260183878</v>
      </c>
      <c r="K1227" s="238">
        <f t="shared" si="362"/>
        <v>41.639359602542704</v>
      </c>
      <c r="L1227" s="238">
        <f t="shared" si="362"/>
        <v>45.478164552287495</v>
      </c>
      <c r="M1227" s="238">
        <f t="shared" si="362"/>
        <v>42.270674837246368</v>
      </c>
      <c r="N1227" s="238">
        <f t="shared" si="362"/>
        <v>42.270674837246375</v>
      </c>
      <c r="O1227" s="238">
        <f t="shared" si="362"/>
        <v>34.986025693590562</v>
      </c>
      <c r="P1227" s="238">
        <f t="shared" si="362"/>
        <v>43.923017868390843</v>
      </c>
      <c r="Q1227" s="238">
        <f t="shared" si="362"/>
        <v>49.144040556730552</v>
      </c>
      <c r="R1227" s="238">
        <f t="shared" si="362"/>
        <v>59.902493775000885</v>
      </c>
      <c r="S1227" s="238">
        <f t="shared" si="362"/>
        <v>54.900379952060618</v>
      </c>
      <c r="T1227" s="238">
        <f t="shared" si="362"/>
        <v>59.843211908449454</v>
      </c>
      <c r="U1227" s="238">
        <f t="shared" si="362"/>
        <v>74.859465464425739</v>
      </c>
      <c r="V1227" s="238">
        <f t="shared" si="362"/>
        <v>82.08878184509777</v>
      </c>
      <c r="W1227" s="238">
        <f t="shared" si="362"/>
        <v>109.01477550197514</v>
      </c>
      <c r="X1227" s="238">
        <f t="shared" si="362"/>
        <v>103.54043826992863</v>
      </c>
      <c r="Y1227" s="238">
        <f t="shared" si="362"/>
        <v>103.95956701137716</v>
      </c>
      <c r="Z1227" s="238">
        <f t="shared" si="362"/>
        <v>100</v>
      </c>
      <c r="AA1227" s="238">
        <f t="shared" si="362"/>
        <v>98.752230555592817</v>
      </c>
      <c r="AB1227" s="238">
        <f t="shared" si="362"/>
        <v>96.948726060926603</v>
      </c>
      <c r="AC1227" s="238">
        <f t="shared" si="362"/>
        <v>103.25940121265434</v>
      </c>
      <c r="AD1227" s="238">
        <f t="shared" si="362"/>
        <v>103.2418847815489</v>
      </c>
      <c r="AE1227" s="238">
        <f t="shared" si="362"/>
        <v>106.55942470560204</v>
      </c>
      <c r="AF1227" s="238">
        <f t="shared" si="362"/>
        <v>107.29448089540719</v>
      </c>
      <c r="AG1227" s="238">
        <f t="shared" si="362"/>
        <v>90.939246067432293</v>
      </c>
      <c r="AH1227" s="238"/>
    </row>
    <row r="1228" spans="1:34" x14ac:dyDescent="0.2">
      <c r="A1228" s="219" t="s">
        <v>458</v>
      </c>
      <c r="B1228" s="219" t="s">
        <v>396</v>
      </c>
      <c r="C1228" s="238">
        <f t="shared" si="363"/>
        <v>100.82216876494059</v>
      </c>
      <c r="D1228" s="238">
        <f t="shared" si="362"/>
        <v>91.139621186884312</v>
      </c>
      <c r="E1228" s="238">
        <f t="shared" si="362"/>
        <v>103.00853940320869</v>
      </c>
      <c r="F1228" s="238">
        <f t="shared" si="362"/>
        <v>104.91496922139633</v>
      </c>
      <c r="G1228" s="238">
        <f t="shared" si="362"/>
        <v>107.55493064920474</v>
      </c>
      <c r="H1228" s="238">
        <f t="shared" si="362"/>
        <v>124.12485403425497</v>
      </c>
      <c r="I1228" s="238">
        <f t="shared" si="362"/>
        <v>108.94830388071921</v>
      </c>
      <c r="J1228" s="238">
        <f t="shared" si="362"/>
        <v>109.72000772408825</v>
      </c>
      <c r="K1228" s="238">
        <f t="shared" si="362"/>
        <v>102.87131668072438</v>
      </c>
      <c r="L1228" s="238">
        <f t="shared" si="362"/>
        <v>111.7653138313127</v>
      </c>
      <c r="M1228" s="238">
        <f t="shared" si="362"/>
        <v>85.477459431253166</v>
      </c>
      <c r="N1228" s="238">
        <f t="shared" si="362"/>
        <v>81.531215244696924</v>
      </c>
      <c r="O1228" s="238">
        <f t="shared" si="362"/>
        <v>122.23624645746314</v>
      </c>
      <c r="P1228" s="238">
        <f t="shared" si="362"/>
        <v>124.6809713866124</v>
      </c>
      <c r="Q1228" s="238">
        <f t="shared" si="362"/>
        <v>124.6809713866124</v>
      </c>
      <c r="R1228" s="238">
        <f t="shared" si="362"/>
        <v>124.6809713866124</v>
      </c>
      <c r="S1228" s="238">
        <f t="shared" si="362"/>
        <v>97.963620375195447</v>
      </c>
      <c r="T1228" s="238">
        <f t="shared" si="362"/>
        <v>97.963620375195433</v>
      </c>
      <c r="U1228" s="238">
        <f t="shared" si="362"/>
        <v>97.963620375195447</v>
      </c>
      <c r="V1228" s="238">
        <f t="shared" si="362"/>
        <v>100.61128579074125</v>
      </c>
      <c r="W1228" s="238">
        <f t="shared" si="362"/>
        <v>103.19106234947822</v>
      </c>
      <c r="X1228" s="238">
        <f t="shared" si="362"/>
        <v>104.22297297297298</v>
      </c>
      <c r="Y1228" s="238">
        <f t="shared" si="362"/>
        <v>100</v>
      </c>
      <c r="Z1228" s="238">
        <f t="shared" si="362"/>
        <v>100</v>
      </c>
      <c r="AA1228" s="238">
        <f t="shared" si="362"/>
        <v>102.89389067524115</v>
      </c>
      <c r="AB1228" s="238">
        <f t="shared" si="362"/>
        <v>103.84222146487474</v>
      </c>
      <c r="AC1228" s="238">
        <f t="shared" si="362"/>
        <v>100</v>
      </c>
      <c r="AD1228" s="238">
        <f t="shared" si="362"/>
        <v>101.7278617710583</v>
      </c>
      <c r="AE1228" s="238">
        <f t="shared" si="362"/>
        <v>102.05680705190991</v>
      </c>
      <c r="AF1228" s="238">
        <f t="shared" si="362"/>
        <v>125.50655542312276</v>
      </c>
      <c r="AG1228" s="238">
        <f t="shared" si="362"/>
        <v>103.12204351939454</v>
      </c>
      <c r="AH1228" s="238"/>
    </row>
    <row r="1229" spans="1:34" x14ac:dyDescent="0.2">
      <c r="A1229" s="219" t="s">
        <v>173</v>
      </c>
      <c r="B1229" s="219" t="s">
        <v>397</v>
      </c>
      <c r="C1229" s="238">
        <f t="shared" si="363"/>
        <v>25.629606191267268</v>
      </c>
      <c r="D1229" s="238">
        <f t="shared" si="362"/>
        <v>38.651840614006268</v>
      </c>
      <c r="E1229" s="238">
        <f t="shared" si="362"/>
        <v>32.215079539199529</v>
      </c>
      <c r="F1229" s="238">
        <f t="shared" si="362"/>
        <v>39.695560692051622</v>
      </c>
      <c r="G1229" s="238">
        <f t="shared" si="362"/>
        <v>39.343331062522694</v>
      </c>
      <c r="H1229" s="238">
        <f t="shared" si="362"/>
        <v>32.024119795007842</v>
      </c>
      <c r="I1229" s="238">
        <f t="shared" si="362"/>
        <v>34.34595876767402</v>
      </c>
      <c r="J1229" s="238">
        <f t="shared" si="362"/>
        <v>75.960847082107179</v>
      </c>
      <c r="K1229" s="238">
        <f t="shared" si="362"/>
        <v>71.218280977518518</v>
      </c>
      <c r="L1229" s="238">
        <f t="shared" si="362"/>
        <v>66.985252023453924</v>
      </c>
      <c r="M1229" s="238">
        <f t="shared" si="362"/>
        <v>74.488628829280046</v>
      </c>
      <c r="N1229" s="238">
        <f t="shared" si="362"/>
        <v>65.655806782784282</v>
      </c>
      <c r="O1229" s="238">
        <f t="shared" si="362"/>
        <v>111.57784775062072</v>
      </c>
      <c r="P1229" s="238">
        <f t="shared" si="362"/>
        <v>123.3294802257231</v>
      </c>
      <c r="Q1229" s="238">
        <f t="shared" si="362"/>
        <v>126.39045668663751</v>
      </c>
      <c r="R1229" s="238">
        <f t="shared" si="362"/>
        <v>151.35149143180141</v>
      </c>
      <c r="S1229" s="238">
        <f t="shared" si="362"/>
        <v>103.96493006385066</v>
      </c>
      <c r="T1229" s="238">
        <f t="shared" si="362"/>
        <v>112.15633147230595</v>
      </c>
      <c r="U1229" s="238">
        <f t="shared" si="362"/>
        <v>151.10821999029699</v>
      </c>
      <c r="V1229" s="238">
        <f t="shared" si="362"/>
        <v>160.66606418018853</v>
      </c>
      <c r="W1229" s="238">
        <f t="shared" si="362"/>
        <v>183.08533433500386</v>
      </c>
      <c r="X1229" s="238">
        <f t="shared" si="362"/>
        <v>167.30847523842414</v>
      </c>
      <c r="Y1229" s="238">
        <f t="shared" si="362"/>
        <v>107.4627929069031</v>
      </c>
      <c r="Z1229" s="238">
        <f t="shared" si="362"/>
        <v>100</v>
      </c>
      <c r="AA1229" s="238">
        <f t="shared" si="362"/>
        <v>129.2157894736842</v>
      </c>
      <c r="AB1229" s="238">
        <f t="shared" si="362"/>
        <v>173.61071946323025</v>
      </c>
      <c r="AC1229" s="238">
        <f t="shared" si="362"/>
        <v>96.700190838688584</v>
      </c>
      <c r="AD1229" s="238">
        <f t="shared" si="362"/>
        <v>66.441290075696884</v>
      </c>
      <c r="AE1229" s="238">
        <f t="shared" si="362"/>
        <v>151.80110110771142</v>
      </c>
      <c r="AF1229" s="238">
        <f t="shared" si="362"/>
        <v>174.40120478077463</v>
      </c>
      <c r="AG1229" s="238">
        <f t="shared" si="362"/>
        <v>76.467022915463133</v>
      </c>
      <c r="AH1229" s="238"/>
    </row>
    <row r="1230" spans="1:34" x14ac:dyDescent="0.2">
      <c r="A1230" s="219" t="s">
        <v>174</v>
      </c>
      <c r="B1230" s="219" t="s">
        <v>398</v>
      </c>
      <c r="C1230" s="238">
        <f t="shared" si="363"/>
        <v>13.147120822232688</v>
      </c>
      <c r="D1230" s="238">
        <f t="shared" si="362"/>
        <v>209.92703641837255</v>
      </c>
      <c r="E1230" s="238">
        <f t="shared" si="362"/>
        <v>270.88881947969543</v>
      </c>
      <c r="F1230" s="238">
        <f t="shared" si="362"/>
        <v>222.02253450695997</v>
      </c>
      <c r="G1230" s="238">
        <f t="shared" si="362"/>
        <v>371.91105801460708</v>
      </c>
      <c r="H1230" s="238">
        <f t="shared" si="362"/>
        <v>365.81931453256658</v>
      </c>
      <c r="I1230" s="238">
        <f t="shared" si="362"/>
        <v>112.39447090260649</v>
      </c>
      <c r="J1230" s="238">
        <f t="shared" si="362"/>
        <v>82.360798658490424</v>
      </c>
      <c r="K1230" s="238">
        <f t="shared" si="362"/>
        <v>67.876006083643773</v>
      </c>
      <c r="L1230" s="238">
        <f t="shared" si="362"/>
        <v>57.450201982829327</v>
      </c>
      <c r="M1230" s="238">
        <f t="shared" si="362"/>
        <v>69.728435986725898</v>
      </c>
      <c r="N1230" s="238">
        <f t="shared" si="362"/>
        <v>69.728435986725898</v>
      </c>
      <c r="O1230" s="238">
        <f t="shared" si="362"/>
        <v>91.289513622624199</v>
      </c>
      <c r="P1230" s="238">
        <f t="shared" si="362"/>
        <v>98.896973091176193</v>
      </c>
      <c r="Q1230" s="238">
        <f t="shared" si="362"/>
        <v>112.248064458485</v>
      </c>
      <c r="R1230" s="238">
        <f t="shared" si="362"/>
        <v>99.411184746477403</v>
      </c>
      <c r="S1230" s="238">
        <f t="shared" si="362"/>
        <v>147.64037338585757</v>
      </c>
      <c r="T1230" s="238">
        <f t="shared" si="362"/>
        <v>143.23319806090663</v>
      </c>
      <c r="U1230" s="238">
        <f t="shared" si="362"/>
        <v>130.79976072923068</v>
      </c>
      <c r="V1230" s="238">
        <f t="shared" si="362"/>
        <v>140.11882765141507</v>
      </c>
      <c r="W1230" s="238">
        <f t="shared" si="362"/>
        <v>131.02020247924526</v>
      </c>
      <c r="X1230" s="238">
        <f t="shared" si="362"/>
        <v>126.09463095746911</v>
      </c>
      <c r="Y1230" s="238">
        <f t="shared" si="362"/>
        <v>123.91306294782429</v>
      </c>
      <c r="Z1230" s="238">
        <f t="shared" si="362"/>
        <v>100</v>
      </c>
      <c r="AA1230" s="238">
        <f t="shared" si="362"/>
        <v>107.49584403808375</v>
      </c>
      <c r="AB1230" s="238">
        <f t="shared" si="362"/>
        <v>110.02298717354135</v>
      </c>
      <c r="AC1230" s="238">
        <f t="shared" si="362"/>
        <v>101.80687779288905</v>
      </c>
      <c r="AD1230" s="238">
        <f t="shared" si="362"/>
        <v>98.392378684132183</v>
      </c>
      <c r="AE1230" s="238">
        <f t="shared" si="362"/>
        <v>105.18108223263742</v>
      </c>
      <c r="AF1230" s="238">
        <f t="shared" si="362"/>
        <v>112.0975208311902</v>
      </c>
      <c r="AG1230" s="238">
        <f t="shared" si="362"/>
        <v>103.0970003895598</v>
      </c>
      <c r="AH1230" s="238"/>
    </row>
    <row r="1231" spans="1:34" x14ac:dyDescent="0.2">
      <c r="A1231" s="219" t="s">
        <v>459</v>
      </c>
      <c r="B1231" s="219" t="s">
        <v>399</v>
      </c>
      <c r="C1231" s="238">
        <f t="shared" si="363"/>
        <v>380.36896579616695</v>
      </c>
      <c r="D1231" s="238">
        <f t="shared" si="362"/>
        <v>325.02976896962389</v>
      </c>
      <c r="E1231" s="238">
        <f t="shared" si="362"/>
        <v>325.02976896962383</v>
      </c>
      <c r="F1231" s="238">
        <f t="shared" si="362"/>
        <v>194.85925606931332</v>
      </c>
      <c r="G1231" s="238">
        <f t="shared" si="362"/>
        <v>180.23016012969495</v>
      </c>
      <c r="H1231" s="238">
        <f t="shared" si="362"/>
        <v>472.05124189716628</v>
      </c>
      <c r="I1231" s="238">
        <f t="shared" si="362"/>
        <v>154.65466385052156</v>
      </c>
      <c r="J1231" s="238">
        <f t="shared" si="362"/>
        <v>135.06155967663008</v>
      </c>
      <c r="K1231" s="238">
        <f t="shared" si="362"/>
        <v>90.968897880487873</v>
      </c>
      <c r="L1231" s="238">
        <f t="shared" si="362"/>
        <v>40.665988168297858</v>
      </c>
      <c r="M1231" s="238">
        <f t="shared" si="362"/>
        <v>40.665988168297858</v>
      </c>
      <c r="N1231" s="238">
        <f t="shared" si="362"/>
        <v>41.516499861451642</v>
      </c>
      <c r="O1231" s="238">
        <f t="shared" si="362"/>
        <v>41.516499861451649</v>
      </c>
      <c r="P1231" s="238">
        <f t="shared" si="362"/>
        <v>82.269780391060436</v>
      </c>
      <c r="Q1231" s="238">
        <f t="shared" si="362"/>
        <v>82.096736982785984</v>
      </c>
      <c r="R1231" s="238">
        <f t="shared" si="362"/>
        <v>89.221453803764675</v>
      </c>
      <c r="S1231" s="238">
        <f t="shared" si="362"/>
        <v>90.649849838376909</v>
      </c>
      <c r="T1231" s="238">
        <f t="shared" si="362"/>
        <v>87.298255390298536</v>
      </c>
      <c r="U1231" s="238">
        <f t="shared" si="362"/>
        <v>88.911226467755682</v>
      </c>
      <c r="V1231" s="238">
        <f t="shared" si="362"/>
        <v>95.150817712308992</v>
      </c>
      <c r="W1231" s="238">
        <f t="shared" si="362"/>
        <v>96.711580978826063</v>
      </c>
      <c r="X1231" s="238">
        <f t="shared" si="362"/>
        <v>96.91443068599942</v>
      </c>
      <c r="Y1231" s="238">
        <f t="shared" si="362"/>
        <v>99.056603773584911</v>
      </c>
      <c r="Z1231" s="238">
        <f t="shared" si="362"/>
        <v>100</v>
      </c>
      <c r="AA1231" s="238">
        <f t="shared" si="362"/>
        <v>102.74630514986791</v>
      </c>
      <c r="AB1231" s="238">
        <f t="shared" si="362"/>
        <v>109.16304987475884</v>
      </c>
      <c r="AC1231" s="238">
        <f t="shared" si="362"/>
        <v>100.97018081844136</v>
      </c>
      <c r="AD1231" s="238">
        <f t="shared" si="362"/>
        <v>93.062144523366456</v>
      </c>
      <c r="AE1231" s="238">
        <f t="shared" si="362"/>
        <v>108.76739090261096</v>
      </c>
      <c r="AF1231" s="238">
        <f t="shared" si="362"/>
        <v>105.8225295303947</v>
      </c>
      <c r="AG1231" s="238">
        <f t="shared" si="362"/>
        <v>103.94936563851418</v>
      </c>
      <c r="AH1231" s="238"/>
    </row>
    <row r="1232" spans="1:34" x14ac:dyDescent="0.2">
      <c r="A1232" s="219" t="s">
        <v>175</v>
      </c>
      <c r="B1232" s="219" t="s">
        <v>400</v>
      </c>
      <c r="C1232" s="238">
        <f t="shared" si="363"/>
        <v>23.90211563697472</v>
      </c>
      <c r="D1232" s="238">
        <f t="shared" si="362"/>
        <v>66.1204654999935</v>
      </c>
      <c r="E1232" s="238">
        <f t="shared" si="362"/>
        <v>58.35894909742624</v>
      </c>
      <c r="F1232" s="238">
        <f t="shared" si="362"/>
        <v>21.559620585026657</v>
      </c>
      <c r="G1232" s="238">
        <f t="shared" si="362"/>
        <v>25.929551060735523</v>
      </c>
      <c r="H1232" s="238">
        <f t="shared" si="362"/>
        <v>28.350558800276065</v>
      </c>
      <c r="I1232" s="238">
        <f t="shared" si="362"/>
        <v>26.643478929449028</v>
      </c>
      <c r="J1232" s="238">
        <f t="shared" si="362"/>
        <v>25.597385496475084</v>
      </c>
      <c r="K1232" s="238">
        <f t="shared" si="362"/>
        <v>21.766426875028539</v>
      </c>
      <c r="L1232" s="238">
        <f t="shared" si="362"/>
        <v>49.72324465635085</v>
      </c>
      <c r="M1232" s="238">
        <f t="shared" si="362"/>
        <v>29.373017511572979</v>
      </c>
      <c r="N1232" s="238">
        <f t="shared" si="362"/>
        <v>29.373017511572979</v>
      </c>
      <c r="O1232" s="238">
        <f t="shared" si="362"/>
        <v>24.152668692650035</v>
      </c>
      <c r="P1232" s="238">
        <f t="shared" si="362"/>
        <v>52.330782167408408</v>
      </c>
      <c r="Q1232" s="238">
        <f t="shared" si="362"/>
        <v>58.447367096066515</v>
      </c>
      <c r="R1232" s="238">
        <f t="shared" si="362"/>
        <v>84.775009932132505</v>
      </c>
      <c r="S1232" s="238">
        <f t="shared" si="362"/>
        <v>92.014224263415727</v>
      </c>
      <c r="T1232" s="238">
        <f t="shared" si="362"/>
        <v>90.703336684868447</v>
      </c>
      <c r="U1232" s="238">
        <f t="shared" si="362"/>
        <v>91.965378803264173</v>
      </c>
      <c r="V1232" s="238">
        <f t="shared" si="362"/>
        <v>92.346940632632908</v>
      </c>
      <c r="W1232" s="238">
        <f t="shared" si="362"/>
        <v>92.846784215685176</v>
      </c>
      <c r="X1232" s="238">
        <f t="shared" si="362"/>
        <v>91.828488109911916</v>
      </c>
      <c r="Y1232" s="238">
        <f t="shared" si="362"/>
        <v>88.085585585585576</v>
      </c>
      <c r="Z1232" s="238">
        <f t="shared" si="362"/>
        <v>100</v>
      </c>
      <c r="AA1232" s="238">
        <f t="shared" si="362"/>
        <v>107.95834106513267</v>
      </c>
      <c r="AB1232" s="238">
        <f t="shared" si="362"/>
        <v>109.16436461869812</v>
      </c>
      <c r="AC1232" s="238">
        <f t="shared" si="362"/>
        <v>101.12772511535056</v>
      </c>
      <c r="AD1232" s="238">
        <f t="shared" si="362"/>
        <v>86.177580613123212</v>
      </c>
      <c r="AE1232" s="238">
        <f t="shared" si="362"/>
        <v>102.80396556106943</v>
      </c>
      <c r="AF1232" s="238">
        <f t="shared" si="362"/>
        <v>102.41175717063969</v>
      </c>
      <c r="AG1232" s="238">
        <f t="shared" si="362"/>
        <v>105.15931310470594</v>
      </c>
      <c r="AH1232" s="238"/>
    </row>
    <row r="1233" spans="1:34" x14ac:dyDescent="0.2">
      <c r="A1233" s="219" t="s">
        <v>176</v>
      </c>
      <c r="B1233" s="219" t="s">
        <v>401</v>
      </c>
      <c r="C1233" s="238">
        <f t="shared" si="363"/>
        <v>1111.2589817046585</v>
      </c>
      <c r="D1233" s="238">
        <f t="shared" si="362"/>
        <v>1439.5780810065476</v>
      </c>
      <c r="E1233" s="238">
        <f t="shared" si="362"/>
        <v>1518.5895171060658</v>
      </c>
      <c r="F1233" s="238">
        <f t="shared" si="362"/>
        <v>1357.7073239473032</v>
      </c>
      <c r="G1233" s="238">
        <f t="shared" si="362"/>
        <v>1348.2185185223764</v>
      </c>
      <c r="H1233" s="238">
        <f t="shared" si="362"/>
        <v>1214.3239711109227</v>
      </c>
      <c r="I1233" s="238">
        <f t="shared" si="362"/>
        <v>1771.1193246026664</v>
      </c>
      <c r="J1233" s="238">
        <f t="shared" si="362"/>
        <v>3526.8236563772653</v>
      </c>
      <c r="K1233" s="238">
        <f t="shared" si="362"/>
        <v>3604.4454004835402</v>
      </c>
      <c r="L1233" s="238">
        <f t="shared" si="362"/>
        <v>5132.5481129311465</v>
      </c>
      <c r="M1233" s="238">
        <f t="shared" si="362"/>
        <v>4420.2809915781772</v>
      </c>
      <c r="N1233" s="238">
        <f t="shared" si="362"/>
        <v>3261.2978603084107</v>
      </c>
      <c r="O1233" s="238">
        <f t="shared" si="362"/>
        <v>1255.5959941149001</v>
      </c>
      <c r="P1233" s="238">
        <f t="shared" si="362"/>
        <v>62.713284705189452</v>
      </c>
      <c r="Q1233" s="238">
        <f t="shared" si="362"/>
        <v>63.428048398955752</v>
      </c>
      <c r="R1233" s="238">
        <f t="shared" si="362"/>
        <v>77.433556372784281</v>
      </c>
      <c r="S1233" s="238">
        <f t="shared" si="362"/>
        <v>87.025679428582393</v>
      </c>
      <c r="T1233" s="238">
        <f t="shared" si="362"/>
        <v>90.9704858520047</v>
      </c>
      <c r="U1233" s="238">
        <f t="shared" si="362"/>
        <v>95.515688422582073</v>
      </c>
      <c r="V1233" s="238">
        <f t="shared" si="362"/>
        <v>87.763960305719664</v>
      </c>
      <c r="W1233" s="238">
        <f t="shared" si="362"/>
        <v>89.747067989271727</v>
      </c>
      <c r="X1233" s="238">
        <f t="shared" si="362"/>
        <v>80.145984683020686</v>
      </c>
      <c r="Y1233" s="238">
        <f t="shared" si="362"/>
        <v>98.982067605790974</v>
      </c>
      <c r="Z1233" s="238">
        <f t="shared" si="362"/>
        <v>100</v>
      </c>
      <c r="AA1233" s="238">
        <f t="shared" si="362"/>
        <v>80.804773269689733</v>
      </c>
      <c r="AB1233" s="238">
        <f t="shared" si="362"/>
        <v>81.500769507274129</v>
      </c>
      <c r="AC1233" s="238">
        <f t="shared" si="362"/>
        <v>105.99877297825444</v>
      </c>
      <c r="AD1233" s="238">
        <f t="shared" si="362"/>
        <v>106.96741748273264</v>
      </c>
      <c r="AE1233" s="238">
        <f t="shared" si="362"/>
        <v>102.03705018099225</v>
      </c>
      <c r="AF1233" s="238">
        <f t="shared" si="362"/>
        <v>104.25234378344442</v>
      </c>
      <c r="AG1233" s="238">
        <f t="shared" si="362"/>
        <v>118.68661910562031</v>
      </c>
      <c r="AH1233" s="238"/>
    </row>
    <row r="1234" spans="1:34" x14ac:dyDescent="0.2">
      <c r="A1234" s="219" t="s">
        <v>108</v>
      </c>
      <c r="B1234" s="219" t="s">
        <v>402</v>
      </c>
      <c r="C1234" s="238">
        <f t="shared" si="363"/>
        <v>94.592438528325658</v>
      </c>
      <c r="D1234" s="238">
        <f t="shared" ref="D1234:AG1242" si="364">IFERROR(100*(D1022/D1128),"")</f>
        <v>149.87902839716764</v>
      </c>
      <c r="E1234" s="238">
        <f t="shared" si="364"/>
        <v>170.48291620814732</v>
      </c>
      <c r="F1234" s="238">
        <f t="shared" si="364"/>
        <v>184.81186424414639</v>
      </c>
      <c r="G1234" s="238">
        <f t="shared" si="364"/>
        <v>170.40763434292165</v>
      </c>
      <c r="H1234" s="238">
        <f t="shared" si="364"/>
        <v>112.45233557695271</v>
      </c>
      <c r="I1234" s="238">
        <f t="shared" si="364"/>
        <v>110.56026212551153</v>
      </c>
      <c r="J1234" s="238">
        <f t="shared" si="364"/>
        <v>99.837542237054208</v>
      </c>
      <c r="K1234" s="238">
        <f t="shared" si="364"/>
        <v>108.59905430570412</v>
      </c>
      <c r="L1234" s="238">
        <f t="shared" si="364"/>
        <v>124.81151931323299</v>
      </c>
      <c r="M1234" s="238">
        <f t="shared" si="364"/>
        <v>114.37175191448743</v>
      </c>
      <c r="N1234" s="238">
        <f t="shared" si="364"/>
        <v>114.37175191448743</v>
      </c>
      <c r="O1234" s="238">
        <f t="shared" si="364"/>
        <v>125.87869991549891</v>
      </c>
      <c r="P1234" s="238">
        <f t="shared" si="364"/>
        <v>129.04048829642196</v>
      </c>
      <c r="Q1234" s="238">
        <f t="shared" si="364"/>
        <v>133.1758815998765</v>
      </c>
      <c r="R1234" s="238">
        <f t="shared" si="364"/>
        <v>153.47965531301014</v>
      </c>
      <c r="S1234" s="238">
        <f t="shared" si="364"/>
        <v>148.8525667284882</v>
      </c>
      <c r="T1234" s="238">
        <f t="shared" si="364"/>
        <v>158.8570793766342</v>
      </c>
      <c r="U1234" s="238">
        <f t="shared" si="364"/>
        <v>166.47262683757035</v>
      </c>
      <c r="V1234" s="238">
        <f t="shared" si="364"/>
        <v>115.34730492715295</v>
      </c>
      <c r="W1234" s="238">
        <f t="shared" si="364"/>
        <v>110.11623431498406</v>
      </c>
      <c r="X1234" s="238">
        <f t="shared" si="364"/>
        <v>102.67705293216032</v>
      </c>
      <c r="Y1234" s="238">
        <f t="shared" si="364"/>
        <v>101.03092783505154</v>
      </c>
      <c r="Z1234" s="238">
        <f t="shared" si="364"/>
        <v>100</v>
      </c>
      <c r="AA1234" s="238">
        <f t="shared" si="364"/>
        <v>88.314554535950748</v>
      </c>
      <c r="AB1234" s="238">
        <f t="shared" si="364"/>
        <v>93.052874140767202</v>
      </c>
      <c r="AC1234" s="238">
        <f t="shared" si="364"/>
        <v>107.45105678387065</v>
      </c>
      <c r="AD1234" s="238">
        <f t="shared" si="364"/>
        <v>102.75084108450426</v>
      </c>
      <c r="AE1234" s="238">
        <f t="shared" si="364"/>
        <v>89.130044843049333</v>
      </c>
      <c r="AF1234" s="238">
        <f t="shared" si="364"/>
        <v>92.675709001233059</v>
      </c>
      <c r="AG1234" s="238">
        <f t="shared" si="364"/>
        <v>99.953962512331472</v>
      </c>
      <c r="AH1234" s="238"/>
    </row>
    <row r="1235" spans="1:34" x14ac:dyDescent="0.2">
      <c r="A1235" s="219" t="s">
        <v>460</v>
      </c>
      <c r="B1235" s="219" t="s">
        <v>403</v>
      </c>
      <c r="C1235" s="238">
        <f t="shared" si="363"/>
        <v>94.243557668273752</v>
      </c>
      <c r="D1235" s="238">
        <f t="shared" si="364"/>
        <v>98.411406240395848</v>
      </c>
      <c r="E1235" s="238">
        <f t="shared" si="364"/>
        <v>105.65274930340979</v>
      </c>
      <c r="F1235" s="238">
        <f t="shared" si="364"/>
        <v>111.96314640559287</v>
      </c>
      <c r="G1235" s="238">
        <f t="shared" si="364"/>
        <v>111.45001769882212</v>
      </c>
      <c r="H1235" s="238">
        <f t="shared" si="364"/>
        <v>107.25950478448223</v>
      </c>
      <c r="I1235" s="238">
        <f t="shared" si="364"/>
        <v>109.91471109627304</v>
      </c>
      <c r="J1235" s="238">
        <f t="shared" si="364"/>
        <v>103.98601096865667</v>
      </c>
      <c r="K1235" s="238">
        <f t="shared" si="364"/>
        <v>102.75674115218223</v>
      </c>
      <c r="L1235" s="238">
        <f t="shared" si="364"/>
        <v>106.62037368382332</v>
      </c>
      <c r="M1235" s="238">
        <f t="shared" si="364"/>
        <v>101.71649569548006</v>
      </c>
      <c r="N1235" s="238">
        <f t="shared" si="364"/>
        <v>95.050340123350026</v>
      </c>
      <c r="O1235" s="238">
        <f t="shared" si="364"/>
        <v>95.722984148338725</v>
      </c>
      <c r="P1235" s="238">
        <f t="shared" si="364"/>
        <v>97.225159209880744</v>
      </c>
      <c r="Q1235" s="238">
        <f t="shared" si="364"/>
        <v>102.35572172667293</v>
      </c>
      <c r="R1235" s="238">
        <f t="shared" si="364"/>
        <v>108.76352217846919</v>
      </c>
      <c r="S1235" s="238">
        <f t="shared" si="364"/>
        <v>109.85520819963716</v>
      </c>
      <c r="T1235" s="238">
        <f t="shared" si="364"/>
        <v>109.35929237579262</v>
      </c>
      <c r="U1235" s="238">
        <f t="shared" si="364"/>
        <v>108.30422104643222</v>
      </c>
      <c r="V1235" s="238">
        <f t="shared" si="364"/>
        <v>107.28117349468853</v>
      </c>
      <c r="W1235" s="238">
        <f t="shared" si="364"/>
        <v>106.98216671322089</v>
      </c>
      <c r="X1235" s="238">
        <f t="shared" si="364"/>
        <v>106.34558486447172</v>
      </c>
      <c r="Y1235" s="238">
        <f t="shared" si="364"/>
        <v>107.67133956386294</v>
      </c>
      <c r="Z1235" s="238">
        <f t="shared" si="364"/>
        <v>100</v>
      </c>
      <c r="AA1235" s="238">
        <f t="shared" si="364"/>
        <v>102.9953198127925</v>
      </c>
      <c r="AB1235" s="238">
        <f t="shared" si="364"/>
        <v>106.21251603359568</v>
      </c>
      <c r="AC1235" s="238">
        <f t="shared" si="364"/>
        <v>88.846301264852428</v>
      </c>
      <c r="AD1235" s="238">
        <f t="shared" si="364"/>
        <v>95.371680679264131</v>
      </c>
      <c r="AE1235" s="238">
        <f t="shared" si="364"/>
        <v>100.13248688931824</v>
      </c>
      <c r="AF1235" s="238">
        <f t="shared" si="364"/>
        <v>111.41975308641976</v>
      </c>
      <c r="AG1235" s="238">
        <f t="shared" si="364"/>
        <v>96.150138912513455</v>
      </c>
      <c r="AH1235" s="238"/>
    </row>
    <row r="1236" spans="1:34" x14ac:dyDescent="0.2">
      <c r="A1236" s="219" t="s">
        <v>177</v>
      </c>
      <c r="B1236" s="219" t="s">
        <v>404</v>
      </c>
      <c r="C1236" s="238">
        <f t="shared" si="363"/>
        <v>64.608543772779214</v>
      </c>
      <c r="D1236" s="238">
        <f t="shared" si="364"/>
        <v>65.302452238619566</v>
      </c>
      <c r="E1236" s="238">
        <f t="shared" si="364"/>
        <v>66.551005318197198</v>
      </c>
      <c r="F1236" s="238">
        <f t="shared" si="364"/>
        <v>70.196217114502531</v>
      </c>
      <c r="G1236" s="238">
        <f t="shared" si="364"/>
        <v>72.10115712206202</v>
      </c>
      <c r="H1236" s="238">
        <f t="shared" si="364"/>
        <v>78.188978354776694</v>
      </c>
      <c r="I1236" s="238">
        <f t="shared" si="364"/>
        <v>72.758854798296852</v>
      </c>
      <c r="J1236" s="238">
        <f t="shared" si="364"/>
        <v>69.933489714407457</v>
      </c>
      <c r="K1236" s="238">
        <f t="shared" si="364"/>
        <v>75.992110690514565</v>
      </c>
      <c r="L1236" s="238">
        <f t="shared" si="364"/>
        <v>69.606279849354209</v>
      </c>
      <c r="M1236" s="238">
        <f t="shared" si="364"/>
        <v>62.703288357363007</v>
      </c>
      <c r="N1236" s="238">
        <f t="shared" si="364"/>
        <v>62.703288357362986</v>
      </c>
      <c r="O1236" s="238">
        <f t="shared" si="364"/>
        <v>69.67135473531259</v>
      </c>
      <c r="P1236" s="238">
        <f t="shared" si="364"/>
        <v>71.294838901384523</v>
      </c>
      <c r="Q1236" s="238">
        <f t="shared" si="364"/>
        <v>79.457396485800643</v>
      </c>
      <c r="R1236" s="238">
        <f t="shared" si="364"/>
        <v>82.242223211778509</v>
      </c>
      <c r="S1236" s="238">
        <f t="shared" si="364"/>
        <v>88.789181735203698</v>
      </c>
      <c r="T1236" s="238">
        <f t="shared" si="364"/>
        <v>83.472364783311946</v>
      </c>
      <c r="U1236" s="238">
        <f t="shared" si="364"/>
        <v>80.646449867911912</v>
      </c>
      <c r="V1236" s="238">
        <f t="shared" si="364"/>
        <v>84.056141041410058</v>
      </c>
      <c r="W1236" s="238">
        <f t="shared" si="364"/>
        <v>87.562443104027111</v>
      </c>
      <c r="X1236" s="238">
        <f t="shared" si="364"/>
        <v>91.843029578447727</v>
      </c>
      <c r="Y1236" s="238">
        <f t="shared" si="364"/>
        <v>99.945058299249141</v>
      </c>
      <c r="Z1236" s="238">
        <f t="shared" si="364"/>
        <v>100</v>
      </c>
      <c r="AA1236" s="238">
        <f t="shared" si="364"/>
        <v>95.076489533011284</v>
      </c>
      <c r="AB1236" s="238">
        <f t="shared" si="364"/>
        <v>90.021897712991134</v>
      </c>
      <c r="AC1236" s="238">
        <f t="shared" si="364"/>
        <v>98.013541770387349</v>
      </c>
      <c r="AD1236" s="238">
        <f t="shared" si="364"/>
        <v>112.98484056455828</v>
      </c>
      <c r="AE1236" s="238">
        <f t="shared" si="364"/>
        <v>105.1465901848311</v>
      </c>
      <c r="AF1236" s="238">
        <f t="shared" si="364"/>
        <v>114.24084077031469</v>
      </c>
      <c r="AG1236" s="238">
        <f t="shared" si="364"/>
        <v>114.42462806954651</v>
      </c>
      <c r="AH1236" s="238"/>
    </row>
    <row r="1237" spans="1:34" x14ac:dyDescent="0.2">
      <c r="A1237" s="219" t="s">
        <v>110</v>
      </c>
      <c r="B1237" s="219" t="s">
        <v>405</v>
      </c>
      <c r="C1237" s="238">
        <f t="shared" si="363"/>
        <v>95.217180219504243</v>
      </c>
      <c r="D1237" s="238">
        <f t="shared" si="364"/>
        <v>96.066254965514048</v>
      </c>
      <c r="E1237" s="238">
        <f t="shared" si="364"/>
        <v>107.68420768177668</v>
      </c>
      <c r="F1237" s="238">
        <f t="shared" si="364"/>
        <v>113.39534923633651</v>
      </c>
      <c r="G1237" s="238">
        <f t="shared" si="364"/>
        <v>114.14323139296785</v>
      </c>
      <c r="H1237" s="238">
        <f t="shared" si="364"/>
        <v>109.99748786566835</v>
      </c>
      <c r="I1237" s="238">
        <f t="shared" si="364"/>
        <v>102.35159367005411</v>
      </c>
      <c r="J1237" s="238">
        <f t="shared" si="364"/>
        <v>94.370475676871351</v>
      </c>
      <c r="K1237" s="238">
        <f t="shared" si="364"/>
        <v>91.742310777186347</v>
      </c>
      <c r="L1237" s="238">
        <f t="shared" si="364"/>
        <v>88.887336809512334</v>
      </c>
      <c r="M1237" s="238">
        <f t="shared" si="364"/>
        <v>88.514198039251795</v>
      </c>
      <c r="N1237" s="238">
        <f t="shared" si="364"/>
        <v>87.30515713365233</v>
      </c>
      <c r="O1237" s="238">
        <f t="shared" si="364"/>
        <v>89.867340769208809</v>
      </c>
      <c r="P1237" s="238">
        <f t="shared" si="364"/>
        <v>92.073824619685681</v>
      </c>
      <c r="Q1237" s="238">
        <f t="shared" si="364"/>
        <v>92.57789859809921</v>
      </c>
      <c r="R1237" s="238">
        <f t="shared" si="364"/>
        <v>101.43741877414134</v>
      </c>
      <c r="S1237" s="238">
        <f t="shared" si="364"/>
        <v>99.992579665906206</v>
      </c>
      <c r="T1237" s="238">
        <f t="shared" si="364"/>
        <v>104.39212920121919</v>
      </c>
      <c r="U1237" s="238">
        <f t="shared" si="364"/>
        <v>102.69830612194211</v>
      </c>
      <c r="V1237" s="238">
        <f t="shared" si="364"/>
        <v>106.08237990452045</v>
      </c>
      <c r="W1237" s="238">
        <f t="shared" si="364"/>
        <v>106.12241848643123</v>
      </c>
      <c r="X1237" s="238">
        <f t="shared" si="364"/>
        <v>104.41386098530603</v>
      </c>
      <c r="Y1237" s="238">
        <f t="shared" si="364"/>
        <v>102.43120040520006</v>
      </c>
      <c r="Z1237" s="238">
        <f t="shared" si="364"/>
        <v>100</v>
      </c>
      <c r="AA1237" s="238">
        <f t="shared" si="364"/>
        <v>108.99207248018121</v>
      </c>
      <c r="AB1237" s="238">
        <f t="shared" si="364"/>
        <v>104.10986542850715</v>
      </c>
      <c r="AC1237" s="238">
        <f t="shared" si="364"/>
        <v>100</v>
      </c>
      <c r="AD1237" s="238">
        <f t="shared" si="364"/>
        <v>85.910388754667252</v>
      </c>
      <c r="AE1237" s="238">
        <f t="shared" si="364"/>
        <v>98.778959097451121</v>
      </c>
      <c r="AF1237" s="238">
        <f t="shared" si="364"/>
        <v>96.327204365170331</v>
      </c>
      <c r="AG1237" s="238">
        <f t="shared" si="364"/>
        <v>99.857441551035919</v>
      </c>
      <c r="AH1237" s="238"/>
    </row>
    <row r="1238" spans="1:34" x14ac:dyDescent="0.2">
      <c r="A1238" s="219" t="s">
        <v>178</v>
      </c>
      <c r="B1238" s="219" t="s">
        <v>406</v>
      </c>
      <c r="C1238" s="238">
        <f t="shared" si="363"/>
        <v>226.39328988151811</v>
      </c>
      <c r="D1238" s="238">
        <f t="shared" si="364"/>
        <v>281.34670740756434</v>
      </c>
      <c r="E1238" s="238">
        <f t="shared" si="364"/>
        <v>234.58049879840109</v>
      </c>
      <c r="F1238" s="238">
        <f t="shared" si="364"/>
        <v>177.78738902802155</v>
      </c>
      <c r="G1238" s="238">
        <f t="shared" si="364"/>
        <v>144.13661288319304</v>
      </c>
      <c r="H1238" s="238">
        <f t="shared" si="364"/>
        <v>129.45653188318528</v>
      </c>
      <c r="I1238" s="238">
        <f t="shared" si="364"/>
        <v>142.08241747028262</v>
      </c>
      <c r="J1238" s="238">
        <f t="shared" si="364"/>
        <v>129.27032352043994</v>
      </c>
      <c r="K1238" s="238">
        <f t="shared" si="364"/>
        <v>131.21410213261041</v>
      </c>
      <c r="L1238" s="238">
        <f t="shared" si="364"/>
        <v>120.16493922259906</v>
      </c>
      <c r="M1238" s="238">
        <f t="shared" si="364"/>
        <v>127.45949400399945</v>
      </c>
      <c r="N1238" s="238">
        <f t="shared" si="364"/>
        <v>108.74558862785099</v>
      </c>
      <c r="O1238" s="238">
        <f t="shared" si="364"/>
        <v>98.146751008291105</v>
      </c>
      <c r="P1238" s="238">
        <f t="shared" si="364"/>
        <v>100.36666263082263</v>
      </c>
      <c r="Q1238" s="238">
        <f t="shared" si="364"/>
        <v>100.90530303850149</v>
      </c>
      <c r="R1238" s="238">
        <f t="shared" si="364"/>
        <v>101.01680061091973</v>
      </c>
      <c r="S1238" s="238">
        <f t="shared" si="364"/>
        <v>99.864119276147818</v>
      </c>
      <c r="T1238" s="238">
        <f t="shared" si="364"/>
        <v>100.51477407233833</v>
      </c>
      <c r="U1238" s="238">
        <f t="shared" si="364"/>
        <v>94.154757692057203</v>
      </c>
      <c r="V1238" s="238">
        <f t="shared" si="364"/>
        <v>95.896781572479881</v>
      </c>
      <c r="W1238" s="238">
        <f t="shared" si="364"/>
        <v>96.32224973830354</v>
      </c>
      <c r="X1238" s="238">
        <f t="shared" si="364"/>
        <v>99.348046027552769</v>
      </c>
      <c r="Y1238" s="238">
        <f t="shared" si="364"/>
        <v>105.61541157450849</v>
      </c>
      <c r="Z1238" s="238">
        <f t="shared" si="364"/>
        <v>100</v>
      </c>
      <c r="AA1238" s="238">
        <f t="shared" si="364"/>
        <v>123.963133640553</v>
      </c>
      <c r="AB1238" s="238">
        <f t="shared" si="364"/>
        <v>125.43015297357731</v>
      </c>
      <c r="AC1238" s="238">
        <f t="shared" si="364"/>
        <v>100</v>
      </c>
      <c r="AD1238" s="238">
        <f t="shared" si="364"/>
        <v>103.88059701492536</v>
      </c>
      <c r="AE1238" s="238">
        <f t="shared" si="364"/>
        <v>103.072</v>
      </c>
      <c r="AF1238" s="238">
        <f t="shared" si="364"/>
        <v>106.21237000547346</v>
      </c>
      <c r="AG1238" s="238">
        <f t="shared" si="364"/>
        <v>113.74809658472915</v>
      </c>
      <c r="AH1238" s="238"/>
    </row>
    <row r="1239" spans="1:34" x14ac:dyDescent="0.2">
      <c r="A1239" s="219" t="s">
        <v>179</v>
      </c>
      <c r="B1239" s="219" t="s">
        <v>407</v>
      </c>
      <c r="C1239" s="238">
        <f t="shared" si="363"/>
        <v>52.276035899494858</v>
      </c>
      <c r="D1239" s="238">
        <f t="shared" si="364"/>
        <v>61.427230027489152</v>
      </c>
      <c r="E1239" s="238">
        <f t="shared" si="364"/>
        <v>70.834117004324142</v>
      </c>
      <c r="F1239" s="238">
        <f t="shared" si="364"/>
        <v>76.308287608533803</v>
      </c>
      <c r="G1239" s="238">
        <f t="shared" si="364"/>
        <v>78.966209925729217</v>
      </c>
      <c r="H1239" s="238">
        <f t="shared" si="364"/>
        <v>76.975722531338505</v>
      </c>
      <c r="I1239" s="238">
        <f t="shared" si="364"/>
        <v>77.889223035896293</v>
      </c>
      <c r="J1239" s="238">
        <f t="shared" si="364"/>
        <v>87.727485565252266</v>
      </c>
      <c r="K1239" s="238">
        <f t="shared" si="364"/>
        <v>72.973169817296096</v>
      </c>
      <c r="L1239" s="238">
        <f t="shared" si="364"/>
        <v>72.875162005426873</v>
      </c>
      <c r="M1239" s="238">
        <f t="shared" si="364"/>
        <v>74.239633242527219</v>
      </c>
      <c r="N1239" s="238">
        <f t="shared" si="364"/>
        <v>73.780968275539408</v>
      </c>
      <c r="O1239" s="238">
        <f t="shared" si="364"/>
        <v>73.486532828933193</v>
      </c>
      <c r="P1239" s="238">
        <f t="shared" si="364"/>
        <v>69.82401322483139</v>
      </c>
      <c r="Q1239" s="238">
        <f t="shared" si="364"/>
        <v>58.020601477467082</v>
      </c>
      <c r="R1239" s="238">
        <f t="shared" si="364"/>
        <v>67.058000377233284</v>
      </c>
      <c r="S1239" s="238">
        <f t="shared" si="364"/>
        <v>75.70632669964084</v>
      </c>
      <c r="T1239" s="238">
        <f t="shared" si="364"/>
        <v>76.627108599307377</v>
      </c>
      <c r="U1239" s="238">
        <f t="shared" si="364"/>
        <v>79.737051102092735</v>
      </c>
      <c r="V1239" s="238">
        <f t="shared" si="364"/>
        <v>79.91930609074636</v>
      </c>
      <c r="W1239" s="238">
        <f t="shared" si="364"/>
        <v>84.695956338783091</v>
      </c>
      <c r="X1239" s="238">
        <f t="shared" si="364"/>
        <v>81.189619008531949</v>
      </c>
      <c r="Y1239" s="238">
        <f t="shared" si="364"/>
        <v>95.293374835229343</v>
      </c>
      <c r="Z1239" s="238">
        <f t="shared" si="364"/>
        <v>100</v>
      </c>
      <c r="AA1239" s="238">
        <f t="shared" si="364"/>
        <v>101.48232984293195</v>
      </c>
      <c r="AB1239" s="238">
        <f t="shared" si="364"/>
        <v>98.57151268668855</v>
      </c>
      <c r="AC1239" s="238">
        <f t="shared" si="364"/>
        <v>96.440967633948233</v>
      </c>
      <c r="AD1239" s="238">
        <f t="shared" si="364"/>
        <v>102.09508460918613</v>
      </c>
      <c r="AE1239" s="238">
        <f t="shared" si="364"/>
        <v>102.96368951457804</v>
      </c>
      <c r="AF1239" s="238">
        <f t="shared" si="364"/>
        <v>104.41551520688211</v>
      </c>
      <c r="AG1239" s="238">
        <f t="shared" si="364"/>
        <v>93.883254367782058</v>
      </c>
      <c r="AH1239" s="238"/>
    </row>
    <row r="1240" spans="1:34" x14ac:dyDescent="0.2">
      <c r="A1240" s="219" t="s">
        <v>461</v>
      </c>
      <c r="B1240" s="219" t="s">
        <v>408</v>
      </c>
      <c r="C1240" s="238">
        <f t="shared" si="363"/>
        <v>138.71629171742242</v>
      </c>
      <c r="D1240" s="238">
        <f t="shared" si="364"/>
        <v>135.08636667141761</v>
      </c>
      <c r="E1240" s="238">
        <f t="shared" si="364"/>
        <v>141.61186379533933</v>
      </c>
      <c r="F1240" s="238">
        <f t="shared" si="364"/>
        <v>138.12631011767331</v>
      </c>
      <c r="G1240" s="238">
        <f t="shared" si="364"/>
        <v>139.4307636413686</v>
      </c>
      <c r="H1240" s="238">
        <f t="shared" si="364"/>
        <v>130.67445851288667</v>
      </c>
      <c r="I1240" s="238">
        <f t="shared" si="364"/>
        <v>135.1110363607232</v>
      </c>
      <c r="J1240" s="238">
        <f t="shared" si="364"/>
        <v>119.66461480930037</v>
      </c>
      <c r="K1240" s="238">
        <f t="shared" si="364"/>
        <v>106.19270865265709</v>
      </c>
      <c r="L1240" s="238">
        <f t="shared" si="364"/>
        <v>98.999602173630606</v>
      </c>
      <c r="M1240" s="238">
        <f t="shared" si="364"/>
        <v>112.74664017233233</v>
      </c>
      <c r="N1240" s="238">
        <f t="shared" si="364"/>
        <v>111.6126013040917</v>
      </c>
      <c r="O1240" s="238">
        <f t="shared" si="364"/>
        <v>123.3717405492574</v>
      </c>
      <c r="P1240" s="238">
        <f t="shared" si="364"/>
        <v>112.56989170081162</v>
      </c>
      <c r="Q1240" s="238">
        <f t="shared" si="364"/>
        <v>109.71036360494175</v>
      </c>
      <c r="R1240" s="238">
        <f t="shared" si="364"/>
        <v>106.40280482253056</v>
      </c>
      <c r="S1240" s="238">
        <f t="shared" si="364"/>
        <v>103.74953883998235</v>
      </c>
      <c r="T1240" s="238">
        <f t="shared" si="364"/>
        <v>108.13350841072339</v>
      </c>
      <c r="U1240" s="238">
        <f t="shared" si="364"/>
        <v>109.73065707135403</v>
      </c>
      <c r="V1240" s="238">
        <f t="shared" si="364"/>
        <v>104.85321564586607</v>
      </c>
      <c r="W1240" s="238">
        <f t="shared" si="364"/>
        <v>103.38919202599241</v>
      </c>
      <c r="X1240" s="238">
        <f t="shared" si="364"/>
        <v>79.690671600072321</v>
      </c>
      <c r="Y1240" s="238">
        <f t="shared" si="364"/>
        <v>89.90384615384616</v>
      </c>
      <c r="Z1240" s="238">
        <f t="shared" si="364"/>
        <v>100</v>
      </c>
      <c r="AA1240" s="238">
        <f t="shared" si="364"/>
        <v>103.80630244904951</v>
      </c>
      <c r="AB1240" s="238">
        <f t="shared" si="364"/>
        <v>105.800387374689</v>
      </c>
      <c r="AC1240" s="238">
        <f t="shared" si="364"/>
        <v>101.75343692290473</v>
      </c>
      <c r="AD1240" s="238">
        <f t="shared" si="364"/>
        <v>102.00688863375431</v>
      </c>
      <c r="AE1240" s="238">
        <f t="shared" si="364"/>
        <v>103.79934410300011</v>
      </c>
      <c r="AF1240" s="238">
        <f t="shared" si="364"/>
        <v>106.85194496503179</v>
      </c>
      <c r="AG1240" s="238">
        <f t="shared" si="364"/>
        <v>112.09642993551864</v>
      </c>
      <c r="AH1240" s="238"/>
    </row>
    <row r="1241" spans="1:34" x14ac:dyDescent="0.2">
      <c r="A1241" s="219" t="s">
        <v>111</v>
      </c>
      <c r="B1241" s="219" t="s">
        <v>409</v>
      </c>
      <c r="C1241" s="238">
        <f t="shared" si="363"/>
        <v>20.592748132060404</v>
      </c>
      <c r="D1241" s="238">
        <f t="shared" si="364"/>
        <v>30.915638678535057</v>
      </c>
      <c r="E1241" s="238">
        <f t="shared" si="364"/>
        <v>55.680803137736312</v>
      </c>
      <c r="F1241" s="238">
        <f t="shared" si="364"/>
        <v>39.893216577221814</v>
      </c>
      <c r="G1241" s="238">
        <f t="shared" si="364"/>
        <v>41.437948682645619</v>
      </c>
      <c r="H1241" s="238">
        <f t="shared" si="364"/>
        <v>48.031602609397709</v>
      </c>
      <c r="I1241" s="238">
        <f t="shared" si="364"/>
        <v>58.172971097078516</v>
      </c>
      <c r="J1241" s="238">
        <f t="shared" si="364"/>
        <v>56.32758955548848</v>
      </c>
      <c r="K1241" s="238">
        <f t="shared" si="364"/>
        <v>59.236134069120062</v>
      </c>
      <c r="L1241" s="238">
        <f t="shared" si="364"/>
        <v>57.374391048480689</v>
      </c>
      <c r="M1241" s="238">
        <f t="shared" si="364"/>
        <v>59.195663009584678</v>
      </c>
      <c r="N1241" s="238">
        <f t="shared" si="364"/>
        <v>62.181173953891857</v>
      </c>
      <c r="O1241" s="238">
        <f t="shared" si="364"/>
        <v>89.909233825444218</v>
      </c>
      <c r="P1241" s="238">
        <f t="shared" si="364"/>
        <v>104.29652879022262</v>
      </c>
      <c r="Q1241" s="238">
        <f t="shared" si="364"/>
        <v>107.52172688997106</v>
      </c>
      <c r="R1241" s="238">
        <f t="shared" si="364"/>
        <v>100.07722980681307</v>
      </c>
      <c r="S1241" s="238">
        <f t="shared" si="364"/>
        <v>91.309602901505244</v>
      </c>
      <c r="T1241" s="238">
        <f t="shared" si="364"/>
        <v>95.505882000260499</v>
      </c>
      <c r="U1241" s="238">
        <f t="shared" si="364"/>
        <v>104.10770337646052</v>
      </c>
      <c r="V1241" s="238">
        <f t="shared" si="364"/>
        <v>110.15386026012501</v>
      </c>
      <c r="W1241" s="238">
        <f t="shared" si="364"/>
        <v>115.38579421897252</v>
      </c>
      <c r="X1241" s="238">
        <f t="shared" si="364"/>
        <v>117.51734968748559</v>
      </c>
      <c r="Y1241" s="238">
        <f t="shared" si="364"/>
        <v>99.329919497722813</v>
      </c>
      <c r="Z1241" s="238">
        <f t="shared" si="364"/>
        <v>100</v>
      </c>
      <c r="AA1241" s="238">
        <f t="shared" si="364"/>
        <v>92.001813414594253</v>
      </c>
      <c r="AB1241" s="238">
        <f t="shared" si="364"/>
        <v>75.482062747067602</v>
      </c>
      <c r="AC1241" s="238">
        <f t="shared" si="364"/>
        <v>101.46820643059083</v>
      </c>
      <c r="AD1241" s="238">
        <f t="shared" si="364"/>
        <v>103.07302896784473</v>
      </c>
      <c r="AE1241" s="238">
        <f t="shared" si="364"/>
        <v>102.33118433087202</v>
      </c>
      <c r="AF1241" s="238">
        <f t="shared" si="364"/>
        <v>101.76829966051697</v>
      </c>
      <c r="AG1241" s="238">
        <f t="shared" si="364"/>
        <v>101.10730500057363</v>
      </c>
      <c r="AH1241" s="238"/>
    </row>
    <row r="1242" spans="1:34" x14ac:dyDescent="0.2">
      <c r="A1242" s="219" t="s">
        <v>181</v>
      </c>
      <c r="B1242" s="219" t="s">
        <v>410</v>
      </c>
      <c r="C1242" s="238">
        <f t="shared" si="363"/>
        <v>1412.6280456200111</v>
      </c>
      <c r="D1242" s="238">
        <f t="shared" si="364"/>
        <v>1573.310438543816</v>
      </c>
      <c r="E1242" s="238">
        <f t="shared" si="364"/>
        <v>1580.9134683195221</v>
      </c>
      <c r="F1242" s="238">
        <f t="shared" si="364"/>
        <v>1652.6670041866926</v>
      </c>
      <c r="G1242" s="238">
        <f t="shared" si="364"/>
        <v>859.03513386019108</v>
      </c>
      <c r="H1242" s="238">
        <f t="shared" si="364"/>
        <v>896.89160943790057</v>
      </c>
      <c r="I1242" s="238">
        <f t="shared" si="364"/>
        <v>845.99760169065235</v>
      </c>
      <c r="J1242" s="238">
        <f t="shared" si="364"/>
        <v>514.99667132812999</v>
      </c>
      <c r="K1242" s="238">
        <f t="shared" si="364"/>
        <v>282.77860274968987</v>
      </c>
      <c r="L1242" s="238">
        <f t="shared" si="364"/>
        <v>325.74695438593034</v>
      </c>
      <c r="M1242" s="238">
        <f t="shared" si="364"/>
        <v>300.33220199600504</v>
      </c>
      <c r="N1242" s="238">
        <f t="shared" si="364"/>
        <v>152.22206060718116</v>
      </c>
      <c r="O1242" s="238">
        <f t="shared" si="364"/>
        <v>134.55090551676531</v>
      </c>
      <c r="P1242" s="238">
        <f t="shared" si="364"/>
        <v>101.438770479016</v>
      </c>
      <c r="Q1242" s="238">
        <f t="shared" si="364"/>
        <v>123.11929483437916</v>
      </c>
      <c r="R1242" s="238">
        <f t="shared" si="364"/>
        <v>99.197008697645444</v>
      </c>
      <c r="S1242" s="238">
        <f t="shared" ref="D1242:AG1250" si="365">IFERROR(100*(S1030/S1136),"")</f>
        <v>111.79116995360712</v>
      </c>
      <c r="T1242" s="238">
        <f t="shared" si="365"/>
        <v>110.21366128041441</v>
      </c>
      <c r="U1242" s="238">
        <f t="shared" si="365"/>
        <v>119.47971567345006</v>
      </c>
      <c r="V1242" s="238">
        <f t="shared" si="365"/>
        <v>122.63659651722692</v>
      </c>
      <c r="W1242" s="238">
        <f t="shared" si="365"/>
        <v>116.05644882205597</v>
      </c>
      <c r="X1242" s="238">
        <f t="shared" si="365"/>
        <v>92.11738596211849</v>
      </c>
      <c r="Y1242" s="238">
        <f t="shared" si="365"/>
        <v>86.079946603100481</v>
      </c>
      <c r="Z1242" s="238">
        <f t="shared" si="365"/>
        <v>100</v>
      </c>
      <c r="AA1242" s="238">
        <f t="shared" si="365"/>
        <v>108.0126124455161</v>
      </c>
      <c r="AB1242" s="238">
        <f t="shared" si="365"/>
        <v>111.38585528160934</v>
      </c>
      <c r="AC1242" s="238">
        <f t="shared" si="365"/>
        <v>107.35447527644482</v>
      </c>
      <c r="AD1242" s="238">
        <f t="shared" si="365"/>
        <v>106.87386786156927</v>
      </c>
      <c r="AE1242" s="238">
        <f t="shared" si="365"/>
        <v>100.99482286062327</v>
      </c>
      <c r="AF1242" s="238">
        <f t="shared" si="365"/>
        <v>103.1080721072729</v>
      </c>
      <c r="AG1242" s="238">
        <f t="shared" si="365"/>
        <v>85.629165825085835</v>
      </c>
      <c r="AH1242" s="238"/>
    </row>
    <row r="1243" spans="1:34" x14ac:dyDescent="0.2">
      <c r="A1243" s="219" t="s">
        <v>112</v>
      </c>
      <c r="B1243" s="219" t="s">
        <v>411</v>
      </c>
      <c r="C1243" s="238">
        <f t="shared" si="363"/>
        <v>20.775513904030539</v>
      </c>
      <c r="D1243" s="238">
        <f t="shared" si="365"/>
        <v>50.14893191201525</v>
      </c>
      <c r="E1243" s="238">
        <f t="shared" si="365"/>
        <v>32.266212382843953</v>
      </c>
      <c r="F1243" s="238">
        <f t="shared" si="365"/>
        <v>36.45491339285271</v>
      </c>
      <c r="G1243" s="238">
        <f t="shared" si="365"/>
        <v>32.195304783226383</v>
      </c>
      <c r="H1243" s="238">
        <f t="shared" si="365"/>
        <v>27.24765522946803</v>
      </c>
      <c r="I1243" s="238">
        <f t="shared" si="365"/>
        <v>40.668090331624107</v>
      </c>
      <c r="J1243" s="238">
        <f t="shared" si="365"/>
        <v>50.831797191450725</v>
      </c>
      <c r="K1243" s="238">
        <f t="shared" si="365"/>
        <v>46.786955500159415</v>
      </c>
      <c r="L1243" s="238">
        <f t="shared" si="365"/>
        <v>56.645282173672186</v>
      </c>
      <c r="M1243" s="238">
        <f t="shared" si="365"/>
        <v>57.417418226028992</v>
      </c>
      <c r="N1243" s="238">
        <f t="shared" si="365"/>
        <v>57.417418226029007</v>
      </c>
      <c r="O1243" s="238">
        <f t="shared" si="365"/>
        <v>90.669661635324132</v>
      </c>
      <c r="P1243" s="238">
        <f t="shared" si="365"/>
        <v>98.306962920430053</v>
      </c>
      <c r="Q1243" s="238">
        <f t="shared" si="365"/>
        <v>108.15193355478124</v>
      </c>
      <c r="R1243" s="238">
        <f t="shared" si="365"/>
        <v>146.14546889829171</v>
      </c>
      <c r="S1243" s="238">
        <f t="shared" si="365"/>
        <v>91.949691358281243</v>
      </c>
      <c r="T1243" s="238">
        <f t="shared" si="365"/>
        <v>96.94564161056465</v>
      </c>
      <c r="U1243" s="238">
        <f t="shared" si="365"/>
        <v>150.48456514380942</v>
      </c>
      <c r="V1243" s="238">
        <f t="shared" si="365"/>
        <v>175.48013009443238</v>
      </c>
      <c r="W1243" s="238">
        <f t="shared" si="365"/>
        <v>156.66827258135365</v>
      </c>
      <c r="X1243" s="238">
        <f t="shared" si="365"/>
        <v>148.37827388897676</v>
      </c>
      <c r="Y1243" s="238">
        <f t="shared" si="365"/>
        <v>149.52364310071803</v>
      </c>
      <c r="Z1243" s="238">
        <f t="shared" si="365"/>
        <v>100</v>
      </c>
      <c r="AA1243" s="238">
        <f t="shared" si="365"/>
        <v>113.2056882979888</v>
      </c>
      <c r="AB1243" s="238">
        <f t="shared" si="365"/>
        <v>118.2246037263502</v>
      </c>
      <c r="AC1243" s="238">
        <f t="shared" si="365"/>
        <v>99.565000423700894</v>
      </c>
      <c r="AD1243" s="238">
        <f t="shared" si="365"/>
        <v>102.96052631578947</v>
      </c>
      <c r="AE1243" s="238">
        <f t="shared" si="365"/>
        <v>100.91103202846976</v>
      </c>
      <c r="AF1243" s="238">
        <f t="shared" si="365"/>
        <v>102.59895088221269</v>
      </c>
      <c r="AG1243" s="238">
        <f t="shared" si="365"/>
        <v>98.040529224585498</v>
      </c>
      <c r="AH1243" s="238"/>
    </row>
    <row r="1244" spans="1:34" x14ac:dyDescent="0.2">
      <c r="A1244" s="219" t="s">
        <v>113</v>
      </c>
      <c r="B1244" s="219" t="s">
        <v>412</v>
      </c>
      <c r="C1244" s="238">
        <f t="shared" si="363"/>
        <v>69.272895208659847</v>
      </c>
      <c r="D1244" s="238">
        <f t="shared" si="365"/>
        <v>64.898010968816791</v>
      </c>
      <c r="E1244" s="238">
        <f t="shared" si="365"/>
        <v>63.086765092507754</v>
      </c>
      <c r="F1244" s="238">
        <f t="shared" si="365"/>
        <v>91.531322719936099</v>
      </c>
      <c r="G1244" s="238">
        <f t="shared" si="365"/>
        <v>94.493285171403414</v>
      </c>
      <c r="H1244" s="238">
        <f t="shared" si="365"/>
        <v>68.924186533720217</v>
      </c>
      <c r="I1244" s="238">
        <f t="shared" si="365"/>
        <v>96.624348738856938</v>
      </c>
      <c r="J1244" s="238">
        <f t="shared" si="365"/>
        <v>88.994463013822042</v>
      </c>
      <c r="K1244" s="238">
        <f t="shared" si="365"/>
        <v>92.091864459464261</v>
      </c>
      <c r="L1244" s="238">
        <f t="shared" si="365"/>
        <v>86.145069498315522</v>
      </c>
      <c r="M1244" s="238">
        <f t="shared" si="365"/>
        <v>89.35989951592677</v>
      </c>
      <c r="N1244" s="238">
        <f t="shared" si="365"/>
        <v>66.573944456479353</v>
      </c>
      <c r="O1244" s="238">
        <f t="shared" si="365"/>
        <v>95.819792542289704</v>
      </c>
      <c r="P1244" s="238">
        <f t="shared" si="365"/>
        <v>89.989487705060441</v>
      </c>
      <c r="Q1244" s="238">
        <f t="shared" si="365"/>
        <v>95.215614690587586</v>
      </c>
      <c r="R1244" s="238">
        <f t="shared" si="365"/>
        <v>101.1498680743989</v>
      </c>
      <c r="S1244" s="238">
        <f t="shared" si="365"/>
        <v>100.21721101099823</v>
      </c>
      <c r="T1244" s="238">
        <f t="shared" si="365"/>
        <v>100.26767284937235</v>
      </c>
      <c r="U1244" s="238">
        <f t="shared" si="365"/>
        <v>101.19509435118302</v>
      </c>
      <c r="V1244" s="238">
        <f t="shared" si="365"/>
        <v>104.95837055072764</v>
      </c>
      <c r="W1244" s="238">
        <f t="shared" si="365"/>
        <v>105.05071254271918</v>
      </c>
      <c r="X1244" s="238">
        <f t="shared" si="365"/>
        <v>106.63454281385607</v>
      </c>
      <c r="Y1244" s="238">
        <f t="shared" si="365"/>
        <v>103.8375134563826</v>
      </c>
      <c r="Z1244" s="238">
        <f t="shared" si="365"/>
        <v>100</v>
      </c>
      <c r="AA1244" s="238">
        <f t="shared" si="365"/>
        <v>102.44644582394029</v>
      </c>
      <c r="AB1244" s="238">
        <f t="shared" si="365"/>
        <v>98.925917228244856</v>
      </c>
      <c r="AC1244" s="238">
        <f t="shared" si="365"/>
        <v>101.5523382322551</v>
      </c>
      <c r="AD1244" s="238">
        <f t="shared" si="365"/>
        <v>97.212847592038912</v>
      </c>
      <c r="AE1244" s="238">
        <f t="shared" si="365"/>
        <v>102.90759609479767</v>
      </c>
      <c r="AF1244" s="238">
        <f t="shared" si="365"/>
        <v>108.27883595992806</v>
      </c>
      <c r="AG1244" s="238">
        <f t="shared" si="365"/>
        <v>106.15945454736466</v>
      </c>
      <c r="AH1244" s="238"/>
    </row>
    <row r="1245" spans="1:34" x14ac:dyDescent="0.2">
      <c r="A1245" s="219" t="s">
        <v>182</v>
      </c>
      <c r="B1245" s="219" t="s">
        <v>413</v>
      </c>
      <c r="C1245" s="238">
        <f t="shared" si="363"/>
        <v>40.156460510881942</v>
      </c>
      <c r="D1245" s="238">
        <f t="shared" si="365"/>
        <v>47.865678145870937</v>
      </c>
      <c r="E1245" s="238">
        <f t="shared" si="365"/>
        <v>51.277635614022898</v>
      </c>
      <c r="F1245" s="238">
        <f t="shared" si="365"/>
        <v>55.572110934624185</v>
      </c>
      <c r="G1245" s="238">
        <f t="shared" si="365"/>
        <v>53.834024504613218</v>
      </c>
      <c r="H1245" s="238">
        <f t="shared" si="365"/>
        <v>56.222273371203535</v>
      </c>
      <c r="I1245" s="238">
        <f t="shared" si="365"/>
        <v>54.818678125335282</v>
      </c>
      <c r="J1245" s="238">
        <f t="shared" si="365"/>
        <v>53.952299020702696</v>
      </c>
      <c r="K1245" s="238">
        <f t="shared" si="365"/>
        <v>56.162056786537704</v>
      </c>
      <c r="L1245" s="238">
        <f t="shared" si="365"/>
        <v>60.926893987965236</v>
      </c>
      <c r="M1245" s="238">
        <f t="shared" si="365"/>
        <v>66.59760450413404</v>
      </c>
      <c r="N1245" s="238">
        <f t="shared" si="365"/>
        <v>72.918997470426248</v>
      </c>
      <c r="O1245" s="238">
        <f t="shared" si="365"/>
        <v>81.754577710411922</v>
      </c>
      <c r="P1245" s="238">
        <f t="shared" si="365"/>
        <v>85.020765571170827</v>
      </c>
      <c r="Q1245" s="238">
        <f t="shared" si="365"/>
        <v>82.322580283535146</v>
      </c>
      <c r="R1245" s="238">
        <f t="shared" si="365"/>
        <v>95.197162237780702</v>
      </c>
      <c r="S1245" s="238">
        <f t="shared" si="365"/>
        <v>90.433823386696474</v>
      </c>
      <c r="T1245" s="238">
        <f t="shared" si="365"/>
        <v>86.295538163688136</v>
      </c>
      <c r="U1245" s="238">
        <f t="shared" si="365"/>
        <v>93.850370543413405</v>
      </c>
      <c r="V1245" s="238">
        <f t="shared" si="365"/>
        <v>101.78518019262191</v>
      </c>
      <c r="W1245" s="238">
        <f t="shared" si="365"/>
        <v>96.758171030711907</v>
      </c>
      <c r="X1245" s="238">
        <f t="shared" si="365"/>
        <v>97.576922007843677</v>
      </c>
      <c r="Y1245" s="238">
        <f t="shared" si="365"/>
        <v>96.815013220699825</v>
      </c>
      <c r="Z1245" s="238">
        <f t="shared" si="365"/>
        <v>100</v>
      </c>
      <c r="AA1245" s="238">
        <f t="shared" si="365"/>
        <v>93.930591652652495</v>
      </c>
      <c r="AB1245" s="238">
        <f t="shared" si="365"/>
        <v>96.864368734445222</v>
      </c>
      <c r="AC1245" s="238">
        <f t="shared" si="365"/>
        <v>112.04076795449159</v>
      </c>
      <c r="AD1245" s="238">
        <f t="shared" si="365"/>
        <v>99.384065169878795</v>
      </c>
      <c r="AE1245" s="238">
        <f t="shared" si="365"/>
        <v>100.53100701687845</v>
      </c>
      <c r="AF1245" s="238">
        <f t="shared" si="365"/>
        <v>109.0031045187996</v>
      </c>
      <c r="AG1245" s="238">
        <f t="shared" si="365"/>
        <v>110.61371841155234</v>
      </c>
      <c r="AH1245" s="238"/>
    </row>
    <row r="1246" spans="1:34" x14ac:dyDescent="0.2">
      <c r="A1246" s="219" t="s">
        <v>114</v>
      </c>
      <c r="B1246" s="219" t="s">
        <v>414</v>
      </c>
      <c r="C1246" s="238">
        <f t="shared" si="363"/>
        <v>98.12030514364298</v>
      </c>
      <c r="D1246" s="238">
        <f t="shared" si="365"/>
        <v>121.58479481139955</v>
      </c>
      <c r="E1246" s="238">
        <f t="shared" si="365"/>
        <v>128.5074588252435</v>
      </c>
      <c r="F1246" s="238">
        <f t="shared" si="365"/>
        <v>91.318873675821322</v>
      </c>
      <c r="G1246" s="238">
        <f t="shared" si="365"/>
        <v>69.43855723729429</v>
      </c>
      <c r="H1246" s="238">
        <f t="shared" si="365"/>
        <v>88.839321534321954</v>
      </c>
      <c r="I1246" s="238">
        <f t="shared" si="365"/>
        <v>69.507073366223054</v>
      </c>
      <c r="J1246" s="238">
        <f t="shared" si="365"/>
        <v>80.42747737593119</v>
      </c>
      <c r="K1246" s="238">
        <f t="shared" si="365"/>
        <v>85.519327584341028</v>
      </c>
      <c r="L1246" s="238">
        <f t="shared" si="365"/>
        <v>110.02955603133398</v>
      </c>
      <c r="M1246" s="238">
        <f t="shared" si="365"/>
        <v>105.34743827365993</v>
      </c>
      <c r="N1246" s="238">
        <f t="shared" si="365"/>
        <v>105.32578403538568</v>
      </c>
      <c r="O1246" s="238">
        <f t="shared" si="365"/>
        <v>108.72179903744228</v>
      </c>
      <c r="P1246" s="238">
        <f t="shared" si="365"/>
        <v>114.28859221311585</v>
      </c>
      <c r="Q1246" s="238">
        <f t="shared" si="365"/>
        <v>114.74467198305828</v>
      </c>
      <c r="R1246" s="238">
        <f t="shared" si="365"/>
        <v>125.80820784919339</v>
      </c>
      <c r="S1246" s="238">
        <f t="shared" si="365"/>
        <v>129.00866963706466</v>
      </c>
      <c r="T1246" s="238">
        <f t="shared" si="365"/>
        <v>127.81747599661585</v>
      </c>
      <c r="U1246" s="238">
        <f t="shared" si="365"/>
        <v>128.57460697990223</v>
      </c>
      <c r="V1246" s="238">
        <f t="shared" si="365"/>
        <v>125.9315768240868</v>
      </c>
      <c r="W1246" s="238">
        <f t="shared" si="365"/>
        <v>126.12041728846745</v>
      </c>
      <c r="X1246" s="238">
        <f t="shared" si="365"/>
        <v>106.64618650207005</v>
      </c>
      <c r="Y1246" s="238">
        <f t="shared" si="365"/>
        <v>104.65267963909119</v>
      </c>
      <c r="Z1246" s="238">
        <f t="shared" si="365"/>
        <v>100</v>
      </c>
      <c r="AA1246" s="238">
        <f t="shared" si="365"/>
        <v>105.67292996493751</v>
      </c>
      <c r="AB1246" s="238">
        <f t="shared" si="365"/>
        <v>106.31078889961762</v>
      </c>
      <c r="AC1246" s="238">
        <f t="shared" si="365"/>
        <v>100.0095770151636</v>
      </c>
      <c r="AD1246" s="238">
        <f t="shared" si="365"/>
        <v>104.52400383209736</v>
      </c>
      <c r="AE1246" s="238">
        <f t="shared" si="365"/>
        <v>100.93580974730276</v>
      </c>
      <c r="AF1246" s="238">
        <f t="shared" si="365"/>
        <v>103.01271600912945</v>
      </c>
      <c r="AG1246" s="238">
        <f t="shared" si="365"/>
        <v>102.59732415209446</v>
      </c>
      <c r="AH1246" s="238"/>
    </row>
    <row r="1247" spans="1:34" x14ac:dyDescent="0.2">
      <c r="A1247" s="219" t="s">
        <v>115</v>
      </c>
      <c r="B1247" s="219" t="s">
        <v>415</v>
      </c>
      <c r="C1247" s="238">
        <f t="shared" si="363"/>
        <v>93.823032108370526</v>
      </c>
      <c r="D1247" s="238">
        <f t="shared" si="365"/>
        <v>101.188135287923</v>
      </c>
      <c r="E1247" s="238">
        <f t="shared" si="365"/>
        <v>112.8391276860371</v>
      </c>
      <c r="F1247" s="238">
        <f t="shared" si="365"/>
        <v>105.33371676191219</v>
      </c>
      <c r="G1247" s="238">
        <f t="shared" si="365"/>
        <v>105.67856858612201</v>
      </c>
      <c r="H1247" s="238">
        <f t="shared" si="365"/>
        <v>104.52170450429304</v>
      </c>
      <c r="I1247" s="238">
        <f t="shared" si="365"/>
        <v>111.76696267622582</v>
      </c>
      <c r="J1247" s="238">
        <f t="shared" si="365"/>
        <v>112.45445299907189</v>
      </c>
      <c r="K1247" s="238">
        <f t="shared" si="365"/>
        <v>114.38125739215792</v>
      </c>
      <c r="L1247" s="238">
        <f t="shared" si="365"/>
        <v>117.99467087325253</v>
      </c>
      <c r="M1247" s="238">
        <f t="shared" si="365"/>
        <v>124.58187747843037</v>
      </c>
      <c r="N1247" s="238">
        <f t="shared" si="365"/>
        <v>115.22294330526263</v>
      </c>
      <c r="O1247" s="238">
        <f t="shared" si="365"/>
        <v>122.29938520053871</v>
      </c>
      <c r="P1247" s="238">
        <f t="shared" si="365"/>
        <v>126.07869035327965</v>
      </c>
      <c r="Q1247" s="238">
        <f t="shared" si="365"/>
        <v>133.01630471348585</v>
      </c>
      <c r="R1247" s="238">
        <f t="shared" si="365"/>
        <v>130.76824275805441</v>
      </c>
      <c r="S1247" s="238">
        <f t="shared" si="365"/>
        <v>109.41807155386208</v>
      </c>
      <c r="T1247" s="238">
        <f t="shared" si="365"/>
        <v>115.68618461160614</v>
      </c>
      <c r="U1247" s="238">
        <f t="shared" si="365"/>
        <v>123.71861715196869</v>
      </c>
      <c r="V1247" s="238">
        <f t="shared" si="365"/>
        <v>122.56935290777351</v>
      </c>
      <c r="W1247" s="238">
        <f t="shared" si="365"/>
        <v>123.75082301168018</v>
      </c>
      <c r="X1247" s="238">
        <f t="shared" si="365"/>
        <v>109.66371033812669</v>
      </c>
      <c r="Y1247" s="238">
        <f t="shared" si="365"/>
        <v>111.77105348413023</v>
      </c>
      <c r="Z1247" s="238">
        <f t="shared" si="365"/>
        <v>100</v>
      </c>
      <c r="AA1247" s="238">
        <f t="shared" si="365"/>
        <v>104.98887507085269</v>
      </c>
      <c r="AB1247" s="238">
        <f t="shared" si="365"/>
        <v>103.47763705082203</v>
      </c>
      <c r="AC1247" s="238">
        <f t="shared" si="365"/>
        <v>102.48004617742481</v>
      </c>
      <c r="AD1247" s="238">
        <f t="shared" si="365"/>
        <v>99.088110771428873</v>
      </c>
      <c r="AE1247" s="238">
        <f t="shared" si="365"/>
        <v>100.2085242172443</v>
      </c>
      <c r="AF1247" s="238">
        <f t="shared" si="365"/>
        <v>106.82351481822224</v>
      </c>
      <c r="AG1247" s="238">
        <f t="shared" si="365"/>
        <v>104.77741176470587</v>
      </c>
      <c r="AH1247" s="238"/>
    </row>
    <row r="1248" spans="1:34" x14ac:dyDescent="0.2">
      <c r="A1248" s="219" t="s">
        <v>116</v>
      </c>
      <c r="B1248" s="219" t="s">
        <v>416</v>
      </c>
      <c r="C1248" s="238">
        <f t="shared" si="363"/>
        <v>81.768827934761575</v>
      </c>
      <c r="D1248" s="238">
        <f t="shared" si="365"/>
        <v>81.159427326126547</v>
      </c>
      <c r="E1248" s="238">
        <f t="shared" si="365"/>
        <v>87.240258801237118</v>
      </c>
      <c r="F1248" s="238">
        <f t="shared" si="365"/>
        <v>86.9269145613045</v>
      </c>
      <c r="G1248" s="238">
        <f t="shared" si="365"/>
        <v>82.778158163770215</v>
      </c>
      <c r="H1248" s="238">
        <f t="shared" si="365"/>
        <v>86.85809818878468</v>
      </c>
      <c r="I1248" s="238">
        <f t="shared" si="365"/>
        <v>84.668398234445576</v>
      </c>
      <c r="J1248" s="238">
        <f t="shared" si="365"/>
        <v>93.09169516821467</v>
      </c>
      <c r="K1248" s="238">
        <f t="shared" si="365"/>
        <v>101.04520455341238</v>
      </c>
      <c r="L1248" s="238">
        <f t="shared" si="365"/>
        <v>99.811731361123378</v>
      </c>
      <c r="M1248" s="238">
        <f t="shared" si="365"/>
        <v>102.9486263381948</v>
      </c>
      <c r="N1248" s="238">
        <f t="shared" si="365"/>
        <v>103.24183180013937</v>
      </c>
      <c r="O1248" s="238">
        <f t="shared" si="365"/>
        <v>102.22632210217255</v>
      </c>
      <c r="P1248" s="238">
        <f t="shared" si="365"/>
        <v>102.07239255575804</v>
      </c>
      <c r="Q1248" s="238">
        <f t="shared" si="365"/>
        <v>103.14908885511294</v>
      </c>
      <c r="R1248" s="238">
        <f t="shared" si="365"/>
        <v>110.22179099243669</v>
      </c>
      <c r="S1248" s="238">
        <f t="shared" si="365"/>
        <v>108.47182105069216</v>
      </c>
      <c r="T1248" s="238">
        <f t="shared" si="365"/>
        <v>100.50769530125059</v>
      </c>
      <c r="U1248" s="238">
        <f t="shared" si="365"/>
        <v>97.817846929009832</v>
      </c>
      <c r="V1248" s="238">
        <f t="shared" si="365"/>
        <v>92.909287588825237</v>
      </c>
      <c r="W1248" s="238">
        <f t="shared" si="365"/>
        <v>96.034763044308917</v>
      </c>
      <c r="X1248" s="238">
        <f t="shared" si="365"/>
        <v>100.53858537474432</v>
      </c>
      <c r="Y1248" s="238">
        <f t="shared" si="365"/>
        <v>103.0174473628292</v>
      </c>
      <c r="Z1248" s="238">
        <f t="shared" si="365"/>
        <v>100</v>
      </c>
      <c r="AA1248" s="238">
        <f t="shared" si="365"/>
        <v>106.71681182370018</v>
      </c>
      <c r="AB1248" s="238">
        <f t="shared" si="365"/>
        <v>106.24794552225134</v>
      </c>
      <c r="AC1248" s="238">
        <f t="shared" si="365"/>
        <v>96.760214609987614</v>
      </c>
      <c r="AD1248" s="238">
        <f t="shared" si="365"/>
        <v>94.08520349942944</v>
      </c>
      <c r="AE1248" s="238">
        <f t="shared" si="365"/>
        <v>102.11371373405822</v>
      </c>
      <c r="AF1248" s="238">
        <f t="shared" si="365"/>
        <v>103.09009430807303</v>
      </c>
      <c r="AG1248" s="238">
        <f t="shared" si="365"/>
        <v>104.55235204855842</v>
      </c>
      <c r="AH1248" s="238"/>
    </row>
    <row r="1249" spans="1:34" x14ac:dyDescent="0.2">
      <c r="A1249" s="219" t="s">
        <v>183</v>
      </c>
      <c r="B1249" s="219" t="s">
        <v>417</v>
      </c>
      <c r="C1249" s="238">
        <f t="shared" si="363"/>
        <v>66.900926048720706</v>
      </c>
      <c r="D1249" s="238">
        <f t="shared" si="365"/>
        <v>66.292735811914156</v>
      </c>
      <c r="E1249" s="238">
        <f t="shared" si="365"/>
        <v>71.083639408405446</v>
      </c>
      <c r="F1249" s="238">
        <f t="shared" si="365"/>
        <v>71.50928994378512</v>
      </c>
      <c r="G1249" s="238">
        <f t="shared" si="365"/>
        <v>70.800274321113022</v>
      </c>
      <c r="H1249" s="238">
        <f t="shared" si="365"/>
        <v>71.428536141027323</v>
      </c>
      <c r="I1249" s="238">
        <f t="shared" si="365"/>
        <v>75.243144212644268</v>
      </c>
      <c r="J1249" s="238">
        <f t="shared" si="365"/>
        <v>74.755703349075901</v>
      </c>
      <c r="K1249" s="238">
        <f t="shared" si="365"/>
        <v>78.856400186655506</v>
      </c>
      <c r="L1249" s="238">
        <f t="shared" si="365"/>
        <v>83.113531780990584</v>
      </c>
      <c r="M1249" s="238">
        <f t="shared" si="365"/>
        <v>82.299056191154591</v>
      </c>
      <c r="N1249" s="238">
        <f t="shared" si="365"/>
        <v>83.263743159890126</v>
      </c>
      <c r="O1249" s="238">
        <f t="shared" si="365"/>
        <v>91.009207639879889</v>
      </c>
      <c r="P1249" s="238">
        <f t="shared" si="365"/>
        <v>93.483124259380531</v>
      </c>
      <c r="Q1249" s="238">
        <f t="shared" si="365"/>
        <v>97.43393373709209</v>
      </c>
      <c r="R1249" s="238">
        <f t="shared" si="365"/>
        <v>102.13877276089329</v>
      </c>
      <c r="S1249" s="238">
        <f t="shared" si="365"/>
        <v>106.33966168680979</v>
      </c>
      <c r="T1249" s="238">
        <f t="shared" si="365"/>
        <v>96.37106905070722</v>
      </c>
      <c r="U1249" s="238">
        <f t="shared" si="365"/>
        <v>97.820918733257201</v>
      </c>
      <c r="V1249" s="238">
        <f t="shared" si="365"/>
        <v>91.452058079128207</v>
      </c>
      <c r="W1249" s="238">
        <f t="shared" si="365"/>
        <v>94.83448190444409</v>
      </c>
      <c r="X1249" s="238">
        <f t="shared" si="365"/>
        <v>94.752836815538316</v>
      </c>
      <c r="Y1249" s="238">
        <f t="shared" si="365"/>
        <v>95.327560856069255</v>
      </c>
      <c r="Z1249" s="238">
        <f t="shared" si="365"/>
        <v>100</v>
      </c>
      <c r="AA1249" s="238">
        <f t="shared" si="365"/>
        <v>107.99938819210769</v>
      </c>
      <c r="AB1249" s="238">
        <f t="shared" si="365"/>
        <v>98.812205730716116</v>
      </c>
      <c r="AC1249" s="238">
        <f t="shared" si="365"/>
        <v>105.23821098687409</v>
      </c>
      <c r="AD1249" s="238">
        <f t="shared" si="365"/>
        <v>105.32825880114179</v>
      </c>
      <c r="AE1249" s="238">
        <f t="shared" si="365"/>
        <v>101.699716713881</v>
      </c>
      <c r="AF1249" s="238">
        <f t="shared" si="365"/>
        <v>109.15391279237654</v>
      </c>
      <c r="AG1249" s="238">
        <f t="shared" si="365"/>
        <v>103.08555399719495</v>
      </c>
      <c r="AH1249" s="238"/>
    </row>
    <row r="1250" spans="1:34" x14ac:dyDescent="0.2">
      <c r="A1250" s="219" t="s">
        <v>97</v>
      </c>
      <c r="B1250" s="219" t="s">
        <v>418</v>
      </c>
      <c r="C1250" s="238">
        <f t="shared" si="363"/>
        <v>59.345838354846649</v>
      </c>
      <c r="D1250" s="238">
        <f t="shared" si="365"/>
        <v>57.658918560791882</v>
      </c>
      <c r="E1250" s="238">
        <f t="shared" si="365"/>
        <v>60.127034560468552</v>
      </c>
      <c r="F1250" s="238">
        <f t="shared" si="365"/>
        <v>66.346909905723322</v>
      </c>
      <c r="G1250" s="238">
        <f t="shared" si="365"/>
        <v>67.439786916691645</v>
      </c>
      <c r="H1250" s="238">
        <f t="shared" si="365"/>
        <v>65.871419779094182</v>
      </c>
      <c r="I1250" s="238">
        <f t="shared" si="365"/>
        <v>67.859520693196501</v>
      </c>
      <c r="J1250" s="238">
        <f t="shared" si="365"/>
        <v>73.406253582219847</v>
      </c>
      <c r="K1250" s="238">
        <f t="shared" si="365"/>
        <v>78.234746014226175</v>
      </c>
      <c r="L1250" s="238">
        <f t="shared" si="365"/>
        <v>71.279429048522687</v>
      </c>
      <c r="M1250" s="238">
        <f t="shared" si="365"/>
        <v>69.129843529458029</v>
      </c>
      <c r="N1250" s="238">
        <f t="shared" si="365"/>
        <v>69.129843529458029</v>
      </c>
      <c r="O1250" s="238">
        <f t="shared" si="365"/>
        <v>74.747709205919591</v>
      </c>
      <c r="P1250" s="238">
        <f t="shared" si="365"/>
        <v>79.068386038631701</v>
      </c>
      <c r="Q1250" s="238">
        <f t="shared" si="365"/>
        <v>88.553291577307249</v>
      </c>
      <c r="R1250" s="238">
        <f t="shared" si="365"/>
        <v>95.348850087970192</v>
      </c>
      <c r="S1250" s="238">
        <f t="shared" si="365"/>
        <v>101.94688327329797</v>
      </c>
      <c r="T1250" s="238">
        <f t="shared" si="365"/>
        <v>98.671888182220016</v>
      </c>
      <c r="U1250" s="238">
        <f t="shared" si="365"/>
        <v>100.55102732696453</v>
      </c>
      <c r="V1250" s="238">
        <f t="shared" si="365"/>
        <v>97.972795857042343</v>
      </c>
      <c r="W1250" s="238">
        <f t="shared" si="365"/>
        <v>92.178538296021728</v>
      </c>
      <c r="X1250" s="238">
        <f t="shared" si="365"/>
        <v>86.703022727778986</v>
      </c>
      <c r="Y1250" s="238">
        <f t="shared" si="365"/>
        <v>91.856861087630321</v>
      </c>
      <c r="Z1250" s="238">
        <f t="shared" si="365"/>
        <v>100</v>
      </c>
      <c r="AA1250" s="238">
        <f t="shared" si="365"/>
        <v>100.88054006457294</v>
      </c>
      <c r="AB1250" s="238">
        <f t="shared" si="365"/>
        <v>102.69047332715485</v>
      </c>
      <c r="AC1250" s="238">
        <f t="shared" si="365"/>
        <v>102.84336125920284</v>
      </c>
      <c r="AD1250" s="238">
        <f t="shared" si="365"/>
        <v>95.770206348118194</v>
      </c>
      <c r="AE1250" s="238">
        <f t="shared" si="365"/>
        <v>101.17391304347827</v>
      </c>
      <c r="AF1250" s="238">
        <f t="shared" si="365"/>
        <v>103.89737991266375</v>
      </c>
      <c r="AG1250" s="238">
        <f t="shared" si="365"/>
        <v>95.331681805670257</v>
      </c>
      <c r="AH1250" s="238"/>
    </row>
    <row r="1251" spans="1:34" x14ac:dyDescent="0.2">
      <c r="A1251" s="219" t="s">
        <v>462</v>
      </c>
      <c r="B1251" s="219" t="s">
        <v>419</v>
      </c>
      <c r="C1251" s="238">
        <f t="shared" si="363"/>
        <v>12.250245690657751</v>
      </c>
      <c r="D1251" s="238">
        <f t="shared" ref="D1251:AG1259" si="366">IFERROR(100*(D1039/D1145),"")</f>
        <v>44.787500935098521</v>
      </c>
      <c r="E1251" s="238">
        <f t="shared" si="366"/>
        <v>108.30277062957001</v>
      </c>
      <c r="F1251" s="238">
        <f t="shared" si="366"/>
        <v>74.599587831729366</v>
      </c>
      <c r="G1251" s="238">
        <f t="shared" si="366"/>
        <v>44.081429568318626</v>
      </c>
      <c r="H1251" s="238">
        <f t="shared" si="366"/>
        <v>92.743262570509202</v>
      </c>
      <c r="I1251" s="238">
        <f t="shared" si="366"/>
        <v>68.786548727902357</v>
      </c>
      <c r="J1251" s="238">
        <f t="shared" si="366"/>
        <v>91.601315397925191</v>
      </c>
      <c r="K1251" s="238">
        <f t="shared" si="366"/>
        <v>103.90649526206481</v>
      </c>
      <c r="L1251" s="238">
        <f t="shared" si="366"/>
        <v>179.27754587544339</v>
      </c>
      <c r="M1251" s="238">
        <f t="shared" si="366"/>
        <v>149.27019032144781</v>
      </c>
      <c r="N1251" s="238">
        <f t="shared" si="366"/>
        <v>149.27019032144779</v>
      </c>
      <c r="O1251" s="238">
        <f t="shared" si="366"/>
        <v>122.87522009182223</v>
      </c>
      <c r="P1251" s="238">
        <f t="shared" si="366"/>
        <v>98.815736437479444</v>
      </c>
      <c r="Q1251" s="238">
        <f t="shared" si="366"/>
        <v>109.82925504970626</v>
      </c>
      <c r="R1251" s="238">
        <f t="shared" si="366"/>
        <v>119.44108174646304</v>
      </c>
      <c r="S1251" s="238">
        <f t="shared" si="366"/>
        <v>123.99870197099914</v>
      </c>
      <c r="T1251" s="238">
        <f t="shared" si="366"/>
        <v>118.25941978476531</v>
      </c>
      <c r="U1251" s="238">
        <f t="shared" si="366"/>
        <v>117.73440571246891</v>
      </c>
      <c r="V1251" s="238">
        <f t="shared" si="366"/>
        <v>120.7831260431802</v>
      </c>
      <c r="W1251" s="238">
        <f t="shared" si="366"/>
        <v>113.50990719951388</v>
      </c>
      <c r="X1251" s="238">
        <f t="shared" si="366"/>
        <v>117.03548897002251</v>
      </c>
      <c r="Y1251" s="238">
        <f t="shared" si="366"/>
        <v>119.3491124260355</v>
      </c>
      <c r="Z1251" s="238">
        <f t="shared" si="366"/>
        <v>100</v>
      </c>
      <c r="AA1251" s="238">
        <f t="shared" si="366"/>
        <v>100.84279956027848</v>
      </c>
      <c r="AB1251" s="238">
        <f t="shared" si="366"/>
        <v>101.52545108043081</v>
      </c>
      <c r="AC1251" s="238">
        <f t="shared" si="366"/>
        <v>98.539023452518265</v>
      </c>
      <c r="AD1251" s="238">
        <f t="shared" si="366"/>
        <v>100.07304601899196</v>
      </c>
      <c r="AE1251" s="238">
        <f t="shared" si="366"/>
        <v>101.96911196911198</v>
      </c>
      <c r="AF1251" s="238">
        <f t="shared" si="366"/>
        <v>104.51584889274858</v>
      </c>
      <c r="AG1251" s="238">
        <f t="shared" si="366"/>
        <v>104.97528830313014</v>
      </c>
      <c r="AH1251" s="238"/>
    </row>
    <row r="1252" spans="1:34" x14ac:dyDescent="0.2">
      <c r="A1252" s="219" t="s">
        <v>153</v>
      </c>
      <c r="B1252" s="219" t="s">
        <v>420</v>
      </c>
      <c r="C1252" s="238" t="str">
        <f t="shared" si="363"/>
        <v/>
      </c>
      <c r="D1252" s="238" t="str">
        <f t="shared" si="366"/>
        <v/>
      </c>
      <c r="E1252" s="238" t="str">
        <f t="shared" si="366"/>
        <v/>
      </c>
      <c r="F1252" s="238" t="str">
        <f t="shared" si="366"/>
        <v/>
      </c>
      <c r="G1252" s="238" t="str">
        <f t="shared" si="366"/>
        <v/>
      </c>
      <c r="H1252" s="238" t="str">
        <f t="shared" si="366"/>
        <v/>
      </c>
      <c r="I1252" s="238" t="str">
        <f t="shared" si="366"/>
        <v/>
      </c>
      <c r="J1252" s="238" t="str">
        <f t="shared" si="366"/>
        <v/>
      </c>
      <c r="K1252" s="238" t="str">
        <f t="shared" si="366"/>
        <v/>
      </c>
      <c r="L1252" s="238" t="str">
        <f t="shared" si="366"/>
        <v/>
      </c>
      <c r="M1252" s="238" t="str">
        <f t="shared" si="366"/>
        <v/>
      </c>
      <c r="N1252" s="238" t="str">
        <f t="shared" si="366"/>
        <v/>
      </c>
      <c r="O1252" s="238" t="str">
        <f t="shared" si="366"/>
        <v/>
      </c>
      <c r="P1252" s="238" t="str">
        <f t="shared" si="366"/>
        <v/>
      </c>
      <c r="Q1252" s="238" t="str">
        <f t="shared" si="366"/>
        <v/>
      </c>
      <c r="R1252" s="238" t="str">
        <f t="shared" si="366"/>
        <v/>
      </c>
      <c r="S1252" s="238" t="str">
        <f t="shared" si="366"/>
        <v/>
      </c>
      <c r="T1252" s="238" t="str">
        <f t="shared" si="366"/>
        <v/>
      </c>
      <c r="U1252" s="238" t="str">
        <f t="shared" si="366"/>
        <v/>
      </c>
      <c r="V1252" s="238" t="str">
        <f t="shared" si="366"/>
        <v/>
      </c>
      <c r="W1252" s="238" t="str">
        <f t="shared" si="366"/>
        <v/>
      </c>
      <c r="X1252" s="238" t="str">
        <f t="shared" si="366"/>
        <v/>
      </c>
      <c r="Y1252" s="238" t="str">
        <f t="shared" si="366"/>
        <v/>
      </c>
      <c r="Z1252" s="238" t="str">
        <f t="shared" si="366"/>
        <v/>
      </c>
      <c r="AA1252" s="238" t="str">
        <f t="shared" si="366"/>
        <v/>
      </c>
      <c r="AB1252" s="238" t="str">
        <f t="shared" si="366"/>
        <v/>
      </c>
      <c r="AC1252" s="238" t="str">
        <f t="shared" si="366"/>
        <v/>
      </c>
      <c r="AD1252" s="238" t="str">
        <f t="shared" si="366"/>
        <v/>
      </c>
      <c r="AE1252" s="238" t="str">
        <f t="shared" si="366"/>
        <v/>
      </c>
      <c r="AF1252" s="238" t="str">
        <f t="shared" si="366"/>
        <v/>
      </c>
      <c r="AG1252" s="238" t="str">
        <f t="shared" si="366"/>
        <v/>
      </c>
      <c r="AH1252" s="238"/>
    </row>
    <row r="1253" spans="1:34" x14ac:dyDescent="0.2">
      <c r="A1253" s="219" t="s">
        <v>185</v>
      </c>
      <c r="B1253" s="219" t="s">
        <v>421</v>
      </c>
      <c r="C1253" s="238" t="str">
        <f t="shared" si="363"/>
        <v/>
      </c>
      <c r="D1253" s="238" t="str">
        <f t="shared" si="366"/>
        <v/>
      </c>
      <c r="E1253" s="238" t="str">
        <f t="shared" si="366"/>
        <v/>
      </c>
      <c r="F1253" s="238">
        <f t="shared" si="366"/>
        <v>22.930712338042692</v>
      </c>
      <c r="G1253" s="238">
        <f t="shared" si="366"/>
        <v>28.572618516973929</v>
      </c>
      <c r="H1253" s="238">
        <f t="shared" si="366"/>
        <v>27.29775542246562</v>
      </c>
      <c r="I1253" s="238">
        <f t="shared" si="366"/>
        <v>28.419818808533829</v>
      </c>
      <c r="J1253" s="238">
        <f t="shared" si="366"/>
        <v>27.232435802816042</v>
      </c>
      <c r="K1253" s="238">
        <f t="shared" si="366"/>
        <v>26.526764899158266</v>
      </c>
      <c r="L1253" s="238">
        <f t="shared" si="366"/>
        <v>32.354355459702582</v>
      </c>
      <c r="M1253" s="238">
        <f t="shared" si="366"/>
        <v>76.473931086569749</v>
      </c>
      <c r="N1253" s="238">
        <f t="shared" si="366"/>
        <v>75.576158149587599</v>
      </c>
      <c r="O1253" s="238">
        <f t="shared" si="366"/>
        <v>149.93245536059339</v>
      </c>
      <c r="P1253" s="238">
        <f t="shared" si="366"/>
        <v>178.03712025356134</v>
      </c>
      <c r="Q1253" s="238">
        <f t="shared" si="366"/>
        <v>162.13712135674439</v>
      </c>
      <c r="R1253" s="238">
        <f t="shared" si="366"/>
        <v>169.19675030832079</v>
      </c>
      <c r="S1253" s="238">
        <f t="shared" si="366"/>
        <v>155.77009040518672</v>
      </c>
      <c r="T1253" s="238">
        <f t="shared" si="366"/>
        <v>86.38446159061975</v>
      </c>
      <c r="U1253" s="238">
        <f t="shared" si="366"/>
        <v>75.188263216863447</v>
      </c>
      <c r="V1253" s="238">
        <f t="shared" si="366"/>
        <v>122.483050004383</v>
      </c>
      <c r="W1253" s="238">
        <f t="shared" si="366"/>
        <v>121.83279937480842</v>
      </c>
      <c r="X1253" s="238">
        <f t="shared" si="366"/>
        <v>107.02370527306971</v>
      </c>
      <c r="Y1253" s="238">
        <f t="shared" si="366"/>
        <v>95.402879901960787</v>
      </c>
      <c r="Z1253" s="238">
        <f t="shared" si="366"/>
        <v>100</v>
      </c>
      <c r="AA1253" s="238">
        <f t="shared" si="366"/>
        <v>100</v>
      </c>
      <c r="AB1253" s="238">
        <f t="shared" si="366"/>
        <v>91.911764705882362</v>
      </c>
      <c r="AC1253" s="238">
        <f t="shared" si="366"/>
        <v>102.38095238095239</v>
      </c>
      <c r="AD1253" s="238">
        <f t="shared" si="366"/>
        <v>99.369388627618648</v>
      </c>
      <c r="AE1253" s="238">
        <f t="shared" si="366"/>
        <v>100</v>
      </c>
      <c r="AF1253" s="238">
        <f t="shared" si="366"/>
        <v>108.41111352289994</v>
      </c>
      <c r="AG1253" s="238">
        <f t="shared" si="366"/>
        <v>100.38720195638884</v>
      </c>
      <c r="AH1253" s="238"/>
    </row>
    <row r="1254" spans="1:34" x14ac:dyDescent="0.2">
      <c r="A1254" s="219" t="s">
        <v>463</v>
      </c>
      <c r="B1254" s="219" t="s">
        <v>422</v>
      </c>
      <c r="C1254" s="238" t="str">
        <f t="shared" si="363"/>
        <v/>
      </c>
      <c r="D1254" s="238" t="str">
        <f t="shared" si="366"/>
        <v/>
      </c>
      <c r="E1254" s="238" t="str">
        <f t="shared" si="366"/>
        <v/>
      </c>
      <c r="F1254" s="238">
        <f t="shared" si="366"/>
        <v>49.721155452411871</v>
      </c>
      <c r="G1254" s="238">
        <f t="shared" si="366"/>
        <v>48.333715857250823</v>
      </c>
      <c r="H1254" s="238">
        <f t="shared" si="366"/>
        <v>49.131876398847588</v>
      </c>
      <c r="I1254" s="238">
        <f t="shared" si="366"/>
        <v>50.60095204083963</v>
      </c>
      <c r="J1254" s="238">
        <f t="shared" si="366"/>
        <v>49.612426299184655</v>
      </c>
      <c r="K1254" s="238">
        <f t="shared" si="366"/>
        <v>50.576764827832243</v>
      </c>
      <c r="L1254" s="238">
        <f t="shared" si="366"/>
        <v>50.688074334360977</v>
      </c>
      <c r="M1254" s="238">
        <f t="shared" si="366"/>
        <v>50.239507304853362</v>
      </c>
      <c r="N1254" s="238">
        <f t="shared" si="366"/>
        <v>84.810035119631806</v>
      </c>
      <c r="O1254" s="238">
        <f t="shared" si="366"/>
        <v>87.496418615476458</v>
      </c>
      <c r="P1254" s="238">
        <f t="shared" si="366"/>
        <v>91.06562680908354</v>
      </c>
      <c r="Q1254" s="238">
        <f t="shared" si="366"/>
        <v>92.190674391523743</v>
      </c>
      <c r="R1254" s="238">
        <f t="shared" si="366"/>
        <v>95.514499602769718</v>
      </c>
      <c r="S1254" s="238">
        <f t="shared" si="366"/>
        <v>95.944796103647633</v>
      </c>
      <c r="T1254" s="238">
        <f t="shared" si="366"/>
        <v>96.984630245203377</v>
      </c>
      <c r="U1254" s="238">
        <f t="shared" si="366"/>
        <v>98.161271194493068</v>
      </c>
      <c r="V1254" s="238">
        <f t="shared" si="366"/>
        <v>98.758878933550037</v>
      </c>
      <c r="W1254" s="238">
        <f t="shared" si="366"/>
        <v>99.473024965800278</v>
      </c>
      <c r="X1254" s="238">
        <f t="shared" si="366"/>
        <v>101.28676470588233</v>
      </c>
      <c r="Y1254" s="238">
        <f t="shared" si="366"/>
        <v>101.28676470588233</v>
      </c>
      <c r="Z1254" s="238">
        <f t="shared" si="366"/>
        <v>100</v>
      </c>
      <c r="AA1254" s="238">
        <f t="shared" si="366"/>
        <v>100</v>
      </c>
      <c r="AB1254" s="238">
        <f t="shared" si="366"/>
        <v>100</v>
      </c>
      <c r="AC1254" s="238">
        <f t="shared" si="366"/>
        <v>100.7370283018868</v>
      </c>
      <c r="AD1254" s="238">
        <f t="shared" si="366"/>
        <v>102.14238628872776</v>
      </c>
      <c r="AE1254" s="238">
        <f t="shared" si="366"/>
        <v>100.03657198585883</v>
      </c>
      <c r="AF1254" s="238">
        <f t="shared" si="366"/>
        <v>101.67149543124583</v>
      </c>
      <c r="AG1254" s="238">
        <f t="shared" si="366"/>
        <v>101.26373626373626</v>
      </c>
      <c r="AH1254" s="238"/>
    </row>
    <row r="1255" spans="1:34" x14ac:dyDescent="0.2">
      <c r="A1255" s="219" t="s">
        <v>117</v>
      </c>
      <c r="B1255" s="219" t="s">
        <v>423</v>
      </c>
      <c r="C1255" s="238">
        <f t="shared" si="363"/>
        <v>379.38288285441359</v>
      </c>
      <c r="D1255" s="238">
        <f t="shared" si="366"/>
        <v>678.14180245459568</v>
      </c>
      <c r="E1255" s="238">
        <f t="shared" si="366"/>
        <v>305.54936248036103</v>
      </c>
      <c r="F1255" s="238">
        <f t="shared" si="366"/>
        <v>500.62527793843429</v>
      </c>
      <c r="G1255" s="238">
        <f t="shared" si="366"/>
        <v>745.36404827268473</v>
      </c>
      <c r="H1255" s="238">
        <f t="shared" si="366"/>
        <v>267.38428012160159</v>
      </c>
      <c r="I1255" s="238">
        <f t="shared" si="366"/>
        <v>24.159639195739896</v>
      </c>
      <c r="J1255" s="238">
        <f t="shared" si="366"/>
        <v>103.17933596633195</v>
      </c>
      <c r="K1255" s="238">
        <f t="shared" si="366"/>
        <v>137.18668030565507</v>
      </c>
      <c r="L1255" s="238">
        <f t="shared" si="366"/>
        <v>46.294511624054039</v>
      </c>
      <c r="M1255" s="238">
        <f t="shared" si="366"/>
        <v>66.705086495928811</v>
      </c>
      <c r="N1255" s="238">
        <f t="shared" si="366"/>
        <v>66.560670913773279</v>
      </c>
      <c r="O1255" s="238">
        <f t="shared" si="366"/>
        <v>50.831611809248834</v>
      </c>
      <c r="P1255" s="238">
        <f t="shared" si="366"/>
        <v>53.126094286749648</v>
      </c>
      <c r="Q1255" s="238">
        <f t="shared" si="366"/>
        <v>53.375746985465568</v>
      </c>
      <c r="R1255" s="238">
        <f t="shared" si="366"/>
        <v>68.843199917354653</v>
      </c>
      <c r="S1255" s="238">
        <f t="shared" si="366"/>
        <v>70.652218309343539</v>
      </c>
      <c r="T1255" s="238">
        <f t="shared" si="366"/>
        <v>71.120335231412071</v>
      </c>
      <c r="U1255" s="238">
        <f t="shared" si="366"/>
        <v>74.18130608887455</v>
      </c>
      <c r="V1255" s="238">
        <f t="shared" si="366"/>
        <v>74.303448744344706</v>
      </c>
      <c r="W1255" s="238">
        <f t="shared" si="366"/>
        <v>76.444046713710875</v>
      </c>
      <c r="X1255" s="238">
        <f t="shared" si="366"/>
        <v>99.432181185606822</v>
      </c>
      <c r="Y1255" s="238">
        <f t="shared" si="366"/>
        <v>99.432181185606822</v>
      </c>
      <c r="Z1255" s="238">
        <f t="shared" si="366"/>
        <v>100</v>
      </c>
      <c r="AA1255" s="238">
        <f t="shared" si="366"/>
        <v>107.99843168006274</v>
      </c>
      <c r="AB1255" s="238">
        <f t="shared" si="366"/>
        <v>108.87240742776268</v>
      </c>
      <c r="AC1255" s="238">
        <f t="shared" si="366"/>
        <v>103.34970185899684</v>
      </c>
      <c r="AD1255" s="238">
        <f t="shared" si="366"/>
        <v>103.72305682560419</v>
      </c>
      <c r="AE1255" s="238">
        <f t="shared" si="366"/>
        <v>103.40940847694458</v>
      </c>
      <c r="AF1255" s="238">
        <f t="shared" si="366"/>
        <v>107.6007167215768</v>
      </c>
      <c r="AG1255" s="238">
        <f t="shared" si="366"/>
        <v>103.50654205607476</v>
      </c>
      <c r="AH1255" s="238"/>
    </row>
    <row r="1256" spans="1:34" x14ac:dyDescent="0.2">
      <c r="A1256" s="219" t="s">
        <v>118</v>
      </c>
      <c r="B1256" s="219" t="s">
        <v>424</v>
      </c>
      <c r="C1256" s="238" t="str">
        <f t="shared" si="363"/>
        <v/>
      </c>
      <c r="D1256" s="238" t="str">
        <f t="shared" si="366"/>
        <v/>
      </c>
      <c r="E1256" s="238" t="str">
        <f t="shared" si="366"/>
        <v/>
      </c>
      <c r="F1256" s="238" t="str">
        <f t="shared" si="366"/>
        <v/>
      </c>
      <c r="G1256" s="238" t="str">
        <f t="shared" si="366"/>
        <v/>
      </c>
      <c r="H1256" s="238" t="str">
        <f t="shared" si="366"/>
        <v/>
      </c>
      <c r="I1256" s="238" t="str">
        <f t="shared" si="366"/>
        <v/>
      </c>
      <c r="J1256" s="238" t="str">
        <f t="shared" si="366"/>
        <v/>
      </c>
      <c r="K1256" s="238" t="str">
        <f t="shared" si="366"/>
        <v/>
      </c>
      <c r="L1256" s="238" t="str">
        <f t="shared" si="366"/>
        <v/>
      </c>
      <c r="M1256" s="238" t="str">
        <f t="shared" si="366"/>
        <v/>
      </c>
      <c r="N1256" s="238" t="str">
        <f t="shared" si="366"/>
        <v/>
      </c>
      <c r="O1256" s="238" t="str">
        <f t="shared" si="366"/>
        <v/>
      </c>
      <c r="P1256" s="238" t="str">
        <f t="shared" si="366"/>
        <v/>
      </c>
      <c r="Q1256" s="238" t="str">
        <f t="shared" si="366"/>
        <v/>
      </c>
      <c r="R1256" s="238" t="str">
        <f t="shared" si="366"/>
        <v/>
      </c>
      <c r="S1256" s="238" t="str">
        <f t="shared" si="366"/>
        <v/>
      </c>
      <c r="T1256" s="238" t="str">
        <f t="shared" si="366"/>
        <v/>
      </c>
      <c r="U1256" s="238" t="str">
        <f t="shared" si="366"/>
        <v/>
      </c>
      <c r="V1256" s="238" t="str">
        <f t="shared" si="366"/>
        <v/>
      </c>
      <c r="W1256" s="238" t="str">
        <f t="shared" si="366"/>
        <v/>
      </c>
      <c r="X1256" s="238" t="str">
        <f t="shared" si="366"/>
        <v/>
      </c>
      <c r="Y1256" s="238" t="str">
        <f t="shared" si="366"/>
        <v/>
      </c>
      <c r="Z1256" s="238" t="str">
        <f t="shared" si="366"/>
        <v/>
      </c>
      <c r="AA1256" s="238" t="str">
        <f t="shared" si="366"/>
        <v/>
      </c>
      <c r="AB1256" s="238" t="str">
        <f t="shared" si="366"/>
        <v/>
      </c>
      <c r="AC1256" s="238" t="str">
        <f t="shared" si="366"/>
        <v/>
      </c>
      <c r="AD1256" s="238" t="str">
        <f t="shared" si="366"/>
        <v/>
      </c>
      <c r="AE1256" s="238" t="str">
        <f t="shared" si="366"/>
        <v/>
      </c>
      <c r="AF1256" s="238" t="str">
        <f t="shared" si="366"/>
        <v/>
      </c>
      <c r="AG1256" s="238" t="str">
        <f t="shared" si="366"/>
        <v/>
      </c>
      <c r="AH1256" s="238"/>
    </row>
    <row r="1257" spans="1:34" x14ac:dyDescent="0.2">
      <c r="A1257" s="219" t="s">
        <v>187</v>
      </c>
      <c r="B1257" s="219" t="s">
        <v>425</v>
      </c>
      <c r="C1257" s="238" t="str">
        <f t="shared" si="363"/>
        <v/>
      </c>
      <c r="D1257" s="238" t="str">
        <f t="shared" si="366"/>
        <v/>
      </c>
      <c r="E1257" s="238" t="str">
        <f t="shared" si="366"/>
        <v/>
      </c>
      <c r="F1257" s="238" t="str">
        <f t="shared" si="366"/>
        <v/>
      </c>
      <c r="G1257" s="238" t="str">
        <f t="shared" si="366"/>
        <v/>
      </c>
      <c r="H1257" s="238" t="str">
        <f t="shared" si="366"/>
        <v/>
      </c>
      <c r="I1257" s="238" t="str">
        <f t="shared" si="366"/>
        <v/>
      </c>
      <c r="J1257" s="238" t="str">
        <f t="shared" si="366"/>
        <v/>
      </c>
      <c r="K1257" s="238" t="str">
        <f t="shared" si="366"/>
        <v/>
      </c>
      <c r="L1257" s="238" t="str">
        <f t="shared" si="366"/>
        <v/>
      </c>
      <c r="M1257" s="238" t="str">
        <f t="shared" si="366"/>
        <v/>
      </c>
      <c r="N1257" s="238" t="str">
        <f t="shared" si="366"/>
        <v/>
      </c>
      <c r="O1257" s="238" t="str">
        <f t="shared" si="366"/>
        <v/>
      </c>
      <c r="P1257" s="238" t="str">
        <f t="shared" si="366"/>
        <v/>
      </c>
      <c r="Q1257" s="238" t="str">
        <f t="shared" si="366"/>
        <v/>
      </c>
      <c r="R1257" s="238" t="str">
        <f t="shared" si="366"/>
        <v/>
      </c>
      <c r="S1257" s="238" t="str">
        <f t="shared" si="366"/>
        <v/>
      </c>
      <c r="T1257" s="238" t="str">
        <f t="shared" si="366"/>
        <v/>
      </c>
      <c r="U1257" s="238" t="str">
        <f t="shared" si="366"/>
        <v/>
      </c>
      <c r="V1257" s="238" t="str">
        <f t="shared" si="366"/>
        <v/>
      </c>
      <c r="W1257" s="238" t="str">
        <f t="shared" si="366"/>
        <v/>
      </c>
      <c r="X1257" s="238" t="str">
        <f t="shared" si="366"/>
        <v/>
      </c>
      <c r="Y1257" s="238" t="str">
        <f t="shared" si="366"/>
        <v/>
      </c>
      <c r="Z1257" s="238" t="str">
        <f t="shared" si="366"/>
        <v/>
      </c>
      <c r="AA1257" s="238" t="str">
        <f t="shared" si="366"/>
        <v/>
      </c>
      <c r="AB1257" s="238" t="str">
        <f t="shared" si="366"/>
        <v/>
      </c>
      <c r="AC1257" s="238" t="str">
        <f t="shared" si="366"/>
        <v/>
      </c>
      <c r="AD1257" s="238" t="str">
        <f t="shared" si="366"/>
        <v/>
      </c>
      <c r="AE1257" s="238" t="str">
        <f t="shared" si="366"/>
        <v/>
      </c>
      <c r="AF1257" s="238" t="str">
        <f t="shared" si="366"/>
        <v/>
      </c>
      <c r="AG1257" s="238" t="str">
        <f t="shared" si="366"/>
        <v/>
      </c>
      <c r="AH1257" s="238"/>
    </row>
    <row r="1258" spans="1:34" x14ac:dyDescent="0.2">
      <c r="A1258" s="219" t="s">
        <v>189</v>
      </c>
      <c r="B1258" s="219" t="s">
        <v>426</v>
      </c>
      <c r="C1258" s="238">
        <f t="shared" si="363"/>
        <v>43.52009671670853</v>
      </c>
      <c r="D1258" s="238">
        <f t="shared" si="366"/>
        <v>46.74089053248553</v>
      </c>
      <c r="E1258" s="238">
        <f t="shared" si="366"/>
        <v>50.562549252295511</v>
      </c>
      <c r="F1258" s="238">
        <f t="shared" si="366"/>
        <v>54.176994856271079</v>
      </c>
      <c r="G1258" s="238">
        <f t="shared" si="366"/>
        <v>58.316271457186474</v>
      </c>
      <c r="H1258" s="238">
        <f t="shared" si="366"/>
        <v>65.116956271843264</v>
      </c>
      <c r="I1258" s="238">
        <f t="shared" si="366"/>
        <v>68.934142878217202</v>
      </c>
      <c r="J1258" s="238">
        <f t="shared" si="366"/>
        <v>69.378426922874098</v>
      </c>
      <c r="K1258" s="238">
        <f t="shared" si="366"/>
        <v>74.423337168590038</v>
      </c>
      <c r="L1258" s="238">
        <f t="shared" si="366"/>
        <v>72.540360048368711</v>
      </c>
      <c r="M1258" s="238">
        <f t="shared" si="366"/>
        <v>73.437839008743424</v>
      </c>
      <c r="N1258" s="238">
        <f t="shared" si="366"/>
        <v>85.836664818713572</v>
      </c>
      <c r="O1258" s="238">
        <f t="shared" si="366"/>
        <v>85.340108654429457</v>
      </c>
      <c r="P1258" s="238">
        <f t="shared" si="366"/>
        <v>83.716716551162847</v>
      </c>
      <c r="Q1258" s="238">
        <f t="shared" si="366"/>
        <v>84.376510785983996</v>
      </c>
      <c r="R1258" s="238">
        <f t="shared" si="366"/>
        <v>87.442486572378115</v>
      </c>
      <c r="S1258" s="238">
        <f t="shared" si="366"/>
        <v>94.69901085185424</v>
      </c>
      <c r="T1258" s="238">
        <f t="shared" si="366"/>
        <v>95.31947639422323</v>
      </c>
      <c r="U1258" s="238">
        <f t="shared" si="366"/>
        <v>96.271589411368737</v>
      </c>
      <c r="V1258" s="238">
        <f t="shared" si="366"/>
        <v>96.338543609007459</v>
      </c>
      <c r="W1258" s="238">
        <f t="shared" si="366"/>
        <v>96.950704947569449</v>
      </c>
      <c r="X1258" s="238">
        <f t="shared" si="366"/>
        <v>100.42303122412852</v>
      </c>
      <c r="Y1258" s="238">
        <f t="shared" si="366"/>
        <v>101.73315226462132</v>
      </c>
      <c r="Z1258" s="238">
        <f t="shared" si="366"/>
        <v>100</v>
      </c>
      <c r="AA1258" s="238">
        <f t="shared" si="366"/>
        <v>100.42607872311646</v>
      </c>
      <c r="AB1258" s="238">
        <f t="shared" si="366"/>
        <v>102.23252660424646</v>
      </c>
      <c r="AC1258" s="238">
        <f t="shared" si="366"/>
        <v>97.893941211088404</v>
      </c>
      <c r="AD1258" s="238">
        <f t="shared" si="366"/>
        <v>103.07748665979395</v>
      </c>
      <c r="AE1258" s="238">
        <f t="shared" si="366"/>
        <v>98.520571122161144</v>
      </c>
      <c r="AF1258" s="238">
        <f t="shared" si="366"/>
        <v>113.47883339367357</v>
      </c>
      <c r="AG1258" s="238">
        <f t="shared" si="366"/>
        <v>105.90958443845444</v>
      </c>
      <c r="AH1258" s="238"/>
    </row>
    <row r="1259" spans="1:34" x14ac:dyDescent="0.2">
      <c r="A1259" s="219" t="s">
        <v>464</v>
      </c>
      <c r="B1259" s="219" t="s">
        <v>427</v>
      </c>
      <c r="C1259" s="238">
        <f t="shared" si="363"/>
        <v>86.770747903179526</v>
      </c>
      <c r="D1259" s="238">
        <f t="shared" si="366"/>
        <v>94.82500093441557</v>
      </c>
      <c r="E1259" s="238">
        <f t="shared" si="366"/>
        <v>107.58228757378868</v>
      </c>
      <c r="F1259" s="238">
        <f t="shared" si="366"/>
        <v>105.59408765802725</v>
      </c>
      <c r="G1259" s="238">
        <f t="shared" si="366"/>
        <v>103.49950198252134</v>
      </c>
      <c r="H1259" s="238">
        <f t="shared" si="366"/>
        <v>101.39603957018133</v>
      </c>
      <c r="I1259" s="238">
        <f t="shared" si="366"/>
        <v>103.75745640075623</v>
      </c>
      <c r="J1259" s="238">
        <f t="shared" si="366"/>
        <v>102.83658225113153</v>
      </c>
      <c r="K1259" s="238">
        <f t="shared" si="366"/>
        <v>103.89840595964144</v>
      </c>
      <c r="L1259" s="238">
        <f t="shared" si="366"/>
        <v>99.970128036195845</v>
      </c>
      <c r="M1259" s="238">
        <f t="shared" si="366"/>
        <v>102.89043269801618</v>
      </c>
      <c r="N1259" s="238">
        <f t="shared" si="366"/>
        <v>101.32683814064814</v>
      </c>
      <c r="O1259" s="238">
        <f t="shared" si="366"/>
        <v>98.499126805354436</v>
      </c>
      <c r="P1259" s="238">
        <f t="shared" si="366"/>
        <v>104.62297206022906</v>
      </c>
      <c r="Q1259" s="238">
        <f t="shared" si="366"/>
        <v>106.83597624265401</v>
      </c>
      <c r="R1259" s="238">
        <f t="shared" si="366"/>
        <v>107.73560316258623</v>
      </c>
      <c r="S1259" s="238">
        <f t="shared" ref="D1259:AG1267" si="367">IFERROR(100*(S1047/S1153),"")</f>
        <v>106.14263000690585</v>
      </c>
      <c r="T1259" s="238">
        <f t="shared" si="367"/>
        <v>89.540298790919934</v>
      </c>
      <c r="U1259" s="238">
        <f t="shared" si="367"/>
        <v>90.617080557783211</v>
      </c>
      <c r="V1259" s="238">
        <f t="shared" si="367"/>
        <v>91.391247564362814</v>
      </c>
      <c r="W1259" s="238">
        <f t="shared" si="367"/>
        <v>93.416519367439122</v>
      </c>
      <c r="X1259" s="238">
        <f t="shared" si="367"/>
        <v>93.110815226742218</v>
      </c>
      <c r="Y1259" s="238">
        <f t="shared" si="367"/>
        <v>95.639297385620907</v>
      </c>
      <c r="Z1259" s="238">
        <f t="shared" si="367"/>
        <v>100</v>
      </c>
      <c r="AA1259" s="238">
        <f t="shared" si="367"/>
        <v>98.419155358869901</v>
      </c>
      <c r="AB1259" s="238">
        <f t="shared" si="367"/>
        <v>96.078036152870155</v>
      </c>
      <c r="AC1259" s="238">
        <f t="shared" si="367"/>
        <v>103.18803765449228</v>
      </c>
      <c r="AD1259" s="238">
        <f t="shared" si="367"/>
        <v>103.11173410750231</v>
      </c>
      <c r="AE1259" s="238">
        <f t="shared" si="367"/>
        <v>101.11286213144686</v>
      </c>
      <c r="AF1259" s="238">
        <f t="shared" si="367"/>
        <v>114.58290332063623</v>
      </c>
      <c r="AG1259" s="238">
        <f t="shared" si="367"/>
        <v>99.164454819395417</v>
      </c>
      <c r="AH1259" s="238"/>
    </row>
    <row r="1260" spans="1:34" x14ac:dyDescent="0.2">
      <c r="A1260" s="219" t="s">
        <v>465</v>
      </c>
      <c r="B1260" s="219" t="s">
        <v>428</v>
      </c>
      <c r="C1260" s="238">
        <f t="shared" si="363"/>
        <v>92.248259460404697</v>
      </c>
      <c r="D1260" s="238">
        <f t="shared" si="367"/>
        <v>170.02518317401965</v>
      </c>
      <c r="E1260" s="238">
        <f t="shared" si="367"/>
        <v>58.759583416519398</v>
      </c>
      <c r="F1260" s="238">
        <f t="shared" si="367"/>
        <v>84.888452409901276</v>
      </c>
      <c r="G1260" s="238">
        <f t="shared" si="367"/>
        <v>62.978474837406907</v>
      </c>
      <c r="H1260" s="238">
        <f t="shared" si="367"/>
        <v>362.71751284647019</v>
      </c>
      <c r="I1260" s="238">
        <f t="shared" si="367"/>
        <v>15.737041826170161</v>
      </c>
      <c r="J1260" s="238">
        <f t="shared" si="367"/>
        <v>85.839475007011416</v>
      </c>
      <c r="K1260" s="238">
        <f t="shared" si="367"/>
        <v>87.302106119063183</v>
      </c>
      <c r="L1260" s="238">
        <f t="shared" si="367"/>
        <v>101.72596923626094</v>
      </c>
      <c r="M1260" s="238">
        <f t="shared" si="367"/>
        <v>101.67115911860316</v>
      </c>
      <c r="N1260" s="238">
        <f t="shared" si="367"/>
        <v>101.67115911860316</v>
      </c>
      <c r="O1260" s="238">
        <f t="shared" si="367"/>
        <v>120.24407857310577</v>
      </c>
      <c r="P1260" s="238">
        <f t="shared" si="367"/>
        <v>123.37763792492298</v>
      </c>
      <c r="Q1260" s="238">
        <f t="shared" si="367"/>
        <v>119.31024326805739</v>
      </c>
      <c r="R1260" s="238">
        <f t="shared" si="367"/>
        <v>122.49021614392086</v>
      </c>
      <c r="S1260" s="238">
        <f t="shared" si="367"/>
        <v>122.46028102842989</v>
      </c>
      <c r="T1260" s="238">
        <f t="shared" si="367"/>
        <v>95.68893025199479</v>
      </c>
      <c r="U1260" s="238">
        <f t="shared" si="367"/>
        <v>96.179090147304294</v>
      </c>
      <c r="V1260" s="238">
        <f t="shared" si="367"/>
        <v>98.000405202184083</v>
      </c>
      <c r="W1260" s="238">
        <f t="shared" si="367"/>
        <v>98.223705409067222</v>
      </c>
      <c r="X1260" s="238">
        <f t="shared" si="367"/>
        <v>97.672311610045199</v>
      </c>
      <c r="Y1260" s="238">
        <f t="shared" si="367"/>
        <v>101.43065983507671</v>
      </c>
      <c r="Z1260" s="238">
        <f t="shared" si="367"/>
        <v>100</v>
      </c>
      <c r="AA1260" s="238">
        <f t="shared" si="367"/>
        <v>102.89876922233489</v>
      </c>
      <c r="AB1260" s="238">
        <f t="shared" si="367"/>
        <v>103.48753592790605</v>
      </c>
      <c r="AC1260" s="238">
        <f t="shared" si="367"/>
        <v>100.16300111029742</v>
      </c>
      <c r="AD1260" s="238">
        <f t="shared" si="367"/>
        <v>100.28701459086126</v>
      </c>
      <c r="AE1260" s="238">
        <f t="shared" si="367"/>
        <v>99.944357327128344</v>
      </c>
      <c r="AF1260" s="238">
        <f t="shared" si="367"/>
        <v>101.52059311532567</v>
      </c>
      <c r="AG1260" s="238">
        <f t="shared" si="367"/>
        <v>96.771330566816189</v>
      </c>
      <c r="AH1260" s="238"/>
    </row>
    <row r="1261" spans="1:34" x14ac:dyDescent="0.2">
      <c r="A1261" s="219" t="s">
        <v>466</v>
      </c>
      <c r="B1261" s="219" t="s">
        <v>429</v>
      </c>
      <c r="C1261" s="238">
        <f t="shared" si="363"/>
        <v>71.60137739642559</v>
      </c>
      <c r="D1261" s="238">
        <f t="shared" si="367"/>
        <v>77.982273475005655</v>
      </c>
      <c r="E1261" s="238">
        <f t="shared" si="367"/>
        <v>59.87805990859102</v>
      </c>
      <c r="F1261" s="238">
        <f t="shared" si="367"/>
        <v>47.003358294607025</v>
      </c>
      <c r="G1261" s="238">
        <f t="shared" si="367"/>
        <v>57.154003308404498</v>
      </c>
      <c r="H1261" s="238">
        <f t="shared" si="367"/>
        <v>65.346779793916625</v>
      </c>
      <c r="I1261" s="238">
        <f t="shared" si="367"/>
        <v>50.019302155357593</v>
      </c>
      <c r="J1261" s="238">
        <f t="shared" si="367"/>
        <v>46.52903621029683</v>
      </c>
      <c r="K1261" s="238">
        <f t="shared" si="367"/>
        <v>47.118940751356917</v>
      </c>
      <c r="L1261" s="238">
        <f t="shared" si="367"/>
        <v>48.409872093810705</v>
      </c>
      <c r="M1261" s="238">
        <f t="shared" si="367"/>
        <v>54.442057220173432</v>
      </c>
      <c r="N1261" s="238">
        <f t="shared" si="367"/>
        <v>51.612641145243657</v>
      </c>
      <c r="O1261" s="238">
        <f t="shared" si="367"/>
        <v>64.466157427104008</v>
      </c>
      <c r="P1261" s="238">
        <f t="shared" si="367"/>
        <v>65.525386628362753</v>
      </c>
      <c r="Q1261" s="238">
        <f t="shared" si="367"/>
        <v>77.82537387942061</v>
      </c>
      <c r="R1261" s="238">
        <f t="shared" si="367"/>
        <v>81.960403087885396</v>
      </c>
      <c r="S1261" s="238">
        <f t="shared" si="367"/>
        <v>84.430329850955772</v>
      </c>
      <c r="T1261" s="238">
        <f t="shared" si="367"/>
        <v>71.792086654366344</v>
      </c>
      <c r="U1261" s="238">
        <f t="shared" si="367"/>
        <v>89.320558608808511</v>
      </c>
      <c r="V1261" s="238">
        <f t="shared" si="367"/>
        <v>93.686246688890662</v>
      </c>
      <c r="W1261" s="238">
        <f t="shared" si="367"/>
        <v>97.347993932380675</v>
      </c>
      <c r="X1261" s="238">
        <f t="shared" si="367"/>
        <v>98.099377901434224</v>
      </c>
      <c r="Y1261" s="238">
        <f t="shared" si="367"/>
        <v>98.952008355609038</v>
      </c>
      <c r="Z1261" s="238">
        <f t="shared" si="367"/>
        <v>100</v>
      </c>
      <c r="AA1261" s="238">
        <f t="shared" si="367"/>
        <v>101.31819103630096</v>
      </c>
      <c r="AB1261" s="238">
        <f t="shared" si="367"/>
        <v>102.77558975661387</v>
      </c>
      <c r="AC1261" s="238">
        <f t="shared" si="367"/>
        <v>100.22217059216449</v>
      </c>
      <c r="AD1261" s="238">
        <f t="shared" si="367"/>
        <v>100.01190527728471</v>
      </c>
      <c r="AE1261" s="238">
        <f t="shared" si="367"/>
        <v>99.859307494054804</v>
      </c>
      <c r="AF1261" s="238">
        <f t="shared" si="367"/>
        <v>96.109458980165329</v>
      </c>
      <c r="AG1261" s="238">
        <f t="shared" si="367"/>
        <v>101.47092715860255</v>
      </c>
      <c r="AH1261" s="238"/>
    </row>
    <row r="1262" spans="1:34" x14ac:dyDescent="0.2">
      <c r="A1262" s="219" t="s">
        <v>191</v>
      </c>
      <c r="B1262" s="219" t="s">
        <v>430</v>
      </c>
      <c r="C1262" s="238" t="str">
        <f t="shared" si="363"/>
        <v/>
      </c>
      <c r="D1262" s="238" t="str">
        <f t="shared" si="367"/>
        <v/>
      </c>
      <c r="E1262" s="238" t="str">
        <f t="shared" si="367"/>
        <v/>
      </c>
      <c r="F1262" s="238" t="str">
        <f t="shared" si="367"/>
        <v/>
      </c>
      <c r="G1262" s="238" t="str">
        <f t="shared" si="367"/>
        <v/>
      </c>
      <c r="H1262" s="238" t="str">
        <f t="shared" si="367"/>
        <v/>
      </c>
      <c r="I1262" s="238" t="str">
        <f t="shared" si="367"/>
        <v/>
      </c>
      <c r="J1262" s="238" t="str">
        <f t="shared" si="367"/>
        <v/>
      </c>
      <c r="K1262" s="238" t="str">
        <f t="shared" si="367"/>
        <v/>
      </c>
      <c r="L1262" s="238" t="str">
        <f t="shared" si="367"/>
        <v/>
      </c>
      <c r="M1262" s="238" t="str">
        <f t="shared" si="367"/>
        <v/>
      </c>
      <c r="N1262" s="238" t="str">
        <f t="shared" si="367"/>
        <v/>
      </c>
      <c r="O1262" s="238" t="str">
        <f t="shared" si="367"/>
        <v/>
      </c>
      <c r="P1262" s="238" t="str">
        <f t="shared" si="367"/>
        <v/>
      </c>
      <c r="Q1262" s="238" t="str">
        <f t="shared" si="367"/>
        <v/>
      </c>
      <c r="R1262" s="238" t="str">
        <f t="shared" si="367"/>
        <v/>
      </c>
      <c r="S1262" s="238" t="str">
        <f t="shared" si="367"/>
        <v/>
      </c>
      <c r="T1262" s="238" t="str">
        <f t="shared" si="367"/>
        <v/>
      </c>
      <c r="U1262" s="238" t="str">
        <f t="shared" si="367"/>
        <v/>
      </c>
      <c r="V1262" s="238" t="str">
        <f t="shared" si="367"/>
        <v/>
      </c>
      <c r="W1262" s="238" t="str">
        <f t="shared" si="367"/>
        <v/>
      </c>
      <c r="X1262" s="238" t="str">
        <f t="shared" si="367"/>
        <v/>
      </c>
      <c r="Y1262" s="238" t="str">
        <f t="shared" si="367"/>
        <v/>
      </c>
      <c r="Z1262" s="238" t="str">
        <f t="shared" si="367"/>
        <v/>
      </c>
      <c r="AA1262" s="238" t="str">
        <f t="shared" si="367"/>
        <v/>
      </c>
      <c r="AB1262" s="238" t="str">
        <f t="shared" si="367"/>
        <v/>
      </c>
      <c r="AC1262" s="238" t="str">
        <f t="shared" si="367"/>
        <v/>
      </c>
      <c r="AD1262" s="238" t="str">
        <f t="shared" si="367"/>
        <v/>
      </c>
      <c r="AE1262" s="238" t="str">
        <f t="shared" si="367"/>
        <v/>
      </c>
      <c r="AF1262" s="238" t="str">
        <f t="shared" si="367"/>
        <v/>
      </c>
      <c r="AG1262" s="238" t="str">
        <f t="shared" si="367"/>
        <v/>
      </c>
      <c r="AH1262" s="238"/>
    </row>
    <row r="1263" spans="1:34" x14ac:dyDescent="0.2">
      <c r="A1263" s="219" t="s">
        <v>192</v>
      </c>
      <c r="B1263" s="219" t="s">
        <v>431</v>
      </c>
      <c r="C1263" s="238">
        <f t="shared" si="363"/>
        <v>12.319800811389287</v>
      </c>
      <c r="D1263" s="238">
        <f t="shared" si="367"/>
        <v>13.899463041251181</v>
      </c>
      <c r="E1263" s="238">
        <f t="shared" si="367"/>
        <v>19.072935713604881</v>
      </c>
      <c r="F1263" s="238">
        <f t="shared" si="367"/>
        <v>34.107063003464425</v>
      </c>
      <c r="G1263" s="238">
        <f t="shared" si="367"/>
        <v>86.854830816981419</v>
      </c>
      <c r="H1263" s="238">
        <f t="shared" si="367"/>
        <v>53.429872966217239</v>
      </c>
      <c r="I1263" s="238">
        <f t="shared" si="367"/>
        <v>49.860378068135923</v>
      </c>
      <c r="J1263" s="238">
        <f t="shared" si="367"/>
        <v>42.890422909855616</v>
      </c>
      <c r="K1263" s="238">
        <f t="shared" si="367"/>
        <v>54.137745422340402</v>
      </c>
      <c r="L1263" s="238">
        <f t="shared" si="367"/>
        <v>52.76811113795128</v>
      </c>
      <c r="M1263" s="238">
        <f t="shared" si="367"/>
        <v>53.426999292668022</v>
      </c>
      <c r="N1263" s="238">
        <f t="shared" si="367"/>
        <v>123.97254971883544</v>
      </c>
      <c r="O1263" s="238">
        <f t="shared" si="367"/>
        <v>85.041367345788387</v>
      </c>
      <c r="P1263" s="238">
        <f t="shared" si="367"/>
        <v>83.423658083673672</v>
      </c>
      <c r="Q1263" s="238">
        <f t="shared" si="367"/>
        <v>84.267349758558169</v>
      </c>
      <c r="R1263" s="238">
        <f t="shared" si="367"/>
        <v>85.908301780143006</v>
      </c>
      <c r="S1263" s="238">
        <f t="shared" si="367"/>
        <v>97.385899577392209</v>
      </c>
      <c r="T1263" s="238">
        <f t="shared" si="367"/>
        <v>96.324855667035109</v>
      </c>
      <c r="U1263" s="238">
        <f t="shared" si="367"/>
        <v>96.416839221223356</v>
      </c>
      <c r="V1263" s="238">
        <f t="shared" si="367"/>
        <v>97.22237802166606</v>
      </c>
      <c r="W1263" s="238">
        <f t="shared" si="367"/>
        <v>101.18512948072178</v>
      </c>
      <c r="X1263" s="238">
        <f t="shared" si="367"/>
        <v>104.58159205278442</v>
      </c>
      <c r="Y1263" s="238">
        <f t="shared" si="367"/>
        <v>106.19002054430365</v>
      </c>
      <c r="Z1263" s="238">
        <f t="shared" si="367"/>
        <v>100</v>
      </c>
      <c r="AA1263" s="238">
        <f t="shared" si="367"/>
        <v>104.16914999290479</v>
      </c>
      <c r="AB1263" s="238">
        <f t="shared" si="367"/>
        <v>95.48455628045896</v>
      </c>
      <c r="AC1263" s="238">
        <f t="shared" si="367"/>
        <v>102.45895604800117</v>
      </c>
      <c r="AD1263" s="238">
        <f t="shared" si="367"/>
        <v>102.45529179660153</v>
      </c>
      <c r="AE1263" s="238">
        <f t="shared" si="367"/>
        <v>102.29824252042556</v>
      </c>
      <c r="AF1263" s="238">
        <f t="shared" si="367"/>
        <v>102.23251953800401</v>
      </c>
      <c r="AG1263" s="238">
        <f t="shared" si="367"/>
        <v>102.18095888480592</v>
      </c>
      <c r="AH1263" s="238"/>
    </row>
    <row r="1264" spans="1:34" x14ac:dyDescent="0.2">
      <c r="A1264" s="219" t="s">
        <v>467</v>
      </c>
      <c r="B1264" s="219" t="s">
        <v>433</v>
      </c>
      <c r="C1264" s="238">
        <f t="shared" si="363"/>
        <v>27.877736334040883</v>
      </c>
      <c r="D1264" s="238">
        <f t="shared" si="367"/>
        <v>31.45225899192523</v>
      </c>
      <c r="E1264" s="238">
        <f t="shared" si="367"/>
        <v>43.158999165671453</v>
      </c>
      <c r="F1264" s="238">
        <f t="shared" si="367"/>
        <v>77.178821646214416</v>
      </c>
      <c r="G1264" s="238">
        <f t="shared" si="367"/>
        <v>196.53857314114217</v>
      </c>
      <c r="H1264" s="238">
        <f t="shared" si="367"/>
        <v>120.90324622265815</v>
      </c>
      <c r="I1264" s="238">
        <f t="shared" si="367"/>
        <v>86.214671568901494</v>
      </c>
      <c r="J1264" s="238">
        <f t="shared" si="367"/>
        <v>86.770411875406765</v>
      </c>
      <c r="K1264" s="238">
        <f t="shared" si="367"/>
        <v>101.19504928813335</v>
      </c>
      <c r="L1264" s="238">
        <f t="shared" si="367"/>
        <v>98.634909263198352</v>
      </c>
      <c r="M1264" s="238">
        <f t="shared" si="367"/>
        <v>99.866512440829325</v>
      </c>
      <c r="N1264" s="238">
        <f t="shared" si="367"/>
        <v>131.86475344960712</v>
      </c>
      <c r="O1264" s="238">
        <f t="shared" si="367"/>
        <v>90.455177081560734</v>
      </c>
      <c r="P1264" s="238">
        <f t="shared" si="367"/>
        <v>88.734482996574144</v>
      </c>
      <c r="Q1264" s="238">
        <f t="shared" si="367"/>
        <v>84.267349758558211</v>
      </c>
      <c r="R1264" s="238">
        <f t="shared" si="367"/>
        <v>85.908301780143034</v>
      </c>
      <c r="S1264" s="238">
        <f t="shared" si="367"/>
        <v>97.385899577392252</v>
      </c>
      <c r="T1264" s="238">
        <f t="shared" si="367"/>
        <v>96.324855667035123</v>
      </c>
      <c r="U1264" s="238">
        <f t="shared" si="367"/>
        <v>96.416839221223356</v>
      </c>
      <c r="V1264" s="238">
        <f t="shared" si="367"/>
        <v>97.22237802166606</v>
      </c>
      <c r="W1264" s="238">
        <f t="shared" si="367"/>
        <v>101.18512948072178</v>
      </c>
      <c r="X1264" s="238">
        <f t="shared" si="367"/>
        <v>104.58159205278442</v>
      </c>
      <c r="Y1264" s="238">
        <f t="shared" si="367"/>
        <v>106.19002054430365</v>
      </c>
      <c r="Z1264" s="238">
        <f t="shared" si="367"/>
        <v>100</v>
      </c>
      <c r="AA1264" s="238">
        <f t="shared" si="367"/>
        <v>102.31951339353789</v>
      </c>
      <c r="AB1264" s="238">
        <f t="shared" si="367"/>
        <v>97.944106011659315</v>
      </c>
      <c r="AC1264" s="238">
        <f t="shared" si="367"/>
        <v>101.87061883116027</v>
      </c>
      <c r="AD1264" s="238">
        <f t="shared" si="367"/>
        <v>101.43320882710975</v>
      </c>
      <c r="AE1264" s="238">
        <f t="shared" si="367"/>
        <v>97.013892774841409</v>
      </c>
      <c r="AF1264" s="238">
        <f t="shared" si="367"/>
        <v>102.63856394976763</v>
      </c>
      <c r="AG1264" s="238">
        <f t="shared" si="367"/>
        <v>96.217275440236605</v>
      </c>
      <c r="AH1264" s="238"/>
    </row>
    <row r="1265" spans="1:34" x14ac:dyDescent="0.2">
      <c r="A1265" s="219" t="s">
        <v>193</v>
      </c>
      <c r="B1265" s="219" t="s">
        <v>434</v>
      </c>
      <c r="C1265" s="238" t="str">
        <f t="shared" si="363"/>
        <v/>
      </c>
      <c r="D1265" s="238" t="str">
        <f t="shared" si="367"/>
        <v/>
      </c>
      <c r="E1265" s="238" t="str">
        <f t="shared" si="367"/>
        <v/>
      </c>
      <c r="F1265" s="238" t="str">
        <f t="shared" si="367"/>
        <v/>
      </c>
      <c r="G1265" s="238" t="str">
        <f t="shared" si="367"/>
        <v/>
      </c>
      <c r="H1265" s="238" t="str">
        <f t="shared" si="367"/>
        <v/>
      </c>
      <c r="I1265" s="238" t="str">
        <f t="shared" si="367"/>
        <v/>
      </c>
      <c r="J1265" s="238" t="str">
        <f t="shared" si="367"/>
        <v/>
      </c>
      <c r="K1265" s="238" t="str">
        <f t="shared" si="367"/>
        <v/>
      </c>
      <c r="L1265" s="238" t="str">
        <f t="shared" si="367"/>
        <v/>
      </c>
      <c r="M1265" s="238" t="str">
        <f t="shared" si="367"/>
        <v/>
      </c>
      <c r="N1265" s="238" t="str">
        <f t="shared" si="367"/>
        <v/>
      </c>
      <c r="O1265" s="238" t="str">
        <f t="shared" si="367"/>
        <v/>
      </c>
      <c r="P1265" s="238" t="str">
        <f t="shared" si="367"/>
        <v/>
      </c>
      <c r="Q1265" s="238" t="str">
        <f t="shared" si="367"/>
        <v/>
      </c>
      <c r="R1265" s="238" t="str">
        <f t="shared" si="367"/>
        <v/>
      </c>
      <c r="S1265" s="238" t="str">
        <f t="shared" si="367"/>
        <v/>
      </c>
      <c r="T1265" s="238" t="str">
        <f t="shared" si="367"/>
        <v/>
      </c>
      <c r="U1265" s="238" t="str">
        <f t="shared" si="367"/>
        <v/>
      </c>
      <c r="V1265" s="238" t="str">
        <f t="shared" si="367"/>
        <v/>
      </c>
      <c r="W1265" s="238" t="str">
        <f t="shared" si="367"/>
        <v/>
      </c>
      <c r="X1265" s="238" t="str">
        <f t="shared" si="367"/>
        <v/>
      </c>
      <c r="Y1265" s="238" t="str">
        <f t="shared" si="367"/>
        <v/>
      </c>
      <c r="Z1265" s="238" t="str">
        <f t="shared" si="367"/>
        <v/>
      </c>
      <c r="AA1265" s="238" t="str">
        <f t="shared" si="367"/>
        <v/>
      </c>
      <c r="AB1265" s="238" t="str">
        <f t="shared" si="367"/>
        <v/>
      </c>
      <c r="AC1265" s="238" t="str">
        <f t="shared" si="367"/>
        <v/>
      </c>
      <c r="AD1265" s="238" t="str">
        <f t="shared" si="367"/>
        <v/>
      </c>
      <c r="AE1265" s="238" t="str">
        <f t="shared" si="367"/>
        <v/>
      </c>
      <c r="AF1265" s="238" t="str">
        <f t="shared" si="367"/>
        <v/>
      </c>
      <c r="AG1265" s="238" t="str">
        <f t="shared" si="367"/>
        <v/>
      </c>
      <c r="AH1265" s="238"/>
    </row>
    <row r="1266" spans="1:34" x14ac:dyDescent="0.2">
      <c r="A1266" s="219" t="s">
        <v>60</v>
      </c>
      <c r="B1266" s="219" t="s">
        <v>435</v>
      </c>
      <c r="C1266" s="238" t="str">
        <f t="shared" si="363"/>
        <v/>
      </c>
      <c r="D1266" s="238" t="str">
        <f t="shared" si="367"/>
        <v/>
      </c>
      <c r="E1266" s="238" t="str">
        <f t="shared" si="367"/>
        <v/>
      </c>
      <c r="F1266" s="238">
        <f t="shared" si="367"/>
        <v>46.554786188228121</v>
      </c>
      <c r="G1266" s="238">
        <f t="shared" si="367"/>
        <v>47.591993159366012</v>
      </c>
      <c r="H1266" s="238">
        <f t="shared" si="367"/>
        <v>46.549614501734347</v>
      </c>
      <c r="I1266" s="238">
        <f t="shared" si="367"/>
        <v>52.544269510454136</v>
      </c>
      <c r="J1266" s="238">
        <f t="shared" si="367"/>
        <v>59.632606338034897</v>
      </c>
      <c r="K1266" s="238">
        <f t="shared" si="367"/>
        <v>61.303157765799085</v>
      </c>
      <c r="L1266" s="238">
        <f t="shared" si="367"/>
        <v>63.223929486301721</v>
      </c>
      <c r="M1266" s="238">
        <f t="shared" si="367"/>
        <v>71.237406379100037</v>
      </c>
      <c r="N1266" s="238">
        <f t="shared" si="367"/>
        <v>72.486449043846591</v>
      </c>
      <c r="O1266" s="238">
        <f t="shared" si="367"/>
        <v>74.162340490557952</v>
      </c>
      <c r="P1266" s="238">
        <f t="shared" si="367"/>
        <v>77.581938167687213</v>
      </c>
      <c r="Q1266" s="238">
        <f t="shared" si="367"/>
        <v>77.994384894772125</v>
      </c>
      <c r="R1266" s="238">
        <f t="shared" si="367"/>
        <v>79.948029371108646</v>
      </c>
      <c r="S1266" s="238">
        <f t="shared" si="367"/>
        <v>84.61942780609813</v>
      </c>
      <c r="T1266" s="238">
        <f t="shared" si="367"/>
        <v>86.418352429520922</v>
      </c>
      <c r="U1266" s="238">
        <f t="shared" si="367"/>
        <v>88.079765202645234</v>
      </c>
      <c r="V1266" s="238">
        <f t="shared" si="367"/>
        <v>89.714801878371006</v>
      </c>
      <c r="W1266" s="238">
        <f t="shared" si="367"/>
        <v>92.366064410508201</v>
      </c>
      <c r="X1266" s="238">
        <f t="shared" si="367"/>
        <v>94.105058462780917</v>
      </c>
      <c r="Y1266" s="238">
        <f t="shared" si="367"/>
        <v>97.680008951903261</v>
      </c>
      <c r="Z1266" s="238">
        <f t="shared" si="367"/>
        <v>100</v>
      </c>
      <c r="AA1266" s="238">
        <f t="shared" si="367"/>
        <v>100</v>
      </c>
      <c r="AB1266" s="238">
        <f t="shared" si="367"/>
        <v>100.70359615814159</v>
      </c>
      <c r="AC1266" s="238">
        <f t="shared" si="367"/>
        <v>100</v>
      </c>
      <c r="AD1266" s="238">
        <f t="shared" si="367"/>
        <v>100</v>
      </c>
      <c r="AE1266" s="238">
        <f t="shared" si="367"/>
        <v>100</v>
      </c>
      <c r="AF1266" s="238">
        <f t="shared" si="367"/>
        <v>100</v>
      </c>
      <c r="AG1266" s="238">
        <f t="shared" si="367"/>
        <v>100.99301213681503</v>
      </c>
      <c r="AH1266" s="238"/>
    </row>
    <row r="1267" spans="1:34" x14ac:dyDescent="0.2">
      <c r="A1267" s="219" t="s">
        <v>119</v>
      </c>
      <c r="B1267" s="219" t="s">
        <v>436</v>
      </c>
      <c r="C1267" s="238" t="str">
        <f t="shared" si="363"/>
        <v/>
      </c>
      <c r="D1267" s="238" t="str">
        <f t="shared" si="367"/>
        <v/>
      </c>
      <c r="E1267" s="238" t="str">
        <f t="shared" si="367"/>
        <v/>
      </c>
      <c r="F1267" s="238" t="str">
        <f t="shared" si="367"/>
        <v/>
      </c>
      <c r="G1267" s="238">
        <f t="shared" si="367"/>
        <v>108.40307716850468</v>
      </c>
      <c r="H1267" s="238">
        <f t="shared" si="367"/>
        <v>114.70831206390777</v>
      </c>
      <c r="I1267" s="238">
        <f t="shared" si="367"/>
        <v>96.894526905581387</v>
      </c>
      <c r="J1267" s="238">
        <f t="shared" si="367"/>
        <v>87.822473319139846</v>
      </c>
      <c r="K1267" s="238">
        <f t="shared" si="367"/>
        <v>96.533394166440772</v>
      </c>
      <c r="L1267" s="238">
        <f t="shared" si="367"/>
        <v>87.622750161535066</v>
      </c>
      <c r="M1267" s="238">
        <f t="shared" si="367"/>
        <v>82.872716851627899</v>
      </c>
      <c r="N1267" s="238">
        <f t="shared" si="367"/>
        <v>78.416303626750206</v>
      </c>
      <c r="O1267" s="238">
        <f t="shared" si="367"/>
        <v>77.613603374458847</v>
      </c>
      <c r="P1267" s="238">
        <f t="shared" si="367"/>
        <v>81.808955037576354</v>
      </c>
      <c r="Q1267" s="238">
        <f t="shared" si="367"/>
        <v>83.057446180587419</v>
      </c>
      <c r="R1267" s="238">
        <f t="shared" si="367"/>
        <v>85.262370008164211</v>
      </c>
      <c r="S1267" s="238">
        <f t="shared" si="367"/>
        <v>90.290638658692714</v>
      </c>
      <c r="T1267" s="238">
        <f t="shared" si="367"/>
        <v>92.062119537230743</v>
      </c>
      <c r="U1267" s="238">
        <f t="shared" si="367"/>
        <v>94.419477759277953</v>
      </c>
      <c r="V1267" s="238">
        <f t="shared" si="367"/>
        <v>96.047566621869919</v>
      </c>
      <c r="W1267" s="238">
        <f t="shared" si="367"/>
        <v>97.680870122642432</v>
      </c>
      <c r="X1267" s="238">
        <f t="shared" si="367"/>
        <v>99.488339700572055</v>
      </c>
      <c r="Y1267" s="238">
        <f t="shared" si="367"/>
        <v>99.488339700572041</v>
      </c>
      <c r="Z1267" s="238">
        <f t="shared" si="367"/>
        <v>100</v>
      </c>
      <c r="AA1267" s="238">
        <f t="shared" si="367"/>
        <v>101.42267094997706</v>
      </c>
      <c r="AB1267" s="238">
        <f t="shared" si="367"/>
        <v>102.14776600591971</v>
      </c>
      <c r="AC1267" s="238">
        <f t="shared" si="367"/>
        <v>100</v>
      </c>
      <c r="AD1267" s="238">
        <f t="shared" si="367"/>
        <v>100</v>
      </c>
      <c r="AE1267" s="238">
        <f t="shared" si="367"/>
        <v>100.10460251046025</v>
      </c>
      <c r="AF1267" s="238">
        <f t="shared" si="367"/>
        <v>100.30911901081916</v>
      </c>
      <c r="AG1267" s="238">
        <f t="shared" si="367"/>
        <v>100</v>
      </c>
      <c r="AH1267" s="238"/>
    </row>
    <row r="1268" spans="1:34" x14ac:dyDescent="0.2">
      <c r="A1268" s="219" t="s">
        <v>468</v>
      </c>
      <c r="B1268" s="219" t="s">
        <v>438</v>
      </c>
      <c r="C1268" s="238">
        <f t="shared" si="363"/>
        <v>74.922706902360929</v>
      </c>
      <c r="D1268" s="238">
        <f t="shared" ref="D1268:AG1272" si="368">IFERROR(100*(D1056/D1162),"")</f>
        <v>75.050623608081153</v>
      </c>
      <c r="E1268" s="238">
        <f t="shared" si="368"/>
        <v>87.121095288048451</v>
      </c>
      <c r="F1268" s="238">
        <f t="shared" si="368"/>
        <v>78.013685474743099</v>
      </c>
      <c r="G1268" s="238">
        <f t="shared" si="368"/>
        <v>70.874156544021034</v>
      </c>
      <c r="H1268" s="238">
        <f t="shared" si="368"/>
        <v>70.81277583383752</v>
      </c>
      <c r="I1268" s="238">
        <f t="shared" si="368"/>
        <v>69.335785460721695</v>
      </c>
      <c r="J1268" s="238">
        <f t="shared" si="368"/>
        <v>77.436145740093465</v>
      </c>
      <c r="K1268" s="238">
        <f t="shared" si="368"/>
        <v>72.528202196757519</v>
      </c>
      <c r="L1268" s="238">
        <f t="shared" si="368"/>
        <v>74.519164262591914</v>
      </c>
      <c r="M1268" s="238">
        <f t="shared" si="368"/>
        <v>79.809660279164603</v>
      </c>
      <c r="N1268" s="238">
        <f t="shared" si="368"/>
        <v>78.459200479832674</v>
      </c>
      <c r="O1268" s="238">
        <f t="shared" si="368"/>
        <v>90.065098068126119</v>
      </c>
      <c r="P1268" s="238">
        <f t="shared" si="368"/>
        <v>90.997515283940601</v>
      </c>
      <c r="Q1268" s="238">
        <f t="shared" si="368"/>
        <v>91.436309000366251</v>
      </c>
      <c r="R1268" s="238">
        <f t="shared" si="368"/>
        <v>90.126783366873568</v>
      </c>
      <c r="S1268" s="238">
        <f t="shared" si="368"/>
        <v>92.831784501970105</v>
      </c>
      <c r="T1268" s="238">
        <f t="shared" si="368"/>
        <v>92.827686330307472</v>
      </c>
      <c r="U1268" s="238">
        <f t="shared" si="368"/>
        <v>96.726896671662672</v>
      </c>
      <c r="V1268" s="238">
        <f t="shared" si="368"/>
        <v>100.46221122246108</v>
      </c>
      <c r="W1268" s="238">
        <f t="shared" si="368"/>
        <v>103.93324130342158</v>
      </c>
      <c r="X1268" s="238">
        <f t="shared" si="368"/>
        <v>100.04356891668999</v>
      </c>
      <c r="Y1268" s="238">
        <f t="shared" si="368"/>
        <v>100.04356891669002</v>
      </c>
      <c r="Z1268" s="238">
        <f t="shared" si="368"/>
        <v>100</v>
      </c>
      <c r="AA1268" s="238">
        <f t="shared" si="368"/>
        <v>100.99976928401138</v>
      </c>
      <c r="AB1268" s="238">
        <f t="shared" si="368"/>
        <v>101.70747913327762</v>
      </c>
      <c r="AC1268" s="238">
        <f t="shared" si="368"/>
        <v>100</v>
      </c>
      <c r="AD1268" s="238">
        <f t="shared" si="368"/>
        <v>101.07078678745438</v>
      </c>
      <c r="AE1268" s="238">
        <f t="shared" si="368"/>
        <v>100.39807249109576</v>
      </c>
      <c r="AF1268" s="238">
        <f t="shared" si="368"/>
        <v>100.70103933156716</v>
      </c>
      <c r="AG1268" s="238">
        <f t="shared" si="368"/>
        <v>100</v>
      </c>
      <c r="AH1268" s="238"/>
    </row>
    <row r="1269" spans="1:34" x14ac:dyDescent="0.2">
      <c r="A1269" s="219" t="s">
        <v>469</v>
      </c>
      <c r="B1269" s="219" t="s">
        <v>440</v>
      </c>
      <c r="C1269" s="238" t="str">
        <f t="shared" si="363"/>
        <v/>
      </c>
      <c r="D1269" s="238" t="str">
        <f t="shared" si="368"/>
        <v/>
      </c>
      <c r="E1269" s="238" t="str">
        <f t="shared" si="368"/>
        <v/>
      </c>
      <c r="F1269" s="238" t="str">
        <f t="shared" si="368"/>
        <v/>
      </c>
      <c r="G1269" s="238" t="str">
        <f t="shared" si="368"/>
        <v/>
      </c>
      <c r="H1269" s="238" t="str">
        <f t="shared" si="368"/>
        <v/>
      </c>
      <c r="I1269" s="238" t="str">
        <f t="shared" si="368"/>
        <v/>
      </c>
      <c r="J1269" s="238" t="str">
        <f t="shared" si="368"/>
        <v/>
      </c>
      <c r="K1269" s="238" t="str">
        <f t="shared" si="368"/>
        <v/>
      </c>
      <c r="L1269" s="238" t="str">
        <f t="shared" si="368"/>
        <v/>
      </c>
      <c r="M1269" s="238" t="str">
        <f t="shared" si="368"/>
        <v/>
      </c>
      <c r="N1269" s="238" t="str">
        <f t="shared" si="368"/>
        <v/>
      </c>
      <c r="O1269" s="238" t="str">
        <f t="shared" si="368"/>
        <v/>
      </c>
      <c r="P1269" s="238" t="str">
        <f t="shared" si="368"/>
        <v/>
      </c>
      <c r="Q1269" s="238" t="str">
        <f t="shared" si="368"/>
        <v/>
      </c>
      <c r="R1269" s="238" t="str">
        <f t="shared" si="368"/>
        <v/>
      </c>
      <c r="S1269" s="238" t="str">
        <f t="shared" si="368"/>
        <v/>
      </c>
      <c r="T1269" s="238" t="str">
        <f t="shared" si="368"/>
        <v/>
      </c>
      <c r="U1269" s="238" t="str">
        <f t="shared" si="368"/>
        <v/>
      </c>
      <c r="V1269" s="238" t="str">
        <f t="shared" si="368"/>
        <v/>
      </c>
      <c r="W1269" s="238" t="str">
        <f t="shared" si="368"/>
        <v/>
      </c>
      <c r="X1269" s="238" t="str">
        <f t="shared" si="368"/>
        <v/>
      </c>
      <c r="Y1269" s="238" t="str">
        <f t="shared" si="368"/>
        <v/>
      </c>
      <c r="Z1269" s="238" t="str">
        <f t="shared" si="368"/>
        <v/>
      </c>
      <c r="AA1269" s="238" t="str">
        <f t="shared" si="368"/>
        <v/>
      </c>
      <c r="AB1269" s="238" t="str">
        <f t="shared" si="368"/>
        <v/>
      </c>
      <c r="AC1269" s="238" t="str">
        <f t="shared" si="368"/>
        <v/>
      </c>
      <c r="AD1269" s="238" t="str">
        <f t="shared" si="368"/>
        <v/>
      </c>
      <c r="AE1269" s="238" t="str">
        <f t="shared" si="368"/>
        <v/>
      </c>
      <c r="AF1269" s="238" t="str">
        <f t="shared" si="368"/>
        <v/>
      </c>
      <c r="AG1269" s="238" t="str">
        <f t="shared" si="368"/>
        <v/>
      </c>
      <c r="AH1269" s="238"/>
    </row>
    <row r="1270" spans="1:34" x14ac:dyDescent="0.2">
      <c r="A1270" s="219" t="s">
        <v>470</v>
      </c>
      <c r="B1270" s="219" t="s">
        <v>442</v>
      </c>
      <c r="C1270" s="238" t="str">
        <f t="shared" si="363"/>
        <v/>
      </c>
      <c r="D1270" s="238" t="str">
        <f t="shared" si="368"/>
        <v/>
      </c>
      <c r="E1270" s="238" t="str">
        <f t="shared" si="368"/>
        <v/>
      </c>
      <c r="F1270" s="238" t="str">
        <f t="shared" si="368"/>
        <v/>
      </c>
      <c r="G1270" s="238" t="str">
        <f t="shared" si="368"/>
        <v/>
      </c>
      <c r="H1270" s="238" t="str">
        <f t="shared" si="368"/>
        <v/>
      </c>
      <c r="I1270" s="238" t="str">
        <f t="shared" si="368"/>
        <v/>
      </c>
      <c r="J1270" s="238" t="str">
        <f t="shared" si="368"/>
        <v/>
      </c>
      <c r="K1270" s="238" t="str">
        <f t="shared" si="368"/>
        <v/>
      </c>
      <c r="L1270" s="238" t="str">
        <f t="shared" si="368"/>
        <v/>
      </c>
      <c r="M1270" s="238" t="str">
        <f t="shared" si="368"/>
        <v/>
      </c>
      <c r="N1270" s="238" t="str">
        <f t="shared" si="368"/>
        <v/>
      </c>
      <c r="O1270" s="238" t="str">
        <f t="shared" si="368"/>
        <v/>
      </c>
      <c r="P1270" s="238" t="str">
        <f t="shared" si="368"/>
        <v/>
      </c>
      <c r="Q1270" s="238" t="str">
        <f t="shared" si="368"/>
        <v/>
      </c>
      <c r="R1270" s="238" t="str">
        <f t="shared" si="368"/>
        <v/>
      </c>
      <c r="S1270" s="238" t="str">
        <f t="shared" si="368"/>
        <v/>
      </c>
      <c r="T1270" s="238" t="str">
        <f t="shared" si="368"/>
        <v/>
      </c>
      <c r="U1270" s="238" t="str">
        <f t="shared" si="368"/>
        <v/>
      </c>
      <c r="V1270" s="238" t="str">
        <f t="shared" si="368"/>
        <v/>
      </c>
      <c r="W1270" s="238" t="str">
        <f t="shared" si="368"/>
        <v/>
      </c>
      <c r="X1270" s="238" t="str">
        <f t="shared" si="368"/>
        <v/>
      </c>
      <c r="Y1270" s="238" t="str">
        <f t="shared" si="368"/>
        <v/>
      </c>
      <c r="Z1270" s="238" t="str">
        <f t="shared" si="368"/>
        <v/>
      </c>
      <c r="AA1270" s="238" t="str">
        <f t="shared" si="368"/>
        <v/>
      </c>
      <c r="AB1270" s="238" t="str">
        <f t="shared" si="368"/>
        <v/>
      </c>
      <c r="AC1270" s="238" t="str">
        <f t="shared" si="368"/>
        <v/>
      </c>
      <c r="AD1270" s="238" t="str">
        <f t="shared" si="368"/>
        <v/>
      </c>
      <c r="AE1270" s="238" t="str">
        <f t="shared" si="368"/>
        <v/>
      </c>
      <c r="AF1270" s="238" t="str">
        <f t="shared" si="368"/>
        <v/>
      </c>
      <c r="AG1270" s="238" t="str">
        <f t="shared" si="368"/>
        <v/>
      </c>
      <c r="AH1270" s="238"/>
    </row>
    <row r="1271" spans="1:34" ht="10.8" thickBot="1" x14ac:dyDescent="0.25">
      <c r="A1271" s="219" t="s">
        <v>75</v>
      </c>
      <c r="B1271" s="219" t="s">
        <v>443</v>
      </c>
      <c r="C1271" s="238">
        <f t="shared" si="363"/>
        <v>63.716343591546654</v>
      </c>
      <c r="D1271" s="238">
        <f t="shared" si="368"/>
        <v>55.902266508842104</v>
      </c>
      <c r="E1271" s="238">
        <f t="shared" si="368"/>
        <v>73.852444315919357</v>
      </c>
      <c r="F1271" s="238">
        <f t="shared" si="368"/>
        <v>69.942542387021263</v>
      </c>
      <c r="G1271" s="238">
        <f t="shared" si="368"/>
        <v>71.020450351682442</v>
      </c>
      <c r="H1271" s="238">
        <f t="shared" si="368"/>
        <v>76.583696548451357</v>
      </c>
      <c r="I1271" s="238">
        <f t="shared" si="368"/>
        <v>69.775442249837525</v>
      </c>
      <c r="J1271" s="238">
        <f t="shared" si="368"/>
        <v>69.657324306183284</v>
      </c>
      <c r="K1271" s="238">
        <f t="shared" si="368"/>
        <v>68.389008024909742</v>
      </c>
      <c r="L1271" s="238">
        <f t="shared" si="368"/>
        <v>60.295836747413922</v>
      </c>
      <c r="M1271" s="238">
        <f t="shared" si="368"/>
        <v>80.675419535170278</v>
      </c>
      <c r="N1271" s="238">
        <f t="shared" si="368"/>
        <v>67.354332671098021</v>
      </c>
      <c r="O1271" s="238">
        <f t="shared" si="368"/>
        <v>71.181634218711395</v>
      </c>
      <c r="P1271" s="238">
        <f t="shared" si="368"/>
        <v>75.808957972558005</v>
      </c>
      <c r="Q1271" s="238">
        <f t="shared" si="368"/>
        <v>77.59695262456691</v>
      </c>
      <c r="R1271" s="238">
        <f t="shared" si="368"/>
        <v>80.987781183845058</v>
      </c>
      <c r="S1271" s="238">
        <f t="shared" si="368"/>
        <v>87.948781727920192</v>
      </c>
      <c r="T1271" s="238">
        <f t="shared" si="368"/>
        <v>88.809905502116692</v>
      </c>
      <c r="U1271" s="238">
        <f t="shared" si="368"/>
        <v>91.385628214092392</v>
      </c>
      <c r="V1271" s="238">
        <f t="shared" si="368"/>
        <v>93.304755621093562</v>
      </c>
      <c r="W1271" s="238">
        <f t="shared" si="368"/>
        <v>95.264077903033893</v>
      </c>
      <c r="X1271" s="238">
        <f t="shared" si="368"/>
        <v>96.502536657410261</v>
      </c>
      <c r="Y1271" s="238">
        <f t="shared" si="368"/>
        <v>99.107941446480936</v>
      </c>
      <c r="Z1271" s="238">
        <f t="shared" si="368"/>
        <v>100</v>
      </c>
      <c r="AA1271" s="238">
        <f t="shared" si="368"/>
        <v>100.43152250539403</v>
      </c>
      <c r="AB1271" s="238">
        <f t="shared" si="368"/>
        <v>101.13446442584757</v>
      </c>
      <c r="AC1271" s="238">
        <f t="shared" si="368"/>
        <v>102.4583145759959</v>
      </c>
      <c r="AD1271" s="238">
        <f t="shared" si="368"/>
        <v>102.45594885389053</v>
      </c>
      <c r="AE1271" s="238">
        <f t="shared" si="368"/>
        <v>102.2612113130746</v>
      </c>
      <c r="AF1271" s="238">
        <f t="shared" si="368"/>
        <v>112.65518837958028</v>
      </c>
      <c r="AG1271" s="238">
        <f t="shared" si="368"/>
        <v>101.29988127831753</v>
      </c>
      <c r="AH1271" s="238"/>
    </row>
    <row r="1272" spans="1:34" ht="10.8" thickBot="1" x14ac:dyDescent="0.25">
      <c r="A1272" s="230" t="s">
        <v>74</v>
      </c>
      <c r="B1272" s="245"/>
      <c r="C1272" s="239">
        <f t="shared" si="363"/>
        <v>47.188910917844723</v>
      </c>
      <c r="D1272" s="239">
        <f t="shared" si="368"/>
        <v>60.159919149734456</v>
      </c>
      <c r="E1272" s="239">
        <f t="shared" si="368"/>
        <v>57.563685941745192</v>
      </c>
      <c r="F1272" s="239">
        <f t="shared" si="368"/>
        <v>57.708317885971937</v>
      </c>
      <c r="G1272" s="239">
        <f t="shared" si="368"/>
        <v>65.901300332889349</v>
      </c>
      <c r="H1272" s="239">
        <f t="shared" si="368"/>
        <v>61.905209605813653</v>
      </c>
      <c r="I1272" s="239">
        <f t="shared" si="368"/>
        <v>60.760831836103733</v>
      </c>
      <c r="J1272" s="239">
        <f t="shared" si="368"/>
        <v>74.609758233291984</v>
      </c>
      <c r="K1272" s="239">
        <f t="shared" si="368"/>
        <v>76.245066938323248</v>
      </c>
      <c r="L1272" s="239">
        <f t="shared" si="368"/>
        <v>74.692140190229622</v>
      </c>
      <c r="M1272" s="239">
        <f t="shared" si="368"/>
        <v>77.000088321469264</v>
      </c>
      <c r="N1272" s="239">
        <f t="shared" si="368"/>
        <v>80.098262707237197</v>
      </c>
      <c r="O1272" s="239">
        <f t="shared" si="368"/>
        <v>95.770730145130585</v>
      </c>
      <c r="P1272" s="239">
        <f t="shared" si="368"/>
        <v>100.81226108155428</v>
      </c>
      <c r="Q1272" s="239">
        <f t="shared" si="368"/>
        <v>103.18097258838321</v>
      </c>
      <c r="R1272" s="239">
        <f t="shared" si="368"/>
        <v>115.20642671226931</v>
      </c>
      <c r="S1272" s="239">
        <f t="shared" si="368"/>
        <v>100.86815933667891</v>
      </c>
      <c r="T1272" s="239">
        <f t="shared" si="368"/>
        <v>105.47165033508865</v>
      </c>
      <c r="U1272" s="239">
        <f t="shared" si="368"/>
        <v>115.28941195185655</v>
      </c>
      <c r="V1272" s="239">
        <f t="shared" si="368"/>
        <v>119.70669281433986</v>
      </c>
      <c r="W1272" s="239">
        <f t="shared" si="368"/>
        <v>124.19195139099237</v>
      </c>
      <c r="X1272" s="239">
        <f t="shared" si="368"/>
        <v>120.25888704093471</v>
      </c>
      <c r="Y1272" s="239">
        <f t="shared" si="368"/>
        <v>108.16006996396273</v>
      </c>
      <c r="Z1272" s="239">
        <f t="shared" si="368"/>
        <v>100</v>
      </c>
      <c r="AA1272" s="239">
        <f t="shared" si="368"/>
        <v>102.91351361764018</v>
      </c>
      <c r="AB1272" s="239">
        <f t="shared" si="368"/>
        <v>108.98114333528579</v>
      </c>
      <c r="AC1272" s="239">
        <f t="shared" si="368"/>
        <v>99.717589645890243</v>
      </c>
      <c r="AD1272" s="239">
        <f t="shared" si="368"/>
        <v>90.49273603213534</v>
      </c>
      <c r="AE1272" s="239">
        <f t="shared" si="368"/>
        <v>111.3640865870688</v>
      </c>
      <c r="AF1272" s="239">
        <f t="shared" si="368"/>
        <v>126.05486381451429</v>
      </c>
      <c r="AG1272" s="239">
        <f t="shared" si="368"/>
        <v>92.990951875030191</v>
      </c>
      <c r="AH1272" s="239"/>
    </row>
    <row r="1273" spans="1:34" x14ac:dyDescent="0.2">
      <c r="A1273" s="204"/>
      <c r="B1273" s="233"/>
      <c r="C1273" s="233"/>
      <c r="D1273" s="233"/>
      <c r="E1273" s="233"/>
      <c r="F1273" s="233"/>
      <c r="G1273" s="233"/>
      <c r="H1273" s="233"/>
      <c r="I1273" s="233"/>
      <c r="J1273" s="233"/>
      <c r="K1273" s="233"/>
      <c r="L1273" s="233"/>
      <c r="M1273" s="233"/>
      <c r="N1273" s="233"/>
      <c r="O1273" s="233"/>
      <c r="P1273" s="233"/>
      <c r="Q1273" s="233"/>
      <c r="R1273" s="233"/>
      <c r="S1273" s="233"/>
      <c r="T1273" s="233"/>
      <c r="U1273" s="233"/>
      <c r="V1273" s="233"/>
      <c r="W1273" s="233"/>
      <c r="X1273" s="233"/>
      <c r="Y1273" s="233"/>
      <c r="Z1273" s="233"/>
      <c r="AA1273" s="233"/>
      <c r="AB1273" s="233"/>
      <c r="AC1273" s="233"/>
      <c r="AD1273" s="233"/>
      <c r="AE1273" s="233"/>
      <c r="AF1273" s="233"/>
      <c r="AG1273" s="233"/>
      <c r="AH1273" s="233"/>
    </row>
    <row r="1275" spans="1:34" x14ac:dyDescent="0.2">
      <c r="A1275" s="2" t="str">
        <f>"Tableau "&amp;B1275&amp;": "</f>
        <v xml:space="preserve">Tableau 1: </v>
      </c>
      <c r="B1275" s="211">
        <f>B1222+1</f>
        <v>1</v>
      </c>
    </row>
    <row r="1276" spans="1:34" ht="10.8" thickBot="1" x14ac:dyDescent="0.25">
      <c r="A1276" s="192" t="s">
        <v>93</v>
      </c>
    </row>
    <row r="1277" spans="1:34" ht="10.8" thickBot="1" x14ac:dyDescent="0.25">
      <c r="A1277" s="193" t="s">
        <v>0</v>
      </c>
      <c r="B1277" s="194" t="s">
        <v>19</v>
      </c>
      <c r="C1277" s="194">
        <f t="shared" ref="C1277:AE1277" si="369">C$13</f>
        <v>1993</v>
      </c>
      <c r="D1277" s="194">
        <f t="shared" si="369"/>
        <v>1994</v>
      </c>
      <c r="E1277" s="194">
        <f t="shared" si="369"/>
        <v>1995</v>
      </c>
      <c r="F1277" s="194">
        <f t="shared" si="369"/>
        <v>1996</v>
      </c>
      <c r="G1277" s="194">
        <f t="shared" si="369"/>
        <v>1997</v>
      </c>
      <c r="H1277" s="194">
        <f t="shared" si="369"/>
        <v>1998</v>
      </c>
      <c r="I1277" s="194">
        <f t="shared" si="369"/>
        <v>1999</v>
      </c>
      <c r="J1277" s="194">
        <f t="shared" si="369"/>
        <v>2000</v>
      </c>
      <c r="K1277" s="194">
        <f t="shared" si="369"/>
        <v>2001</v>
      </c>
      <c r="L1277" s="194">
        <f t="shared" si="369"/>
        <v>2002</v>
      </c>
      <c r="M1277" s="194">
        <f t="shared" si="369"/>
        <v>2003</v>
      </c>
      <c r="N1277" s="194">
        <f t="shared" si="369"/>
        <v>2004</v>
      </c>
      <c r="O1277" s="194">
        <f t="shared" si="369"/>
        <v>2005</v>
      </c>
      <c r="P1277" s="194">
        <f t="shared" si="369"/>
        <v>2006</v>
      </c>
      <c r="Q1277" s="194">
        <f t="shared" si="369"/>
        <v>2007</v>
      </c>
      <c r="R1277" s="194">
        <f t="shared" si="369"/>
        <v>2008</v>
      </c>
      <c r="S1277" s="194">
        <f t="shared" si="369"/>
        <v>2009</v>
      </c>
      <c r="T1277" s="194">
        <f t="shared" si="369"/>
        <v>2010</v>
      </c>
      <c r="U1277" s="194">
        <f t="shared" si="369"/>
        <v>2011</v>
      </c>
      <c r="V1277" s="194">
        <f t="shared" si="369"/>
        <v>2012</v>
      </c>
      <c r="W1277" s="194">
        <f t="shared" si="369"/>
        <v>2013</v>
      </c>
      <c r="X1277" s="194">
        <f t="shared" si="369"/>
        <v>2014</v>
      </c>
      <c r="Y1277" s="194">
        <f t="shared" si="369"/>
        <v>2015</v>
      </c>
      <c r="Z1277" s="194">
        <f t="shared" si="369"/>
        <v>2016</v>
      </c>
      <c r="AA1277" s="194">
        <f t="shared" si="369"/>
        <v>2017</v>
      </c>
      <c r="AB1277" s="194">
        <f t="shared" si="369"/>
        <v>2018</v>
      </c>
      <c r="AC1277" s="194">
        <f t="shared" si="369"/>
        <v>2019</v>
      </c>
      <c r="AD1277" s="194">
        <f t="shared" si="369"/>
        <v>2020</v>
      </c>
      <c r="AE1277" s="194">
        <f t="shared" si="369"/>
        <v>2021</v>
      </c>
      <c r="AF1277" s="194"/>
      <c r="AG1277" s="194"/>
      <c r="AH1277" s="194"/>
    </row>
    <row r="1278" spans="1:34" s="299" customFormat="1" x14ac:dyDescent="0.2">
      <c r="A1278" s="297" t="s">
        <v>170</v>
      </c>
      <c r="B1278" s="297" t="s">
        <v>392</v>
      </c>
      <c r="C1278" s="340">
        <v>12.203931090297022</v>
      </c>
      <c r="D1278" s="340">
        <v>18.101442943853755</v>
      </c>
      <c r="E1278" s="340">
        <v>12.640996607448825</v>
      </c>
      <c r="F1278" s="340">
        <v>8.8024342384988294</v>
      </c>
      <c r="G1278" s="340">
        <v>28.255034254541165</v>
      </c>
      <c r="H1278" s="340">
        <v>30.973108989504734</v>
      </c>
      <c r="I1278" s="340">
        <v>41.78638810467988</v>
      </c>
      <c r="J1278" s="340">
        <v>58.323156456458229</v>
      </c>
      <c r="K1278" s="340">
        <v>63.06885081497451</v>
      </c>
      <c r="L1278" s="340">
        <v>63.250026395067614</v>
      </c>
      <c r="M1278" s="340">
        <v>55.961404478040656</v>
      </c>
      <c r="N1278" s="340">
        <v>50.95835225784348</v>
      </c>
      <c r="O1278" s="340">
        <v>62.220136796197203</v>
      </c>
      <c r="P1278" s="340">
        <v>75.106704087636217</v>
      </c>
      <c r="Q1278" s="340">
        <v>57.734351908404065</v>
      </c>
      <c r="R1278" s="340">
        <v>131.71960977409202</v>
      </c>
      <c r="S1278" s="340">
        <v>99.217797859524296</v>
      </c>
      <c r="T1278" s="340">
        <v>101.45062604245466</v>
      </c>
      <c r="U1278" s="340">
        <v>137.87606198227482</v>
      </c>
      <c r="V1278" s="340">
        <v>165.57722141596395</v>
      </c>
      <c r="W1278" s="340">
        <v>157.20663179521665</v>
      </c>
      <c r="X1278" s="340">
        <v>157.41941902707347</v>
      </c>
      <c r="Y1278" s="340">
        <v>167.94663599772127</v>
      </c>
      <c r="Z1278" s="340">
        <v>153.953</v>
      </c>
      <c r="AA1278" s="340">
        <v>173.75299999999999</v>
      </c>
      <c r="AB1278" s="340">
        <v>183.078</v>
      </c>
      <c r="AC1278" s="340">
        <v>205.821</v>
      </c>
      <c r="AD1278" s="340">
        <v>186.14699999999999</v>
      </c>
      <c r="AE1278" s="340">
        <v>260.48399999999998</v>
      </c>
      <c r="AF1278" s="340"/>
      <c r="AG1278" s="340"/>
      <c r="AH1278" s="340"/>
    </row>
    <row r="1279" spans="1:34" s="299" customFormat="1" x14ac:dyDescent="0.2">
      <c r="A1279" s="297" t="s">
        <v>171</v>
      </c>
      <c r="B1279" s="297" t="s">
        <v>393</v>
      </c>
      <c r="C1279" s="340">
        <v>3.5867705285476146</v>
      </c>
      <c r="D1279" s="340">
        <v>2.0992355877032081</v>
      </c>
      <c r="E1279" s="340">
        <v>2.0345132538857817</v>
      </c>
      <c r="F1279" s="340">
        <v>1.9571279442577505</v>
      </c>
      <c r="G1279" s="340">
        <v>2.1843607945611514</v>
      </c>
      <c r="H1279" s="340">
        <v>1.9924991725670385</v>
      </c>
      <c r="I1279" s="340">
        <v>2.0182038178290633</v>
      </c>
      <c r="J1279" s="340">
        <v>2.0080135945586579</v>
      </c>
      <c r="K1279" s="340">
        <v>2.611714086173575</v>
      </c>
      <c r="L1279" s="340">
        <v>3.9320900245290842</v>
      </c>
      <c r="M1279" s="340">
        <v>4.5003447313423672</v>
      </c>
      <c r="N1279" s="340">
        <v>3.8374429053841621</v>
      </c>
      <c r="O1279" s="340">
        <v>5.3669920167510501</v>
      </c>
      <c r="P1279" s="340">
        <v>6.9366871455494508</v>
      </c>
      <c r="Q1279" s="340">
        <v>5.4112762249829052</v>
      </c>
      <c r="R1279" s="340">
        <v>4.7257835464192564</v>
      </c>
      <c r="S1279" s="340">
        <v>5.9827952522853991</v>
      </c>
      <c r="T1279" s="340">
        <v>6.3109671663109683</v>
      </c>
      <c r="U1279" s="340">
        <v>7.5940100196648164</v>
      </c>
      <c r="V1279" s="340">
        <v>6.4710110180737246</v>
      </c>
      <c r="W1279" s="340">
        <v>10.95100839257859</v>
      </c>
      <c r="X1279" s="340">
        <v>8.5023786122085507</v>
      </c>
      <c r="Y1279" s="340">
        <v>8.927031855137546</v>
      </c>
      <c r="Z1279" s="340">
        <v>6.8869999999999996</v>
      </c>
      <c r="AA1279" s="340">
        <v>8.2420000000000009</v>
      </c>
      <c r="AB1279" s="340">
        <v>11.831</v>
      </c>
      <c r="AC1279" s="340">
        <v>11.42</v>
      </c>
      <c r="AD1279" s="340">
        <v>9.3209999999999997</v>
      </c>
      <c r="AE1279" s="340">
        <v>10.234999999999999</v>
      </c>
      <c r="AF1279" s="340"/>
      <c r="AG1279" s="340"/>
      <c r="AH1279" s="340"/>
    </row>
    <row r="1280" spans="1:34" s="299" customFormat="1" x14ac:dyDescent="0.2">
      <c r="A1280" s="297" t="s">
        <v>457</v>
      </c>
      <c r="B1280" s="297" t="s">
        <v>394</v>
      </c>
      <c r="C1280" s="340">
        <v>3.6237308628316431</v>
      </c>
      <c r="D1280" s="340">
        <v>4.3420800314005676</v>
      </c>
      <c r="E1280" s="340">
        <v>3.8519980059552843</v>
      </c>
      <c r="F1280" s="340">
        <v>3.6099242687729793</v>
      </c>
      <c r="G1280" s="340">
        <v>3.1365496292673236</v>
      </c>
      <c r="H1280" s="340">
        <v>3.7693355282202132</v>
      </c>
      <c r="I1280" s="340">
        <v>2.4434136059064273</v>
      </c>
      <c r="J1280" s="340">
        <v>3.4996234383295488</v>
      </c>
      <c r="K1280" s="340">
        <v>3.294548693756814</v>
      </c>
      <c r="L1280" s="340">
        <v>1.6703183371791841</v>
      </c>
      <c r="M1280" s="340">
        <v>2.2978126842397946</v>
      </c>
      <c r="N1280" s="340">
        <v>2.0682808838949471</v>
      </c>
      <c r="O1280" s="340">
        <v>1.7043072407503039</v>
      </c>
      <c r="P1280" s="340">
        <v>2.3248483755768983</v>
      </c>
      <c r="Q1280" s="340">
        <v>1.422171488945605</v>
      </c>
      <c r="R1280" s="340">
        <v>1.8455717217703742</v>
      </c>
      <c r="S1280" s="340">
        <v>2.2608081559753224</v>
      </c>
      <c r="T1280" s="340">
        <v>3.1840823091163069</v>
      </c>
      <c r="U1280" s="340">
        <v>3.6335936963681505</v>
      </c>
      <c r="V1280" s="340">
        <v>4.4776587180466292</v>
      </c>
      <c r="W1280" s="340">
        <v>6.0073288898106894</v>
      </c>
      <c r="X1280" s="340">
        <v>7.7099580749753347</v>
      </c>
      <c r="Y1280" s="340">
        <v>5.9247593033943229</v>
      </c>
      <c r="Z1280" s="340">
        <v>6.8620000000000001</v>
      </c>
      <c r="AA1280" s="340">
        <v>7.94</v>
      </c>
      <c r="AB1280" s="340">
        <v>7.6719999999999997</v>
      </c>
      <c r="AC1280" s="340">
        <v>9.9809999999999999</v>
      </c>
      <c r="AD1280" s="340">
        <v>7.1210000000000004</v>
      </c>
      <c r="AE1280" s="340">
        <v>13.679</v>
      </c>
      <c r="AF1280" s="340"/>
      <c r="AG1280" s="340"/>
      <c r="AH1280" s="340"/>
    </row>
    <row r="1281" spans="1:34" s="299" customFormat="1" x14ac:dyDescent="0.2">
      <c r="A1281" s="297" t="s">
        <v>458</v>
      </c>
      <c r="B1281" s="297" t="s">
        <v>396</v>
      </c>
      <c r="C1281" s="340">
        <v>3.2967434006863354E-2</v>
      </c>
      <c r="D1281" s="340">
        <v>4.7685966149154456E-2</v>
      </c>
      <c r="E1281" s="340">
        <v>6.2679258559435749E-2</v>
      </c>
      <c r="F1281" s="340">
        <v>4.6372133106220077E-2</v>
      </c>
      <c r="G1281" s="340">
        <v>5.4379068708240941E-2</v>
      </c>
      <c r="H1281" s="340">
        <v>5.6267671011080544E-2</v>
      </c>
      <c r="I1281" s="340">
        <v>5.6304653111693928E-2</v>
      </c>
      <c r="J1281" s="340">
        <v>5.9784214679065306E-2</v>
      </c>
      <c r="K1281" s="340">
        <v>8.313789358163276E-2</v>
      </c>
      <c r="L1281" s="340">
        <v>6.9068829654731129E-2</v>
      </c>
      <c r="M1281" s="340">
        <v>7.3538664356758571E-2</v>
      </c>
      <c r="N1281" s="340">
        <v>5.5188166724902704E-2</v>
      </c>
      <c r="O1281" s="340">
        <v>5.4352600151257729E-2</v>
      </c>
      <c r="P1281" s="340">
        <v>6.7270657103373988E-2</v>
      </c>
      <c r="Q1281" s="340">
        <v>7.7558468943071918E-2</v>
      </c>
      <c r="R1281" s="340">
        <v>0.10187368225673513</v>
      </c>
      <c r="S1281" s="340">
        <v>0.1163614908503697</v>
      </c>
      <c r="T1281" s="340">
        <v>7.690468123082965E-2</v>
      </c>
      <c r="U1281" s="340">
        <v>9.336944135614797E-2</v>
      </c>
      <c r="V1281" s="340">
        <v>8.202247191011236E-2</v>
      </c>
      <c r="W1281" s="340">
        <v>7.3999999999999996E-2</v>
      </c>
      <c r="X1281" s="340">
        <v>7.5999999999999998E-2</v>
      </c>
      <c r="Y1281" s="340">
        <v>7.7677559839543511E-2</v>
      </c>
      <c r="Z1281" s="340">
        <v>0.08</v>
      </c>
      <c r="AA1281" s="340">
        <v>6.6000000000000003E-2</v>
      </c>
      <c r="AB1281" s="340">
        <v>6.9000000000000006E-2</v>
      </c>
      <c r="AC1281" s="340">
        <v>6.7000000000000004E-2</v>
      </c>
      <c r="AD1281" s="340">
        <v>0.36399999999999999</v>
      </c>
      <c r="AE1281" s="340">
        <v>1.1020000000000001</v>
      </c>
      <c r="AF1281" s="340"/>
      <c r="AG1281" s="340"/>
      <c r="AH1281" s="340"/>
    </row>
    <row r="1282" spans="1:34" s="299" customFormat="1" x14ac:dyDescent="0.2">
      <c r="A1282" s="297" t="s">
        <v>173</v>
      </c>
      <c r="B1282" s="297" t="s">
        <v>397</v>
      </c>
      <c r="C1282" s="340">
        <v>6.8239812743450595E-4</v>
      </c>
      <c r="D1282" s="340">
        <v>5.448098248764144E-3</v>
      </c>
      <c r="E1282" s="340">
        <v>69.198049826195998</v>
      </c>
      <c r="F1282" s="340">
        <v>93.127339972192786</v>
      </c>
      <c r="G1282" s="340">
        <v>117.52288760038884</v>
      </c>
      <c r="H1282" s="340">
        <v>95.350512390122233</v>
      </c>
      <c r="I1282" s="340">
        <v>118.60231841070525</v>
      </c>
      <c r="J1282" s="340">
        <v>183.00295539137628</v>
      </c>
      <c r="K1282" s="340">
        <v>232.37415019364519</v>
      </c>
      <c r="L1282" s="340">
        <v>159.81256270976866</v>
      </c>
      <c r="M1282" s="340">
        <v>191.1252344027896</v>
      </c>
      <c r="N1282" s="340">
        <v>233.44627607178731</v>
      </c>
      <c r="O1282" s="340">
        <v>457.51292220129926</v>
      </c>
      <c r="P1282" s="340">
        <v>519.95122265778957</v>
      </c>
      <c r="Q1282" s="340">
        <v>740.84279925634064</v>
      </c>
      <c r="R1282" s="340">
        <v>722.91612309544439</v>
      </c>
      <c r="S1282" s="340">
        <v>330.74879212669913</v>
      </c>
      <c r="T1282" s="340">
        <v>553.23900136184716</v>
      </c>
      <c r="U1282" s="340">
        <v>824.05470021172653</v>
      </c>
      <c r="V1282" s="340">
        <v>715.72712710524502</v>
      </c>
      <c r="W1282" s="340">
        <v>531.61811478583422</v>
      </c>
      <c r="X1282" s="340">
        <v>763.52117647058799</v>
      </c>
      <c r="Y1282" s="340">
        <v>492.58600000000001</v>
      </c>
      <c r="Z1282" s="340">
        <v>338.88499999999999</v>
      </c>
      <c r="AA1282" s="340">
        <v>237.411</v>
      </c>
      <c r="AB1282" s="340">
        <v>200.54</v>
      </c>
      <c r="AC1282" s="340">
        <v>257.89499999999998</v>
      </c>
      <c r="AD1282" s="340">
        <v>0.38300000000000001</v>
      </c>
      <c r="AE1282" s="340">
        <v>0.33200000000000002</v>
      </c>
      <c r="AF1282" s="340"/>
      <c r="AG1282" s="340"/>
      <c r="AH1282" s="340"/>
    </row>
    <row r="1283" spans="1:34" s="299" customFormat="1" x14ac:dyDescent="0.2">
      <c r="A1283" s="297" t="s">
        <v>174</v>
      </c>
      <c r="B1283" s="297" t="s">
        <v>398</v>
      </c>
      <c r="C1283" s="340">
        <v>0.93981331669836266</v>
      </c>
      <c r="D1283" s="340">
        <v>2.4472210926737219</v>
      </c>
      <c r="E1283" s="340">
        <v>1.6330349381474871</v>
      </c>
      <c r="F1283" s="340">
        <v>1.3905029330820757</v>
      </c>
      <c r="G1283" s="340">
        <v>2.109020683318573</v>
      </c>
      <c r="H1283" s="340">
        <v>2.4322727405622331</v>
      </c>
      <c r="I1283" s="340">
        <v>2.7527187603059771</v>
      </c>
      <c r="J1283" s="340">
        <v>2.9800273648397289</v>
      </c>
      <c r="K1283" s="340">
        <v>2.8638984853248539</v>
      </c>
      <c r="L1283" s="340">
        <v>2.0632465305406291</v>
      </c>
      <c r="M1283" s="340">
        <v>1.7936561254963344</v>
      </c>
      <c r="N1283" s="340">
        <v>2.5457385445415075</v>
      </c>
      <c r="O1283" s="340">
        <v>2.0097561029416657</v>
      </c>
      <c r="P1283" s="340">
        <v>3.3636973453719081</v>
      </c>
      <c r="Q1283" s="340">
        <v>3.5752676914187957</v>
      </c>
      <c r="R1283" s="340">
        <v>4.2775494109506411</v>
      </c>
      <c r="S1283" s="340">
        <v>4.9030073895360395</v>
      </c>
      <c r="T1283" s="340">
        <v>6.1644555201116464</v>
      </c>
      <c r="U1283" s="340">
        <v>7.6744808147653174</v>
      </c>
      <c r="V1283" s="340">
        <v>9.2445938740592517</v>
      </c>
      <c r="W1283" s="340">
        <v>10.002927934573176</v>
      </c>
      <c r="X1283" s="340">
        <v>10.94435854723085</v>
      </c>
      <c r="Y1283" s="340">
        <v>13.672882031646521</v>
      </c>
      <c r="Z1283" s="340">
        <v>44.000999999999998</v>
      </c>
      <c r="AA1283" s="340">
        <v>17.242999999999999</v>
      </c>
      <c r="AB1283" s="340">
        <v>16.114000000000001</v>
      </c>
      <c r="AC1283" s="340">
        <v>16.510000000000002</v>
      </c>
      <c r="AD1283" s="340">
        <v>19.491</v>
      </c>
      <c r="AE1283" s="340">
        <v>20.152999999999999</v>
      </c>
      <c r="AF1283" s="340"/>
      <c r="AG1283" s="340"/>
      <c r="AH1283" s="340"/>
    </row>
    <row r="1284" spans="1:34" s="299" customFormat="1" x14ac:dyDescent="0.2">
      <c r="A1284" s="297" t="s">
        <v>459</v>
      </c>
      <c r="B1284" s="297" t="s">
        <v>399</v>
      </c>
      <c r="C1284" s="340">
        <v>7.7451576123667101</v>
      </c>
      <c r="D1284" s="340">
        <v>10.02274763470357</v>
      </c>
      <c r="E1284" s="340">
        <v>7.7333032046258188</v>
      </c>
      <c r="F1284" s="340">
        <v>10.182154025781685</v>
      </c>
      <c r="G1284" s="340">
        <v>14.525596755376714</v>
      </c>
      <c r="H1284" s="340">
        <v>22.581343356836779</v>
      </c>
      <c r="I1284" s="340">
        <v>22.257344262115183</v>
      </c>
      <c r="J1284" s="340">
        <v>28.308801455986206</v>
      </c>
      <c r="K1284" s="340">
        <v>24.810505317897114</v>
      </c>
      <c r="L1284" s="340">
        <v>26.02978770847939</v>
      </c>
      <c r="M1284" s="340">
        <v>33.102388744319235</v>
      </c>
      <c r="N1284" s="340">
        <v>42.171661748752705</v>
      </c>
      <c r="O1284" s="340">
        <v>45.049737485258447</v>
      </c>
      <c r="P1284" s="340">
        <v>46.307176390851467</v>
      </c>
      <c r="Q1284" s="340">
        <v>66.041419256423978</v>
      </c>
      <c r="R1284" s="340">
        <v>84.003637330326654</v>
      </c>
      <c r="S1284" s="340">
        <v>117.56160699127763</v>
      </c>
      <c r="T1284" s="340">
        <v>109.23511818420248</v>
      </c>
      <c r="U1284" s="340">
        <v>135.29128494522669</v>
      </c>
      <c r="V1284" s="340">
        <v>133.33361640780356</v>
      </c>
      <c r="W1284" s="340">
        <v>156.00409568068787</v>
      </c>
      <c r="X1284" s="340">
        <v>159.21931756981067</v>
      </c>
      <c r="Y1284" s="340">
        <v>181.00281322590507</v>
      </c>
      <c r="Z1284" s="340">
        <v>181.66200000000001</v>
      </c>
      <c r="AA1284" s="340">
        <v>129.441</v>
      </c>
      <c r="AB1284" s="340">
        <v>169.52799999999999</v>
      </c>
      <c r="AC1284" s="340">
        <v>148.42099999999999</v>
      </c>
      <c r="AD1284" s="340">
        <v>150.232</v>
      </c>
      <c r="AE1284" s="340">
        <v>148.18899999999999</v>
      </c>
      <c r="AF1284" s="340"/>
      <c r="AG1284" s="340"/>
      <c r="AH1284" s="340"/>
    </row>
    <row r="1285" spans="1:34" s="299" customFormat="1" x14ac:dyDescent="0.2">
      <c r="A1285" s="297" t="s">
        <v>175</v>
      </c>
      <c r="B1285" s="297" t="s">
        <v>400</v>
      </c>
      <c r="C1285" s="340">
        <v>13.534145111936695</v>
      </c>
      <c r="D1285" s="340">
        <v>21.958818665759587</v>
      </c>
      <c r="E1285" s="340">
        <v>22.515656131113097</v>
      </c>
      <c r="F1285" s="340">
        <v>19.521004922399797</v>
      </c>
      <c r="G1285" s="340">
        <v>27.962463466876439</v>
      </c>
      <c r="H1285" s="340">
        <v>26.367137309104837</v>
      </c>
      <c r="I1285" s="340">
        <v>34.318388184228226</v>
      </c>
      <c r="J1285" s="340">
        <v>36.53127009404168</v>
      </c>
      <c r="K1285" s="340">
        <v>53.781807958432182</v>
      </c>
      <c r="L1285" s="340">
        <v>63.609523180034387</v>
      </c>
      <c r="M1285" s="340">
        <v>45.727955308362141</v>
      </c>
      <c r="N1285" s="340">
        <v>73.352515878171602</v>
      </c>
      <c r="O1285" s="340">
        <v>88.860329570151251</v>
      </c>
      <c r="P1285" s="340">
        <v>92.348912127054874</v>
      </c>
      <c r="Q1285" s="340">
        <v>102.62230782981214</v>
      </c>
      <c r="R1285" s="340">
        <v>121.82778355474944</v>
      </c>
      <c r="S1285" s="340">
        <v>129.26271583366125</v>
      </c>
      <c r="T1285" s="340">
        <v>120.78240953962272</v>
      </c>
      <c r="U1285" s="340">
        <v>132.83089296648336</v>
      </c>
      <c r="V1285" s="340">
        <v>154.50044815958407</v>
      </c>
      <c r="W1285" s="340">
        <v>246.27741070073247</v>
      </c>
      <c r="X1285" s="340">
        <v>165.81082004356239</v>
      </c>
      <c r="Y1285" s="340">
        <v>207.09311799466911</v>
      </c>
      <c r="Z1285" s="340">
        <v>175.24100000000001</v>
      </c>
      <c r="AA1285" s="340">
        <v>217.52099999999999</v>
      </c>
      <c r="AB1285" s="340">
        <v>176.53800000000001</v>
      </c>
      <c r="AC1285" s="340">
        <v>265.95800000000003</v>
      </c>
      <c r="AD1285" s="340">
        <v>188.048</v>
      </c>
      <c r="AE1285" s="340">
        <v>243.56700000000001</v>
      </c>
      <c r="AF1285" s="340"/>
      <c r="AG1285" s="340"/>
      <c r="AH1285" s="340"/>
    </row>
    <row r="1286" spans="1:34" s="299" customFormat="1" x14ac:dyDescent="0.2">
      <c r="A1286" s="297" t="s">
        <v>176</v>
      </c>
      <c r="B1286" s="297" t="s">
        <v>401</v>
      </c>
      <c r="C1286" s="340">
        <v>1.187890105625975</v>
      </c>
      <c r="D1286" s="340">
        <v>3.678919326863185</v>
      </c>
      <c r="E1286" s="340">
        <v>3.4250240624898507</v>
      </c>
      <c r="F1286" s="340">
        <v>3.7872489787659172</v>
      </c>
      <c r="G1286" s="340">
        <v>5.1204051910661743</v>
      </c>
      <c r="H1286" s="340">
        <v>7.8424570445231643</v>
      </c>
      <c r="I1286" s="340">
        <v>9.6752702886382984</v>
      </c>
      <c r="J1286" s="340">
        <v>13.018863856118571</v>
      </c>
      <c r="K1286" s="340">
        <v>9.3545234612175552</v>
      </c>
      <c r="L1286" s="340">
        <v>9.9003227276370982</v>
      </c>
      <c r="M1286" s="340">
        <v>7.6280595718389712</v>
      </c>
      <c r="N1286" s="340">
        <v>8.1523329973405936</v>
      </c>
      <c r="O1286" s="340">
        <v>10.027724699218883</v>
      </c>
      <c r="P1286" s="340">
        <v>11.084973875762074</v>
      </c>
      <c r="Q1286" s="340">
        <v>12.813152537697398</v>
      </c>
      <c r="R1286" s="340">
        <v>10.481383939273885</v>
      </c>
      <c r="S1286" s="340">
        <v>9.9373361738953925</v>
      </c>
      <c r="T1286" s="340">
        <v>15.276856192288522</v>
      </c>
      <c r="U1286" s="340">
        <v>28.393216850168269</v>
      </c>
      <c r="V1286" s="340">
        <v>23.998063923356778</v>
      </c>
      <c r="W1286" s="340">
        <v>35.536779382099112</v>
      </c>
      <c r="X1286" s="340">
        <v>21.260772769600692</v>
      </c>
      <c r="Y1286" s="340">
        <v>22.556271139077609</v>
      </c>
      <c r="Z1286" s="340">
        <v>34.999000000000002</v>
      </c>
      <c r="AA1286" s="340">
        <v>54.9</v>
      </c>
      <c r="AB1286" s="340">
        <v>39.585000000000001</v>
      </c>
      <c r="AC1286" s="340">
        <v>34.847000000000001</v>
      </c>
      <c r="AD1286" s="340">
        <v>44.747999999999998</v>
      </c>
      <c r="AE1286" s="340">
        <v>46.256</v>
      </c>
      <c r="AF1286" s="340"/>
      <c r="AG1286" s="340"/>
      <c r="AH1286" s="340"/>
    </row>
    <row r="1287" spans="1:34" s="299" customFormat="1" x14ac:dyDescent="0.2">
      <c r="A1287" s="297" t="s">
        <v>108</v>
      </c>
      <c r="B1287" s="297" t="s">
        <v>402</v>
      </c>
      <c r="C1287" s="340">
        <v>2.3810688741055976</v>
      </c>
      <c r="D1287" s="340">
        <v>7.1393900878345082</v>
      </c>
      <c r="E1287" s="340">
        <v>2.6292501253994836</v>
      </c>
      <c r="F1287" s="340">
        <v>2.3648275425423875</v>
      </c>
      <c r="G1287" s="340">
        <v>3.9140881800885681</v>
      </c>
      <c r="H1287" s="340">
        <v>3.8540291264714361</v>
      </c>
      <c r="I1287" s="340">
        <v>5.3200595670414961</v>
      </c>
      <c r="J1287" s="340">
        <v>6.1998938489795536</v>
      </c>
      <c r="K1287" s="340">
        <v>5.9354422787068737</v>
      </c>
      <c r="L1287" s="340">
        <v>6.8348361340572579</v>
      </c>
      <c r="M1287" s="340">
        <v>9.4687140849191405</v>
      </c>
      <c r="N1287" s="340">
        <v>8.7044758030641489</v>
      </c>
      <c r="O1287" s="340">
        <v>6.16677567528669</v>
      </c>
      <c r="P1287" s="340">
        <v>10.72115841335942</v>
      </c>
      <c r="Q1287" s="340">
        <v>9.9791170191632368</v>
      </c>
      <c r="R1287" s="340">
        <v>13.399765714612553</v>
      </c>
      <c r="S1287" s="340">
        <v>17.207206515442238</v>
      </c>
      <c r="T1287" s="340">
        <v>21.483966017019593</v>
      </c>
      <c r="U1287" s="340">
        <v>32.825793083444943</v>
      </c>
      <c r="V1287" s="340">
        <v>40.98545035829148</v>
      </c>
      <c r="W1287" s="340">
        <v>41.998225210879681</v>
      </c>
      <c r="X1287" s="340">
        <v>55.188515950726327</v>
      </c>
      <c r="Y1287" s="340">
        <v>38.764764536327796</v>
      </c>
      <c r="Z1287" s="340">
        <v>42.823999999999998</v>
      </c>
      <c r="AA1287" s="340">
        <v>58.744999999999997</v>
      </c>
      <c r="AB1287" s="340">
        <v>57.872999999999998</v>
      </c>
      <c r="AC1287" s="340">
        <v>57.674999999999997</v>
      </c>
      <c r="AD1287" s="340">
        <v>45.521999999999998</v>
      </c>
      <c r="AE1287" s="340">
        <v>96.391000000000005</v>
      </c>
      <c r="AF1287" s="340"/>
      <c r="AG1287" s="340"/>
      <c r="AH1287" s="340"/>
    </row>
    <row r="1288" spans="1:34" s="299" customFormat="1" x14ac:dyDescent="0.2">
      <c r="A1288" s="297" t="s">
        <v>460</v>
      </c>
      <c r="B1288" s="297" t="s">
        <v>403</v>
      </c>
      <c r="C1288" s="340">
        <v>6.734847425429594</v>
      </c>
      <c r="D1288" s="340">
        <v>7.5804685885452665</v>
      </c>
      <c r="E1288" s="340">
        <v>8.6793145177380477</v>
      </c>
      <c r="F1288" s="340">
        <v>9.7122766571109391</v>
      </c>
      <c r="G1288" s="340">
        <v>10.335663719165487</v>
      </c>
      <c r="H1288" s="340">
        <v>10.992338799766046</v>
      </c>
      <c r="I1288" s="340">
        <v>12.164751272978851</v>
      </c>
      <c r="J1288" s="340">
        <v>12.604085289524601</v>
      </c>
      <c r="K1288" s="340">
        <v>13.932710178720507</v>
      </c>
      <c r="L1288" s="340">
        <v>15.589387819952616</v>
      </c>
      <c r="M1288" s="340">
        <v>16.490238742622861</v>
      </c>
      <c r="N1288" s="340">
        <v>14.119288987096221</v>
      </c>
      <c r="O1288" s="340">
        <v>13.851088141700952</v>
      </c>
      <c r="P1288" s="340">
        <v>14.410515631177484</v>
      </c>
      <c r="Q1288" s="340">
        <v>16.511663590399372</v>
      </c>
      <c r="R1288" s="340">
        <v>18.353217565469432</v>
      </c>
      <c r="S1288" s="340">
        <v>17.452735597759393</v>
      </c>
      <c r="T1288" s="340">
        <v>18.143004535111832</v>
      </c>
      <c r="U1288" s="340">
        <v>18.170457231501342</v>
      </c>
      <c r="V1288" s="340">
        <v>18.907737796266346</v>
      </c>
      <c r="W1288" s="340">
        <v>20.077532924461678</v>
      </c>
      <c r="X1288" s="340">
        <v>21.94879863425162</v>
      </c>
      <c r="Y1288" s="340">
        <v>23.920912006161153</v>
      </c>
      <c r="Z1288" s="340">
        <v>27.632000000000001</v>
      </c>
      <c r="AA1288" s="340">
        <v>29.66</v>
      </c>
      <c r="AB1288" s="340">
        <v>29.463999999999999</v>
      </c>
      <c r="AC1288" s="340">
        <v>22.004000000000001</v>
      </c>
      <c r="AD1288" s="340">
        <v>21.744</v>
      </c>
      <c r="AE1288" s="340">
        <v>14.212999999999999</v>
      </c>
      <c r="AF1288" s="340"/>
      <c r="AG1288" s="340"/>
      <c r="AH1288" s="340"/>
    </row>
    <row r="1289" spans="1:34" s="299" customFormat="1" x14ac:dyDescent="0.2">
      <c r="A1289" s="297" t="s">
        <v>177</v>
      </c>
      <c r="B1289" s="297" t="s">
        <v>404</v>
      </c>
      <c r="C1289" s="340">
        <v>15.323549731106914</v>
      </c>
      <c r="D1289" s="340">
        <v>22.073316421891381</v>
      </c>
      <c r="E1289" s="340">
        <v>21.309425085272167</v>
      </c>
      <c r="F1289" s="340">
        <v>19.8243626210337</v>
      </c>
      <c r="G1289" s="340">
        <v>22.529550748890767</v>
      </c>
      <c r="H1289" s="340">
        <v>26.486064863902808</v>
      </c>
      <c r="I1289" s="340">
        <v>29.950455573779642</v>
      </c>
      <c r="J1289" s="340">
        <v>37.053347383071184</v>
      </c>
      <c r="K1289" s="340">
        <v>43.733228803121797</v>
      </c>
      <c r="L1289" s="340">
        <v>42.569256942173084</v>
      </c>
      <c r="M1289" s="340">
        <v>42.063705703838302</v>
      </c>
      <c r="N1289" s="340">
        <v>42.998078449041152</v>
      </c>
      <c r="O1289" s="340">
        <v>41.024565119118755</v>
      </c>
      <c r="P1289" s="340">
        <v>46.821549557039312</v>
      </c>
      <c r="Q1289" s="340">
        <v>55.485882725832013</v>
      </c>
      <c r="R1289" s="340">
        <v>55.171226104803722</v>
      </c>
      <c r="S1289" s="340">
        <v>61.834858642280025</v>
      </c>
      <c r="T1289" s="340">
        <v>64.740868254916748</v>
      </c>
      <c r="U1289" s="340">
        <v>72.266853238419387</v>
      </c>
      <c r="V1289" s="340">
        <v>78.944446649866208</v>
      </c>
      <c r="W1289" s="340">
        <v>84.466509261905387</v>
      </c>
      <c r="X1289" s="340">
        <v>90.190467589826213</v>
      </c>
      <c r="Y1289" s="340">
        <v>101.55139726169753</v>
      </c>
      <c r="Z1289" s="340">
        <v>82.671999999999997</v>
      </c>
      <c r="AA1289" s="340">
        <v>87.893000000000001</v>
      </c>
      <c r="AB1289" s="340">
        <v>93.106999999999999</v>
      </c>
      <c r="AC1289" s="340">
        <v>94.210999999999999</v>
      </c>
      <c r="AD1289" s="340">
        <v>105.625</v>
      </c>
      <c r="AE1289" s="340">
        <v>103.574</v>
      </c>
      <c r="AF1289" s="340"/>
      <c r="AG1289" s="340"/>
      <c r="AH1289" s="340"/>
    </row>
    <row r="1290" spans="1:34" s="299" customFormat="1" x14ac:dyDescent="0.2">
      <c r="A1290" s="297" t="s">
        <v>110</v>
      </c>
      <c r="B1290" s="297" t="s">
        <v>405</v>
      </c>
      <c r="C1290" s="340">
        <v>8.3678217423802348</v>
      </c>
      <c r="D1290" s="340">
        <v>10.378812564462191</v>
      </c>
      <c r="E1290" s="340">
        <v>10.367192686412793</v>
      </c>
      <c r="F1290" s="340">
        <v>12.517478135528172</v>
      </c>
      <c r="G1290" s="340">
        <v>16.804234333736819</v>
      </c>
      <c r="H1290" s="340">
        <v>18.219021391926731</v>
      </c>
      <c r="I1290" s="340">
        <v>17.267026321355786</v>
      </c>
      <c r="J1290" s="340">
        <v>16.48164708100202</v>
      </c>
      <c r="K1290" s="340">
        <v>15.510045687856495</v>
      </c>
      <c r="L1290" s="340">
        <v>14.770850314528101</v>
      </c>
      <c r="M1290" s="340">
        <v>17.139676424324087</v>
      </c>
      <c r="N1290" s="340">
        <v>19.236557967308915</v>
      </c>
      <c r="O1290" s="340">
        <v>20.807203956789103</v>
      </c>
      <c r="P1290" s="340">
        <v>25.892034542107304</v>
      </c>
      <c r="Q1290" s="340">
        <v>28.264774079107497</v>
      </c>
      <c r="R1290" s="340">
        <v>31.605008905383585</v>
      </c>
      <c r="S1290" s="340">
        <v>32.733909556504891</v>
      </c>
      <c r="T1290" s="340">
        <v>37.329789388488685</v>
      </c>
      <c r="U1290" s="340">
        <v>46.268800855737268</v>
      </c>
      <c r="V1290" s="340">
        <v>55.182048686973062</v>
      </c>
      <c r="W1290" s="340">
        <v>68.439728032539236</v>
      </c>
      <c r="X1290" s="340">
        <v>64.275436437754095</v>
      </c>
      <c r="Y1290" s="340">
        <v>72.815479331099098</v>
      </c>
      <c r="Z1290" s="340">
        <v>69.534999999999997</v>
      </c>
      <c r="AA1290" s="340">
        <v>68.724000000000004</v>
      </c>
      <c r="AB1290" s="340">
        <v>73.629000000000005</v>
      </c>
      <c r="AC1290" s="340">
        <v>81.83</v>
      </c>
      <c r="AD1290" s="340">
        <v>79.870999999999995</v>
      </c>
      <c r="AE1290" s="340">
        <v>83.694000000000003</v>
      </c>
      <c r="AF1290" s="340"/>
      <c r="AG1290" s="340"/>
      <c r="AH1290" s="340"/>
    </row>
    <row r="1291" spans="1:34" s="299" customFormat="1" x14ac:dyDescent="0.2">
      <c r="A1291" s="297" t="s">
        <v>178</v>
      </c>
      <c r="B1291" s="297" t="s">
        <v>406</v>
      </c>
      <c r="C1291" s="340">
        <v>1.6857854563626835</v>
      </c>
      <c r="D1291" s="340">
        <v>1.8898107743308681</v>
      </c>
      <c r="E1291" s="340">
        <v>1.8033782345727325</v>
      </c>
      <c r="F1291" s="340">
        <v>2.1029314622778963</v>
      </c>
      <c r="G1291" s="340">
        <v>2.444350719844389</v>
      </c>
      <c r="H1291" s="340">
        <v>1.7495521583774063</v>
      </c>
      <c r="I1291" s="340">
        <v>2.1766184409715685</v>
      </c>
      <c r="J1291" s="340">
        <v>2.926759041072144</v>
      </c>
      <c r="K1291" s="340">
        <v>2.0865670460844994</v>
      </c>
      <c r="L1291" s="340">
        <v>1.7385795529922572</v>
      </c>
      <c r="M1291" s="340">
        <v>1.8884333535596249</v>
      </c>
      <c r="N1291" s="340">
        <v>1.5452734024267631</v>
      </c>
      <c r="O1291" s="340">
        <v>1.7656038914682815</v>
      </c>
      <c r="P1291" s="340">
        <v>1.7388373102803547</v>
      </c>
      <c r="Q1291" s="340">
        <v>3.7096315167376832</v>
      </c>
      <c r="R1291" s="340">
        <v>6.5570266815210037</v>
      </c>
      <c r="S1291" s="340">
        <v>7.5142593471142671</v>
      </c>
      <c r="T1291" s="340">
        <v>10.950194092557659</v>
      </c>
      <c r="U1291" s="340">
        <v>10.685282871369031</v>
      </c>
      <c r="V1291" s="340">
        <v>12.113873831912672</v>
      </c>
      <c r="W1291" s="340">
        <v>10.93637818497414</v>
      </c>
      <c r="X1291" s="340">
        <v>10.775640810215098</v>
      </c>
      <c r="Y1291" s="340">
        <v>9.8682678450905001</v>
      </c>
      <c r="Z1291" s="340">
        <v>9.5890000000000004</v>
      </c>
      <c r="AA1291" s="340">
        <v>11.635999999999999</v>
      </c>
      <c r="AB1291" s="340">
        <v>11.372999999999999</v>
      </c>
      <c r="AC1291" s="340">
        <v>10.855</v>
      </c>
      <c r="AD1291" s="340">
        <v>13.048</v>
      </c>
      <c r="AE1291" s="340">
        <v>11.351000000000001</v>
      </c>
      <c r="AF1291" s="340"/>
      <c r="AG1291" s="340"/>
      <c r="AH1291" s="340"/>
    </row>
    <row r="1292" spans="1:34" s="299" customFormat="1" x14ac:dyDescent="0.2">
      <c r="A1292" s="297" t="s">
        <v>179</v>
      </c>
      <c r="B1292" s="297" t="s">
        <v>407</v>
      </c>
      <c r="C1292" s="340">
        <v>12.355420053371093</v>
      </c>
      <c r="D1292" s="340">
        <v>18.228139960636696</v>
      </c>
      <c r="E1292" s="340">
        <v>25.242802599702635</v>
      </c>
      <c r="F1292" s="340">
        <v>31.479847597461013</v>
      </c>
      <c r="G1292" s="340">
        <v>39.522980036849603</v>
      </c>
      <c r="H1292" s="340">
        <v>40.952855277588625</v>
      </c>
      <c r="I1292" s="340">
        <v>39.284591814467937</v>
      </c>
      <c r="J1292" s="340">
        <v>38.592348622149494</v>
      </c>
      <c r="K1292" s="340">
        <v>42.954102588556438</v>
      </c>
      <c r="L1292" s="340">
        <v>38.345952138542913</v>
      </c>
      <c r="M1292" s="340">
        <v>53.353084049554418</v>
      </c>
      <c r="N1292" s="340">
        <v>58.498850188283953</v>
      </c>
      <c r="O1292" s="340">
        <v>65.404781522006417</v>
      </c>
      <c r="P1292" s="340">
        <v>69.385104746403826</v>
      </c>
      <c r="Q1292" s="340">
        <v>83.161949492793696</v>
      </c>
      <c r="R1292" s="340">
        <v>97.005546032716452</v>
      </c>
      <c r="S1292" s="340">
        <v>99.471633199901447</v>
      </c>
      <c r="T1292" s="340">
        <v>103.45455692999937</v>
      </c>
      <c r="U1292" s="340">
        <v>151.3162242414615</v>
      </c>
      <c r="V1292" s="340">
        <v>123.31917752967605</v>
      </c>
      <c r="W1292" s="340">
        <v>116.64167787129084</v>
      </c>
      <c r="X1292" s="340">
        <v>118.76623151797145</v>
      </c>
      <c r="Y1292" s="340">
        <v>150.88336285903165</v>
      </c>
      <c r="Z1292" s="340">
        <v>115.818</v>
      </c>
      <c r="AA1292" s="340">
        <v>111.259</v>
      </c>
      <c r="AB1292" s="340">
        <v>123.154</v>
      </c>
      <c r="AC1292" s="340">
        <v>132.12799999999999</v>
      </c>
      <c r="AD1292" s="340">
        <v>114.602</v>
      </c>
      <c r="AE1292" s="340">
        <v>96.521000000000001</v>
      </c>
      <c r="AF1292" s="340"/>
      <c r="AG1292" s="340"/>
      <c r="AH1292" s="340"/>
    </row>
    <row r="1293" spans="1:34" s="299" customFormat="1" x14ac:dyDescent="0.2">
      <c r="A1293" s="297" t="s">
        <v>461</v>
      </c>
      <c r="B1293" s="297" t="s">
        <v>408</v>
      </c>
      <c r="C1293" s="340">
        <v>7.5636584068392647</v>
      </c>
      <c r="D1293" s="340">
        <v>8.1868182927428066</v>
      </c>
      <c r="E1293" s="340">
        <v>7.9955282475419409</v>
      </c>
      <c r="F1293" s="340">
        <v>8.035389990180196</v>
      </c>
      <c r="G1293" s="340">
        <v>8.4541908737550227</v>
      </c>
      <c r="H1293" s="340">
        <v>10.92438883319733</v>
      </c>
      <c r="I1293" s="340">
        <v>15.862396230949134</v>
      </c>
      <c r="J1293" s="340">
        <v>16.007153549806613</v>
      </c>
      <c r="K1293" s="340">
        <v>22.437564334970858</v>
      </c>
      <c r="L1293" s="340">
        <v>18.844613455940493</v>
      </c>
      <c r="M1293" s="340">
        <v>14.72329701180082</v>
      </c>
      <c r="N1293" s="340">
        <v>18.598429845390463</v>
      </c>
      <c r="O1293" s="340">
        <v>23.552738057402724</v>
      </c>
      <c r="P1293" s="340">
        <v>22.597898101518442</v>
      </c>
      <c r="Q1293" s="340">
        <v>26.451140115604979</v>
      </c>
      <c r="R1293" s="340">
        <v>27.487885724702799</v>
      </c>
      <c r="S1293" s="340">
        <v>27.894694961311707</v>
      </c>
      <c r="T1293" s="340">
        <v>29.917656322921598</v>
      </c>
      <c r="U1293" s="340">
        <v>33.014986000590966</v>
      </c>
      <c r="V1293" s="340">
        <v>28.411923617688736</v>
      </c>
      <c r="W1293" s="340">
        <v>29.984098091593854</v>
      </c>
      <c r="X1293" s="340">
        <v>27.940950423583946</v>
      </c>
      <c r="Y1293" s="340">
        <v>38.882700023929026</v>
      </c>
      <c r="Z1293" s="340">
        <v>33.021000000000001</v>
      </c>
      <c r="AA1293" s="340">
        <v>31.992000000000001</v>
      </c>
      <c r="AB1293" s="340">
        <v>33.851999999999997</v>
      </c>
      <c r="AC1293" s="340">
        <v>32.500999999999998</v>
      </c>
      <c r="AD1293" s="340">
        <v>23.891999999999999</v>
      </c>
      <c r="AE1293" s="340">
        <v>27.184999999999999</v>
      </c>
      <c r="AF1293" s="340"/>
      <c r="AG1293" s="340"/>
      <c r="AH1293" s="340"/>
    </row>
    <row r="1294" spans="1:34" s="299" customFormat="1" x14ac:dyDescent="0.2">
      <c r="A1294" s="297" t="s">
        <v>111</v>
      </c>
      <c r="B1294" s="297" t="s">
        <v>409</v>
      </c>
      <c r="C1294" s="340">
        <v>0.21689955782029791</v>
      </c>
      <c r="D1294" s="340">
        <v>0.26993332143275278</v>
      </c>
      <c r="E1294" s="340">
        <v>0.27441967282789381</v>
      </c>
      <c r="F1294" s="340">
        <v>0.34726586312392138</v>
      </c>
      <c r="G1294" s="340">
        <v>0.33461514621287641</v>
      </c>
      <c r="H1294" s="340">
        <v>0.30819820088642258</v>
      </c>
      <c r="I1294" s="340">
        <v>0.39399120575683511</v>
      </c>
      <c r="J1294" s="340">
        <v>0.27320589595479733</v>
      </c>
      <c r="K1294" s="340">
        <v>0.29355508107216532</v>
      </c>
      <c r="L1294" s="340">
        <v>0.26578174687383654</v>
      </c>
      <c r="M1294" s="340">
        <v>0.22004641935472793</v>
      </c>
      <c r="N1294" s="340">
        <v>0.23737124050330388</v>
      </c>
      <c r="O1294" s="340">
        <v>0.29821910101379434</v>
      </c>
      <c r="P1294" s="340">
        <v>0.27035409674783706</v>
      </c>
      <c r="Q1294" s="340">
        <v>1.0625154157135599</v>
      </c>
      <c r="R1294" s="340">
        <v>0.4910232373724947</v>
      </c>
      <c r="S1294" s="340">
        <v>0.53657101166088061</v>
      </c>
      <c r="T1294" s="340">
        <v>0.55366629451747362</v>
      </c>
      <c r="U1294" s="340">
        <v>0.76355370222604779</v>
      </c>
      <c r="V1294" s="340">
        <v>0.9434701339247078</v>
      </c>
      <c r="W1294" s="340">
        <v>1.3845396930151694</v>
      </c>
      <c r="X1294" s="340">
        <v>1.7817996755210515</v>
      </c>
      <c r="Y1294" s="340">
        <v>2.645517524395371</v>
      </c>
      <c r="Z1294" s="340">
        <v>6.4089999999999998</v>
      </c>
      <c r="AA1294" s="340">
        <v>6.84</v>
      </c>
      <c r="AB1294" s="340">
        <v>7.407</v>
      </c>
      <c r="AC1294" s="340">
        <v>11.234</v>
      </c>
      <c r="AD1294" s="340">
        <v>9.1219999999999999</v>
      </c>
      <c r="AE1294" s="340">
        <v>12.073</v>
      </c>
      <c r="AF1294" s="340"/>
      <c r="AG1294" s="340"/>
      <c r="AH1294" s="340"/>
    </row>
    <row r="1295" spans="1:34" s="299" customFormat="1" x14ac:dyDescent="0.2">
      <c r="A1295" s="297" t="s">
        <v>181</v>
      </c>
      <c r="B1295" s="297" t="s">
        <v>410</v>
      </c>
      <c r="C1295" s="340">
        <v>26.789000000000001</v>
      </c>
      <c r="D1295" s="340">
        <v>28.021999999999998</v>
      </c>
      <c r="E1295" s="340">
        <v>29.192668906324588</v>
      </c>
      <c r="F1295" s="340">
        <v>32.293922746972328</v>
      </c>
      <c r="G1295" s="340">
        <v>35.891332496452478</v>
      </c>
      <c r="H1295" s="340">
        <v>40.427080324183358</v>
      </c>
      <c r="I1295" s="340">
        <v>34.343275501299473</v>
      </c>
      <c r="J1295" s="340">
        <v>43.501649762958493</v>
      </c>
      <c r="K1295" s="340">
        <v>52.526630047259786</v>
      </c>
      <c r="L1295" s="340">
        <v>57.065162963963935</v>
      </c>
      <c r="M1295" s="340">
        <v>50.674499604215683</v>
      </c>
      <c r="N1295" s="340">
        <v>50.901142667762741</v>
      </c>
      <c r="O1295" s="340">
        <v>47.63826154000526</v>
      </c>
      <c r="P1295" s="340">
        <v>56.170664547250297</v>
      </c>
      <c r="Q1295" s="340">
        <v>41.025509600844195</v>
      </c>
      <c r="R1295" s="340">
        <v>66.109057542467355</v>
      </c>
      <c r="S1295" s="340">
        <v>58.321176548094471</v>
      </c>
      <c r="T1295" s="340">
        <v>65.262864836594048</v>
      </c>
      <c r="U1295" s="340">
        <v>79.436485662261575</v>
      </c>
      <c r="V1295" s="340">
        <v>74.975848835539722</v>
      </c>
      <c r="W1295" s="340">
        <v>75.886605936297443</v>
      </c>
      <c r="X1295" s="340">
        <v>76.249794833024794</v>
      </c>
      <c r="Y1295" s="340">
        <v>92.73664095001331</v>
      </c>
      <c r="Z1295" s="340">
        <v>80.432000000000002</v>
      </c>
      <c r="AA1295" s="340">
        <v>74.293999999999997</v>
      </c>
      <c r="AB1295" s="340">
        <v>75.650999999999996</v>
      </c>
      <c r="AC1295" s="340">
        <v>79.403000000000006</v>
      </c>
      <c r="AD1295" s="340">
        <v>82.18</v>
      </c>
      <c r="AE1295" s="340">
        <v>87.001000000000005</v>
      </c>
      <c r="AF1295" s="340"/>
      <c r="AG1295" s="340"/>
      <c r="AH1295" s="340"/>
    </row>
    <row r="1296" spans="1:34" s="299" customFormat="1" x14ac:dyDescent="0.2">
      <c r="A1296" s="297" t="s">
        <v>112</v>
      </c>
      <c r="B1296" s="297" t="s">
        <v>411</v>
      </c>
      <c r="C1296" s="340">
        <v>4.6493850528152123</v>
      </c>
      <c r="D1296" s="340">
        <v>7.7877209236768916</v>
      </c>
      <c r="E1296" s="340">
        <v>6.6559042718672465</v>
      </c>
      <c r="F1296" s="340">
        <v>18.436418669736142</v>
      </c>
      <c r="G1296" s="340">
        <v>44.379150156422185</v>
      </c>
      <c r="H1296" s="340">
        <v>36.311572254230697</v>
      </c>
      <c r="I1296" s="340">
        <v>37.885041141971449</v>
      </c>
      <c r="J1296" s="340">
        <v>46.632959244111099</v>
      </c>
      <c r="K1296" s="340">
        <v>44.904391482853413</v>
      </c>
      <c r="L1296" s="340">
        <v>40.832431895725492</v>
      </c>
      <c r="M1296" s="340">
        <v>53.576233052353061</v>
      </c>
      <c r="N1296" s="340">
        <v>36.497401997628053</v>
      </c>
      <c r="O1296" s="340">
        <v>68.781230410072212</v>
      </c>
      <c r="P1296" s="340">
        <v>94.975247906802053</v>
      </c>
      <c r="Q1296" s="340">
        <v>106.53071763270918</v>
      </c>
      <c r="R1296" s="340">
        <v>89.509748230421124</v>
      </c>
      <c r="S1296" s="340">
        <v>121.49675199168509</v>
      </c>
      <c r="T1296" s="340">
        <v>194.41154155043196</v>
      </c>
      <c r="U1296" s="340">
        <v>124.71820053099034</v>
      </c>
      <c r="V1296" s="340">
        <v>243.27819102749487</v>
      </c>
      <c r="W1296" s="340">
        <v>266.60871448345068</v>
      </c>
      <c r="X1296" s="340">
        <v>318.82524623285053</v>
      </c>
      <c r="Y1296" s="340">
        <v>289.65417014001008</v>
      </c>
      <c r="Z1296" s="340">
        <v>232.648</v>
      </c>
      <c r="AA1296" s="340">
        <v>353.42</v>
      </c>
      <c r="AB1296" s="340">
        <v>635.697</v>
      </c>
      <c r="AC1296" s="340">
        <v>934.798</v>
      </c>
      <c r="AD1296" s="340">
        <v>838.72</v>
      </c>
      <c r="AE1296" s="340">
        <v>861.38400000000001</v>
      </c>
      <c r="AF1296" s="340"/>
      <c r="AG1296" s="340"/>
      <c r="AH1296" s="340"/>
    </row>
    <row r="1297" spans="1:34" s="299" customFormat="1" x14ac:dyDescent="0.2">
      <c r="A1297" s="297" t="s">
        <v>113</v>
      </c>
      <c r="B1297" s="297" t="s">
        <v>412</v>
      </c>
      <c r="C1297" s="340">
        <v>36.639865122984283</v>
      </c>
      <c r="D1297" s="340">
        <v>57.939658370728381</v>
      </c>
      <c r="E1297" s="340">
        <v>78.075893982821313</v>
      </c>
      <c r="F1297" s="340">
        <v>76.225080950737095</v>
      </c>
      <c r="G1297" s="340">
        <v>102.59495524663025</v>
      </c>
      <c r="H1297" s="340">
        <v>108.89056337301946</v>
      </c>
      <c r="I1297" s="340">
        <v>94.363694578598938</v>
      </c>
      <c r="J1297" s="340">
        <v>112.5469933064962</v>
      </c>
      <c r="K1297" s="340">
        <v>136.77162977742722</v>
      </c>
      <c r="L1297" s="340">
        <v>141.17905066772889</v>
      </c>
      <c r="M1297" s="340">
        <v>137.98631318324186</v>
      </c>
      <c r="N1297" s="340">
        <v>153.19467610755279</v>
      </c>
      <c r="O1297" s="340">
        <v>138.82260576941991</v>
      </c>
      <c r="P1297" s="340">
        <v>155.4617637449102</v>
      </c>
      <c r="Q1297" s="340">
        <v>182.05917891988116</v>
      </c>
      <c r="R1297" s="340">
        <v>209.47813928339596</v>
      </c>
      <c r="S1297" s="340">
        <v>230.9980345712768</v>
      </c>
      <c r="T1297" s="340">
        <v>230.73242221708597</v>
      </c>
      <c r="U1297" s="340">
        <v>292.6871656569034</v>
      </c>
      <c r="V1297" s="340">
        <v>294.77764960068453</v>
      </c>
      <c r="W1297" s="340">
        <v>324.43782854206876</v>
      </c>
      <c r="X1297" s="340">
        <v>387.29218594754894</v>
      </c>
      <c r="Y1297" s="340">
        <v>420.90352556275064</v>
      </c>
      <c r="Z1297" s="340">
        <v>358.88200000000001</v>
      </c>
      <c r="AA1297" s="340">
        <v>401.33</v>
      </c>
      <c r="AB1297" s="340">
        <v>447.00400000000002</v>
      </c>
      <c r="AC1297" s="340">
        <v>443.41399999999999</v>
      </c>
      <c r="AD1297" s="340">
        <v>335.10300000000001</v>
      </c>
      <c r="AE1297" s="340">
        <v>514.51800000000003</v>
      </c>
      <c r="AF1297" s="340"/>
      <c r="AG1297" s="340"/>
      <c r="AH1297" s="340"/>
    </row>
    <row r="1298" spans="1:34" s="299" customFormat="1" x14ac:dyDescent="0.2">
      <c r="A1298" s="297" t="s">
        <v>182</v>
      </c>
      <c r="B1298" s="297" t="s">
        <v>413</v>
      </c>
      <c r="C1298" s="340">
        <v>10.573978074380301</v>
      </c>
      <c r="D1298" s="340">
        <v>23.565223541413747</v>
      </c>
      <c r="E1298" s="340">
        <v>19.682730874961898</v>
      </c>
      <c r="F1298" s="340">
        <v>22.419969309437906</v>
      </c>
      <c r="G1298" s="340">
        <v>28.907245514470535</v>
      </c>
      <c r="H1298" s="340">
        <v>33.884071209716161</v>
      </c>
      <c r="I1298" s="340">
        <v>27.499605597287601</v>
      </c>
      <c r="J1298" s="340">
        <v>31.493124882504134</v>
      </c>
      <c r="K1298" s="340">
        <v>39.094449000598452</v>
      </c>
      <c r="L1298" s="340">
        <v>42.131614139834056</v>
      </c>
      <c r="M1298" s="340">
        <v>43.728087011343327</v>
      </c>
      <c r="N1298" s="340">
        <v>42.683550826940525</v>
      </c>
      <c r="O1298" s="340">
        <v>41.756268138702524</v>
      </c>
      <c r="P1298" s="340">
        <v>43.71312280994669</v>
      </c>
      <c r="Q1298" s="340">
        <v>56.597182988803226</v>
      </c>
      <c r="R1298" s="340">
        <v>63.590250451315349</v>
      </c>
      <c r="S1298" s="340">
        <v>61.563508113241028</v>
      </c>
      <c r="T1298" s="340">
        <v>64.585880904926384</v>
      </c>
      <c r="U1298" s="340">
        <v>76.019503198338739</v>
      </c>
      <c r="V1298" s="340">
        <v>83.427595882334529</v>
      </c>
      <c r="W1298" s="340">
        <v>93.441960941657712</v>
      </c>
      <c r="X1298" s="340">
        <v>104.36701605952146</v>
      </c>
      <c r="Y1298" s="340">
        <v>104.6089349062412</v>
      </c>
      <c r="Z1298" s="340">
        <v>103.03700000000001</v>
      </c>
      <c r="AA1298" s="340">
        <v>89.647999999999996</v>
      </c>
      <c r="AB1298" s="340">
        <v>94</v>
      </c>
      <c r="AC1298" s="340">
        <v>97.022999999999996</v>
      </c>
      <c r="AD1298" s="340">
        <v>102.80200000000001</v>
      </c>
      <c r="AE1298" s="340">
        <v>112.239</v>
      </c>
      <c r="AF1298" s="340"/>
      <c r="AG1298" s="340"/>
      <c r="AH1298" s="340"/>
    </row>
    <row r="1299" spans="1:34" s="299" customFormat="1" x14ac:dyDescent="0.2">
      <c r="A1299" s="297" t="s">
        <v>114</v>
      </c>
      <c r="B1299" s="297" t="s">
        <v>414</v>
      </c>
      <c r="C1299" s="340">
        <v>12.438385296445436</v>
      </c>
      <c r="D1299" s="340">
        <v>30.754616309482177</v>
      </c>
      <c r="E1299" s="340">
        <v>22.58099322905365</v>
      </c>
      <c r="F1299" s="340">
        <v>21.798056786100602</v>
      </c>
      <c r="G1299" s="340">
        <v>29.723187052905619</v>
      </c>
      <c r="H1299" s="340">
        <v>36.19674154916504</v>
      </c>
      <c r="I1299" s="340">
        <v>31.231075321762287</v>
      </c>
      <c r="J1299" s="340">
        <v>50.285477646989854</v>
      </c>
      <c r="K1299" s="340">
        <v>43.585244319955024</v>
      </c>
      <c r="L1299" s="340">
        <v>44.957495853822408</v>
      </c>
      <c r="M1299" s="340">
        <v>42.045858961179825</v>
      </c>
      <c r="N1299" s="340">
        <v>48.416090153259617</v>
      </c>
      <c r="O1299" s="340">
        <v>60.249057888622303</v>
      </c>
      <c r="P1299" s="340">
        <v>59.188011796327721</v>
      </c>
      <c r="Q1299" s="340">
        <v>71.317455203514129</v>
      </c>
      <c r="R1299" s="340">
        <v>77.803286246554222</v>
      </c>
      <c r="S1299" s="340">
        <v>96.194396029394539</v>
      </c>
      <c r="T1299" s="340">
        <v>100.5250439131361</v>
      </c>
      <c r="U1299" s="340">
        <v>109.47241649423586</v>
      </c>
      <c r="V1299" s="340">
        <v>122.68212010806424</v>
      </c>
      <c r="W1299" s="340">
        <v>145.64832400717677</v>
      </c>
      <c r="X1299" s="340">
        <v>160.97371510081186</v>
      </c>
      <c r="Y1299" s="340">
        <v>175.68425453533055</v>
      </c>
      <c r="Z1299" s="340">
        <v>155.28100000000001</v>
      </c>
      <c r="AA1299" s="340">
        <v>170.62200000000001</v>
      </c>
      <c r="AB1299" s="340">
        <v>169.03800000000001</v>
      </c>
      <c r="AC1299" s="340">
        <v>214.55199999999999</v>
      </c>
      <c r="AD1299" s="340">
        <v>171.60900000000001</v>
      </c>
      <c r="AE1299" s="340">
        <v>220.047</v>
      </c>
      <c r="AF1299" s="340"/>
      <c r="AG1299" s="340"/>
      <c r="AH1299" s="340"/>
    </row>
    <row r="1300" spans="1:34" s="299" customFormat="1" x14ac:dyDescent="0.2">
      <c r="A1300" s="297" t="s">
        <v>115</v>
      </c>
      <c r="B1300" s="297" t="s">
        <v>415</v>
      </c>
      <c r="C1300" s="340">
        <v>33.032924033562608</v>
      </c>
      <c r="D1300" s="340">
        <v>73.655230633692398</v>
      </c>
      <c r="E1300" s="340">
        <v>70.092523170392113</v>
      </c>
      <c r="F1300" s="340">
        <v>62.805591242997906</v>
      </c>
      <c r="G1300" s="340">
        <v>75.780538891115697</v>
      </c>
      <c r="H1300" s="340">
        <v>86.544172004338321</v>
      </c>
      <c r="I1300" s="340">
        <v>69.17843613568364</v>
      </c>
      <c r="J1300" s="340">
        <v>81.484026794345965</v>
      </c>
      <c r="K1300" s="340">
        <v>93.133067297437691</v>
      </c>
      <c r="L1300" s="340">
        <v>116.78680501629535</v>
      </c>
      <c r="M1300" s="340">
        <v>105.94544154302741</v>
      </c>
      <c r="N1300" s="340">
        <v>114.56967016341319</v>
      </c>
      <c r="O1300" s="340">
        <v>123.99355925388521</v>
      </c>
      <c r="P1300" s="340">
        <v>124.7865122455993</v>
      </c>
      <c r="Q1300" s="340">
        <v>180.7483787238917</v>
      </c>
      <c r="R1300" s="340">
        <v>175.23852904272783</v>
      </c>
      <c r="S1300" s="340">
        <v>135.2040980106151</v>
      </c>
      <c r="T1300" s="340">
        <v>167.98357046088049</v>
      </c>
      <c r="U1300" s="340">
        <v>220.99099818626135</v>
      </c>
      <c r="V1300" s="340">
        <v>212.51344284241475</v>
      </c>
      <c r="W1300" s="340">
        <v>236.85924280423077</v>
      </c>
      <c r="X1300" s="340">
        <v>261.61019377983121</v>
      </c>
      <c r="Y1300" s="340">
        <v>308.8240640612471</v>
      </c>
      <c r="Z1300" s="340">
        <v>267.267</v>
      </c>
      <c r="AA1300" s="340">
        <v>259.95699999999999</v>
      </c>
      <c r="AB1300" s="340">
        <v>303.17399999999998</v>
      </c>
      <c r="AC1300" s="340">
        <v>299.37200000000001</v>
      </c>
      <c r="AD1300" s="340">
        <v>269.25799999999998</v>
      </c>
      <c r="AE1300" s="340">
        <v>411.73500000000001</v>
      </c>
      <c r="AF1300" s="340"/>
      <c r="AG1300" s="340"/>
      <c r="AH1300" s="340"/>
    </row>
    <row r="1301" spans="1:34" s="299" customFormat="1" x14ac:dyDescent="0.2">
      <c r="A1301" s="297" t="s">
        <v>116</v>
      </c>
      <c r="B1301" s="297" t="s">
        <v>416</v>
      </c>
      <c r="C1301" s="340">
        <v>50.610487550745482</v>
      </c>
      <c r="D1301" s="340">
        <v>96.718184570069013</v>
      </c>
      <c r="E1301" s="340">
        <v>104.28387090390784</v>
      </c>
      <c r="F1301" s="340">
        <v>109.51142158987135</v>
      </c>
      <c r="G1301" s="340">
        <v>140.01606617460843</v>
      </c>
      <c r="H1301" s="340">
        <v>169.4584397075057</v>
      </c>
      <c r="I1301" s="340">
        <v>135.19839236740057</v>
      </c>
      <c r="J1301" s="340">
        <v>140.97969134834065</v>
      </c>
      <c r="K1301" s="340">
        <v>210.49620631799459</v>
      </c>
      <c r="L1301" s="340">
        <v>246.90170170430619</v>
      </c>
      <c r="M1301" s="340">
        <v>202.23644629339088</v>
      </c>
      <c r="N1301" s="340">
        <v>181.17063119866523</v>
      </c>
      <c r="O1301" s="340">
        <v>136.68037686497311</v>
      </c>
      <c r="P1301" s="340">
        <v>145.25882051989046</v>
      </c>
      <c r="Q1301" s="340">
        <v>142.98680953621675</v>
      </c>
      <c r="R1301" s="340">
        <v>273.40520162453134</v>
      </c>
      <c r="S1301" s="340">
        <v>289.489137432522</v>
      </c>
      <c r="T1301" s="340">
        <v>303.93056848479938</v>
      </c>
      <c r="U1301" s="340">
        <v>414.64200452045719</v>
      </c>
      <c r="V1301" s="340">
        <v>391.44537190688914</v>
      </c>
      <c r="W1301" s="340">
        <v>409.85713698477667</v>
      </c>
      <c r="X1301" s="340">
        <v>472.7064599280572</v>
      </c>
      <c r="Y1301" s="340">
        <v>437.25461247261671</v>
      </c>
      <c r="Z1301" s="340">
        <v>408.625</v>
      </c>
      <c r="AA1301" s="340">
        <v>424.99</v>
      </c>
      <c r="AB1301" s="340">
        <v>436.15</v>
      </c>
      <c r="AC1301" s="340">
        <v>430.06700000000001</v>
      </c>
      <c r="AD1301" s="340">
        <v>336.09</v>
      </c>
      <c r="AE1301" s="340">
        <v>445.69499999999999</v>
      </c>
      <c r="AF1301" s="340"/>
      <c r="AG1301" s="340"/>
      <c r="AH1301" s="340"/>
    </row>
    <row r="1302" spans="1:34" s="299" customFormat="1" x14ac:dyDescent="0.2">
      <c r="A1302" s="297" t="s">
        <v>183</v>
      </c>
      <c r="B1302" s="297" t="s">
        <v>417</v>
      </c>
      <c r="C1302" s="340">
        <v>13.685887313726496</v>
      </c>
      <c r="D1302" s="340">
        <v>28.478713219944492</v>
      </c>
      <c r="E1302" s="340">
        <v>16.998634944615009</v>
      </c>
      <c r="F1302" s="340">
        <v>20.735129824367519</v>
      </c>
      <c r="G1302" s="340">
        <v>20.726950287602847</v>
      </c>
      <c r="H1302" s="340">
        <v>23.749292691221612</v>
      </c>
      <c r="I1302" s="340">
        <v>29.042347431863565</v>
      </c>
      <c r="J1302" s="340">
        <v>37.880210179809616</v>
      </c>
      <c r="K1302" s="340">
        <v>48.184690868147079</v>
      </c>
      <c r="L1302" s="340">
        <v>48.379423668282932</v>
      </c>
      <c r="M1302" s="340">
        <v>48.937857249081972</v>
      </c>
      <c r="N1302" s="340">
        <v>76.890300648861</v>
      </c>
      <c r="O1302" s="340">
        <v>101.42903226324643</v>
      </c>
      <c r="P1302" s="340">
        <v>103.7855944181878</v>
      </c>
      <c r="Q1302" s="340">
        <v>98.374229469803922</v>
      </c>
      <c r="R1302" s="340">
        <v>128.83817049806808</v>
      </c>
      <c r="S1302" s="340">
        <v>129.71735764349791</v>
      </c>
      <c r="T1302" s="340">
        <v>117.50133964337952</v>
      </c>
      <c r="U1302" s="340">
        <v>119.79190954285279</v>
      </c>
      <c r="V1302" s="340">
        <v>129.09788195507156</v>
      </c>
      <c r="W1302" s="340">
        <v>181.18705934374393</v>
      </c>
      <c r="X1302" s="340">
        <v>208.09806248890317</v>
      </c>
      <c r="Y1302" s="340">
        <v>183.5830039737227</v>
      </c>
      <c r="Z1302" s="340">
        <v>251.786</v>
      </c>
      <c r="AA1302" s="340">
        <v>125.42400000000001</v>
      </c>
      <c r="AB1302" s="340">
        <v>146.36799999999999</v>
      </c>
      <c r="AC1302" s="340">
        <v>139.63900000000001</v>
      </c>
      <c r="AD1302" s="340">
        <v>109.155</v>
      </c>
      <c r="AE1302" s="340">
        <v>125.422</v>
      </c>
      <c r="AF1302" s="340"/>
      <c r="AG1302" s="340"/>
      <c r="AH1302" s="340"/>
    </row>
    <row r="1303" spans="1:34" s="299" customFormat="1" x14ac:dyDescent="0.2">
      <c r="A1303" s="297" t="s">
        <v>97</v>
      </c>
      <c r="B1303" s="297" t="s">
        <v>418</v>
      </c>
      <c r="C1303" s="340">
        <v>30.262500533567856</v>
      </c>
      <c r="D1303" s="340">
        <v>74.432474013516654</v>
      </c>
      <c r="E1303" s="340">
        <v>66.627061749487112</v>
      </c>
      <c r="F1303" s="340">
        <v>62.055129226191497</v>
      </c>
      <c r="G1303" s="340">
        <v>87.11058668623096</v>
      </c>
      <c r="H1303" s="340">
        <v>105.40412845990903</v>
      </c>
      <c r="I1303" s="340">
        <v>75.650492892466488</v>
      </c>
      <c r="J1303" s="340">
        <v>95.295139997188599</v>
      </c>
      <c r="K1303" s="340">
        <v>128.91651388264722</v>
      </c>
      <c r="L1303" s="340">
        <v>119.28839362343943</v>
      </c>
      <c r="M1303" s="340">
        <v>119.61222571246134</v>
      </c>
      <c r="N1303" s="340">
        <v>134.48633817181224</v>
      </c>
      <c r="O1303" s="340">
        <v>117.27478348761844</v>
      </c>
      <c r="P1303" s="340">
        <v>98.449166529391775</v>
      </c>
      <c r="Q1303" s="340">
        <v>159.00193831133953</v>
      </c>
      <c r="R1303" s="340">
        <v>310.8150968772942</v>
      </c>
      <c r="S1303" s="340">
        <v>184.74870924725602</v>
      </c>
      <c r="T1303" s="340">
        <v>207.96866317212485</v>
      </c>
      <c r="U1303" s="340">
        <v>298.56389248240794</v>
      </c>
      <c r="V1303" s="340">
        <v>205.70849519239377</v>
      </c>
      <c r="W1303" s="340">
        <v>190.66773170065713</v>
      </c>
      <c r="X1303" s="340">
        <v>285.71883236942472</v>
      </c>
      <c r="Y1303" s="340">
        <v>259.82555097674083</v>
      </c>
      <c r="Z1303" s="340">
        <v>218.19900000000001</v>
      </c>
      <c r="AA1303" s="340">
        <v>211.86199999999999</v>
      </c>
      <c r="AB1303" s="340">
        <v>196.08699999999999</v>
      </c>
      <c r="AC1303" s="340">
        <v>212.12299999999999</v>
      </c>
      <c r="AD1303" s="340">
        <v>166.49700000000001</v>
      </c>
      <c r="AE1303" s="340">
        <v>255.72499999999999</v>
      </c>
      <c r="AF1303" s="340"/>
      <c r="AG1303" s="340"/>
      <c r="AH1303" s="340"/>
    </row>
    <row r="1304" spans="1:34" s="299" customFormat="1" x14ac:dyDescent="0.2">
      <c r="A1304" s="297" t="s">
        <v>462</v>
      </c>
      <c r="B1304" s="297" t="s">
        <v>419</v>
      </c>
      <c r="C1304" s="340">
        <v>4.504383768238414</v>
      </c>
      <c r="D1304" s="340">
        <v>5.036966944705668</v>
      </c>
      <c r="E1304" s="340">
        <v>5.8245726928269193</v>
      </c>
      <c r="F1304" s="340">
        <v>6.1194315991380082</v>
      </c>
      <c r="G1304" s="340">
        <v>11.8553028139074</v>
      </c>
      <c r="H1304" s="340">
        <v>9.9731104928581757</v>
      </c>
      <c r="I1304" s="340">
        <v>12.76631436739653</v>
      </c>
      <c r="J1304" s="340">
        <v>10.326218089853445</v>
      </c>
      <c r="K1304" s="340">
        <v>10.164195203537963</v>
      </c>
      <c r="L1304" s="340">
        <v>8.6409416187769477</v>
      </c>
      <c r="M1304" s="340">
        <v>11.531148498242114</v>
      </c>
      <c r="N1304" s="340">
        <v>8.0755741772816592</v>
      </c>
      <c r="O1304" s="340">
        <v>8.3127500131294685</v>
      </c>
      <c r="P1304" s="340">
        <v>13.676817113555421</v>
      </c>
      <c r="Q1304" s="340">
        <v>17.859976810468435</v>
      </c>
      <c r="R1304" s="340">
        <v>17.188206208804235</v>
      </c>
      <c r="S1304" s="340">
        <v>17.072294301229224</v>
      </c>
      <c r="T1304" s="340">
        <v>10.007047856623752</v>
      </c>
      <c r="U1304" s="340">
        <v>13.230674686398508</v>
      </c>
      <c r="V1304" s="340">
        <v>14.761950679714827</v>
      </c>
      <c r="W1304" s="340">
        <v>15.907743463282138</v>
      </c>
      <c r="X1304" s="340">
        <v>23.633882658122445</v>
      </c>
      <c r="Y1304" s="340">
        <v>26.609856459944226</v>
      </c>
      <c r="Z1304" s="340">
        <v>25.335000000000001</v>
      </c>
      <c r="AA1304" s="340">
        <v>24.079000000000001</v>
      </c>
      <c r="AB1304" s="340">
        <v>25.427</v>
      </c>
      <c r="AC1304" s="340">
        <v>28.265000000000001</v>
      </c>
      <c r="AD1304" s="340">
        <v>24.652000000000001</v>
      </c>
      <c r="AE1304" s="340">
        <v>34.308999999999997</v>
      </c>
      <c r="AF1304" s="340"/>
      <c r="AG1304" s="340"/>
      <c r="AH1304" s="340"/>
    </row>
    <row r="1305" spans="1:34" s="299" customFormat="1" x14ac:dyDescent="0.2">
      <c r="A1305" s="297" t="s">
        <v>153</v>
      </c>
      <c r="B1305" s="297" t="s">
        <v>420</v>
      </c>
      <c r="C1305" s="340">
        <v>0</v>
      </c>
      <c r="D1305" s="340">
        <v>0</v>
      </c>
      <c r="E1305" s="340">
        <v>0</v>
      </c>
      <c r="F1305" s="340">
        <v>0</v>
      </c>
      <c r="G1305" s="340">
        <v>0</v>
      </c>
      <c r="H1305" s="340">
        <v>0</v>
      </c>
      <c r="I1305" s="340">
        <v>0</v>
      </c>
      <c r="J1305" s="340">
        <v>0</v>
      </c>
      <c r="K1305" s="340">
        <v>0</v>
      </c>
      <c r="L1305" s="340">
        <v>0</v>
      </c>
      <c r="M1305" s="340">
        <v>0</v>
      </c>
      <c r="N1305" s="340">
        <v>0</v>
      </c>
      <c r="O1305" s="340">
        <v>0</v>
      </c>
      <c r="P1305" s="340">
        <v>0</v>
      </c>
      <c r="Q1305" s="340">
        <v>0</v>
      </c>
      <c r="R1305" s="340">
        <v>0</v>
      </c>
      <c r="S1305" s="340">
        <v>0</v>
      </c>
      <c r="T1305" s="340">
        <v>0</v>
      </c>
      <c r="U1305" s="340">
        <v>0</v>
      </c>
      <c r="V1305" s="340">
        <v>0</v>
      </c>
      <c r="W1305" s="340">
        <v>0</v>
      </c>
      <c r="X1305" s="340">
        <v>0</v>
      </c>
      <c r="Y1305" s="340">
        <v>0</v>
      </c>
      <c r="Z1305" s="340">
        <v>0</v>
      </c>
      <c r="AA1305" s="340">
        <v>0</v>
      </c>
      <c r="AB1305" s="340">
        <v>0</v>
      </c>
      <c r="AC1305" s="340">
        <v>0</v>
      </c>
      <c r="AD1305" s="340">
        <v>0</v>
      </c>
      <c r="AE1305" s="340">
        <v>0</v>
      </c>
      <c r="AF1305" s="340"/>
      <c r="AG1305" s="340"/>
      <c r="AH1305" s="340"/>
    </row>
    <row r="1306" spans="1:34" s="299" customFormat="1" x14ac:dyDescent="0.2">
      <c r="A1306" s="297" t="s">
        <v>185</v>
      </c>
      <c r="B1306" s="297" t="s">
        <v>421</v>
      </c>
      <c r="C1306" s="340">
        <v>0</v>
      </c>
      <c r="D1306" s="340">
        <v>8.2740599250347754E-4</v>
      </c>
      <c r="E1306" s="340">
        <v>0</v>
      </c>
      <c r="F1306" s="340">
        <v>0.47906000000000004</v>
      </c>
      <c r="G1306" s="340">
        <v>1.1118600000000001</v>
      </c>
      <c r="H1306" s="340">
        <v>0.63007000000000002</v>
      </c>
      <c r="I1306" s="340">
        <v>1.0154700000000001</v>
      </c>
      <c r="J1306" s="340">
        <v>1.9480599999999999</v>
      </c>
      <c r="K1306" s="340">
        <v>1.9480599999999999</v>
      </c>
      <c r="L1306" s="340">
        <v>0.95899000000000001</v>
      </c>
      <c r="M1306" s="340">
        <v>2.6197900000000005</v>
      </c>
      <c r="N1306" s="340">
        <v>2.2674000000000003</v>
      </c>
      <c r="O1306" s="340">
        <v>1.4079999999999999</v>
      </c>
      <c r="P1306" s="340">
        <v>3.0815000000000001</v>
      </c>
      <c r="Q1306" s="340">
        <v>3.1635</v>
      </c>
      <c r="R1306" s="340">
        <v>3.0423</v>
      </c>
      <c r="S1306" s="340">
        <v>2.8072000000000004</v>
      </c>
      <c r="T1306" s="340">
        <v>1.4408000000000001</v>
      </c>
      <c r="U1306" s="340">
        <v>2.4184000000000001</v>
      </c>
      <c r="V1306" s="340">
        <v>3.1471000000000005</v>
      </c>
      <c r="W1306" s="340">
        <v>3.2557000000000005</v>
      </c>
      <c r="X1306" s="340">
        <v>3.42</v>
      </c>
      <c r="Y1306" s="340">
        <v>3.38</v>
      </c>
      <c r="Z1306" s="340">
        <v>3.4169999999999998</v>
      </c>
      <c r="AA1306" s="340">
        <v>3.4169999999999998</v>
      </c>
      <c r="AB1306" s="340">
        <v>3.5880000000000001</v>
      </c>
      <c r="AC1306" s="340">
        <v>4.117</v>
      </c>
      <c r="AD1306" s="340">
        <v>3.2210000000000001</v>
      </c>
      <c r="AE1306" s="340">
        <v>2.3090000000000002</v>
      </c>
      <c r="AF1306" s="340"/>
      <c r="AG1306" s="340"/>
      <c r="AH1306" s="340"/>
    </row>
    <row r="1307" spans="1:34" s="299" customFormat="1" x14ac:dyDescent="0.2">
      <c r="A1307" s="297" t="s">
        <v>463</v>
      </c>
      <c r="B1307" s="297" t="s">
        <v>422</v>
      </c>
      <c r="C1307" s="340">
        <v>0</v>
      </c>
      <c r="D1307" s="340">
        <v>0</v>
      </c>
      <c r="E1307" s="340">
        <v>0</v>
      </c>
      <c r="F1307" s="340">
        <v>0.47906000000000004</v>
      </c>
      <c r="G1307" s="340">
        <v>1.1118600000000001</v>
      </c>
      <c r="H1307" s="340">
        <v>0.63007000000000002</v>
      </c>
      <c r="I1307" s="340">
        <v>1.0154700000000001</v>
      </c>
      <c r="J1307" s="340">
        <v>1.9480599999999999</v>
      </c>
      <c r="K1307" s="340">
        <v>1.9480599999999999</v>
      </c>
      <c r="L1307" s="340">
        <v>1.95899</v>
      </c>
      <c r="M1307" s="340">
        <v>2.6197900000000005</v>
      </c>
      <c r="N1307" s="340">
        <v>2.2674000000000003</v>
      </c>
      <c r="O1307" s="340">
        <v>2.4079999999999999</v>
      </c>
      <c r="P1307" s="340">
        <v>3.0815000000000001</v>
      </c>
      <c r="Q1307" s="340">
        <v>3.1635</v>
      </c>
      <c r="R1307" s="340">
        <v>4.0423</v>
      </c>
      <c r="S1307" s="340">
        <v>2.8072000000000004</v>
      </c>
      <c r="T1307" s="340">
        <v>2.4408000000000003</v>
      </c>
      <c r="U1307" s="340">
        <v>2.4184000000000001</v>
      </c>
      <c r="V1307" s="340">
        <v>3.1471000000000005</v>
      </c>
      <c r="W1307" s="340">
        <v>3.2557000000000005</v>
      </c>
      <c r="X1307" s="340">
        <v>3.42</v>
      </c>
      <c r="Y1307" s="340">
        <v>3.38</v>
      </c>
      <c r="Z1307" s="340">
        <v>3.4169999999999998</v>
      </c>
      <c r="AA1307" s="340">
        <v>3.4169999999999998</v>
      </c>
      <c r="AB1307" s="340">
        <v>3.5880000000000001</v>
      </c>
      <c r="AC1307" s="340">
        <v>4.117</v>
      </c>
      <c r="AD1307" s="340">
        <v>3.2210000000000001</v>
      </c>
      <c r="AE1307" s="340">
        <v>2.3079999999999998</v>
      </c>
      <c r="AF1307" s="340"/>
      <c r="AG1307" s="340"/>
      <c r="AH1307" s="340"/>
    </row>
    <row r="1308" spans="1:34" s="299" customFormat="1" x14ac:dyDescent="0.2">
      <c r="A1308" s="297" t="s">
        <v>117</v>
      </c>
      <c r="B1308" s="297" t="s">
        <v>423</v>
      </c>
      <c r="C1308" s="340">
        <v>11.709245780091296</v>
      </c>
      <c r="D1308" s="340">
        <v>14.633947037139867</v>
      </c>
      <c r="E1308" s="340">
        <v>13.328222099007991</v>
      </c>
      <c r="F1308" s="340">
        <v>29.577985479978032</v>
      </c>
      <c r="G1308" s="340">
        <v>33.968960793721159</v>
      </c>
      <c r="H1308" s="340">
        <v>0.27703205353018273</v>
      </c>
      <c r="I1308" s="340">
        <v>1.9478355356462611</v>
      </c>
      <c r="J1308" s="340">
        <v>2.6236182219258986</v>
      </c>
      <c r="K1308" s="340">
        <v>8.7352962282279947</v>
      </c>
      <c r="L1308" s="340">
        <v>2.6277689933237869</v>
      </c>
      <c r="M1308" s="340">
        <v>3.2614425200748394</v>
      </c>
      <c r="N1308" s="340">
        <v>2.3317659663526751</v>
      </c>
      <c r="O1308" s="340">
        <v>3.0475070092072469</v>
      </c>
      <c r="P1308" s="340">
        <v>2.14915550096004</v>
      </c>
      <c r="Q1308" s="340">
        <v>3.291170009102478</v>
      </c>
      <c r="R1308" s="340">
        <v>4.303871319386789</v>
      </c>
      <c r="S1308" s="340">
        <v>2.5094697792017477</v>
      </c>
      <c r="T1308" s="340">
        <v>4.4475768251661121</v>
      </c>
      <c r="U1308" s="340">
        <v>18.156745226846819</v>
      </c>
      <c r="V1308" s="340">
        <v>23.458837172656743</v>
      </c>
      <c r="W1308" s="340">
        <v>26.738580790798881</v>
      </c>
      <c r="X1308" s="340">
        <v>32.76517300089845</v>
      </c>
      <c r="Y1308" s="340">
        <v>62.194973294998753</v>
      </c>
      <c r="Z1308" s="340">
        <v>61.906999999999996</v>
      </c>
      <c r="AA1308" s="340">
        <v>64.072000000000003</v>
      </c>
      <c r="AB1308" s="340">
        <v>75.289000000000001</v>
      </c>
      <c r="AC1308" s="340">
        <v>85.176000000000002</v>
      </c>
      <c r="AD1308" s="340">
        <v>44.862000000000002</v>
      </c>
      <c r="AE1308" s="340">
        <v>24.321000000000002</v>
      </c>
      <c r="AF1308" s="340"/>
      <c r="AG1308" s="340"/>
      <c r="AH1308" s="340"/>
    </row>
    <row r="1309" spans="1:34" s="299" customFormat="1" x14ac:dyDescent="0.2">
      <c r="A1309" s="297" t="s">
        <v>118</v>
      </c>
      <c r="B1309" s="297" t="s">
        <v>424</v>
      </c>
      <c r="C1309" s="340">
        <v>0</v>
      </c>
      <c r="D1309" s="340">
        <v>0</v>
      </c>
      <c r="E1309" s="340">
        <v>0</v>
      </c>
      <c r="F1309" s="340">
        <v>0</v>
      </c>
      <c r="G1309" s="340">
        <v>0</v>
      </c>
      <c r="H1309" s="340">
        <v>0</v>
      </c>
      <c r="I1309" s="340">
        <v>0</v>
      </c>
      <c r="J1309" s="340">
        <v>0</v>
      </c>
      <c r="K1309" s="340">
        <v>0</v>
      </c>
      <c r="L1309" s="340">
        <v>0</v>
      </c>
      <c r="M1309" s="340">
        <v>0</v>
      </c>
      <c r="N1309" s="340">
        <v>0</v>
      </c>
      <c r="O1309" s="340">
        <v>0</v>
      </c>
      <c r="P1309" s="340">
        <v>0</v>
      </c>
      <c r="Q1309" s="340">
        <v>0</v>
      </c>
      <c r="R1309" s="340">
        <v>0</v>
      </c>
      <c r="S1309" s="340">
        <v>0</v>
      </c>
      <c r="T1309" s="340">
        <v>0</v>
      </c>
      <c r="U1309" s="340">
        <v>0</v>
      </c>
      <c r="V1309" s="340">
        <v>0</v>
      </c>
      <c r="W1309" s="340">
        <v>0</v>
      </c>
      <c r="X1309" s="340">
        <v>0</v>
      </c>
      <c r="Y1309" s="340">
        <v>0</v>
      </c>
      <c r="Z1309" s="340">
        <v>0</v>
      </c>
      <c r="AA1309" s="340">
        <v>0</v>
      </c>
      <c r="AB1309" s="340">
        <v>0</v>
      </c>
      <c r="AC1309" s="340">
        <v>0</v>
      </c>
      <c r="AD1309" s="340">
        <v>0</v>
      </c>
      <c r="AE1309" s="340">
        <v>0</v>
      </c>
      <c r="AF1309" s="340"/>
      <c r="AG1309" s="340"/>
      <c r="AH1309" s="340"/>
    </row>
    <row r="1310" spans="1:34" s="299" customFormat="1" x14ac:dyDescent="0.2">
      <c r="A1310" s="297" t="s">
        <v>187</v>
      </c>
      <c r="B1310" s="297" t="s">
        <v>425</v>
      </c>
      <c r="C1310" s="340">
        <v>0</v>
      </c>
      <c r="D1310" s="340">
        <v>0</v>
      </c>
      <c r="E1310" s="340">
        <v>0</v>
      </c>
      <c r="F1310" s="340">
        <v>0</v>
      </c>
      <c r="G1310" s="340">
        <v>0</v>
      </c>
      <c r="H1310" s="340">
        <v>0</v>
      </c>
      <c r="I1310" s="340">
        <v>0</v>
      </c>
      <c r="J1310" s="340">
        <v>0</v>
      </c>
      <c r="K1310" s="340">
        <v>0</v>
      </c>
      <c r="L1310" s="340">
        <v>0</v>
      </c>
      <c r="M1310" s="340">
        <v>0</v>
      </c>
      <c r="N1310" s="340">
        <v>0</v>
      </c>
      <c r="O1310" s="340">
        <v>0</v>
      </c>
      <c r="P1310" s="340">
        <v>0</v>
      </c>
      <c r="Q1310" s="340">
        <v>0</v>
      </c>
      <c r="R1310" s="340">
        <v>0</v>
      </c>
      <c r="S1310" s="340">
        <v>0</v>
      </c>
      <c r="T1310" s="340">
        <v>0</v>
      </c>
      <c r="U1310" s="340">
        <v>0</v>
      </c>
      <c r="V1310" s="340">
        <v>0</v>
      </c>
      <c r="W1310" s="340">
        <v>0</v>
      </c>
      <c r="X1310" s="340">
        <v>0</v>
      </c>
      <c r="Y1310" s="340">
        <v>0</v>
      </c>
      <c r="Z1310" s="340">
        <v>0</v>
      </c>
      <c r="AA1310" s="340">
        <v>0</v>
      </c>
      <c r="AB1310" s="340">
        <v>0</v>
      </c>
      <c r="AC1310" s="340">
        <v>0</v>
      </c>
      <c r="AD1310" s="340">
        <v>0</v>
      </c>
      <c r="AE1310" s="340">
        <v>0</v>
      </c>
      <c r="AF1310" s="340"/>
      <c r="AG1310" s="340"/>
      <c r="AH1310" s="340"/>
    </row>
    <row r="1311" spans="1:34" s="299" customFormat="1" x14ac:dyDescent="0.2">
      <c r="A1311" s="297" t="s">
        <v>189</v>
      </c>
      <c r="B1311" s="297" t="s">
        <v>426</v>
      </c>
      <c r="C1311" s="340">
        <v>7.8429987775577032</v>
      </c>
      <c r="D1311" s="340">
        <v>30.300850274756268</v>
      </c>
      <c r="E1311" s="340">
        <v>23.688671290399462</v>
      </c>
      <c r="F1311" s="340">
        <v>49.832960000000007</v>
      </c>
      <c r="G1311" s="340">
        <v>59.590300000000006</v>
      </c>
      <c r="H1311" s="340">
        <v>54.382730000000009</v>
      </c>
      <c r="I1311" s="340">
        <v>46.401119999999999</v>
      </c>
      <c r="J1311" s="340">
        <v>46.197170000000014</v>
      </c>
      <c r="K1311" s="340">
        <v>62.227076064881928</v>
      </c>
      <c r="L1311" s="340">
        <v>61.31658999999997</v>
      </c>
      <c r="M1311" s="340">
        <v>76.218399999999988</v>
      </c>
      <c r="N1311" s="340">
        <v>55.010200000000012</v>
      </c>
      <c r="O1311" s="340">
        <v>85.667799999999986</v>
      </c>
      <c r="P1311" s="340">
        <v>84.1</v>
      </c>
      <c r="Q1311" s="340">
        <v>80.131516986242588</v>
      </c>
      <c r="R1311" s="340">
        <v>72.823999999999998</v>
      </c>
      <c r="S1311" s="340">
        <v>80.369</v>
      </c>
      <c r="T1311" s="340">
        <v>86.983000000000004</v>
      </c>
      <c r="U1311" s="340">
        <v>55.125999999999998</v>
      </c>
      <c r="V1311" s="340">
        <v>93.756</v>
      </c>
      <c r="W1311" s="340">
        <v>90.412710079416755</v>
      </c>
      <c r="X1311" s="340">
        <v>99.772999999999996</v>
      </c>
      <c r="Y1311" s="340">
        <v>104.303</v>
      </c>
      <c r="Z1311" s="340">
        <v>122.36199999999999</v>
      </c>
      <c r="AA1311" s="340">
        <v>135.215</v>
      </c>
      <c r="AB1311" s="340">
        <v>151.047</v>
      </c>
      <c r="AC1311" s="340">
        <v>193.66499999999999</v>
      </c>
      <c r="AD1311" s="340">
        <v>137.22399999999999</v>
      </c>
      <c r="AE1311" s="340">
        <v>149.489</v>
      </c>
      <c r="AF1311" s="340"/>
      <c r="AG1311" s="340"/>
      <c r="AH1311" s="340"/>
    </row>
    <row r="1312" spans="1:34" s="299" customFormat="1" x14ac:dyDescent="0.2">
      <c r="A1312" s="297" t="s">
        <v>464</v>
      </c>
      <c r="B1312" s="297" t="s">
        <v>427</v>
      </c>
      <c r="C1312" s="340">
        <v>21.17123207674657</v>
      </c>
      <c r="D1312" s="340">
        <v>24.536269327861049</v>
      </c>
      <c r="E1312" s="340">
        <v>28.870088324545275</v>
      </c>
      <c r="F1312" s="340">
        <v>32.713278396656328</v>
      </c>
      <c r="G1312" s="340">
        <v>38.179089428502088</v>
      </c>
      <c r="H1312" s="340">
        <v>46.948246160782524</v>
      </c>
      <c r="I1312" s="340">
        <v>47.069995328126602</v>
      </c>
      <c r="J1312" s="340">
        <v>58.151287210230564</v>
      </c>
      <c r="K1312" s="340">
        <v>58.151287210230564</v>
      </c>
      <c r="L1312" s="340">
        <v>58.618708435769314</v>
      </c>
      <c r="M1312" s="340">
        <v>47.01007522680154</v>
      </c>
      <c r="N1312" s="340">
        <v>80.790651753839427</v>
      </c>
      <c r="O1312" s="340">
        <v>85.213468439365798</v>
      </c>
      <c r="P1312" s="340">
        <v>102.46213919075515</v>
      </c>
      <c r="Q1312" s="340">
        <v>84.501301949744771</v>
      </c>
      <c r="R1312" s="340">
        <v>86.961438591489554</v>
      </c>
      <c r="S1312" s="340">
        <v>85.546792181234736</v>
      </c>
      <c r="T1312" s="340">
        <v>45.581434179429692</v>
      </c>
      <c r="U1312" s="340">
        <v>124.80897339138357</v>
      </c>
      <c r="V1312" s="340">
        <v>131.48115015755249</v>
      </c>
      <c r="W1312" s="340">
        <v>149.63032890386597</v>
      </c>
      <c r="X1312" s="340">
        <v>153.91904345321558</v>
      </c>
      <c r="Y1312" s="340">
        <v>165.98301723306929</v>
      </c>
      <c r="Z1312" s="340">
        <v>177.50800000000001</v>
      </c>
      <c r="AA1312" s="340">
        <v>169.614</v>
      </c>
      <c r="AB1312" s="340">
        <v>174.02</v>
      </c>
      <c r="AC1312" s="340">
        <v>195.39699999999999</v>
      </c>
      <c r="AD1312" s="340">
        <v>139.02699999999999</v>
      </c>
      <c r="AE1312" s="340">
        <v>146.58699999999999</v>
      </c>
      <c r="AF1312" s="340"/>
      <c r="AG1312" s="340"/>
      <c r="AH1312" s="340"/>
    </row>
    <row r="1313" spans="1:34" s="299" customFormat="1" x14ac:dyDescent="0.2">
      <c r="A1313" s="297" t="s">
        <v>465</v>
      </c>
      <c r="B1313" s="297" t="s">
        <v>428</v>
      </c>
      <c r="C1313" s="340">
        <v>0.42536870316157205</v>
      </c>
      <c r="D1313" s="340">
        <v>0.53352269202130076</v>
      </c>
      <c r="E1313" s="340">
        <v>0.48053237629196083</v>
      </c>
      <c r="F1313" s="340">
        <v>2.1659795789334297</v>
      </c>
      <c r="G1313" s="340">
        <v>7.8033682376327231</v>
      </c>
      <c r="H1313" s="340">
        <v>3.5310499901327961</v>
      </c>
      <c r="I1313" s="340">
        <v>0.19603667482445078</v>
      </c>
      <c r="J1313" s="340">
        <v>1.8756602935931301</v>
      </c>
      <c r="K1313" s="340">
        <v>1.7052645638049126</v>
      </c>
      <c r="L1313" s="340">
        <v>5.83683177088826</v>
      </c>
      <c r="M1313" s="340">
        <v>20.560196610623038</v>
      </c>
      <c r="N1313" s="340">
        <v>8.6390798709963743</v>
      </c>
      <c r="O1313" s="340">
        <v>11.218452550673097</v>
      </c>
      <c r="P1313" s="340">
        <v>5.5046464825183552</v>
      </c>
      <c r="Q1313" s="340">
        <v>2.655049020600146</v>
      </c>
      <c r="R1313" s="340">
        <v>28.36927433232626</v>
      </c>
      <c r="S1313" s="340">
        <v>21.993768761912293</v>
      </c>
      <c r="T1313" s="340">
        <v>25.22175201379136</v>
      </c>
      <c r="U1313" s="340">
        <v>27.744579256972894</v>
      </c>
      <c r="V1313" s="340">
        <v>12.548506140799335</v>
      </c>
      <c r="W1313" s="340">
        <v>14.47316958599087</v>
      </c>
      <c r="X1313" s="340">
        <v>17.276494683055059</v>
      </c>
      <c r="Y1313" s="340">
        <v>21.201638671766727</v>
      </c>
      <c r="Z1313" s="340">
        <v>34.625</v>
      </c>
      <c r="AA1313" s="340">
        <v>51.353000000000002</v>
      </c>
      <c r="AB1313" s="340">
        <v>46.951000000000001</v>
      </c>
      <c r="AC1313" s="340">
        <v>53.38</v>
      </c>
      <c r="AD1313" s="340">
        <v>55.341999999999999</v>
      </c>
      <c r="AE1313" s="340">
        <v>67.225999999999999</v>
      </c>
      <c r="AF1313" s="340"/>
      <c r="AG1313" s="340"/>
      <c r="AH1313" s="340"/>
    </row>
    <row r="1314" spans="1:34" s="299" customFormat="1" x14ac:dyDescent="0.2">
      <c r="A1314" s="297" t="s">
        <v>466</v>
      </c>
      <c r="B1314" s="297" t="s">
        <v>429</v>
      </c>
      <c r="C1314" s="340">
        <v>10.884900828973507</v>
      </c>
      <c r="D1314" s="340">
        <v>15.921380245370518</v>
      </c>
      <c r="E1314" s="340">
        <v>14.24449023334804</v>
      </c>
      <c r="F1314" s="340">
        <v>12.854489570798242</v>
      </c>
      <c r="G1314" s="340">
        <v>17.000031347773774</v>
      </c>
      <c r="H1314" s="340">
        <v>21.182158022462907</v>
      </c>
      <c r="I1314" s="340">
        <v>22.341343455007362</v>
      </c>
      <c r="J1314" s="340">
        <v>22.982450233988509</v>
      </c>
      <c r="K1314" s="340">
        <v>23.508575905869773</v>
      </c>
      <c r="L1314" s="340">
        <v>16.093290005348315</v>
      </c>
      <c r="M1314" s="340">
        <v>44.787049271292972</v>
      </c>
      <c r="N1314" s="340">
        <v>46.195692271694092</v>
      </c>
      <c r="O1314" s="340">
        <v>88.389444711859909</v>
      </c>
      <c r="P1314" s="340">
        <v>81.866382337210894</v>
      </c>
      <c r="Q1314" s="340">
        <v>58.620454472523086</v>
      </c>
      <c r="R1314" s="340">
        <v>85.065279515978105</v>
      </c>
      <c r="S1314" s="340">
        <v>67.499551076347132</v>
      </c>
      <c r="T1314" s="340">
        <v>54.909700561572414</v>
      </c>
      <c r="U1314" s="340">
        <v>68.102662655435225</v>
      </c>
      <c r="V1314" s="340">
        <v>65.428895641128506</v>
      </c>
      <c r="W1314" s="340">
        <v>66.081782591255532</v>
      </c>
      <c r="X1314" s="340">
        <v>72.340205909881007</v>
      </c>
      <c r="Y1314" s="340">
        <v>77.848680304853602</v>
      </c>
      <c r="Z1314" s="340">
        <v>86.863</v>
      </c>
      <c r="AA1314" s="340">
        <v>82.543000000000006</v>
      </c>
      <c r="AB1314" s="340">
        <v>76.552000000000007</v>
      </c>
      <c r="AC1314" s="340">
        <v>79.86</v>
      </c>
      <c r="AD1314" s="340">
        <v>61.941000000000003</v>
      </c>
      <c r="AE1314" s="340">
        <v>79.83</v>
      </c>
      <c r="AF1314" s="340"/>
      <c r="AG1314" s="340"/>
      <c r="AH1314" s="340"/>
    </row>
    <row r="1315" spans="1:34" s="299" customFormat="1" x14ac:dyDescent="0.2">
      <c r="A1315" s="297" t="s">
        <v>191</v>
      </c>
      <c r="B1315" s="297" t="s">
        <v>430</v>
      </c>
      <c r="C1315" s="340">
        <v>0</v>
      </c>
      <c r="D1315" s="340">
        <v>0</v>
      </c>
      <c r="E1315" s="340">
        <v>0</v>
      </c>
      <c r="F1315" s="340">
        <v>0</v>
      </c>
      <c r="G1315" s="340">
        <v>0</v>
      </c>
      <c r="H1315" s="340">
        <v>0</v>
      </c>
      <c r="I1315" s="340">
        <v>0</v>
      </c>
      <c r="J1315" s="340">
        <v>0</v>
      </c>
      <c r="K1315" s="340">
        <v>0</v>
      </c>
      <c r="L1315" s="340">
        <v>0</v>
      </c>
      <c r="M1315" s="340">
        <v>0</v>
      </c>
      <c r="N1315" s="340">
        <v>0</v>
      </c>
      <c r="O1315" s="340">
        <v>0</v>
      </c>
      <c r="P1315" s="340">
        <v>0</v>
      </c>
      <c r="Q1315" s="340">
        <v>0</v>
      </c>
      <c r="R1315" s="340">
        <v>0</v>
      </c>
      <c r="S1315" s="340">
        <v>0</v>
      </c>
      <c r="T1315" s="340">
        <v>0</v>
      </c>
      <c r="U1315" s="340">
        <v>0</v>
      </c>
      <c r="V1315" s="340">
        <v>0</v>
      </c>
      <c r="W1315" s="340">
        <v>0</v>
      </c>
      <c r="X1315" s="340">
        <v>0</v>
      </c>
      <c r="Y1315" s="340">
        <v>0</v>
      </c>
      <c r="Z1315" s="340">
        <v>0</v>
      </c>
      <c r="AA1315" s="340">
        <v>0</v>
      </c>
      <c r="AB1315" s="340">
        <v>0</v>
      </c>
      <c r="AC1315" s="340">
        <v>0</v>
      </c>
      <c r="AD1315" s="340">
        <v>0</v>
      </c>
      <c r="AE1315" s="340">
        <v>0</v>
      </c>
      <c r="AF1315" s="340"/>
      <c r="AG1315" s="340"/>
      <c r="AH1315" s="340"/>
    </row>
    <row r="1316" spans="1:34" s="299" customFormat="1" x14ac:dyDescent="0.2">
      <c r="A1316" s="297" t="s">
        <v>192</v>
      </c>
      <c r="B1316" s="297" t="s">
        <v>431</v>
      </c>
      <c r="C1316" s="340">
        <v>34.718071955965776</v>
      </c>
      <c r="D1316" s="340">
        <v>43.545467905992972</v>
      </c>
      <c r="E1316" s="340">
        <v>39.220463314007823</v>
      </c>
      <c r="F1316" s="340">
        <v>173.06568695017972</v>
      </c>
      <c r="G1316" s="340">
        <v>141.79253893979461</v>
      </c>
      <c r="H1316" s="340">
        <v>113.4700257010203</v>
      </c>
      <c r="I1316" s="340">
        <v>100.85938391228588</v>
      </c>
      <c r="J1316" s="340">
        <v>208.02156512787525</v>
      </c>
      <c r="K1316" s="340">
        <v>262.81850237267656</v>
      </c>
      <c r="L1316" s="340">
        <v>314.76434830240527</v>
      </c>
      <c r="M1316" s="340">
        <v>171.72714820002648</v>
      </c>
      <c r="N1316" s="340">
        <v>197.92339106467134</v>
      </c>
      <c r="O1316" s="340">
        <v>141.72682788474273</v>
      </c>
      <c r="P1316" s="340">
        <v>138.44062388283851</v>
      </c>
      <c r="Q1316" s="340">
        <v>202.20183851035316</v>
      </c>
      <c r="R1316" s="340">
        <v>276.77118663283477</v>
      </c>
      <c r="S1316" s="340">
        <v>160.78954634287587</v>
      </c>
      <c r="T1316" s="340">
        <v>205.35714140159891</v>
      </c>
      <c r="U1316" s="340">
        <v>83.413313708264397</v>
      </c>
      <c r="V1316" s="340">
        <v>125.1544867756548</v>
      </c>
      <c r="W1316" s="340">
        <v>197.94006304692442</v>
      </c>
      <c r="X1316" s="340">
        <v>200.07225327725237</v>
      </c>
      <c r="Y1316" s="340">
        <v>139.68451005874758</v>
      </c>
      <c r="Z1316" s="340">
        <v>132.69399999999999</v>
      </c>
      <c r="AA1316" s="340">
        <v>150.86799999999999</v>
      </c>
      <c r="AB1316" s="340">
        <v>193.00399999999999</v>
      </c>
      <c r="AC1316" s="340">
        <v>207.41200000000001</v>
      </c>
      <c r="AD1316" s="340">
        <v>143.48400000000001</v>
      </c>
      <c r="AE1316" s="340">
        <v>153.017</v>
      </c>
      <c r="AF1316" s="340"/>
      <c r="AG1316" s="340"/>
      <c r="AH1316" s="340"/>
    </row>
    <row r="1317" spans="1:34" s="299" customFormat="1" x14ac:dyDescent="0.2">
      <c r="A1317" s="297" t="s">
        <v>467</v>
      </c>
      <c r="B1317" s="297" t="s">
        <v>433</v>
      </c>
      <c r="C1317" s="340">
        <v>11.551805379857498</v>
      </c>
      <c r="D1317" s="340">
        <v>50.450706542840997</v>
      </c>
      <c r="E1317" s="340">
        <v>45.439862752214218</v>
      </c>
      <c r="F1317" s="340">
        <v>200.50964210117155</v>
      </c>
      <c r="G1317" s="340">
        <v>164.27734310856772</v>
      </c>
      <c r="H1317" s="340">
        <v>131.46357688495388</v>
      </c>
      <c r="I1317" s="340">
        <v>116.85319792258274</v>
      </c>
      <c r="J1317" s="340">
        <v>241.00866155590347</v>
      </c>
      <c r="K1317" s="340">
        <v>304.49504333855214</v>
      </c>
      <c r="L1317" s="340">
        <v>364.67822094909036</v>
      </c>
      <c r="M1317" s="340">
        <v>198.95884407493392</v>
      </c>
      <c r="N1317" s="340">
        <v>229.30916581547262</v>
      </c>
      <c r="O1317" s="340">
        <v>164.20121189872052</v>
      </c>
      <c r="P1317" s="340">
        <v>160.39389688495388</v>
      </c>
      <c r="Q1317" s="340">
        <v>234.26606964314635</v>
      </c>
      <c r="R1317" s="340">
        <v>320.66027965232416</v>
      </c>
      <c r="S1317" s="340">
        <v>186.28680796847161</v>
      </c>
      <c r="T1317" s="340">
        <v>237.92172585434318</v>
      </c>
      <c r="U1317" s="340">
        <v>96.64061070021053</v>
      </c>
      <c r="V1317" s="340">
        <v>145.00090568482426</v>
      </c>
      <c r="W1317" s="340">
        <v>229.32848156346165</v>
      </c>
      <c r="X1317" s="340">
        <v>231.79878464611571</v>
      </c>
      <c r="Y1317" s="340">
        <v>161.83503277006963</v>
      </c>
      <c r="Z1317" s="340">
        <v>153.73599999999999</v>
      </c>
      <c r="AA1317" s="340">
        <v>175.126</v>
      </c>
      <c r="AB1317" s="340">
        <v>208.916</v>
      </c>
      <c r="AC1317" s="340">
        <v>200.35599999999999</v>
      </c>
      <c r="AD1317" s="340">
        <v>160.98699999999999</v>
      </c>
      <c r="AE1317" s="340">
        <v>133.77099999999999</v>
      </c>
      <c r="AF1317" s="340"/>
      <c r="AG1317" s="340"/>
      <c r="AH1317" s="340"/>
    </row>
    <row r="1318" spans="1:34" s="299" customFormat="1" x14ac:dyDescent="0.2">
      <c r="A1318" s="297" t="s">
        <v>193</v>
      </c>
      <c r="B1318" s="297" t="s">
        <v>434</v>
      </c>
      <c r="C1318" s="340">
        <v>0</v>
      </c>
      <c r="D1318" s="340">
        <v>0</v>
      </c>
      <c r="E1318" s="340">
        <v>0</v>
      </c>
      <c r="F1318" s="340">
        <v>0</v>
      </c>
      <c r="G1318" s="340">
        <v>0</v>
      </c>
      <c r="H1318" s="340">
        <v>0</v>
      </c>
      <c r="I1318" s="340">
        <v>0</v>
      </c>
      <c r="J1318" s="340">
        <v>0</v>
      </c>
      <c r="K1318" s="340">
        <v>0</v>
      </c>
      <c r="L1318" s="340">
        <v>0</v>
      </c>
      <c r="M1318" s="340">
        <v>0</v>
      </c>
      <c r="N1318" s="340">
        <v>0</v>
      </c>
      <c r="O1318" s="340">
        <v>0</v>
      </c>
      <c r="P1318" s="340">
        <v>0</v>
      </c>
      <c r="Q1318" s="340">
        <v>0</v>
      </c>
      <c r="R1318" s="340">
        <v>0</v>
      </c>
      <c r="S1318" s="340">
        <v>0</v>
      </c>
      <c r="T1318" s="340">
        <v>0</v>
      </c>
      <c r="U1318" s="340">
        <v>0</v>
      </c>
      <c r="V1318" s="340">
        <v>0</v>
      </c>
      <c r="W1318" s="340">
        <v>0</v>
      </c>
      <c r="X1318" s="340">
        <v>0</v>
      </c>
      <c r="Y1318" s="340">
        <v>0</v>
      </c>
      <c r="Z1318" s="340">
        <v>0</v>
      </c>
      <c r="AA1318" s="340">
        <v>0</v>
      </c>
      <c r="AB1318" s="340">
        <v>0</v>
      </c>
      <c r="AC1318" s="340">
        <v>0</v>
      </c>
      <c r="AD1318" s="340">
        <v>0</v>
      </c>
      <c r="AE1318" s="340">
        <v>0</v>
      </c>
      <c r="AF1318" s="340"/>
      <c r="AG1318" s="340"/>
      <c r="AH1318" s="340"/>
    </row>
    <row r="1319" spans="1:34" s="299" customFormat="1" x14ac:dyDescent="0.2">
      <c r="A1319" s="297" t="s">
        <v>60</v>
      </c>
      <c r="B1319" s="297" t="s">
        <v>435</v>
      </c>
      <c r="C1319" s="340">
        <v>0</v>
      </c>
      <c r="D1319" s="340">
        <v>0</v>
      </c>
      <c r="E1319" s="340">
        <v>0</v>
      </c>
      <c r="F1319" s="340">
        <v>3.9684400000000006</v>
      </c>
      <c r="G1319" s="340">
        <v>5.3884800000000004</v>
      </c>
      <c r="H1319" s="340">
        <v>2.1250400000000003</v>
      </c>
      <c r="I1319" s="340">
        <v>1.1836800000000001</v>
      </c>
      <c r="J1319" s="340">
        <v>1.5669200000000001</v>
      </c>
      <c r="K1319" s="340">
        <v>1.5669200000000001</v>
      </c>
      <c r="L1319" s="340">
        <v>1.9732000000000001</v>
      </c>
      <c r="M1319" s="340">
        <v>3.7759999999999998</v>
      </c>
      <c r="N1319" s="340">
        <v>6.4016000000000002</v>
      </c>
      <c r="O1319" s="340">
        <v>9.8812000000000015</v>
      </c>
      <c r="P1319" s="340">
        <v>6.2532000000000005</v>
      </c>
      <c r="Q1319" s="340">
        <v>4.2084000000000001</v>
      </c>
      <c r="R1319" s="340">
        <v>4.9619999999999997</v>
      </c>
      <c r="S1319" s="340">
        <v>6.242</v>
      </c>
      <c r="T1319" s="340">
        <v>3.2692000000000001</v>
      </c>
      <c r="U1319" s="340">
        <v>6.8520000000000003</v>
      </c>
      <c r="V1319" s="340">
        <v>6.2519999999999998</v>
      </c>
      <c r="W1319" s="340">
        <v>6.3145200000000008</v>
      </c>
      <c r="X1319" s="340">
        <v>5.92</v>
      </c>
      <c r="Y1319" s="340">
        <v>5.92</v>
      </c>
      <c r="Z1319" s="340">
        <v>51.822000000000003</v>
      </c>
      <c r="AA1319" s="340">
        <v>52.12</v>
      </c>
      <c r="AB1319" s="340">
        <v>53.162999999999997</v>
      </c>
      <c r="AC1319" s="340">
        <v>60.978000000000002</v>
      </c>
      <c r="AD1319" s="340">
        <v>46.713999999999999</v>
      </c>
      <c r="AE1319" s="340">
        <v>30.068000000000001</v>
      </c>
      <c r="AF1319" s="340"/>
      <c r="AG1319" s="340"/>
      <c r="AH1319" s="340"/>
    </row>
    <row r="1320" spans="1:34" s="299" customFormat="1" x14ac:dyDescent="0.2">
      <c r="A1320" s="297" t="s">
        <v>119</v>
      </c>
      <c r="B1320" s="297" t="s">
        <v>436</v>
      </c>
      <c r="C1320" s="340">
        <v>0</v>
      </c>
      <c r="D1320" s="340">
        <v>0</v>
      </c>
      <c r="E1320" s="340">
        <v>1.0422756496718446</v>
      </c>
      <c r="F1320" s="340">
        <v>1.18</v>
      </c>
      <c r="G1320" s="340">
        <v>0.49149999999999999</v>
      </c>
      <c r="H1320" s="340">
        <v>1.4636</v>
      </c>
      <c r="I1320" s="340">
        <v>0.56829999999999992</v>
      </c>
      <c r="J1320" s="340">
        <v>1.8599000000000001</v>
      </c>
      <c r="K1320" s="340">
        <v>1.8599000000000001</v>
      </c>
      <c r="L1320" s="340">
        <v>2.5059</v>
      </c>
      <c r="M1320" s="340">
        <v>5.548</v>
      </c>
      <c r="N1320" s="340">
        <v>8.6389999999999993</v>
      </c>
      <c r="O1320" s="340">
        <v>14.972</v>
      </c>
      <c r="P1320" s="340">
        <v>9.4749999999999996</v>
      </c>
      <c r="Q1320" s="340">
        <v>6.4740000000000002</v>
      </c>
      <c r="R1320" s="340">
        <v>7.633</v>
      </c>
      <c r="S1320" s="340">
        <v>9.5980000000000008</v>
      </c>
      <c r="T1320" s="340">
        <v>5.0270000000000001</v>
      </c>
      <c r="U1320" s="340">
        <v>3.2749999999999999</v>
      </c>
      <c r="V1320" s="340">
        <v>2.5499999999999998</v>
      </c>
      <c r="W1320" s="340">
        <v>2.601</v>
      </c>
      <c r="X1320" s="340">
        <v>3.1</v>
      </c>
      <c r="Y1320" s="340">
        <v>3.6970999999999998</v>
      </c>
      <c r="Z1320" s="340">
        <v>5.306</v>
      </c>
      <c r="AA1320" s="340">
        <v>13.124000000000001</v>
      </c>
      <c r="AB1320" s="340">
        <v>13.385999999999999</v>
      </c>
      <c r="AC1320" s="340">
        <v>18.475999999999999</v>
      </c>
      <c r="AD1320" s="340">
        <v>20.373000000000001</v>
      </c>
      <c r="AE1320" s="340">
        <v>11.474</v>
      </c>
      <c r="AF1320" s="340"/>
      <c r="AG1320" s="340"/>
      <c r="AH1320" s="340"/>
    </row>
    <row r="1321" spans="1:34" s="299" customFormat="1" x14ac:dyDescent="0.2">
      <c r="A1321" s="297" t="s">
        <v>468</v>
      </c>
      <c r="B1321" s="297" t="s">
        <v>438</v>
      </c>
      <c r="C1321" s="340">
        <v>0</v>
      </c>
      <c r="D1321" s="340">
        <v>0</v>
      </c>
      <c r="E1321" s="340">
        <v>0</v>
      </c>
      <c r="F1321" s="340">
        <v>0</v>
      </c>
      <c r="G1321" s="340">
        <v>0</v>
      </c>
      <c r="H1321" s="340">
        <v>0.44960000000000006</v>
      </c>
      <c r="I1321" s="340">
        <v>0.48520000000000002</v>
      </c>
      <c r="J1321" s="340">
        <v>0.47960000000000008</v>
      </c>
      <c r="K1321" s="340">
        <v>0.47960000000000008</v>
      </c>
      <c r="L1321" s="340">
        <v>0.87040000000000006</v>
      </c>
      <c r="M1321" s="340">
        <v>2.4159999999999999</v>
      </c>
      <c r="N1321" s="340">
        <v>2.0379999999999998</v>
      </c>
      <c r="O1321" s="340">
        <v>1.27</v>
      </c>
      <c r="P1321" s="340">
        <v>4.6360000000000001</v>
      </c>
      <c r="Q1321" s="340">
        <v>4.6360000000000001</v>
      </c>
      <c r="R1321" s="340">
        <v>1.097</v>
      </c>
      <c r="S1321" s="340">
        <v>2.1040000000000001</v>
      </c>
      <c r="T1321" s="340">
        <v>0.76800000000000013</v>
      </c>
      <c r="U1321" s="340">
        <v>2.2719999999999998</v>
      </c>
      <c r="V1321" s="340">
        <v>0.97499999999999998</v>
      </c>
      <c r="W1321" s="340">
        <v>1.0349999999999999</v>
      </c>
      <c r="X1321" s="340">
        <v>1.5</v>
      </c>
      <c r="Y1321" s="340">
        <v>1.75</v>
      </c>
      <c r="Z1321" s="340">
        <v>1.327</v>
      </c>
      <c r="AA1321" s="340">
        <v>0.98899999999999999</v>
      </c>
      <c r="AB1321" s="340">
        <v>6.9950000000000001</v>
      </c>
      <c r="AC1321" s="340">
        <v>7.0670000000000002</v>
      </c>
      <c r="AD1321" s="340">
        <v>7.0549999999999997</v>
      </c>
      <c r="AE1321" s="340">
        <v>3.6179999999999999</v>
      </c>
      <c r="AF1321" s="340"/>
      <c r="AG1321" s="340"/>
      <c r="AH1321" s="340"/>
    </row>
    <row r="1322" spans="1:34" s="299" customFormat="1" x14ac:dyDescent="0.2">
      <c r="A1322" s="297" t="s">
        <v>469</v>
      </c>
      <c r="B1322" s="297" t="s">
        <v>440</v>
      </c>
      <c r="C1322" s="340">
        <v>0</v>
      </c>
      <c r="D1322" s="340">
        <v>0</v>
      </c>
      <c r="E1322" s="340">
        <v>0</v>
      </c>
      <c r="F1322" s="340">
        <v>0</v>
      </c>
      <c r="G1322" s="340">
        <v>0</v>
      </c>
      <c r="H1322" s="340">
        <v>0</v>
      </c>
      <c r="I1322" s="340">
        <v>0</v>
      </c>
      <c r="J1322" s="340">
        <v>0</v>
      </c>
      <c r="K1322" s="340">
        <v>0</v>
      </c>
      <c r="L1322" s="340">
        <v>0</v>
      </c>
      <c r="M1322" s="340">
        <v>0</v>
      </c>
      <c r="N1322" s="340">
        <v>0</v>
      </c>
      <c r="O1322" s="340">
        <v>0</v>
      </c>
      <c r="P1322" s="340">
        <v>0</v>
      </c>
      <c r="Q1322" s="340">
        <v>0</v>
      </c>
      <c r="R1322" s="340">
        <v>0</v>
      </c>
      <c r="S1322" s="340">
        <v>0</v>
      </c>
      <c r="T1322" s="340">
        <v>0</v>
      </c>
      <c r="U1322" s="340">
        <v>0</v>
      </c>
      <c r="V1322" s="340">
        <v>0</v>
      </c>
      <c r="W1322" s="340">
        <v>0</v>
      </c>
      <c r="X1322" s="340">
        <v>0</v>
      </c>
      <c r="Y1322" s="340">
        <v>0</v>
      </c>
      <c r="Z1322" s="340">
        <v>0</v>
      </c>
      <c r="AA1322" s="340">
        <v>0</v>
      </c>
      <c r="AB1322" s="340">
        <v>0</v>
      </c>
      <c r="AC1322" s="340">
        <v>0</v>
      </c>
      <c r="AD1322" s="340">
        <v>0</v>
      </c>
      <c r="AE1322" s="340">
        <v>0</v>
      </c>
      <c r="AF1322" s="340"/>
      <c r="AG1322" s="340"/>
      <c r="AH1322" s="340"/>
    </row>
    <row r="1323" spans="1:34" s="299" customFormat="1" x14ac:dyDescent="0.2">
      <c r="A1323" s="297" t="s">
        <v>470</v>
      </c>
      <c r="B1323" s="297" t="s">
        <v>442</v>
      </c>
      <c r="C1323" s="340">
        <v>0</v>
      </c>
      <c r="D1323" s="340">
        <v>0</v>
      </c>
      <c r="E1323" s="340">
        <v>0</v>
      </c>
      <c r="F1323" s="340">
        <v>0</v>
      </c>
      <c r="G1323" s="340">
        <v>0</v>
      </c>
      <c r="H1323" s="340">
        <v>0</v>
      </c>
      <c r="I1323" s="340">
        <v>0</v>
      </c>
      <c r="J1323" s="340">
        <v>0</v>
      </c>
      <c r="K1323" s="340">
        <v>0</v>
      </c>
      <c r="L1323" s="340">
        <v>0</v>
      </c>
      <c r="M1323" s="340">
        <v>0</v>
      </c>
      <c r="N1323" s="340">
        <v>0</v>
      </c>
      <c r="O1323" s="340">
        <v>0</v>
      </c>
      <c r="P1323" s="340">
        <v>0</v>
      </c>
      <c r="Q1323" s="340">
        <v>0</v>
      </c>
      <c r="R1323" s="340">
        <v>0</v>
      </c>
      <c r="S1323" s="340">
        <v>0</v>
      </c>
      <c r="T1323" s="340">
        <v>0</v>
      </c>
      <c r="U1323" s="340">
        <v>0</v>
      </c>
      <c r="V1323" s="340">
        <v>0</v>
      </c>
      <c r="W1323" s="340">
        <v>0</v>
      </c>
      <c r="X1323" s="340">
        <v>0</v>
      </c>
      <c r="Y1323" s="340">
        <v>0</v>
      </c>
      <c r="Z1323" s="340">
        <v>0</v>
      </c>
      <c r="AA1323" s="340">
        <v>0</v>
      </c>
      <c r="AB1323" s="340">
        <v>0</v>
      </c>
      <c r="AC1323" s="340">
        <v>0</v>
      </c>
      <c r="AD1323" s="340">
        <v>0</v>
      </c>
      <c r="AE1323" s="340">
        <v>0</v>
      </c>
      <c r="AF1323" s="340"/>
      <c r="AG1323" s="340"/>
      <c r="AH1323" s="340"/>
    </row>
    <row r="1324" spans="1:34" s="299" customFormat="1" ht="10.8" thickBot="1" x14ac:dyDescent="0.25">
      <c r="A1324" s="297" t="s">
        <v>75</v>
      </c>
      <c r="B1324" s="297" t="s">
        <v>443</v>
      </c>
      <c r="C1324" s="340">
        <v>28.60920366141027</v>
      </c>
      <c r="D1324" s="340">
        <v>20.367776241226974</v>
      </c>
      <c r="E1324" s="340">
        <v>29.203214106977985</v>
      </c>
      <c r="F1324" s="340">
        <v>15.364070000000002</v>
      </c>
      <c r="G1324" s="340">
        <v>21.134100000000004</v>
      </c>
      <c r="H1324" s="340">
        <v>21.855520000000002</v>
      </c>
      <c r="I1324" s="340">
        <v>24.355700000000002</v>
      </c>
      <c r="J1324" s="340">
        <v>34.406510000000004</v>
      </c>
      <c r="K1324" s="340">
        <v>34.406510000000004</v>
      </c>
      <c r="L1324" s="340">
        <v>28.528379999999999</v>
      </c>
      <c r="M1324" s="340">
        <v>33.565340000000006</v>
      </c>
      <c r="N1324" s="340">
        <v>44.415999999999997</v>
      </c>
      <c r="O1324" s="340">
        <v>40.441499999999998</v>
      </c>
      <c r="P1324" s="340">
        <v>58.168500000000002</v>
      </c>
      <c r="Q1324" s="340">
        <v>45.9133</v>
      </c>
      <c r="R1324" s="340">
        <v>58.23190000000001</v>
      </c>
      <c r="S1324" s="340">
        <v>50.067900000000009</v>
      </c>
      <c r="T1324" s="340">
        <v>46.332100000000004</v>
      </c>
      <c r="U1324" s="340">
        <v>56.046599999999998</v>
      </c>
      <c r="V1324" s="340">
        <v>69.658600000000007</v>
      </c>
      <c r="W1324" s="340">
        <v>77.94923</v>
      </c>
      <c r="X1324" s="340">
        <v>80.7</v>
      </c>
      <c r="Y1324" s="340">
        <v>85.28058</v>
      </c>
      <c r="Z1324" s="340">
        <v>79.549000000000007</v>
      </c>
      <c r="AA1324" s="340">
        <v>79.155000000000001</v>
      </c>
      <c r="AB1324" s="340">
        <v>81.817999999999998</v>
      </c>
      <c r="AC1324" s="340">
        <v>86.852000000000004</v>
      </c>
      <c r="AD1324" s="340">
        <v>63.612000000000002</v>
      </c>
      <c r="AE1324" s="340">
        <v>58.220999999999997</v>
      </c>
      <c r="AF1324" s="340"/>
      <c r="AG1324" s="340"/>
      <c r="AH1324" s="340"/>
    </row>
    <row r="1325" spans="1:34" s="299" customFormat="1" ht="10.8" thickBot="1" x14ac:dyDescent="0.25">
      <c r="A1325" s="338" t="s">
        <v>74</v>
      </c>
      <c r="B1325" s="342"/>
      <c r="C1325" s="339">
        <f t="shared" ref="C1325:AE1325" si="370">SUM(C1278:C1324)</f>
        <v>447.58376361808422</v>
      </c>
      <c r="D1325" s="339">
        <f t="shared" si="370"/>
        <v>765.13182555966375</v>
      </c>
      <c r="E1325" s="339">
        <f t="shared" si="370"/>
        <v>816.92924133061172</v>
      </c>
      <c r="F1325" s="339">
        <f t="shared" si="370"/>
        <v>1183.3992933093841</v>
      </c>
      <c r="G1325" s="339">
        <f t="shared" si="370"/>
        <v>1374.0451183789869</v>
      </c>
      <c r="H1325" s="339">
        <f t="shared" si="370"/>
        <v>1354.0992737335994</v>
      </c>
      <c r="I1325" s="339">
        <f t="shared" si="370"/>
        <v>1267.7816486790255</v>
      </c>
      <c r="J1325" s="339">
        <f t="shared" si="370"/>
        <v>1731.365890474063</v>
      </c>
      <c r="K1325" s="339">
        <f t="shared" si="370"/>
        <v>2110.7534667861951</v>
      </c>
      <c r="L1325" s="339">
        <f t="shared" si="370"/>
        <v>2196.1908441569522</v>
      </c>
      <c r="M1325" s="339">
        <f t="shared" si="370"/>
        <v>1926.8997775130501</v>
      </c>
      <c r="N1325" s="339">
        <f t="shared" si="370"/>
        <v>2113.6408381937595</v>
      </c>
      <c r="O1325" s="339">
        <f t="shared" si="370"/>
        <v>2340.4605723017498</v>
      </c>
      <c r="P1325" s="339">
        <f t="shared" si="370"/>
        <v>2504.4072109724293</v>
      </c>
      <c r="Q1325" s="339">
        <f t="shared" si="370"/>
        <v>3004.8944564075064</v>
      </c>
      <c r="R1325" s="339">
        <f t="shared" si="370"/>
        <v>3697.9095320717852</v>
      </c>
      <c r="S1325" s="339">
        <f t="shared" si="370"/>
        <v>2968.0637901045357</v>
      </c>
      <c r="T1325" s="339">
        <f t="shared" si="370"/>
        <v>3384.9032967086023</v>
      </c>
      <c r="U1325" s="339">
        <f t="shared" si="370"/>
        <v>3939.5820980530061</v>
      </c>
      <c r="V1325" s="339">
        <f t="shared" si="370"/>
        <v>4027.4470213018608</v>
      </c>
      <c r="W1325" s="339">
        <f t="shared" si="370"/>
        <v>4337.1256016012485</v>
      </c>
      <c r="X1325" s="339">
        <f t="shared" si="370"/>
        <v>4890.8123865234138</v>
      </c>
      <c r="Y1325" s="339">
        <f t="shared" si="370"/>
        <v>4675.2627368672474</v>
      </c>
      <c r="Z1325" s="339">
        <f t="shared" si="370"/>
        <v>4346.0949999999993</v>
      </c>
      <c r="AA1325" s="339">
        <f t="shared" si="370"/>
        <v>4369.9049999999997</v>
      </c>
      <c r="AB1325" s="339">
        <f t="shared" si="370"/>
        <v>4851.7270000000008</v>
      </c>
      <c r="AC1325" s="339">
        <f t="shared" si="370"/>
        <v>5468.8670000000002</v>
      </c>
      <c r="AD1325" s="339">
        <f t="shared" si="370"/>
        <v>4342.41</v>
      </c>
      <c r="AE1325" s="339">
        <f t="shared" si="370"/>
        <v>5119.3129999999992</v>
      </c>
      <c r="AF1325" s="339"/>
      <c r="AG1325" s="339"/>
      <c r="AH1325" s="339"/>
    </row>
    <row r="1326" spans="1:34" x14ac:dyDescent="0.2">
      <c r="B1326" s="234"/>
      <c r="C1326" s="234"/>
      <c r="D1326" s="234"/>
      <c r="E1326" s="234"/>
      <c r="F1326" s="234"/>
      <c r="G1326" s="234"/>
      <c r="H1326" s="234"/>
      <c r="I1326" s="234"/>
      <c r="J1326" s="234"/>
      <c r="K1326" s="234"/>
      <c r="L1326" s="234"/>
      <c r="M1326" s="234"/>
      <c r="N1326" s="234"/>
      <c r="O1326" s="234"/>
      <c r="P1326" s="234"/>
      <c r="Q1326" s="234"/>
      <c r="R1326" s="234"/>
      <c r="S1326" s="234"/>
      <c r="T1326" s="234"/>
      <c r="U1326" s="234"/>
      <c r="V1326" s="234"/>
      <c r="W1326" s="234"/>
      <c r="X1326" s="234"/>
      <c r="Y1326" s="234"/>
      <c r="Z1326" s="234"/>
      <c r="AA1326" s="234"/>
      <c r="AB1326" s="234"/>
      <c r="AC1326" s="234"/>
      <c r="AD1326" s="234"/>
      <c r="AE1326" s="234"/>
      <c r="AF1326" s="234"/>
      <c r="AG1326" s="234"/>
      <c r="AH1326" s="234"/>
    </row>
    <row r="1327" spans="1:34" x14ac:dyDescent="0.2">
      <c r="B1327" s="234"/>
      <c r="C1327" s="234"/>
      <c r="D1327" s="234"/>
      <c r="E1327" s="234"/>
      <c r="F1327" s="234"/>
      <c r="G1327" s="234"/>
      <c r="H1327" s="234"/>
      <c r="I1327" s="234"/>
      <c r="J1327" s="234"/>
      <c r="K1327" s="234"/>
      <c r="L1327" s="234"/>
      <c r="M1327" s="234"/>
      <c r="N1327" s="234"/>
      <c r="O1327" s="234"/>
      <c r="P1327" s="234"/>
      <c r="Q1327" s="234"/>
      <c r="R1327" s="234"/>
      <c r="S1327" s="234"/>
      <c r="T1327" s="234"/>
      <c r="U1327" s="234"/>
      <c r="V1327" s="234"/>
      <c r="W1327" s="234"/>
      <c r="X1327" s="234"/>
      <c r="Y1327" s="234"/>
      <c r="Z1327" s="234"/>
      <c r="AA1327" s="234"/>
      <c r="AB1327" s="234"/>
      <c r="AC1327" s="234"/>
      <c r="AD1327" s="234"/>
      <c r="AE1327" s="234"/>
      <c r="AF1327" s="234"/>
      <c r="AG1327" s="234"/>
      <c r="AH1327" s="234"/>
    </row>
    <row r="1328" spans="1:34" x14ac:dyDescent="0.2">
      <c r="A1328" s="2" t="str">
        <f>"Tableau "&amp;B1328&amp;": "</f>
        <v xml:space="preserve">Tableau 2: </v>
      </c>
      <c r="B1328" s="211">
        <f>B1275+1</f>
        <v>2</v>
      </c>
    </row>
    <row r="1329" spans="1:34" ht="10.8" thickBot="1" x14ac:dyDescent="0.25">
      <c r="A1329" s="192" t="s">
        <v>480</v>
      </c>
    </row>
    <row r="1330" spans="1:34" ht="10.8" thickBot="1" x14ac:dyDescent="0.25">
      <c r="A1330" s="193" t="s">
        <v>0</v>
      </c>
      <c r="B1330" s="194" t="s">
        <v>19</v>
      </c>
      <c r="C1330" s="194">
        <f t="shared" ref="C1330:AE1330" si="371">C$13</f>
        <v>1993</v>
      </c>
      <c r="D1330" s="194">
        <f t="shared" si="371"/>
        <v>1994</v>
      </c>
      <c r="E1330" s="194">
        <f t="shared" si="371"/>
        <v>1995</v>
      </c>
      <c r="F1330" s="194">
        <f t="shared" si="371"/>
        <v>1996</v>
      </c>
      <c r="G1330" s="194">
        <f t="shared" si="371"/>
        <v>1997</v>
      </c>
      <c r="H1330" s="194">
        <f t="shared" si="371"/>
        <v>1998</v>
      </c>
      <c r="I1330" s="194">
        <f t="shared" si="371"/>
        <v>1999</v>
      </c>
      <c r="J1330" s="194">
        <f t="shared" si="371"/>
        <v>2000</v>
      </c>
      <c r="K1330" s="194">
        <f t="shared" si="371"/>
        <v>2001</v>
      </c>
      <c r="L1330" s="194">
        <f t="shared" si="371"/>
        <v>2002</v>
      </c>
      <c r="M1330" s="194">
        <f t="shared" si="371"/>
        <v>2003</v>
      </c>
      <c r="N1330" s="194">
        <f t="shared" si="371"/>
        <v>2004</v>
      </c>
      <c r="O1330" s="194">
        <f t="shared" si="371"/>
        <v>2005</v>
      </c>
      <c r="P1330" s="194">
        <f t="shared" si="371"/>
        <v>2006</v>
      </c>
      <c r="Q1330" s="194">
        <f t="shared" si="371"/>
        <v>2007</v>
      </c>
      <c r="R1330" s="194">
        <f t="shared" si="371"/>
        <v>2008</v>
      </c>
      <c r="S1330" s="194">
        <f t="shared" si="371"/>
        <v>2009</v>
      </c>
      <c r="T1330" s="194">
        <f t="shared" si="371"/>
        <v>2010</v>
      </c>
      <c r="U1330" s="194">
        <f t="shared" si="371"/>
        <v>2011</v>
      </c>
      <c r="V1330" s="194">
        <f t="shared" si="371"/>
        <v>2012</v>
      </c>
      <c r="W1330" s="194">
        <f t="shared" si="371"/>
        <v>2013</v>
      </c>
      <c r="X1330" s="194">
        <f t="shared" si="371"/>
        <v>2014</v>
      </c>
      <c r="Y1330" s="194">
        <f t="shared" si="371"/>
        <v>2015</v>
      </c>
      <c r="Z1330" s="194">
        <f t="shared" si="371"/>
        <v>2016</v>
      </c>
      <c r="AA1330" s="194">
        <f t="shared" si="371"/>
        <v>2017</v>
      </c>
      <c r="AB1330" s="194">
        <f t="shared" si="371"/>
        <v>2018</v>
      </c>
      <c r="AC1330" s="194">
        <f t="shared" si="371"/>
        <v>2019</v>
      </c>
      <c r="AD1330" s="194">
        <f t="shared" si="371"/>
        <v>2020</v>
      </c>
      <c r="AE1330" s="194">
        <f t="shared" si="371"/>
        <v>2021</v>
      </c>
      <c r="AF1330" s="194"/>
      <c r="AG1330" s="194"/>
      <c r="AH1330" s="194"/>
    </row>
    <row r="1331" spans="1:34" s="299" customFormat="1" x14ac:dyDescent="0.2">
      <c r="A1331" s="297" t="s">
        <v>170</v>
      </c>
      <c r="B1331" s="297" t="s">
        <v>392</v>
      </c>
      <c r="C1331" s="340" t="e">
        <v>#VALUE!</v>
      </c>
      <c r="D1331" s="340">
        <v>17.338941596412969</v>
      </c>
      <c r="E1331" s="340">
        <v>12.937800696070507</v>
      </c>
      <c r="F1331" s="340">
        <v>8.6971551954569559</v>
      </c>
      <c r="G1331" s="340">
        <v>30.027811293010981</v>
      </c>
      <c r="H1331" s="340">
        <v>29.792732508374435</v>
      </c>
      <c r="I1331" s="340">
        <v>40.544907171572511</v>
      </c>
      <c r="J1331" s="340">
        <v>60.109195528292823</v>
      </c>
      <c r="K1331" s="340">
        <v>61.195825654894541</v>
      </c>
      <c r="L1331" s="340">
        <v>65.702282325660477</v>
      </c>
      <c r="M1331" s="340">
        <v>54.147525052708495</v>
      </c>
      <c r="N1331" s="340">
        <v>52.25244157398209</v>
      </c>
      <c r="O1331" s="340">
        <v>61.603264213376029</v>
      </c>
      <c r="P1331" s="340">
        <v>71.647473818395753</v>
      </c>
      <c r="Q1331" s="340">
        <v>50.570008674020386</v>
      </c>
      <c r="R1331" s="340">
        <v>100.75335265534207</v>
      </c>
      <c r="S1331" s="340">
        <v>136.55837195300501</v>
      </c>
      <c r="T1331" s="340">
        <v>94.698611448494148</v>
      </c>
      <c r="U1331" s="340">
        <v>114.29742002370234</v>
      </c>
      <c r="V1331" s="340">
        <v>171.06246279520286</v>
      </c>
      <c r="W1331" s="340">
        <v>144.74845785812474</v>
      </c>
      <c r="X1331" s="340">
        <v>171.18183751998171</v>
      </c>
      <c r="Y1331" s="340">
        <v>171.76164613967694</v>
      </c>
      <c r="Z1331" s="340">
        <v>172.808201858638</v>
      </c>
      <c r="AA1331" s="340">
        <v>172.845</v>
      </c>
      <c r="AB1331" s="340">
        <v>181.274</v>
      </c>
      <c r="AC1331" s="340">
        <v>196.90799999999999</v>
      </c>
      <c r="AD1331" s="340">
        <v>188.06</v>
      </c>
      <c r="AE1331" s="340">
        <v>229.334</v>
      </c>
      <c r="AF1331" s="340"/>
      <c r="AG1331" s="340"/>
      <c r="AH1331" s="340"/>
    </row>
    <row r="1332" spans="1:34" s="299" customFormat="1" x14ac:dyDescent="0.2">
      <c r="A1332" s="297" t="s">
        <v>171</v>
      </c>
      <c r="B1332" s="297" t="s">
        <v>393</v>
      </c>
      <c r="C1332" s="340" t="e">
        <v>#VALUE!</v>
      </c>
      <c r="D1332" s="340">
        <v>2.5234934031189136</v>
      </c>
      <c r="E1332" s="340">
        <v>1.8866503808919302</v>
      </c>
      <c r="F1332" s="340">
        <v>1.8095186249461301</v>
      </c>
      <c r="G1332" s="340">
        <v>2.220821298708894</v>
      </c>
      <c r="H1332" s="340">
        <v>1.8544576283063825</v>
      </c>
      <c r="I1332" s="340">
        <v>1.9417212401276116</v>
      </c>
      <c r="J1332" s="340">
        <v>2.2978082617054207</v>
      </c>
      <c r="K1332" s="340">
        <v>1.6719769352335456</v>
      </c>
      <c r="L1332" s="340">
        <v>4.6585498489320125</v>
      </c>
      <c r="M1332" s="340">
        <v>4.5994883011884191</v>
      </c>
      <c r="N1332" s="340">
        <v>3.8374429053841621</v>
      </c>
      <c r="O1332" s="340">
        <v>5.6833590025564744</v>
      </c>
      <c r="P1332" s="340">
        <v>6.6413921690469087</v>
      </c>
      <c r="Q1332" s="340">
        <v>5.5841109930012811</v>
      </c>
      <c r="R1332" s="340">
        <v>4.2207714623846648</v>
      </c>
      <c r="S1332" s="340">
        <v>5.349798533905517</v>
      </c>
      <c r="T1332" s="340">
        <v>6.4301265605673787</v>
      </c>
      <c r="U1332" s="340">
        <v>7.4014036896441713</v>
      </c>
      <c r="V1332" s="340">
        <v>6.4717799576516555</v>
      </c>
      <c r="W1332" s="340">
        <v>10.854463782014273</v>
      </c>
      <c r="X1332" s="340">
        <v>8.4357455509843451</v>
      </c>
      <c r="Y1332" s="340">
        <v>9.6446479173914987</v>
      </c>
      <c r="Z1332" s="340">
        <v>6.8844533689020366</v>
      </c>
      <c r="AA1332" s="340">
        <v>8.0739999999999998</v>
      </c>
      <c r="AB1332" s="340">
        <v>9.9309999999999992</v>
      </c>
      <c r="AC1332" s="340">
        <v>11.670999999999999</v>
      </c>
      <c r="AD1332" s="340">
        <v>9.0150000000000006</v>
      </c>
      <c r="AE1332" s="340">
        <v>9.6419999999999995</v>
      </c>
      <c r="AF1332" s="340"/>
      <c r="AG1332" s="340"/>
      <c r="AH1332" s="340"/>
    </row>
    <row r="1333" spans="1:34" s="299" customFormat="1" x14ac:dyDescent="0.2">
      <c r="A1333" s="297" t="s">
        <v>457</v>
      </c>
      <c r="B1333" s="297" t="s">
        <v>394</v>
      </c>
      <c r="C1333" s="340" t="e">
        <v>#VALUE!</v>
      </c>
      <c r="D1333" s="340">
        <v>4.5168727080815962</v>
      </c>
      <c r="E1333" s="340">
        <v>3.6794562959701804</v>
      </c>
      <c r="F1333" s="340">
        <v>4.3035010457998348</v>
      </c>
      <c r="G1333" s="340">
        <v>3.0548214141639978</v>
      </c>
      <c r="H1333" s="340">
        <v>3.5481482262621431</v>
      </c>
      <c r="I1333" s="340">
        <v>2.0439415508310645</v>
      </c>
      <c r="J1333" s="340">
        <v>3.2703510502086224</v>
      </c>
      <c r="K1333" s="340">
        <v>2.6157443842658941</v>
      </c>
      <c r="L1333" s="340">
        <v>2.7084685288311592</v>
      </c>
      <c r="M1333" s="340">
        <v>1.9738016217376437</v>
      </c>
      <c r="N1333" s="340">
        <v>2.0682808838949467</v>
      </c>
      <c r="O1333" s="340">
        <v>2.1207656523717135</v>
      </c>
      <c r="P1333" s="340">
        <v>1.8082154032264706</v>
      </c>
      <c r="Q1333" s="340">
        <v>1.8962286519274734</v>
      </c>
      <c r="R1333" s="340">
        <v>1.9334560894737254</v>
      </c>
      <c r="S1333" s="340">
        <v>2.2608081559753224</v>
      </c>
      <c r="T1333" s="340">
        <v>3.1840823091163069</v>
      </c>
      <c r="U1333" s="340">
        <v>4.3191774126640281</v>
      </c>
      <c r="V1333" s="340">
        <v>4.7812288006260619</v>
      </c>
      <c r="W1333" s="340">
        <v>6.8271209754448101</v>
      </c>
      <c r="X1333" s="340">
        <v>8.3546033989699282</v>
      </c>
      <c r="Y1333" s="340">
        <v>5.5310252990548268</v>
      </c>
      <c r="Z1333" s="340">
        <v>6.8620000000000001</v>
      </c>
      <c r="AA1333" s="340">
        <v>8.0009999999999994</v>
      </c>
      <c r="AB1333" s="340">
        <v>8.0220000000000002</v>
      </c>
      <c r="AC1333" s="340">
        <v>9.4380000000000006</v>
      </c>
      <c r="AD1333" s="340">
        <v>6.742</v>
      </c>
      <c r="AE1333" s="340">
        <v>11.898999999999999</v>
      </c>
      <c r="AF1333" s="340"/>
      <c r="AG1333" s="340"/>
      <c r="AH1333" s="340"/>
    </row>
    <row r="1334" spans="1:34" s="299" customFormat="1" x14ac:dyDescent="0.2">
      <c r="A1334" s="297" t="s">
        <v>458</v>
      </c>
      <c r="B1334" s="297" t="s">
        <v>396</v>
      </c>
      <c r="C1334" s="340" t="e">
        <v>#VALUE!</v>
      </c>
      <c r="D1334" s="340">
        <v>4.8220647430019796E-2</v>
      </c>
      <c r="E1334" s="340">
        <v>5.871678662838422E-2</v>
      </c>
      <c r="F1334" s="340">
        <v>5.0471800582189391E-2</v>
      </c>
      <c r="G1334" s="340">
        <v>5.0590880395443773E-2</v>
      </c>
      <c r="H1334" s="340">
        <v>6.4019778295345595E-2</v>
      </c>
      <c r="I1334" s="340">
        <v>4.8196074263969615E-2</v>
      </c>
      <c r="J1334" s="340">
        <v>4.8611267450501774E-2</v>
      </c>
      <c r="K1334" s="340">
        <v>7.5861260249730056E-2</v>
      </c>
      <c r="L1334" s="340">
        <v>7.2813579916333998E-2</v>
      </c>
      <c r="M1334" s="340">
        <v>8.9033923424690367E-2</v>
      </c>
      <c r="N1334" s="340">
        <v>5.5188166724902704E-2</v>
      </c>
      <c r="O1334" s="340">
        <v>4.7571680107442581E-2</v>
      </c>
      <c r="P1334" s="340">
        <v>6.2041449238948589E-2</v>
      </c>
      <c r="Q1334" s="340">
        <v>7.7558468943071918E-2</v>
      </c>
      <c r="R1334" s="340">
        <v>0.10377786323349653</v>
      </c>
      <c r="S1334" s="340">
        <v>0.13998818950019096</v>
      </c>
      <c r="T1334" s="340">
        <v>8.4407576960666697E-2</v>
      </c>
      <c r="U1334" s="340">
        <v>9.8509043632633186E-2</v>
      </c>
      <c r="V1334" s="340">
        <v>8.3444826914333955E-2</v>
      </c>
      <c r="W1334" s="340">
        <v>7.2999999999999995E-2</v>
      </c>
      <c r="X1334" s="340">
        <v>7.4999999999999997E-2</v>
      </c>
      <c r="Y1334" s="340">
        <v>7.6999999999999999E-2</v>
      </c>
      <c r="Z1334" s="340">
        <v>8.3678160919540237E-2</v>
      </c>
      <c r="AA1334" s="340">
        <v>6.3E-2</v>
      </c>
      <c r="AB1334" s="340">
        <v>6.3E-2</v>
      </c>
      <c r="AC1334" s="340">
        <v>6.7000000000000004E-2</v>
      </c>
      <c r="AD1334" s="340">
        <v>0.39</v>
      </c>
      <c r="AE1334" s="340">
        <v>1.276</v>
      </c>
      <c r="AF1334" s="340"/>
      <c r="AG1334" s="340"/>
      <c r="AH1334" s="340"/>
    </row>
    <row r="1335" spans="1:34" s="299" customFormat="1" x14ac:dyDescent="0.2">
      <c r="A1335" s="297" t="s">
        <v>173</v>
      </c>
      <c r="B1335" s="297" t="s">
        <v>397</v>
      </c>
      <c r="C1335" s="340" t="e">
        <v>#VALUE!</v>
      </c>
      <c r="D1335" s="340">
        <v>4.7274076110487111E-3</v>
      </c>
      <c r="E1335" s="340">
        <v>127.51780456139316</v>
      </c>
      <c r="F1335" s="340">
        <v>75.049547741217367</v>
      </c>
      <c r="G1335" s="340">
        <v>135.54761862415879</v>
      </c>
      <c r="H1335" s="340">
        <v>118.70920347408386</v>
      </c>
      <c r="I1335" s="340">
        <v>93.584592691698617</v>
      </c>
      <c r="J1335" s="340">
        <v>112.40514675996056</v>
      </c>
      <c r="K1335" s="340">
        <v>203.84085446292517</v>
      </c>
      <c r="L1335" s="340">
        <v>232.37415019364519</v>
      </c>
      <c r="M1335" s="340">
        <v>156.6385999739542</v>
      </c>
      <c r="N1335" s="340">
        <v>172.75881499984578</v>
      </c>
      <c r="O1335" s="340">
        <v>323.72498363192835</v>
      </c>
      <c r="P1335" s="340">
        <v>443.78710334641698</v>
      </c>
      <c r="Q1335" s="340">
        <v>629.38186702398082</v>
      </c>
      <c r="R1335" s="340">
        <v>571.18983985269995</v>
      </c>
      <c r="S1335" s="340">
        <v>627.13981246145545</v>
      </c>
      <c r="T1335" s="340">
        <v>417.27351207139799</v>
      </c>
      <c r="U1335" s="340">
        <v>606.29919295227239</v>
      </c>
      <c r="V1335" s="340">
        <v>570.25566604241078</v>
      </c>
      <c r="W1335" s="340">
        <v>541.65881735950427</v>
      </c>
      <c r="X1335" s="340">
        <v>810.98608288982541</v>
      </c>
      <c r="Y1335" s="340">
        <v>648.99341238471595</v>
      </c>
      <c r="Z1335" s="340">
        <v>413.2803614858521</v>
      </c>
      <c r="AA1335" s="340">
        <v>200.346</v>
      </c>
      <c r="AB1335" s="340">
        <v>195.44</v>
      </c>
      <c r="AC1335" s="340">
        <v>273.90199999999999</v>
      </c>
      <c r="AD1335" s="340">
        <v>0.39800000000000002</v>
      </c>
      <c r="AE1335" s="340">
        <v>0.25</v>
      </c>
      <c r="AF1335" s="340"/>
      <c r="AG1335" s="340"/>
      <c r="AH1335" s="340"/>
    </row>
    <row r="1336" spans="1:34" s="299" customFormat="1" x14ac:dyDescent="0.2">
      <c r="A1336" s="297" t="s">
        <v>174</v>
      </c>
      <c r="B1336" s="297" t="s">
        <v>398</v>
      </c>
      <c r="C1336" s="340" t="e">
        <v>#VALUE!</v>
      </c>
      <c r="D1336" s="340">
        <v>1.5245166831641932</v>
      </c>
      <c r="E1336" s="340">
        <v>2.1894910481920995</v>
      </c>
      <c r="F1336" s="340">
        <v>2.2038890713804027</v>
      </c>
      <c r="G1336" s="340">
        <v>1.4506646777083374</v>
      </c>
      <c r="H1336" s="340">
        <v>2.6270723768990827</v>
      </c>
      <c r="I1336" s="340">
        <v>2.7908379381548478</v>
      </c>
      <c r="J1336" s="340">
        <v>2.296592499672879</v>
      </c>
      <c r="K1336" s="340">
        <v>2.424029961148968</v>
      </c>
      <c r="L1336" s="340">
        <v>2.106614220590282</v>
      </c>
      <c r="M1336" s="340">
        <v>1.7854701154892718</v>
      </c>
      <c r="N1336" s="340">
        <v>2.4407385445415075</v>
      </c>
      <c r="O1336" s="340">
        <v>2.1849865877524892</v>
      </c>
      <c r="P1336" s="340">
        <v>3.1475964316139406</v>
      </c>
      <c r="Q1336" s="340">
        <v>4.0274441072520979</v>
      </c>
      <c r="R1336" s="340">
        <v>3.7597256849886138</v>
      </c>
      <c r="S1336" s="340">
        <v>4.5654703669042425</v>
      </c>
      <c r="T1336" s="340">
        <v>6.299023229180774</v>
      </c>
      <c r="U1336" s="340">
        <v>7.6636276266901975</v>
      </c>
      <c r="V1336" s="340">
        <v>9.1428263090516424</v>
      </c>
      <c r="W1336" s="340">
        <v>9.6878689304596151</v>
      </c>
      <c r="X1336" s="340">
        <v>11.376700677856556</v>
      </c>
      <c r="Y1336" s="340">
        <v>14.762212776985793</v>
      </c>
      <c r="Z1336" s="340">
        <v>50.09232696180289</v>
      </c>
      <c r="AA1336" s="340">
        <v>17.582999999999998</v>
      </c>
      <c r="AB1336" s="340">
        <v>16.713000000000001</v>
      </c>
      <c r="AC1336" s="340">
        <v>16.707000000000001</v>
      </c>
      <c r="AD1336" s="340">
        <v>18.998000000000001</v>
      </c>
      <c r="AE1336" s="340">
        <v>19.968</v>
      </c>
      <c r="AF1336" s="340"/>
      <c r="AG1336" s="340"/>
      <c r="AH1336" s="340"/>
    </row>
    <row r="1337" spans="1:34" s="299" customFormat="1" x14ac:dyDescent="0.2">
      <c r="A1337" s="297" t="s">
        <v>459</v>
      </c>
      <c r="B1337" s="297" t="s">
        <v>399</v>
      </c>
      <c r="C1337" s="340" t="e">
        <v>#VALUE!</v>
      </c>
      <c r="D1337" s="340">
        <v>8.8246834792246212</v>
      </c>
      <c r="E1337" s="340">
        <v>6.0845397044360325</v>
      </c>
      <c r="F1337" s="340">
        <v>10.047328528037726</v>
      </c>
      <c r="G1337" s="340">
        <v>8.8302383810131762</v>
      </c>
      <c r="H1337" s="340">
        <v>13.061811991117732</v>
      </c>
      <c r="I1337" s="340">
        <v>22.569182146193</v>
      </c>
      <c r="J1337" s="340">
        <v>26.055970801612958</v>
      </c>
      <c r="K1337" s="340">
        <v>26.752880388842694</v>
      </c>
      <c r="L1337" s="340">
        <v>24.153863667843055</v>
      </c>
      <c r="M1337" s="340">
        <v>33.367933810475982</v>
      </c>
      <c r="N1337" s="340">
        <v>39.289026577629322</v>
      </c>
      <c r="O1337" s="340">
        <v>36.987975006564753</v>
      </c>
      <c r="P1337" s="340">
        <v>46.474554089344004</v>
      </c>
      <c r="Q1337" s="340">
        <v>63.62367962297283</v>
      </c>
      <c r="R1337" s="340">
        <v>66.514359762070001</v>
      </c>
      <c r="S1337" s="340">
        <v>110.08159002845983</v>
      </c>
      <c r="T1337" s="340">
        <v>100.44495257800517</v>
      </c>
      <c r="U1337" s="340">
        <v>119.3835372840534</v>
      </c>
      <c r="V1337" s="340">
        <v>131.73081560913397</v>
      </c>
      <c r="W1337" s="340">
        <v>147.25393366774929</v>
      </c>
      <c r="X1337" s="340">
        <v>150.95655270329939</v>
      </c>
      <c r="Y1337" s="340">
        <v>160.074434388052</v>
      </c>
      <c r="Z1337" s="340">
        <v>199.35067947290372</v>
      </c>
      <c r="AA1337" s="340">
        <v>142.29900000000001</v>
      </c>
      <c r="AB1337" s="340">
        <v>159.297</v>
      </c>
      <c r="AC1337" s="340">
        <v>144.33600000000001</v>
      </c>
      <c r="AD1337" s="340">
        <v>152.58799999999999</v>
      </c>
      <c r="AE1337" s="340">
        <v>144.89699999999999</v>
      </c>
      <c r="AF1337" s="340"/>
      <c r="AG1337" s="340"/>
      <c r="AH1337" s="340"/>
    </row>
    <row r="1338" spans="1:34" s="299" customFormat="1" x14ac:dyDescent="0.2">
      <c r="A1338" s="297" t="s">
        <v>175</v>
      </c>
      <c r="B1338" s="297" t="s">
        <v>400</v>
      </c>
      <c r="C1338" s="340" t="e">
        <v>#VALUE!</v>
      </c>
      <c r="D1338" s="340">
        <v>19.154182381553227</v>
      </c>
      <c r="E1338" s="340">
        <v>21.783703753135018</v>
      </c>
      <c r="F1338" s="340">
        <v>21.823460405934739</v>
      </c>
      <c r="G1338" s="340">
        <v>26.537424424275372</v>
      </c>
      <c r="H1338" s="340">
        <v>24.667495005697237</v>
      </c>
      <c r="I1338" s="340">
        <v>28.786330240619115</v>
      </c>
      <c r="J1338" s="340">
        <v>34.556345221222507</v>
      </c>
      <c r="K1338" s="340">
        <v>48.399512656064992</v>
      </c>
      <c r="L1338" s="340">
        <v>58.684531168879403</v>
      </c>
      <c r="M1338" s="340">
        <v>53.338570802890722</v>
      </c>
      <c r="N1338" s="340">
        <v>66.485194462748012</v>
      </c>
      <c r="O1338" s="340">
        <v>102.41341837639922</v>
      </c>
      <c r="P1338" s="340">
        <v>90.638414406034443</v>
      </c>
      <c r="Q1338" s="340">
        <v>99.190415846340017</v>
      </c>
      <c r="R1338" s="340">
        <v>109.1215075604034</v>
      </c>
      <c r="S1338" s="340">
        <v>130.27079653383274</v>
      </c>
      <c r="T1338" s="340">
        <v>118.84087119479058</v>
      </c>
      <c r="U1338" s="340">
        <v>131.50999613545852</v>
      </c>
      <c r="V1338" s="340">
        <v>145.27921436937265</v>
      </c>
      <c r="W1338" s="340">
        <v>243.2377834542911</v>
      </c>
      <c r="X1338" s="340">
        <v>168.30822449949031</v>
      </c>
      <c r="Y1338" s="340">
        <v>194.46550599835246</v>
      </c>
      <c r="Z1338" s="340">
        <v>190.75519875527397</v>
      </c>
      <c r="AA1338" s="340">
        <v>205.71199999999999</v>
      </c>
      <c r="AB1338" s="340">
        <v>174.43199999999999</v>
      </c>
      <c r="AC1338" s="340">
        <v>257.19799999999998</v>
      </c>
      <c r="AD1338" s="340">
        <v>181.792</v>
      </c>
      <c r="AE1338" s="340">
        <v>235.07</v>
      </c>
      <c r="AF1338" s="340"/>
      <c r="AG1338" s="340"/>
      <c r="AH1338" s="340"/>
    </row>
    <row r="1339" spans="1:34" s="299" customFormat="1" x14ac:dyDescent="0.2">
      <c r="A1339" s="297" t="s">
        <v>176</v>
      </c>
      <c r="B1339" s="297" t="s">
        <v>401</v>
      </c>
      <c r="C1339" s="340" t="e">
        <v>#VALUE!</v>
      </c>
      <c r="D1339" s="340">
        <v>1.8592500491355184</v>
      </c>
      <c r="E1339" s="340">
        <v>4.3225982970628154</v>
      </c>
      <c r="F1339" s="340">
        <v>5.022340644031086</v>
      </c>
      <c r="G1339" s="340">
        <v>6.6579908054790629</v>
      </c>
      <c r="H1339" s="340">
        <v>3.7364307151601892</v>
      </c>
      <c r="I1339" s="340">
        <v>10.885236025936054</v>
      </c>
      <c r="J1339" s="340">
        <v>14.537912320127147</v>
      </c>
      <c r="K1339" s="340">
        <v>5.916626578617314</v>
      </c>
      <c r="L1339" s="340">
        <v>12.896135693890969</v>
      </c>
      <c r="M1339" s="340">
        <v>9.3651462794844083</v>
      </c>
      <c r="N1339" s="340">
        <v>8.1523329973405936</v>
      </c>
      <c r="O1339" s="340">
        <v>9.0068453482845854</v>
      </c>
      <c r="P1339" s="340">
        <v>10.859298870888248</v>
      </c>
      <c r="Q1339" s="340">
        <v>19.086108692437463</v>
      </c>
      <c r="R1339" s="340">
        <v>8.9867781202540975</v>
      </c>
      <c r="S1339" s="340">
        <v>10.014795277873207</v>
      </c>
      <c r="T1339" s="340">
        <v>15.982196260587303</v>
      </c>
      <c r="U1339" s="340">
        <v>29.196352767727106</v>
      </c>
      <c r="V1339" s="340">
        <v>23.238340781806922</v>
      </c>
      <c r="W1339" s="340">
        <v>36.149698139481316</v>
      </c>
      <c r="X1339" s="340">
        <v>21.614527949989334</v>
      </c>
      <c r="Y1339" s="340">
        <v>21.293509939445944</v>
      </c>
      <c r="Z1339" s="340">
        <v>32.831625280250016</v>
      </c>
      <c r="AA1339" s="340">
        <v>56.845999999999997</v>
      </c>
      <c r="AB1339" s="340">
        <v>43.927</v>
      </c>
      <c r="AC1339" s="340">
        <v>36.055999999999997</v>
      </c>
      <c r="AD1339" s="340">
        <v>41.423999999999999</v>
      </c>
      <c r="AE1339" s="340">
        <v>45.881999999999998</v>
      </c>
      <c r="AF1339" s="340"/>
      <c r="AG1339" s="340"/>
      <c r="AH1339" s="340"/>
    </row>
    <row r="1340" spans="1:34" s="299" customFormat="1" x14ac:dyDescent="0.2">
      <c r="A1340" s="297" t="s">
        <v>108</v>
      </c>
      <c r="B1340" s="297" t="s">
        <v>402</v>
      </c>
      <c r="C1340" s="340" t="e">
        <v>#VALUE!</v>
      </c>
      <c r="D1340" s="340">
        <v>4.9442781516860181</v>
      </c>
      <c r="E1340" s="340">
        <v>2.7344999190680004</v>
      </c>
      <c r="F1340" s="340">
        <v>1.2411406704357406</v>
      </c>
      <c r="G1340" s="340">
        <v>7.6091171514558482</v>
      </c>
      <c r="H1340" s="340">
        <v>4.1480434144240839</v>
      </c>
      <c r="I1340" s="340">
        <v>3.3644727265908232</v>
      </c>
      <c r="J1340" s="340">
        <v>5.9962791035561231</v>
      </c>
      <c r="K1340" s="340">
        <v>6.0081915349839905</v>
      </c>
      <c r="L1340" s="340">
        <v>10.430937889318287</v>
      </c>
      <c r="M1340" s="340">
        <v>9.2927121682514393</v>
      </c>
      <c r="N1340" s="340">
        <v>8.7044758030641507</v>
      </c>
      <c r="O1340" s="340">
        <v>6.4625960121409127</v>
      </c>
      <c r="P1340" s="340">
        <v>10.74121841379265</v>
      </c>
      <c r="Q1340" s="340">
        <v>9.5542100143725133</v>
      </c>
      <c r="R1340" s="340">
        <v>11.904202735285999</v>
      </c>
      <c r="S1340" s="340">
        <v>16.475192334141976</v>
      </c>
      <c r="T1340" s="340">
        <v>20.219400357929494</v>
      </c>
      <c r="U1340" s="340">
        <v>29.743225954298104</v>
      </c>
      <c r="V1340" s="340">
        <v>37.249048950389195</v>
      </c>
      <c r="W1340" s="340">
        <v>41.941154969439758</v>
      </c>
      <c r="X1340" s="340">
        <v>53.96970652482721</v>
      </c>
      <c r="Y1340" s="340">
        <v>39.658116992732786</v>
      </c>
      <c r="Z1340" s="340">
        <v>41.13992798593398</v>
      </c>
      <c r="AA1340" s="340">
        <v>61.317999999999998</v>
      </c>
      <c r="AB1340" s="340">
        <v>59.406999999999996</v>
      </c>
      <c r="AC1340" s="340">
        <v>58</v>
      </c>
      <c r="AD1340" s="340">
        <v>44.466999999999999</v>
      </c>
      <c r="AE1340" s="340">
        <v>87.988</v>
      </c>
      <c r="AF1340" s="340"/>
      <c r="AG1340" s="340"/>
      <c r="AH1340" s="340"/>
    </row>
    <row r="1341" spans="1:34" s="299" customFormat="1" x14ac:dyDescent="0.2">
      <c r="A1341" s="297" t="s">
        <v>460</v>
      </c>
      <c r="B1341" s="297" t="s">
        <v>403</v>
      </c>
      <c r="C1341" s="340" t="e">
        <v>#VALUE!</v>
      </c>
      <c r="D1341" s="340">
        <v>7.2594260753877213</v>
      </c>
      <c r="E1341" s="340">
        <v>8.0844422177825734</v>
      </c>
      <c r="F1341" s="340">
        <v>9.1648793711270962</v>
      </c>
      <c r="G1341" s="340">
        <v>10.383250304321214</v>
      </c>
      <c r="H1341" s="340">
        <v>11.421797594972821</v>
      </c>
      <c r="I1341" s="340">
        <v>11.870887748804293</v>
      </c>
      <c r="J1341" s="340">
        <v>13.322699662442668</v>
      </c>
      <c r="K1341" s="340">
        <v>14.099385959718875</v>
      </c>
      <c r="L1341" s="340">
        <v>15.024470779723968</v>
      </c>
      <c r="M1341" s="340">
        <v>17.285253535843527</v>
      </c>
      <c r="N1341" s="340">
        <v>14.869430120060377</v>
      </c>
      <c r="O1341" s="340">
        <v>13.753756745683575</v>
      </c>
      <c r="P1341" s="340">
        <v>14.187866294513643</v>
      </c>
      <c r="Q1341" s="340">
        <v>15.684019362233965</v>
      </c>
      <c r="R1341" s="340">
        <v>17.271938167263158</v>
      </c>
      <c r="S1341" s="340">
        <v>17.279299055282586</v>
      </c>
      <c r="T1341" s="340">
        <v>18.225278321322225</v>
      </c>
      <c r="U1341" s="340">
        <v>18.347469062444731</v>
      </c>
      <c r="V1341" s="340">
        <v>19.088044500894622</v>
      </c>
      <c r="W1341" s="340">
        <v>19.56874554041099</v>
      </c>
      <c r="X1341" s="340">
        <v>22.036946419931343</v>
      </c>
      <c r="Y1341" s="340">
        <v>23.224186413748694</v>
      </c>
      <c r="Z1341" s="340">
        <v>25.247368204189083</v>
      </c>
      <c r="AA1341" s="340">
        <v>29.241</v>
      </c>
      <c r="AB1341" s="340">
        <v>29.091999999999999</v>
      </c>
      <c r="AC1341" s="340">
        <v>24.893000000000001</v>
      </c>
      <c r="AD1341" s="340">
        <v>22.222999999999999</v>
      </c>
      <c r="AE1341" s="340">
        <v>15.645</v>
      </c>
      <c r="AF1341" s="340"/>
      <c r="AG1341" s="340"/>
      <c r="AH1341" s="340"/>
    </row>
    <row r="1342" spans="1:34" s="299" customFormat="1" x14ac:dyDescent="0.2">
      <c r="A1342" s="297" t="s">
        <v>177</v>
      </c>
      <c r="B1342" s="297" t="s">
        <v>404</v>
      </c>
      <c r="C1342" s="340" t="e">
        <v>#VALUE!</v>
      </c>
      <c r="D1342" s="340">
        <v>17.015837626677417</v>
      </c>
      <c r="E1342" s="340">
        <v>23.194563174882973</v>
      </c>
      <c r="F1342" s="340">
        <v>22.679710201032307</v>
      </c>
      <c r="G1342" s="340">
        <v>21.609742063591234</v>
      </c>
      <c r="H1342" s="340">
        <v>23.704622271189841</v>
      </c>
      <c r="I1342" s="340">
        <v>30.660556339389728</v>
      </c>
      <c r="J1342" s="340">
        <v>32.257617115729289</v>
      </c>
      <c r="K1342" s="340">
        <v>35.036910465051989</v>
      </c>
      <c r="L1342" s="340">
        <v>34.982532726242177</v>
      </c>
      <c r="M1342" s="340">
        <v>43.83625505635576</v>
      </c>
      <c r="N1342" s="340">
        <v>41.973175230514656</v>
      </c>
      <c r="O1342" s="340">
        <v>42.76871522020928</v>
      </c>
      <c r="P1342" s="340">
        <v>47.419037605376865</v>
      </c>
      <c r="Q1342" s="340">
        <v>58.142519801685872</v>
      </c>
      <c r="R1342" s="340">
        <v>49.172119733547355</v>
      </c>
      <c r="S1342" s="340">
        <v>63.777605412778556</v>
      </c>
      <c r="T1342" s="340">
        <v>71.181542996075549</v>
      </c>
      <c r="U1342" s="340">
        <v>80.041333414572122</v>
      </c>
      <c r="V1342" s="340">
        <v>87.572738550663956</v>
      </c>
      <c r="W1342" s="340">
        <v>89.361060785499234</v>
      </c>
      <c r="X1342" s="340">
        <v>98.894801161571777</v>
      </c>
      <c r="Y1342" s="340">
        <v>109.72147875105011</v>
      </c>
      <c r="Z1342" s="340">
        <v>102.11859368331491</v>
      </c>
      <c r="AA1342" s="340">
        <v>81.938999999999993</v>
      </c>
      <c r="AB1342" s="340">
        <v>91.424000000000007</v>
      </c>
      <c r="AC1342" s="340">
        <v>95.677999999999997</v>
      </c>
      <c r="AD1342" s="340">
        <v>103.863</v>
      </c>
      <c r="AE1342" s="340">
        <v>101.053</v>
      </c>
      <c r="AF1342" s="340"/>
      <c r="AG1342" s="340"/>
      <c r="AH1342" s="340"/>
    </row>
    <row r="1343" spans="1:34" s="299" customFormat="1" x14ac:dyDescent="0.2">
      <c r="A1343" s="297" t="s">
        <v>110</v>
      </c>
      <c r="B1343" s="297" t="s">
        <v>405</v>
      </c>
      <c r="C1343" s="340" t="e">
        <v>#VALUE!</v>
      </c>
      <c r="D1343" s="340">
        <v>10.091744146648772</v>
      </c>
      <c r="E1343" s="340">
        <v>9.0730670663865602</v>
      </c>
      <c r="F1343" s="340">
        <v>11.661320255470882</v>
      </c>
      <c r="G1343" s="340">
        <v>16.377134500804367</v>
      </c>
      <c r="H1343" s="340">
        <v>18.207944897144397</v>
      </c>
      <c r="I1343" s="340">
        <v>17.413394443354306</v>
      </c>
      <c r="J1343" s="340">
        <v>17.536106831694198</v>
      </c>
      <c r="K1343" s="340">
        <v>15.700469370132705</v>
      </c>
      <c r="L1343" s="340">
        <v>14.955790901699269</v>
      </c>
      <c r="M1343" s="340">
        <v>16.885101716168911</v>
      </c>
      <c r="N1343" s="340">
        <v>19.132622961800269</v>
      </c>
      <c r="O1343" s="340">
        <v>19.830142668672146</v>
      </c>
      <c r="P1343" s="340">
        <v>24.791681968777624</v>
      </c>
      <c r="Q1343" s="340">
        <v>27.577093425233812</v>
      </c>
      <c r="R1343" s="340">
        <v>28.296919107010293</v>
      </c>
      <c r="S1343" s="340">
        <v>32.509226857549379</v>
      </c>
      <c r="T1343" s="340">
        <v>37.107146509432098</v>
      </c>
      <c r="U1343" s="340">
        <v>46.130409626856704</v>
      </c>
      <c r="V1343" s="340">
        <v>52.404604641000056</v>
      </c>
      <c r="W1343" s="340">
        <v>66.701040128944811</v>
      </c>
      <c r="X1343" s="340">
        <v>66.142329296042433</v>
      </c>
      <c r="Y1343" s="340">
        <v>70.315268403543286</v>
      </c>
      <c r="Z1343" s="340">
        <v>68.710474308300405</v>
      </c>
      <c r="AA1343" s="340">
        <v>68.277000000000001</v>
      </c>
      <c r="AB1343" s="340">
        <v>71.155000000000001</v>
      </c>
      <c r="AC1343" s="340">
        <v>78.709999999999994</v>
      </c>
      <c r="AD1343" s="340">
        <v>84.98</v>
      </c>
      <c r="AE1343" s="340">
        <v>81.763000000000005</v>
      </c>
      <c r="AF1343" s="340"/>
      <c r="AG1343" s="340"/>
      <c r="AH1343" s="340"/>
    </row>
    <row r="1344" spans="1:34" s="299" customFormat="1" x14ac:dyDescent="0.2">
      <c r="A1344" s="297" t="s">
        <v>178</v>
      </c>
      <c r="B1344" s="297" t="s">
        <v>406</v>
      </c>
      <c r="C1344" s="340" t="e">
        <v>#VALUE!</v>
      </c>
      <c r="D1344" s="340">
        <v>1.803156240367743</v>
      </c>
      <c r="E1344" s="340">
        <v>1.8033782345727329</v>
      </c>
      <c r="F1344" s="340">
        <v>2.1029314622778967</v>
      </c>
      <c r="G1344" s="340">
        <v>2.444350719844389</v>
      </c>
      <c r="H1344" s="340">
        <v>1.7495521583774063</v>
      </c>
      <c r="I1344" s="340">
        <v>2.1766184409715685</v>
      </c>
      <c r="J1344" s="340">
        <v>2.926759041072144</v>
      </c>
      <c r="K1344" s="340">
        <v>2.0865670460844994</v>
      </c>
      <c r="L1344" s="340">
        <v>1.7385795529922567</v>
      </c>
      <c r="M1344" s="340">
        <v>1.8514052485878676</v>
      </c>
      <c r="N1344" s="340">
        <v>1.5299736657690723</v>
      </c>
      <c r="O1344" s="340">
        <v>1.7015631264531104</v>
      </c>
      <c r="P1344" s="340">
        <v>1.6262277623938191</v>
      </c>
      <c r="Q1344" s="340">
        <v>4.0155447278880638</v>
      </c>
      <c r="R1344" s="340">
        <v>6.2412280183186528</v>
      </c>
      <c r="S1344" s="340">
        <v>7.2798760248346319</v>
      </c>
      <c r="T1344" s="340">
        <v>10.740325660118559</v>
      </c>
      <c r="U1344" s="340">
        <v>10.548156832545933</v>
      </c>
      <c r="V1344" s="340">
        <v>11.680654961428891</v>
      </c>
      <c r="W1344" s="340">
        <v>10.937159969103453</v>
      </c>
      <c r="X1344" s="340">
        <v>10.195515674596319</v>
      </c>
      <c r="Y1344" s="340">
        <v>9.6652966161513234</v>
      </c>
      <c r="Z1344" s="340">
        <v>9.4752964426877462</v>
      </c>
      <c r="AA1344" s="340">
        <v>9.4380000000000006</v>
      </c>
      <c r="AB1344" s="340">
        <v>11.24</v>
      </c>
      <c r="AC1344" s="340">
        <v>10.897</v>
      </c>
      <c r="AD1344" s="340">
        <v>12.464</v>
      </c>
      <c r="AE1344" s="340">
        <v>11.858000000000001</v>
      </c>
      <c r="AF1344" s="340"/>
      <c r="AG1344" s="340"/>
      <c r="AH1344" s="340"/>
    </row>
    <row r="1345" spans="1:34" s="299" customFormat="1" x14ac:dyDescent="0.2">
      <c r="A1345" s="297" t="s">
        <v>179</v>
      </c>
      <c r="B1345" s="297" t="s">
        <v>407</v>
      </c>
      <c r="C1345" s="340" t="e">
        <v>#VALUE!</v>
      </c>
      <c r="D1345" s="340">
        <v>11.726000374911653</v>
      </c>
      <c r="E1345" s="340">
        <v>24.432252632936173</v>
      </c>
      <c r="F1345" s="340">
        <v>28.941305480505644</v>
      </c>
      <c r="G1345" s="340">
        <v>34.798170616657387</v>
      </c>
      <c r="H1345" s="340">
        <v>40.042864884135867</v>
      </c>
      <c r="I1345" s="340">
        <v>39.965161910556482</v>
      </c>
      <c r="J1345" s="340">
        <v>38.590175409801788</v>
      </c>
      <c r="K1345" s="340">
        <v>39.981880254110948</v>
      </c>
      <c r="L1345" s="340">
        <v>40.089418193395701</v>
      </c>
      <c r="M1345" s="340">
        <v>42.252550985834873</v>
      </c>
      <c r="N1345" s="340">
        <v>55.545689163696821</v>
      </c>
      <c r="O1345" s="340">
        <v>60.247979577038706</v>
      </c>
      <c r="P1345" s="340">
        <v>66.360377492926901</v>
      </c>
      <c r="Q1345" s="340">
        <v>69.539824993508617</v>
      </c>
      <c r="R1345" s="340">
        <v>87.990974559186256</v>
      </c>
      <c r="S1345" s="340">
        <v>100.34405010973238</v>
      </c>
      <c r="T1345" s="340">
        <v>101.09907157591141</v>
      </c>
      <c r="U1345" s="340">
        <v>111.28552681351964</v>
      </c>
      <c r="V1345" s="340">
        <v>130.07960024908726</v>
      </c>
      <c r="W1345" s="340">
        <v>127.0927451658456</v>
      </c>
      <c r="X1345" s="340">
        <v>98.884658807860916</v>
      </c>
      <c r="Y1345" s="340">
        <v>131.42278587703296</v>
      </c>
      <c r="Z1345" s="340">
        <v>132.37061910970388</v>
      </c>
      <c r="AA1345" s="340">
        <v>111.491</v>
      </c>
      <c r="AB1345" s="340">
        <v>118.026</v>
      </c>
      <c r="AC1345" s="340">
        <v>126.459</v>
      </c>
      <c r="AD1345" s="340">
        <v>128.81899999999999</v>
      </c>
      <c r="AE1345" s="340">
        <v>111.66</v>
      </c>
      <c r="AF1345" s="340"/>
      <c r="AG1345" s="340"/>
      <c r="AH1345" s="340"/>
    </row>
    <row r="1346" spans="1:34" s="299" customFormat="1" x14ac:dyDescent="0.2">
      <c r="A1346" s="297" t="s">
        <v>461</v>
      </c>
      <c r="B1346" s="297" t="s">
        <v>408</v>
      </c>
      <c r="C1346" s="340" t="e">
        <v>#VALUE!</v>
      </c>
      <c r="D1346" s="340">
        <v>8.0593859180365399</v>
      </c>
      <c r="E1346" s="340">
        <v>7.652437536163105</v>
      </c>
      <c r="F1346" s="340">
        <v>7.679795508897314</v>
      </c>
      <c r="G1346" s="340">
        <v>8.0765399577561006</v>
      </c>
      <c r="H1346" s="340">
        <v>11.87594624968918</v>
      </c>
      <c r="I1346" s="340">
        <v>14.517395125427585</v>
      </c>
      <c r="J1346" s="340">
        <v>15.486695366880245</v>
      </c>
      <c r="K1346" s="340">
        <v>30.612683484637614</v>
      </c>
      <c r="L1346" s="340">
        <v>17.977299844175128</v>
      </c>
      <c r="M1346" s="340">
        <v>9.5297965261119995</v>
      </c>
      <c r="N1346" s="340">
        <v>19.754607835390502</v>
      </c>
      <c r="O1346" s="340">
        <v>21.210640343188327</v>
      </c>
      <c r="P1346" s="340">
        <v>24.052426453135872</v>
      </c>
      <c r="Q1346" s="340">
        <v>27.924472615367755</v>
      </c>
      <c r="R1346" s="340">
        <v>31.894185700415555</v>
      </c>
      <c r="S1346" s="340">
        <v>29.889052949894019</v>
      </c>
      <c r="T1346" s="340">
        <v>28.995862745508521</v>
      </c>
      <c r="U1346" s="340">
        <v>35.261922309596557</v>
      </c>
      <c r="V1346" s="340">
        <v>29.539228169792096</v>
      </c>
      <c r="W1346" s="340">
        <v>30.06799549953006</v>
      </c>
      <c r="X1346" s="340">
        <v>25.885722024329482</v>
      </c>
      <c r="Y1346" s="340">
        <v>40.081362359609166</v>
      </c>
      <c r="Z1346" s="340">
        <v>34.596270771427164</v>
      </c>
      <c r="AA1346" s="340">
        <v>31.768000000000001</v>
      </c>
      <c r="AB1346" s="340">
        <v>33.429000000000002</v>
      </c>
      <c r="AC1346" s="340">
        <v>32.892000000000003</v>
      </c>
      <c r="AD1346" s="340">
        <v>23.86</v>
      </c>
      <c r="AE1346" s="340">
        <v>26.888999999999999</v>
      </c>
      <c r="AF1346" s="340"/>
      <c r="AG1346" s="340"/>
      <c r="AH1346" s="340"/>
    </row>
    <row r="1347" spans="1:34" s="299" customFormat="1" x14ac:dyDescent="0.2">
      <c r="A1347" s="297" t="s">
        <v>111</v>
      </c>
      <c r="B1347" s="297" t="s">
        <v>409</v>
      </c>
      <c r="C1347" s="340" t="e">
        <v>#VALUE!</v>
      </c>
      <c r="D1347" s="340">
        <v>0.27484641707574903</v>
      </c>
      <c r="E1347" s="340">
        <v>0.22864232450620897</v>
      </c>
      <c r="F1347" s="340">
        <v>0.42888546091360225</v>
      </c>
      <c r="G1347" s="340">
        <v>0.33965029812569236</v>
      </c>
      <c r="H1347" s="340">
        <v>0.26329825361835951</v>
      </c>
      <c r="I1347" s="340">
        <v>0.3474361279991407</v>
      </c>
      <c r="J1347" s="340">
        <v>0.25270723933682249</v>
      </c>
      <c r="K1347" s="340">
        <v>0.21385390137187188</v>
      </c>
      <c r="L1347" s="340">
        <v>0.38831065214193511</v>
      </c>
      <c r="M1347" s="340">
        <v>0.25918278902278796</v>
      </c>
      <c r="N1347" s="340">
        <v>0.23737124050330383</v>
      </c>
      <c r="O1347" s="340">
        <v>0.45002844886655902</v>
      </c>
      <c r="P1347" s="340">
        <v>0.21792455016098836</v>
      </c>
      <c r="Q1347" s="340">
        <v>1.0268172776214572</v>
      </c>
      <c r="R1347" s="340">
        <v>0.70494856593536515</v>
      </c>
      <c r="S1347" s="340">
        <v>0.58273868952845143</v>
      </c>
      <c r="T1347" s="340">
        <v>0.55765770961698158</v>
      </c>
      <c r="U1347" s="340">
        <v>0.87336242863313818</v>
      </c>
      <c r="V1347" s="340">
        <v>0.9187349618742473</v>
      </c>
      <c r="W1347" s="340">
        <v>1.3900121819203677</v>
      </c>
      <c r="X1347" s="340">
        <v>2.0121529379617855</v>
      </c>
      <c r="Y1347" s="340">
        <v>2.6661416865274394</v>
      </c>
      <c r="Z1347" s="340">
        <v>7.9400052034058666</v>
      </c>
      <c r="AA1347" s="340">
        <v>6.6029999999999998</v>
      </c>
      <c r="AB1347" s="340">
        <v>6.8639999999999999</v>
      </c>
      <c r="AC1347" s="340">
        <v>10.791</v>
      </c>
      <c r="AD1347" s="340">
        <v>8.6660000000000004</v>
      </c>
      <c r="AE1347" s="340">
        <v>11.93</v>
      </c>
      <c r="AF1347" s="340"/>
      <c r="AG1347" s="340"/>
      <c r="AH1347" s="340"/>
    </row>
    <row r="1348" spans="1:34" s="299" customFormat="1" x14ac:dyDescent="0.2">
      <c r="A1348" s="297" t="s">
        <v>181</v>
      </c>
      <c r="B1348" s="297" t="s">
        <v>410</v>
      </c>
      <c r="C1348" s="340" t="e">
        <v>#VALUE!</v>
      </c>
      <c r="D1348" s="340">
        <v>27.597999999999999</v>
      </c>
      <c r="E1348" s="340">
        <v>28.484000000000002</v>
      </c>
      <c r="F1348" s="340">
        <v>30.872</v>
      </c>
      <c r="G1348" s="340">
        <v>34.376412145090363</v>
      </c>
      <c r="H1348" s="340">
        <v>38.567452977548669</v>
      </c>
      <c r="I1348" s="340">
        <v>38.115299770841908</v>
      </c>
      <c r="J1348" s="340">
        <v>38.155408981393769</v>
      </c>
      <c r="K1348" s="340">
        <v>56.908022274861253</v>
      </c>
      <c r="L1348" s="340">
        <v>49.231140136698095</v>
      </c>
      <c r="M1348" s="340">
        <v>49.717800174295689</v>
      </c>
      <c r="N1348" s="340">
        <v>50.671656390434407</v>
      </c>
      <c r="O1348" s="340">
        <v>48.04747773666822</v>
      </c>
      <c r="P1348" s="340">
        <v>55.483431705458351</v>
      </c>
      <c r="Q1348" s="340">
        <v>36.912864429931069</v>
      </c>
      <c r="R1348" s="340">
        <v>64.911811564193215</v>
      </c>
      <c r="S1348" s="340">
        <v>62.080209993448776</v>
      </c>
      <c r="T1348" s="340">
        <v>56.922548618396164</v>
      </c>
      <c r="U1348" s="340">
        <v>78.253340485553338</v>
      </c>
      <c r="V1348" s="340">
        <v>75.712302305166375</v>
      </c>
      <c r="W1348" s="340">
        <v>79.61575145977109</v>
      </c>
      <c r="X1348" s="340">
        <v>72.89561552598488</v>
      </c>
      <c r="Y1348" s="340">
        <v>90.877079882750621</v>
      </c>
      <c r="Z1348" s="340">
        <v>84.678667832425248</v>
      </c>
      <c r="AA1348" s="340">
        <v>74.712999999999994</v>
      </c>
      <c r="AB1348" s="340">
        <v>68.105000000000004</v>
      </c>
      <c r="AC1348" s="340">
        <v>77.602999999999994</v>
      </c>
      <c r="AD1348" s="340">
        <v>84.757000000000005</v>
      </c>
      <c r="AE1348" s="340">
        <v>84.53</v>
      </c>
      <c r="AF1348" s="340"/>
      <c r="AG1348" s="340"/>
      <c r="AH1348" s="340"/>
    </row>
    <row r="1349" spans="1:34" s="299" customFormat="1" x14ac:dyDescent="0.2">
      <c r="A1349" s="297" t="s">
        <v>112</v>
      </c>
      <c r="B1349" s="297" t="s">
        <v>411</v>
      </c>
      <c r="C1349" s="340" t="e">
        <v>#VALUE!</v>
      </c>
      <c r="D1349" s="340">
        <v>8.1146135578628193</v>
      </c>
      <c r="E1349" s="340">
        <v>5.4102310163240066</v>
      </c>
      <c r="F1349" s="340">
        <v>14.718445791738947</v>
      </c>
      <c r="G1349" s="340">
        <v>22.638120394809359</v>
      </c>
      <c r="H1349" s="340">
        <v>42.824633255323434</v>
      </c>
      <c r="I1349" s="340">
        <v>44.444832864085107</v>
      </c>
      <c r="J1349" s="340">
        <v>42.082914991779951</v>
      </c>
      <c r="K1349" s="340">
        <v>39.31846972618775</v>
      </c>
      <c r="L1349" s="340">
        <v>50.047651961649805</v>
      </c>
      <c r="M1349" s="340">
        <v>66.142812446754377</v>
      </c>
      <c r="N1349" s="340">
        <v>34.167624104082279</v>
      </c>
      <c r="O1349" s="340">
        <v>52.673114379340369</v>
      </c>
      <c r="P1349" s="340">
        <v>86.876388583532403</v>
      </c>
      <c r="Q1349" s="340">
        <v>100.32933988622997</v>
      </c>
      <c r="R1349" s="340">
        <v>78.315377882189907</v>
      </c>
      <c r="S1349" s="340">
        <v>163.43502004757281</v>
      </c>
      <c r="T1349" s="340">
        <v>181.84046269454043</v>
      </c>
      <c r="U1349" s="340">
        <v>108.06138176921331</v>
      </c>
      <c r="V1349" s="340">
        <v>209.03835243684458</v>
      </c>
      <c r="W1349" s="340">
        <v>274.79243074911011</v>
      </c>
      <c r="X1349" s="340">
        <v>313.66034789700581</v>
      </c>
      <c r="Y1349" s="340">
        <v>336.50664173257979</v>
      </c>
      <c r="Z1349" s="340">
        <v>268.75116391374638</v>
      </c>
      <c r="AA1349" s="340">
        <v>336.61900000000003</v>
      </c>
      <c r="AB1349" s="340">
        <v>622.77499999999998</v>
      </c>
      <c r="AC1349" s="340">
        <v>910.27099999999996</v>
      </c>
      <c r="AD1349" s="340">
        <v>906.89800000000002</v>
      </c>
      <c r="AE1349" s="340">
        <v>829.72900000000004</v>
      </c>
      <c r="AF1349" s="340"/>
      <c r="AG1349" s="340"/>
      <c r="AH1349" s="340"/>
    </row>
    <row r="1350" spans="1:34" s="299" customFormat="1" x14ac:dyDescent="0.2">
      <c r="A1350" s="297" t="s">
        <v>113</v>
      </c>
      <c r="B1350" s="297" t="s">
        <v>412</v>
      </c>
      <c r="C1350" s="340" t="e">
        <v>#VALUE!</v>
      </c>
      <c r="D1350" s="340">
        <v>36.599068548607313</v>
      </c>
      <c r="E1350" s="340">
        <v>73.759899315952865</v>
      </c>
      <c r="F1350" s="340">
        <v>69.521402915526352</v>
      </c>
      <c r="G1350" s="340">
        <v>119.7865859178338</v>
      </c>
      <c r="H1350" s="340">
        <v>106.16578554564413</v>
      </c>
      <c r="I1350" s="340">
        <v>123.85260719726699</v>
      </c>
      <c r="J1350" s="340">
        <v>88.519034894713954</v>
      </c>
      <c r="K1350" s="340">
        <v>110.53680689013714</v>
      </c>
      <c r="L1350" s="340">
        <v>110.21133249969228</v>
      </c>
      <c r="M1350" s="340">
        <v>154.97476921328683</v>
      </c>
      <c r="N1350" s="340">
        <v>152.2516571061623</v>
      </c>
      <c r="O1350" s="340">
        <v>133.11772826355158</v>
      </c>
      <c r="P1350" s="340">
        <v>157.2029213829326</v>
      </c>
      <c r="Q1350" s="340">
        <v>195.45262780113026</v>
      </c>
      <c r="R1350" s="340">
        <v>195.12309224863893</v>
      </c>
      <c r="S1350" s="340">
        <v>269.81906006765547</v>
      </c>
      <c r="T1350" s="340">
        <v>254.87140755328119</v>
      </c>
      <c r="U1350" s="340">
        <v>297.6636918155117</v>
      </c>
      <c r="V1350" s="340">
        <v>331.22057773581531</v>
      </c>
      <c r="W1350" s="340">
        <v>368.45708911454193</v>
      </c>
      <c r="X1350" s="340">
        <v>385.11893767669227</v>
      </c>
      <c r="Y1350" s="340">
        <v>409.01932086510357</v>
      </c>
      <c r="Z1350" s="340">
        <v>378.92470232802879</v>
      </c>
      <c r="AA1350" s="340">
        <v>405.76499999999999</v>
      </c>
      <c r="AB1350" s="340">
        <v>452.38200000000001</v>
      </c>
      <c r="AC1350" s="340">
        <v>453.50400000000002</v>
      </c>
      <c r="AD1350" s="340">
        <v>372.82</v>
      </c>
      <c r="AE1350" s="340">
        <v>479.76799999999997</v>
      </c>
      <c r="AF1350" s="340"/>
      <c r="AG1350" s="340"/>
      <c r="AH1350" s="340"/>
    </row>
    <row r="1351" spans="1:34" s="299" customFormat="1" x14ac:dyDescent="0.2">
      <c r="A1351" s="297" t="s">
        <v>182</v>
      </c>
      <c r="B1351" s="297" t="s">
        <v>413</v>
      </c>
      <c r="C1351" s="340" t="e">
        <v>#VALUE!</v>
      </c>
      <c r="D1351" s="340">
        <v>18.758168835535283</v>
      </c>
      <c r="E1351" s="340">
        <v>19.48009143515873</v>
      </c>
      <c r="F1351" s="340">
        <v>24.449228857679866</v>
      </c>
      <c r="G1351" s="340">
        <v>32.752589023368877</v>
      </c>
      <c r="H1351" s="340">
        <v>29.053068324151027</v>
      </c>
      <c r="I1351" s="340">
        <v>34.516986628318435</v>
      </c>
      <c r="J1351" s="340">
        <v>26.385909945763853</v>
      </c>
      <c r="K1351" s="340">
        <v>30.159048168291342</v>
      </c>
      <c r="L1351" s="340">
        <v>28.643409129792925</v>
      </c>
      <c r="M1351" s="340">
        <v>55.24972602892035</v>
      </c>
      <c r="N1351" s="340">
        <v>45.610274286906822</v>
      </c>
      <c r="O1351" s="340">
        <v>34.456601115648837</v>
      </c>
      <c r="P1351" s="340">
        <v>47.12541292083106</v>
      </c>
      <c r="Q1351" s="340">
        <v>66.895043471586334</v>
      </c>
      <c r="R1351" s="340">
        <v>58.96881317240878</v>
      </c>
      <c r="S1351" s="340">
        <v>69.781800340854076</v>
      </c>
      <c r="T1351" s="340">
        <v>71.678808292603037</v>
      </c>
      <c r="U1351" s="340">
        <v>83.552124172362639</v>
      </c>
      <c r="V1351" s="340">
        <v>93.546191914315187</v>
      </c>
      <c r="W1351" s="340">
        <v>105.23554170868307</v>
      </c>
      <c r="X1351" s="340">
        <v>115.04347969977866</v>
      </c>
      <c r="Y1351" s="340">
        <v>112.52495683136598</v>
      </c>
      <c r="Z1351" s="340">
        <v>112.89116102305101</v>
      </c>
      <c r="AA1351" s="340">
        <v>92.176000000000002</v>
      </c>
      <c r="AB1351" s="340">
        <v>95.073999999999998</v>
      </c>
      <c r="AC1351" s="340">
        <v>100.797</v>
      </c>
      <c r="AD1351" s="340">
        <v>108.267</v>
      </c>
      <c r="AE1351" s="340">
        <v>117.706</v>
      </c>
      <c r="AF1351" s="340"/>
      <c r="AG1351" s="340"/>
      <c r="AH1351" s="340"/>
    </row>
    <row r="1352" spans="1:34" s="299" customFormat="1" x14ac:dyDescent="0.2">
      <c r="A1352" s="297" t="s">
        <v>114</v>
      </c>
      <c r="B1352" s="297" t="s">
        <v>414</v>
      </c>
      <c r="C1352" s="340" t="e">
        <v>#VALUE!</v>
      </c>
      <c r="D1352" s="340">
        <v>22.343080915159458</v>
      </c>
      <c r="E1352" s="340">
        <v>27.281217643075969</v>
      </c>
      <c r="F1352" s="340">
        <v>29.892198434189879</v>
      </c>
      <c r="G1352" s="340">
        <v>25.48695619508775</v>
      </c>
      <c r="H1352" s="340">
        <v>36.622550540517864</v>
      </c>
      <c r="I1352" s="340">
        <v>38.607419210775156</v>
      </c>
      <c r="J1352" s="340">
        <v>34.391715912527722</v>
      </c>
      <c r="K1352" s="340">
        <v>39.920872620371583</v>
      </c>
      <c r="L1352" s="340">
        <v>32.551034513396488</v>
      </c>
      <c r="M1352" s="340">
        <v>44.734745461960564</v>
      </c>
      <c r="N1352" s="340">
        <v>47.294969788357058</v>
      </c>
      <c r="O1352" s="340">
        <v>40.23199027084187</v>
      </c>
      <c r="P1352" s="340">
        <v>63.190705889286725</v>
      </c>
      <c r="Q1352" s="340">
        <v>71.526854359416845</v>
      </c>
      <c r="R1352" s="340">
        <v>67.595813892860392</v>
      </c>
      <c r="S1352" s="340">
        <v>105.71856846284678</v>
      </c>
      <c r="T1352" s="340">
        <v>121.32219788612665</v>
      </c>
      <c r="U1352" s="340">
        <v>123.07915963063829</v>
      </c>
      <c r="V1352" s="340">
        <v>137.16868422521583</v>
      </c>
      <c r="W1352" s="340">
        <v>159.40512878484205</v>
      </c>
      <c r="X1352" s="340">
        <v>180.07151862356633</v>
      </c>
      <c r="Y1352" s="340">
        <v>178.94540235779405</v>
      </c>
      <c r="Z1352" s="340">
        <v>190.0876295919746</v>
      </c>
      <c r="AA1352" s="340">
        <v>165.70500000000001</v>
      </c>
      <c r="AB1352" s="340">
        <v>175.613</v>
      </c>
      <c r="AC1352" s="340">
        <v>186.429</v>
      </c>
      <c r="AD1352" s="340">
        <v>195.34100000000001</v>
      </c>
      <c r="AE1352" s="340">
        <v>210.595</v>
      </c>
      <c r="AF1352" s="340"/>
      <c r="AG1352" s="340"/>
      <c r="AH1352" s="340"/>
    </row>
    <row r="1353" spans="1:34" s="299" customFormat="1" x14ac:dyDescent="0.2">
      <c r="A1353" s="297" t="s">
        <v>115</v>
      </c>
      <c r="B1353" s="297" t="s">
        <v>415</v>
      </c>
      <c r="C1353" s="340" t="e">
        <v>#VALUE!</v>
      </c>
      <c r="D1353" s="340">
        <v>69.322112682015245</v>
      </c>
      <c r="E1353" s="340">
        <v>58.916896327525635</v>
      </c>
      <c r="F1353" s="340">
        <v>72.543753542934098</v>
      </c>
      <c r="G1353" s="340">
        <v>109.03214008352458</v>
      </c>
      <c r="H1353" s="340">
        <v>69.698343430053924</v>
      </c>
      <c r="I1353" s="340">
        <v>62.508175921136491</v>
      </c>
      <c r="J1353" s="340">
        <v>72.764557363941606</v>
      </c>
      <c r="K1353" s="340">
        <v>99.323789618637647</v>
      </c>
      <c r="L1353" s="340">
        <v>84.29828880870663</v>
      </c>
      <c r="M1353" s="340">
        <v>114.47180489368242</v>
      </c>
      <c r="N1353" s="340">
        <v>111.83878478593842</v>
      </c>
      <c r="O1353" s="340">
        <v>103.66814102533881</v>
      </c>
      <c r="P1353" s="340">
        <v>129.1808875493835</v>
      </c>
      <c r="Q1353" s="340">
        <v>179.65681440767005</v>
      </c>
      <c r="R1353" s="340">
        <v>173.17863843558683</v>
      </c>
      <c r="S1353" s="340">
        <v>169.20479039442296</v>
      </c>
      <c r="T1353" s="340">
        <v>177.07039957096438</v>
      </c>
      <c r="U1353" s="340">
        <v>243.21813395242765</v>
      </c>
      <c r="V1353" s="340">
        <v>231.89220897574015</v>
      </c>
      <c r="W1353" s="340">
        <v>266.84253773185378</v>
      </c>
      <c r="X1353" s="340">
        <v>278.22412552419655</v>
      </c>
      <c r="Y1353" s="340">
        <v>278.50760225502717</v>
      </c>
      <c r="Z1353" s="340">
        <v>298.4999419414998</v>
      </c>
      <c r="AA1353" s="340">
        <v>240.54400000000001</v>
      </c>
      <c r="AB1353" s="340">
        <v>307.04199999999997</v>
      </c>
      <c r="AC1353" s="340">
        <v>311.8</v>
      </c>
      <c r="AD1353" s="340">
        <v>272.43799999999999</v>
      </c>
      <c r="AE1353" s="340">
        <v>376.529</v>
      </c>
      <c r="AF1353" s="340"/>
      <c r="AG1353" s="340"/>
      <c r="AH1353" s="340"/>
    </row>
    <row r="1354" spans="1:34" s="299" customFormat="1" x14ac:dyDescent="0.2">
      <c r="A1354" s="297" t="s">
        <v>116</v>
      </c>
      <c r="B1354" s="297" t="s">
        <v>416</v>
      </c>
      <c r="C1354" s="340" t="e">
        <v>#VALUE!</v>
      </c>
      <c r="D1354" s="340">
        <v>83.485423903503715</v>
      </c>
      <c r="E1354" s="340">
        <v>84.486976067252613</v>
      </c>
      <c r="F1354" s="340">
        <v>121.79229029050472</v>
      </c>
      <c r="G1354" s="340">
        <v>120.03833783351348</v>
      </c>
      <c r="H1354" s="340">
        <v>138.39631232048274</v>
      </c>
      <c r="I1354" s="340">
        <v>197.27297095071174</v>
      </c>
      <c r="J1354" s="340">
        <v>116.4685919432184</v>
      </c>
      <c r="K1354" s="340">
        <v>141.15266916194977</v>
      </c>
      <c r="L1354" s="340">
        <v>197.15835260187731</v>
      </c>
      <c r="M1354" s="340">
        <v>210.95608170693384</v>
      </c>
      <c r="N1354" s="340">
        <v>176.85224373309399</v>
      </c>
      <c r="O1354" s="340">
        <v>184.7618268091887</v>
      </c>
      <c r="P1354" s="340">
        <v>145.86234303266636</v>
      </c>
      <c r="Q1354" s="340">
        <v>160.95330681076948</v>
      </c>
      <c r="R1354" s="340">
        <v>259.53629440845253</v>
      </c>
      <c r="S1354" s="340">
        <v>319.04557390506898</v>
      </c>
      <c r="T1354" s="340">
        <v>351.5999893330291</v>
      </c>
      <c r="U1354" s="340">
        <v>314.92491222541099</v>
      </c>
      <c r="V1354" s="340">
        <v>466.56711658774219</v>
      </c>
      <c r="W1354" s="340">
        <v>442.19602878554349</v>
      </c>
      <c r="X1354" s="340">
        <v>429.41784505443422</v>
      </c>
      <c r="Y1354" s="340">
        <v>499.18626310753439</v>
      </c>
      <c r="Z1354" s="340">
        <v>475.79793311385532</v>
      </c>
      <c r="AA1354" s="340">
        <v>433.46699999999998</v>
      </c>
      <c r="AB1354" s="340">
        <v>432.98099999999999</v>
      </c>
      <c r="AC1354" s="340">
        <v>439.79700000000003</v>
      </c>
      <c r="AD1354" s="340">
        <v>362.64299999999997</v>
      </c>
      <c r="AE1354" s="340">
        <v>432.541</v>
      </c>
      <c r="AF1354" s="340"/>
      <c r="AG1354" s="340"/>
      <c r="AH1354" s="340"/>
    </row>
    <row r="1355" spans="1:34" s="299" customFormat="1" x14ac:dyDescent="0.2">
      <c r="A1355" s="297" t="s">
        <v>183</v>
      </c>
      <c r="B1355" s="297" t="s">
        <v>417</v>
      </c>
      <c r="C1355" s="340" t="e">
        <v>#VALUE!</v>
      </c>
      <c r="D1355" s="340">
        <v>15.431934238775519</v>
      </c>
      <c r="E1355" s="340">
        <v>16.019889773584026</v>
      </c>
      <c r="F1355" s="340">
        <v>20.816623885433508</v>
      </c>
      <c r="G1355" s="340">
        <v>23.362041408769535</v>
      </c>
      <c r="H1355" s="340">
        <v>27.63348949948703</v>
      </c>
      <c r="I1355" s="340">
        <v>23.453955647401745</v>
      </c>
      <c r="J1355" s="340">
        <v>39.957943132560388</v>
      </c>
      <c r="K1355" s="340">
        <v>38.583242459955805</v>
      </c>
      <c r="L1355" s="340">
        <v>36.000696088193848</v>
      </c>
      <c r="M1355" s="340">
        <v>54.819412939002547</v>
      </c>
      <c r="N1355" s="340">
        <v>50.742137023305595</v>
      </c>
      <c r="O1355" s="340">
        <v>89.111257093952759</v>
      </c>
      <c r="P1355" s="340">
        <v>106.18892666089151</v>
      </c>
      <c r="Q1355" s="340">
        <v>101.51048948564875</v>
      </c>
      <c r="R1355" s="340">
        <v>117.40087259851238</v>
      </c>
      <c r="S1355" s="340">
        <v>142.05965905523507</v>
      </c>
      <c r="T1355" s="340">
        <v>139.65499029711717</v>
      </c>
      <c r="U1355" s="340">
        <v>134.1837544617909</v>
      </c>
      <c r="V1355" s="340">
        <v>144.22917388642711</v>
      </c>
      <c r="W1355" s="340">
        <v>215.39620415541111</v>
      </c>
      <c r="X1355" s="340">
        <v>217.61385235033725</v>
      </c>
      <c r="Y1355" s="340">
        <v>204.88183542479518</v>
      </c>
      <c r="Z1355" s="340">
        <v>261.32499289041749</v>
      </c>
      <c r="AA1355" s="340">
        <v>128.86500000000001</v>
      </c>
      <c r="AB1355" s="340">
        <v>154.191</v>
      </c>
      <c r="AC1355" s="340">
        <v>153.11600000000001</v>
      </c>
      <c r="AD1355" s="340">
        <v>122.408</v>
      </c>
      <c r="AE1355" s="340">
        <v>123.27800000000001</v>
      </c>
      <c r="AF1355" s="340"/>
      <c r="AG1355" s="340"/>
      <c r="AH1355" s="340"/>
    </row>
    <row r="1356" spans="1:34" s="299" customFormat="1" x14ac:dyDescent="0.2">
      <c r="A1356" s="297" t="s">
        <v>97</v>
      </c>
      <c r="B1356" s="297" t="s">
        <v>418</v>
      </c>
      <c r="C1356" s="340" t="e">
        <v>#VALUE!</v>
      </c>
      <c r="D1356" s="340">
        <v>79.193840957035917</v>
      </c>
      <c r="E1356" s="340">
        <v>57.962667421884177</v>
      </c>
      <c r="F1356" s="340">
        <v>67.172682483821831</v>
      </c>
      <c r="G1356" s="340">
        <v>103.2562715373213</v>
      </c>
      <c r="H1356" s="340">
        <v>74.936986645223783</v>
      </c>
      <c r="I1356" s="340">
        <v>71.460379993656787</v>
      </c>
      <c r="J1356" s="340">
        <v>81.59316754413139</v>
      </c>
      <c r="K1356" s="340">
        <v>100.68559323820466</v>
      </c>
      <c r="L1356" s="340">
        <v>120.99510521918278</v>
      </c>
      <c r="M1356" s="340">
        <v>121.26371671324253</v>
      </c>
      <c r="N1356" s="340">
        <v>238.46251521480534</v>
      </c>
      <c r="O1356" s="340">
        <v>107.14950135118831</v>
      </c>
      <c r="P1356" s="340">
        <v>110.83389851060782</v>
      </c>
      <c r="Q1356" s="340">
        <v>157.76857524359824</v>
      </c>
      <c r="R1356" s="340">
        <v>271.79095456216533</v>
      </c>
      <c r="S1356" s="340">
        <v>207.19922827704838</v>
      </c>
      <c r="T1356" s="340">
        <v>229.45337793726591</v>
      </c>
      <c r="U1356" s="340">
        <v>336.35513599699112</v>
      </c>
      <c r="V1356" s="340">
        <v>241.9628885916685</v>
      </c>
      <c r="W1356" s="340">
        <v>211.10122748525265</v>
      </c>
      <c r="X1356" s="340">
        <v>314.88542785780834</v>
      </c>
      <c r="Y1356" s="340">
        <v>261.0032035108357</v>
      </c>
      <c r="Z1356" s="340">
        <v>238.17836868402372</v>
      </c>
      <c r="AA1356" s="340">
        <v>212.87799999999999</v>
      </c>
      <c r="AB1356" s="340">
        <v>189.88200000000001</v>
      </c>
      <c r="AC1356" s="340">
        <v>204.72300000000001</v>
      </c>
      <c r="AD1356" s="340">
        <v>168.30199999999999</v>
      </c>
      <c r="AE1356" s="340">
        <v>249.5</v>
      </c>
      <c r="AF1356" s="340"/>
      <c r="AG1356" s="340"/>
      <c r="AH1356" s="340"/>
    </row>
    <row r="1357" spans="1:34" s="299" customFormat="1" x14ac:dyDescent="0.2">
      <c r="A1357" s="297" t="s">
        <v>462</v>
      </c>
      <c r="B1357" s="297" t="s">
        <v>419</v>
      </c>
      <c r="C1357" s="340" t="e">
        <v>#VALUE!</v>
      </c>
      <c r="D1357" s="340">
        <v>5.0369669447056724</v>
      </c>
      <c r="E1357" s="340">
        <v>5.8245726928269139</v>
      </c>
      <c r="F1357" s="340">
        <v>6.119431599138009</v>
      </c>
      <c r="G1357" s="340">
        <v>11.855302813907398</v>
      </c>
      <c r="H1357" s="340">
        <v>10.793513935612031</v>
      </c>
      <c r="I1357" s="340">
        <v>12.457284061546167</v>
      </c>
      <c r="J1357" s="340">
        <v>9.9325201389317854</v>
      </c>
      <c r="K1357" s="340">
        <v>6.7253505327263774</v>
      </c>
      <c r="L1357" s="340">
        <v>9.8984023365523086</v>
      </c>
      <c r="M1357" s="340">
        <v>13.780664105366622</v>
      </c>
      <c r="N1357" s="340">
        <v>8.0755741772816574</v>
      </c>
      <c r="O1357" s="340">
        <v>9.0342677627968264</v>
      </c>
      <c r="P1357" s="340">
        <v>13.084591191674408</v>
      </c>
      <c r="Q1357" s="340">
        <v>17.894187526140033</v>
      </c>
      <c r="R1357" s="340">
        <v>16.909193979381076</v>
      </c>
      <c r="S1357" s="340">
        <v>17.423681627221292</v>
      </c>
      <c r="T1357" s="340">
        <v>10.090867573713417</v>
      </c>
      <c r="U1357" s="340">
        <v>14.217037955578476</v>
      </c>
      <c r="V1357" s="340">
        <v>14.711773616412465</v>
      </c>
      <c r="W1357" s="340">
        <v>16.440138455345</v>
      </c>
      <c r="X1357" s="340">
        <v>19.313573906877973</v>
      </c>
      <c r="Y1357" s="340">
        <v>24.535253241841126</v>
      </c>
      <c r="Z1357" s="340">
        <v>26.793509295199183</v>
      </c>
      <c r="AA1357" s="340">
        <v>23.712</v>
      </c>
      <c r="AB1357" s="340">
        <v>25.5</v>
      </c>
      <c r="AC1357" s="340">
        <v>28.244</v>
      </c>
      <c r="AD1357" s="340">
        <v>26.734000000000002</v>
      </c>
      <c r="AE1357" s="340">
        <v>33.162999999999997</v>
      </c>
      <c r="AF1357" s="340"/>
      <c r="AG1357" s="340"/>
      <c r="AH1357" s="340"/>
    </row>
    <row r="1358" spans="1:34" s="299" customFormat="1" x14ac:dyDescent="0.2">
      <c r="A1358" s="297" t="s">
        <v>153</v>
      </c>
      <c r="B1358" s="297" t="s">
        <v>420</v>
      </c>
      <c r="C1358" s="340" t="e">
        <v>#VALUE!</v>
      </c>
      <c r="D1358" s="340">
        <v>0</v>
      </c>
      <c r="E1358" s="340">
        <v>0</v>
      </c>
      <c r="F1358" s="340">
        <v>0</v>
      </c>
      <c r="G1358" s="340">
        <v>0</v>
      </c>
      <c r="H1358" s="340">
        <v>0</v>
      </c>
      <c r="I1358" s="340">
        <v>0</v>
      </c>
      <c r="J1358" s="340">
        <v>0</v>
      </c>
      <c r="K1358" s="340">
        <v>0</v>
      </c>
      <c r="L1358" s="340">
        <v>0</v>
      </c>
      <c r="M1358" s="340">
        <v>0</v>
      </c>
      <c r="N1358" s="340">
        <v>0</v>
      </c>
      <c r="O1358" s="340">
        <v>0</v>
      </c>
      <c r="P1358" s="340">
        <v>0</v>
      </c>
      <c r="Q1358" s="340">
        <v>0</v>
      </c>
      <c r="R1358" s="340">
        <v>0</v>
      </c>
      <c r="S1358" s="340">
        <v>0</v>
      </c>
      <c r="T1358" s="340">
        <v>0</v>
      </c>
      <c r="U1358" s="340">
        <v>0</v>
      </c>
      <c r="V1358" s="340">
        <v>0</v>
      </c>
      <c r="W1358" s="340">
        <v>0</v>
      </c>
      <c r="X1358" s="340">
        <v>0</v>
      </c>
      <c r="Y1358" s="340">
        <v>0</v>
      </c>
      <c r="Z1358" s="340">
        <v>0</v>
      </c>
      <c r="AA1358" s="340">
        <v>0</v>
      </c>
      <c r="AB1358" s="340">
        <v>0</v>
      </c>
      <c r="AC1358" s="340">
        <v>0</v>
      </c>
      <c r="AD1358" s="340">
        <v>0</v>
      </c>
      <c r="AE1358" s="340">
        <v>0</v>
      </c>
      <c r="AF1358" s="340"/>
      <c r="AG1358" s="340"/>
      <c r="AH1358" s="340"/>
    </row>
    <row r="1359" spans="1:34" s="299" customFormat="1" x14ac:dyDescent="0.2">
      <c r="A1359" s="297" t="s">
        <v>185</v>
      </c>
      <c r="B1359" s="297" t="s">
        <v>421</v>
      </c>
      <c r="C1359" s="340" t="e">
        <v>#VALUE!</v>
      </c>
      <c r="D1359" s="340">
        <v>0</v>
      </c>
      <c r="E1359" s="340">
        <v>0</v>
      </c>
      <c r="F1359" s="340">
        <v>0</v>
      </c>
      <c r="G1359" s="340">
        <v>0.68700000000000006</v>
      </c>
      <c r="H1359" s="340">
        <v>1.595</v>
      </c>
      <c r="I1359" s="340">
        <v>0.56599999999999995</v>
      </c>
      <c r="J1359" s="340">
        <v>0.995</v>
      </c>
      <c r="K1359" s="340">
        <v>3.153</v>
      </c>
      <c r="L1359" s="340">
        <v>2.141</v>
      </c>
      <c r="M1359" s="340">
        <v>0.75800000000000001</v>
      </c>
      <c r="N1359" s="340">
        <v>2.9860000000000002</v>
      </c>
      <c r="O1359" s="340">
        <v>1.8839999999999999</v>
      </c>
      <c r="P1359" s="340">
        <v>1.605</v>
      </c>
      <c r="Q1359" s="340">
        <v>3.5129999999999999</v>
      </c>
      <c r="R1359" s="340">
        <v>2.68</v>
      </c>
      <c r="S1359" s="340">
        <v>2.85</v>
      </c>
      <c r="T1359" s="340">
        <v>2.6320000000000001</v>
      </c>
      <c r="U1359" s="340">
        <v>2.73</v>
      </c>
      <c r="V1359" s="340">
        <v>2.863</v>
      </c>
      <c r="W1359" s="340">
        <v>3.331</v>
      </c>
      <c r="X1359" s="340">
        <v>3.7610000000000001</v>
      </c>
      <c r="Y1359" s="340">
        <v>2.867</v>
      </c>
      <c r="Z1359" s="340">
        <v>3.4420000000000002</v>
      </c>
      <c r="AA1359" s="340">
        <v>3.4169999999999998</v>
      </c>
      <c r="AB1359" s="340">
        <v>3.55</v>
      </c>
      <c r="AC1359" s="340">
        <v>3.8719999999999999</v>
      </c>
      <c r="AD1359" s="340">
        <v>3.7080000000000002</v>
      </c>
      <c r="AE1359" s="340">
        <v>2.3090000000000002</v>
      </c>
      <c r="AF1359" s="340"/>
      <c r="AG1359" s="340"/>
      <c r="AH1359" s="340"/>
    </row>
    <row r="1360" spans="1:34" s="299" customFormat="1" x14ac:dyDescent="0.2">
      <c r="A1360" s="297" t="s">
        <v>463</v>
      </c>
      <c r="B1360" s="297" t="s">
        <v>422</v>
      </c>
      <c r="C1360" s="340" t="e">
        <v>#VALUE!</v>
      </c>
      <c r="D1360" s="340">
        <v>0</v>
      </c>
      <c r="E1360" s="340">
        <v>0</v>
      </c>
      <c r="F1360" s="340">
        <v>0.46500000000000002</v>
      </c>
      <c r="G1360" s="340">
        <v>1.143</v>
      </c>
      <c r="H1360" s="340">
        <v>0.62</v>
      </c>
      <c r="I1360" s="340">
        <v>0.98599999999999999</v>
      </c>
      <c r="J1360" s="340">
        <v>1.9870000000000001</v>
      </c>
      <c r="K1360" s="340">
        <v>1.911</v>
      </c>
      <c r="L1360" s="340">
        <v>1.9550000000000001</v>
      </c>
      <c r="M1360" s="340">
        <v>2.6429999999999998</v>
      </c>
      <c r="N1360" s="340">
        <v>2.1269999999999998</v>
      </c>
      <c r="O1360" s="340">
        <v>2.3340000000000001</v>
      </c>
      <c r="P1360" s="340">
        <v>2.9609999999999999</v>
      </c>
      <c r="Q1360" s="340">
        <v>3.125</v>
      </c>
      <c r="R1360" s="340">
        <v>3.9009999999999998</v>
      </c>
      <c r="S1360" s="340">
        <v>2.7949999999999999</v>
      </c>
      <c r="T1360" s="340">
        <v>2.415</v>
      </c>
      <c r="U1360" s="340">
        <v>2.39</v>
      </c>
      <c r="V1360" s="340">
        <v>3.1280000000000001</v>
      </c>
      <c r="W1360" s="340">
        <v>3.2320000000000002</v>
      </c>
      <c r="X1360" s="340">
        <v>3.359</v>
      </c>
      <c r="Y1360" s="340">
        <v>3.38</v>
      </c>
      <c r="Z1360" s="340">
        <v>3.4609999999999999</v>
      </c>
      <c r="AA1360" s="340">
        <v>3.4169999999999998</v>
      </c>
      <c r="AB1360" s="340">
        <v>3.5880000000000001</v>
      </c>
      <c r="AC1360" s="340">
        <v>4.117</v>
      </c>
      <c r="AD1360" s="340">
        <v>3.5059999999999998</v>
      </c>
      <c r="AE1360" s="340">
        <v>2.2759999999999998</v>
      </c>
      <c r="AF1360" s="340"/>
      <c r="AG1360" s="340"/>
      <c r="AH1360" s="340"/>
    </row>
    <row r="1361" spans="1:34" s="299" customFormat="1" x14ac:dyDescent="0.2">
      <c r="A1361" s="297" t="s">
        <v>117</v>
      </c>
      <c r="B1361" s="297" t="s">
        <v>423</v>
      </c>
      <c r="C1361" s="340" t="e">
        <v>#VALUE!</v>
      </c>
      <c r="D1361" s="340">
        <v>12.731085861709783</v>
      </c>
      <c r="E1361" s="340">
        <v>11.769688728285141</v>
      </c>
      <c r="F1361" s="340">
        <v>27.369607178997125</v>
      </c>
      <c r="G1361" s="340">
        <v>32.334471110731201</v>
      </c>
      <c r="H1361" s="340">
        <v>0.30651972251626658</v>
      </c>
      <c r="I1361" s="340">
        <v>1.9319369910313602</v>
      </c>
      <c r="J1361" s="340">
        <v>2.6245793844079257</v>
      </c>
      <c r="K1361" s="340">
        <v>10.232647960206588</v>
      </c>
      <c r="L1361" s="340">
        <v>2.6574302890668311</v>
      </c>
      <c r="M1361" s="340">
        <v>2.839096127643201</v>
      </c>
      <c r="N1361" s="340">
        <v>2.2120708195286034</v>
      </c>
      <c r="O1361" s="340">
        <v>3.0244294599594563</v>
      </c>
      <c r="P1361" s="340">
        <v>2.1290955005268111</v>
      </c>
      <c r="Q1361" s="340">
        <v>3.1344948474760268</v>
      </c>
      <c r="R1361" s="340">
        <v>3.1414001268158436</v>
      </c>
      <c r="S1361" s="340">
        <v>2.486898914466491</v>
      </c>
      <c r="T1361" s="340">
        <v>4.4110838871134677</v>
      </c>
      <c r="U1361" s="340">
        <v>17.511938170619139</v>
      </c>
      <c r="V1361" s="340">
        <v>23.075795365475326</v>
      </c>
      <c r="W1361" s="340">
        <v>26.623658523789715</v>
      </c>
      <c r="X1361" s="340">
        <v>29.916700195941015</v>
      </c>
      <c r="Y1361" s="340">
        <v>62.71437929876987</v>
      </c>
      <c r="Z1361" s="340">
        <v>67.281808421469734</v>
      </c>
      <c r="AA1361" s="340">
        <v>61.58</v>
      </c>
      <c r="AB1361" s="340">
        <v>71.908000000000001</v>
      </c>
      <c r="AC1361" s="340">
        <v>78.997</v>
      </c>
      <c r="AD1361" s="340">
        <v>43.768000000000001</v>
      </c>
      <c r="AE1361" s="340">
        <v>24.152999999999999</v>
      </c>
      <c r="AF1361" s="340"/>
      <c r="AG1361" s="340"/>
      <c r="AH1361" s="340"/>
    </row>
    <row r="1362" spans="1:34" s="299" customFormat="1" x14ac:dyDescent="0.2">
      <c r="A1362" s="297" t="s">
        <v>118</v>
      </c>
      <c r="B1362" s="297" t="s">
        <v>424</v>
      </c>
      <c r="C1362" s="340" t="e">
        <v>#VALUE!</v>
      </c>
      <c r="D1362" s="340">
        <v>0</v>
      </c>
      <c r="E1362" s="340">
        <v>0</v>
      </c>
      <c r="F1362" s="340">
        <v>0</v>
      </c>
      <c r="G1362" s="340">
        <v>0</v>
      </c>
      <c r="H1362" s="340">
        <v>0</v>
      </c>
      <c r="I1362" s="340">
        <v>0</v>
      </c>
      <c r="J1362" s="340">
        <v>0</v>
      </c>
      <c r="K1362" s="340">
        <v>0</v>
      </c>
      <c r="L1362" s="340">
        <v>0</v>
      </c>
      <c r="M1362" s="340">
        <v>0</v>
      </c>
      <c r="N1362" s="340">
        <v>0</v>
      </c>
      <c r="O1362" s="340">
        <v>0</v>
      </c>
      <c r="P1362" s="340">
        <v>0</v>
      </c>
      <c r="Q1362" s="340">
        <v>0</v>
      </c>
      <c r="R1362" s="340">
        <v>0</v>
      </c>
      <c r="S1362" s="340">
        <v>0</v>
      </c>
      <c r="T1362" s="340">
        <v>0</v>
      </c>
      <c r="U1362" s="340">
        <v>0</v>
      </c>
      <c r="V1362" s="340">
        <v>0</v>
      </c>
      <c r="W1362" s="340">
        <v>0</v>
      </c>
      <c r="X1362" s="340">
        <v>0</v>
      </c>
      <c r="Y1362" s="340">
        <v>0</v>
      </c>
      <c r="Z1362" s="340">
        <v>0</v>
      </c>
      <c r="AA1362" s="340">
        <v>0</v>
      </c>
      <c r="AB1362" s="340">
        <v>0</v>
      </c>
      <c r="AC1362" s="340">
        <v>0</v>
      </c>
      <c r="AD1362" s="340">
        <v>0</v>
      </c>
      <c r="AE1362" s="340">
        <v>0</v>
      </c>
      <c r="AF1362" s="340"/>
      <c r="AG1362" s="340"/>
      <c r="AH1362" s="340"/>
    </row>
    <row r="1363" spans="1:34" s="299" customFormat="1" x14ac:dyDescent="0.2">
      <c r="A1363" s="297" t="s">
        <v>187</v>
      </c>
      <c r="B1363" s="297" t="s">
        <v>425</v>
      </c>
      <c r="C1363" s="340" t="e">
        <v>#VALUE!</v>
      </c>
      <c r="D1363" s="340">
        <v>0</v>
      </c>
      <c r="E1363" s="340">
        <v>0</v>
      </c>
      <c r="F1363" s="340">
        <v>0</v>
      </c>
      <c r="G1363" s="340">
        <v>0</v>
      </c>
      <c r="H1363" s="340">
        <v>0</v>
      </c>
      <c r="I1363" s="340">
        <v>0</v>
      </c>
      <c r="J1363" s="340">
        <v>0</v>
      </c>
      <c r="K1363" s="340">
        <v>0</v>
      </c>
      <c r="L1363" s="340">
        <v>0</v>
      </c>
      <c r="M1363" s="340">
        <v>0</v>
      </c>
      <c r="N1363" s="340">
        <v>0</v>
      </c>
      <c r="O1363" s="340">
        <v>0</v>
      </c>
      <c r="P1363" s="340">
        <v>0</v>
      </c>
      <c r="Q1363" s="340">
        <v>0</v>
      </c>
      <c r="R1363" s="340">
        <v>0</v>
      </c>
      <c r="S1363" s="340">
        <v>0</v>
      </c>
      <c r="T1363" s="340">
        <v>0</v>
      </c>
      <c r="U1363" s="340">
        <v>0</v>
      </c>
      <c r="V1363" s="340">
        <v>0</v>
      </c>
      <c r="W1363" s="340">
        <v>0</v>
      </c>
      <c r="X1363" s="340">
        <v>0</v>
      </c>
      <c r="Y1363" s="340">
        <v>0</v>
      </c>
      <c r="Z1363" s="340">
        <v>0</v>
      </c>
      <c r="AA1363" s="340">
        <v>0</v>
      </c>
      <c r="AB1363" s="340">
        <v>0</v>
      </c>
      <c r="AC1363" s="340">
        <v>0</v>
      </c>
      <c r="AD1363" s="340">
        <v>0</v>
      </c>
      <c r="AE1363" s="340">
        <v>0</v>
      </c>
      <c r="AF1363" s="340"/>
      <c r="AG1363" s="340"/>
      <c r="AH1363" s="340"/>
    </row>
    <row r="1364" spans="1:34" s="299" customFormat="1" x14ac:dyDescent="0.2">
      <c r="A1364" s="297" t="s">
        <v>189</v>
      </c>
      <c r="B1364" s="297" t="s">
        <v>426</v>
      </c>
      <c r="C1364" s="340" t="e">
        <v>#VALUE!</v>
      </c>
      <c r="D1364" s="340">
        <v>27.153637490162222</v>
      </c>
      <c r="E1364" s="340">
        <v>23.336874031448769</v>
      </c>
      <c r="F1364" s="340">
        <v>51.302322746271599</v>
      </c>
      <c r="G1364" s="340">
        <v>58.646009797412368</v>
      </c>
      <c r="H1364" s="340">
        <v>54.286209179889369</v>
      </c>
      <c r="I1364" s="340">
        <v>41.501015023360871</v>
      </c>
      <c r="J1364" s="340">
        <v>51.964697745598684</v>
      </c>
      <c r="K1364" s="340">
        <v>60.965691588546669</v>
      </c>
      <c r="L1364" s="340">
        <v>58.875211181591034</v>
      </c>
      <c r="M1364" s="340">
        <v>73.635354902813887</v>
      </c>
      <c r="N1364" s="340">
        <v>54.464266592961096</v>
      </c>
      <c r="O1364" s="340">
        <v>93.768419390455577</v>
      </c>
      <c r="P1364" s="340">
        <v>81.066743991188474</v>
      </c>
      <c r="Q1364" s="340">
        <v>78.462303178943856</v>
      </c>
      <c r="R1364" s="340">
        <v>71.399468803401064</v>
      </c>
      <c r="S1364" s="340">
        <v>73.137871659715373</v>
      </c>
      <c r="T1364" s="340">
        <v>92.648503285265235</v>
      </c>
      <c r="U1364" s="340">
        <v>55.252934981330164</v>
      </c>
      <c r="V1364" s="340">
        <v>91.118117884262062</v>
      </c>
      <c r="W1364" s="340">
        <v>95.940132018703068</v>
      </c>
      <c r="X1364" s="340">
        <v>98.603968686649623</v>
      </c>
      <c r="Y1364" s="340">
        <v>99.582550063197829</v>
      </c>
      <c r="Z1364" s="340">
        <v>118.26930037225368</v>
      </c>
      <c r="AA1364" s="340">
        <v>133.07300000000001</v>
      </c>
      <c r="AB1364" s="340">
        <v>148.19200000000001</v>
      </c>
      <c r="AC1364" s="340">
        <v>177.46</v>
      </c>
      <c r="AD1364" s="340">
        <v>133.47800000000001</v>
      </c>
      <c r="AE1364" s="340">
        <v>163.30699999999999</v>
      </c>
      <c r="AF1364" s="340"/>
      <c r="AG1364" s="340"/>
      <c r="AH1364" s="340"/>
    </row>
    <row r="1365" spans="1:34" s="299" customFormat="1" x14ac:dyDescent="0.2">
      <c r="A1365" s="297" t="s">
        <v>464</v>
      </c>
      <c r="B1365" s="297" t="s">
        <v>427</v>
      </c>
      <c r="C1365" s="340" t="e">
        <v>#VALUE!</v>
      </c>
      <c r="D1365" s="340">
        <v>22.452205846060181</v>
      </c>
      <c r="E1365" s="340">
        <v>25.446625221405455</v>
      </c>
      <c r="F1365" s="340">
        <v>34.087950034970149</v>
      </c>
      <c r="G1365" s="340">
        <v>38.951744101123651</v>
      </c>
      <c r="H1365" s="340">
        <v>43.169526195917896</v>
      </c>
      <c r="I1365" s="340">
        <v>45.998728905079346</v>
      </c>
      <c r="J1365" s="340">
        <v>61.853396710584676</v>
      </c>
      <c r="K1365" s="340">
        <v>50.906689837567619</v>
      </c>
      <c r="L1365" s="340">
        <v>60.922102287238168</v>
      </c>
      <c r="M1365" s="340">
        <v>46.259717730436762</v>
      </c>
      <c r="N1365" s="340">
        <v>82.03734834169876</v>
      </c>
      <c r="O1365" s="340">
        <v>87.659775309698247</v>
      </c>
      <c r="P1365" s="340">
        <v>96.627919114482808</v>
      </c>
      <c r="Q1365" s="340">
        <v>83.472088790746298</v>
      </c>
      <c r="R1365" s="340">
        <v>83.019720547654515</v>
      </c>
      <c r="S1365" s="340">
        <v>85.089132448776851</v>
      </c>
      <c r="T1365" s="340">
        <v>44.610112717966871</v>
      </c>
      <c r="U1365" s="340">
        <v>120.13589478141712</v>
      </c>
      <c r="V1365" s="340">
        <v>123.5100087244728</v>
      </c>
      <c r="W1365" s="340">
        <v>156.34109009275102</v>
      </c>
      <c r="X1365" s="340">
        <v>149.44755272326685</v>
      </c>
      <c r="Y1365" s="340">
        <v>165.98301723306903</v>
      </c>
      <c r="Z1365" s="340">
        <v>169.35327988295538</v>
      </c>
      <c r="AA1365" s="340">
        <v>174.70099999999999</v>
      </c>
      <c r="AB1365" s="340">
        <v>177.88</v>
      </c>
      <c r="AC1365" s="340">
        <v>185.054</v>
      </c>
      <c r="AD1365" s="340">
        <v>150.47399999999999</v>
      </c>
      <c r="AE1365" s="340">
        <v>144.08799999999999</v>
      </c>
      <c r="AF1365" s="340"/>
      <c r="AG1365" s="340"/>
      <c r="AH1365" s="340"/>
    </row>
    <row r="1366" spans="1:34" s="299" customFormat="1" x14ac:dyDescent="0.2">
      <c r="A1366" s="297" t="s">
        <v>465</v>
      </c>
      <c r="B1366" s="297" t="s">
        <v>428</v>
      </c>
      <c r="C1366" s="340" t="e">
        <v>#VALUE!</v>
      </c>
      <c r="D1366" s="340">
        <v>0.52054269477665249</v>
      </c>
      <c r="E1366" s="340">
        <v>0.54537015097274766</v>
      </c>
      <c r="F1366" s="340">
        <v>0.57375517122429609</v>
      </c>
      <c r="G1366" s="340">
        <v>3.9378338453924484</v>
      </c>
      <c r="H1366" s="340">
        <v>11.386019564683169</v>
      </c>
      <c r="I1366" s="340">
        <v>5.1938873187696109</v>
      </c>
      <c r="J1366" s="340">
        <v>0.3073875244619888</v>
      </c>
      <c r="K1366" s="340">
        <v>1.0491720007997205</v>
      </c>
      <c r="L1366" s="340">
        <v>3.2255159679351553</v>
      </c>
      <c r="M1366" s="340">
        <v>12.16224536512485</v>
      </c>
      <c r="N1366" s="340">
        <v>7.8588157307548521</v>
      </c>
      <c r="O1366" s="340">
        <v>9.6621603515667669</v>
      </c>
      <c r="P1366" s="340">
        <v>7.6797888022214416</v>
      </c>
      <c r="Q1366" s="340">
        <v>2.7140501099468155</v>
      </c>
      <c r="R1366" s="340">
        <v>27.681554651912734</v>
      </c>
      <c r="S1366" s="340">
        <v>21.964016258397635</v>
      </c>
      <c r="T1366" s="340">
        <v>25.100298954334903</v>
      </c>
      <c r="U1366" s="340">
        <v>27.498786468212838</v>
      </c>
      <c r="V1366" s="340">
        <v>11.913872297904662</v>
      </c>
      <c r="W1366" s="340">
        <v>14.415317560421631</v>
      </c>
      <c r="X1366" s="340">
        <v>17.357290230329045</v>
      </c>
      <c r="Y1366" s="340">
        <v>18.228946939003539</v>
      </c>
      <c r="Z1366" s="340">
        <v>32.100628986222205</v>
      </c>
      <c r="AA1366" s="340">
        <v>50.484999999999999</v>
      </c>
      <c r="AB1366" s="340">
        <v>46.701000000000001</v>
      </c>
      <c r="AC1366" s="340">
        <v>51.673000000000002</v>
      </c>
      <c r="AD1366" s="340">
        <v>54.59</v>
      </c>
      <c r="AE1366" s="340">
        <v>67.043999999999997</v>
      </c>
      <c r="AF1366" s="340"/>
      <c r="AG1366" s="340"/>
      <c r="AH1366" s="340"/>
    </row>
    <row r="1367" spans="1:34" s="299" customFormat="1" x14ac:dyDescent="0.2">
      <c r="A1367" s="297" t="s">
        <v>466</v>
      </c>
      <c r="B1367" s="297" t="s">
        <v>429</v>
      </c>
      <c r="C1367" s="340" t="e">
        <v>#VALUE!</v>
      </c>
      <c r="D1367" s="340">
        <v>12.285637366470455</v>
      </c>
      <c r="E1367" s="340">
        <v>13.081075574373507</v>
      </c>
      <c r="F1367" s="340">
        <v>6.0816060904473934</v>
      </c>
      <c r="G1367" s="340">
        <v>16.306209113047071</v>
      </c>
      <c r="H1367" s="340">
        <v>20.05045940099096</v>
      </c>
      <c r="I1367" s="340">
        <v>18.367793487638249</v>
      </c>
      <c r="J1367" s="340">
        <v>15.782307416347267</v>
      </c>
      <c r="K1367" s="340">
        <v>45.027506764509447</v>
      </c>
      <c r="L1367" s="340">
        <v>1.2594593740842459</v>
      </c>
      <c r="M1367" s="340">
        <v>16.607212137798385</v>
      </c>
      <c r="N1367" s="340">
        <v>32.93725394337924</v>
      </c>
      <c r="O1367" s="340">
        <v>126.82113506870553</v>
      </c>
      <c r="P1367" s="340">
        <v>81.29374959884754</v>
      </c>
      <c r="Q1367" s="340">
        <v>49.052708435780971</v>
      </c>
      <c r="R1367" s="340">
        <v>107.79832604133016</v>
      </c>
      <c r="S1367" s="340">
        <v>35.182330299863473</v>
      </c>
      <c r="T1367" s="340">
        <v>71.699852758366688</v>
      </c>
      <c r="U1367" s="340">
        <v>89.93524013043141</v>
      </c>
      <c r="V1367" s="340">
        <v>75.011901595013327</v>
      </c>
      <c r="W1367" s="340">
        <v>46.001790379879608</v>
      </c>
      <c r="X1367" s="340">
        <v>110.27247398107237</v>
      </c>
      <c r="Y1367" s="340">
        <v>89.354207047347501</v>
      </c>
      <c r="Z1367" s="340">
        <v>133.10072205945346</v>
      </c>
      <c r="AA1367" s="340">
        <v>82.213999999999999</v>
      </c>
      <c r="AB1367" s="340">
        <v>74.718999999999994</v>
      </c>
      <c r="AC1367" s="340">
        <v>79.716999999999999</v>
      </c>
      <c r="AD1367" s="340">
        <v>61.917999999999999</v>
      </c>
      <c r="AE1367" s="340">
        <v>66.66</v>
      </c>
      <c r="AF1367" s="340"/>
      <c r="AG1367" s="340"/>
      <c r="AH1367" s="340"/>
    </row>
    <row r="1368" spans="1:34" s="299" customFormat="1" x14ac:dyDescent="0.2">
      <c r="A1368" s="297" t="s">
        <v>191</v>
      </c>
      <c r="B1368" s="297" t="s">
        <v>430</v>
      </c>
      <c r="C1368" s="340" t="e">
        <v>#VALUE!</v>
      </c>
      <c r="D1368" s="340">
        <v>0</v>
      </c>
      <c r="E1368" s="340">
        <v>0</v>
      </c>
      <c r="F1368" s="340">
        <v>0</v>
      </c>
      <c r="G1368" s="340">
        <v>0</v>
      </c>
      <c r="H1368" s="340">
        <v>0</v>
      </c>
      <c r="I1368" s="340">
        <v>0</v>
      </c>
      <c r="J1368" s="340">
        <v>0</v>
      </c>
      <c r="K1368" s="340">
        <v>0</v>
      </c>
      <c r="L1368" s="340">
        <v>0</v>
      </c>
      <c r="M1368" s="340">
        <v>0</v>
      </c>
      <c r="N1368" s="340">
        <v>0</v>
      </c>
      <c r="O1368" s="340">
        <v>0</v>
      </c>
      <c r="P1368" s="340">
        <v>0</v>
      </c>
      <c r="Q1368" s="340">
        <v>0</v>
      </c>
      <c r="R1368" s="340">
        <v>0</v>
      </c>
      <c r="S1368" s="340">
        <v>0</v>
      </c>
      <c r="T1368" s="340">
        <v>0</v>
      </c>
      <c r="U1368" s="340">
        <v>0</v>
      </c>
      <c r="V1368" s="340">
        <v>0</v>
      </c>
      <c r="W1368" s="340">
        <v>0</v>
      </c>
      <c r="X1368" s="340">
        <v>0</v>
      </c>
      <c r="Y1368" s="340">
        <v>0</v>
      </c>
      <c r="Z1368" s="340">
        <v>0</v>
      </c>
      <c r="AA1368" s="340">
        <v>0</v>
      </c>
      <c r="AB1368" s="340">
        <v>0</v>
      </c>
      <c r="AC1368" s="340">
        <v>0</v>
      </c>
      <c r="AD1368" s="340">
        <v>0</v>
      </c>
      <c r="AE1368" s="340">
        <v>0</v>
      </c>
      <c r="AF1368" s="340"/>
      <c r="AG1368" s="340"/>
      <c r="AH1368" s="340"/>
    </row>
    <row r="1369" spans="1:34" s="299" customFormat="1" x14ac:dyDescent="0.2">
      <c r="A1369" s="297" t="s">
        <v>192</v>
      </c>
      <c r="B1369" s="297" t="s">
        <v>431</v>
      </c>
      <c r="C1369" s="340" t="e">
        <v>#VALUE!</v>
      </c>
      <c r="D1369" s="340">
        <v>41.484914511398706</v>
      </c>
      <c r="E1369" s="340">
        <v>37.205087316183793</v>
      </c>
      <c r="F1369" s="340">
        <v>121.70424329592053</v>
      </c>
      <c r="G1369" s="340">
        <v>163.25085334675384</v>
      </c>
      <c r="H1369" s="340">
        <v>111.78305653730091</v>
      </c>
      <c r="I1369" s="340">
        <v>110.64731185554366</v>
      </c>
      <c r="J1369" s="340">
        <v>212.06241797913401</v>
      </c>
      <c r="K1369" s="340">
        <v>258.95514422897088</v>
      </c>
      <c r="L1369" s="340">
        <v>304.81949033195639</v>
      </c>
      <c r="M1369" s="340">
        <v>161.13485568564511</v>
      </c>
      <c r="N1369" s="340">
        <v>199.21386699874799</v>
      </c>
      <c r="O1369" s="340">
        <v>141.7224579679239</v>
      </c>
      <c r="P1369" s="340">
        <v>139.51127774314972</v>
      </c>
      <c r="Q1369" s="340">
        <v>191.79837177350541</v>
      </c>
      <c r="R1369" s="340">
        <v>257.06598187143396</v>
      </c>
      <c r="S1369" s="340">
        <v>158.72418316934784</v>
      </c>
      <c r="T1369" s="340">
        <v>207.6805527593431</v>
      </c>
      <c r="U1369" s="340">
        <v>82.093480559157612</v>
      </c>
      <c r="V1369" s="340">
        <v>127.57620178554737</v>
      </c>
      <c r="W1369" s="340">
        <v>189.96116484791412</v>
      </c>
      <c r="X1369" s="340">
        <v>198.77420343066748</v>
      </c>
      <c r="Y1369" s="340">
        <v>138.89604839645051</v>
      </c>
      <c r="Z1369" s="340">
        <v>106.5073009554101</v>
      </c>
      <c r="AA1369" s="340">
        <v>142.62700000000001</v>
      </c>
      <c r="AB1369" s="340">
        <v>152.49199999999999</v>
      </c>
      <c r="AC1369" s="340">
        <v>202.434</v>
      </c>
      <c r="AD1369" s="340">
        <v>140.04599999999999</v>
      </c>
      <c r="AE1369" s="340">
        <v>153.017</v>
      </c>
      <c r="AF1369" s="340"/>
      <c r="AG1369" s="340"/>
      <c r="AH1369" s="340"/>
    </row>
    <row r="1370" spans="1:34" s="299" customFormat="1" x14ac:dyDescent="0.2">
      <c r="A1370" s="297" t="s">
        <v>467</v>
      </c>
      <c r="B1370" s="297" t="s">
        <v>433</v>
      </c>
      <c r="C1370" s="340" t="e">
        <v>#VALUE!</v>
      </c>
      <c r="D1370" s="340">
        <v>40.063400133573502</v>
      </c>
      <c r="E1370" s="340">
        <v>43.104897762075446</v>
      </c>
      <c r="F1370" s="340">
        <v>141.00353857251767</v>
      </c>
      <c r="G1370" s="340">
        <v>189.13841763845065</v>
      </c>
      <c r="H1370" s="340">
        <v>129.50909596378514</v>
      </c>
      <c r="I1370" s="340">
        <v>128.19325015014903</v>
      </c>
      <c r="J1370" s="340">
        <v>254.37960940540009</v>
      </c>
      <c r="K1370" s="340">
        <v>300.01905175203927</v>
      </c>
      <c r="L1370" s="340">
        <v>353.15635345738065</v>
      </c>
      <c r="M1370" s="340">
        <v>186.68687486765302</v>
      </c>
      <c r="N1370" s="340">
        <v>230.80427944684413</v>
      </c>
      <c r="O1370" s="340">
        <v>164.19614902073008</v>
      </c>
      <c r="P1370" s="340">
        <v>161.63433007612159</v>
      </c>
      <c r="Q1370" s="340">
        <v>222.21286933072813</v>
      </c>
      <c r="R1370" s="340">
        <v>297.83031477675542</v>
      </c>
      <c r="S1370" s="340">
        <v>183.89392906780159</v>
      </c>
      <c r="T1370" s="340">
        <v>240.61357302523382</v>
      </c>
      <c r="U1370" s="340">
        <v>95.111484522605821</v>
      </c>
      <c r="V1370" s="340">
        <v>147.80664504576629</v>
      </c>
      <c r="W1370" s="340">
        <v>220.08432663917685</v>
      </c>
      <c r="X1370" s="340">
        <v>230.29489606626603</v>
      </c>
      <c r="Y1370" s="340">
        <v>160.92154050881516</v>
      </c>
      <c r="Z1370" s="340">
        <v>123.39673549430213</v>
      </c>
      <c r="AA1370" s="340">
        <v>170.97200000000001</v>
      </c>
      <c r="AB1370" s="340">
        <v>175.40799999999999</v>
      </c>
      <c r="AC1370" s="340">
        <v>197.18799999999999</v>
      </c>
      <c r="AD1370" s="340">
        <v>159.24</v>
      </c>
      <c r="AE1370" s="340">
        <v>133.77099999999999</v>
      </c>
      <c r="AF1370" s="340"/>
      <c r="AG1370" s="340"/>
      <c r="AH1370" s="340"/>
    </row>
    <row r="1371" spans="1:34" s="299" customFormat="1" x14ac:dyDescent="0.2">
      <c r="A1371" s="297" t="s">
        <v>193</v>
      </c>
      <c r="B1371" s="297" t="s">
        <v>434</v>
      </c>
      <c r="C1371" s="340" t="e">
        <v>#VALUE!</v>
      </c>
      <c r="D1371" s="340">
        <v>0</v>
      </c>
      <c r="E1371" s="340">
        <v>0</v>
      </c>
      <c r="F1371" s="340">
        <v>0</v>
      </c>
      <c r="G1371" s="340">
        <v>0</v>
      </c>
      <c r="H1371" s="340">
        <v>0</v>
      </c>
      <c r="I1371" s="340">
        <v>0</v>
      </c>
      <c r="J1371" s="340">
        <v>0</v>
      </c>
      <c r="K1371" s="340">
        <v>0</v>
      </c>
      <c r="L1371" s="340">
        <v>0</v>
      </c>
      <c r="M1371" s="340">
        <v>0</v>
      </c>
      <c r="N1371" s="340">
        <v>0</v>
      </c>
      <c r="O1371" s="340">
        <v>0</v>
      </c>
      <c r="P1371" s="340">
        <v>0</v>
      </c>
      <c r="Q1371" s="340">
        <v>0</v>
      </c>
      <c r="R1371" s="340">
        <v>0</v>
      </c>
      <c r="S1371" s="340">
        <v>0</v>
      </c>
      <c r="T1371" s="340">
        <v>0</v>
      </c>
      <c r="U1371" s="340">
        <v>0</v>
      </c>
      <c r="V1371" s="340">
        <v>0</v>
      </c>
      <c r="W1371" s="340">
        <v>0</v>
      </c>
      <c r="X1371" s="340">
        <v>0</v>
      </c>
      <c r="Y1371" s="340">
        <v>0</v>
      </c>
      <c r="Z1371" s="340">
        <v>0</v>
      </c>
      <c r="AA1371" s="340">
        <v>0</v>
      </c>
      <c r="AB1371" s="340">
        <v>0</v>
      </c>
      <c r="AC1371" s="340">
        <v>0</v>
      </c>
      <c r="AD1371" s="340">
        <v>0</v>
      </c>
      <c r="AE1371" s="340">
        <v>0</v>
      </c>
      <c r="AF1371" s="340"/>
      <c r="AG1371" s="340"/>
      <c r="AH1371" s="340"/>
    </row>
    <row r="1372" spans="1:34" s="299" customFormat="1" x14ac:dyDescent="0.2">
      <c r="A1372" s="297" t="s">
        <v>60</v>
      </c>
      <c r="B1372" s="297" t="s">
        <v>435</v>
      </c>
      <c r="C1372" s="340" t="e">
        <v>#VALUE!</v>
      </c>
      <c r="D1372" s="340">
        <v>0</v>
      </c>
      <c r="E1372" s="340">
        <v>0</v>
      </c>
      <c r="F1372" s="340">
        <v>3.7514644261575762</v>
      </c>
      <c r="G1372" s="340">
        <v>5.2710449305940612</v>
      </c>
      <c r="H1372" s="340">
        <v>2.1726257075579238</v>
      </c>
      <c r="I1372" s="340">
        <v>1.0486366678377805</v>
      </c>
      <c r="J1372" s="340">
        <v>1.3806652406672915</v>
      </c>
      <c r="K1372" s="340">
        <v>1.5242203979143694</v>
      </c>
      <c r="L1372" s="340">
        <v>1.9132532869486236</v>
      </c>
      <c r="M1372" s="340">
        <v>3.3512387645027468</v>
      </c>
      <c r="N1372" s="340">
        <v>6.2912914991958715</v>
      </c>
      <c r="O1372" s="340">
        <v>9.6579085227663146</v>
      </c>
      <c r="P1372" s="340">
        <v>5.9775762053429755</v>
      </c>
      <c r="Q1372" s="340">
        <v>4.1861453106578645</v>
      </c>
      <c r="R1372" s="340">
        <v>4.8407464310523087</v>
      </c>
      <c r="S1372" s="340">
        <v>5.8974116496979789</v>
      </c>
      <c r="T1372" s="340">
        <v>3.2011468120652946</v>
      </c>
      <c r="U1372" s="340">
        <v>6.7227535119416313</v>
      </c>
      <c r="V1372" s="340">
        <v>6.1380583863240741</v>
      </c>
      <c r="W1372" s="340">
        <v>6.1332689053336109</v>
      </c>
      <c r="X1372" s="340">
        <v>5.8106026417960717</v>
      </c>
      <c r="Y1372" s="340">
        <v>5.7033363538487674</v>
      </c>
      <c r="Z1372" s="340">
        <v>50.619734239055319</v>
      </c>
      <c r="AA1372" s="340">
        <v>52.12</v>
      </c>
      <c r="AB1372" s="340">
        <v>52.12</v>
      </c>
      <c r="AC1372" s="340">
        <v>60.978000000000002</v>
      </c>
      <c r="AD1372" s="340">
        <v>46.713999999999999</v>
      </c>
      <c r="AE1372" s="340">
        <v>29.652999999999999</v>
      </c>
      <c r="AF1372" s="340"/>
      <c r="AG1372" s="340"/>
      <c r="AH1372" s="340"/>
    </row>
    <row r="1373" spans="1:34" s="299" customFormat="1" x14ac:dyDescent="0.2">
      <c r="A1373" s="297" t="s">
        <v>119</v>
      </c>
      <c r="B1373" s="297" t="s">
        <v>436</v>
      </c>
      <c r="C1373" s="340" t="e">
        <v>#VALUE!</v>
      </c>
      <c r="D1373" s="340">
        <v>0</v>
      </c>
      <c r="E1373" s="340">
        <v>0.970339284346313</v>
      </c>
      <c r="F1373" s="340">
        <v>1.1351910540045802</v>
      </c>
      <c r="G1373" s="340">
        <v>0.47550186939086408</v>
      </c>
      <c r="H1373" s="340">
        <v>1.3831494936080082</v>
      </c>
      <c r="I1373" s="340">
        <v>0.67278035021979898</v>
      </c>
      <c r="J1373" s="340">
        <v>2.0520275025369314</v>
      </c>
      <c r="K1373" s="340">
        <v>1.6920674916354772</v>
      </c>
      <c r="L1373" s="340">
        <v>2.7607331657101457</v>
      </c>
      <c r="M1373" s="340">
        <v>5.8659959075137671</v>
      </c>
      <c r="N1373" s="340">
        <v>9.1299559883486445</v>
      </c>
      <c r="O1373" s="340">
        <v>15.126844352726716</v>
      </c>
      <c r="P1373" s="340">
        <v>8.9891001741217682</v>
      </c>
      <c r="Q1373" s="340">
        <v>6.3766850447306096</v>
      </c>
      <c r="R1373" s="340">
        <v>7.4356071340231065</v>
      </c>
      <c r="S1373" s="340">
        <v>9.0634891888603786</v>
      </c>
      <c r="T1373" s="340">
        <v>4.9302692879419387</v>
      </c>
      <c r="U1373" s="340">
        <v>3.1932335217222061</v>
      </c>
      <c r="V1373" s="340">
        <v>2.5067753068023677</v>
      </c>
      <c r="W1373" s="340">
        <v>2.5575091670439112</v>
      </c>
      <c r="X1373" s="340">
        <v>3.0436802774230083</v>
      </c>
      <c r="Y1373" s="340">
        <v>3.6970999999999998</v>
      </c>
      <c r="Z1373" s="340">
        <v>5.2788513045123526</v>
      </c>
      <c r="AA1373" s="340">
        <v>12.943</v>
      </c>
      <c r="AB1373" s="340">
        <v>13.124000000000001</v>
      </c>
      <c r="AC1373" s="340">
        <v>18.472999999999999</v>
      </c>
      <c r="AD1373" s="340">
        <v>20.372</v>
      </c>
      <c r="AE1373" s="340">
        <v>11.462999999999999</v>
      </c>
      <c r="AF1373" s="340"/>
      <c r="AG1373" s="340"/>
      <c r="AH1373" s="340"/>
    </row>
    <row r="1374" spans="1:34" s="299" customFormat="1" x14ac:dyDescent="0.2">
      <c r="A1374" s="297" t="s">
        <v>468</v>
      </c>
      <c r="B1374" s="297" t="s">
        <v>438</v>
      </c>
      <c r="C1374" s="340" t="e">
        <v>#VALUE!</v>
      </c>
      <c r="D1374" s="340">
        <v>0</v>
      </c>
      <c r="E1374" s="340">
        <v>0</v>
      </c>
      <c r="F1374" s="340">
        <v>0</v>
      </c>
      <c r="G1374" s="340">
        <v>0</v>
      </c>
      <c r="H1374" s="340">
        <v>0.44998971452500697</v>
      </c>
      <c r="I1374" s="340">
        <v>0.49553572669976864</v>
      </c>
      <c r="J1374" s="340">
        <v>0.43745408125331436</v>
      </c>
      <c r="K1374" s="340">
        <v>0.48091394978807561</v>
      </c>
      <c r="L1374" s="340">
        <v>0.84714513127930802</v>
      </c>
      <c r="M1374" s="340">
        <v>2.2558459743929467</v>
      </c>
      <c r="N1374" s="340">
        <v>2.0730785765621702</v>
      </c>
      <c r="O1374" s="340">
        <v>1.1063462622781626</v>
      </c>
      <c r="P1374" s="340">
        <v>4.588496656650153</v>
      </c>
      <c r="Q1374" s="340">
        <v>4.6137522989325701</v>
      </c>
      <c r="R1374" s="340">
        <v>1.1129392088153618</v>
      </c>
      <c r="S1374" s="340">
        <v>2.0426920932439647</v>
      </c>
      <c r="T1374" s="340">
        <v>0.76803390578782404</v>
      </c>
      <c r="U1374" s="340">
        <v>2.1804121769601403</v>
      </c>
      <c r="V1374" s="340">
        <v>0.93874824281974223</v>
      </c>
      <c r="W1374" s="340">
        <v>1.0004343876055384</v>
      </c>
      <c r="X1374" s="340">
        <v>1.5583196765496841</v>
      </c>
      <c r="Y1374" s="340">
        <v>1.75</v>
      </c>
      <c r="Z1374" s="340">
        <v>1.3275781595244764</v>
      </c>
      <c r="AA1374" s="340">
        <v>0.98499999999999999</v>
      </c>
      <c r="AB1374" s="340">
        <v>6.8579999999999997</v>
      </c>
      <c r="AC1374" s="340">
        <v>7.08</v>
      </c>
      <c r="AD1374" s="340">
        <v>7.0510000000000002</v>
      </c>
      <c r="AE1374" s="340">
        <v>3.6040000000000001</v>
      </c>
      <c r="AF1374" s="340"/>
      <c r="AG1374" s="340"/>
      <c r="AH1374" s="340"/>
    </row>
    <row r="1375" spans="1:34" s="299" customFormat="1" x14ac:dyDescent="0.2">
      <c r="A1375" s="297" t="s">
        <v>469</v>
      </c>
      <c r="B1375" s="297" t="s">
        <v>440</v>
      </c>
      <c r="C1375" s="340" t="e">
        <v>#VALUE!</v>
      </c>
      <c r="D1375" s="340">
        <v>0</v>
      </c>
      <c r="E1375" s="340">
        <v>0</v>
      </c>
      <c r="F1375" s="340">
        <v>0</v>
      </c>
      <c r="G1375" s="340">
        <v>0</v>
      </c>
      <c r="H1375" s="340">
        <v>0</v>
      </c>
      <c r="I1375" s="340">
        <v>0</v>
      </c>
      <c r="J1375" s="340">
        <v>0</v>
      </c>
      <c r="K1375" s="340">
        <v>0</v>
      </c>
      <c r="L1375" s="340">
        <v>0</v>
      </c>
      <c r="M1375" s="340">
        <v>0</v>
      </c>
      <c r="N1375" s="340">
        <v>0</v>
      </c>
      <c r="O1375" s="340">
        <v>0</v>
      </c>
      <c r="P1375" s="340">
        <v>0</v>
      </c>
      <c r="Q1375" s="340">
        <v>0</v>
      </c>
      <c r="R1375" s="340">
        <v>0</v>
      </c>
      <c r="S1375" s="340">
        <v>0</v>
      </c>
      <c r="T1375" s="340">
        <v>0</v>
      </c>
      <c r="U1375" s="340">
        <v>0</v>
      </c>
      <c r="V1375" s="340">
        <v>0</v>
      </c>
      <c r="W1375" s="340">
        <v>0</v>
      </c>
      <c r="X1375" s="340">
        <v>0</v>
      </c>
      <c r="Y1375" s="340">
        <v>0</v>
      </c>
      <c r="Z1375" s="340">
        <v>0</v>
      </c>
      <c r="AA1375" s="340">
        <v>0</v>
      </c>
      <c r="AB1375" s="340">
        <v>0</v>
      </c>
      <c r="AC1375" s="340">
        <v>0</v>
      </c>
      <c r="AD1375" s="340">
        <v>0</v>
      </c>
      <c r="AE1375" s="340">
        <v>0</v>
      </c>
      <c r="AF1375" s="340"/>
      <c r="AG1375" s="340"/>
      <c r="AH1375" s="340"/>
    </row>
    <row r="1376" spans="1:34" s="299" customFormat="1" x14ac:dyDescent="0.2">
      <c r="A1376" s="297" t="s">
        <v>470</v>
      </c>
      <c r="B1376" s="297" t="s">
        <v>442</v>
      </c>
      <c r="C1376" s="340" t="e">
        <v>#VALUE!</v>
      </c>
      <c r="D1376" s="340">
        <v>0</v>
      </c>
      <c r="E1376" s="340">
        <v>0</v>
      </c>
      <c r="F1376" s="340">
        <v>0</v>
      </c>
      <c r="G1376" s="340">
        <v>0</v>
      </c>
      <c r="H1376" s="340">
        <v>0</v>
      </c>
      <c r="I1376" s="340">
        <v>0</v>
      </c>
      <c r="J1376" s="340">
        <v>0</v>
      </c>
      <c r="K1376" s="340">
        <v>0</v>
      </c>
      <c r="L1376" s="340">
        <v>0</v>
      </c>
      <c r="M1376" s="340">
        <v>0</v>
      </c>
      <c r="N1376" s="340">
        <v>0</v>
      </c>
      <c r="O1376" s="340">
        <v>0</v>
      </c>
      <c r="P1376" s="340">
        <v>0</v>
      </c>
      <c r="Q1376" s="340">
        <v>0</v>
      </c>
      <c r="R1376" s="340">
        <v>0</v>
      </c>
      <c r="S1376" s="340">
        <v>0</v>
      </c>
      <c r="T1376" s="340">
        <v>0</v>
      </c>
      <c r="U1376" s="340">
        <v>0</v>
      </c>
      <c r="V1376" s="340">
        <v>0</v>
      </c>
      <c r="W1376" s="340">
        <v>0</v>
      </c>
      <c r="X1376" s="340">
        <v>0</v>
      </c>
      <c r="Y1376" s="340">
        <v>0</v>
      </c>
      <c r="Z1376" s="340">
        <v>0</v>
      </c>
      <c r="AA1376" s="340">
        <v>0</v>
      </c>
      <c r="AB1376" s="340">
        <v>0</v>
      </c>
      <c r="AC1376" s="340">
        <v>0</v>
      </c>
      <c r="AD1376" s="340">
        <v>0</v>
      </c>
      <c r="AE1376" s="340">
        <v>0</v>
      </c>
      <c r="AF1376" s="340"/>
      <c r="AG1376" s="340"/>
      <c r="AH1376" s="340"/>
    </row>
    <row r="1377" spans="1:34" s="299" customFormat="1" ht="10.8" thickBot="1" x14ac:dyDescent="0.25">
      <c r="A1377" s="297" t="s">
        <v>75</v>
      </c>
      <c r="B1377" s="297" t="s">
        <v>443</v>
      </c>
      <c r="C1377" s="340" t="e">
        <v>#VALUE!</v>
      </c>
      <c r="D1377" s="340">
        <v>26.362468533130691</v>
      </c>
      <c r="E1377" s="340">
        <v>19.839991520075746</v>
      </c>
      <c r="F1377" s="340">
        <v>15.823219823885216</v>
      </c>
      <c r="G1377" s="340">
        <v>21.019382056389858</v>
      </c>
      <c r="H1377" s="340">
        <v>22.000511124708577</v>
      </c>
      <c r="I1377" s="340">
        <v>23.337629075050081</v>
      </c>
      <c r="J1377" s="340">
        <v>33.325294363334656</v>
      </c>
      <c r="K1377" s="340">
        <v>34.424470395164747</v>
      </c>
      <c r="L1377" s="340">
        <v>29.69025738183565</v>
      </c>
      <c r="M1377" s="340">
        <v>30.044886677759173</v>
      </c>
      <c r="N1377" s="340">
        <v>43.058733396528545</v>
      </c>
      <c r="O1377" s="340">
        <v>41.912829680593255</v>
      </c>
      <c r="P1377" s="340">
        <v>54.875864232568205</v>
      </c>
      <c r="Q1377" s="340">
        <v>46.783349177727693</v>
      </c>
      <c r="R1377" s="340">
        <v>55.590002328804616</v>
      </c>
      <c r="S1377" s="340">
        <v>46.359271831225556</v>
      </c>
      <c r="T1377" s="340">
        <v>46.000933484852503</v>
      </c>
      <c r="U1377" s="340">
        <v>54.46704024694229</v>
      </c>
      <c r="V1377" s="340">
        <v>68.225772407760616</v>
      </c>
      <c r="W1377" s="340">
        <v>76.570804334187486</v>
      </c>
      <c r="X1377" s="340">
        <v>89.664396701388895</v>
      </c>
      <c r="Y1377" s="340">
        <v>83.038541950597562</v>
      </c>
      <c r="Z1377" s="340">
        <v>78.839493587000817</v>
      </c>
      <c r="AA1377" s="340">
        <v>78.84</v>
      </c>
      <c r="AB1377" s="340">
        <v>80.213999999999999</v>
      </c>
      <c r="AC1377" s="340">
        <v>84.768000000000001</v>
      </c>
      <c r="AD1377" s="340">
        <v>62.088000000000001</v>
      </c>
      <c r="AE1377" s="340">
        <v>56.524999999999999</v>
      </c>
      <c r="AF1377" s="340"/>
      <c r="AG1377" s="340"/>
      <c r="AH1377" s="340"/>
    </row>
    <row r="1378" spans="1:34" s="299" customFormat="1" ht="10.8" thickBot="1" x14ac:dyDescent="0.25">
      <c r="A1378" s="338" t="s">
        <v>74</v>
      </c>
      <c r="B1378" s="342"/>
      <c r="C1378" s="339" t="e">
        <f t="shared" ref="C1378:W1378" si="372">SUM(C1331:C1377)</f>
        <v>#VALUE!</v>
      </c>
      <c r="D1378" s="339">
        <f t="shared" si="372"/>
        <v>665.90666632700697</v>
      </c>
      <c r="E1378" s="339">
        <f t="shared" si="372"/>
        <v>810.59043591283034</v>
      </c>
      <c r="F1378" s="339">
        <f t="shared" si="372"/>
        <v>1074.1031376634103</v>
      </c>
      <c r="G1378" s="339">
        <f t="shared" si="372"/>
        <v>1449.762162573983</v>
      </c>
      <c r="H1378" s="339">
        <f t="shared" si="372"/>
        <v>1282.879740507276</v>
      </c>
      <c r="I1378" s="339">
        <f t="shared" si="372"/>
        <v>1349.1412857396108</v>
      </c>
      <c r="J1378" s="339">
        <f t="shared" si="372"/>
        <v>1571.3505756834563</v>
      </c>
      <c r="K1378" s="339">
        <f t="shared" si="372"/>
        <v>1930.2886953568018</v>
      </c>
      <c r="L1378" s="339">
        <f t="shared" si="372"/>
        <v>2082.203114918646</v>
      </c>
      <c r="M1378" s="339">
        <f t="shared" si="372"/>
        <v>1886.8536857322606</v>
      </c>
      <c r="N1378" s="339">
        <f t="shared" si="372"/>
        <v>2100.2482050778085</v>
      </c>
      <c r="O1378" s="339">
        <f t="shared" si="372"/>
        <v>2211.3269528375145</v>
      </c>
      <c r="P1378" s="339">
        <f t="shared" si="372"/>
        <v>2428.4323000477698</v>
      </c>
      <c r="Q1378" s="339">
        <f t="shared" si="372"/>
        <v>2875.2468460200853</v>
      </c>
      <c r="R1378" s="339">
        <f t="shared" si="372"/>
        <v>3327.2880103042003</v>
      </c>
      <c r="S1378" s="339">
        <f t="shared" si="372"/>
        <v>3449.7722916874259</v>
      </c>
      <c r="T1378" s="339">
        <f t="shared" si="372"/>
        <v>3392.5804797403248</v>
      </c>
      <c r="U1378" s="339">
        <f t="shared" si="372"/>
        <v>3645.1324949151308</v>
      </c>
      <c r="V1378" s="339">
        <f t="shared" si="372"/>
        <v>4060.4406017947967</v>
      </c>
      <c r="W1378" s="339">
        <f t="shared" si="372"/>
        <v>4509.225633694924</v>
      </c>
      <c r="X1378" s="339">
        <f t="shared" ref="X1378:AE1378" si="373">SUM(X1331:X1377)</f>
        <v>4997.4199167655506</v>
      </c>
      <c r="Y1378" s="339">
        <f t="shared" si="373"/>
        <v>4885.462258944799</v>
      </c>
      <c r="Z1378" s="339">
        <f t="shared" si="373"/>
        <v>4723.4535851298879</v>
      </c>
      <c r="AA1378" s="339">
        <f t="shared" si="373"/>
        <v>4293.6619999999994</v>
      </c>
      <c r="AB1378" s="339">
        <f t="shared" si="373"/>
        <v>4740.0350000000008</v>
      </c>
      <c r="AC1378" s="339">
        <f t="shared" si="373"/>
        <v>5402.6980000000003</v>
      </c>
      <c r="AD1378" s="339">
        <f t="shared" si="373"/>
        <v>4536.3100000000004</v>
      </c>
      <c r="AE1378" s="339">
        <f t="shared" si="373"/>
        <v>4942.2129999999988</v>
      </c>
      <c r="AF1378" s="339"/>
      <c r="AG1378" s="339"/>
      <c r="AH1378" s="339"/>
    </row>
    <row r="1379" spans="1:34" x14ac:dyDescent="0.2">
      <c r="B1379" s="234"/>
      <c r="C1379" s="234"/>
      <c r="D1379" s="234"/>
      <c r="E1379" s="234"/>
      <c r="F1379" s="234"/>
      <c r="G1379" s="234"/>
      <c r="H1379" s="234"/>
      <c r="I1379" s="234"/>
      <c r="J1379" s="234"/>
      <c r="K1379" s="234"/>
      <c r="L1379" s="234"/>
      <c r="M1379" s="234"/>
      <c r="N1379" s="234"/>
      <c r="O1379" s="234"/>
      <c r="P1379" s="234"/>
      <c r="Q1379" s="234"/>
      <c r="R1379" s="234"/>
      <c r="S1379" s="234"/>
      <c r="T1379" s="234"/>
      <c r="U1379" s="234"/>
      <c r="V1379" s="234"/>
      <c r="W1379" s="234"/>
      <c r="X1379" s="234"/>
      <c r="Y1379" s="234"/>
      <c r="Z1379" s="234"/>
      <c r="AA1379" s="234"/>
      <c r="AB1379" s="234"/>
      <c r="AC1379" s="234"/>
      <c r="AD1379" s="234"/>
      <c r="AE1379" s="234"/>
      <c r="AF1379" s="234"/>
      <c r="AG1379" s="234"/>
      <c r="AH1379" s="234"/>
    </row>
    <row r="1381" spans="1:34" x14ac:dyDescent="0.2">
      <c r="A1381" s="2" t="str">
        <f>"Tableau "&amp;B1381&amp;": "</f>
        <v xml:space="preserve">Tableau 2: </v>
      </c>
      <c r="B1381" s="211">
        <f>B1275+1</f>
        <v>2</v>
      </c>
    </row>
    <row r="1382" spans="1:34" ht="10.8" thickBot="1" x14ac:dyDescent="0.25">
      <c r="A1382" s="192" t="s">
        <v>481</v>
      </c>
    </row>
    <row r="1383" spans="1:34" ht="10.8" thickBot="1" x14ac:dyDescent="0.25">
      <c r="A1383" s="193" t="s">
        <v>0</v>
      </c>
      <c r="B1383" s="194" t="s">
        <v>19</v>
      </c>
      <c r="C1383" s="194">
        <f t="shared" ref="C1383:AE1383" si="374">C$13</f>
        <v>1993</v>
      </c>
      <c r="D1383" s="194">
        <f t="shared" si="374"/>
        <v>1994</v>
      </c>
      <c r="E1383" s="194">
        <f t="shared" si="374"/>
        <v>1995</v>
      </c>
      <c r="F1383" s="194">
        <f t="shared" si="374"/>
        <v>1996</v>
      </c>
      <c r="G1383" s="194">
        <f t="shared" si="374"/>
        <v>1997</v>
      </c>
      <c r="H1383" s="194">
        <f t="shared" si="374"/>
        <v>1998</v>
      </c>
      <c r="I1383" s="194">
        <f t="shared" si="374"/>
        <v>1999</v>
      </c>
      <c r="J1383" s="194">
        <f t="shared" si="374"/>
        <v>2000</v>
      </c>
      <c r="K1383" s="194">
        <f t="shared" si="374"/>
        <v>2001</v>
      </c>
      <c r="L1383" s="194">
        <f t="shared" si="374"/>
        <v>2002</v>
      </c>
      <c r="M1383" s="194">
        <f t="shared" si="374"/>
        <v>2003</v>
      </c>
      <c r="N1383" s="194">
        <f t="shared" si="374"/>
        <v>2004</v>
      </c>
      <c r="O1383" s="194">
        <f t="shared" si="374"/>
        <v>2005</v>
      </c>
      <c r="P1383" s="194">
        <f t="shared" si="374"/>
        <v>2006</v>
      </c>
      <c r="Q1383" s="194">
        <f t="shared" si="374"/>
        <v>2007</v>
      </c>
      <c r="R1383" s="194">
        <f t="shared" si="374"/>
        <v>2008</v>
      </c>
      <c r="S1383" s="194">
        <f t="shared" si="374"/>
        <v>2009</v>
      </c>
      <c r="T1383" s="194">
        <f t="shared" si="374"/>
        <v>2010</v>
      </c>
      <c r="U1383" s="194">
        <f t="shared" si="374"/>
        <v>2011</v>
      </c>
      <c r="V1383" s="194">
        <f t="shared" si="374"/>
        <v>2012</v>
      </c>
      <c r="W1383" s="194">
        <f t="shared" si="374"/>
        <v>2013</v>
      </c>
      <c r="X1383" s="194">
        <f t="shared" si="374"/>
        <v>2014</v>
      </c>
      <c r="Y1383" s="194">
        <f t="shared" si="374"/>
        <v>2015</v>
      </c>
      <c r="Z1383" s="194">
        <f t="shared" si="374"/>
        <v>2016</v>
      </c>
      <c r="AA1383" s="194">
        <f t="shared" si="374"/>
        <v>2017</v>
      </c>
      <c r="AB1383" s="194">
        <f t="shared" si="374"/>
        <v>2018</v>
      </c>
      <c r="AC1383" s="194">
        <f t="shared" si="374"/>
        <v>2019</v>
      </c>
      <c r="AD1383" s="194">
        <f t="shared" si="374"/>
        <v>2020</v>
      </c>
      <c r="AE1383" s="194">
        <f t="shared" si="374"/>
        <v>2021</v>
      </c>
      <c r="AF1383" s="194"/>
      <c r="AG1383" s="194"/>
      <c r="AH1383" s="194"/>
    </row>
    <row r="1384" spans="1:34" s="299" customFormat="1" x14ac:dyDescent="0.2">
      <c r="A1384" s="297" t="s">
        <v>170</v>
      </c>
      <c r="B1384" s="297" t="s">
        <v>392</v>
      </c>
      <c r="C1384" s="340">
        <f t="shared" ref="C1384:AE1392" si="375">IFERROR(IF(C$13=2016,C1278,IF(C$13&gt;2016,B1384*C1331/B1278,D1384*C1278/D1331)),0)</f>
        <v>15.399924601982567</v>
      </c>
      <c r="D1384" s="340">
        <f t="shared" si="375"/>
        <v>21.879703456801494</v>
      </c>
      <c r="E1384" s="340">
        <f t="shared" si="375"/>
        <v>15.638269473392413</v>
      </c>
      <c r="F1384" s="340">
        <f t="shared" si="375"/>
        <v>10.759314381773228</v>
      </c>
      <c r="G1384" s="340">
        <f t="shared" si="375"/>
        <v>36.703331504032178</v>
      </c>
      <c r="H1384" s="340">
        <f t="shared" si="375"/>
        <v>38.700803821891533</v>
      </c>
      <c r="I1384" s="340">
        <f t="shared" si="375"/>
        <v>50.660736026064697</v>
      </c>
      <c r="J1384" s="340">
        <f t="shared" si="375"/>
        <v>72.87483378006786</v>
      </c>
      <c r="K1384" s="340">
        <f t="shared" si="375"/>
        <v>76.464236395776013</v>
      </c>
      <c r="L1384" s="340">
        <f t="shared" si="375"/>
        <v>79.656990456824602</v>
      </c>
      <c r="M1384" s="340">
        <f t="shared" si="375"/>
        <v>68.19331361924344</v>
      </c>
      <c r="N1384" s="340">
        <f t="shared" si="375"/>
        <v>63.673654527809184</v>
      </c>
      <c r="O1384" s="340">
        <f t="shared" si="375"/>
        <v>76.974721306929752</v>
      </c>
      <c r="P1384" s="340">
        <f t="shared" si="375"/>
        <v>88.637611768375763</v>
      </c>
      <c r="Q1384" s="340">
        <f t="shared" si="375"/>
        <v>59.680488585160674</v>
      </c>
      <c r="R1384" s="340">
        <f t="shared" si="375"/>
        <v>104.14959403378235</v>
      </c>
      <c r="S1384" s="340">
        <f t="shared" si="375"/>
        <v>107.97556282782999</v>
      </c>
      <c r="T1384" s="340">
        <f t="shared" si="375"/>
        <v>103.057476488666</v>
      </c>
      <c r="U1384" s="340">
        <f t="shared" si="375"/>
        <v>116.10774754488526</v>
      </c>
      <c r="V1384" s="340">
        <f t="shared" si="375"/>
        <v>144.05457306421425</v>
      </c>
      <c r="W1384" s="340">
        <f t="shared" si="375"/>
        <v>125.93324806479194</v>
      </c>
      <c r="X1384" s="340">
        <f t="shared" si="375"/>
        <v>137.12834224876954</v>
      </c>
      <c r="Y1384" s="340">
        <f t="shared" si="375"/>
        <v>149.62188237400926</v>
      </c>
      <c r="Z1384" s="340">
        <f t="shared" si="375"/>
        <v>153.953</v>
      </c>
      <c r="AA1384" s="340">
        <f t="shared" si="375"/>
        <v>172.845</v>
      </c>
      <c r="AB1384" s="340">
        <f t="shared" si="375"/>
        <v>180.32669669012913</v>
      </c>
      <c r="AC1384" s="340">
        <f t="shared" si="375"/>
        <v>193.94885891182963</v>
      </c>
      <c r="AD1384" s="340">
        <f t="shared" si="375"/>
        <v>177.21234668453988</v>
      </c>
      <c r="AE1384" s="340">
        <f t="shared" si="375"/>
        <v>218.32646410929144</v>
      </c>
      <c r="AF1384" s="340"/>
      <c r="AG1384" s="340"/>
      <c r="AH1384" s="340"/>
    </row>
    <row r="1385" spans="1:34" s="299" customFormat="1" x14ac:dyDescent="0.2">
      <c r="A1385" s="297" t="s">
        <v>171</v>
      </c>
      <c r="B1385" s="297" t="s">
        <v>393</v>
      </c>
      <c r="C1385" s="340">
        <f t="shared" si="375"/>
        <v>4.8893854905723462</v>
      </c>
      <c r="D1385" s="340">
        <f t="shared" si="375"/>
        <v>3.439955785451597</v>
      </c>
      <c r="E1385" s="340">
        <f t="shared" si="375"/>
        <v>3.0915986423298079</v>
      </c>
      <c r="F1385" s="340">
        <f t="shared" si="375"/>
        <v>2.7497020790939621</v>
      </c>
      <c r="G1385" s="340">
        <f t="shared" si="375"/>
        <v>3.1201827965682405</v>
      </c>
      <c r="H1385" s="340">
        <f t="shared" si="375"/>
        <v>2.6489427951707953</v>
      </c>
      <c r="I1385" s="340">
        <f t="shared" si="375"/>
        <v>2.5814356964773508</v>
      </c>
      <c r="J1385" s="340">
        <f t="shared" si="375"/>
        <v>2.9390709788704497</v>
      </c>
      <c r="K1385" s="340">
        <f t="shared" si="375"/>
        <v>2.4472239137234202</v>
      </c>
      <c r="L1385" s="340">
        <f t="shared" si="375"/>
        <v>4.3651464966756572</v>
      </c>
      <c r="M1385" s="340">
        <f t="shared" si="375"/>
        <v>5.1060479590209322</v>
      </c>
      <c r="N1385" s="340">
        <f t="shared" si="375"/>
        <v>4.3539259067052827</v>
      </c>
      <c r="O1385" s="340">
        <f t="shared" si="375"/>
        <v>6.4482846021288607</v>
      </c>
      <c r="P1385" s="340">
        <f t="shared" si="375"/>
        <v>7.9794392700232066</v>
      </c>
      <c r="Q1385" s="340">
        <f t="shared" si="375"/>
        <v>6.4235381545657537</v>
      </c>
      <c r="R1385" s="340">
        <f t="shared" si="375"/>
        <v>5.0103312791828216</v>
      </c>
      <c r="S1385" s="340">
        <f t="shared" si="375"/>
        <v>5.6719193057546828</v>
      </c>
      <c r="T1385" s="340">
        <f t="shared" si="375"/>
        <v>6.0960065386486804</v>
      </c>
      <c r="U1385" s="340">
        <f t="shared" si="375"/>
        <v>7.1493012240821612</v>
      </c>
      <c r="V1385" s="340">
        <f t="shared" si="375"/>
        <v>6.0927894818963617</v>
      </c>
      <c r="W1385" s="340">
        <f t="shared" si="375"/>
        <v>10.220035567543844</v>
      </c>
      <c r="X1385" s="340">
        <f t="shared" si="375"/>
        <v>7.8726649162497235</v>
      </c>
      <c r="Y1385" s="340">
        <f t="shared" si="375"/>
        <v>8.9303340573192749</v>
      </c>
      <c r="Z1385" s="340">
        <f t="shared" si="375"/>
        <v>6.8869999999999996</v>
      </c>
      <c r="AA1385" s="340">
        <f t="shared" si="375"/>
        <v>8.0739999999999998</v>
      </c>
      <c r="AB1385" s="340">
        <f t="shared" si="375"/>
        <v>9.7285724338752715</v>
      </c>
      <c r="AC1385" s="340">
        <f t="shared" si="375"/>
        <v>9.5970052299685822</v>
      </c>
      <c r="AD1385" s="340">
        <f t="shared" si="375"/>
        <v>7.575919627685356</v>
      </c>
      <c r="AE1385" s="340">
        <f t="shared" si="375"/>
        <v>7.83682191290014</v>
      </c>
      <c r="AF1385" s="340"/>
      <c r="AG1385" s="340"/>
      <c r="AH1385" s="340"/>
    </row>
    <row r="1386" spans="1:34" s="299" customFormat="1" x14ac:dyDescent="0.2">
      <c r="A1386" s="297" t="s">
        <v>457</v>
      </c>
      <c r="B1386" s="297" t="s">
        <v>394</v>
      </c>
      <c r="C1386" s="340">
        <f t="shared" si="375"/>
        <v>1.9566174729872357</v>
      </c>
      <c r="D1386" s="340">
        <f t="shared" si="375"/>
        <v>2.4388654672288848</v>
      </c>
      <c r="E1386" s="340">
        <f t="shared" si="375"/>
        <v>2.0666820587194583</v>
      </c>
      <c r="F1386" s="340">
        <f t="shared" si="375"/>
        <v>2.3089234177392224</v>
      </c>
      <c r="G1386" s="340">
        <f t="shared" si="375"/>
        <v>1.9538771938204538</v>
      </c>
      <c r="H1386" s="340">
        <f t="shared" si="375"/>
        <v>2.2102777634695085</v>
      </c>
      <c r="I1386" s="340">
        <f t="shared" si="375"/>
        <v>1.1985344700174303</v>
      </c>
      <c r="J1386" s="340">
        <f t="shared" si="375"/>
        <v>1.6041608564583083</v>
      </c>
      <c r="K1386" s="340">
        <f t="shared" si="375"/>
        <v>1.1990075005735104</v>
      </c>
      <c r="L1386" s="340">
        <f t="shared" si="375"/>
        <v>0.98571136231491741</v>
      </c>
      <c r="M1386" s="340">
        <f t="shared" si="375"/>
        <v>1.1648071162219966</v>
      </c>
      <c r="N1386" s="340">
        <f t="shared" si="375"/>
        <v>1.0484528649487348</v>
      </c>
      <c r="O1386" s="340">
        <f t="shared" si="375"/>
        <v>1.0750584417367433</v>
      </c>
      <c r="P1386" s="340">
        <f t="shared" si="375"/>
        <v>1.1406025787118217</v>
      </c>
      <c r="Q1386" s="340">
        <f t="shared" si="375"/>
        <v>0.93031584895467423</v>
      </c>
      <c r="R1386" s="340">
        <f t="shared" si="375"/>
        <v>1.2647735222345824</v>
      </c>
      <c r="S1386" s="340">
        <f t="shared" si="375"/>
        <v>1.5493357753589092</v>
      </c>
      <c r="T1386" s="340">
        <f t="shared" si="375"/>
        <v>2.1820571640113755</v>
      </c>
      <c r="U1386" s="340">
        <f t="shared" si="375"/>
        <v>2.9599398196949682</v>
      </c>
      <c r="V1386" s="340">
        <f t="shared" si="375"/>
        <v>3.8948079220279506</v>
      </c>
      <c r="W1386" s="340">
        <f t="shared" si="375"/>
        <v>5.9384438462531195</v>
      </c>
      <c r="X1386" s="340">
        <f t="shared" si="375"/>
        <v>8.2588025481091716</v>
      </c>
      <c r="Y1386" s="340">
        <f t="shared" si="375"/>
        <v>5.9247593033943229</v>
      </c>
      <c r="Z1386" s="340">
        <f t="shared" si="375"/>
        <v>6.8620000000000001</v>
      </c>
      <c r="AA1386" s="340">
        <f t="shared" si="375"/>
        <v>8.0009999999999994</v>
      </c>
      <c r="AB1386" s="340">
        <f t="shared" si="375"/>
        <v>8.0836299748110818</v>
      </c>
      <c r="AC1386" s="340">
        <f t="shared" si="375"/>
        <v>9.9443821301182211</v>
      </c>
      <c r="AD1386" s="340">
        <f t="shared" si="375"/>
        <v>6.7172652360742457</v>
      </c>
      <c r="AE1386" s="340">
        <f t="shared" si="375"/>
        <v>11.224370038484404</v>
      </c>
      <c r="AF1386" s="340"/>
      <c r="AG1386" s="340"/>
      <c r="AH1386" s="340"/>
    </row>
    <row r="1387" spans="1:34" s="299" customFormat="1" x14ac:dyDescent="0.2">
      <c r="A1387" s="297" t="s">
        <v>458</v>
      </c>
      <c r="B1387" s="297" t="s">
        <v>396</v>
      </c>
      <c r="C1387" s="340">
        <f t="shared" si="375"/>
        <v>3.16793320715534E-2</v>
      </c>
      <c r="D1387" s="340">
        <f t="shared" si="375"/>
        <v>4.6336572701499025E-2</v>
      </c>
      <c r="E1387" s="340">
        <f t="shared" si="375"/>
        <v>5.7055248579728608E-2</v>
      </c>
      <c r="F1387" s="340">
        <f t="shared" si="375"/>
        <v>4.5943126875896953E-2</v>
      </c>
      <c r="G1387" s="340">
        <f t="shared" si="375"/>
        <v>5.0122844930319432E-2</v>
      </c>
      <c r="H1387" s="340">
        <f t="shared" si="375"/>
        <v>5.9008980775074348E-2</v>
      </c>
      <c r="I1387" s="340">
        <f t="shared" si="375"/>
        <v>5.054414317444527E-2</v>
      </c>
      <c r="J1387" s="340">
        <f t="shared" si="375"/>
        <v>4.3637865187364323E-2</v>
      </c>
      <c r="K1387" s="340">
        <f t="shared" si="375"/>
        <v>5.5372868331420834E-2</v>
      </c>
      <c r="L1387" s="340">
        <f t="shared" si="375"/>
        <v>4.8496499006047675E-2</v>
      </c>
      <c r="M1387" s="340">
        <f t="shared" si="375"/>
        <v>6.2514937641979504E-2</v>
      </c>
      <c r="N1387" s="340">
        <f t="shared" si="375"/>
        <v>4.6915249706535919E-2</v>
      </c>
      <c r="O1387" s="340">
        <f t="shared" si="375"/>
        <v>4.0440503529047982E-2</v>
      </c>
      <c r="P1387" s="340">
        <f t="shared" si="375"/>
        <v>4.616131408456442E-2</v>
      </c>
      <c r="Q1387" s="340">
        <f t="shared" si="375"/>
        <v>5.3220839500607638E-2</v>
      </c>
      <c r="R1387" s="340">
        <f t="shared" si="375"/>
        <v>7.1212661597535268E-2</v>
      </c>
      <c r="S1387" s="340">
        <f t="shared" si="375"/>
        <v>9.7855808739746114E-2</v>
      </c>
      <c r="T1387" s="340">
        <f t="shared" si="375"/>
        <v>7.0983721907359507E-2</v>
      </c>
      <c r="U1387" s="340">
        <f t="shared" si="375"/>
        <v>9.0924745368759163E-2</v>
      </c>
      <c r="V1387" s="340">
        <f t="shared" si="375"/>
        <v>8.1259987521885416E-2</v>
      </c>
      <c r="W1387" s="340">
        <f t="shared" si="375"/>
        <v>7.232138889447802E-2</v>
      </c>
      <c r="X1387" s="340">
        <f t="shared" si="375"/>
        <v>7.3298704960619618E-2</v>
      </c>
      <c r="Y1387" s="340">
        <f t="shared" si="375"/>
        <v>7.4263161604838299E-2</v>
      </c>
      <c r="Z1387" s="340">
        <f t="shared" si="375"/>
        <v>0.08</v>
      </c>
      <c r="AA1387" s="340">
        <f t="shared" si="375"/>
        <v>6.3E-2</v>
      </c>
      <c r="AB1387" s="340">
        <f t="shared" si="375"/>
        <v>6.0136363636363641E-2</v>
      </c>
      <c r="AC1387" s="340">
        <f t="shared" si="375"/>
        <v>5.8393280632411067E-2</v>
      </c>
      <c r="AD1387" s="340">
        <f t="shared" si="375"/>
        <v>0.33990118577075101</v>
      </c>
      <c r="AE1387" s="340">
        <f t="shared" si="375"/>
        <v>1.1915217391304349</v>
      </c>
      <c r="AF1387" s="340"/>
      <c r="AG1387" s="340"/>
      <c r="AH1387" s="340"/>
    </row>
    <row r="1388" spans="1:34" s="299" customFormat="1" x14ac:dyDescent="0.2">
      <c r="A1388" s="297" t="s">
        <v>173</v>
      </c>
      <c r="B1388" s="297" t="s">
        <v>397</v>
      </c>
      <c r="C1388" s="340">
        <f t="shared" si="375"/>
        <v>1.6644301374264144E-3</v>
      </c>
      <c r="D1388" s="340">
        <f t="shared" si="375"/>
        <v>1.1530570474028255E-2</v>
      </c>
      <c r="E1388" s="340">
        <f t="shared" si="375"/>
        <v>269.88372181467963</v>
      </c>
      <c r="F1388" s="340">
        <f t="shared" si="375"/>
        <v>292.70552155417118</v>
      </c>
      <c r="G1388" s="340">
        <f t="shared" si="375"/>
        <v>426.03532342550682</v>
      </c>
      <c r="H1388" s="340">
        <f t="shared" si="375"/>
        <v>430.33586842788134</v>
      </c>
      <c r="I1388" s="340">
        <f t="shared" si="375"/>
        <v>422.36592083194421</v>
      </c>
      <c r="J1388" s="340">
        <f t="shared" si="375"/>
        <v>400.296587399891</v>
      </c>
      <c r="K1388" s="340">
        <f t="shared" si="375"/>
        <v>445.87694357001567</v>
      </c>
      <c r="L1388" s="340">
        <f t="shared" si="375"/>
        <v>445.87694357001567</v>
      </c>
      <c r="M1388" s="340">
        <f t="shared" si="375"/>
        <v>437.02158965006026</v>
      </c>
      <c r="N1388" s="340">
        <f t="shared" si="375"/>
        <v>395.02545120850522</v>
      </c>
      <c r="O1388" s="340">
        <f t="shared" si="375"/>
        <v>547.79030909597407</v>
      </c>
      <c r="P1388" s="340">
        <f t="shared" si="375"/>
        <v>531.35608355118586</v>
      </c>
      <c r="Q1388" s="340">
        <f t="shared" si="375"/>
        <v>643.18703244996698</v>
      </c>
      <c r="R1388" s="340">
        <f t="shared" si="375"/>
        <v>495.89723815795816</v>
      </c>
      <c r="S1388" s="340">
        <f t="shared" si="375"/>
        <v>430.19776569221102</v>
      </c>
      <c r="T1388" s="340">
        <f t="shared" si="375"/>
        <v>542.73858846593384</v>
      </c>
      <c r="U1388" s="340">
        <f t="shared" si="375"/>
        <v>594.79170369575502</v>
      </c>
      <c r="V1388" s="340">
        <f t="shared" si="375"/>
        <v>411.60294220805463</v>
      </c>
      <c r="W1388" s="340">
        <f t="shared" si="375"/>
        <v>311.49910972331151</v>
      </c>
      <c r="X1388" s="340">
        <f t="shared" si="375"/>
        <v>475.19344392533822</v>
      </c>
      <c r="Y1388" s="340">
        <f t="shared" si="375"/>
        <v>403.91468399282883</v>
      </c>
      <c r="Z1388" s="340">
        <f t="shared" si="375"/>
        <v>338.88499999999999</v>
      </c>
      <c r="AA1388" s="340">
        <f t="shared" si="375"/>
        <v>200.346</v>
      </c>
      <c r="AB1388" s="340">
        <f t="shared" si="375"/>
        <v>164.92758229399647</v>
      </c>
      <c r="AC1388" s="340">
        <f t="shared" si="375"/>
        <v>225.26176645801445</v>
      </c>
      <c r="AD1388" s="340">
        <f t="shared" si="375"/>
        <v>0.3476383142375376</v>
      </c>
      <c r="AE1388" s="340">
        <f t="shared" si="375"/>
        <v>0.22691795968507675</v>
      </c>
      <c r="AF1388" s="340"/>
      <c r="AG1388" s="340"/>
      <c r="AH1388" s="340"/>
    </row>
    <row r="1389" spans="1:34" s="299" customFormat="1" x14ac:dyDescent="0.2">
      <c r="A1389" s="297" t="s">
        <v>174</v>
      </c>
      <c r="B1389" s="297" t="s">
        <v>398</v>
      </c>
      <c r="C1389" s="340">
        <f t="shared" si="375"/>
        <v>1.2660278176244881</v>
      </c>
      <c r="D1389" s="340">
        <f t="shared" si="375"/>
        <v>2.0536850191684981</v>
      </c>
      <c r="E1389" s="340">
        <f t="shared" si="375"/>
        <v>1.8374003798581802</v>
      </c>
      <c r="F1389" s="340">
        <f t="shared" si="375"/>
        <v>2.4796938034365072</v>
      </c>
      <c r="G1389" s="340">
        <f t="shared" si="375"/>
        <v>2.5869806719532131</v>
      </c>
      <c r="H1389" s="340">
        <f t="shared" si="375"/>
        <v>3.2224366107999582</v>
      </c>
      <c r="I1389" s="340">
        <f t="shared" si="375"/>
        <v>3.6974876200112332</v>
      </c>
      <c r="J1389" s="340">
        <f t="shared" si="375"/>
        <v>3.0848128977793725</v>
      </c>
      <c r="K1389" s="340">
        <f t="shared" si="375"/>
        <v>2.5092651755424837</v>
      </c>
      <c r="L1389" s="340">
        <f t="shared" si="375"/>
        <v>1.8457545646664799</v>
      </c>
      <c r="M1389" s="340">
        <f t="shared" si="375"/>
        <v>1.5972592547514841</v>
      </c>
      <c r="N1389" s="340">
        <f t="shared" si="375"/>
        <v>2.1734892063654692</v>
      </c>
      <c r="O1389" s="340">
        <f t="shared" si="375"/>
        <v>1.865488023000675</v>
      </c>
      <c r="P1389" s="340">
        <f t="shared" si="375"/>
        <v>2.921649764277841</v>
      </c>
      <c r="Q1389" s="340">
        <f t="shared" si="375"/>
        <v>3.4981688060565608</v>
      </c>
      <c r="R1389" s="340">
        <f t="shared" si="375"/>
        <v>3.6786490539223244</v>
      </c>
      <c r="S1389" s="340">
        <f t="shared" si="375"/>
        <v>3.926258152139086</v>
      </c>
      <c r="T1389" s="340">
        <f t="shared" si="375"/>
        <v>5.0441676585816406</v>
      </c>
      <c r="U1389" s="340">
        <f t="shared" si="375"/>
        <v>6.2708900235950358</v>
      </c>
      <c r="V1389" s="340">
        <f t="shared" si="375"/>
        <v>7.4706888547544583</v>
      </c>
      <c r="W1389" s="340">
        <f t="shared" si="375"/>
        <v>7.8289057833242746</v>
      </c>
      <c r="X1389" s="340">
        <f t="shared" si="375"/>
        <v>8.9041047095997978</v>
      </c>
      <c r="Y1389" s="340">
        <f t="shared" si="375"/>
        <v>12.010232280349738</v>
      </c>
      <c r="Z1389" s="340">
        <f t="shared" si="375"/>
        <v>44.000999999999998</v>
      </c>
      <c r="AA1389" s="340">
        <f t="shared" si="375"/>
        <v>17.582999999999998</v>
      </c>
      <c r="AB1389" s="340">
        <f t="shared" si="375"/>
        <v>17.042549382358057</v>
      </c>
      <c r="AC1389" s="340">
        <f t="shared" si="375"/>
        <v>17.669720276222915</v>
      </c>
      <c r="AD1389" s="340">
        <f t="shared" si="375"/>
        <v>20.332486117969893</v>
      </c>
      <c r="AE1389" s="340">
        <f t="shared" si="375"/>
        <v>20.830079667724736</v>
      </c>
      <c r="AF1389" s="340"/>
      <c r="AG1389" s="340"/>
      <c r="AH1389" s="340"/>
    </row>
    <row r="1390" spans="1:34" s="299" customFormat="1" x14ac:dyDescent="0.2">
      <c r="A1390" s="297" t="s">
        <v>459</v>
      </c>
      <c r="B1390" s="297" t="s">
        <v>399</v>
      </c>
      <c r="C1390" s="340">
        <f t="shared" si="375"/>
        <v>89.656708302264192</v>
      </c>
      <c r="D1390" s="340">
        <f t="shared" si="375"/>
        <v>102.15312743195227</v>
      </c>
      <c r="E1390" s="340">
        <f t="shared" si="375"/>
        <v>62.014407869545252</v>
      </c>
      <c r="F1390" s="340">
        <f t="shared" si="375"/>
        <v>80.570890969895359</v>
      </c>
      <c r="G1390" s="340">
        <f t="shared" si="375"/>
        <v>69.873248040969315</v>
      </c>
      <c r="H1390" s="340">
        <f t="shared" si="375"/>
        <v>62.83192659758005</v>
      </c>
      <c r="I1390" s="340">
        <f t="shared" si="375"/>
        <v>62.79808838510381</v>
      </c>
      <c r="J1390" s="340">
        <f t="shared" si="375"/>
        <v>73.515741055616644</v>
      </c>
      <c r="K1390" s="340">
        <f t="shared" si="375"/>
        <v>69.47513585892743</v>
      </c>
      <c r="L1390" s="340">
        <f t="shared" si="375"/>
        <v>67.636387826043645</v>
      </c>
      <c r="M1390" s="340">
        <f t="shared" si="375"/>
        <v>86.703992265903537</v>
      </c>
      <c r="N1390" s="340">
        <f t="shared" si="375"/>
        <v>102.9084481737364</v>
      </c>
      <c r="O1390" s="340">
        <f t="shared" si="375"/>
        <v>90.25907330121052</v>
      </c>
      <c r="P1390" s="340">
        <f t="shared" si="375"/>
        <v>93.113754226954484</v>
      </c>
      <c r="Q1390" s="340">
        <f t="shared" si="375"/>
        <v>127.93351115656425</v>
      </c>
      <c r="R1390" s="340">
        <f t="shared" si="375"/>
        <v>128.84967770986816</v>
      </c>
      <c r="S1390" s="340">
        <f t="shared" si="375"/>
        <v>168.84956232527617</v>
      </c>
      <c r="T1390" s="340">
        <f t="shared" si="375"/>
        <v>144.26551928503011</v>
      </c>
      <c r="U1390" s="340">
        <f t="shared" si="375"/>
        <v>157.66841549367669</v>
      </c>
      <c r="V1390" s="340">
        <f t="shared" si="375"/>
        <v>153.51904579212618</v>
      </c>
      <c r="W1390" s="340">
        <f t="shared" si="375"/>
        <v>169.54676543586834</v>
      </c>
      <c r="X1390" s="340">
        <f t="shared" si="375"/>
        <v>164.061046734185</v>
      </c>
      <c r="Y1390" s="340">
        <f t="shared" si="375"/>
        <v>164.94216695516047</v>
      </c>
      <c r="Z1390" s="340">
        <f t="shared" si="375"/>
        <v>181.66200000000001</v>
      </c>
      <c r="AA1390" s="340">
        <f t="shared" si="375"/>
        <v>142.29900000000001</v>
      </c>
      <c r="AB1390" s="340">
        <f t="shared" si="375"/>
        <v>175.12074074674948</v>
      </c>
      <c r="AC1390" s="340">
        <f t="shared" si="375"/>
        <v>149.09765487956466</v>
      </c>
      <c r="AD1390" s="340">
        <f t="shared" si="375"/>
        <v>153.28365233196794</v>
      </c>
      <c r="AE1390" s="340">
        <f t="shared" si="375"/>
        <v>147.84028284217183</v>
      </c>
      <c r="AF1390" s="340"/>
      <c r="AG1390" s="340"/>
      <c r="AH1390" s="340"/>
    </row>
    <row r="1391" spans="1:34" s="299" customFormat="1" x14ac:dyDescent="0.2">
      <c r="A1391" s="297" t="s">
        <v>175</v>
      </c>
      <c r="B1391" s="297" t="s">
        <v>400</v>
      </c>
      <c r="C1391" s="340">
        <f t="shared" si="375"/>
        <v>25.041244043965179</v>
      </c>
      <c r="D1391" s="340">
        <f t="shared" si="375"/>
        <v>35.439590126461766</v>
      </c>
      <c r="E1391" s="340">
        <f t="shared" si="375"/>
        <v>35.15697015391639</v>
      </c>
      <c r="F1391" s="340">
        <f t="shared" si="375"/>
        <v>34.076144247309287</v>
      </c>
      <c r="G1391" s="340">
        <f t="shared" si="375"/>
        <v>46.324106070790734</v>
      </c>
      <c r="H1391" s="340">
        <f t="shared" si="375"/>
        <v>40.865485850280322</v>
      </c>
      <c r="I1391" s="340">
        <f t="shared" si="375"/>
        <v>44.614906705223007</v>
      </c>
      <c r="J1391" s="340">
        <f t="shared" si="375"/>
        <v>44.924257801444654</v>
      </c>
      <c r="K1391" s="340">
        <f t="shared" si="375"/>
        <v>59.519205831827385</v>
      </c>
      <c r="L1391" s="340">
        <f t="shared" si="375"/>
        <v>64.944947415758918</v>
      </c>
      <c r="M1391" s="340">
        <f t="shared" si="375"/>
        <v>54.458365710761477</v>
      </c>
      <c r="N1391" s="340">
        <f t="shared" si="375"/>
        <v>79.178590207844323</v>
      </c>
      <c r="O1391" s="340">
        <f t="shared" si="375"/>
        <v>110.54767499559624</v>
      </c>
      <c r="P1391" s="340">
        <f t="shared" si="375"/>
        <v>112.75972108525917</v>
      </c>
      <c r="Q1391" s="340">
        <f t="shared" si="375"/>
        <v>121.11332302189044</v>
      </c>
      <c r="R1391" s="340">
        <f t="shared" si="375"/>
        <v>128.78358198410621</v>
      </c>
      <c r="S1391" s="340">
        <f t="shared" si="375"/>
        <v>137.70865163946937</v>
      </c>
      <c r="T1391" s="340">
        <f t="shared" si="375"/>
        <v>126.60585093194176</v>
      </c>
      <c r="U1391" s="340">
        <f t="shared" si="375"/>
        <v>137.85066078950911</v>
      </c>
      <c r="V1391" s="340">
        <f t="shared" si="375"/>
        <v>150.76941254059059</v>
      </c>
      <c r="W1391" s="340">
        <f t="shared" si="375"/>
        <v>237.36382745763541</v>
      </c>
      <c r="X1391" s="340">
        <f t="shared" si="375"/>
        <v>162.2166005648977</v>
      </c>
      <c r="Y1391" s="340">
        <f t="shared" si="375"/>
        <v>190.25014954933405</v>
      </c>
      <c r="Z1391" s="340">
        <f t="shared" si="375"/>
        <v>175.24100000000001</v>
      </c>
      <c r="AA1391" s="340">
        <f t="shared" si="375"/>
        <v>205.71200000000002</v>
      </c>
      <c r="AB1391" s="340">
        <f t="shared" si="375"/>
        <v>164.96225920255975</v>
      </c>
      <c r="AC1391" s="340">
        <f t="shared" si="375"/>
        <v>240.33331714633653</v>
      </c>
      <c r="AD1391" s="340">
        <f t="shared" si="375"/>
        <v>164.27659401359165</v>
      </c>
      <c r="AE1391" s="340">
        <f t="shared" si="375"/>
        <v>205.35447840325335</v>
      </c>
      <c r="AF1391" s="340"/>
      <c r="AG1391" s="340"/>
      <c r="AH1391" s="340"/>
    </row>
    <row r="1392" spans="1:34" s="299" customFormat="1" x14ac:dyDescent="0.2">
      <c r="A1392" s="297" t="s">
        <v>176</v>
      </c>
      <c r="B1392" s="297" t="s">
        <v>401</v>
      </c>
      <c r="C1392" s="340">
        <f t="shared" si="375"/>
        <v>1.6510981976611441</v>
      </c>
      <c r="D1392" s="340">
        <f t="shared" si="375"/>
        <v>2.5842494946208618</v>
      </c>
      <c r="E1392" s="340">
        <f t="shared" si="375"/>
        <v>3.0364004948589636</v>
      </c>
      <c r="F1392" s="340">
        <f t="shared" si="375"/>
        <v>4.4524760523288922</v>
      </c>
      <c r="G1392" s="340">
        <f t="shared" si="375"/>
        <v>7.8274612480537824</v>
      </c>
      <c r="H1392" s="340">
        <f t="shared" si="375"/>
        <v>5.7118070812018065</v>
      </c>
      <c r="I1392" s="340">
        <f t="shared" si="375"/>
        <v>7.9279195104950535</v>
      </c>
      <c r="J1392" s="340">
        <f t="shared" si="375"/>
        <v>11.912369916936296</v>
      </c>
      <c r="K1392" s="340">
        <f t="shared" si="375"/>
        <v>5.413763078238361</v>
      </c>
      <c r="L1392" s="340">
        <f t="shared" si="375"/>
        <v>7.4634077899305051</v>
      </c>
      <c r="M1392" s="340">
        <f t="shared" si="375"/>
        <v>7.0599623486036212</v>
      </c>
      <c r="N1392" s="340">
        <f t="shared" si="375"/>
        <v>7.545190683484412</v>
      </c>
      <c r="O1392" s="340">
        <f t="shared" si="375"/>
        <v>8.3360635086460206</v>
      </c>
      <c r="P1392" s="340">
        <f t="shared" si="375"/>
        <v>9.0273524415906508</v>
      </c>
      <c r="Q1392" s="340">
        <f t="shared" si="375"/>
        <v>15.543295982129209</v>
      </c>
      <c r="R1392" s="340">
        <f t="shared" si="375"/>
        <v>10.901622519350283</v>
      </c>
      <c r="S1392" s="340">
        <f t="shared" si="375"/>
        <v>10.416326542419252</v>
      </c>
      <c r="T1392" s="340">
        <f t="shared" si="375"/>
        <v>16.752555433580692</v>
      </c>
      <c r="U1392" s="340">
        <f t="shared" si="375"/>
        <v>32.016634315548572</v>
      </c>
      <c r="V1392" s="340">
        <f t="shared" si="375"/>
        <v>26.203915633701858</v>
      </c>
      <c r="W1392" s="340">
        <f t="shared" si="375"/>
        <v>39.472502584210844</v>
      </c>
      <c r="X1392" s="340">
        <f t="shared" si="375"/>
        <v>24.008352056580073</v>
      </c>
      <c r="Y1392" s="340">
        <f t="shared" si="375"/>
        <v>24.045319927291935</v>
      </c>
      <c r="Z1392" s="340">
        <f t="shared" ref="T1392:AE1407" si="376">IFERROR(IF(Z$13=2016,Z1286,IF(Z$13&gt;2016,Y1392*Z1339/Y1286,AA1392*Z1286/AA1339)),0)</f>
        <v>34.999000000000002</v>
      </c>
      <c r="AA1392" s="340">
        <f t="shared" si="376"/>
        <v>56.845999999999997</v>
      </c>
      <c r="AB1392" s="340">
        <f t="shared" si="376"/>
        <v>45.484048123861562</v>
      </c>
      <c r="AC1392" s="340">
        <f t="shared" si="376"/>
        <v>41.429148393430651</v>
      </c>
      <c r="AD1392" s="340">
        <f t="shared" si="376"/>
        <v>49.248458778358859</v>
      </c>
      <c r="AE1392" s="340">
        <f t="shared" si="376"/>
        <v>50.49650902093191</v>
      </c>
      <c r="AF1392" s="340"/>
      <c r="AG1392" s="340"/>
      <c r="AH1392" s="340"/>
    </row>
    <row r="1393" spans="1:34" s="299" customFormat="1" x14ac:dyDescent="0.2">
      <c r="A1393" s="297" t="s">
        <v>108</v>
      </c>
      <c r="B1393" s="297" t="s">
        <v>402</v>
      </c>
      <c r="C1393" s="340">
        <f t="shared" ref="C1393:S1407" si="377">IFERROR(IF(C$13=2016,C1287,IF(C$13&gt;2016,B1393*C1340/B1287,D1393*C1287/D1340)),0)</f>
        <v>5.1040438019001355</v>
      </c>
      <c r="D1393" s="340">
        <f t="shared" si="377"/>
        <v>10.598522591860188</v>
      </c>
      <c r="E1393" s="340">
        <f t="shared" si="377"/>
        <v>4.0594026678926944</v>
      </c>
      <c r="F1393" s="340">
        <f t="shared" si="377"/>
        <v>1.916245890843673</v>
      </c>
      <c r="G1393" s="340">
        <f t="shared" si="377"/>
        <v>6.1657517142876532</v>
      </c>
      <c r="H1393" s="340">
        <f t="shared" si="377"/>
        <v>6.5342947365192412</v>
      </c>
      <c r="I1393" s="340">
        <f t="shared" si="377"/>
        <v>5.7042787449437027</v>
      </c>
      <c r="J1393" s="340">
        <f t="shared" si="377"/>
        <v>6.4293354253148873</v>
      </c>
      <c r="K1393" s="340">
        <f t="shared" si="377"/>
        <v>6.2305387187084715</v>
      </c>
      <c r="L1393" s="340">
        <f t="shared" si="377"/>
        <v>10.949539956776388</v>
      </c>
      <c r="M1393" s="340">
        <f t="shared" si="377"/>
        <v>14.887105001110021</v>
      </c>
      <c r="N1393" s="340">
        <f t="shared" si="377"/>
        <v>13.685537877442847</v>
      </c>
      <c r="O1393" s="340">
        <f t="shared" si="377"/>
        <v>10.160761487743061</v>
      </c>
      <c r="P1393" s="340">
        <f t="shared" si="377"/>
        <v>17.697896621677771</v>
      </c>
      <c r="Q1393" s="340">
        <f t="shared" si="377"/>
        <v>15.771562607028013</v>
      </c>
      <c r="R1393" s="340">
        <f t="shared" si="377"/>
        <v>18.814077274149469</v>
      </c>
      <c r="S1393" s="340">
        <f t="shared" si="377"/>
        <v>23.132161284208291</v>
      </c>
      <c r="T1393" s="340">
        <f t="shared" si="376"/>
        <v>27.181543368463679</v>
      </c>
      <c r="U1393" s="340">
        <f t="shared" si="376"/>
        <v>37.631170406539518</v>
      </c>
      <c r="V1393" s="340">
        <f t="shared" si="376"/>
        <v>42.701947976408867</v>
      </c>
      <c r="W1393" s="340">
        <f t="shared" si="376"/>
        <v>43.697678125261845</v>
      </c>
      <c r="X1393" s="340">
        <f t="shared" si="376"/>
        <v>56.153583928727784</v>
      </c>
      <c r="Y1393" s="340">
        <f t="shared" si="376"/>
        <v>40.351608711402896</v>
      </c>
      <c r="Z1393" s="340">
        <f t="shared" si="376"/>
        <v>42.823999999999998</v>
      </c>
      <c r="AA1393" s="340">
        <f t="shared" si="376"/>
        <v>61.318000000000005</v>
      </c>
      <c r="AB1393" s="340">
        <f t="shared" si="376"/>
        <v>62.00899525065963</v>
      </c>
      <c r="AC1393" s="340">
        <f t="shared" si="376"/>
        <v>62.145071527970885</v>
      </c>
      <c r="AD1393" s="340">
        <f t="shared" si="376"/>
        <v>47.913392208656809</v>
      </c>
      <c r="AE1393" s="340">
        <f t="shared" si="376"/>
        <v>92.610244577463547</v>
      </c>
      <c r="AF1393" s="340"/>
      <c r="AG1393" s="340"/>
      <c r="AH1393" s="340"/>
    </row>
    <row r="1394" spans="1:34" s="299" customFormat="1" x14ac:dyDescent="0.2">
      <c r="A1394" s="297" t="s">
        <v>460</v>
      </c>
      <c r="B1394" s="297" t="s">
        <v>403</v>
      </c>
      <c r="C1394" s="340">
        <f t="shared" si="377"/>
        <v>8.9742043031003043</v>
      </c>
      <c r="D1394" s="340">
        <f t="shared" si="377"/>
        <v>9.6732069204414817</v>
      </c>
      <c r="E1394" s="340">
        <f t="shared" si="377"/>
        <v>10.316312441045437</v>
      </c>
      <c r="F1394" s="340">
        <f t="shared" si="377"/>
        <v>10.893459256927541</v>
      </c>
      <c r="G1394" s="340">
        <f t="shared" si="377"/>
        <v>11.646035027409294</v>
      </c>
      <c r="H1394" s="340">
        <f t="shared" si="377"/>
        <v>12.869870622858535</v>
      </c>
      <c r="I1394" s="340">
        <f t="shared" si="377"/>
        <v>13.898478957802798</v>
      </c>
      <c r="J1394" s="340">
        <f t="shared" si="377"/>
        <v>15.221458849790638</v>
      </c>
      <c r="K1394" s="340">
        <f t="shared" si="377"/>
        <v>17.027274749683283</v>
      </c>
      <c r="L1394" s="340">
        <f t="shared" si="377"/>
        <v>18.361523971529397</v>
      </c>
      <c r="M1394" s="340">
        <f t="shared" si="377"/>
        <v>20.358951924086451</v>
      </c>
      <c r="N1394" s="340">
        <f t="shared" si="377"/>
        <v>18.357891457957269</v>
      </c>
      <c r="O1394" s="340">
        <f t="shared" si="377"/>
        <v>17.882626646933858</v>
      </c>
      <c r="P1394" s="340">
        <f t="shared" si="377"/>
        <v>18.317428440697753</v>
      </c>
      <c r="Q1394" s="340">
        <f t="shared" si="377"/>
        <v>19.93619865403554</v>
      </c>
      <c r="R1394" s="340">
        <f t="shared" si="377"/>
        <v>20.854154916467039</v>
      </c>
      <c r="S1394" s="340">
        <f t="shared" si="377"/>
        <v>19.633896784659449</v>
      </c>
      <c r="T1394" s="340">
        <f t="shared" si="376"/>
        <v>20.502988281016023</v>
      </c>
      <c r="U1394" s="340">
        <f t="shared" si="376"/>
        <v>20.734048897226362</v>
      </c>
      <c r="V1394" s="340">
        <f t="shared" si="376"/>
        <v>21.781094608221974</v>
      </c>
      <c r="W1394" s="340">
        <f t="shared" si="376"/>
        <v>22.542553877813969</v>
      </c>
      <c r="X1394" s="340">
        <f t="shared" si="376"/>
        <v>24.742534545594395</v>
      </c>
      <c r="Y1394" s="340">
        <f t="shared" si="376"/>
        <v>26.180259075263681</v>
      </c>
      <c r="Z1394" s="340">
        <f t="shared" si="376"/>
        <v>27.632000000000001</v>
      </c>
      <c r="AA1394" s="340">
        <f t="shared" si="376"/>
        <v>29.241000000000003</v>
      </c>
      <c r="AB1394" s="340">
        <f t="shared" si="376"/>
        <v>28.681024005394473</v>
      </c>
      <c r="AC1394" s="340">
        <f t="shared" si="376"/>
        <v>24.231493706431056</v>
      </c>
      <c r="AD1394" s="340">
        <f t="shared" si="376"/>
        <v>24.472663362934799</v>
      </c>
      <c r="AE1394" s="340">
        <f t="shared" si="376"/>
        <v>17.608297383789317</v>
      </c>
      <c r="AF1394" s="340"/>
      <c r="AG1394" s="340"/>
      <c r="AH1394" s="340"/>
    </row>
    <row r="1395" spans="1:34" s="299" customFormat="1" x14ac:dyDescent="0.2">
      <c r="A1395" s="297" t="s">
        <v>177</v>
      </c>
      <c r="B1395" s="297" t="s">
        <v>404</v>
      </c>
      <c r="C1395" s="340">
        <f t="shared" si="377"/>
        <v>14.646266038403253</v>
      </c>
      <c r="D1395" s="340">
        <f t="shared" si="377"/>
        <v>16.263756709104705</v>
      </c>
      <c r="E1395" s="340">
        <f t="shared" si="377"/>
        <v>17.089898284434248</v>
      </c>
      <c r="F1395" s="340">
        <f t="shared" si="377"/>
        <v>18.188850187421071</v>
      </c>
      <c r="G1395" s="340">
        <f t="shared" si="377"/>
        <v>19.826935599252941</v>
      </c>
      <c r="H1395" s="340">
        <f t="shared" si="377"/>
        <v>20.861047093832429</v>
      </c>
      <c r="I1395" s="340">
        <f t="shared" si="377"/>
        <v>24.14897467803236</v>
      </c>
      <c r="J1395" s="340">
        <f t="shared" si="377"/>
        <v>26.009233047639558</v>
      </c>
      <c r="K1395" s="340">
        <f t="shared" si="377"/>
        <v>24.593814969903708</v>
      </c>
      <c r="L1395" s="340">
        <f t="shared" si="377"/>
        <v>19.6727742404052</v>
      </c>
      <c r="M1395" s="340">
        <f t="shared" si="377"/>
        <v>20.258299327140776</v>
      </c>
      <c r="N1395" s="340">
        <f t="shared" si="377"/>
        <v>20.214698950138072</v>
      </c>
      <c r="O1395" s="340">
        <f t="shared" si="377"/>
        <v>20.106868349601751</v>
      </c>
      <c r="P1395" s="340">
        <f t="shared" si="377"/>
        <v>23.240912941494898</v>
      </c>
      <c r="Q1395" s="340">
        <f t="shared" si="377"/>
        <v>28.860327214586334</v>
      </c>
      <c r="R1395" s="340">
        <f t="shared" si="377"/>
        <v>25.576297891072521</v>
      </c>
      <c r="S1395" s="340">
        <f t="shared" si="377"/>
        <v>29.566046469909367</v>
      </c>
      <c r="T1395" s="340">
        <f t="shared" si="376"/>
        <v>34.035119578696921</v>
      </c>
      <c r="U1395" s="340">
        <f t="shared" si="376"/>
        <v>42.078773847714359</v>
      </c>
      <c r="V1395" s="340">
        <f t="shared" si="376"/>
        <v>50.990921779051057</v>
      </c>
      <c r="W1395" s="340">
        <f t="shared" si="376"/>
        <v>57.719105699933877</v>
      </c>
      <c r="X1395" s="340">
        <f t="shared" si="376"/>
        <v>67.578493906022956</v>
      </c>
      <c r="Y1395" s="340">
        <f t="shared" si="376"/>
        <v>82.212815625473951</v>
      </c>
      <c r="Z1395" s="340">
        <f t="shared" si="376"/>
        <v>82.671999999999997</v>
      </c>
      <c r="AA1395" s="340">
        <f t="shared" si="376"/>
        <v>81.938999999999993</v>
      </c>
      <c r="AB1395" s="340">
        <f t="shared" si="376"/>
        <v>85.230804910516184</v>
      </c>
      <c r="AC1395" s="340">
        <f t="shared" si="376"/>
        <v>87.584316455565826</v>
      </c>
      <c r="AD1395" s="340">
        <f t="shared" si="376"/>
        <v>96.557406884805729</v>
      </c>
      <c r="AE1395" s="340">
        <f t="shared" si="376"/>
        <v>92.377899530700816</v>
      </c>
      <c r="AF1395" s="340"/>
      <c r="AG1395" s="340"/>
      <c r="AH1395" s="340"/>
    </row>
    <row r="1396" spans="1:34" s="299" customFormat="1" x14ac:dyDescent="0.2">
      <c r="A1396" s="297" t="s">
        <v>110</v>
      </c>
      <c r="B1396" s="297" t="s">
        <v>405</v>
      </c>
      <c r="C1396" s="340">
        <f t="shared" si="377"/>
        <v>14.103958725151262</v>
      </c>
      <c r="D1396" s="340">
        <f t="shared" si="377"/>
        <v>17.009628944202891</v>
      </c>
      <c r="E1396" s="340">
        <f t="shared" si="377"/>
        <v>14.86966868575489</v>
      </c>
      <c r="F1396" s="340">
        <f t="shared" si="377"/>
        <v>16.72583638428868</v>
      </c>
      <c r="G1396" s="340">
        <f t="shared" si="377"/>
        <v>21.88310370013561</v>
      </c>
      <c r="H1396" s="340">
        <f t="shared" si="377"/>
        <v>23.711068200865888</v>
      </c>
      <c r="I1396" s="340">
        <f t="shared" si="377"/>
        <v>22.662588421895933</v>
      </c>
      <c r="J1396" s="340">
        <f t="shared" si="377"/>
        <v>23.015750613501044</v>
      </c>
      <c r="K1396" s="340">
        <f t="shared" si="377"/>
        <v>21.924877153474213</v>
      </c>
      <c r="L1396" s="340">
        <f t="shared" si="377"/>
        <v>21.141386998591134</v>
      </c>
      <c r="M1396" s="340">
        <f t="shared" si="377"/>
        <v>24.167496270745797</v>
      </c>
      <c r="N1396" s="340">
        <f t="shared" si="377"/>
        <v>26.977615132960594</v>
      </c>
      <c r="O1396" s="340">
        <f t="shared" si="377"/>
        <v>27.810066533538823</v>
      </c>
      <c r="P1396" s="340">
        <f t="shared" si="377"/>
        <v>33.135558552790549</v>
      </c>
      <c r="Q1396" s="340">
        <f t="shared" si="377"/>
        <v>35.292027454295187</v>
      </c>
      <c r="R1396" s="340">
        <f t="shared" si="377"/>
        <v>35.332164453235613</v>
      </c>
      <c r="S1396" s="340">
        <f t="shared" si="377"/>
        <v>36.343016166112292</v>
      </c>
      <c r="T1396" s="340">
        <f t="shared" si="376"/>
        <v>41.198428288642866</v>
      </c>
      <c r="U1396" s="340">
        <f t="shared" si="376"/>
        <v>50.911092831502287</v>
      </c>
      <c r="V1396" s="340">
        <f t="shared" si="376"/>
        <v>57.662520798727464</v>
      </c>
      <c r="W1396" s="340">
        <f t="shared" si="376"/>
        <v>69.699299051939761</v>
      </c>
      <c r="X1396" s="340">
        <f t="shared" si="376"/>
        <v>67.359618778802101</v>
      </c>
      <c r="Y1396" s="340">
        <f t="shared" si="376"/>
        <v>73.689265083072272</v>
      </c>
      <c r="Z1396" s="340">
        <f t="shared" si="376"/>
        <v>69.534999999999997</v>
      </c>
      <c r="AA1396" s="340">
        <f t="shared" si="376"/>
        <v>68.277000000000001</v>
      </c>
      <c r="AB1396" s="340">
        <f t="shared" si="376"/>
        <v>70.692188100226986</v>
      </c>
      <c r="AC1396" s="340">
        <f t="shared" si="376"/>
        <v>75.570524187057615</v>
      </c>
      <c r="AD1396" s="340">
        <f t="shared" si="376"/>
        <v>78.479569172872502</v>
      </c>
      <c r="AE1396" s="340">
        <f t="shared" si="376"/>
        <v>80.338608685024283</v>
      </c>
      <c r="AF1396" s="340"/>
      <c r="AG1396" s="340"/>
      <c r="AH1396" s="340"/>
    </row>
    <row r="1397" spans="1:34" s="299" customFormat="1" x14ac:dyDescent="0.2">
      <c r="A1397" s="297" t="s">
        <v>178</v>
      </c>
      <c r="B1397" s="297" t="s">
        <v>406</v>
      </c>
      <c r="C1397" s="340">
        <f t="shared" si="377"/>
        <v>2.3662236311923217</v>
      </c>
      <c r="D1397" s="340">
        <f t="shared" si="377"/>
        <v>2.5309691043936229</v>
      </c>
      <c r="E1397" s="340">
        <f t="shared" si="377"/>
        <v>2.4152124949417746</v>
      </c>
      <c r="F1397" s="340">
        <f t="shared" si="377"/>
        <v>2.8163954994738569</v>
      </c>
      <c r="G1397" s="340">
        <f t="shared" si="377"/>
        <v>3.2736484711909668</v>
      </c>
      <c r="H1397" s="340">
        <f t="shared" si="377"/>
        <v>2.3431247823985211</v>
      </c>
      <c r="I1397" s="340">
        <f t="shared" si="377"/>
        <v>2.9150823463280506</v>
      </c>
      <c r="J1397" s="340">
        <f t="shared" si="377"/>
        <v>3.9197240324662235</v>
      </c>
      <c r="K1397" s="340">
        <f t="shared" si="377"/>
        <v>2.7944791084999556</v>
      </c>
      <c r="L1397" s="340">
        <f t="shared" si="377"/>
        <v>2.3284294882443488</v>
      </c>
      <c r="M1397" s="340">
        <f t="shared" si="377"/>
        <v>2.4795336906401246</v>
      </c>
      <c r="N1397" s="340">
        <f t="shared" si="377"/>
        <v>2.0088721918174963</v>
      </c>
      <c r="O1397" s="340">
        <f t="shared" si="377"/>
        <v>2.212050529042672</v>
      </c>
      <c r="P1397" s="340">
        <f t="shared" si="377"/>
        <v>2.0374320647626147</v>
      </c>
      <c r="Q1397" s="340">
        <f t="shared" si="377"/>
        <v>4.7050977901828626</v>
      </c>
      <c r="R1397" s="340">
        <f t="shared" si="377"/>
        <v>7.9160391064509525</v>
      </c>
      <c r="S1397" s="340">
        <f t="shared" si="377"/>
        <v>8.7887065436399894</v>
      </c>
      <c r="T1397" s="340">
        <f t="shared" si="376"/>
        <v>12.561926072748452</v>
      </c>
      <c r="U1397" s="340">
        <f t="shared" si="376"/>
        <v>12.100713942984457</v>
      </c>
      <c r="V1397" s="340">
        <f t="shared" si="376"/>
        <v>13.227938469807091</v>
      </c>
      <c r="W1397" s="340">
        <f t="shared" si="376"/>
        <v>11.943006928518971</v>
      </c>
      <c r="X1397" s="340">
        <f t="shared" si="376"/>
        <v>11.133952418436371</v>
      </c>
      <c r="Y1397" s="340">
        <f t="shared" si="376"/>
        <v>9.9866870592315884</v>
      </c>
      <c r="Z1397" s="340">
        <f t="shared" si="376"/>
        <v>9.5890000000000004</v>
      </c>
      <c r="AA1397" s="340">
        <f t="shared" si="376"/>
        <v>9.4380000000000006</v>
      </c>
      <c r="AB1397" s="340">
        <f t="shared" si="376"/>
        <v>9.1168030250945353</v>
      </c>
      <c r="AC1397" s="340">
        <f t="shared" si="376"/>
        <v>8.7352327938499226</v>
      </c>
      <c r="AD1397" s="340">
        <f t="shared" si="376"/>
        <v>10.030026857903771</v>
      </c>
      <c r="AE1397" s="340">
        <f t="shared" si="376"/>
        <v>9.1152711895327183</v>
      </c>
      <c r="AF1397" s="340"/>
      <c r="AG1397" s="340"/>
      <c r="AH1397" s="340"/>
    </row>
    <row r="1398" spans="1:34" s="299" customFormat="1" x14ac:dyDescent="0.2">
      <c r="A1398" s="297" t="s">
        <v>179</v>
      </c>
      <c r="B1398" s="297" t="s">
        <v>407</v>
      </c>
      <c r="C1398" s="340">
        <f t="shared" si="377"/>
        <v>72.978541213991349</v>
      </c>
      <c r="D1398" s="340">
        <f t="shared" si="377"/>
        <v>69.260810068718257</v>
      </c>
      <c r="E1398" s="340">
        <f t="shared" si="377"/>
        <v>92.834354619560784</v>
      </c>
      <c r="F1398" s="340">
        <f t="shared" si="377"/>
        <v>106.43617742199312</v>
      </c>
      <c r="G1398" s="340">
        <f t="shared" si="377"/>
        <v>117.65572403895817</v>
      </c>
      <c r="H1398" s="340">
        <f t="shared" si="377"/>
        <v>119.20336614659576</v>
      </c>
      <c r="I1398" s="340">
        <f t="shared" si="377"/>
        <v>116.32844147350885</v>
      </c>
      <c r="J1398" s="340">
        <f t="shared" si="377"/>
        <v>114.27215491541102</v>
      </c>
      <c r="K1398" s="340">
        <f t="shared" si="377"/>
        <v>118.38656566200734</v>
      </c>
      <c r="L1398" s="340">
        <f t="shared" si="377"/>
        <v>110.49115808017193</v>
      </c>
      <c r="M1398" s="340">
        <f t="shared" si="377"/>
        <v>121.747747282402</v>
      </c>
      <c r="N1398" s="340">
        <f t="shared" si="377"/>
        <v>126.75110815801273</v>
      </c>
      <c r="O1398" s="340">
        <f t="shared" si="377"/>
        <v>130.5409961237221</v>
      </c>
      <c r="P1398" s="340">
        <f t="shared" si="377"/>
        <v>132.4482641709948</v>
      </c>
      <c r="Q1398" s="340">
        <f t="shared" si="377"/>
        <v>132.74360750492843</v>
      </c>
      <c r="R1398" s="340">
        <f t="shared" si="377"/>
        <v>140.45172656604089</v>
      </c>
      <c r="S1398" s="340">
        <f t="shared" si="377"/>
        <v>145.28545701694222</v>
      </c>
      <c r="T1398" s="340">
        <f t="shared" si="376"/>
        <v>147.66244752789879</v>
      </c>
      <c r="U1398" s="340">
        <f t="shared" si="376"/>
        <v>158.83972394599107</v>
      </c>
      <c r="V1398" s="340">
        <f t="shared" si="376"/>
        <v>136.54720700404869</v>
      </c>
      <c r="W1398" s="340">
        <f t="shared" si="376"/>
        <v>140.7255524283508</v>
      </c>
      <c r="X1398" s="340">
        <f t="shared" si="376"/>
        <v>119.30210960082799</v>
      </c>
      <c r="Y1398" s="340">
        <f t="shared" si="376"/>
        <v>132.01577084960738</v>
      </c>
      <c r="Z1398" s="340">
        <f t="shared" si="376"/>
        <v>115.818</v>
      </c>
      <c r="AA1398" s="340">
        <f t="shared" si="376"/>
        <v>111.491</v>
      </c>
      <c r="AB1398" s="340">
        <f t="shared" si="376"/>
        <v>118.27211071463881</v>
      </c>
      <c r="AC1398" s="340">
        <f t="shared" si="376"/>
        <v>121.4460987776484</v>
      </c>
      <c r="AD1398" s="340">
        <f t="shared" si="376"/>
        <v>118.4046152097806</v>
      </c>
      <c r="AE1398" s="340">
        <f t="shared" si="376"/>
        <v>115.36499654739099</v>
      </c>
      <c r="AF1398" s="340"/>
      <c r="AG1398" s="340"/>
      <c r="AH1398" s="340"/>
    </row>
    <row r="1399" spans="1:34" s="299" customFormat="1" x14ac:dyDescent="0.2">
      <c r="A1399" s="297" t="s">
        <v>461</v>
      </c>
      <c r="B1399" s="297" t="s">
        <v>408</v>
      </c>
      <c r="C1399" s="340">
        <f t="shared" si="377"/>
        <v>7.513861130728583</v>
      </c>
      <c r="D1399" s="340">
        <f t="shared" si="377"/>
        <v>8.0063248932974922</v>
      </c>
      <c r="E1399" s="340">
        <f t="shared" si="377"/>
        <v>7.4837255389554258</v>
      </c>
      <c r="F1399" s="340">
        <f t="shared" si="377"/>
        <v>7.1882032061557704</v>
      </c>
      <c r="G1399" s="340">
        <f t="shared" si="377"/>
        <v>7.2250146526722183</v>
      </c>
      <c r="H1399" s="340">
        <f t="shared" si="377"/>
        <v>10.149272349021528</v>
      </c>
      <c r="I1399" s="340">
        <f t="shared" si="377"/>
        <v>13.487344617263922</v>
      </c>
      <c r="J1399" s="340">
        <f t="shared" si="377"/>
        <v>13.16789685206346</v>
      </c>
      <c r="K1399" s="340">
        <f t="shared" si="377"/>
        <v>25.182782012823555</v>
      </c>
      <c r="L1399" s="340">
        <f t="shared" si="377"/>
        <v>20.176807803038979</v>
      </c>
      <c r="M1399" s="340">
        <f t="shared" si="377"/>
        <v>10.203492544911636</v>
      </c>
      <c r="N1399" s="340">
        <f t="shared" si="377"/>
        <v>13.690275596186337</v>
      </c>
      <c r="O1399" s="340">
        <f t="shared" si="377"/>
        <v>15.613119724824825</v>
      </c>
      <c r="P1399" s="340">
        <f t="shared" si="377"/>
        <v>15.944363367439667</v>
      </c>
      <c r="Q1399" s="340">
        <f t="shared" si="377"/>
        <v>19.702626156793958</v>
      </c>
      <c r="R1399" s="340">
        <f t="shared" si="377"/>
        <v>23.756980405541164</v>
      </c>
      <c r="S1399" s="340">
        <f t="shared" si="377"/>
        <v>25.832239422935533</v>
      </c>
      <c r="T1399" s="340">
        <f t="shared" si="376"/>
        <v>26.85198994846191</v>
      </c>
      <c r="U1399" s="340">
        <f t="shared" si="376"/>
        <v>31.648628261542477</v>
      </c>
      <c r="V1399" s="340">
        <f t="shared" si="376"/>
        <v>28.316718094682809</v>
      </c>
      <c r="W1399" s="340">
        <f t="shared" si="376"/>
        <v>29.96724064477991</v>
      </c>
      <c r="X1399" s="340">
        <f t="shared" si="376"/>
        <v>25.871168737419445</v>
      </c>
      <c r="Y1399" s="340">
        <f t="shared" si="376"/>
        <v>37.112255421198832</v>
      </c>
      <c r="Z1399" s="340">
        <f t="shared" si="376"/>
        <v>33.021000000000001</v>
      </c>
      <c r="AA1399" s="340">
        <f t="shared" si="376"/>
        <v>31.768000000000001</v>
      </c>
      <c r="AB1399" s="340">
        <f t="shared" si="376"/>
        <v>33.194938484621161</v>
      </c>
      <c r="AC1399" s="340">
        <f t="shared" si="376"/>
        <v>32.253571920009442</v>
      </c>
      <c r="AD1399" s="340">
        <f t="shared" si="376"/>
        <v>23.678355312495778</v>
      </c>
      <c r="AE1399" s="340">
        <f t="shared" si="376"/>
        <v>26.648555834492672</v>
      </c>
      <c r="AF1399" s="340"/>
      <c r="AG1399" s="340"/>
      <c r="AH1399" s="340"/>
    </row>
    <row r="1400" spans="1:34" s="299" customFormat="1" x14ac:dyDescent="0.2">
      <c r="A1400" s="297" t="s">
        <v>111</v>
      </c>
      <c r="B1400" s="297" t="s">
        <v>409</v>
      </c>
      <c r="C1400" s="340">
        <f t="shared" si="377"/>
        <v>8.0208026332660026E-2</v>
      </c>
      <c r="D1400" s="340">
        <f t="shared" si="377"/>
        <v>0.10163639280681804</v>
      </c>
      <c r="E1400" s="340">
        <f t="shared" si="377"/>
        <v>8.6089338590850037E-2</v>
      </c>
      <c r="F1400" s="340">
        <f t="shared" si="377"/>
        <v>0.13454744436066846</v>
      </c>
      <c r="G1400" s="340">
        <f t="shared" si="377"/>
        <v>0.13159680936690107</v>
      </c>
      <c r="H1400" s="340">
        <f t="shared" si="377"/>
        <v>0.10354943725712283</v>
      </c>
      <c r="I1400" s="340">
        <f t="shared" si="377"/>
        <v>0.11673272405104959</v>
      </c>
      <c r="J1400" s="340">
        <f t="shared" si="377"/>
        <v>7.4872748437472145E-2</v>
      </c>
      <c r="K1400" s="340">
        <f t="shared" si="377"/>
        <v>5.8607188193469086E-2</v>
      </c>
      <c r="L1400" s="340">
        <f t="shared" si="377"/>
        <v>7.7524788140241718E-2</v>
      </c>
      <c r="M1400" s="340">
        <f t="shared" si="377"/>
        <v>7.5599965177919295E-2</v>
      </c>
      <c r="N1400" s="340">
        <f t="shared" si="377"/>
        <v>8.1552145083353761E-2</v>
      </c>
      <c r="O1400" s="340">
        <f t="shared" si="377"/>
        <v>0.15461344548642339</v>
      </c>
      <c r="P1400" s="340">
        <f t="shared" si="377"/>
        <v>0.1129842637239751</v>
      </c>
      <c r="Q1400" s="340">
        <f t="shared" si="377"/>
        <v>0.42911942332919367</v>
      </c>
      <c r="R1400" s="340">
        <f t="shared" si="377"/>
        <v>0.28470845468888506</v>
      </c>
      <c r="S1400" s="340">
        <f t="shared" si="377"/>
        <v>0.33788753597665283</v>
      </c>
      <c r="T1400" s="340">
        <f t="shared" si="376"/>
        <v>0.35116617432913605</v>
      </c>
      <c r="U1400" s="340">
        <f t="shared" si="376"/>
        <v>0.55393536847532077</v>
      </c>
      <c r="V1400" s="340">
        <f t="shared" si="376"/>
        <v>0.66651472994404626</v>
      </c>
      <c r="W1400" s="340">
        <f t="shared" si="376"/>
        <v>0.98197447988907238</v>
      </c>
      <c r="X1400" s="340">
        <f t="shared" si="376"/>
        <v>1.4271045060537999</v>
      </c>
      <c r="Y1400" s="340">
        <f t="shared" si="376"/>
        <v>2.1354043705887031</v>
      </c>
      <c r="Z1400" s="340">
        <f t="shared" si="376"/>
        <v>6.4089999999999998</v>
      </c>
      <c r="AA1400" s="340">
        <f t="shared" si="376"/>
        <v>6.6029999999999998</v>
      </c>
      <c r="AB1400" s="340">
        <f t="shared" si="376"/>
        <v>6.6261684210526317</v>
      </c>
      <c r="AC1400" s="340">
        <f t="shared" si="376"/>
        <v>9.6534337021167751</v>
      </c>
      <c r="AD1400" s="340">
        <f t="shared" si="376"/>
        <v>7.4467381576058376</v>
      </c>
      <c r="AE1400" s="340">
        <f t="shared" si="376"/>
        <v>9.7390469436787583</v>
      </c>
      <c r="AF1400" s="340"/>
      <c r="AG1400" s="340"/>
      <c r="AH1400" s="340"/>
    </row>
    <row r="1401" spans="1:34" s="299" customFormat="1" x14ac:dyDescent="0.2">
      <c r="A1401" s="297" t="s">
        <v>181</v>
      </c>
      <c r="B1401" s="297" t="s">
        <v>410</v>
      </c>
      <c r="C1401" s="340">
        <f t="shared" si="377"/>
        <v>42.695665358835932</v>
      </c>
      <c r="D1401" s="340">
        <f t="shared" si="377"/>
        <v>43.985030145699874</v>
      </c>
      <c r="E1401" s="340">
        <f t="shared" si="377"/>
        <v>44.710213356295597</v>
      </c>
      <c r="F1401" s="340">
        <f t="shared" si="377"/>
        <v>47.282203321824994</v>
      </c>
      <c r="G1401" s="340">
        <f t="shared" si="377"/>
        <v>50.331219321177173</v>
      </c>
      <c r="H1401" s="340">
        <f t="shared" si="377"/>
        <v>54.084003001673288</v>
      </c>
      <c r="I1401" s="340">
        <f t="shared" si="377"/>
        <v>50.99126552512255</v>
      </c>
      <c r="J1401" s="340">
        <f t="shared" si="377"/>
        <v>56.651340391695562</v>
      </c>
      <c r="K1401" s="340">
        <f t="shared" si="377"/>
        <v>74.110194865678665</v>
      </c>
      <c r="L1401" s="340">
        <f t="shared" si="377"/>
        <v>69.460564778428363</v>
      </c>
      <c r="M1401" s="340">
        <f t="shared" si="377"/>
        <v>60.517245553621322</v>
      </c>
      <c r="N1401" s="340">
        <f t="shared" si="377"/>
        <v>60.513850089079853</v>
      </c>
      <c r="O1401" s="340">
        <f t="shared" si="377"/>
        <v>57.121269042877024</v>
      </c>
      <c r="P1401" s="340">
        <f t="shared" si="377"/>
        <v>66.528121040019585</v>
      </c>
      <c r="Q1401" s="340">
        <f t="shared" si="377"/>
        <v>43.719324535719821</v>
      </c>
      <c r="R1401" s="340">
        <f t="shared" si="377"/>
        <v>69.174047649564301</v>
      </c>
      <c r="S1401" s="340">
        <f t="shared" si="377"/>
        <v>64.958412112034296</v>
      </c>
      <c r="T1401" s="340">
        <f t="shared" si="376"/>
        <v>63.400613473081563</v>
      </c>
      <c r="U1401" s="340">
        <f t="shared" si="376"/>
        <v>76.020410773020757</v>
      </c>
      <c r="V1401" s="340">
        <f t="shared" si="376"/>
        <v>72.456381646604783</v>
      </c>
      <c r="W1401" s="340">
        <f t="shared" si="376"/>
        <v>76.940366297206452</v>
      </c>
      <c r="X1401" s="340">
        <f t="shared" si="376"/>
        <v>73.907843035406344</v>
      </c>
      <c r="Y1401" s="340">
        <f t="shared" si="376"/>
        <v>88.085862659677602</v>
      </c>
      <c r="Z1401" s="340">
        <f t="shared" si="376"/>
        <v>80.432000000000002</v>
      </c>
      <c r="AA1401" s="340">
        <f t="shared" si="376"/>
        <v>74.712999999999994</v>
      </c>
      <c r="AB1401" s="340">
        <f t="shared" si="376"/>
        <v>68.489095552803718</v>
      </c>
      <c r="AC1401" s="340">
        <f t="shared" si="376"/>
        <v>70.25629908638652</v>
      </c>
      <c r="AD1401" s="340">
        <f t="shared" si="376"/>
        <v>74.993553665036103</v>
      </c>
      <c r="AE1401" s="340">
        <f t="shared" si="376"/>
        <v>77.138051731631805</v>
      </c>
      <c r="AF1401" s="340"/>
      <c r="AG1401" s="340"/>
      <c r="AH1401" s="340"/>
    </row>
    <row r="1402" spans="1:34" s="299" customFormat="1" x14ac:dyDescent="0.2">
      <c r="A1402" s="297" t="s">
        <v>112</v>
      </c>
      <c r="B1402" s="297" t="s">
        <v>411</v>
      </c>
      <c r="C1402" s="340">
        <f t="shared" si="377"/>
        <v>11.829412767366913</v>
      </c>
      <c r="D1402" s="340">
        <f t="shared" si="377"/>
        <v>20.645980518543688</v>
      </c>
      <c r="E1402" s="340">
        <f t="shared" si="377"/>
        <v>14.343031197259249</v>
      </c>
      <c r="F1402" s="340">
        <f t="shared" si="377"/>
        <v>31.717272145630915</v>
      </c>
      <c r="G1402" s="340">
        <f t="shared" si="377"/>
        <v>38.94571056830975</v>
      </c>
      <c r="H1402" s="340">
        <f t="shared" si="377"/>
        <v>37.581516682434341</v>
      </c>
      <c r="I1402" s="340">
        <f t="shared" si="377"/>
        <v>45.999226253140606</v>
      </c>
      <c r="J1402" s="340">
        <f t="shared" si="377"/>
        <v>51.096197067448536</v>
      </c>
      <c r="K1402" s="340">
        <f t="shared" si="377"/>
        <v>43.081638182194112</v>
      </c>
      <c r="L1402" s="340">
        <f t="shared" si="377"/>
        <v>48.016124091192438</v>
      </c>
      <c r="M1402" s="340">
        <f t="shared" si="377"/>
        <v>77.779386206881654</v>
      </c>
      <c r="N1402" s="340">
        <f t="shared" si="377"/>
        <v>49.602905608651326</v>
      </c>
      <c r="O1402" s="340">
        <f t="shared" si="377"/>
        <v>71.587000105977836</v>
      </c>
      <c r="P1402" s="340">
        <f t="shared" si="377"/>
        <v>90.420308006376885</v>
      </c>
      <c r="Q1402" s="340">
        <f t="shared" si="377"/>
        <v>95.517621849130975</v>
      </c>
      <c r="R1402" s="340">
        <f t="shared" si="377"/>
        <v>70.219170730771452</v>
      </c>
      <c r="S1402" s="340">
        <f t="shared" si="377"/>
        <v>128.21253330491663</v>
      </c>
      <c r="T1402" s="340">
        <f t="shared" si="376"/>
        <v>191.89176662929046</v>
      </c>
      <c r="U1402" s="340">
        <f t="shared" si="376"/>
        <v>106.66079434752814</v>
      </c>
      <c r="V1402" s="340">
        <f t="shared" si="376"/>
        <v>178.77259794549522</v>
      </c>
      <c r="W1402" s="340">
        <f t="shared" si="376"/>
        <v>201.93078768504958</v>
      </c>
      <c r="X1402" s="340">
        <f t="shared" si="376"/>
        <v>237.56793261287285</v>
      </c>
      <c r="Y1402" s="340">
        <f t="shared" si="376"/>
        <v>250.742963838328</v>
      </c>
      <c r="Z1402" s="340">
        <f t="shared" si="376"/>
        <v>232.648</v>
      </c>
      <c r="AA1402" s="340">
        <f t="shared" si="376"/>
        <v>336.61900000000003</v>
      </c>
      <c r="AB1402" s="340">
        <f t="shared" si="376"/>
        <v>593.16931052289067</v>
      </c>
      <c r="AC1402" s="340">
        <f t="shared" si="376"/>
        <v>849.37449989378933</v>
      </c>
      <c r="AD1402" s="340">
        <f t="shared" si="376"/>
        <v>824.02405140434371</v>
      </c>
      <c r="AE1402" s="340">
        <f t="shared" si="376"/>
        <v>815.19059059957397</v>
      </c>
      <c r="AF1402" s="340"/>
      <c r="AG1402" s="340"/>
      <c r="AH1402" s="340"/>
    </row>
    <row r="1403" spans="1:34" s="299" customFormat="1" x14ac:dyDescent="0.2">
      <c r="A1403" s="297" t="s">
        <v>113</v>
      </c>
      <c r="B1403" s="297" t="s">
        <v>412</v>
      </c>
      <c r="C1403" s="340">
        <f t="shared" si="377"/>
        <v>49.106453930302337</v>
      </c>
      <c r="D1403" s="340">
        <f t="shared" si="377"/>
        <v>49.051776461009467</v>
      </c>
      <c r="E1403" s="340">
        <f t="shared" si="377"/>
        <v>62.445209287953922</v>
      </c>
      <c r="F1403" s="340">
        <f t="shared" si="377"/>
        <v>55.603315358866141</v>
      </c>
      <c r="G1403" s="340">
        <f t="shared" si="377"/>
        <v>87.37978667226092</v>
      </c>
      <c r="H1403" s="340">
        <f t="shared" si="377"/>
        <v>90.421051118652159</v>
      </c>
      <c r="I1403" s="340">
        <f t="shared" si="377"/>
        <v>102.84530247308139</v>
      </c>
      <c r="J1403" s="340">
        <f t="shared" si="377"/>
        <v>96.475312449633321</v>
      </c>
      <c r="K1403" s="340">
        <f t="shared" si="377"/>
        <v>94.752180121503372</v>
      </c>
      <c r="L1403" s="340">
        <f t="shared" si="377"/>
        <v>76.351828558565686</v>
      </c>
      <c r="M1403" s="340">
        <f t="shared" si="377"/>
        <v>83.812767927762323</v>
      </c>
      <c r="N1403" s="340">
        <f t="shared" si="377"/>
        <v>92.477525555090907</v>
      </c>
      <c r="O1403" s="340">
        <f t="shared" si="377"/>
        <v>80.357871631815229</v>
      </c>
      <c r="P1403" s="340">
        <f t="shared" si="377"/>
        <v>90.9973711170515</v>
      </c>
      <c r="Q1403" s="340">
        <f t="shared" si="377"/>
        <v>114.4054645938924</v>
      </c>
      <c r="R1403" s="340">
        <f t="shared" si="377"/>
        <v>122.6147901695537</v>
      </c>
      <c r="S1403" s="340">
        <f t="shared" si="377"/>
        <v>157.93441524312857</v>
      </c>
      <c r="T1403" s="340">
        <f t="shared" si="376"/>
        <v>174.25674979801659</v>
      </c>
      <c r="U1403" s="340">
        <f t="shared" si="376"/>
        <v>224.80545633871699</v>
      </c>
      <c r="V1403" s="340">
        <f t="shared" si="376"/>
        <v>254.40197543187767</v>
      </c>
      <c r="W1403" s="340">
        <f t="shared" si="376"/>
        <v>317.98954723873061</v>
      </c>
      <c r="X1403" s="340">
        <f t="shared" si="376"/>
        <v>377.46460446733272</v>
      </c>
      <c r="Y1403" s="340">
        <f t="shared" si="376"/>
        <v>398.64041096546288</v>
      </c>
      <c r="Z1403" s="340">
        <f t="shared" si="376"/>
        <v>358.88200000000001</v>
      </c>
      <c r="AA1403" s="340">
        <f t="shared" si="376"/>
        <v>405.76499999999993</v>
      </c>
      <c r="AB1403" s="340">
        <f t="shared" si="376"/>
        <v>457.38116320733559</v>
      </c>
      <c r="AC1403" s="340">
        <f t="shared" si="376"/>
        <v>464.03206020344226</v>
      </c>
      <c r="AD1403" s="340">
        <f t="shared" si="376"/>
        <v>390.1555491821353</v>
      </c>
      <c r="AE1403" s="340">
        <f t="shared" si="376"/>
        <v>558.58690468308146</v>
      </c>
      <c r="AF1403" s="340"/>
      <c r="AG1403" s="340"/>
      <c r="AH1403" s="340"/>
    </row>
    <row r="1404" spans="1:34" s="299" customFormat="1" x14ac:dyDescent="0.2">
      <c r="A1404" s="297" t="s">
        <v>182</v>
      </c>
      <c r="B1404" s="297" t="s">
        <v>413</v>
      </c>
      <c r="C1404" s="340">
        <f t="shared" si="377"/>
        <v>7.6927702222430492</v>
      </c>
      <c r="D1404" s="340">
        <f t="shared" si="377"/>
        <v>13.646924707688161</v>
      </c>
      <c r="E1404" s="340">
        <f t="shared" si="377"/>
        <v>11.281172047754888</v>
      </c>
      <c r="F1404" s="340">
        <f t="shared" si="377"/>
        <v>14.013093961940086</v>
      </c>
      <c r="G1404" s="340">
        <f t="shared" si="377"/>
        <v>20.471263860654336</v>
      </c>
      <c r="H1404" s="340">
        <f t="shared" si="377"/>
        <v>20.57453129969058</v>
      </c>
      <c r="I1404" s="340">
        <f t="shared" si="377"/>
        <v>20.958839844242195</v>
      </c>
      <c r="J1404" s="340">
        <f t="shared" si="377"/>
        <v>20.110036078205002</v>
      </c>
      <c r="K1404" s="340">
        <f t="shared" si="377"/>
        <v>19.258157106079985</v>
      </c>
      <c r="L1404" s="340">
        <f t="shared" si="377"/>
        <v>14.109912971706898</v>
      </c>
      <c r="M1404" s="340">
        <f t="shared" si="377"/>
        <v>18.503179664357052</v>
      </c>
      <c r="N1404" s="340">
        <f t="shared" si="377"/>
        <v>19.299611699279684</v>
      </c>
      <c r="O1404" s="340">
        <f t="shared" si="377"/>
        <v>15.579749320885064</v>
      </c>
      <c r="P1404" s="340">
        <f t="shared" si="377"/>
        <v>17.583039689057795</v>
      </c>
      <c r="Q1404" s="340">
        <f t="shared" si="377"/>
        <v>26.907668195567734</v>
      </c>
      <c r="R1404" s="340">
        <f t="shared" si="377"/>
        <v>28.035198484057116</v>
      </c>
      <c r="S1404" s="340">
        <f t="shared" si="377"/>
        <v>30.764883126674683</v>
      </c>
      <c r="T1404" s="340">
        <f t="shared" si="376"/>
        <v>35.819761208620307</v>
      </c>
      <c r="U1404" s="340">
        <f t="shared" si="376"/>
        <v>46.338566485337516</v>
      </c>
      <c r="V1404" s="340">
        <f t="shared" si="376"/>
        <v>57.022162091245626</v>
      </c>
      <c r="W1404" s="340">
        <f t="shared" si="376"/>
        <v>71.927736303656374</v>
      </c>
      <c r="X1404" s="340">
        <f t="shared" si="376"/>
        <v>88.555687272736762</v>
      </c>
      <c r="Y1404" s="340">
        <f t="shared" si="376"/>
        <v>95.477721446531305</v>
      </c>
      <c r="Z1404" s="340">
        <f t="shared" si="376"/>
        <v>103.03700000000001</v>
      </c>
      <c r="AA1404" s="340">
        <f t="shared" si="376"/>
        <v>92.176000000000002</v>
      </c>
      <c r="AB1404" s="340">
        <f t="shared" si="376"/>
        <v>97.75500874531501</v>
      </c>
      <c r="AC1404" s="340">
        <f t="shared" si="376"/>
        <v>104.82352783512252</v>
      </c>
      <c r="AD1404" s="340">
        <f t="shared" si="376"/>
        <v>116.97153137014119</v>
      </c>
      <c r="AE1404" s="340">
        <f t="shared" si="376"/>
        <v>133.92979778072254</v>
      </c>
      <c r="AF1404" s="340"/>
      <c r="AG1404" s="340"/>
      <c r="AH1404" s="340"/>
    </row>
    <row r="1405" spans="1:34" s="299" customFormat="1" x14ac:dyDescent="0.2">
      <c r="A1405" s="297" t="s">
        <v>114</v>
      </c>
      <c r="B1405" s="297" t="s">
        <v>414</v>
      </c>
      <c r="C1405" s="340">
        <f t="shared" si="377"/>
        <v>12.928153130101782</v>
      </c>
      <c r="D1405" s="340">
        <f t="shared" si="377"/>
        <v>23.222851245167913</v>
      </c>
      <c r="E1405" s="340">
        <f t="shared" si="377"/>
        <v>20.600083341533022</v>
      </c>
      <c r="F1405" s="340">
        <f t="shared" si="377"/>
        <v>27.269915577214903</v>
      </c>
      <c r="G1405" s="340">
        <f t="shared" si="377"/>
        <v>31.884821228807748</v>
      </c>
      <c r="H1405" s="340">
        <f t="shared" si="377"/>
        <v>39.285944500128522</v>
      </c>
      <c r="I1405" s="340">
        <f t="shared" si="377"/>
        <v>41.902360916868091</v>
      </c>
      <c r="J1405" s="340">
        <f t="shared" si="377"/>
        <v>46.14295466518746</v>
      </c>
      <c r="K1405" s="340">
        <f t="shared" si="377"/>
        <v>36.632186899924925</v>
      </c>
      <c r="L1405" s="340">
        <f t="shared" si="377"/>
        <v>27.358240126572205</v>
      </c>
      <c r="M1405" s="340">
        <f t="shared" si="377"/>
        <v>27.222688566301613</v>
      </c>
      <c r="N1405" s="340">
        <f t="shared" si="377"/>
        <v>30.621237503788652</v>
      </c>
      <c r="O1405" s="340">
        <f t="shared" si="377"/>
        <v>25.445122178058028</v>
      </c>
      <c r="P1405" s="340">
        <f t="shared" si="377"/>
        <v>26.687475094515523</v>
      </c>
      <c r="Q1405" s="340">
        <f t="shared" si="377"/>
        <v>32.250975938752696</v>
      </c>
      <c r="R1405" s="340">
        <f t="shared" si="377"/>
        <v>30.567985932728931</v>
      </c>
      <c r="S1405" s="340">
        <f t="shared" si="377"/>
        <v>41.535568348099986</v>
      </c>
      <c r="T1405" s="340">
        <f t="shared" si="376"/>
        <v>52.385447078446013</v>
      </c>
      <c r="U1405" s="340">
        <f t="shared" si="376"/>
        <v>64.138811109217301</v>
      </c>
      <c r="V1405" s="340">
        <f t="shared" si="376"/>
        <v>80.36578171346234</v>
      </c>
      <c r="W1405" s="340">
        <f t="shared" si="376"/>
        <v>104.42204432597578</v>
      </c>
      <c r="X1405" s="340">
        <f t="shared" si="376"/>
        <v>129.10163043571504</v>
      </c>
      <c r="Y1405" s="340">
        <f t="shared" si="376"/>
        <v>143.5150029860356</v>
      </c>
      <c r="Z1405" s="340">
        <f t="shared" si="376"/>
        <v>155.28100000000001</v>
      </c>
      <c r="AA1405" s="340">
        <f t="shared" si="376"/>
        <v>165.70500000000001</v>
      </c>
      <c r="AB1405" s="340">
        <f t="shared" si="376"/>
        <v>170.5521689172557</v>
      </c>
      <c r="AC1405" s="340">
        <f t="shared" si="376"/>
        <v>188.09894993477835</v>
      </c>
      <c r="AD1405" s="340">
        <f t="shared" si="376"/>
        <v>171.25655775387571</v>
      </c>
      <c r="AE1405" s="340">
        <f t="shared" si="376"/>
        <v>210.16249019676971</v>
      </c>
      <c r="AF1405" s="340"/>
      <c r="AG1405" s="340"/>
      <c r="AH1405" s="340"/>
    </row>
    <row r="1406" spans="1:34" s="299" customFormat="1" x14ac:dyDescent="0.2">
      <c r="A1406" s="297" t="s">
        <v>115</v>
      </c>
      <c r="B1406" s="297" t="s">
        <v>415</v>
      </c>
      <c r="C1406" s="340">
        <f t="shared" si="377"/>
        <v>29.29793526315602</v>
      </c>
      <c r="D1406" s="340">
        <f t="shared" si="377"/>
        <v>61.483953633633156</v>
      </c>
      <c r="E1406" s="340">
        <f t="shared" si="377"/>
        <v>49.181079074404927</v>
      </c>
      <c r="F1406" s="340">
        <f t="shared" si="377"/>
        <v>50.901007953102983</v>
      </c>
      <c r="G1406" s="340">
        <f t="shared" si="377"/>
        <v>88.365473832778648</v>
      </c>
      <c r="H1406" s="340">
        <f t="shared" si="377"/>
        <v>81.27320328779696</v>
      </c>
      <c r="I1406" s="340">
        <f t="shared" si="377"/>
        <v>58.701118413071619</v>
      </c>
      <c r="J1406" s="340">
        <f t="shared" si="377"/>
        <v>61.744108954961241</v>
      </c>
      <c r="K1406" s="340">
        <f t="shared" si="377"/>
        <v>75.262098957268833</v>
      </c>
      <c r="L1406" s="340">
        <f t="shared" si="377"/>
        <v>68.122594244502636</v>
      </c>
      <c r="M1406" s="340">
        <f t="shared" si="377"/>
        <v>66.772237806489542</v>
      </c>
      <c r="N1406" s="340">
        <f t="shared" si="377"/>
        <v>70.486524242599259</v>
      </c>
      <c r="O1406" s="340">
        <f t="shared" si="377"/>
        <v>63.779593020956732</v>
      </c>
      <c r="P1406" s="340">
        <f t="shared" si="377"/>
        <v>66.447841997305133</v>
      </c>
      <c r="Q1406" s="340">
        <f t="shared" si="377"/>
        <v>95.665848837930241</v>
      </c>
      <c r="R1406" s="340">
        <f t="shared" si="377"/>
        <v>91.659364047991474</v>
      </c>
      <c r="S1406" s="340">
        <f t="shared" si="377"/>
        <v>88.503387731843759</v>
      </c>
      <c r="T1406" s="340">
        <f t="shared" si="376"/>
        <v>115.90869255923869</v>
      </c>
      <c r="U1406" s="340">
        <f t="shared" si="376"/>
        <v>167.8205543302744</v>
      </c>
      <c r="V1406" s="340">
        <f t="shared" si="376"/>
        <v>176.09893332569195</v>
      </c>
      <c r="W1406" s="340">
        <f t="shared" si="376"/>
        <v>221.11865316372104</v>
      </c>
      <c r="X1406" s="340">
        <f t="shared" si="376"/>
        <v>259.73461362625585</v>
      </c>
      <c r="Y1406" s="340">
        <f t="shared" si="376"/>
        <v>276.51087833589349</v>
      </c>
      <c r="Z1406" s="340">
        <f t="shared" si="376"/>
        <v>267.267</v>
      </c>
      <c r="AA1406" s="340">
        <f t="shared" si="376"/>
        <v>240.54400000000001</v>
      </c>
      <c r="AB1406" s="340">
        <f t="shared" si="376"/>
        <v>284.11279883980814</v>
      </c>
      <c r="AC1406" s="340">
        <f t="shared" si="376"/>
        <v>292.19646367515742</v>
      </c>
      <c r="AD1406" s="340">
        <f t="shared" si="376"/>
        <v>265.90803472179272</v>
      </c>
      <c r="AE1406" s="340">
        <f t="shared" si="376"/>
        <v>371.84442581376186</v>
      </c>
      <c r="AF1406" s="340"/>
      <c r="AG1406" s="340"/>
      <c r="AH1406" s="340"/>
    </row>
    <row r="1407" spans="1:34" s="299" customFormat="1" x14ac:dyDescent="0.2">
      <c r="A1407" s="297" t="s">
        <v>116</v>
      </c>
      <c r="B1407" s="297" t="s">
        <v>416</v>
      </c>
      <c r="C1407" s="340">
        <f t="shared" si="377"/>
        <v>64.832323549480407</v>
      </c>
      <c r="D1407" s="340">
        <f t="shared" si="377"/>
        <v>106.94530474045497</v>
      </c>
      <c r="E1407" s="340">
        <f t="shared" si="377"/>
        <v>93.420750630053007</v>
      </c>
      <c r="F1407" s="340">
        <f t="shared" si="377"/>
        <v>109.10533988881593</v>
      </c>
      <c r="G1407" s="340">
        <f t="shared" si="377"/>
        <v>119.59322104376115</v>
      </c>
      <c r="H1407" s="340">
        <f t="shared" si="377"/>
        <v>118.20972566351409</v>
      </c>
      <c r="I1407" s="340">
        <f t="shared" si="377"/>
        <v>137.61240701354777</v>
      </c>
      <c r="J1407" s="340">
        <f t="shared" si="377"/>
        <v>118.54817944306848</v>
      </c>
      <c r="K1407" s="340">
        <f t="shared" si="377"/>
        <v>118.69363447060671</v>
      </c>
      <c r="L1407" s="340">
        <f t="shared" si="377"/>
        <v>111.17274674870808</v>
      </c>
      <c r="M1407" s="340">
        <f t="shared" si="377"/>
        <v>94.987466205445315</v>
      </c>
      <c r="N1407" s="340">
        <f t="shared" si="377"/>
        <v>83.064881888717352</v>
      </c>
      <c r="O1407" s="340">
        <f t="shared" si="377"/>
        <v>84.711408355252118</v>
      </c>
      <c r="P1407" s="340">
        <f t="shared" si="377"/>
        <v>90.402183456816104</v>
      </c>
      <c r="Q1407" s="340">
        <f t="shared" si="377"/>
        <v>100.16968551865648</v>
      </c>
      <c r="R1407" s="340">
        <f t="shared" si="377"/>
        <v>181.818652195238</v>
      </c>
      <c r="S1407" s="340">
        <f t="shared" si="377"/>
        <v>212.17019973138295</v>
      </c>
      <c r="T1407" s="340">
        <f t="shared" si="376"/>
        <v>257.69201782132308</v>
      </c>
      <c r="U1407" s="340">
        <f t="shared" si="376"/>
        <v>267.01373441358197</v>
      </c>
      <c r="V1407" s="340">
        <f t="shared" si="376"/>
        <v>300.45153842710533</v>
      </c>
      <c r="W1407" s="340">
        <f t="shared" si="376"/>
        <v>339.40489955920435</v>
      </c>
      <c r="X1407" s="340">
        <f t="shared" si="376"/>
        <v>355.60322711921862</v>
      </c>
      <c r="Y1407" s="340">
        <f t="shared" si="376"/>
        <v>375.52320761945742</v>
      </c>
      <c r="Z1407" s="340">
        <f t="shared" si="376"/>
        <v>408.625</v>
      </c>
      <c r="AA1407" s="340">
        <f t="shared" si="376"/>
        <v>433.46699999999998</v>
      </c>
      <c r="AB1407" s="340">
        <f t="shared" si="376"/>
        <v>441.61739129626574</v>
      </c>
      <c r="AC1407" s="340">
        <f t="shared" si="376"/>
        <v>445.31010854046497</v>
      </c>
      <c r="AD1407" s="340">
        <f t="shared" si="376"/>
        <v>375.49636147725778</v>
      </c>
      <c r="AE1407" s="340">
        <f t="shared" si="376"/>
        <v>483.25618640761274</v>
      </c>
      <c r="AF1407" s="340"/>
      <c r="AG1407" s="340"/>
      <c r="AH1407" s="340"/>
    </row>
    <row r="1408" spans="1:34" s="299" customFormat="1" x14ac:dyDescent="0.2">
      <c r="A1408" s="297" t="s">
        <v>183</v>
      </c>
      <c r="B1408" s="297" t="s">
        <v>417</v>
      </c>
      <c r="C1408" s="340">
        <f t="shared" ref="C1408:AE1416" si="378">IFERROR(IF(C$13=2016,C1302,IF(C$13&gt;2016,B1408*C1355/B1302,D1408*C1302/D1355)),0)</f>
        <v>27.36217531617892</v>
      </c>
      <c r="D1408" s="340">
        <f t="shared" si="378"/>
        <v>30.853044485147532</v>
      </c>
      <c r="E1408" s="340">
        <f t="shared" si="378"/>
        <v>17.355502266352445</v>
      </c>
      <c r="F1408" s="340">
        <f t="shared" si="378"/>
        <v>21.253645613226041</v>
      </c>
      <c r="G1408" s="340">
        <f t="shared" si="378"/>
        <v>23.946247412446347</v>
      </c>
      <c r="H1408" s="340">
        <f t="shared" si="378"/>
        <v>31.925506031620099</v>
      </c>
      <c r="I1408" s="340">
        <f t="shared" si="378"/>
        <v>31.528492752259694</v>
      </c>
      <c r="J1408" s="340">
        <f t="shared" si="378"/>
        <v>43.378508689967028</v>
      </c>
      <c r="K1408" s="340">
        <f t="shared" si="378"/>
        <v>44.18358584579294</v>
      </c>
      <c r="L1408" s="340">
        <f t="shared" si="378"/>
        <v>33.011311631606247</v>
      </c>
      <c r="M1408" s="340">
        <f t="shared" si="378"/>
        <v>37.405586647728427</v>
      </c>
      <c r="N1408" s="340">
        <f t="shared" si="378"/>
        <v>38.784685513621902</v>
      </c>
      <c r="O1408" s="340">
        <f t="shared" si="378"/>
        <v>44.949129512392716</v>
      </c>
      <c r="P1408" s="340">
        <f t="shared" si="378"/>
        <v>47.058516785158687</v>
      </c>
      <c r="Q1408" s="340">
        <f t="shared" si="378"/>
        <v>46.026937554379387</v>
      </c>
      <c r="R1408" s="340">
        <f t="shared" si="378"/>
        <v>54.929046570880857</v>
      </c>
      <c r="S1408" s="340">
        <f t="shared" si="378"/>
        <v>60.565914572696236</v>
      </c>
      <c r="T1408" s="340">
        <f t="shared" si="378"/>
        <v>65.20586269751152</v>
      </c>
      <c r="U1408" s="340">
        <f t="shared" si="378"/>
        <v>74.463555021818181</v>
      </c>
      <c r="V1408" s="340">
        <f t="shared" si="378"/>
        <v>89.653942961827696</v>
      </c>
      <c r="W1408" s="340">
        <f t="shared" si="378"/>
        <v>149.58509550345718</v>
      </c>
      <c r="X1408" s="340">
        <f t="shared" si="378"/>
        <v>179.65846459787133</v>
      </c>
      <c r="Y1408" s="340">
        <f t="shared" si="378"/>
        <v>176.88178129181426</v>
      </c>
      <c r="Z1408" s="340">
        <f t="shared" si="378"/>
        <v>251.786</v>
      </c>
      <c r="AA1408" s="340">
        <f t="shared" si="378"/>
        <v>128.86500000000001</v>
      </c>
      <c r="AB1408" s="340">
        <f t="shared" si="378"/>
        <v>158.42122093857634</v>
      </c>
      <c r="AC1408" s="340">
        <f t="shared" si="378"/>
        <v>165.72491026201806</v>
      </c>
      <c r="AD1408" s="340">
        <f t="shared" si="378"/>
        <v>145.27499348572465</v>
      </c>
      <c r="AE1408" s="340">
        <f t="shared" si="378"/>
        <v>164.07137233230875</v>
      </c>
      <c r="AF1408" s="340"/>
      <c r="AG1408" s="340"/>
      <c r="AH1408" s="340"/>
    </row>
    <row r="1409" spans="1:34" s="299" customFormat="1" x14ac:dyDescent="0.2">
      <c r="A1409" s="297" t="s">
        <v>97</v>
      </c>
      <c r="B1409" s="297" t="s">
        <v>418</v>
      </c>
      <c r="C1409" s="340">
        <f t="shared" si="378"/>
        <v>15.893456320092325</v>
      </c>
      <c r="D1409" s="340">
        <f t="shared" si="378"/>
        <v>41.591535064158045</v>
      </c>
      <c r="E1409" s="340">
        <f t="shared" si="378"/>
        <v>32.388501745241506</v>
      </c>
      <c r="F1409" s="340">
        <f t="shared" si="378"/>
        <v>32.65373688607189</v>
      </c>
      <c r="G1409" s="340">
        <f t="shared" si="378"/>
        <v>54.33399566902191</v>
      </c>
      <c r="H1409" s="340">
        <f t="shared" si="378"/>
        <v>46.740884922483467</v>
      </c>
      <c r="I1409" s="340">
        <f t="shared" si="378"/>
        <v>31.68871510636211</v>
      </c>
      <c r="J1409" s="340">
        <f t="shared" si="378"/>
        <v>34.178001253830978</v>
      </c>
      <c r="K1409" s="340">
        <f t="shared" si="378"/>
        <v>36.111309895127896</v>
      </c>
      <c r="L1409" s="340">
        <f t="shared" si="378"/>
        <v>33.892413072392607</v>
      </c>
      <c r="M1409" s="340">
        <f t="shared" si="378"/>
        <v>34.453645092352396</v>
      </c>
      <c r="N1409" s="340">
        <f t="shared" si="378"/>
        <v>68.687818641473896</v>
      </c>
      <c r="O1409" s="340">
        <f t="shared" si="378"/>
        <v>54.725748476638806</v>
      </c>
      <c r="P1409" s="340">
        <f t="shared" si="378"/>
        <v>51.720138568554361</v>
      </c>
      <c r="Q1409" s="340">
        <f t="shared" si="378"/>
        <v>82.88351096325637</v>
      </c>
      <c r="R1409" s="340">
        <f t="shared" si="378"/>
        <v>141.67744620859497</v>
      </c>
      <c r="S1409" s="340">
        <f t="shared" si="378"/>
        <v>94.446691340327874</v>
      </c>
      <c r="T1409" s="340">
        <f t="shared" si="378"/>
        <v>117.30048048148095</v>
      </c>
      <c r="U1409" s="340">
        <f t="shared" si="378"/>
        <v>189.71425051766761</v>
      </c>
      <c r="V1409" s="340">
        <f t="shared" si="378"/>
        <v>153.74869238403653</v>
      </c>
      <c r="W1409" s="340">
        <f t="shared" si="378"/>
        <v>157.7792772056734</v>
      </c>
      <c r="X1409" s="340">
        <f t="shared" si="378"/>
        <v>260.5705473436069</v>
      </c>
      <c r="Y1409" s="340">
        <f t="shared" si="378"/>
        <v>238.0303287440255</v>
      </c>
      <c r="Z1409" s="340">
        <f t="shared" si="378"/>
        <v>218.19900000000001</v>
      </c>
      <c r="AA1409" s="340">
        <f t="shared" si="378"/>
        <v>212.87799999999999</v>
      </c>
      <c r="AB1409" s="340">
        <f t="shared" si="378"/>
        <v>190.79259327297959</v>
      </c>
      <c r="AC1409" s="340">
        <f t="shared" si="378"/>
        <v>199.19541873058492</v>
      </c>
      <c r="AD1409" s="340">
        <f t="shared" si="378"/>
        <v>158.04503690403635</v>
      </c>
      <c r="AE1409" s="340">
        <f t="shared" si="378"/>
        <v>236.83451778444697</v>
      </c>
      <c r="AF1409" s="340"/>
      <c r="AG1409" s="340"/>
      <c r="AH1409" s="340"/>
    </row>
    <row r="1410" spans="1:34" s="299" customFormat="1" x14ac:dyDescent="0.2">
      <c r="A1410" s="297" t="s">
        <v>462</v>
      </c>
      <c r="B1410" s="297" t="s">
        <v>419</v>
      </c>
      <c r="C1410" s="340">
        <f t="shared" si="378"/>
        <v>5.2630400085841371</v>
      </c>
      <c r="D1410" s="340">
        <f t="shared" si="378"/>
        <v>5.8853241455199683</v>
      </c>
      <c r="E1410" s="340">
        <f t="shared" si="378"/>
        <v>6.8055833367065297</v>
      </c>
      <c r="F1410" s="340">
        <f t="shared" si="378"/>
        <v>7.1501042080730324</v>
      </c>
      <c r="G1410" s="340">
        <f t="shared" si="378"/>
        <v>13.852046413859696</v>
      </c>
      <c r="H1410" s="340">
        <f t="shared" si="378"/>
        <v>12.61142446984544</v>
      </c>
      <c r="I1410" s="340">
        <f t="shared" si="378"/>
        <v>15.752768121249877</v>
      </c>
      <c r="J1410" s="340">
        <f t="shared" si="378"/>
        <v>12.256057786562662</v>
      </c>
      <c r="K1410" s="340">
        <f t="shared" si="378"/>
        <v>7.9822335773613622</v>
      </c>
      <c r="L1410" s="340">
        <f t="shared" si="378"/>
        <v>7.7734988270943131</v>
      </c>
      <c r="M1410" s="340">
        <f t="shared" si="378"/>
        <v>12.39725726497972</v>
      </c>
      <c r="N1410" s="340">
        <f t="shared" si="378"/>
        <v>8.6821334972357569</v>
      </c>
      <c r="O1410" s="340">
        <f t="shared" si="378"/>
        <v>9.7128349073970437</v>
      </c>
      <c r="P1410" s="340">
        <f t="shared" si="378"/>
        <v>15.288379161503325</v>
      </c>
      <c r="Q1410" s="340">
        <f t="shared" si="378"/>
        <v>20.002689325685811</v>
      </c>
      <c r="R1410" s="340">
        <f t="shared" si="378"/>
        <v>18.937838358170048</v>
      </c>
      <c r="S1410" s="340">
        <f t="shared" si="378"/>
        <v>19.197283430979361</v>
      </c>
      <c r="T1410" s="340">
        <f t="shared" si="378"/>
        <v>11.346878249580529</v>
      </c>
      <c r="U1410" s="340">
        <f t="shared" si="378"/>
        <v>16.120538350861967</v>
      </c>
      <c r="V1410" s="340">
        <f t="shared" si="378"/>
        <v>17.92514111441233</v>
      </c>
      <c r="W1410" s="340">
        <f t="shared" si="378"/>
        <v>19.962930926025066</v>
      </c>
      <c r="X1410" s="340">
        <f t="shared" si="378"/>
        <v>24.236972561671923</v>
      </c>
      <c r="Y1410" s="340">
        <f t="shared" si="378"/>
        <v>25.161344338476855</v>
      </c>
      <c r="Z1410" s="340">
        <f t="shared" si="378"/>
        <v>25.335000000000001</v>
      </c>
      <c r="AA1410" s="340">
        <f t="shared" si="378"/>
        <v>23.712</v>
      </c>
      <c r="AB1410" s="340">
        <f t="shared" si="378"/>
        <v>25.111341833132602</v>
      </c>
      <c r="AC1410" s="340">
        <f t="shared" si="378"/>
        <v>27.893370776536642</v>
      </c>
      <c r="AD1410" s="340">
        <f t="shared" si="378"/>
        <v>26.382500418890171</v>
      </c>
      <c r="AE1410" s="340">
        <f t="shared" si="378"/>
        <v>35.490948458204393</v>
      </c>
      <c r="AF1410" s="340"/>
      <c r="AG1410" s="340"/>
      <c r="AH1410" s="340"/>
    </row>
    <row r="1411" spans="1:34" s="299" customFormat="1" x14ac:dyDescent="0.2">
      <c r="A1411" s="297" t="s">
        <v>153</v>
      </c>
      <c r="B1411" s="297" t="s">
        <v>420</v>
      </c>
      <c r="C1411" s="340">
        <f t="shared" si="378"/>
        <v>0</v>
      </c>
      <c r="D1411" s="340">
        <f t="shared" si="378"/>
        <v>0</v>
      </c>
      <c r="E1411" s="340">
        <f t="shared" si="378"/>
        <v>0</v>
      </c>
      <c r="F1411" s="340">
        <f t="shared" si="378"/>
        <v>0</v>
      </c>
      <c r="G1411" s="340">
        <f t="shared" si="378"/>
        <v>0</v>
      </c>
      <c r="H1411" s="340">
        <f t="shared" si="378"/>
        <v>0</v>
      </c>
      <c r="I1411" s="340">
        <f t="shared" si="378"/>
        <v>0</v>
      </c>
      <c r="J1411" s="340">
        <f t="shared" si="378"/>
        <v>0</v>
      </c>
      <c r="K1411" s="340">
        <f t="shared" si="378"/>
        <v>0</v>
      </c>
      <c r="L1411" s="340">
        <f t="shared" si="378"/>
        <v>0</v>
      </c>
      <c r="M1411" s="340">
        <f t="shared" si="378"/>
        <v>0</v>
      </c>
      <c r="N1411" s="340">
        <f t="shared" si="378"/>
        <v>0</v>
      </c>
      <c r="O1411" s="340">
        <f t="shared" si="378"/>
        <v>0</v>
      </c>
      <c r="P1411" s="340">
        <f t="shared" si="378"/>
        <v>0</v>
      </c>
      <c r="Q1411" s="340">
        <f t="shared" si="378"/>
        <v>0</v>
      </c>
      <c r="R1411" s="340">
        <f t="shared" si="378"/>
        <v>0</v>
      </c>
      <c r="S1411" s="340">
        <f t="shared" si="378"/>
        <v>0</v>
      </c>
      <c r="T1411" s="340">
        <f t="shared" si="378"/>
        <v>0</v>
      </c>
      <c r="U1411" s="340">
        <f t="shared" si="378"/>
        <v>0</v>
      </c>
      <c r="V1411" s="340">
        <f t="shared" si="378"/>
        <v>0</v>
      </c>
      <c r="W1411" s="340">
        <f t="shared" si="378"/>
        <v>0</v>
      </c>
      <c r="X1411" s="340">
        <f t="shared" si="378"/>
        <v>0</v>
      </c>
      <c r="Y1411" s="340">
        <f t="shared" si="378"/>
        <v>0</v>
      </c>
      <c r="Z1411" s="340">
        <f t="shared" si="378"/>
        <v>0</v>
      </c>
      <c r="AA1411" s="340">
        <f t="shared" si="378"/>
        <v>0</v>
      </c>
      <c r="AB1411" s="340">
        <f t="shared" si="378"/>
        <v>0</v>
      </c>
      <c r="AC1411" s="340">
        <f t="shared" si="378"/>
        <v>0</v>
      </c>
      <c r="AD1411" s="340">
        <f t="shared" si="378"/>
        <v>0</v>
      </c>
      <c r="AE1411" s="340">
        <f t="shared" si="378"/>
        <v>0</v>
      </c>
      <c r="AF1411" s="340"/>
      <c r="AG1411" s="340"/>
      <c r="AH1411" s="340"/>
    </row>
    <row r="1412" spans="1:34" s="299" customFormat="1" x14ac:dyDescent="0.2">
      <c r="A1412" s="297" t="s">
        <v>185</v>
      </c>
      <c r="B1412" s="297" t="s">
        <v>421</v>
      </c>
      <c r="C1412" s="340">
        <f t="shared" si="378"/>
        <v>0</v>
      </c>
      <c r="D1412" s="340">
        <f t="shared" si="378"/>
        <v>0</v>
      </c>
      <c r="E1412" s="340">
        <f t="shared" si="378"/>
        <v>0</v>
      </c>
      <c r="F1412" s="340">
        <f t="shared" si="378"/>
        <v>0.62594351895572697</v>
      </c>
      <c r="G1412" s="340">
        <f t="shared" si="378"/>
        <v>0.89763953893580029</v>
      </c>
      <c r="H1412" s="340">
        <f t="shared" si="378"/>
        <v>1.287693652620475</v>
      </c>
      <c r="I1412" s="340">
        <f t="shared" si="378"/>
        <v>1.1567518012017532</v>
      </c>
      <c r="J1412" s="340">
        <f t="shared" si="378"/>
        <v>1.1334338209851047</v>
      </c>
      <c r="K1412" s="340">
        <f t="shared" si="378"/>
        <v>1.8345003940156031</v>
      </c>
      <c r="L1412" s="340">
        <f t="shared" si="378"/>
        <v>2.0161932094429362</v>
      </c>
      <c r="M1412" s="340">
        <f t="shared" si="378"/>
        <v>1.5936291856617333</v>
      </c>
      <c r="N1412" s="340">
        <f t="shared" si="378"/>
        <v>1.8163962563357883</v>
      </c>
      <c r="O1412" s="340">
        <f t="shared" si="378"/>
        <v>1.5092575403266404</v>
      </c>
      <c r="P1412" s="340">
        <f t="shared" si="378"/>
        <v>1.720424966068365</v>
      </c>
      <c r="Q1412" s="340">
        <f t="shared" si="378"/>
        <v>1.9613347090047595</v>
      </c>
      <c r="R1412" s="340">
        <f t="shared" si="378"/>
        <v>1.6615701027762781</v>
      </c>
      <c r="S1412" s="340">
        <f t="shared" si="378"/>
        <v>1.5565443226875695</v>
      </c>
      <c r="T1412" s="340">
        <f t="shared" si="378"/>
        <v>1.4593989232379889</v>
      </c>
      <c r="U1412" s="340">
        <f t="shared" si="378"/>
        <v>2.765240880371814</v>
      </c>
      <c r="V1412" s="340">
        <f t="shared" si="378"/>
        <v>3.2736043005724875</v>
      </c>
      <c r="W1412" s="340">
        <f t="shared" si="378"/>
        <v>3.4648965476810254</v>
      </c>
      <c r="X1412" s="340">
        <f t="shared" si="378"/>
        <v>4.0026648388452051</v>
      </c>
      <c r="Y1412" s="340">
        <f t="shared" si="378"/>
        <v>3.3554503195816383</v>
      </c>
      <c r="Z1412" s="340">
        <f t="shared" si="378"/>
        <v>3.4169999999999998</v>
      </c>
      <c r="AA1412" s="340">
        <f t="shared" si="378"/>
        <v>3.4169999999999994</v>
      </c>
      <c r="AB1412" s="340">
        <f t="shared" si="378"/>
        <v>3.5499999999999989</v>
      </c>
      <c r="AC1412" s="340">
        <f t="shared" si="378"/>
        <v>3.8309921962095865</v>
      </c>
      <c r="AD1412" s="340">
        <f t="shared" si="378"/>
        <v>3.4504054077107473</v>
      </c>
      <c r="AE1412" s="340">
        <f t="shared" si="378"/>
        <v>2.4734511289674375</v>
      </c>
      <c r="AF1412" s="340"/>
      <c r="AG1412" s="340"/>
      <c r="AH1412" s="340"/>
    </row>
    <row r="1413" spans="1:34" s="299" customFormat="1" x14ac:dyDescent="0.2">
      <c r="A1413" s="297" t="s">
        <v>463</v>
      </c>
      <c r="B1413" s="297" t="s">
        <v>422</v>
      </c>
      <c r="C1413" s="340">
        <f t="shared" si="378"/>
        <v>0</v>
      </c>
      <c r="D1413" s="340">
        <f t="shared" si="378"/>
        <v>0</v>
      </c>
      <c r="E1413" s="340">
        <f t="shared" si="378"/>
        <v>0</v>
      </c>
      <c r="F1413" s="340">
        <f t="shared" si="378"/>
        <v>0.60828283157099583</v>
      </c>
      <c r="G1413" s="340">
        <f t="shared" si="378"/>
        <v>1.4513156524979087</v>
      </c>
      <c r="H1413" s="340">
        <f t="shared" si="378"/>
        <v>0.80928867352787526</v>
      </c>
      <c r="I1413" s="340">
        <f t="shared" si="378"/>
        <v>1.266460285521426</v>
      </c>
      <c r="J1413" s="340">
        <f t="shared" si="378"/>
        <v>2.4781200698504859</v>
      </c>
      <c r="K1413" s="340">
        <f t="shared" si="378"/>
        <v>2.4309761780870605</v>
      </c>
      <c r="L1413" s="340">
        <f t="shared" si="378"/>
        <v>2.4396365759577243</v>
      </c>
      <c r="M1413" s="340">
        <f t="shared" si="378"/>
        <v>3.2914713552679009</v>
      </c>
      <c r="N1413" s="340">
        <f t="shared" si="378"/>
        <v>2.6723361691795233</v>
      </c>
      <c r="O1413" s="340">
        <f t="shared" si="378"/>
        <v>2.7508302985203348</v>
      </c>
      <c r="P1413" s="340">
        <f t="shared" si="378"/>
        <v>3.3825616752154115</v>
      </c>
      <c r="Q1413" s="340">
        <f t="shared" si="378"/>
        <v>3.4303116128665132</v>
      </c>
      <c r="R1413" s="340">
        <f t="shared" si="378"/>
        <v>4.2300128344530634</v>
      </c>
      <c r="S1413" s="340">
        <f t="shared" si="378"/>
        <v>2.9247917948436069</v>
      </c>
      <c r="T1413" s="340">
        <f t="shared" si="378"/>
        <v>2.5161627901636185</v>
      </c>
      <c r="U1413" s="340">
        <f t="shared" si="378"/>
        <v>2.4637942758485116</v>
      </c>
      <c r="V1413" s="340">
        <f t="shared" si="378"/>
        <v>3.1867137342268212</v>
      </c>
      <c r="W1413" s="340">
        <f t="shared" si="378"/>
        <v>3.2726824025360126</v>
      </c>
      <c r="X1413" s="340">
        <f t="shared" si="378"/>
        <v>3.3765212366368105</v>
      </c>
      <c r="Y1413" s="340">
        <f t="shared" si="378"/>
        <v>3.3370297601849179</v>
      </c>
      <c r="Z1413" s="340">
        <f t="shared" si="378"/>
        <v>3.4169999999999998</v>
      </c>
      <c r="AA1413" s="340">
        <f t="shared" si="378"/>
        <v>3.4169999999999994</v>
      </c>
      <c r="AB1413" s="340">
        <f t="shared" si="378"/>
        <v>3.5879999999999996</v>
      </c>
      <c r="AC1413" s="340">
        <f t="shared" si="378"/>
        <v>4.1169999999999991</v>
      </c>
      <c r="AD1413" s="340">
        <f t="shared" si="378"/>
        <v>3.5059999999999989</v>
      </c>
      <c r="AE1413" s="340">
        <f t="shared" si="378"/>
        <v>2.4773846631480896</v>
      </c>
      <c r="AF1413" s="340"/>
      <c r="AG1413" s="340"/>
      <c r="AH1413" s="340"/>
    </row>
    <row r="1414" spans="1:34" s="299" customFormat="1" x14ac:dyDescent="0.2">
      <c r="A1414" s="297" t="s">
        <v>117</v>
      </c>
      <c r="B1414" s="297" t="s">
        <v>423</v>
      </c>
      <c r="C1414" s="340">
        <f t="shared" si="378"/>
        <v>25.374587597467226</v>
      </c>
      <c r="D1414" s="340">
        <f t="shared" si="378"/>
        <v>27.588971952240691</v>
      </c>
      <c r="E1414" s="340">
        <f t="shared" si="378"/>
        <v>22.189065696846054</v>
      </c>
      <c r="F1414" s="340">
        <f t="shared" si="378"/>
        <v>45.565418049031301</v>
      </c>
      <c r="G1414" s="340">
        <f t="shared" si="378"/>
        <v>49.811833688001627</v>
      </c>
      <c r="H1414" s="340">
        <f t="shared" si="378"/>
        <v>0.44947826142785274</v>
      </c>
      <c r="I1414" s="340">
        <f t="shared" si="378"/>
        <v>3.1345242142614533</v>
      </c>
      <c r="J1414" s="340">
        <f t="shared" si="378"/>
        <v>4.223563787662667</v>
      </c>
      <c r="K1414" s="340">
        <f t="shared" si="378"/>
        <v>16.472763077893219</v>
      </c>
      <c r="L1414" s="340">
        <f t="shared" si="378"/>
        <v>5.0113033838916827</v>
      </c>
      <c r="M1414" s="340">
        <f t="shared" si="378"/>
        <v>5.4143161243622533</v>
      </c>
      <c r="N1414" s="340">
        <f t="shared" si="378"/>
        <v>3.6722556453731743</v>
      </c>
      <c r="O1414" s="340">
        <f t="shared" si="378"/>
        <v>4.763118734313502</v>
      </c>
      <c r="P1414" s="340">
        <f t="shared" si="378"/>
        <v>3.3276821464439768</v>
      </c>
      <c r="Q1414" s="340">
        <f t="shared" si="378"/>
        <v>4.8533493911479191</v>
      </c>
      <c r="R1414" s="340">
        <f t="shared" si="378"/>
        <v>4.6324900721222333</v>
      </c>
      <c r="S1414" s="340">
        <f t="shared" si="378"/>
        <v>2.6767841500612088</v>
      </c>
      <c r="T1414" s="340">
        <f t="shared" si="378"/>
        <v>4.7051849484203156</v>
      </c>
      <c r="U1414" s="340">
        <f t="shared" si="378"/>
        <v>18.526247243629555</v>
      </c>
      <c r="V1414" s="340">
        <f t="shared" si="378"/>
        <v>23.545403371749565</v>
      </c>
      <c r="W1414" s="340">
        <f t="shared" si="378"/>
        <v>26.721903330528733</v>
      </c>
      <c r="X1414" s="340">
        <f t="shared" si="378"/>
        <v>29.89804047039928</v>
      </c>
      <c r="Y1414" s="340">
        <f t="shared" si="378"/>
        <v>57.226526784985303</v>
      </c>
      <c r="Z1414" s="340">
        <f t="shared" si="378"/>
        <v>61.906999999999996</v>
      </c>
      <c r="AA1414" s="340">
        <f t="shared" si="378"/>
        <v>61.58</v>
      </c>
      <c r="AB1414" s="340">
        <f t="shared" si="378"/>
        <v>69.111228617804969</v>
      </c>
      <c r="AC1414" s="340">
        <f t="shared" si="378"/>
        <v>72.51497200282563</v>
      </c>
      <c r="AD1414" s="340">
        <f t="shared" si="378"/>
        <v>37.262084326801826</v>
      </c>
      <c r="AE1414" s="340">
        <f t="shared" si="378"/>
        <v>20.061324121645143</v>
      </c>
      <c r="AF1414" s="340"/>
      <c r="AG1414" s="340"/>
      <c r="AH1414" s="340"/>
    </row>
    <row r="1415" spans="1:34" s="299" customFormat="1" x14ac:dyDescent="0.2">
      <c r="A1415" s="297" t="s">
        <v>118</v>
      </c>
      <c r="B1415" s="297" t="s">
        <v>424</v>
      </c>
      <c r="C1415" s="340">
        <f t="shared" si="378"/>
        <v>0</v>
      </c>
      <c r="D1415" s="340">
        <f t="shared" si="378"/>
        <v>0</v>
      </c>
      <c r="E1415" s="340">
        <f t="shared" si="378"/>
        <v>0</v>
      </c>
      <c r="F1415" s="340">
        <f t="shared" si="378"/>
        <v>0</v>
      </c>
      <c r="G1415" s="340">
        <f t="shared" si="378"/>
        <v>0</v>
      </c>
      <c r="H1415" s="340">
        <f t="shared" si="378"/>
        <v>0</v>
      </c>
      <c r="I1415" s="340">
        <f t="shared" si="378"/>
        <v>0</v>
      </c>
      <c r="J1415" s="340">
        <f t="shared" si="378"/>
        <v>0</v>
      </c>
      <c r="K1415" s="340">
        <f t="shared" si="378"/>
        <v>0</v>
      </c>
      <c r="L1415" s="340">
        <f t="shared" si="378"/>
        <v>0</v>
      </c>
      <c r="M1415" s="340">
        <f t="shared" si="378"/>
        <v>0</v>
      </c>
      <c r="N1415" s="340">
        <f t="shared" si="378"/>
        <v>0</v>
      </c>
      <c r="O1415" s="340">
        <f t="shared" si="378"/>
        <v>0</v>
      </c>
      <c r="P1415" s="340">
        <f t="shared" si="378"/>
        <v>0</v>
      </c>
      <c r="Q1415" s="340">
        <f t="shared" si="378"/>
        <v>0</v>
      </c>
      <c r="R1415" s="340">
        <f t="shared" si="378"/>
        <v>0</v>
      </c>
      <c r="S1415" s="340">
        <f t="shared" si="378"/>
        <v>0</v>
      </c>
      <c r="T1415" s="340">
        <f t="shared" si="378"/>
        <v>0</v>
      </c>
      <c r="U1415" s="340">
        <f t="shared" si="378"/>
        <v>0</v>
      </c>
      <c r="V1415" s="340">
        <f t="shared" si="378"/>
        <v>0</v>
      </c>
      <c r="W1415" s="340">
        <f t="shared" si="378"/>
        <v>0</v>
      </c>
      <c r="X1415" s="340">
        <f t="shared" si="378"/>
        <v>0</v>
      </c>
      <c r="Y1415" s="340">
        <f t="shared" si="378"/>
        <v>0</v>
      </c>
      <c r="Z1415" s="340">
        <f t="shared" si="378"/>
        <v>0</v>
      </c>
      <c r="AA1415" s="340">
        <f t="shared" si="378"/>
        <v>0</v>
      </c>
      <c r="AB1415" s="340">
        <f t="shared" si="378"/>
        <v>0</v>
      </c>
      <c r="AC1415" s="340">
        <f t="shared" si="378"/>
        <v>0</v>
      </c>
      <c r="AD1415" s="340">
        <f t="shared" si="378"/>
        <v>0</v>
      </c>
      <c r="AE1415" s="340">
        <f t="shared" si="378"/>
        <v>0</v>
      </c>
      <c r="AF1415" s="340"/>
      <c r="AG1415" s="340"/>
      <c r="AH1415" s="340"/>
    </row>
    <row r="1416" spans="1:34" s="299" customFormat="1" x14ac:dyDescent="0.2">
      <c r="A1416" s="297" t="s">
        <v>187</v>
      </c>
      <c r="B1416" s="297" t="s">
        <v>425</v>
      </c>
      <c r="C1416" s="340">
        <f t="shared" si="378"/>
        <v>0</v>
      </c>
      <c r="D1416" s="340">
        <f t="shared" si="378"/>
        <v>0</v>
      </c>
      <c r="E1416" s="340">
        <f t="shared" si="378"/>
        <v>0</v>
      </c>
      <c r="F1416" s="340">
        <f t="shared" si="378"/>
        <v>0</v>
      </c>
      <c r="G1416" s="340">
        <f t="shared" si="378"/>
        <v>0</v>
      </c>
      <c r="H1416" s="340">
        <f t="shared" si="378"/>
        <v>0</v>
      </c>
      <c r="I1416" s="340">
        <f t="shared" si="378"/>
        <v>0</v>
      </c>
      <c r="J1416" s="340">
        <f t="shared" si="378"/>
        <v>0</v>
      </c>
      <c r="K1416" s="340">
        <f t="shared" si="378"/>
        <v>0</v>
      </c>
      <c r="L1416" s="340">
        <f t="shared" si="378"/>
        <v>0</v>
      </c>
      <c r="M1416" s="340">
        <f t="shared" si="378"/>
        <v>0</v>
      </c>
      <c r="N1416" s="340">
        <f t="shared" si="378"/>
        <v>0</v>
      </c>
      <c r="O1416" s="340">
        <f t="shared" si="378"/>
        <v>0</v>
      </c>
      <c r="P1416" s="340">
        <f t="shared" si="378"/>
        <v>0</v>
      </c>
      <c r="Q1416" s="340">
        <f t="shared" si="378"/>
        <v>0</v>
      </c>
      <c r="R1416" s="340">
        <f t="shared" si="378"/>
        <v>0</v>
      </c>
      <c r="S1416" s="340">
        <f t="shared" si="378"/>
        <v>0</v>
      </c>
      <c r="T1416" s="340">
        <f t="shared" si="378"/>
        <v>0</v>
      </c>
      <c r="U1416" s="340">
        <f t="shared" si="378"/>
        <v>0</v>
      </c>
      <c r="V1416" s="340">
        <f t="shared" si="378"/>
        <v>0</v>
      </c>
      <c r="W1416" s="340">
        <f t="shared" si="378"/>
        <v>0</v>
      </c>
      <c r="X1416" s="340">
        <f t="shared" si="378"/>
        <v>0</v>
      </c>
      <c r="Y1416" s="340">
        <f t="shared" si="378"/>
        <v>0</v>
      </c>
      <c r="Z1416" s="340">
        <f t="shared" ref="U1416:AE1431" si="379">IFERROR(IF(Z$13=2016,Z1310,IF(Z$13&gt;2016,Y1416*Z1363/Y1310,AA1416*Z1310/AA1363)),0)</f>
        <v>0</v>
      </c>
      <c r="AA1416" s="340">
        <f t="shared" si="379"/>
        <v>0</v>
      </c>
      <c r="AB1416" s="340">
        <f t="shared" si="379"/>
        <v>0</v>
      </c>
      <c r="AC1416" s="340">
        <f t="shared" si="379"/>
        <v>0</v>
      </c>
      <c r="AD1416" s="340">
        <f t="shared" si="379"/>
        <v>0</v>
      </c>
      <c r="AE1416" s="340">
        <f t="shared" si="379"/>
        <v>0</v>
      </c>
      <c r="AF1416" s="340"/>
      <c r="AG1416" s="340"/>
      <c r="AH1416" s="340"/>
    </row>
    <row r="1417" spans="1:34" s="299" customFormat="1" x14ac:dyDescent="0.2">
      <c r="A1417" s="297" t="s">
        <v>189</v>
      </c>
      <c r="B1417" s="297" t="s">
        <v>426</v>
      </c>
      <c r="C1417" s="340">
        <f t="shared" ref="C1417:T1431" si="380">IFERROR(IF(C$13=2016,C1311,IF(C$13&gt;2016,B1417*C1364/B1311,D1417*C1311/D1364)),0)</f>
        <v>10.483977306071028</v>
      </c>
      <c r="D1417" s="340">
        <f t="shared" si="380"/>
        <v>36.297101057663106</v>
      </c>
      <c r="E1417" s="340">
        <f t="shared" si="380"/>
        <v>27.955019988173031</v>
      </c>
      <c r="F1417" s="340">
        <f t="shared" si="380"/>
        <v>60.541912217464116</v>
      </c>
      <c r="G1417" s="340">
        <f t="shared" si="380"/>
        <v>71.248859731781522</v>
      </c>
      <c r="H1417" s="340">
        <f t="shared" si="380"/>
        <v>64.907048684569261</v>
      </c>
      <c r="I1417" s="340">
        <f t="shared" si="380"/>
        <v>49.532423300197024</v>
      </c>
      <c r="J1417" s="340">
        <f t="shared" si="380"/>
        <v>55.471449943488182</v>
      </c>
      <c r="K1417" s="340">
        <f t="shared" si="380"/>
        <v>73.204815559572239</v>
      </c>
      <c r="L1417" s="340">
        <f t="shared" si="380"/>
        <v>69.261634133112864</v>
      </c>
      <c r="M1417" s="340">
        <f t="shared" si="380"/>
        <v>83.17659234704044</v>
      </c>
      <c r="N1417" s="340">
        <f t="shared" si="380"/>
        <v>59.436462847334226</v>
      </c>
      <c r="O1417" s="340">
        <f t="shared" si="380"/>
        <v>101.31326872750992</v>
      </c>
      <c r="P1417" s="340">
        <f t="shared" si="380"/>
        <v>95.871924093341136</v>
      </c>
      <c r="Q1417" s="340">
        <f t="shared" si="380"/>
        <v>89.445088877056179</v>
      </c>
      <c r="R1417" s="340">
        <f t="shared" si="380"/>
        <v>79.698127192465961</v>
      </c>
      <c r="S1417" s="340">
        <f t="shared" si="380"/>
        <v>80.041626361120606</v>
      </c>
      <c r="T1417" s="340">
        <f t="shared" si="380"/>
        <v>92.271110538593916</v>
      </c>
      <c r="U1417" s="340">
        <f t="shared" si="379"/>
        <v>58.612023858041894</v>
      </c>
      <c r="V1417" s="340">
        <f t="shared" si="379"/>
        <v>96.880189009401036</v>
      </c>
      <c r="W1417" s="340">
        <f t="shared" si="379"/>
        <v>99.137101876774182</v>
      </c>
      <c r="X1417" s="340">
        <f t="shared" si="379"/>
        <v>108.11877755413141</v>
      </c>
      <c r="Y1417" s="340">
        <f t="shared" si="379"/>
        <v>107.91239692658375</v>
      </c>
      <c r="Z1417" s="340">
        <f t="shared" si="379"/>
        <v>122.36199999999999</v>
      </c>
      <c r="AA1417" s="340">
        <f t="shared" si="379"/>
        <v>133.07300000000001</v>
      </c>
      <c r="AB1417" s="340">
        <f t="shared" si="379"/>
        <v>145.84442566283326</v>
      </c>
      <c r="AC1417" s="340">
        <f t="shared" si="379"/>
        <v>171.34767177187493</v>
      </c>
      <c r="AD1417" s="340">
        <f t="shared" si="379"/>
        <v>118.09642698869865</v>
      </c>
      <c r="AE1417" s="340">
        <f t="shared" si="379"/>
        <v>140.54373289106434</v>
      </c>
      <c r="AF1417" s="340"/>
      <c r="AG1417" s="340"/>
      <c r="AH1417" s="340"/>
    </row>
    <row r="1418" spans="1:34" s="299" customFormat="1" x14ac:dyDescent="0.2">
      <c r="A1418" s="297" t="s">
        <v>464</v>
      </c>
      <c r="B1418" s="297" t="s">
        <v>427</v>
      </c>
      <c r="C1418" s="340">
        <f t="shared" si="380"/>
        <v>36.457273030310418</v>
      </c>
      <c r="D1418" s="340">
        <f t="shared" si="380"/>
        <v>38.66313475263437</v>
      </c>
      <c r="E1418" s="340">
        <f t="shared" si="380"/>
        <v>40.097632072281726</v>
      </c>
      <c r="F1418" s="340">
        <f t="shared" si="380"/>
        <v>47.344714128860737</v>
      </c>
      <c r="G1418" s="340">
        <f t="shared" si="380"/>
        <v>56.373414089757844</v>
      </c>
      <c r="H1418" s="340">
        <f t="shared" si="380"/>
        <v>63.742053902530913</v>
      </c>
      <c r="I1418" s="340">
        <f t="shared" si="380"/>
        <v>62.452885828240355</v>
      </c>
      <c r="J1418" s="340">
        <f t="shared" si="380"/>
        <v>82.067633445179439</v>
      </c>
      <c r="K1418" s="340">
        <f t="shared" si="380"/>
        <v>71.843492413043975</v>
      </c>
      <c r="L1418" s="340">
        <f t="shared" si="380"/>
        <v>75.266718991731338</v>
      </c>
      <c r="M1418" s="340">
        <f t="shared" si="380"/>
        <v>59.397712231560874</v>
      </c>
      <c r="N1418" s="340">
        <f t="shared" si="380"/>
        <v>103.65503108708974</v>
      </c>
      <c r="O1418" s="340">
        <f t="shared" si="380"/>
        <v>112.46816973948054</v>
      </c>
      <c r="P1418" s="340">
        <f t="shared" si="380"/>
        <v>127.53342174157993</v>
      </c>
      <c r="Q1418" s="340">
        <f t="shared" si="380"/>
        <v>103.89672895255502</v>
      </c>
      <c r="R1418" s="340">
        <f t="shared" si="380"/>
        <v>102.07508292104576</v>
      </c>
      <c r="S1418" s="340">
        <f t="shared" si="380"/>
        <v>99.877375432916807</v>
      </c>
      <c r="T1418" s="340">
        <f t="shared" si="380"/>
        <v>52.083086489062609</v>
      </c>
      <c r="U1418" s="340">
        <f t="shared" si="379"/>
        <v>137.27185883864087</v>
      </c>
      <c r="V1418" s="340">
        <f t="shared" si="379"/>
        <v>135.84318516600837</v>
      </c>
      <c r="W1418" s="340">
        <f t="shared" si="379"/>
        <v>161.52788156382914</v>
      </c>
      <c r="X1418" s="340">
        <f t="shared" si="379"/>
        <v>161.33057230527987</v>
      </c>
      <c r="Y1418" s="340">
        <f t="shared" si="379"/>
        <v>173.9754520453962</v>
      </c>
      <c r="Z1418" s="340">
        <f t="shared" si="379"/>
        <v>177.50800000000001</v>
      </c>
      <c r="AA1418" s="340">
        <f t="shared" si="379"/>
        <v>174.70099999999999</v>
      </c>
      <c r="AB1418" s="340">
        <f t="shared" si="379"/>
        <v>183.21491079745775</v>
      </c>
      <c r="AC1418" s="340">
        <f t="shared" si="379"/>
        <v>194.83192795490601</v>
      </c>
      <c r="AD1418" s="340">
        <f t="shared" si="379"/>
        <v>150.03884157426432</v>
      </c>
      <c r="AE1418" s="340">
        <f t="shared" si="379"/>
        <v>155.50070565251787</v>
      </c>
      <c r="AF1418" s="340"/>
      <c r="AG1418" s="340"/>
      <c r="AH1418" s="340"/>
    </row>
    <row r="1419" spans="1:34" s="299" customFormat="1" x14ac:dyDescent="0.2">
      <c r="A1419" s="297" t="s">
        <v>465</v>
      </c>
      <c r="B1419" s="297" t="s">
        <v>428</v>
      </c>
      <c r="C1419" s="340">
        <f t="shared" si="380"/>
        <v>1.2547983645139063</v>
      </c>
      <c r="D1419" s="340">
        <f t="shared" si="380"/>
        <v>1.5355528444162536</v>
      </c>
      <c r="E1419" s="340">
        <f t="shared" si="380"/>
        <v>1.5696514864497826</v>
      </c>
      <c r="F1419" s="340">
        <f t="shared" si="380"/>
        <v>1.8741622870865291</v>
      </c>
      <c r="G1419" s="340">
        <f t="shared" si="380"/>
        <v>3.4072988303433478</v>
      </c>
      <c r="H1419" s="340">
        <f t="shared" si="380"/>
        <v>4.971644290463562</v>
      </c>
      <c r="I1419" s="340">
        <f t="shared" si="380"/>
        <v>7.3128843561631109</v>
      </c>
      <c r="J1419" s="340">
        <f t="shared" si="380"/>
        <v>11.466677961818878</v>
      </c>
      <c r="K1419" s="340">
        <f t="shared" si="380"/>
        <v>6.4140172401267685</v>
      </c>
      <c r="L1419" s="340">
        <f t="shared" si="380"/>
        <v>12.132143871258615</v>
      </c>
      <c r="M1419" s="340">
        <f t="shared" si="380"/>
        <v>25.279829256546805</v>
      </c>
      <c r="N1419" s="340">
        <f t="shared" si="380"/>
        <v>9.6628219853451327</v>
      </c>
      <c r="O1419" s="340">
        <f t="shared" si="380"/>
        <v>10.807138823255428</v>
      </c>
      <c r="P1419" s="340">
        <f t="shared" si="380"/>
        <v>7.3982167633191009</v>
      </c>
      <c r="Q1419" s="340">
        <f t="shared" si="380"/>
        <v>3.6476694886154526</v>
      </c>
      <c r="R1419" s="340">
        <f t="shared" si="380"/>
        <v>38.030620722173822</v>
      </c>
      <c r="S1419" s="340">
        <f t="shared" si="380"/>
        <v>29.444009109072105</v>
      </c>
      <c r="T1419" s="340">
        <f t="shared" si="380"/>
        <v>33.60285538382697</v>
      </c>
      <c r="U1419" s="340">
        <f t="shared" si="379"/>
        <v>36.636540729479307</v>
      </c>
      <c r="V1419" s="340">
        <f t="shared" si="379"/>
        <v>15.732192715746462</v>
      </c>
      <c r="W1419" s="340">
        <f t="shared" si="379"/>
        <v>18.07263361667297</v>
      </c>
      <c r="X1419" s="340">
        <f t="shared" si="379"/>
        <v>21.674032425808676</v>
      </c>
      <c r="Y1419" s="340">
        <f t="shared" si="379"/>
        <v>22.868920709466664</v>
      </c>
      <c r="Z1419" s="340">
        <f t="shared" si="379"/>
        <v>34.625</v>
      </c>
      <c r="AA1419" s="340">
        <f t="shared" si="379"/>
        <v>50.484999999999999</v>
      </c>
      <c r="AB1419" s="340">
        <f t="shared" si="379"/>
        <v>45.911630966058461</v>
      </c>
      <c r="AC1419" s="340">
        <f t="shared" si="379"/>
        <v>50.529098568915231</v>
      </c>
      <c r="AD1419" s="340">
        <f t="shared" si="379"/>
        <v>51.674475288068237</v>
      </c>
      <c r="AE1419" s="340">
        <f t="shared" si="379"/>
        <v>62.600981554935615</v>
      </c>
      <c r="AF1419" s="340"/>
      <c r="AG1419" s="340"/>
      <c r="AH1419" s="340"/>
    </row>
    <row r="1420" spans="1:34" s="299" customFormat="1" x14ac:dyDescent="0.2">
      <c r="A1420" s="297" t="s">
        <v>466</v>
      </c>
      <c r="B1420" s="297" t="s">
        <v>429</v>
      </c>
      <c r="C1420" s="340">
        <f t="shared" si="380"/>
        <v>550.07492660878427</v>
      </c>
      <c r="D1420" s="340">
        <f t="shared" si="380"/>
        <v>620.86197925798501</v>
      </c>
      <c r="E1420" s="340">
        <f t="shared" si="380"/>
        <v>510.10291487073368</v>
      </c>
      <c r="F1420" s="340">
        <f t="shared" si="380"/>
        <v>217.78560994552819</v>
      </c>
      <c r="G1420" s="340">
        <f t="shared" si="380"/>
        <v>276.26594412988112</v>
      </c>
      <c r="H1420" s="340">
        <f t="shared" si="380"/>
        <v>325.83816955008189</v>
      </c>
      <c r="I1420" s="340">
        <f t="shared" si="380"/>
        <v>282.54572562149536</v>
      </c>
      <c r="J1420" s="340">
        <f t="shared" si="380"/>
        <v>199.59513669863489</v>
      </c>
      <c r="K1420" s="340">
        <f t="shared" si="380"/>
        <v>391.04931268685129</v>
      </c>
      <c r="L1420" s="340">
        <f t="shared" si="380"/>
        <v>20.950257666168671</v>
      </c>
      <c r="M1420" s="340">
        <f t="shared" si="380"/>
        <v>21.619281904941332</v>
      </c>
      <c r="N1420" s="340">
        <f t="shared" si="380"/>
        <v>15.899234036678903</v>
      </c>
      <c r="O1420" s="340">
        <f t="shared" si="380"/>
        <v>43.648201988091373</v>
      </c>
      <c r="P1420" s="340">
        <f t="shared" si="380"/>
        <v>40.144227791304502</v>
      </c>
      <c r="Q1420" s="340">
        <f t="shared" si="380"/>
        <v>24.053623050244138</v>
      </c>
      <c r="R1420" s="340">
        <f t="shared" si="380"/>
        <v>44.232688459637401</v>
      </c>
      <c r="S1420" s="340">
        <f t="shared" si="380"/>
        <v>18.294291916664005</v>
      </c>
      <c r="T1420" s="340">
        <f t="shared" si="380"/>
        <v>19.432692748722978</v>
      </c>
      <c r="U1420" s="340">
        <f t="shared" si="379"/>
        <v>31.828326704815069</v>
      </c>
      <c r="V1420" s="340">
        <f t="shared" si="379"/>
        <v>35.057415049908883</v>
      </c>
      <c r="W1420" s="340">
        <f t="shared" si="379"/>
        <v>24.648190109028857</v>
      </c>
      <c r="X1420" s="340">
        <f t="shared" si="379"/>
        <v>41.131107483745147</v>
      </c>
      <c r="Y1420" s="340">
        <f t="shared" si="379"/>
        <v>50.80490783738928</v>
      </c>
      <c r="Z1420" s="340">
        <f t="shared" si="379"/>
        <v>86.863</v>
      </c>
      <c r="AA1420" s="340">
        <f t="shared" si="379"/>
        <v>82.213999999999999</v>
      </c>
      <c r="AB1420" s="340">
        <f t="shared" si="379"/>
        <v>74.421184909683433</v>
      </c>
      <c r="AC1420" s="340">
        <f t="shared" si="379"/>
        <v>77.498087541086235</v>
      </c>
      <c r="AD1420" s="340">
        <f t="shared" si="379"/>
        <v>60.08673408926844</v>
      </c>
      <c r="AE1420" s="340">
        <f t="shared" si="379"/>
        <v>64.66446609500386</v>
      </c>
      <c r="AF1420" s="340"/>
      <c r="AG1420" s="340"/>
      <c r="AH1420" s="340"/>
    </row>
    <row r="1421" spans="1:34" s="299" customFormat="1" x14ac:dyDescent="0.2">
      <c r="A1421" s="297" t="s">
        <v>191</v>
      </c>
      <c r="B1421" s="297" t="s">
        <v>430</v>
      </c>
      <c r="C1421" s="340">
        <f t="shared" si="380"/>
        <v>0</v>
      </c>
      <c r="D1421" s="340">
        <f t="shared" si="380"/>
        <v>0</v>
      </c>
      <c r="E1421" s="340">
        <f t="shared" si="380"/>
        <v>0</v>
      </c>
      <c r="F1421" s="340">
        <f t="shared" si="380"/>
        <v>0</v>
      </c>
      <c r="G1421" s="340">
        <f t="shared" si="380"/>
        <v>0</v>
      </c>
      <c r="H1421" s="340">
        <f t="shared" si="380"/>
        <v>0</v>
      </c>
      <c r="I1421" s="340">
        <f t="shared" si="380"/>
        <v>0</v>
      </c>
      <c r="J1421" s="340">
        <f t="shared" si="380"/>
        <v>0</v>
      </c>
      <c r="K1421" s="340">
        <f t="shared" si="380"/>
        <v>0</v>
      </c>
      <c r="L1421" s="340">
        <f t="shared" si="380"/>
        <v>0</v>
      </c>
      <c r="M1421" s="340">
        <f t="shared" si="380"/>
        <v>0</v>
      </c>
      <c r="N1421" s="340">
        <f t="shared" si="380"/>
        <v>0</v>
      </c>
      <c r="O1421" s="340">
        <f t="shared" si="380"/>
        <v>0</v>
      </c>
      <c r="P1421" s="340">
        <f t="shared" si="380"/>
        <v>0</v>
      </c>
      <c r="Q1421" s="340">
        <f t="shared" si="380"/>
        <v>0</v>
      </c>
      <c r="R1421" s="340">
        <f t="shared" si="380"/>
        <v>0</v>
      </c>
      <c r="S1421" s="340">
        <f t="shared" si="380"/>
        <v>0</v>
      </c>
      <c r="T1421" s="340">
        <f t="shared" si="380"/>
        <v>0</v>
      </c>
      <c r="U1421" s="340">
        <f t="shared" si="379"/>
        <v>0</v>
      </c>
      <c r="V1421" s="340">
        <f t="shared" si="379"/>
        <v>0</v>
      </c>
      <c r="W1421" s="340">
        <f t="shared" si="379"/>
        <v>0</v>
      </c>
      <c r="X1421" s="340">
        <f t="shared" si="379"/>
        <v>0</v>
      </c>
      <c r="Y1421" s="340">
        <f t="shared" si="379"/>
        <v>0</v>
      </c>
      <c r="Z1421" s="340">
        <f t="shared" si="379"/>
        <v>0</v>
      </c>
      <c r="AA1421" s="340">
        <f t="shared" si="379"/>
        <v>0</v>
      </c>
      <c r="AB1421" s="340">
        <f t="shared" si="379"/>
        <v>0</v>
      </c>
      <c r="AC1421" s="340">
        <f t="shared" si="379"/>
        <v>0</v>
      </c>
      <c r="AD1421" s="340">
        <f t="shared" si="379"/>
        <v>0</v>
      </c>
      <c r="AE1421" s="340">
        <f t="shared" si="379"/>
        <v>0</v>
      </c>
      <c r="AF1421" s="340"/>
      <c r="AG1421" s="340"/>
      <c r="AH1421" s="340"/>
    </row>
    <row r="1422" spans="1:34" s="299" customFormat="1" x14ac:dyDescent="0.2">
      <c r="A1422" s="297" t="s">
        <v>192</v>
      </c>
      <c r="B1422" s="297" t="s">
        <v>431</v>
      </c>
      <c r="C1422" s="340">
        <f t="shared" si="380"/>
        <v>70.630229244042681</v>
      </c>
      <c r="D1422" s="340">
        <f t="shared" si="380"/>
        <v>84.396651571721634</v>
      </c>
      <c r="E1422" s="340">
        <f t="shared" si="380"/>
        <v>72.108188105777629</v>
      </c>
      <c r="F1422" s="340">
        <f t="shared" si="380"/>
        <v>223.75749104726177</v>
      </c>
      <c r="G1422" s="340">
        <f t="shared" si="380"/>
        <v>211.06784366048004</v>
      </c>
      <c r="H1422" s="340">
        <f t="shared" si="380"/>
        <v>166.39668686039684</v>
      </c>
      <c r="I1422" s="340">
        <f t="shared" si="380"/>
        <v>162.25735377273315</v>
      </c>
      <c r="J1422" s="340">
        <f t="shared" si="380"/>
        <v>341.15503626182834</v>
      </c>
      <c r="K1422" s="340">
        <f t="shared" si="380"/>
        <v>424.68602505377129</v>
      </c>
      <c r="L1422" s="340">
        <f t="shared" si="380"/>
        <v>492.55503908332639</v>
      </c>
      <c r="M1422" s="340">
        <f t="shared" si="380"/>
        <v>252.14985613198365</v>
      </c>
      <c r="N1422" s="340">
        <f t="shared" si="380"/>
        <v>292.50906702719408</v>
      </c>
      <c r="O1422" s="340">
        <f t="shared" si="380"/>
        <v>209.45025109969299</v>
      </c>
      <c r="P1422" s="340">
        <f t="shared" si="380"/>
        <v>206.17601191430745</v>
      </c>
      <c r="Q1422" s="340">
        <f t="shared" si="380"/>
        <v>285.64031477772789</v>
      </c>
      <c r="R1422" s="340">
        <f t="shared" si="380"/>
        <v>363.14411640051634</v>
      </c>
      <c r="S1422" s="340">
        <f t="shared" si="380"/>
        <v>208.25778127291676</v>
      </c>
      <c r="T1422" s="340">
        <f t="shared" si="380"/>
        <v>268.99193458113803</v>
      </c>
      <c r="U1422" s="340">
        <f t="shared" si="379"/>
        <v>107.53209750286736</v>
      </c>
      <c r="V1422" s="340">
        <f t="shared" si="379"/>
        <v>164.46459155704014</v>
      </c>
      <c r="W1422" s="340">
        <f t="shared" si="379"/>
        <v>249.62657107462945</v>
      </c>
      <c r="X1422" s="340">
        <f t="shared" si="379"/>
        <v>250.67852387581297</v>
      </c>
      <c r="Y1422" s="340">
        <f t="shared" si="379"/>
        <v>174.02841130576914</v>
      </c>
      <c r="Z1422" s="340">
        <f t="shared" si="379"/>
        <v>132.69399999999999</v>
      </c>
      <c r="AA1422" s="340">
        <f t="shared" si="379"/>
        <v>142.62700000000001</v>
      </c>
      <c r="AB1422" s="340">
        <f t="shared" si="379"/>
        <v>144.16229077073999</v>
      </c>
      <c r="AC1422" s="340">
        <f t="shared" si="379"/>
        <v>151.20592925475108</v>
      </c>
      <c r="AD1422" s="340">
        <f t="shared" si="379"/>
        <v>102.09527688085004</v>
      </c>
      <c r="AE1422" s="340">
        <f t="shared" si="379"/>
        <v>108.87843231633512</v>
      </c>
      <c r="AF1422" s="340"/>
      <c r="AG1422" s="340"/>
      <c r="AH1422" s="340"/>
    </row>
    <row r="1423" spans="1:34" s="299" customFormat="1" x14ac:dyDescent="0.2">
      <c r="A1423" s="297" t="s">
        <v>467</v>
      </c>
      <c r="B1423" s="297" t="s">
        <v>433</v>
      </c>
      <c r="C1423" s="340">
        <f t="shared" si="380"/>
        <v>27.230603756656066</v>
      </c>
      <c r="D1423" s="340">
        <f t="shared" si="380"/>
        <v>94.439833282160066</v>
      </c>
      <c r="E1423" s="340">
        <f t="shared" si="380"/>
        <v>80.68904555059423</v>
      </c>
      <c r="F1423" s="340">
        <f t="shared" si="380"/>
        <v>250.38457991641806</v>
      </c>
      <c r="G1423" s="340">
        <f t="shared" si="380"/>
        <v>236.18486747168157</v>
      </c>
      <c r="H1423" s="340">
        <f t="shared" si="380"/>
        <v>186.19785350660808</v>
      </c>
      <c r="I1423" s="340">
        <f t="shared" si="380"/>
        <v>181.56594075393119</v>
      </c>
      <c r="J1423" s="340">
        <f t="shared" si="380"/>
        <v>395.25382198704136</v>
      </c>
      <c r="K1423" s="340">
        <f t="shared" si="380"/>
        <v>492.03076814073449</v>
      </c>
      <c r="L1423" s="340">
        <f t="shared" si="380"/>
        <v>570.66213610648776</v>
      </c>
      <c r="M1423" s="340">
        <f t="shared" si="380"/>
        <v>292.13461258464326</v>
      </c>
      <c r="N1423" s="340">
        <f t="shared" si="380"/>
        <v>338.89380023582623</v>
      </c>
      <c r="O1423" s="340">
        <f t="shared" si="380"/>
        <v>242.6639019327356</v>
      </c>
      <c r="P1423" s="340">
        <f t="shared" si="380"/>
        <v>238.8704490606809</v>
      </c>
      <c r="Q1423" s="340">
        <f t="shared" si="380"/>
        <v>330.93583306456054</v>
      </c>
      <c r="R1423" s="340">
        <f t="shared" si="380"/>
        <v>420.72982862035815</v>
      </c>
      <c r="S1423" s="340">
        <f t="shared" si="380"/>
        <v>241.2823357632835</v>
      </c>
      <c r="T1423" s="340">
        <f t="shared" si="380"/>
        <v>311.64742983681134</v>
      </c>
      <c r="U1423" s="340">
        <f t="shared" si="379"/>
        <v>124.58403953231357</v>
      </c>
      <c r="V1423" s="340">
        <f t="shared" si="379"/>
        <v>190.54462483317349</v>
      </c>
      <c r="W1423" s="340">
        <f t="shared" si="379"/>
        <v>289.21119666849472</v>
      </c>
      <c r="X1423" s="340">
        <f t="shared" si="379"/>
        <v>290.42996327318485</v>
      </c>
      <c r="Y1423" s="340">
        <f t="shared" si="379"/>
        <v>201.62503082659146</v>
      </c>
      <c r="Z1423" s="340">
        <f t="shared" si="379"/>
        <v>153.73599999999999</v>
      </c>
      <c r="AA1423" s="340">
        <f t="shared" si="379"/>
        <v>170.97200000000001</v>
      </c>
      <c r="AB1423" s="340">
        <f t="shared" si="379"/>
        <v>171.24731094183616</v>
      </c>
      <c r="AC1423" s="340">
        <f t="shared" si="379"/>
        <v>161.63393301613465</v>
      </c>
      <c r="AD1423" s="340">
        <f t="shared" si="379"/>
        <v>128.46427106495079</v>
      </c>
      <c r="AE1423" s="340">
        <f t="shared" si="379"/>
        <v>106.74647024063763</v>
      </c>
      <c r="AF1423" s="340"/>
      <c r="AG1423" s="340"/>
      <c r="AH1423" s="340"/>
    </row>
    <row r="1424" spans="1:34" s="299" customFormat="1" x14ac:dyDescent="0.2">
      <c r="A1424" s="297" t="s">
        <v>193</v>
      </c>
      <c r="B1424" s="297" t="s">
        <v>434</v>
      </c>
      <c r="C1424" s="340">
        <f t="shared" si="380"/>
        <v>0</v>
      </c>
      <c r="D1424" s="340">
        <f t="shared" si="380"/>
        <v>0</v>
      </c>
      <c r="E1424" s="340">
        <f t="shared" si="380"/>
        <v>0</v>
      </c>
      <c r="F1424" s="340">
        <f t="shared" si="380"/>
        <v>0</v>
      </c>
      <c r="G1424" s="340">
        <f t="shared" si="380"/>
        <v>0</v>
      </c>
      <c r="H1424" s="340">
        <f t="shared" si="380"/>
        <v>0</v>
      </c>
      <c r="I1424" s="340">
        <f t="shared" si="380"/>
        <v>0</v>
      </c>
      <c r="J1424" s="340">
        <f t="shared" si="380"/>
        <v>0</v>
      </c>
      <c r="K1424" s="340">
        <f t="shared" si="380"/>
        <v>0</v>
      </c>
      <c r="L1424" s="340">
        <f t="shared" si="380"/>
        <v>0</v>
      </c>
      <c r="M1424" s="340">
        <f t="shared" si="380"/>
        <v>0</v>
      </c>
      <c r="N1424" s="340">
        <f t="shared" si="380"/>
        <v>0</v>
      </c>
      <c r="O1424" s="340">
        <f t="shared" si="380"/>
        <v>0</v>
      </c>
      <c r="P1424" s="340">
        <f t="shared" si="380"/>
        <v>0</v>
      </c>
      <c r="Q1424" s="340">
        <f t="shared" si="380"/>
        <v>0</v>
      </c>
      <c r="R1424" s="340">
        <f t="shared" si="380"/>
        <v>0</v>
      </c>
      <c r="S1424" s="340">
        <f t="shared" si="380"/>
        <v>0</v>
      </c>
      <c r="T1424" s="340">
        <f t="shared" si="380"/>
        <v>0</v>
      </c>
      <c r="U1424" s="340">
        <f t="shared" si="379"/>
        <v>0</v>
      </c>
      <c r="V1424" s="340">
        <f t="shared" si="379"/>
        <v>0</v>
      </c>
      <c r="W1424" s="340">
        <f t="shared" si="379"/>
        <v>0</v>
      </c>
      <c r="X1424" s="340">
        <f t="shared" si="379"/>
        <v>0</v>
      </c>
      <c r="Y1424" s="340">
        <f t="shared" si="379"/>
        <v>0</v>
      </c>
      <c r="Z1424" s="340">
        <f t="shared" si="379"/>
        <v>0</v>
      </c>
      <c r="AA1424" s="340">
        <f t="shared" si="379"/>
        <v>0</v>
      </c>
      <c r="AB1424" s="340">
        <f t="shared" si="379"/>
        <v>0</v>
      </c>
      <c r="AC1424" s="340">
        <f t="shared" si="379"/>
        <v>0</v>
      </c>
      <c r="AD1424" s="340">
        <f t="shared" si="379"/>
        <v>0</v>
      </c>
      <c r="AE1424" s="340">
        <f t="shared" si="379"/>
        <v>0</v>
      </c>
      <c r="AF1424" s="340"/>
      <c r="AG1424" s="340"/>
      <c r="AH1424" s="340"/>
    </row>
    <row r="1425" spans="1:34" s="299" customFormat="1" x14ac:dyDescent="0.2">
      <c r="A1425" s="297" t="s">
        <v>60</v>
      </c>
      <c r="B1425" s="297" t="s">
        <v>435</v>
      </c>
      <c r="C1425" s="340">
        <f t="shared" si="380"/>
        <v>0</v>
      </c>
      <c r="D1425" s="340">
        <f t="shared" si="380"/>
        <v>0</v>
      </c>
      <c r="E1425" s="340">
        <f t="shared" si="380"/>
        <v>0</v>
      </c>
      <c r="F1425" s="340">
        <f t="shared" si="380"/>
        <v>8.5242363351320911</v>
      </c>
      <c r="G1425" s="340">
        <f t="shared" si="380"/>
        <v>11.322240659171792</v>
      </c>
      <c r="H1425" s="340">
        <f t="shared" si="380"/>
        <v>4.5651076227942209</v>
      </c>
      <c r="I1425" s="340">
        <f t="shared" si="380"/>
        <v>2.2527290055188529</v>
      </c>
      <c r="J1425" s="340">
        <f t="shared" si="380"/>
        <v>2.6276228664528207</v>
      </c>
      <c r="K1425" s="340">
        <f t="shared" si="380"/>
        <v>2.5560184126015457</v>
      </c>
      <c r="L1425" s="340">
        <f t="shared" si="380"/>
        <v>3.120970202314802</v>
      </c>
      <c r="M1425" s="340">
        <f t="shared" si="380"/>
        <v>5.3005860150290616</v>
      </c>
      <c r="N1425" s="340">
        <f t="shared" si="380"/>
        <v>8.8314437863106079</v>
      </c>
      <c r="O1425" s="340">
        <f t="shared" si="380"/>
        <v>13.323743472278936</v>
      </c>
      <c r="P1425" s="340">
        <f t="shared" si="380"/>
        <v>8.0601234613193089</v>
      </c>
      <c r="Q1425" s="340">
        <f t="shared" si="380"/>
        <v>5.3957730491468787</v>
      </c>
      <c r="R1425" s="340">
        <f t="shared" si="380"/>
        <v>6.2065319671195667</v>
      </c>
      <c r="S1425" s="340">
        <f t="shared" si="380"/>
        <v>7.3765566157021061</v>
      </c>
      <c r="T1425" s="340">
        <f t="shared" si="380"/>
        <v>3.7829927418093487</v>
      </c>
      <c r="U1425" s="340">
        <f t="shared" si="379"/>
        <v>7.7793122906669829</v>
      </c>
      <c r="V1425" s="340">
        <f t="shared" si="379"/>
        <v>6.9687497147639252</v>
      </c>
      <c r="W1425" s="340">
        <f t="shared" si="379"/>
        <v>6.8364068993304627</v>
      </c>
      <c r="X1425" s="340">
        <f t="shared" si="379"/>
        <v>6.2908414241529798</v>
      </c>
      <c r="Y1425" s="340">
        <f t="shared" si="379"/>
        <v>6.0606055051806482</v>
      </c>
      <c r="Z1425" s="340">
        <f t="shared" si="379"/>
        <v>51.822000000000003</v>
      </c>
      <c r="AA1425" s="340">
        <f t="shared" si="379"/>
        <v>52.12</v>
      </c>
      <c r="AB1425" s="340">
        <f t="shared" si="379"/>
        <v>52.12</v>
      </c>
      <c r="AC1425" s="340">
        <f t="shared" si="379"/>
        <v>59.781678234862589</v>
      </c>
      <c r="AD1425" s="340">
        <f t="shared" si="379"/>
        <v>45.797522336963674</v>
      </c>
      <c r="AE1425" s="340">
        <f t="shared" si="379"/>
        <v>29.07124052442488</v>
      </c>
      <c r="AF1425" s="340"/>
      <c r="AG1425" s="340"/>
      <c r="AH1425" s="340"/>
    </row>
    <row r="1426" spans="1:34" s="299" customFormat="1" x14ac:dyDescent="0.2">
      <c r="A1426" s="297" t="s">
        <v>119</v>
      </c>
      <c r="B1426" s="297" t="s">
        <v>436</v>
      </c>
      <c r="C1426" s="340">
        <f t="shared" si="380"/>
        <v>0</v>
      </c>
      <c r="D1426" s="340">
        <f t="shared" si="380"/>
        <v>0</v>
      </c>
      <c r="E1426" s="340">
        <f t="shared" si="380"/>
        <v>1.0330594672271394</v>
      </c>
      <c r="F1426" s="340">
        <f t="shared" si="380"/>
        <v>1.125153279576484</v>
      </c>
      <c r="G1426" s="340">
        <f t="shared" si="380"/>
        <v>0.45340041338125397</v>
      </c>
      <c r="H1426" s="340">
        <f t="shared" si="380"/>
        <v>1.2759319474464761</v>
      </c>
      <c r="I1426" s="340">
        <f t="shared" si="380"/>
        <v>0.58651403556960258</v>
      </c>
      <c r="J1426" s="340">
        <f t="shared" si="380"/>
        <v>2.1177950582663185</v>
      </c>
      <c r="K1426" s="340">
        <f t="shared" si="380"/>
        <v>1.9266907747936441</v>
      </c>
      <c r="L1426" s="340">
        <f t="shared" si="380"/>
        <v>2.8598737147376689</v>
      </c>
      <c r="M1426" s="340">
        <f t="shared" si="380"/>
        <v>6.6946037378416383</v>
      </c>
      <c r="N1426" s="340">
        <f t="shared" si="380"/>
        <v>11.016841652114001</v>
      </c>
      <c r="O1426" s="340">
        <f t="shared" si="380"/>
        <v>19.290432796639095</v>
      </c>
      <c r="P1426" s="340">
        <f t="shared" si="380"/>
        <v>11.581861662513543</v>
      </c>
      <c r="Q1426" s="340">
        <f t="shared" si="380"/>
        <v>7.794605177149224</v>
      </c>
      <c r="R1426" s="340">
        <f t="shared" si="380"/>
        <v>8.9523666762595315</v>
      </c>
      <c r="S1426" s="340">
        <f t="shared" si="380"/>
        <v>10.630116413597824</v>
      </c>
      <c r="T1426" s="340">
        <f t="shared" si="380"/>
        <v>5.4604434758500577</v>
      </c>
      <c r="U1426" s="340">
        <f t="shared" si="379"/>
        <v>3.468563984593938</v>
      </c>
      <c r="V1426" s="340">
        <f t="shared" si="379"/>
        <v>2.6549345180592705</v>
      </c>
      <c r="W1426" s="340">
        <f t="shared" si="379"/>
        <v>2.6627526932697618</v>
      </c>
      <c r="X1426" s="340">
        <f t="shared" si="379"/>
        <v>3.1159430435064097</v>
      </c>
      <c r="Y1426" s="340">
        <f t="shared" si="379"/>
        <v>3.7161138794024344</v>
      </c>
      <c r="Z1426" s="340">
        <f t="shared" si="379"/>
        <v>5.306</v>
      </c>
      <c r="AA1426" s="340">
        <f t="shared" si="379"/>
        <v>12.943</v>
      </c>
      <c r="AB1426" s="340">
        <f t="shared" si="379"/>
        <v>12.943</v>
      </c>
      <c r="AC1426" s="340">
        <f t="shared" si="379"/>
        <v>17.861649409831166</v>
      </c>
      <c r="AD1426" s="340">
        <f t="shared" si="379"/>
        <v>19.694604989017133</v>
      </c>
      <c r="AE1426" s="340">
        <f t="shared" si="379"/>
        <v>11.081296666622656</v>
      </c>
      <c r="AF1426" s="340"/>
      <c r="AG1426" s="340"/>
      <c r="AH1426" s="340"/>
    </row>
    <row r="1427" spans="1:34" s="299" customFormat="1" x14ac:dyDescent="0.2">
      <c r="A1427" s="297" t="s">
        <v>468</v>
      </c>
      <c r="B1427" s="297" t="s">
        <v>438</v>
      </c>
      <c r="C1427" s="340">
        <f t="shared" si="380"/>
        <v>0</v>
      </c>
      <c r="D1427" s="340">
        <f t="shared" si="380"/>
        <v>0</v>
      </c>
      <c r="E1427" s="340">
        <f t="shared" si="380"/>
        <v>0</v>
      </c>
      <c r="F1427" s="340">
        <f t="shared" si="380"/>
        <v>0</v>
      </c>
      <c r="G1427" s="340">
        <f t="shared" si="380"/>
        <v>0</v>
      </c>
      <c r="H1427" s="340">
        <f t="shared" si="380"/>
        <v>0.66362648839601257</v>
      </c>
      <c r="I1427" s="340">
        <f t="shared" si="380"/>
        <v>0.7314293464958489</v>
      </c>
      <c r="J1427" s="340">
        <f t="shared" si="380"/>
        <v>0.65945332393457068</v>
      </c>
      <c r="K1427" s="340">
        <f t="shared" si="380"/>
        <v>0.66126001399968648</v>
      </c>
      <c r="L1427" s="340">
        <f t="shared" si="380"/>
        <v>1.1680216875928302</v>
      </c>
      <c r="M1427" s="340">
        <f t="shared" si="380"/>
        <v>3.0272024608914774</v>
      </c>
      <c r="N1427" s="340">
        <f t="shared" si="380"/>
        <v>2.5975283810390741</v>
      </c>
      <c r="O1427" s="340">
        <f t="shared" si="380"/>
        <v>1.410091175428865</v>
      </c>
      <c r="P1427" s="340">
        <f t="shared" si="380"/>
        <v>5.0946446015962454</v>
      </c>
      <c r="Q1427" s="340">
        <f t="shared" si="380"/>
        <v>5.0701959108841859</v>
      </c>
      <c r="R1427" s="340">
        <f t="shared" si="380"/>
        <v>1.2171742505604677</v>
      </c>
      <c r="S1427" s="340">
        <f t="shared" si="380"/>
        <v>2.266465102752977</v>
      </c>
      <c r="T1427" s="340">
        <f t="shared" si="380"/>
        <v>0.82733937509466282</v>
      </c>
      <c r="U1427" s="340">
        <f t="shared" si="379"/>
        <v>2.3488813124153589</v>
      </c>
      <c r="V1427" s="340">
        <f t="shared" si="379"/>
        <v>0.97051417456956346</v>
      </c>
      <c r="W1427" s="340">
        <f t="shared" si="379"/>
        <v>0.99583154245948291</v>
      </c>
      <c r="X1427" s="340">
        <f t="shared" si="379"/>
        <v>1.4993467508632219</v>
      </c>
      <c r="Y1427" s="340">
        <f t="shared" si="379"/>
        <v>1.7492378760070924</v>
      </c>
      <c r="Z1427" s="340">
        <f t="shared" si="379"/>
        <v>1.327</v>
      </c>
      <c r="AA1427" s="340">
        <f t="shared" si="379"/>
        <v>0.98499999999999999</v>
      </c>
      <c r="AB1427" s="340">
        <f t="shared" si="379"/>
        <v>6.8302628918099089</v>
      </c>
      <c r="AC1427" s="340">
        <f t="shared" si="379"/>
        <v>6.9132610827754331</v>
      </c>
      <c r="AD1427" s="340">
        <f t="shared" si="379"/>
        <v>6.8976091544714269</v>
      </c>
      <c r="AE1427" s="340">
        <f t="shared" si="379"/>
        <v>3.5235979295131146</v>
      </c>
      <c r="AF1427" s="340"/>
      <c r="AG1427" s="340"/>
      <c r="AH1427" s="340"/>
    </row>
    <row r="1428" spans="1:34" s="299" customFormat="1" x14ac:dyDescent="0.2">
      <c r="A1428" s="297" t="s">
        <v>469</v>
      </c>
      <c r="B1428" s="297" t="s">
        <v>440</v>
      </c>
      <c r="C1428" s="340">
        <f t="shared" si="380"/>
        <v>0</v>
      </c>
      <c r="D1428" s="340">
        <f t="shared" si="380"/>
        <v>0</v>
      </c>
      <c r="E1428" s="340">
        <f t="shared" si="380"/>
        <v>0</v>
      </c>
      <c r="F1428" s="340">
        <f t="shared" si="380"/>
        <v>0</v>
      </c>
      <c r="G1428" s="340">
        <f t="shared" si="380"/>
        <v>0</v>
      </c>
      <c r="H1428" s="340">
        <f t="shared" si="380"/>
        <v>0</v>
      </c>
      <c r="I1428" s="340">
        <f t="shared" si="380"/>
        <v>0</v>
      </c>
      <c r="J1428" s="340">
        <f t="shared" si="380"/>
        <v>0</v>
      </c>
      <c r="K1428" s="340">
        <f t="shared" si="380"/>
        <v>0</v>
      </c>
      <c r="L1428" s="340">
        <f t="shared" si="380"/>
        <v>0</v>
      </c>
      <c r="M1428" s="340">
        <f t="shared" si="380"/>
        <v>0</v>
      </c>
      <c r="N1428" s="340">
        <f t="shared" si="380"/>
        <v>0</v>
      </c>
      <c r="O1428" s="340">
        <f t="shared" si="380"/>
        <v>0</v>
      </c>
      <c r="P1428" s="340">
        <f t="shared" si="380"/>
        <v>0</v>
      </c>
      <c r="Q1428" s="340">
        <f t="shared" si="380"/>
        <v>0</v>
      </c>
      <c r="R1428" s="340">
        <f t="shared" si="380"/>
        <v>0</v>
      </c>
      <c r="S1428" s="340">
        <f t="shared" si="380"/>
        <v>0</v>
      </c>
      <c r="T1428" s="340">
        <f t="shared" si="380"/>
        <v>0</v>
      </c>
      <c r="U1428" s="340">
        <f t="shared" si="379"/>
        <v>0</v>
      </c>
      <c r="V1428" s="340">
        <f t="shared" si="379"/>
        <v>0</v>
      </c>
      <c r="W1428" s="340">
        <f t="shared" si="379"/>
        <v>0</v>
      </c>
      <c r="X1428" s="340">
        <f t="shared" si="379"/>
        <v>0</v>
      </c>
      <c r="Y1428" s="340">
        <f t="shared" si="379"/>
        <v>0</v>
      </c>
      <c r="Z1428" s="340">
        <f t="shared" si="379"/>
        <v>0</v>
      </c>
      <c r="AA1428" s="340">
        <f t="shared" si="379"/>
        <v>0</v>
      </c>
      <c r="AB1428" s="340">
        <f t="shared" si="379"/>
        <v>0</v>
      </c>
      <c r="AC1428" s="340">
        <f t="shared" si="379"/>
        <v>0</v>
      </c>
      <c r="AD1428" s="340">
        <f t="shared" si="379"/>
        <v>0</v>
      </c>
      <c r="AE1428" s="340">
        <f t="shared" si="379"/>
        <v>0</v>
      </c>
      <c r="AF1428" s="340"/>
      <c r="AG1428" s="340"/>
      <c r="AH1428" s="340"/>
    </row>
    <row r="1429" spans="1:34" s="299" customFormat="1" x14ac:dyDescent="0.2">
      <c r="A1429" s="297" t="s">
        <v>470</v>
      </c>
      <c r="B1429" s="297" t="s">
        <v>442</v>
      </c>
      <c r="C1429" s="340">
        <f t="shared" si="380"/>
        <v>0</v>
      </c>
      <c r="D1429" s="340">
        <f t="shared" si="380"/>
        <v>0</v>
      </c>
      <c r="E1429" s="340">
        <f t="shared" si="380"/>
        <v>0</v>
      </c>
      <c r="F1429" s="340">
        <f t="shared" si="380"/>
        <v>0</v>
      </c>
      <c r="G1429" s="340">
        <f t="shared" si="380"/>
        <v>0</v>
      </c>
      <c r="H1429" s="340">
        <f t="shared" si="380"/>
        <v>0</v>
      </c>
      <c r="I1429" s="340">
        <f t="shared" si="380"/>
        <v>0</v>
      </c>
      <c r="J1429" s="340">
        <f t="shared" si="380"/>
        <v>0</v>
      </c>
      <c r="K1429" s="340">
        <f t="shared" si="380"/>
        <v>0</v>
      </c>
      <c r="L1429" s="340">
        <f t="shared" si="380"/>
        <v>0</v>
      </c>
      <c r="M1429" s="340">
        <f t="shared" si="380"/>
        <v>0</v>
      </c>
      <c r="N1429" s="340">
        <f t="shared" si="380"/>
        <v>0</v>
      </c>
      <c r="O1429" s="340">
        <f t="shared" si="380"/>
        <v>0</v>
      </c>
      <c r="P1429" s="340">
        <f t="shared" si="380"/>
        <v>0</v>
      </c>
      <c r="Q1429" s="340">
        <f t="shared" si="380"/>
        <v>0</v>
      </c>
      <c r="R1429" s="340">
        <f t="shared" si="380"/>
        <v>0</v>
      </c>
      <c r="S1429" s="340">
        <f t="shared" si="380"/>
        <v>0</v>
      </c>
      <c r="T1429" s="340">
        <f t="shared" si="380"/>
        <v>0</v>
      </c>
      <c r="U1429" s="340">
        <f t="shared" si="379"/>
        <v>0</v>
      </c>
      <c r="V1429" s="340">
        <f t="shared" si="379"/>
        <v>0</v>
      </c>
      <c r="W1429" s="340">
        <f t="shared" si="379"/>
        <v>0</v>
      </c>
      <c r="X1429" s="340">
        <f t="shared" si="379"/>
        <v>0</v>
      </c>
      <c r="Y1429" s="340">
        <f t="shared" si="379"/>
        <v>0</v>
      </c>
      <c r="Z1429" s="340">
        <f t="shared" si="379"/>
        <v>0</v>
      </c>
      <c r="AA1429" s="340">
        <f t="shared" si="379"/>
        <v>0</v>
      </c>
      <c r="AB1429" s="340">
        <f t="shared" si="379"/>
        <v>0</v>
      </c>
      <c r="AC1429" s="340">
        <f t="shared" si="379"/>
        <v>0</v>
      </c>
      <c r="AD1429" s="340">
        <f t="shared" si="379"/>
        <v>0</v>
      </c>
      <c r="AE1429" s="340">
        <f t="shared" si="379"/>
        <v>0</v>
      </c>
      <c r="AF1429" s="340"/>
      <c r="AG1429" s="340"/>
      <c r="AH1429" s="340"/>
    </row>
    <row r="1430" spans="1:34" s="299" customFormat="1" ht="10.8" thickBot="1" x14ac:dyDescent="0.25">
      <c r="A1430" s="297" t="s">
        <v>75</v>
      </c>
      <c r="B1430" s="297" t="s">
        <v>443</v>
      </c>
      <c r="C1430" s="340">
        <f t="shared" si="380"/>
        <v>42.928265811846963</v>
      </c>
      <c r="D1430" s="340">
        <f t="shared" si="380"/>
        <v>39.557027523040794</v>
      </c>
      <c r="E1430" s="340">
        <f t="shared" si="380"/>
        <v>38.53199688181838</v>
      </c>
      <c r="F1430" s="340">
        <f t="shared" si="380"/>
        <v>20.877847715008418</v>
      </c>
      <c r="G1430" s="340">
        <f t="shared" si="380"/>
        <v>28.562708815885888</v>
      </c>
      <c r="H1430" s="340">
        <f t="shared" si="380"/>
        <v>29.733662330343339</v>
      </c>
      <c r="I1430" s="340">
        <f t="shared" si="380"/>
        <v>31.750019331882378</v>
      </c>
      <c r="J1430" s="340">
        <f t="shared" si="380"/>
        <v>43.442756327124492</v>
      </c>
      <c r="K1430" s="340">
        <f t="shared" si="380"/>
        <v>43.465433694595959</v>
      </c>
      <c r="L1430" s="340">
        <f t="shared" si="380"/>
        <v>37.507434308381335</v>
      </c>
      <c r="M1430" s="340">
        <f t="shared" si="380"/>
        <v>39.501247998267466</v>
      </c>
      <c r="N1430" s="340">
        <f t="shared" si="380"/>
        <v>50.673513403634679</v>
      </c>
      <c r="O1430" s="340">
        <f t="shared" si="380"/>
        <v>47.817685892556732</v>
      </c>
      <c r="P1430" s="340">
        <f t="shared" si="380"/>
        <v>64.884755485220268</v>
      </c>
      <c r="Q1430" s="340">
        <f t="shared" si="380"/>
        <v>52.185051568744974</v>
      </c>
      <c r="R1430" s="340">
        <f t="shared" si="380"/>
        <v>63.183590337338465</v>
      </c>
      <c r="S1430" s="340">
        <f t="shared" si="380"/>
        <v>50.301385318381669</v>
      </c>
      <c r="T1430" s="340">
        <f t="shared" si="380"/>
        <v>46.215453019335961</v>
      </c>
      <c r="U1430" s="340">
        <f t="shared" si="379"/>
        <v>54.329912514970005</v>
      </c>
      <c r="V1430" s="340">
        <f t="shared" si="379"/>
        <v>66.136041190364608</v>
      </c>
      <c r="W1430" s="340">
        <f t="shared" si="379"/>
        <v>72.698702951612177</v>
      </c>
      <c r="X1430" s="340">
        <f t="shared" si="379"/>
        <v>83.624756025553879</v>
      </c>
      <c r="Y1430" s="340">
        <f t="shared" si="379"/>
        <v>86.048052185086021</v>
      </c>
      <c r="Z1430" s="340">
        <f t="shared" si="379"/>
        <v>79.549000000000007</v>
      </c>
      <c r="AA1430" s="340">
        <f t="shared" si="379"/>
        <v>78.84</v>
      </c>
      <c r="AB1430" s="340">
        <f t="shared" si="379"/>
        <v>79.894785673678228</v>
      </c>
      <c r="AC1430" s="340">
        <f t="shared" si="379"/>
        <v>82.775442958595377</v>
      </c>
      <c r="AD1430" s="340">
        <f t="shared" si="379"/>
        <v>59.173786469088448</v>
      </c>
      <c r="AE1430" s="340">
        <f t="shared" si="379"/>
        <v>52.581246937138026</v>
      </c>
      <c r="AF1430" s="340"/>
      <c r="AG1430" s="340"/>
      <c r="AH1430" s="340"/>
    </row>
    <row r="1431" spans="1:34" s="299" customFormat="1" ht="10.8" thickBot="1" x14ac:dyDescent="0.25">
      <c r="A1431" s="338" t="s">
        <v>74</v>
      </c>
      <c r="B1431" s="342"/>
      <c r="C1431" s="339">
        <f t="shared" si="380"/>
        <v>677.94681514850379</v>
      </c>
      <c r="D1431" s="339">
        <f t="shared" si="380"/>
        <v>1008.6364616384208</v>
      </c>
      <c r="E1431" s="339">
        <f t="shared" si="380"/>
        <v>1068.562359850901</v>
      </c>
      <c r="F1431" s="339">
        <f t="shared" ref="F1431:T1431" si="381">IFERROR(IF(F$13=2016,F1325,IF(F$13&gt;2016,E1431*F1378/E1325,G1431*F1325/G1378)),0)</f>
        <v>1404.9517699175826</v>
      </c>
      <c r="G1431" s="339">
        <f t="shared" si="381"/>
        <v>1721.1822989785692</v>
      </c>
      <c r="H1431" s="339">
        <f t="shared" si="381"/>
        <v>1606.9850047459047</v>
      </c>
      <c r="I1431" s="339">
        <f t="shared" si="381"/>
        <v>1601.1010843313536</v>
      </c>
      <c r="J1431" s="339">
        <f t="shared" si="381"/>
        <v>1984.4829850731237</v>
      </c>
      <c r="K1431" s="339">
        <f t="shared" si="381"/>
        <v>2212.4873161072342</v>
      </c>
      <c r="L1431" s="339">
        <f t="shared" si="381"/>
        <v>2182.5608977114712</v>
      </c>
      <c r="M1431" s="339">
        <f t="shared" si="381"/>
        <v>1875.1435400700964</v>
      </c>
      <c r="N1431" s="339">
        <f t="shared" si="381"/>
        <v>2043.8358550118185</v>
      </c>
      <c r="O1431" s="339">
        <f t="shared" si="381"/>
        <v>2138.2957935396521</v>
      </c>
      <c r="P1431" s="339">
        <f t="shared" si="381"/>
        <v>2218.6686815155995</v>
      </c>
      <c r="Q1431" s="339">
        <f t="shared" si="381"/>
        <v>2547.1976366073068</v>
      </c>
      <c r="R1431" s="339">
        <f t="shared" si="381"/>
        <v>2820.4851382005818</v>
      </c>
      <c r="S1431" s="339">
        <f t="shared" si="381"/>
        <v>2631.2248567717702</v>
      </c>
      <c r="T1431" s="339">
        <f t="shared" si="381"/>
        <v>3007.5640950348447</v>
      </c>
      <c r="U1431" s="339">
        <f t="shared" si="379"/>
        <v>3238.7836970148178</v>
      </c>
      <c r="V1431" s="339">
        <f t="shared" si="379"/>
        <v>3338.1431066735145</v>
      </c>
      <c r="W1431" s="339">
        <f t="shared" si="379"/>
        <v>3737.4645491149286</v>
      </c>
      <c r="X1431" s="339">
        <f t="shared" si="379"/>
        <v>4306.4650396696843</v>
      </c>
      <c r="Y1431" s="339">
        <f t="shared" si="379"/>
        <v>4301.7541377674643</v>
      </c>
      <c r="Z1431" s="339">
        <f t="shared" si="379"/>
        <v>4346.0949999999993</v>
      </c>
      <c r="AA1431" s="339">
        <f t="shared" si="379"/>
        <v>4293.6619999999994</v>
      </c>
      <c r="AB1431" s="339">
        <f t="shared" si="379"/>
        <v>4657.3342345359915</v>
      </c>
      <c r="AC1431" s="339">
        <f t="shared" si="379"/>
        <v>5186.2296362221387</v>
      </c>
      <c r="AD1431" s="339">
        <f t="shared" si="379"/>
        <v>4301.8682592008272</v>
      </c>
      <c r="AE1431" s="339">
        <f t="shared" si="379"/>
        <v>4896.0713601225334</v>
      </c>
      <c r="AF1431" s="339"/>
      <c r="AG1431" s="339"/>
      <c r="AH1431" s="339"/>
    </row>
    <row r="1432" spans="1:34" x14ac:dyDescent="0.2">
      <c r="B1432" s="234"/>
      <c r="C1432" s="234"/>
      <c r="D1432" s="234"/>
      <c r="E1432" s="234"/>
      <c r="F1432" s="234"/>
      <c r="G1432" s="234"/>
      <c r="H1432" s="234"/>
      <c r="I1432" s="234"/>
      <c r="J1432" s="234"/>
      <c r="K1432" s="234"/>
      <c r="L1432" s="234"/>
      <c r="M1432" s="234"/>
      <c r="N1432" s="234"/>
      <c r="O1432" s="234"/>
      <c r="P1432" s="234"/>
      <c r="Q1432" s="234"/>
      <c r="R1432" s="234"/>
      <c r="S1432" s="234"/>
      <c r="T1432" s="234"/>
      <c r="U1432" s="234"/>
      <c r="V1432" s="234"/>
      <c r="W1432" s="234"/>
      <c r="X1432" s="234"/>
      <c r="Y1432" s="234"/>
      <c r="Z1432" s="234"/>
      <c r="AA1432" s="234"/>
      <c r="AB1432" s="234"/>
      <c r="AC1432" s="234"/>
      <c r="AD1432" s="234"/>
      <c r="AE1432" s="234"/>
      <c r="AF1432" s="234"/>
      <c r="AG1432" s="234"/>
      <c r="AH1432" s="234"/>
    </row>
    <row r="1434" spans="1:34" x14ac:dyDescent="0.2">
      <c r="A1434" s="2" t="str">
        <f>"Tableau "&amp;B1434&amp;": "</f>
        <v xml:space="preserve">Tableau 3: </v>
      </c>
      <c r="B1434" s="211">
        <f>B1381+1</f>
        <v>3</v>
      </c>
    </row>
    <row r="1435" spans="1:34" ht="10.8" thickBot="1" x14ac:dyDescent="0.25">
      <c r="A1435" s="192" t="s">
        <v>482</v>
      </c>
    </row>
    <row r="1436" spans="1:34" ht="10.8" thickBot="1" x14ac:dyDescent="0.25">
      <c r="A1436" s="193" t="s">
        <v>0</v>
      </c>
      <c r="B1436" s="194" t="s">
        <v>19</v>
      </c>
      <c r="C1436" s="194">
        <f t="shared" ref="C1436:AE1436" si="382">C$13</f>
        <v>1993</v>
      </c>
      <c r="D1436" s="194">
        <f t="shared" si="382"/>
        <v>1994</v>
      </c>
      <c r="E1436" s="194">
        <f t="shared" si="382"/>
        <v>1995</v>
      </c>
      <c r="F1436" s="194">
        <f t="shared" si="382"/>
        <v>1996</v>
      </c>
      <c r="G1436" s="194">
        <f t="shared" si="382"/>
        <v>1997</v>
      </c>
      <c r="H1436" s="194">
        <f t="shared" si="382"/>
        <v>1998</v>
      </c>
      <c r="I1436" s="194">
        <f t="shared" si="382"/>
        <v>1999</v>
      </c>
      <c r="J1436" s="194">
        <f t="shared" si="382"/>
        <v>2000</v>
      </c>
      <c r="K1436" s="194">
        <f t="shared" si="382"/>
        <v>2001</v>
      </c>
      <c r="L1436" s="194">
        <f t="shared" si="382"/>
        <v>2002</v>
      </c>
      <c r="M1436" s="194">
        <f t="shared" si="382"/>
        <v>2003</v>
      </c>
      <c r="N1436" s="194">
        <f t="shared" si="382"/>
        <v>2004</v>
      </c>
      <c r="O1436" s="194">
        <f t="shared" si="382"/>
        <v>2005</v>
      </c>
      <c r="P1436" s="194">
        <f t="shared" si="382"/>
        <v>2006</v>
      </c>
      <c r="Q1436" s="194">
        <f t="shared" si="382"/>
        <v>2007</v>
      </c>
      <c r="R1436" s="194">
        <f t="shared" si="382"/>
        <v>2008</v>
      </c>
      <c r="S1436" s="194">
        <f t="shared" si="382"/>
        <v>2009</v>
      </c>
      <c r="T1436" s="194">
        <f t="shared" si="382"/>
        <v>2010</v>
      </c>
      <c r="U1436" s="194">
        <f t="shared" si="382"/>
        <v>2011</v>
      </c>
      <c r="V1436" s="194">
        <f t="shared" si="382"/>
        <v>2012</v>
      </c>
      <c r="W1436" s="194">
        <f t="shared" si="382"/>
        <v>2013</v>
      </c>
      <c r="X1436" s="194">
        <f t="shared" si="382"/>
        <v>2014</v>
      </c>
      <c r="Y1436" s="194">
        <f t="shared" si="382"/>
        <v>2015</v>
      </c>
      <c r="Z1436" s="194">
        <f t="shared" si="382"/>
        <v>2016</v>
      </c>
      <c r="AA1436" s="194">
        <f t="shared" si="382"/>
        <v>2017</v>
      </c>
      <c r="AB1436" s="194">
        <f t="shared" si="382"/>
        <v>2018</v>
      </c>
      <c r="AC1436" s="194">
        <f t="shared" si="382"/>
        <v>2019</v>
      </c>
      <c r="AD1436" s="194">
        <f t="shared" si="382"/>
        <v>2020</v>
      </c>
      <c r="AE1436" s="194">
        <f t="shared" si="382"/>
        <v>2021</v>
      </c>
      <c r="AF1436" s="194"/>
      <c r="AG1436" s="194"/>
      <c r="AH1436" s="194"/>
    </row>
    <row r="1437" spans="1:34" s="299" customFormat="1" x14ac:dyDescent="0.2">
      <c r="A1437" s="297" t="s">
        <v>170</v>
      </c>
      <c r="B1437" s="297" t="s">
        <v>392</v>
      </c>
      <c r="C1437" s="348" t="str">
        <f t="shared" ref="C1437:AE1445" si="383">IFERROR(100*(C1384/B1384-1),"")</f>
        <v/>
      </c>
      <c r="D1437" s="348">
        <f t="shared" si="383"/>
        <v>42.076692076691913</v>
      </c>
      <c r="E1437" s="348">
        <f t="shared" si="383"/>
        <v>-28.526136086496535</v>
      </c>
      <c r="F1437" s="348">
        <f t="shared" si="383"/>
        <v>-31.198817106460773</v>
      </c>
      <c r="G1437" s="348">
        <f t="shared" si="383"/>
        <v>241.13076541577132</v>
      </c>
      <c r="H1437" s="348">
        <f t="shared" si="383"/>
        <v>5.4422098376544215</v>
      </c>
      <c r="I1437" s="348">
        <f t="shared" si="383"/>
        <v>30.903575696295739</v>
      </c>
      <c r="J1437" s="348">
        <f t="shared" si="383"/>
        <v>43.848746576785061</v>
      </c>
      <c r="K1437" s="348">
        <f t="shared" si="383"/>
        <v>4.9254350638257005</v>
      </c>
      <c r="L1437" s="348">
        <f t="shared" si="383"/>
        <v>4.1754867524250283</v>
      </c>
      <c r="M1437" s="348">
        <f t="shared" si="383"/>
        <v>-14.391300464451595</v>
      </c>
      <c r="N1437" s="348">
        <f t="shared" si="383"/>
        <v>-6.6277159028665489</v>
      </c>
      <c r="O1437" s="348">
        <f t="shared" si="383"/>
        <v>20.889435163975676</v>
      </c>
      <c r="P1437" s="348">
        <f t="shared" si="383"/>
        <v>15.151585174230497</v>
      </c>
      <c r="Q1437" s="348">
        <f t="shared" si="383"/>
        <v>-32.669114843577553</v>
      </c>
      <c r="R1437" s="348">
        <f t="shared" si="383"/>
        <v>74.511966143116908</v>
      </c>
      <c r="S1437" s="348">
        <f t="shared" si="383"/>
        <v>3.6735321241930574</v>
      </c>
      <c r="T1437" s="348">
        <f t="shared" si="383"/>
        <v>-4.5548142657112267</v>
      </c>
      <c r="U1437" s="348">
        <f t="shared" si="383"/>
        <v>12.663099758370745</v>
      </c>
      <c r="V1437" s="348">
        <f t="shared" si="383"/>
        <v>24.069733596825849</v>
      </c>
      <c r="W1437" s="348">
        <f t="shared" si="383"/>
        <v>-12.579486103051018</v>
      </c>
      <c r="X1437" s="348">
        <f t="shared" si="383"/>
        <v>8.8897049476702072</v>
      </c>
      <c r="Y1437" s="348">
        <f t="shared" si="383"/>
        <v>9.110837278682137</v>
      </c>
      <c r="Z1437" s="348">
        <f t="shared" si="383"/>
        <v>2.8947086865036553</v>
      </c>
      <c r="AA1437" s="348">
        <f t="shared" si="383"/>
        <v>12.271277597708385</v>
      </c>
      <c r="AB1437" s="348">
        <f t="shared" si="383"/>
        <v>4.3285583558269725</v>
      </c>
      <c r="AC1437" s="348">
        <f t="shared" si="383"/>
        <v>7.5541572444531857</v>
      </c>
      <c r="AD1437" s="348">
        <f t="shared" si="383"/>
        <v>-8.6293429727773088</v>
      </c>
      <c r="AE1437" s="348">
        <f t="shared" si="383"/>
        <v>23.200481340016243</v>
      </c>
      <c r="AF1437" s="348"/>
      <c r="AG1437" s="348"/>
      <c r="AH1437" s="348"/>
    </row>
    <row r="1438" spans="1:34" s="299" customFormat="1" x14ac:dyDescent="0.2">
      <c r="A1438" s="297" t="s">
        <v>171</v>
      </c>
      <c r="B1438" s="297" t="s">
        <v>393</v>
      </c>
      <c r="C1438" s="348" t="str">
        <f t="shared" si="383"/>
        <v/>
      </c>
      <c r="D1438" s="348">
        <f t="shared" si="383"/>
        <v>-29.644414577568533</v>
      </c>
      <c r="E1438" s="348">
        <f t="shared" si="383"/>
        <v>-10.126791297582239</v>
      </c>
      <c r="F1438" s="348">
        <f t="shared" si="383"/>
        <v>-11.058892268700015</v>
      </c>
      <c r="G1438" s="348">
        <f t="shared" si="383"/>
        <v>13.473485738365998</v>
      </c>
      <c r="H1438" s="348">
        <f t="shared" si="383"/>
        <v>-15.102961336615994</v>
      </c>
      <c r="I1438" s="348">
        <f t="shared" si="383"/>
        <v>-2.5484543802348103</v>
      </c>
      <c r="J1438" s="348">
        <f t="shared" si="383"/>
        <v>13.854123226123004</v>
      </c>
      <c r="K1438" s="348">
        <f t="shared" si="383"/>
        <v>-16.73478009490119</v>
      </c>
      <c r="L1438" s="348">
        <f t="shared" si="383"/>
        <v>78.371356711456059</v>
      </c>
      <c r="M1438" s="348">
        <f t="shared" si="383"/>
        <v>16.973117921919002</v>
      </c>
      <c r="N1438" s="348">
        <f t="shared" si="383"/>
        <v>-14.730023265583792</v>
      </c>
      <c r="O1438" s="348">
        <f t="shared" si="383"/>
        <v>48.102763811349014</v>
      </c>
      <c r="P1438" s="348">
        <f t="shared" si="383"/>
        <v>23.745147157258618</v>
      </c>
      <c r="Q1438" s="348">
        <f t="shared" si="383"/>
        <v>-19.498877838479089</v>
      </c>
      <c r="R1438" s="348">
        <f t="shared" si="383"/>
        <v>-22.000443390819523</v>
      </c>
      <c r="S1438" s="348">
        <f t="shared" si="383"/>
        <v>13.204476704378031</v>
      </c>
      <c r="T1438" s="348">
        <f t="shared" si="383"/>
        <v>7.4769616779230663</v>
      </c>
      <c r="U1438" s="348">
        <f t="shared" si="383"/>
        <v>17.278437592801012</v>
      </c>
      <c r="V1438" s="348">
        <f t="shared" si="383"/>
        <v>-14.777832253409295</v>
      </c>
      <c r="W1438" s="348">
        <f t="shared" si="383"/>
        <v>67.739843923885076</v>
      </c>
      <c r="X1438" s="348">
        <f t="shared" si="383"/>
        <v>-22.96832174193948</v>
      </c>
      <c r="Y1438" s="348">
        <f t="shared" si="383"/>
        <v>13.434702890585992</v>
      </c>
      <c r="Z1438" s="348">
        <f t="shared" si="383"/>
        <v>-22.880824437295988</v>
      </c>
      <c r="AA1438" s="348">
        <f t="shared" si="383"/>
        <v>17.235370988819511</v>
      </c>
      <c r="AB1438" s="348">
        <f t="shared" si="383"/>
        <v>20.492598883766068</v>
      </c>
      <c r="AC1438" s="348">
        <f t="shared" si="383"/>
        <v>-1.3523793424055408</v>
      </c>
      <c r="AD1438" s="348">
        <f t="shared" si="383"/>
        <v>-21.059544658493877</v>
      </c>
      <c r="AE1438" s="348">
        <f t="shared" si="383"/>
        <v>3.4438364982298131</v>
      </c>
      <c r="AF1438" s="348"/>
      <c r="AG1438" s="348"/>
      <c r="AH1438" s="348"/>
    </row>
    <row r="1439" spans="1:34" s="299" customFormat="1" x14ac:dyDescent="0.2">
      <c r="A1439" s="297" t="s">
        <v>457</v>
      </c>
      <c r="B1439" s="297" t="s">
        <v>394</v>
      </c>
      <c r="C1439" s="348" t="str">
        <f t="shared" si="383"/>
        <v/>
      </c>
      <c r="D1439" s="348">
        <f t="shared" si="383"/>
        <v>24.647024822148001</v>
      </c>
      <c r="E1439" s="348">
        <f t="shared" si="383"/>
        <v>-15.260514100120204</v>
      </c>
      <c r="F1439" s="348">
        <f t="shared" si="383"/>
        <v>11.721268784317008</v>
      </c>
      <c r="G1439" s="348">
        <f t="shared" si="383"/>
        <v>-15.3771329612314</v>
      </c>
      <c r="H1439" s="348">
        <f t="shared" si="383"/>
        <v>13.122655326546372</v>
      </c>
      <c r="I1439" s="348">
        <f t="shared" si="383"/>
        <v>-45.774486364280683</v>
      </c>
      <c r="J1439" s="348">
        <f t="shared" si="383"/>
        <v>33.84353112806</v>
      </c>
      <c r="K1439" s="348">
        <f t="shared" si="383"/>
        <v>-25.256404571503012</v>
      </c>
      <c r="L1439" s="348">
        <f t="shared" si="383"/>
        <v>-17.789391488924711</v>
      </c>
      <c r="M1439" s="348">
        <f t="shared" si="383"/>
        <v>18.1691883399292</v>
      </c>
      <c r="N1439" s="348">
        <f t="shared" si="383"/>
        <v>-9.9891432369208051</v>
      </c>
      <c r="O1439" s="348">
        <f t="shared" si="383"/>
        <v>2.5376035182382184</v>
      </c>
      <c r="P1439" s="348">
        <f t="shared" si="383"/>
        <v>6.0967975721573531</v>
      </c>
      <c r="Q1439" s="348">
        <f t="shared" si="383"/>
        <v>-18.43645926126538</v>
      </c>
      <c r="R1439" s="348">
        <f t="shared" si="383"/>
        <v>35.950980912097009</v>
      </c>
      <c r="S1439" s="348">
        <f t="shared" si="383"/>
        <v>22.49906786644036</v>
      </c>
      <c r="T1439" s="348">
        <f t="shared" si="383"/>
        <v>40.83823524348</v>
      </c>
      <c r="U1439" s="348">
        <f t="shared" si="383"/>
        <v>35.649050286729221</v>
      </c>
      <c r="V1439" s="348">
        <f t="shared" si="383"/>
        <v>31.584023976180831</v>
      </c>
      <c r="W1439" s="348">
        <f t="shared" si="383"/>
        <v>52.470775584771005</v>
      </c>
      <c r="X1439" s="348">
        <f t="shared" si="383"/>
        <v>39.073514239257975</v>
      </c>
      <c r="Y1439" s="348">
        <f t="shared" si="383"/>
        <v>-28.261279175989273</v>
      </c>
      <c r="Z1439" s="348">
        <f t="shared" si="383"/>
        <v>15.819051013071995</v>
      </c>
      <c r="AA1439" s="348">
        <f t="shared" si="383"/>
        <v>16.598659283007855</v>
      </c>
      <c r="AB1439" s="348">
        <f t="shared" si="383"/>
        <v>1.0327455919395323</v>
      </c>
      <c r="AC1439" s="348">
        <f t="shared" si="383"/>
        <v>23.01876955161628</v>
      </c>
      <c r="AD1439" s="348">
        <f t="shared" si="383"/>
        <v>-32.451658150485919</v>
      </c>
      <c r="AE1439" s="348">
        <f t="shared" si="383"/>
        <v>67.097317792444855</v>
      </c>
      <c r="AF1439" s="348"/>
      <c r="AG1439" s="348"/>
      <c r="AH1439" s="348"/>
    </row>
    <row r="1440" spans="1:34" s="299" customFormat="1" x14ac:dyDescent="0.2">
      <c r="A1440" s="297" t="s">
        <v>458</v>
      </c>
      <c r="B1440" s="297" t="s">
        <v>396</v>
      </c>
      <c r="C1440" s="348" t="str">
        <f t="shared" si="383"/>
        <v/>
      </c>
      <c r="D1440" s="348">
        <f t="shared" si="383"/>
        <v>46.267517878343021</v>
      </c>
      <c r="E1440" s="348">
        <f t="shared" si="383"/>
        <v>23.132215555257996</v>
      </c>
      <c r="F1440" s="348">
        <f t="shared" si="383"/>
        <v>-19.47607271976679</v>
      </c>
      <c r="G1440" s="348">
        <f t="shared" si="383"/>
        <v>9.097591606493971</v>
      </c>
      <c r="H1440" s="348">
        <f t="shared" si="383"/>
        <v>17.728714036699998</v>
      </c>
      <c r="I1440" s="348">
        <f t="shared" si="383"/>
        <v>-14.344998828050704</v>
      </c>
      <c r="J1440" s="348">
        <f t="shared" si="383"/>
        <v>-13.663854115094997</v>
      </c>
      <c r="K1440" s="348">
        <f t="shared" si="383"/>
        <v>26.891790177340003</v>
      </c>
      <c r="L1440" s="348">
        <f t="shared" si="383"/>
        <v>-12.41830075374879</v>
      </c>
      <c r="M1440" s="348">
        <f t="shared" si="383"/>
        <v>28.906083785932026</v>
      </c>
      <c r="N1440" s="348">
        <f t="shared" si="383"/>
        <v>-24.953536744741488</v>
      </c>
      <c r="O1440" s="348">
        <f t="shared" si="383"/>
        <v>-13.800941523254684</v>
      </c>
      <c r="P1440" s="348">
        <f t="shared" si="383"/>
        <v>14.146239676287031</v>
      </c>
      <c r="Q1440" s="348">
        <f t="shared" si="383"/>
        <v>15.293163888512007</v>
      </c>
      <c r="R1440" s="348">
        <f t="shared" si="383"/>
        <v>33.80597199471498</v>
      </c>
      <c r="S1440" s="348">
        <f t="shared" si="383"/>
        <v>37.413497185075009</v>
      </c>
      <c r="T1440" s="348">
        <f t="shared" si="383"/>
        <v>-27.460901073184807</v>
      </c>
      <c r="U1440" s="348">
        <f t="shared" si="383"/>
        <v>28.092389248657025</v>
      </c>
      <c r="V1440" s="348">
        <f t="shared" si="383"/>
        <v>-10.629403258350468</v>
      </c>
      <c r="W1440" s="348">
        <f t="shared" si="383"/>
        <v>-10.999999999999998</v>
      </c>
      <c r="X1440" s="348">
        <f t="shared" si="383"/>
        <v>1.3513513513513598</v>
      </c>
      <c r="Y1440" s="348">
        <f t="shared" si="383"/>
        <v>1.3157894736842035</v>
      </c>
      <c r="Z1440" s="348">
        <f t="shared" si="383"/>
        <v>7.725012336113557</v>
      </c>
      <c r="AA1440" s="348">
        <f t="shared" si="383"/>
        <v>-21.250000000000004</v>
      </c>
      <c r="AB1440" s="348">
        <f t="shared" si="383"/>
        <v>-4.5454545454545414</v>
      </c>
      <c r="AC1440" s="348">
        <f t="shared" si="383"/>
        <v>-2.898550724637694</v>
      </c>
      <c r="AD1440" s="348">
        <f t="shared" si="383"/>
        <v>482.08955223880599</v>
      </c>
      <c r="AE1440" s="348">
        <f t="shared" si="383"/>
        <v>250.54945054945054</v>
      </c>
      <c r="AF1440" s="348"/>
      <c r="AG1440" s="348"/>
      <c r="AH1440" s="348"/>
    </row>
    <row r="1441" spans="1:34" s="299" customFormat="1" x14ac:dyDescent="0.2">
      <c r="A1441" s="297" t="s">
        <v>173</v>
      </c>
      <c r="B1441" s="297" t="s">
        <v>397</v>
      </c>
      <c r="C1441" s="348" t="str">
        <f t="shared" si="383"/>
        <v/>
      </c>
      <c r="D1441" s="348">
        <f t="shared" si="383"/>
        <v>592.76386041994681</v>
      </c>
      <c r="E1441" s="348">
        <f t="shared" si="383"/>
        <v>2340492.9691212806</v>
      </c>
      <c r="F1441" s="348">
        <f t="shared" si="383"/>
        <v>8.45616015150501</v>
      </c>
      <c r="G1441" s="348">
        <f t="shared" si="383"/>
        <v>45.550832510229981</v>
      </c>
      <c r="H1441" s="348">
        <f t="shared" si="383"/>
        <v>1.0094339051035295</v>
      </c>
      <c r="I1441" s="348">
        <f t="shared" si="383"/>
        <v>-1.8520295844855372</v>
      </c>
      <c r="J1441" s="348">
        <f t="shared" si="383"/>
        <v>-5.2251690639677388</v>
      </c>
      <c r="K1441" s="348">
        <f t="shared" si="383"/>
        <v>11.386646203054053</v>
      </c>
      <c r="L1441" s="348">
        <f t="shared" si="383"/>
        <v>0</v>
      </c>
      <c r="M1441" s="348">
        <f t="shared" si="383"/>
        <v>-1.9860533377332734</v>
      </c>
      <c r="N1441" s="348">
        <f t="shared" si="383"/>
        <v>-9.6096255736891507</v>
      </c>
      <c r="O1441" s="348">
        <f t="shared" si="383"/>
        <v>38.672155786447135</v>
      </c>
      <c r="P1441" s="348">
        <f t="shared" si="383"/>
        <v>-3.0000942462654834</v>
      </c>
      <c r="Q1441" s="348">
        <f t="shared" si="383"/>
        <v>21.046328885779729</v>
      </c>
      <c r="R1441" s="348">
        <f t="shared" si="383"/>
        <v>-22.899994381255873</v>
      </c>
      <c r="S1441" s="348">
        <f t="shared" si="383"/>
        <v>-13.24860624547779</v>
      </c>
      <c r="T1441" s="348">
        <f t="shared" si="383"/>
        <v>26.160252736933366</v>
      </c>
      <c r="U1441" s="348">
        <f t="shared" si="383"/>
        <v>9.5908262902313126</v>
      </c>
      <c r="V1441" s="348">
        <f t="shared" si="383"/>
        <v>-30.798809120815207</v>
      </c>
      <c r="W1441" s="348">
        <f t="shared" si="383"/>
        <v>-24.320485161678761</v>
      </c>
      <c r="X1441" s="348">
        <f t="shared" si="383"/>
        <v>52.550498249393996</v>
      </c>
      <c r="Y1441" s="348">
        <f t="shared" si="383"/>
        <v>-14.999945989092522</v>
      </c>
      <c r="Z1441" s="348">
        <f t="shared" si="383"/>
        <v>-16.099856373130372</v>
      </c>
      <c r="AA1441" s="348">
        <f t="shared" si="383"/>
        <v>-40.880829780013862</v>
      </c>
      <c r="AB1441" s="348">
        <f t="shared" si="383"/>
        <v>-17.678624832042335</v>
      </c>
      <c r="AC1441" s="348">
        <f t="shared" si="383"/>
        <v>36.582227984441992</v>
      </c>
      <c r="AD1441" s="348">
        <f t="shared" si="383"/>
        <v>-99.845673626863658</v>
      </c>
      <c r="AE1441" s="348">
        <f t="shared" si="383"/>
        <v>-34.725848563968675</v>
      </c>
      <c r="AF1441" s="348"/>
      <c r="AG1441" s="348"/>
      <c r="AH1441" s="348"/>
    </row>
    <row r="1442" spans="1:34" s="299" customFormat="1" x14ac:dyDescent="0.2">
      <c r="A1442" s="297" t="s">
        <v>174</v>
      </c>
      <c r="B1442" s="297" t="s">
        <v>398</v>
      </c>
      <c r="C1442" s="348" t="str">
        <f t="shared" si="383"/>
        <v/>
      </c>
      <c r="D1442" s="348">
        <f t="shared" si="383"/>
        <v>62.214841615560303</v>
      </c>
      <c r="E1442" s="348">
        <f t="shared" si="383"/>
        <v>-10.531539028214166</v>
      </c>
      <c r="F1442" s="348">
        <f t="shared" si="383"/>
        <v>34.956639316026617</v>
      </c>
      <c r="G1442" s="348">
        <f t="shared" si="383"/>
        <v>4.3266175996415912</v>
      </c>
      <c r="H1442" s="348">
        <f t="shared" si="383"/>
        <v>24.563613703652653</v>
      </c>
      <c r="I1442" s="348">
        <f t="shared" si="383"/>
        <v>14.741981506141876</v>
      </c>
      <c r="J1442" s="348">
        <f t="shared" si="383"/>
        <v>-16.570027683554468</v>
      </c>
      <c r="K1442" s="348">
        <f t="shared" si="383"/>
        <v>-18.657459668014276</v>
      </c>
      <c r="L1442" s="348">
        <f t="shared" si="383"/>
        <v>-26.442426944077681</v>
      </c>
      <c r="M1442" s="348">
        <f t="shared" si="383"/>
        <v>-13.463074380092232</v>
      </c>
      <c r="N1442" s="348">
        <f t="shared" si="383"/>
        <v>36.076169219231737</v>
      </c>
      <c r="O1442" s="348">
        <f t="shared" si="383"/>
        <v>-14.170817249184175</v>
      </c>
      <c r="P1442" s="348">
        <f t="shared" si="383"/>
        <v>56.615841444980639</v>
      </c>
      <c r="Q1442" s="348">
        <f t="shared" si="383"/>
        <v>19.732654092480551</v>
      </c>
      <c r="R1442" s="348">
        <f t="shared" si="383"/>
        <v>5.1592778356861713</v>
      </c>
      <c r="S1442" s="348">
        <f t="shared" si="383"/>
        <v>6.7309790792016599</v>
      </c>
      <c r="T1442" s="348">
        <f t="shared" si="383"/>
        <v>28.472644006698843</v>
      </c>
      <c r="U1442" s="348">
        <f t="shared" si="383"/>
        <v>24.319619172974406</v>
      </c>
      <c r="V1442" s="348">
        <f t="shared" si="383"/>
        <v>19.132831649814051</v>
      </c>
      <c r="W1442" s="348">
        <f t="shared" si="383"/>
        <v>4.794965170338239</v>
      </c>
      <c r="X1442" s="348">
        <f t="shared" si="383"/>
        <v>13.733706293486359</v>
      </c>
      <c r="Y1442" s="348">
        <f t="shared" si="383"/>
        <v>34.884221064933406</v>
      </c>
      <c r="Z1442" s="348">
        <f t="shared" si="383"/>
        <v>266.36260625859177</v>
      </c>
      <c r="AA1442" s="348">
        <f t="shared" si="383"/>
        <v>-60.039544555805556</v>
      </c>
      <c r="AB1442" s="348">
        <f t="shared" si="383"/>
        <v>-3.073711071159313</v>
      </c>
      <c r="AC1442" s="348">
        <f t="shared" si="383"/>
        <v>3.6800297877621846</v>
      </c>
      <c r="AD1442" s="348">
        <f t="shared" si="383"/>
        <v>15.069654754694128</v>
      </c>
      <c r="AE1442" s="348">
        <f t="shared" si="383"/>
        <v>2.4472833615514888</v>
      </c>
      <c r="AF1442" s="348"/>
      <c r="AG1442" s="348"/>
      <c r="AH1442" s="348"/>
    </row>
    <row r="1443" spans="1:34" s="299" customFormat="1" x14ac:dyDescent="0.2">
      <c r="A1443" s="297" t="s">
        <v>459</v>
      </c>
      <c r="B1443" s="297" t="s">
        <v>399</v>
      </c>
      <c r="C1443" s="348" t="str">
        <f t="shared" si="383"/>
        <v/>
      </c>
      <c r="D1443" s="348">
        <f t="shared" si="383"/>
        <v>13.938074870603412</v>
      </c>
      <c r="E1443" s="348">
        <f t="shared" si="383"/>
        <v>-39.292697709274549</v>
      </c>
      <c r="F1443" s="348">
        <f t="shared" si="383"/>
        <v>29.922857829080463</v>
      </c>
      <c r="G1443" s="348">
        <f t="shared" si="383"/>
        <v>-13.277304992100847</v>
      </c>
      <c r="H1443" s="348">
        <f t="shared" si="383"/>
        <v>-10.077277986649014</v>
      </c>
      <c r="I1443" s="348">
        <f t="shared" si="383"/>
        <v>-5.3855124788648734E-2</v>
      </c>
      <c r="J1443" s="348">
        <f t="shared" si="383"/>
        <v>17.066845418586251</v>
      </c>
      <c r="K1443" s="348">
        <f t="shared" si="383"/>
        <v>-5.4962449383899825</v>
      </c>
      <c r="L1443" s="348">
        <f t="shared" si="383"/>
        <v>-2.6466274734855522</v>
      </c>
      <c r="M1443" s="348">
        <f t="shared" si="383"/>
        <v>28.191340567891544</v>
      </c>
      <c r="N1443" s="348">
        <f t="shared" si="383"/>
        <v>18.689399973806388</v>
      </c>
      <c r="O1443" s="348">
        <f t="shared" si="383"/>
        <v>-12.29187214170252</v>
      </c>
      <c r="P1443" s="348">
        <f t="shared" si="383"/>
        <v>3.1627633891358364</v>
      </c>
      <c r="Q1443" s="348">
        <f t="shared" si="383"/>
        <v>37.394858814027046</v>
      </c>
      <c r="R1443" s="348">
        <f t="shared" si="383"/>
        <v>0.71612710776203237</v>
      </c>
      <c r="S1443" s="348">
        <f t="shared" si="383"/>
        <v>31.043837537161757</v>
      </c>
      <c r="T1443" s="348">
        <f t="shared" si="383"/>
        <v>-14.559731575073155</v>
      </c>
      <c r="U1443" s="348">
        <f t="shared" si="383"/>
        <v>9.2904363253744968</v>
      </c>
      <c r="V1443" s="348">
        <f t="shared" si="383"/>
        <v>-2.6317063494032067</v>
      </c>
      <c r="W1443" s="348">
        <f t="shared" si="383"/>
        <v>10.440215779770167</v>
      </c>
      <c r="X1443" s="348">
        <f t="shared" si="383"/>
        <v>-3.2355195261795422</v>
      </c>
      <c r="Y1443" s="348">
        <f t="shared" si="383"/>
        <v>0.53706851109092124</v>
      </c>
      <c r="Z1443" s="348">
        <f t="shared" si="383"/>
        <v>10.136785125046167</v>
      </c>
      <c r="AA1443" s="348">
        <f t="shared" si="383"/>
        <v>-21.668263037949597</v>
      </c>
      <c r="AB1443" s="348">
        <f t="shared" si="383"/>
        <v>23.065334785732496</v>
      </c>
      <c r="AC1443" s="348">
        <f t="shared" si="383"/>
        <v>-14.860082110329841</v>
      </c>
      <c r="AD1443" s="348">
        <f t="shared" si="383"/>
        <v>2.8075541870759668</v>
      </c>
      <c r="AE1443" s="348">
        <f t="shared" si="383"/>
        <v>-3.5511741839288624</v>
      </c>
      <c r="AF1443" s="348"/>
      <c r="AG1443" s="348"/>
      <c r="AH1443" s="348"/>
    </row>
    <row r="1444" spans="1:34" s="299" customFormat="1" x14ac:dyDescent="0.2">
      <c r="A1444" s="297" t="s">
        <v>175</v>
      </c>
      <c r="B1444" s="297" t="s">
        <v>400</v>
      </c>
      <c r="C1444" s="348" t="str">
        <f t="shared" si="383"/>
        <v/>
      </c>
      <c r="D1444" s="348">
        <f t="shared" si="383"/>
        <v>41.524878173944145</v>
      </c>
      <c r="E1444" s="348">
        <f t="shared" si="383"/>
        <v>-0.79746964210614113</v>
      </c>
      <c r="F1444" s="348">
        <f t="shared" si="383"/>
        <v>-3.0742862706179541</v>
      </c>
      <c r="G1444" s="348">
        <f t="shared" si="383"/>
        <v>35.942921636295644</v>
      </c>
      <c r="H1444" s="348">
        <f t="shared" si="383"/>
        <v>-11.783541407509857</v>
      </c>
      <c r="I1444" s="348">
        <f t="shared" si="383"/>
        <v>9.1750306571161566</v>
      </c>
      <c r="J1444" s="348">
        <f t="shared" si="383"/>
        <v>0.69338057404348952</v>
      </c>
      <c r="K1444" s="348">
        <f t="shared" si="383"/>
        <v>32.487900178316131</v>
      </c>
      <c r="L1444" s="348">
        <f t="shared" si="383"/>
        <v>9.1159509071106584</v>
      </c>
      <c r="M1444" s="348">
        <f t="shared" si="383"/>
        <v>-16.14687842899518</v>
      </c>
      <c r="N1444" s="348">
        <f t="shared" si="383"/>
        <v>45.392887161499786</v>
      </c>
      <c r="O1444" s="348">
        <f t="shared" si="383"/>
        <v>39.618140087374456</v>
      </c>
      <c r="P1444" s="348">
        <f t="shared" si="383"/>
        <v>2.0009883425870845</v>
      </c>
      <c r="Q1444" s="348">
        <f t="shared" si="383"/>
        <v>7.4083208580437931</v>
      </c>
      <c r="R1444" s="348">
        <f t="shared" si="383"/>
        <v>6.3331256800124525</v>
      </c>
      <c r="S1444" s="348">
        <f t="shared" si="383"/>
        <v>6.9302853033429646</v>
      </c>
      <c r="T1444" s="348">
        <f t="shared" si="383"/>
        <v>-8.0625295327090285</v>
      </c>
      <c r="U1444" s="348">
        <f t="shared" si="383"/>
        <v>8.8817458077921749</v>
      </c>
      <c r="V1444" s="348">
        <f t="shared" si="383"/>
        <v>9.3715559120951539</v>
      </c>
      <c r="W1444" s="348">
        <f t="shared" si="383"/>
        <v>57.435001873295491</v>
      </c>
      <c r="X1444" s="348">
        <f t="shared" si="383"/>
        <v>-31.659089633676363</v>
      </c>
      <c r="Y1444" s="348">
        <f t="shared" si="383"/>
        <v>17.281553729281242</v>
      </c>
      <c r="Z1444" s="348">
        <f t="shared" si="383"/>
        <v>-7.8891657036211704</v>
      </c>
      <c r="AA1444" s="348">
        <f t="shared" si="383"/>
        <v>17.388054165406498</v>
      </c>
      <c r="AB1444" s="348">
        <f t="shared" si="383"/>
        <v>-19.809121877887659</v>
      </c>
      <c r="AC1444" s="348">
        <f t="shared" si="383"/>
        <v>45.689879799250008</v>
      </c>
      <c r="AD1444" s="348">
        <f t="shared" si="383"/>
        <v>-31.646350175591643</v>
      </c>
      <c r="AE1444" s="348">
        <f t="shared" si="383"/>
        <v>25.005317791202231</v>
      </c>
      <c r="AF1444" s="348"/>
      <c r="AG1444" s="348"/>
      <c r="AH1444" s="348"/>
    </row>
    <row r="1445" spans="1:34" s="299" customFormat="1" x14ac:dyDescent="0.2">
      <c r="A1445" s="297" t="s">
        <v>176</v>
      </c>
      <c r="B1445" s="297" t="s">
        <v>401</v>
      </c>
      <c r="C1445" s="348" t="str">
        <f t="shared" si="383"/>
        <v/>
      </c>
      <c r="D1445" s="348">
        <f t="shared" si="383"/>
        <v>56.517007788002502</v>
      </c>
      <c r="E1445" s="348">
        <f t="shared" si="383"/>
        <v>17.496414381786973</v>
      </c>
      <c r="F1445" s="348">
        <f t="shared" si="383"/>
        <v>46.636652835076788</v>
      </c>
      <c r="G1445" s="348">
        <f t="shared" si="383"/>
        <v>75.80018749252082</v>
      </c>
      <c r="H1445" s="348">
        <f t="shared" si="383"/>
        <v>-27.028612468417034</v>
      </c>
      <c r="I1445" s="348">
        <f t="shared" si="383"/>
        <v>38.79879690941803</v>
      </c>
      <c r="J1445" s="348">
        <f t="shared" si="383"/>
        <v>50.258461897432106</v>
      </c>
      <c r="K1445" s="348">
        <f t="shared" si="383"/>
        <v>-54.553433817217211</v>
      </c>
      <c r="L1445" s="348">
        <f t="shared" si="383"/>
        <v>37.859889361081891</v>
      </c>
      <c r="M1445" s="348">
        <f t="shared" si="383"/>
        <v>-5.4056464912878743</v>
      </c>
      <c r="N1445" s="348">
        <f t="shared" si="383"/>
        <v>6.8729592442764664</v>
      </c>
      <c r="O1445" s="348">
        <f t="shared" si="383"/>
        <v>10.481813625900038</v>
      </c>
      <c r="P1445" s="348">
        <f t="shared" si="383"/>
        <v>8.2927503158731533</v>
      </c>
      <c r="Q1445" s="348">
        <f t="shared" si="383"/>
        <v>72.180006072637909</v>
      </c>
      <c r="R1445" s="348">
        <f t="shared" si="383"/>
        <v>-29.862864788238319</v>
      </c>
      <c r="S1445" s="348">
        <f t="shared" si="383"/>
        <v>-4.451594027124262</v>
      </c>
      <c r="T1445" s="348">
        <f t="shared" si="383"/>
        <v>60.829783564847936</v>
      </c>
      <c r="U1445" s="348">
        <f t="shared" si="383"/>
        <v>91.11492836114337</v>
      </c>
      <c r="V1445" s="348">
        <f t="shared" si="383"/>
        <v>-18.15530834552408</v>
      </c>
      <c r="W1445" s="348">
        <f t="shared" si="383"/>
        <v>50.635894024340963</v>
      </c>
      <c r="X1445" s="348">
        <f t="shared" si="383"/>
        <v>-39.177020749164491</v>
      </c>
      <c r="Y1445" s="348">
        <f t="shared" si="383"/>
        <v>0.15397920950483979</v>
      </c>
      <c r="Z1445" s="348">
        <f t="shared" ref="U1445:AE1460" si="384">IFERROR(100*(Z1392/Y1392-1),"")</f>
        <v>45.554312048372523</v>
      </c>
      <c r="AA1445" s="348">
        <f t="shared" si="384"/>
        <v>62.42178347952796</v>
      </c>
      <c r="AB1445" s="348">
        <f t="shared" si="384"/>
        <v>-19.987249544626597</v>
      </c>
      <c r="AC1445" s="348">
        <f t="shared" si="384"/>
        <v>-8.9149930529240926</v>
      </c>
      <c r="AD1445" s="348">
        <f t="shared" si="384"/>
        <v>18.873934628518938</v>
      </c>
      <c r="AE1445" s="348">
        <f t="shared" si="384"/>
        <v>2.5341914722445624</v>
      </c>
      <c r="AF1445" s="348"/>
      <c r="AG1445" s="348"/>
      <c r="AH1445" s="348"/>
    </row>
    <row r="1446" spans="1:34" s="299" customFormat="1" x14ac:dyDescent="0.2">
      <c r="A1446" s="297" t="s">
        <v>108</v>
      </c>
      <c r="B1446" s="297" t="s">
        <v>402</v>
      </c>
      <c r="C1446" s="348" t="str">
        <f t="shared" ref="C1446:T1460" si="385">IFERROR(100*(C1393/B1393-1),"")</f>
        <v/>
      </c>
      <c r="D1446" s="348">
        <f t="shared" si="385"/>
        <v>107.64952267679533</v>
      </c>
      <c r="E1446" s="348">
        <f t="shared" si="385"/>
        <v>-61.698410012256133</v>
      </c>
      <c r="F1446" s="348">
        <f t="shared" si="385"/>
        <v>-52.794880241865016</v>
      </c>
      <c r="G1446" s="348">
        <f t="shared" si="385"/>
        <v>221.76203188480335</v>
      </c>
      <c r="H1446" s="348">
        <f t="shared" si="385"/>
        <v>5.977260183500066</v>
      </c>
      <c r="I1446" s="348">
        <f t="shared" si="385"/>
        <v>-12.702457190011607</v>
      </c>
      <c r="J1446" s="348">
        <f t="shared" si="385"/>
        <v>12.710751223612249</v>
      </c>
      <c r="K1446" s="348">
        <f t="shared" si="385"/>
        <v>-3.0920257453620037</v>
      </c>
      <c r="L1446" s="348">
        <f t="shared" si="385"/>
        <v>75.739858961122337</v>
      </c>
      <c r="M1446" s="348">
        <f t="shared" si="385"/>
        <v>35.961008954506582</v>
      </c>
      <c r="N1446" s="348">
        <f t="shared" si="385"/>
        <v>-8.0711939868603153</v>
      </c>
      <c r="O1446" s="348">
        <f t="shared" si="385"/>
        <v>-25.755483060037342</v>
      </c>
      <c r="P1446" s="348">
        <f t="shared" si="385"/>
        <v>74.178841251482623</v>
      </c>
      <c r="Q1446" s="348">
        <f t="shared" si="385"/>
        <v>-10.884536483788887</v>
      </c>
      <c r="R1446" s="348">
        <f t="shared" si="385"/>
        <v>19.291142817805973</v>
      </c>
      <c r="S1446" s="348">
        <f t="shared" si="385"/>
        <v>22.951346202834344</v>
      </c>
      <c r="T1446" s="348">
        <f t="shared" si="385"/>
        <v>17.505420416637829</v>
      </c>
      <c r="U1446" s="348">
        <f t="shared" si="384"/>
        <v>38.443832627251062</v>
      </c>
      <c r="V1446" s="348">
        <f t="shared" si="384"/>
        <v>13.474939830699917</v>
      </c>
      <c r="W1446" s="348">
        <f t="shared" si="384"/>
        <v>2.3318143458070706</v>
      </c>
      <c r="X1446" s="348">
        <f t="shared" si="384"/>
        <v>28.504731459095801</v>
      </c>
      <c r="Y1446" s="348">
        <f t="shared" si="384"/>
        <v>-28.140635221754216</v>
      </c>
      <c r="Z1446" s="348">
        <f t="shared" si="384"/>
        <v>6.127119506634271</v>
      </c>
      <c r="AA1446" s="348">
        <f t="shared" si="384"/>
        <v>43.186063889407819</v>
      </c>
      <c r="AB1446" s="348">
        <f t="shared" si="384"/>
        <v>1.1269044173972231</v>
      </c>
      <c r="AC1446" s="348">
        <f t="shared" si="384"/>
        <v>0.21944602837247196</v>
      </c>
      <c r="AD1446" s="348">
        <f t="shared" si="384"/>
        <v>-22.900736887732986</v>
      </c>
      <c r="AE1446" s="348">
        <f t="shared" si="384"/>
        <v>93.286762444532329</v>
      </c>
      <c r="AF1446" s="348"/>
      <c r="AG1446" s="348"/>
      <c r="AH1446" s="348"/>
    </row>
    <row r="1447" spans="1:34" s="299" customFormat="1" x14ac:dyDescent="0.2">
      <c r="A1447" s="297" t="s">
        <v>460</v>
      </c>
      <c r="B1447" s="297" t="s">
        <v>403</v>
      </c>
      <c r="C1447" s="348" t="str">
        <f t="shared" si="385"/>
        <v/>
      </c>
      <c r="D1447" s="348">
        <f t="shared" si="385"/>
        <v>7.7890205497070486</v>
      </c>
      <c r="E1447" s="348">
        <f t="shared" si="385"/>
        <v>6.6483176250984544</v>
      </c>
      <c r="F1447" s="348">
        <f t="shared" si="385"/>
        <v>5.5945069440298756</v>
      </c>
      <c r="G1447" s="348">
        <f t="shared" si="385"/>
        <v>6.9085104440369971</v>
      </c>
      <c r="H1447" s="348">
        <f t="shared" si="385"/>
        <v>10.508603078806722</v>
      </c>
      <c r="I1447" s="348">
        <f t="shared" si="385"/>
        <v>7.9923750990730458</v>
      </c>
      <c r="J1447" s="348">
        <f t="shared" si="385"/>
        <v>9.5188825770398555</v>
      </c>
      <c r="K1447" s="348">
        <f t="shared" si="385"/>
        <v>11.863619103220735</v>
      </c>
      <c r="L1447" s="348">
        <f t="shared" si="385"/>
        <v>7.8359528548215485</v>
      </c>
      <c r="M1447" s="348">
        <f t="shared" si="385"/>
        <v>10.878334258388245</v>
      </c>
      <c r="N1447" s="348">
        <f t="shared" si="385"/>
        <v>-9.8288972516397006</v>
      </c>
      <c r="O1447" s="348">
        <f t="shared" si="385"/>
        <v>-2.5888856141885852</v>
      </c>
      <c r="P1447" s="348">
        <f t="shared" si="385"/>
        <v>2.4314201842291716</v>
      </c>
      <c r="Q1447" s="348">
        <f t="shared" si="385"/>
        <v>8.8373224362716449</v>
      </c>
      <c r="R1447" s="348">
        <f t="shared" si="385"/>
        <v>4.604469880950357</v>
      </c>
      <c r="S1447" s="348">
        <f t="shared" si="385"/>
        <v>-5.851390941975021</v>
      </c>
      <c r="T1447" s="348">
        <f t="shared" si="385"/>
        <v>4.4264850013657098</v>
      </c>
      <c r="U1447" s="348">
        <f t="shared" si="384"/>
        <v>1.1269606802842613</v>
      </c>
      <c r="V1447" s="348">
        <f t="shared" si="384"/>
        <v>5.0498854140142324</v>
      </c>
      <c r="W1447" s="348">
        <f t="shared" si="384"/>
        <v>3.4959641987164281</v>
      </c>
      <c r="X1447" s="348">
        <f t="shared" si="384"/>
        <v>9.7592343782556767</v>
      </c>
      <c r="Y1447" s="348">
        <f t="shared" si="384"/>
        <v>5.8107407186596571</v>
      </c>
      <c r="Z1447" s="348">
        <f t="shared" si="384"/>
        <v>5.5451740204816913</v>
      </c>
      <c r="AA1447" s="348">
        <f t="shared" si="384"/>
        <v>5.8229588882455108</v>
      </c>
      <c r="AB1447" s="348">
        <f t="shared" si="384"/>
        <v>-1.915037086985838</v>
      </c>
      <c r="AC1447" s="348">
        <f t="shared" si="384"/>
        <v>-15.513847407005155</v>
      </c>
      <c r="AD1447" s="348">
        <f t="shared" si="384"/>
        <v>0.99527358662061527</v>
      </c>
      <c r="AE1447" s="348">
        <f t="shared" si="384"/>
        <v>-28.049116997792499</v>
      </c>
      <c r="AF1447" s="348"/>
      <c r="AG1447" s="348"/>
      <c r="AH1447" s="348"/>
    </row>
    <row r="1448" spans="1:34" s="299" customFormat="1" x14ac:dyDescent="0.2">
      <c r="A1448" s="297" t="s">
        <v>177</v>
      </c>
      <c r="B1448" s="297" t="s">
        <v>404</v>
      </c>
      <c r="C1448" s="348" t="str">
        <f t="shared" si="385"/>
        <v/>
      </c>
      <c r="D1448" s="348">
        <f t="shared" si="385"/>
        <v>11.043706747237202</v>
      </c>
      <c r="E1448" s="348">
        <f t="shared" si="385"/>
        <v>5.0796478950466462</v>
      </c>
      <c r="F1448" s="348">
        <f t="shared" si="385"/>
        <v>6.4304180440194036</v>
      </c>
      <c r="G1448" s="348">
        <f t="shared" si="385"/>
        <v>9.0059866069199135</v>
      </c>
      <c r="H1448" s="348">
        <f t="shared" si="385"/>
        <v>5.2156899859928441</v>
      </c>
      <c r="I1448" s="348">
        <f t="shared" si="385"/>
        <v>15.761086053882734</v>
      </c>
      <c r="J1448" s="348">
        <f t="shared" si="385"/>
        <v>7.7032602601526667</v>
      </c>
      <c r="K1448" s="348">
        <f t="shared" si="385"/>
        <v>-5.4419831416916971</v>
      </c>
      <c r="L1448" s="348">
        <f t="shared" si="385"/>
        <v>-20.009261416012734</v>
      </c>
      <c r="M1448" s="348">
        <f t="shared" si="385"/>
        <v>2.9763218932944646</v>
      </c>
      <c r="N1448" s="348">
        <f t="shared" si="385"/>
        <v>-0.21522229629755696</v>
      </c>
      <c r="O1448" s="348">
        <f t="shared" si="385"/>
        <v>-0.53342669511080576</v>
      </c>
      <c r="P1448" s="348">
        <f t="shared" si="385"/>
        <v>15.586935456088668</v>
      </c>
      <c r="Q1448" s="348">
        <f t="shared" si="385"/>
        <v>24.178973895033163</v>
      </c>
      <c r="R1448" s="348">
        <f t="shared" si="385"/>
        <v>-11.379043969584757</v>
      </c>
      <c r="S1448" s="348">
        <f t="shared" si="385"/>
        <v>15.599398301618471</v>
      </c>
      <c r="T1448" s="348">
        <f t="shared" si="385"/>
        <v>15.115558697832409</v>
      </c>
      <c r="U1448" s="348">
        <f t="shared" si="384"/>
        <v>23.633395059531615</v>
      </c>
      <c r="V1448" s="348">
        <f t="shared" si="384"/>
        <v>21.179675918291487</v>
      </c>
      <c r="W1448" s="348">
        <f t="shared" si="384"/>
        <v>13.194866235281522</v>
      </c>
      <c r="X1448" s="348">
        <f t="shared" si="384"/>
        <v>17.081671807850583</v>
      </c>
      <c r="Y1448" s="348">
        <f t="shared" si="384"/>
        <v>21.655294271283985</v>
      </c>
      <c r="Z1448" s="348">
        <f t="shared" si="384"/>
        <v>0.55853138106580769</v>
      </c>
      <c r="AA1448" s="348">
        <f t="shared" si="384"/>
        <v>-0.8866363460421911</v>
      </c>
      <c r="AB1448" s="348">
        <f t="shared" si="384"/>
        <v>4.0173847746691971</v>
      </c>
      <c r="AC1448" s="348">
        <f t="shared" si="384"/>
        <v>2.7613391044712055</v>
      </c>
      <c r="AD1448" s="348">
        <f t="shared" si="384"/>
        <v>10.245088153188053</v>
      </c>
      <c r="AE1448" s="348">
        <f t="shared" si="384"/>
        <v>-4.3285207100591698</v>
      </c>
      <c r="AF1448" s="348"/>
      <c r="AG1448" s="348"/>
      <c r="AH1448" s="348"/>
    </row>
    <row r="1449" spans="1:34" s="299" customFormat="1" x14ac:dyDescent="0.2">
      <c r="A1449" s="297" t="s">
        <v>110</v>
      </c>
      <c r="B1449" s="297" t="s">
        <v>405</v>
      </c>
      <c r="C1449" s="348" t="str">
        <f t="shared" si="385"/>
        <v/>
      </c>
      <c r="D1449" s="348">
        <f t="shared" si="385"/>
        <v>20.60180602960795</v>
      </c>
      <c r="E1449" s="348">
        <f t="shared" si="385"/>
        <v>-12.580875605621767</v>
      </c>
      <c r="F1449" s="348">
        <f t="shared" si="385"/>
        <v>12.482912281105452</v>
      </c>
      <c r="G1449" s="348">
        <f t="shared" si="385"/>
        <v>30.83413706408955</v>
      </c>
      <c r="H1449" s="348">
        <f t="shared" si="385"/>
        <v>8.353314620169483</v>
      </c>
      <c r="I1449" s="348">
        <f t="shared" si="385"/>
        <v>-4.4219002285677984</v>
      </c>
      <c r="J1449" s="348">
        <f t="shared" si="385"/>
        <v>1.5583488744996821</v>
      </c>
      <c r="K1449" s="348">
        <f t="shared" si="385"/>
        <v>-4.7396823086313988</v>
      </c>
      <c r="L1449" s="348">
        <f t="shared" si="385"/>
        <v>-3.5735212991098941</v>
      </c>
      <c r="M1449" s="348">
        <f t="shared" si="385"/>
        <v>14.313674274806676</v>
      </c>
      <c r="N1449" s="348">
        <f t="shared" si="385"/>
        <v>11.62767889041274</v>
      </c>
      <c r="O1449" s="348">
        <f t="shared" si="385"/>
        <v>3.0857116037702026</v>
      </c>
      <c r="P1449" s="348">
        <f t="shared" si="385"/>
        <v>19.149511968370181</v>
      </c>
      <c r="Q1449" s="348">
        <f t="shared" si="385"/>
        <v>6.5080203735483177</v>
      </c>
      <c r="R1449" s="348">
        <f t="shared" si="385"/>
        <v>0.11372823222584039</v>
      </c>
      <c r="S1449" s="348">
        <f t="shared" si="385"/>
        <v>2.8609957202440972</v>
      </c>
      <c r="T1449" s="348">
        <f t="shared" si="385"/>
        <v>13.359959174379021</v>
      </c>
      <c r="U1449" s="348">
        <f t="shared" si="384"/>
        <v>23.575327861565309</v>
      </c>
      <c r="V1449" s="348">
        <f t="shared" si="384"/>
        <v>13.26121203009729</v>
      </c>
      <c r="W1449" s="348">
        <f t="shared" si="384"/>
        <v>20.874526618818813</v>
      </c>
      <c r="X1449" s="348">
        <f t="shared" si="384"/>
        <v>-3.3568203769081428</v>
      </c>
      <c r="Y1449" s="348">
        <f t="shared" si="384"/>
        <v>9.3967965066068526</v>
      </c>
      <c r="Z1449" s="348">
        <f t="shared" si="384"/>
        <v>-5.6375444623976589</v>
      </c>
      <c r="AA1449" s="348">
        <f t="shared" si="384"/>
        <v>-1.8091608542460613</v>
      </c>
      <c r="AB1449" s="348">
        <f t="shared" si="384"/>
        <v>3.537337756824388</v>
      </c>
      <c r="AC1449" s="348">
        <f t="shared" si="384"/>
        <v>6.9008135381439129</v>
      </c>
      <c r="AD1449" s="348">
        <f t="shared" si="384"/>
        <v>3.849443969204458</v>
      </c>
      <c r="AE1449" s="348">
        <f t="shared" si="384"/>
        <v>2.3688197218014073</v>
      </c>
      <c r="AF1449" s="348"/>
      <c r="AG1449" s="348"/>
      <c r="AH1449" s="348"/>
    </row>
    <row r="1450" spans="1:34" s="299" customFormat="1" x14ac:dyDescent="0.2">
      <c r="A1450" s="297" t="s">
        <v>178</v>
      </c>
      <c r="B1450" s="297" t="s">
        <v>406</v>
      </c>
      <c r="C1450" s="348" t="str">
        <f t="shared" si="385"/>
        <v/>
      </c>
      <c r="D1450" s="348">
        <f t="shared" si="385"/>
        <v>6.9623796766109969</v>
      </c>
      <c r="E1450" s="348">
        <f t="shared" si="385"/>
        <v>-4.573608158665432</v>
      </c>
      <c r="F1450" s="348">
        <f t="shared" si="385"/>
        <v>16.610671126134346</v>
      </c>
      <c r="G1450" s="348">
        <f t="shared" si="385"/>
        <v>16.235396335583239</v>
      </c>
      <c r="H1450" s="348">
        <f t="shared" si="385"/>
        <v>-28.42466736979604</v>
      </c>
      <c r="I1450" s="348">
        <f t="shared" si="385"/>
        <v>24.410034336457741</v>
      </c>
      <c r="J1450" s="348">
        <f t="shared" si="385"/>
        <v>34.463578272622655</v>
      </c>
      <c r="K1450" s="348">
        <f t="shared" si="385"/>
        <v>-28.707248639090622</v>
      </c>
      <c r="L1450" s="348">
        <f t="shared" si="385"/>
        <v>-16.677513130730716</v>
      </c>
      <c r="M1450" s="348">
        <f t="shared" si="385"/>
        <v>6.4895331019755087</v>
      </c>
      <c r="N1450" s="348">
        <f t="shared" si="385"/>
        <v>-18.981855362534748</v>
      </c>
      <c r="O1450" s="348">
        <f t="shared" si="385"/>
        <v>10.114049965585581</v>
      </c>
      <c r="P1450" s="348">
        <f t="shared" si="385"/>
        <v>-7.8939636318175914</v>
      </c>
      <c r="Q1450" s="348">
        <f t="shared" si="385"/>
        <v>130.93274477993765</v>
      </c>
      <c r="R1450" s="348">
        <f t="shared" si="385"/>
        <v>68.243880562220951</v>
      </c>
      <c r="S1450" s="348">
        <f t="shared" si="385"/>
        <v>11.024041511844995</v>
      </c>
      <c r="T1450" s="348">
        <f t="shared" si="385"/>
        <v>42.932592075667621</v>
      </c>
      <c r="U1450" s="348">
        <f t="shared" si="384"/>
        <v>-3.6715080720347348</v>
      </c>
      <c r="V1450" s="348">
        <f t="shared" si="384"/>
        <v>9.3153555412832212</v>
      </c>
      <c r="W1450" s="348">
        <f t="shared" si="384"/>
        <v>-9.7137701707714292</v>
      </c>
      <c r="X1450" s="348">
        <f t="shared" si="384"/>
        <v>-6.7742949068432701</v>
      </c>
      <c r="Y1450" s="348">
        <f t="shared" si="384"/>
        <v>-10.304205695230573</v>
      </c>
      <c r="Z1450" s="348">
        <f t="shared" si="384"/>
        <v>-3.9821720343581779</v>
      </c>
      <c r="AA1450" s="348">
        <f t="shared" si="384"/>
        <v>-1.5747210345187224</v>
      </c>
      <c r="AB1450" s="348">
        <f t="shared" si="384"/>
        <v>-3.4032313509797074</v>
      </c>
      <c r="AC1450" s="348">
        <f t="shared" si="384"/>
        <v>-4.1853512705530509</v>
      </c>
      <c r="AD1450" s="348">
        <f t="shared" si="384"/>
        <v>14.822662367572548</v>
      </c>
      <c r="AE1450" s="348">
        <f t="shared" si="384"/>
        <v>-9.120171673819744</v>
      </c>
      <c r="AF1450" s="348"/>
      <c r="AG1450" s="348"/>
      <c r="AH1450" s="348"/>
    </row>
    <row r="1451" spans="1:34" s="299" customFormat="1" x14ac:dyDescent="0.2">
      <c r="A1451" s="297" t="s">
        <v>179</v>
      </c>
      <c r="B1451" s="297" t="s">
        <v>407</v>
      </c>
      <c r="C1451" s="348" t="str">
        <f t="shared" si="385"/>
        <v/>
      </c>
      <c r="D1451" s="348">
        <f t="shared" si="385"/>
        <v>-5.0942798847839033</v>
      </c>
      <c r="E1451" s="348">
        <f t="shared" si="385"/>
        <v>34.03590649236363</v>
      </c>
      <c r="F1451" s="348">
        <f t="shared" si="385"/>
        <v>14.651712567155982</v>
      </c>
      <c r="G1451" s="348">
        <f t="shared" si="385"/>
        <v>10.54110255433387</v>
      </c>
      <c r="H1451" s="348">
        <f t="shared" si="385"/>
        <v>1.3153989066652994</v>
      </c>
      <c r="I1451" s="348">
        <f t="shared" si="385"/>
        <v>-2.4117814504930557</v>
      </c>
      <c r="J1451" s="348">
        <f t="shared" si="385"/>
        <v>-1.7676558991517988</v>
      </c>
      <c r="K1451" s="348">
        <f t="shared" si="385"/>
        <v>3.6005365870994455</v>
      </c>
      <c r="L1451" s="348">
        <f t="shared" si="385"/>
        <v>-6.6691752883318962</v>
      </c>
      <c r="M1451" s="348">
        <f t="shared" si="385"/>
        <v>10.187773752957074</v>
      </c>
      <c r="N1451" s="348">
        <f t="shared" si="385"/>
        <v>4.1096126928780841</v>
      </c>
      <c r="O1451" s="348">
        <f t="shared" si="385"/>
        <v>2.9900235357191107</v>
      </c>
      <c r="P1451" s="348">
        <f t="shared" si="385"/>
        <v>1.4610490986793678</v>
      </c>
      <c r="Q1451" s="348">
        <f t="shared" si="385"/>
        <v>0.22298769695638931</v>
      </c>
      <c r="R1451" s="348">
        <f t="shared" si="385"/>
        <v>5.8067723229732637</v>
      </c>
      <c r="S1451" s="348">
        <f t="shared" si="385"/>
        <v>3.4415600071875829</v>
      </c>
      <c r="T1451" s="348">
        <f t="shared" si="385"/>
        <v>1.6360828948484452</v>
      </c>
      <c r="U1451" s="348">
        <f t="shared" si="384"/>
        <v>7.5694779581521487</v>
      </c>
      <c r="V1451" s="348">
        <f t="shared" si="384"/>
        <v>-14.03459813964567</v>
      </c>
      <c r="W1451" s="348">
        <f t="shared" si="384"/>
        <v>3.0600006517732758</v>
      </c>
      <c r="X1451" s="348">
        <f t="shared" si="384"/>
        <v>-15.223562784328292</v>
      </c>
      <c r="Y1451" s="348">
        <f t="shared" si="384"/>
        <v>10.656694413299084</v>
      </c>
      <c r="Z1451" s="348">
        <f t="shared" si="384"/>
        <v>-12.269572601337087</v>
      </c>
      <c r="AA1451" s="348">
        <f t="shared" si="384"/>
        <v>-3.7360341225025406</v>
      </c>
      <c r="AB1451" s="348">
        <f t="shared" si="384"/>
        <v>6.082204585696438</v>
      </c>
      <c r="AC1451" s="348">
        <f t="shared" si="384"/>
        <v>2.6836318755379507</v>
      </c>
      <c r="AD1451" s="348">
        <f t="shared" si="384"/>
        <v>-2.504389682731889</v>
      </c>
      <c r="AE1451" s="348">
        <f t="shared" si="384"/>
        <v>-2.5671454250362102</v>
      </c>
      <c r="AF1451" s="348"/>
      <c r="AG1451" s="348"/>
      <c r="AH1451" s="348"/>
    </row>
    <row r="1452" spans="1:34" s="299" customFormat="1" x14ac:dyDescent="0.2">
      <c r="A1452" s="297" t="s">
        <v>461</v>
      </c>
      <c r="B1452" s="297" t="s">
        <v>408</v>
      </c>
      <c r="C1452" s="348" t="str">
        <f t="shared" si="385"/>
        <v/>
      </c>
      <c r="D1452" s="348">
        <f t="shared" si="385"/>
        <v>6.5540705903511576</v>
      </c>
      <c r="E1452" s="348">
        <f t="shared" si="385"/>
        <v>-6.5273313449915271</v>
      </c>
      <c r="F1452" s="348">
        <f t="shared" si="385"/>
        <v>-3.9488665272578216</v>
      </c>
      <c r="G1452" s="348">
        <f t="shared" si="385"/>
        <v>0.51210915246417965</v>
      </c>
      <c r="H1452" s="348">
        <f t="shared" si="385"/>
        <v>40.474072883267496</v>
      </c>
      <c r="I1452" s="348">
        <f t="shared" si="385"/>
        <v>32.889769369172669</v>
      </c>
      <c r="J1452" s="348">
        <f t="shared" si="385"/>
        <v>-2.36850005887419</v>
      </c>
      <c r="K1452" s="348">
        <f t="shared" si="385"/>
        <v>91.243767290577722</v>
      </c>
      <c r="L1452" s="348">
        <f t="shared" si="385"/>
        <v>-19.878559117239057</v>
      </c>
      <c r="M1452" s="348">
        <f t="shared" si="385"/>
        <v>-49.429599347351605</v>
      </c>
      <c r="N1452" s="348">
        <f t="shared" si="385"/>
        <v>34.17244669829762</v>
      </c>
      <c r="O1452" s="348">
        <f t="shared" si="385"/>
        <v>14.045328124542134</v>
      </c>
      <c r="P1452" s="348">
        <f t="shared" si="385"/>
        <v>2.1215724240438938</v>
      </c>
      <c r="Q1452" s="348">
        <f t="shared" si="385"/>
        <v>23.571105993664943</v>
      </c>
      <c r="R1452" s="348">
        <f t="shared" si="385"/>
        <v>20.577735254592767</v>
      </c>
      <c r="S1452" s="348">
        <f t="shared" si="385"/>
        <v>8.7353652777788504</v>
      </c>
      <c r="T1452" s="348">
        <f t="shared" si="385"/>
        <v>3.9475885494502538</v>
      </c>
      <c r="U1452" s="348">
        <f t="shared" si="384"/>
        <v>17.863250814136844</v>
      </c>
      <c r="V1452" s="348">
        <f t="shared" si="384"/>
        <v>-10.527818581345617</v>
      </c>
      <c r="W1452" s="348">
        <f t="shared" si="384"/>
        <v>5.8287918274223527</v>
      </c>
      <c r="X1452" s="348">
        <f t="shared" si="384"/>
        <v>-13.668498731377099</v>
      </c>
      <c r="Y1452" s="348">
        <f t="shared" si="384"/>
        <v>43.450246866971057</v>
      </c>
      <c r="Z1452" s="348">
        <f t="shared" si="384"/>
        <v>-11.024001033528863</v>
      </c>
      <c r="AA1452" s="348">
        <f t="shared" si="384"/>
        <v>-3.7945549801641332</v>
      </c>
      <c r="AB1452" s="348">
        <f t="shared" si="384"/>
        <v>4.4917479369842583</v>
      </c>
      <c r="AC1452" s="348">
        <f t="shared" si="384"/>
        <v>-2.8358738036157072</v>
      </c>
      <c r="AD1452" s="348">
        <f t="shared" si="384"/>
        <v>-26.586874250023072</v>
      </c>
      <c r="AE1452" s="348">
        <f t="shared" si="384"/>
        <v>12.543947764942232</v>
      </c>
      <c r="AF1452" s="348"/>
      <c r="AG1452" s="348"/>
      <c r="AH1452" s="348"/>
    </row>
    <row r="1453" spans="1:34" s="299" customFormat="1" x14ac:dyDescent="0.2">
      <c r="A1453" s="297" t="s">
        <v>111</v>
      </c>
      <c r="B1453" s="297" t="s">
        <v>409</v>
      </c>
      <c r="C1453" s="348" t="str">
        <f t="shared" si="385"/>
        <v/>
      </c>
      <c r="D1453" s="348">
        <f t="shared" si="385"/>
        <v>26.71598773080963</v>
      </c>
      <c r="E1453" s="348">
        <f t="shared" si="385"/>
        <v>-15.296739471577414</v>
      </c>
      <c r="F1453" s="348">
        <f t="shared" si="385"/>
        <v>56.288161301971918</v>
      </c>
      <c r="G1453" s="348">
        <f t="shared" si="385"/>
        <v>-2.1930070896463039</v>
      </c>
      <c r="H1453" s="348">
        <f t="shared" si="385"/>
        <v>-21.31310952348413</v>
      </c>
      <c r="I1453" s="348">
        <f t="shared" si="385"/>
        <v>12.731393953587066</v>
      </c>
      <c r="J1453" s="348">
        <f t="shared" si="385"/>
        <v>-35.85967512869076</v>
      </c>
      <c r="K1453" s="348">
        <f t="shared" si="385"/>
        <v>-21.724272961058432</v>
      </c>
      <c r="L1453" s="348">
        <f t="shared" si="385"/>
        <v>32.278634293669661</v>
      </c>
      <c r="M1453" s="348">
        <f t="shared" si="385"/>
        <v>-2.482848400488924</v>
      </c>
      <c r="N1453" s="348">
        <f t="shared" si="385"/>
        <v>7.8732574696647406</v>
      </c>
      <c r="O1453" s="348">
        <f t="shared" si="385"/>
        <v>89.588447156594469</v>
      </c>
      <c r="P1453" s="348">
        <f t="shared" si="385"/>
        <v>-26.924684092952155</v>
      </c>
      <c r="Q1453" s="348">
        <f t="shared" si="385"/>
        <v>279.80459329942522</v>
      </c>
      <c r="R1453" s="348">
        <f t="shared" si="385"/>
        <v>-33.652862301114141</v>
      </c>
      <c r="S1453" s="348">
        <f t="shared" si="385"/>
        <v>18.678434170800863</v>
      </c>
      <c r="T1453" s="348">
        <f t="shared" si="385"/>
        <v>3.929898838707313</v>
      </c>
      <c r="U1453" s="348">
        <f t="shared" si="384"/>
        <v>57.741664479374386</v>
      </c>
      <c r="V1453" s="348">
        <f t="shared" si="384"/>
        <v>20.323555395748528</v>
      </c>
      <c r="W1453" s="348">
        <f t="shared" si="384"/>
        <v>47.32974918221371</v>
      </c>
      <c r="X1453" s="348">
        <f t="shared" si="384"/>
        <v>45.330101268518817</v>
      </c>
      <c r="Y1453" s="348">
        <f t="shared" si="384"/>
        <v>49.631954879988392</v>
      </c>
      <c r="Z1453" s="348">
        <f t="shared" si="384"/>
        <v>200.13050868829691</v>
      </c>
      <c r="AA1453" s="348">
        <f t="shared" si="384"/>
        <v>3.026993290684965</v>
      </c>
      <c r="AB1453" s="348">
        <f t="shared" si="384"/>
        <v>0.35087719298245723</v>
      </c>
      <c r="AC1453" s="348">
        <f t="shared" si="384"/>
        <v>45.686512758201701</v>
      </c>
      <c r="AD1453" s="348">
        <f t="shared" si="384"/>
        <v>-22.859177496884453</v>
      </c>
      <c r="AE1453" s="348">
        <f t="shared" si="384"/>
        <v>30.782723087042307</v>
      </c>
      <c r="AF1453" s="348"/>
      <c r="AG1453" s="348"/>
      <c r="AH1453" s="348"/>
    </row>
    <row r="1454" spans="1:34" s="299" customFormat="1" x14ac:dyDescent="0.2">
      <c r="A1454" s="297" t="s">
        <v>181</v>
      </c>
      <c r="B1454" s="297" t="s">
        <v>410</v>
      </c>
      <c r="C1454" s="348" t="str">
        <f t="shared" si="385"/>
        <v/>
      </c>
      <c r="D1454" s="348">
        <f t="shared" si="385"/>
        <v>3.0198962260629347</v>
      </c>
      <c r="E1454" s="348">
        <f t="shared" si="385"/>
        <v>1.6487045892513041</v>
      </c>
      <c r="F1454" s="348">
        <f t="shared" si="385"/>
        <v>5.7525781526319708</v>
      </c>
      <c r="G1454" s="348">
        <f t="shared" si="385"/>
        <v>6.4485488939657332</v>
      </c>
      <c r="H1454" s="348">
        <f t="shared" si="385"/>
        <v>7.4561747780211407</v>
      </c>
      <c r="I1454" s="348">
        <f t="shared" si="385"/>
        <v>-5.7183960226743107</v>
      </c>
      <c r="J1454" s="348">
        <f t="shared" si="385"/>
        <v>11.100087060566066</v>
      </c>
      <c r="K1454" s="348">
        <f t="shared" si="385"/>
        <v>30.818078360141278</v>
      </c>
      <c r="L1454" s="348">
        <f t="shared" si="385"/>
        <v>-6.2739412515073534</v>
      </c>
      <c r="M1454" s="348">
        <f t="shared" si="385"/>
        <v>-12.875390883064741</v>
      </c>
      <c r="N1454" s="348">
        <f t="shared" si="385"/>
        <v>-5.6107387413462106E-3</v>
      </c>
      <c r="O1454" s="348">
        <f t="shared" si="385"/>
        <v>-5.6062885458597611</v>
      </c>
      <c r="P1454" s="348">
        <f t="shared" si="385"/>
        <v>16.46821254983233</v>
      </c>
      <c r="Q1454" s="348">
        <f t="shared" si="385"/>
        <v>-34.284444153441932</v>
      </c>
      <c r="R1454" s="348">
        <f t="shared" si="385"/>
        <v>58.223047551998008</v>
      </c>
      <c r="S1454" s="348">
        <f t="shared" si="385"/>
        <v>-6.0942444179158279</v>
      </c>
      <c r="T1454" s="348">
        <f t="shared" si="385"/>
        <v>-2.3981476583294303</v>
      </c>
      <c r="U1454" s="348">
        <f t="shared" si="384"/>
        <v>19.904850455898604</v>
      </c>
      <c r="V1454" s="348">
        <f t="shared" si="384"/>
        <v>-4.6882529180976569</v>
      </c>
      <c r="W1454" s="348">
        <f t="shared" si="384"/>
        <v>6.1885296349349028</v>
      </c>
      <c r="X1454" s="348">
        <f t="shared" si="384"/>
        <v>-3.941394365197104</v>
      </c>
      <c r="Y1454" s="348">
        <f t="shared" si="384"/>
        <v>19.183376272365482</v>
      </c>
      <c r="Z1454" s="348">
        <f t="shared" si="384"/>
        <v>-8.6890931513590619</v>
      </c>
      <c r="AA1454" s="348">
        <f t="shared" si="384"/>
        <v>-7.1103540879252192</v>
      </c>
      <c r="AB1454" s="348">
        <f t="shared" si="384"/>
        <v>-8.3304169919508944</v>
      </c>
      <c r="AC1454" s="348">
        <f t="shared" si="384"/>
        <v>2.5802699237286841</v>
      </c>
      <c r="AD1454" s="348">
        <f t="shared" si="384"/>
        <v>6.7428182814251336</v>
      </c>
      <c r="AE1454" s="348">
        <f t="shared" si="384"/>
        <v>2.8595765393039763</v>
      </c>
      <c r="AF1454" s="348"/>
      <c r="AG1454" s="348"/>
      <c r="AH1454" s="348"/>
    </row>
    <row r="1455" spans="1:34" s="299" customFormat="1" x14ac:dyDescent="0.2">
      <c r="A1455" s="297" t="s">
        <v>112</v>
      </c>
      <c r="B1455" s="297" t="s">
        <v>411</v>
      </c>
      <c r="C1455" s="348" t="str">
        <f t="shared" si="385"/>
        <v/>
      </c>
      <c r="D1455" s="348">
        <f t="shared" si="385"/>
        <v>74.530899585299011</v>
      </c>
      <c r="E1455" s="348">
        <f t="shared" si="385"/>
        <v>-30.528699354449607</v>
      </c>
      <c r="F1455" s="348">
        <f t="shared" si="385"/>
        <v>121.13367606487282</v>
      </c>
      <c r="G1455" s="348">
        <f t="shared" si="385"/>
        <v>22.790227323110312</v>
      </c>
      <c r="H1455" s="348">
        <f t="shared" si="385"/>
        <v>-3.5028090795330313</v>
      </c>
      <c r="I1455" s="348">
        <f t="shared" si="385"/>
        <v>22.398536072496288</v>
      </c>
      <c r="J1455" s="348">
        <f t="shared" si="385"/>
        <v>11.080557716902749</v>
      </c>
      <c r="K1455" s="348">
        <f t="shared" si="385"/>
        <v>-15.685235585487822</v>
      </c>
      <c r="L1455" s="348">
        <f t="shared" si="385"/>
        <v>11.453802866386308</v>
      </c>
      <c r="M1455" s="348">
        <f t="shared" si="385"/>
        <v>61.985973834878251</v>
      </c>
      <c r="N1455" s="348">
        <f t="shared" si="385"/>
        <v>-36.226154476566649</v>
      </c>
      <c r="O1455" s="348">
        <f t="shared" si="385"/>
        <v>44.320174851797844</v>
      </c>
      <c r="P1455" s="348">
        <f t="shared" si="385"/>
        <v>26.308279258130817</v>
      </c>
      <c r="Q1455" s="348">
        <f t="shared" si="385"/>
        <v>5.6373550977006248</v>
      </c>
      <c r="R1455" s="348">
        <f t="shared" si="385"/>
        <v>-26.485637548973052</v>
      </c>
      <c r="S1455" s="348">
        <f t="shared" si="385"/>
        <v>82.589073568667644</v>
      </c>
      <c r="T1455" s="348">
        <f t="shared" si="385"/>
        <v>49.666933241956215</v>
      </c>
      <c r="U1455" s="348">
        <f t="shared" si="384"/>
        <v>-44.416169478713115</v>
      </c>
      <c r="V1455" s="348">
        <f t="shared" si="384"/>
        <v>67.608537925386528</v>
      </c>
      <c r="W1455" s="348">
        <f t="shared" si="384"/>
        <v>12.953992952888061</v>
      </c>
      <c r="X1455" s="348">
        <f t="shared" si="384"/>
        <v>17.648197848564994</v>
      </c>
      <c r="Y1455" s="348">
        <f t="shared" si="384"/>
        <v>5.5457952933927412</v>
      </c>
      <c r="Z1455" s="348">
        <f t="shared" si="384"/>
        <v>-7.2165390251967887</v>
      </c>
      <c r="AA1455" s="348">
        <f t="shared" si="384"/>
        <v>44.690261682885748</v>
      </c>
      <c r="AB1455" s="348">
        <f t="shared" si="384"/>
        <v>76.213853205817443</v>
      </c>
      <c r="AC1455" s="348">
        <f t="shared" si="384"/>
        <v>43.192590180541977</v>
      </c>
      <c r="AD1455" s="348">
        <f t="shared" si="384"/>
        <v>-2.9846020209713831</v>
      </c>
      <c r="AE1455" s="348">
        <f t="shared" si="384"/>
        <v>-1.0719906524227385</v>
      </c>
      <c r="AF1455" s="348"/>
      <c r="AG1455" s="348"/>
      <c r="AH1455" s="348"/>
    </row>
    <row r="1456" spans="1:34" s="299" customFormat="1" x14ac:dyDescent="0.2">
      <c r="A1456" s="297" t="s">
        <v>113</v>
      </c>
      <c r="B1456" s="297" t="s">
        <v>412</v>
      </c>
      <c r="C1456" s="348" t="str">
        <f t="shared" si="385"/>
        <v/>
      </c>
      <c r="D1456" s="348">
        <f t="shared" si="385"/>
        <v>-0.11134477225839268</v>
      </c>
      <c r="E1456" s="348">
        <f t="shared" si="385"/>
        <v>27.304684546115677</v>
      </c>
      <c r="F1456" s="348">
        <f t="shared" si="385"/>
        <v>-10.956635436255358</v>
      </c>
      <c r="G1456" s="348">
        <f t="shared" si="385"/>
        <v>57.148519127516217</v>
      </c>
      <c r="H1456" s="348">
        <f t="shared" si="385"/>
        <v>3.4805125558365457</v>
      </c>
      <c r="I1456" s="348">
        <f t="shared" si="385"/>
        <v>13.740441192312502</v>
      </c>
      <c r="J1456" s="348">
        <f t="shared" si="385"/>
        <v>-6.1937588497202771</v>
      </c>
      <c r="K1456" s="348">
        <f t="shared" si="385"/>
        <v>-1.7860862892043361</v>
      </c>
      <c r="L1456" s="348">
        <f t="shared" si="385"/>
        <v>-19.419449282689229</v>
      </c>
      <c r="M1456" s="348">
        <f t="shared" si="385"/>
        <v>9.7717887181624228</v>
      </c>
      <c r="N1456" s="348">
        <f t="shared" si="385"/>
        <v>10.338231085264571</v>
      </c>
      <c r="O1456" s="348">
        <f t="shared" si="385"/>
        <v>-13.105512772458139</v>
      </c>
      <c r="P1456" s="348">
        <f t="shared" si="385"/>
        <v>13.240145948594151</v>
      </c>
      <c r="Q1456" s="348">
        <f t="shared" si="385"/>
        <v>25.72392277874782</v>
      </c>
      <c r="R1456" s="348">
        <f t="shared" si="385"/>
        <v>7.1756411328795622</v>
      </c>
      <c r="S1456" s="348">
        <f t="shared" si="385"/>
        <v>28.805354578133958</v>
      </c>
      <c r="T1456" s="348">
        <f t="shared" si="385"/>
        <v>10.334881431485954</v>
      </c>
      <c r="U1456" s="348">
        <f t="shared" si="384"/>
        <v>29.00817707164407</v>
      </c>
      <c r="V1456" s="348">
        <f t="shared" si="384"/>
        <v>13.165391790387538</v>
      </c>
      <c r="W1456" s="348">
        <f t="shared" si="384"/>
        <v>24.994920616833038</v>
      </c>
      <c r="X1456" s="348">
        <f t="shared" si="384"/>
        <v>18.703462973879216</v>
      </c>
      <c r="Y1456" s="348">
        <f t="shared" si="384"/>
        <v>5.6100111765480243</v>
      </c>
      <c r="Z1456" s="348">
        <f t="shared" si="384"/>
        <v>-9.9735024026220582</v>
      </c>
      <c r="AA1456" s="348">
        <f t="shared" si="384"/>
        <v>13.063625369898713</v>
      </c>
      <c r="AB1456" s="348">
        <f t="shared" si="384"/>
        <v>12.720703660329423</v>
      </c>
      <c r="AC1456" s="348">
        <f t="shared" si="384"/>
        <v>1.4541256901504207</v>
      </c>
      <c r="AD1456" s="348">
        <f t="shared" si="384"/>
        <v>-15.920561822585666</v>
      </c>
      <c r="AE1456" s="348">
        <f t="shared" si="384"/>
        <v>43.17030883041928</v>
      </c>
      <c r="AF1456" s="348"/>
      <c r="AG1456" s="348"/>
      <c r="AH1456" s="348"/>
    </row>
    <row r="1457" spans="1:34" s="299" customFormat="1" x14ac:dyDescent="0.2">
      <c r="A1457" s="297" t="s">
        <v>182</v>
      </c>
      <c r="B1457" s="297" t="s">
        <v>413</v>
      </c>
      <c r="C1457" s="348" t="str">
        <f t="shared" si="385"/>
        <v/>
      </c>
      <c r="D1457" s="348">
        <f t="shared" si="385"/>
        <v>77.399354373397713</v>
      </c>
      <c r="E1457" s="348">
        <f t="shared" si="385"/>
        <v>-17.335426922964537</v>
      </c>
      <c r="F1457" s="348">
        <f t="shared" si="385"/>
        <v>24.216649676297507</v>
      </c>
      <c r="G1457" s="348">
        <f t="shared" si="385"/>
        <v>46.086680901839387</v>
      </c>
      <c r="H1457" s="348">
        <f t="shared" si="385"/>
        <v>0.50445072536398072</v>
      </c>
      <c r="I1457" s="348">
        <f t="shared" si="385"/>
        <v>1.8678848084252353</v>
      </c>
      <c r="J1457" s="348">
        <f t="shared" si="385"/>
        <v>-4.0498604519389803</v>
      </c>
      <c r="K1457" s="348">
        <f t="shared" si="385"/>
        <v>-4.2360887310802671</v>
      </c>
      <c r="L1457" s="348">
        <f t="shared" si="385"/>
        <v>-26.73279746351086</v>
      </c>
      <c r="M1457" s="348">
        <f t="shared" si="385"/>
        <v>31.13602969387199</v>
      </c>
      <c r="N1457" s="348">
        <f t="shared" si="385"/>
        <v>4.3042982307349487</v>
      </c>
      <c r="O1457" s="348">
        <f t="shared" si="385"/>
        <v>-19.274286117028229</v>
      </c>
      <c r="P1457" s="348">
        <f t="shared" si="385"/>
        <v>12.858296541955694</v>
      </c>
      <c r="Q1457" s="348">
        <f t="shared" si="385"/>
        <v>53.031948237669077</v>
      </c>
      <c r="R1457" s="348">
        <f t="shared" si="385"/>
        <v>4.1903678917637022</v>
      </c>
      <c r="S1457" s="348">
        <f t="shared" si="385"/>
        <v>9.7366339110096511</v>
      </c>
      <c r="T1457" s="348">
        <f t="shared" si="385"/>
        <v>16.430675394189276</v>
      </c>
      <c r="U1457" s="348">
        <f t="shared" si="384"/>
        <v>29.365927973260121</v>
      </c>
      <c r="V1457" s="348">
        <f t="shared" si="384"/>
        <v>23.055515990743093</v>
      </c>
      <c r="W1457" s="348">
        <f t="shared" si="384"/>
        <v>26.139966752855102</v>
      </c>
      <c r="X1457" s="348">
        <f t="shared" si="384"/>
        <v>23.11757859149408</v>
      </c>
      <c r="Y1457" s="348">
        <f t="shared" si="384"/>
        <v>7.816589071773361</v>
      </c>
      <c r="Z1457" s="348">
        <f t="shared" si="384"/>
        <v>7.9173219039396336</v>
      </c>
      <c r="AA1457" s="348">
        <f t="shared" si="384"/>
        <v>-10.54087366674108</v>
      </c>
      <c r="AB1457" s="348">
        <f t="shared" si="384"/>
        <v>6.0525611279671487</v>
      </c>
      <c r="AC1457" s="348">
        <f t="shared" si="384"/>
        <v>7.2308510638297907</v>
      </c>
      <c r="AD1457" s="348">
        <f t="shared" si="384"/>
        <v>11.589004668995994</v>
      </c>
      <c r="AE1457" s="348">
        <f t="shared" si="384"/>
        <v>14.497772416879041</v>
      </c>
      <c r="AF1457" s="348"/>
      <c r="AG1457" s="348"/>
      <c r="AH1457" s="348"/>
    </row>
    <row r="1458" spans="1:34" s="299" customFormat="1" x14ac:dyDescent="0.2">
      <c r="A1458" s="297" t="s">
        <v>114</v>
      </c>
      <c r="B1458" s="297" t="s">
        <v>414</v>
      </c>
      <c r="C1458" s="348" t="str">
        <f t="shared" si="385"/>
        <v/>
      </c>
      <c r="D1458" s="348">
        <f t="shared" si="385"/>
        <v>79.630075630029921</v>
      </c>
      <c r="E1458" s="348">
        <f t="shared" si="385"/>
        <v>-11.29390993356435</v>
      </c>
      <c r="F1458" s="348">
        <f t="shared" si="385"/>
        <v>32.377695396185338</v>
      </c>
      <c r="G1458" s="348">
        <f t="shared" si="385"/>
        <v>16.923065414433424</v>
      </c>
      <c r="H1458" s="348">
        <f t="shared" si="385"/>
        <v>23.212058233633435</v>
      </c>
      <c r="I1458" s="348">
        <f t="shared" si="385"/>
        <v>6.6599300335798528</v>
      </c>
      <c r="J1458" s="348">
        <f t="shared" si="385"/>
        <v>10.120178566387871</v>
      </c>
      <c r="K1458" s="348">
        <f t="shared" si="385"/>
        <v>-20.611527446112877</v>
      </c>
      <c r="L1458" s="348">
        <f t="shared" si="385"/>
        <v>-25.316388559296541</v>
      </c>
      <c r="M1458" s="348">
        <f t="shared" si="385"/>
        <v>-0.49546885926677886</v>
      </c>
      <c r="N1458" s="348">
        <f t="shared" si="385"/>
        <v>12.484251616844455</v>
      </c>
      <c r="O1458" s="348">
        <f t="shared" si="385"/>
        <v>-16.903677799077201</v>
      </c>
      <c r="P1458" s="348">
        <f t="shared" si="385"/>
        <v>4.8824796664910686</v>
      </c>
      <c r="Q1458" s="348">
        <f t="shared" si="385"/>
        <v>20.846861025757036</v>
      </c>
      <c r="R1458" s="348">
        <f t="shared" si="385"/>
        <v>-5.2184157441309775</v>
      </c>
      <c r="S1458" s="348">
        <f t="shared" si="385"/>
        <v>35.879309940496086</v>
      </c>
      <c r="T1458" s="348">
        <f t="shared" si="385"/>
        <v>26.121897838054608</v>
      </c>
      <c r="U1458" s="348">
        <f t="shared" si="384"/>
        <v>22.436315210159208</v>
      </c>
      <c r="V1458" s="348">
        <f t="shared" si="384"/>
        <v>25.299768305049053</v>
      </c>
      <c r="W1458" s="348">
        <f t="shared" si="384"/>
        <v>29.93346434217996</v>
      </c>
      <c r="X1458" s="348">
        <f t="shared" si="384"/>
        <v>23.634459820281471</v>
      </c>
      <c r="Y1458" s="348">
        <f t="shared" si="384"/>
        <v>11.164361365287</v>
      </c>
      <c r="Z1458" s="348">
        <f t="shared" si="384"/>
        <v>8.1984439042301904</v>
      </c>
      <c r="AA1458" s="348">
        <f t="shared" si="384"/>
        <v>6.7129912867639918</v>
      </c>
      <c r="AB1458" s="348">
        <f t="shared" si="384"/>
        <v>2.9251796368580774</v>
      </c>
      <c r="AC1458" s="348">
        <f t="shared" si="384"/>
        <v>10.288219216980799</v>
      </c>
      <c r="AD1458" s="348">
        <f t="shared" si="384"/>
        <v>-8.9540064879376491</v>
      </c>
      <c r="AE1458" s="348">
        <f t="shared" si="384"/>
        <v>22.717922719670881</v>
      </c>
      <c r="AF1458" s="348"/>
      <c r="AG1458" s="348"/>
      <c r="AH1458" s="348"/>
    </row>
    <row r="1459" spans="1:34" s="299" customFormat="1" x14ac:dyDescent="0.2">
      <c r="A1459" s="297" t="s">
        <v>115</v>
      </c>
      <c r="B1459" s="297" t="s">
        <v>415</v>
      </c>
      <c r="C1459" s="348" t="str">
        <f t="shared" si="385"/>
        <v/>
      </c>
      <c r="D1459" s="348">
        <f t="shared" si="385"/>
        <v>109.8576335887842</v>
      </c>
      <c r="E1459" s="348">
        <f t="shared" si="385"/>
        <v>-20.009894992338729</v>
      </c>
      <c r="F1459" s="348">
        <f t="shared" si="385"/>
        <v>3.4971353029810803</v>
      </c>
      <c r="G1459" s="348">
        <f t="shared" si="385"/>
        <v>73.602601178729273</v>
      </c>
      <c r="H1459" s="348">
        <f t="shared" si="385"/>
        <v>-8.026065200988997</v>
      </c>
      <c r="I1459" s="348">
        <f t="shared" si="385"/>
        <v>-27.773096127139485</v>
      </c>
      <c r="J1459" s="348">
        <f t="shared" si="385"/>
        <v>5.1838714902781247</v>
      </c>
      <c r="K1459" s="348">
        <f t="shared" si="385"/>
        <v>21.893570465432077</v>
      </c>
      <c r="L1459" s="348">
        <f t="shared" si="385"/>
        <v>-9.4861886815298053</v>
      </c>
      <c r="M1459" s="348">
        <f t="shared" si="385"/>
        <v>-1.9822445885816609</v>
      </c>
      <c r="N1459" s="348">
        <f t="shared" si="385"/>
        <v>5.5626208707786118</v>
      </c>
      <c r="O1459" s="348">
        <f t="shared" si="385"/>
        <v>-9.5151964062786369</v>
      </c>
      <c r="P1459" s="348">
        <f t="shared" si="385"/>
        <v>4.1835465702511954</v>
      </c>
      <c r="Q1459" s="348">
        <f t="shared" si="385"/>
        <v>43.971340471538682</v>
      </c>
      <c r="R1459" s="348">
        <f t="shared" si="385"/>
        <v>-4.1879989971408182</v>
      </c>
      <c r="S1459" s="348">
        <f t="shared" si="385"/>
        <v>-3.4431575528882097</v>
      </c>
      <c r="T1459" s="348">
        <f t="shared" si="385"/>
        <v>30.965260799315629</v>
      </c>
      <c r="U1459" s="348">
        <f t="shared" si="384"/>
        <v>44.786858194008673</v>
      </c>
      <c r="V1459" s="348">
        <f t="shared" si="384"/>
        <v>4.9328754921912132</v>
      </c>
      <c r="W1459" s="348">
        <f t="shared" si="384"/>
        <v>25.565015635140664</v>
      </c>
      <c r="X1459" s="348">
        <f t="shared" si="384"/>
        <v>17.463909041605241</v>
      </c>
      <c r="Y1459" s="348">
        <f t="shared" si="384"/>
        <v>6.4590023160246979</v>
      </c>
      <c r="Z1459" s="348">
        <f t="shared" si="384"/>
        <v>-3.3430432797166287</v>
      </c>
      <c r="AA1459" s="348">
        <f t="shared" si="384"/>
        <v>-9.9986156165931419</v>
      </c>
      <c r="AB1459" s="348">
        <f t="shared" si="384"/>
        <v>18.112610931807961</v>
      </c>
      <c r="AC1459" s="348">
        <f t="shared" si="384"/>
        <v>2.8452307915586506</v>
      </c>
      <c r="AD1459" s="348">
        <f t="shared" si="384"/>
        <v>-8.9968333711903714</v>
      </c>
      <c r="AE1459" s="348">
        <f t="shared" si="384"/>
        <v>39.839484806393877</v>
      </c>
      <c r="AF1459" s="348"/>
      <c r="AG1459" s="348"/>
      <c r="AH1459" s="348"/>
    </row>
    <row r="1460" spans="1:34" s="299" customFormat="1" x14ac:dyDescent="0.2">
      <c r="A1460" s="297" t="s">
        <v>116</v>
      </c>
      <c r="B1460" s="297" t="s">
        <v>416</v>
      </c>
      <c r="C1460" s="348" t="str">
        <f t="shared" si="385"/>
        <v/>
      </c>
      <c r="D1460" s="348">
        <f t="shared" si="385"/>
        <v>64.956766756683777</v>
      </c>
      <c r="E1460" s="348">
        <f t="shared" si="385"/>
        <v>-12.646234580587379</v>
      </c>
      <c r="F1460" s="348">
        <f t="shared" ref="C1460:T1474" si="386">IFERROR(100*(F1407/E1407-1),"")</f>
        <v>16.789192072405879</v>
      </c>
      <c r="G1460" s="348">
        <f t="shared" si="386"/>
        <v>9.6126194791500641</v>
      </c>
      <c r="H1460" s="348">
        <f t="shared" si="386"/>
        <v>-1.1568342822214084</v>
      </c>
      <c r="I1460" s="348">
        <f t="shared" si="386"/>
        <v>16.413777496839586</v>
      </c>
      <c r="J1460" s="348">
        <f t="shared" si="386"/>
        <v>-13.853567410242629</v>
      </c>
      <c r="K1460" s="348">
        <f t="shared" si="386"/>
        <v>0.12269697284392755</v>
      </c>
      <c r="L1460" s="348">
        <f t="shared" si="386"/>
        <v>-6.3363867451216249</v>
      </c>
      <c r="M1460" s="348">
        <f t="shared" si="386"/>
        <v>-14.558676489164689</v>
      </c>
      <c r="N1460" s="348">
        <f t="shared" si="386"/>
        <v>-12.551744764873495</v>
      </c>
      <c r="O1460" s="348">
        <f t="shared" si="386"/>
        <v>1.9822173090435768</v>
      </c>
      <c r="P1460" s="348">
        <f t="shared" si="386"/>
        <v>6.7178379064348981</v>
      </c>
      <c r="Q1460" s="348">
        <f t="shared" si="386"/>
        <v>10.804497953864335</v>
      </c>
      <c r="R1460" s="348">
        <f t="shared" si="386"/>
        <v>81.510654899055751</v>
      </c>
      <c r="S1460" s="348">
        <f t="shared" si="386"/>
        <v>16.693307958059922</v>
      </c>
      <c r="T1460" s="348">
        <f t="shared" si="386"/>
        <v>21.455330742758782</v>
      </c>
      <c r="U1460" s="348">
        <f t="shared" si="384"/>
        <v>3.6173866272886768</v>
      </c>
      <c r="V1460" s="348">
        <f t="shared" si="384"/>
        <v>12.522877928717712</v>
      </c>
      <c r="W1460" s="348">
        <f t="shared" si="384"/>
        <v>12.964939815593501</v>
      </c>
      <c r="X1460" s="348">
        <f t="shared" si="384"/>
        <v>4.7725673910575583</v>
      </c>
      <c r="Y1460" s="348">
        <f t="shared" si="384"/>
        <v>5.6017434548085498</v>
      </c>
      <c r="Z1460" s="348">
        <f t="shared" si="384"/>
        <v>8.8148459825915246</v>
      </c>
      <c r="AA1460" s="348">
        <f t="shared" si="384"/>
        <v>6.0794126644233781</v>
      </c>
      <c r="AB1460" s="348">
        <f t="shared" si="384"/>
        <v>1.8802795359890823</v>
      </c>
      <c r="AC1460" s="348">
        <f t="shared" si="384"/>
        <v>0.83618021322939828</v>
      </c>
      <c r="AD1460" s="348">
        <f t="shared" si="384"/>
        <v>-15.677557217828863</v>
      </c>
      <c r="AE1460" s="348">
        <f t="shared" si="384"/>
        <v>28.697967806242385</v>
      </c>
      <c r="AF1460" s="348"/>
      <c r="AG1460" s="348"/>
      <c r="AH1460" s="348"/>
    </row>
    <row r="1461" spans="1:34" s="299" customFormat="1" x14ac:dyDescent="0.2">
      <c r="A1461" s="297" t="s">
        <v>183</v>
      </c>
      <c r="B1461" s="297" t="s">
        <v>417</v>
      </c>
      <c r="C1461" s="348" t="str">
        <f t="shared" si="386"/>
        <v/>
      </c>
      <c r="D1461" s="348">
        <f t="shared" si="386"/>
        <v>12.758010387078045</v>
      </c>
      <c r="E1461" s="348">
        <f t="shared" si="386"/>
        <v>-43.747845452635062</v>
      </c>
      <c r="F1461" s="348">
        <f t="shared" si="386"/>
        <v>22.460561999585728</v>
      </c>
      <c r="G1461" s="348">
        <f t="shared" si="386"/>
        <v>12.668893836945848</v>
      </c>
      <c r="H1461" s="348">
        <f t="shared" si="386"/>
        <v>33.321540873358032</v>
      </c>
      <c r="I1461" s="348">
        <f t="shared" si="386"/>
        <v>-1.2435614300590592</v>
      </c>
      <c r="J1461" s="348">
        <f t="shared" si="386"/>
        <v>37.585101294948586</v>
      </c>
      <c r="K1461" s="348">
        <f t="shared" si="386"/>
        <v>1.8559355315322712</v>
      </c>
      <c r="L1461" s="348">
        <f t="shared" si="386"/>
        <v>-25.286028737412881</v>
      </c>
      <c r="M1461" s="348">
        <f t="shared" si="386"/>
        <v>13.311422051812505</v>
      </c>
      <c r="N1461" s="348">
        <f t="shared" si="386"/>
        <v>3.6868793928599652</v>
      </c>
      <c r="O1461" s="348">
        <f t="shared" si="386"/>
        <v>15.894015684633423</v>
      </c>
      <c r="P1461" s="348">
        <f t="shared" si="386"/>
        <v>4.6928323098768931</v>
      </c>
      <c r="Q1461" s="348">
        <f t="shared" si="386"/>
        <v>-2.1921201543365298</v>
      </c>
      <c r="R1461" s="348">
        <f t="shared" si="386"/>
        <v>19.341084785369244</v>
      </c>
      <c r="S1461" s="348">
        <f t="shared" si="386"/>
        <v>10.2620896478542</v>
      </c>
      <c r="T1461" s="348">
        <f t="shared" si="386"/>
        <v>7.6609891183035517</v>
      </c>
      <c r="U1461" s="348">
        <f t="shared" ref="U1461:AE1476" si="387">IFERROR(100*(U1408/T1408-1),"")</f>
        <v>14.197637975058907</v>
      </c>
      <c r="V1461" s="348">
        <f t="shared" si="387"/>
        <v>20.399761917838411</v>
      </c>
      <c r="W1461" s="348">
        <f t="shared" si="387"/>
        <v>66.847202210779074</v>
      </c>
      <c r="X1461" s="348">
        <f t="shared" si="387"/>
        <v>20.104522441354522</v>
      </c>
      <c r="Y1461" s="348">
        <f t="shared" si="387"/>
        <v>-1.5455343628100748</v>
      </c>
      <c r="Z1461" s="348">
        <f t="shared" si="387"/>
        <v>42.347051324981287</v>
      </c>
      <c r="AA1461" s="348">
        <f t="shared" si="387"/>
        <v>-48.819632545097811</v>
      </c>
      <c r="AB1461" s="348">
        <f t="shared" si="387"/>
        <v>22.935801760428621</v>
      </c>
      <c r="AC1461" s="348">
        <f t="shared" si="387"/>
        <v>4.6102973327503349</v>
      </c>
      <c r="AD1461" s="348">
        <f t="shared" si="387"/>
        <v>-12.339675878515322</v>
      </c>
      <c r="AE1461" s="348">
        <f t="shared" si="387"/>
        <v>12.938481975172911</v>
      </c>
      <c r="AF1461" s="348"/>
      <c r="AG1461" s="348"/>
      <c r="AH1461" s="348"/>
    </row>
    <row r="1462" spans="1:34" s="299" customFormat="1" x14ac:dyDescent="0.2">
      <c r="A1462" s="297" t="s">
        <v>97</v>
      </c>
      <c r="B1462" s="297" t="s">
        <v>418</v>
      </c>
      <c r="C1462" s="348" t="str">
        <f t="shared" si="386"/>
        <v/>
      </c>
      <c r="D1462" s="348">
        <f t="shared" si="386"/>
        <v>161.68968049812111</v>
      </c>
      <c r="E1462" s="348">
        <f t="shared" si="386"/>
        <v>-22.12717877500836</v>
      </c>
      <c r="F1462" s="348">
        <f t="shared" si="386"/>
        <v>0.81891759895733607</v>
      </c>
      <c r="G1462" s="348">
        <f t="shared" si="386"/>
        <v>66.394418680446663</v>
      </c>
      <c r="H1462" s="348">
        <f t="shared" si="386"/>
        <v>-13.974880096785514</v>
      </c>
      <c r="I1462" s="348">
        <f t="shared" si="386"/>
        <v>-32.203433548774996</v>
      </c>
      <c r="J1462" s="348">
        <f t="shared" si="386"/>
        <v>7.8554341478146439</v>
      </c>
      <c r="K1462" s="348">
        <f t="shared" si="386"/>
        <v>5.6565877768531392</v>
      </c>
      <c r="L1462" s="348">
        <f t="shared" si="386"/>
        <v>-6.1446035305262043</v>
      </c>
      <c r="M1462" s="348">
        <f t="shared" si="386"/>
        <v>1.6559222819603425</v>
      </c>
      <c r="N1462" s="348">
        <f t="shared" si="386"/>
        <v>99.362994705951706</v>
      </c>
      <c r="O1462" s="348">
        <f t="shared" si="386"/>
        <v>-20.326850438666799</v>
      </c>
      <c r="P1462" s="348">
        <f t="shared" si="386"/>
        <v>-5.4921312028605174</v>
      </c>
      <c r="Q1462" s="348">
        <f t="shared" si="386"/>
        <v>60.253845517825468</v>
      </c>
      <c r="R1462" s="348">
        <f t="shared" si="386"/>
        <v>70.935623457605359</v>
      </c>
      <c r="S1462" s="348">
        <f t="shared" si="386"/>
        <v>-33.336819749509147</v>
      </c>
      <c r="T1462" s="348">
        <f t="shared" si="386"/>
        <v>24.197554003032295</v>
      </c>
      <c r="U1462" s="348">
        <f t="shared" si="387"/>
        <v>61.733566426114628</v>
      </c>
      <c r="V1462" s="348">
        <f t="shared" si="387"/>
        <v>-18.957752533345772</v>
      </c>
      <c r="W1462" s="348">
        <f t="shared" si="387"/>
        <v>2.6215408789098449</v>
      </c>
      <c r="X1462" s="348">
        <f t="shared" si="387"/>
        <v>65.148777430346442</v>
      </c>
      <c r="Y1462" s="348">
        <f t="shared" si="387"/>
        <v>-8.6503324452315233</v>
      </c>
      <c r="Z1462" s="348">
        <f t="shared" si="387"/>
        <v>-8.3314293807289612</v>
      </c>
      <c r="AA1462" s="348">
        <f t="shared" si="387"/>
        <v>-2.4385996269460586</v>
      </c>
      <c r="AB1462" s="348">
        <f t="shared" si="387"/>
        <v>-10.374677856340442</v>
      </c>
      <c r="AC1462" s="348">
        <f t="shared" si="387"/>
        <v>4.4041675378786005</v>
      </c>
      <c r="AD1462" s="348">
        <f t="shared" si="387"/>
        <v>-20.658297308636975</v>
      </c>
      <c r="AE1462" s="348">
        <f t="shared" si="387"/>
        <v>49.852549895793906</v>
      </c>
      <c r="AF1462" s="348"/>
      <c r="AG1462" s="348"/>
      <c r="AH1462" s="348"/>
    </row>
    <row r="1463" spans="1:34" s="299" customFormat="1" x14ac:dyDescent="0.2">
      <c r="A1463" s="297" t="s">
        <v>462</v>
      </c>
      <c r="B1463" s="297" t="s">
        <v>419</v>
      </c>
      <c r="C1463" s="348" t="str">
        <f t="shared" si="386"/>
        <v/>
      </c>
      <c r="D1463" s="348">
        <f t="shared" si="386"/>
        <v>11.823663432557453</v>
      </c>
      <c r="E1463" s="348">
        <f t="shared" si="386"/>
        <v>15.636508175800001</v>
      </c>
      <c r="F1463" s="348">
        <f t="shared" si="386"/>
        <v>5.0623268325625803</v>
      </c>
      <c r="G1463" s="348">
        <f t="shared" si="386"/>
        <v>93.732091320006788</v>
      </c>
      <c r="H1463" s="348">
        <f t="shared" si="386"/>
        <v>-8.9562358293352915</v>
      </c>
      <c r="I1463" s="348">
        <f t="shared" si="386"/>
        <v>24.908713991155796</v>
      </c>
      <c r="J1463" s="348">
        <f t="shared" si="386"/>
        <v>-22.197434176475227</v>
      </c>
      <c r="K1463" s="348">
        <f t="shared" si="386"/>
        <v>-34.871116664340875</v>
      </c>
      <c r="L1463" s="348">
        <f t="shared" si="386"/>
        <v>-2.6149917594374572</v>
      </c>
      <c r="M1463" s="348">
        <f t="shared" si="386"/>
        <v>59.481046318157603</v>
      </c>
      <c r="N1463" s="348">
        <f t="shared" si="386"/>
        <v>-29.967303963583912</v>
      </c>
      <c r="O1463" s="348">
        <f t="shared" si="386"/>
        <v>11.871522253020462</v>
      </c>
      <c r="P1463" s="348">
        <f t="shared" si="386"/>
        <v>57.403881639747546</v>
      </c>
      <c r="Q1463" s="348">
        <f t="shared" si="386"/>
        <v>30.83590558803828</v>
      </c>
      <c r="R1463" s="348">
        <f t="shared" si="386"/>
        <v>-5.3235390010700652</v>
      </c>
      <c r="S1463" s="348">
        <f t="shared" si="386"/>
        <v>1.3699825075198513</v>
      </c>
      <c r="T1463" s="348">
        <f t="shared" si="386"/>
        <v>-40.893312898273649</v>
      </c>
      <c r="U1463" s="348">
        <f t="shared" si="387"/>
        <v>42.070250480196258</v>
      </c>
      <c r="V1463" s="348">
        <f t="shared" si="387"/>
        <v>11.194432371136486</v>
      </c>
      <c r="W1463" s="348">
        <f t="shared" si="387"/>
        <v>11.368333440757649</v>
      </c>
      <c r="X1463" s="348">
        <f t="shared" si="387"/>
        <v>21.409890418820797</v>
      </c>
      <c r="Y1463" s="348">
        <f t="shared" si="387"/>
        <v>3.8138912541689551</v>
      </c>
      <c r="Z1463" s="348">
        <f t="shared" si="387"/>
        <v>0.69016845517904102</v>
      </c>
      <c r="AA1463" s="348">
        <f t="shared" si="387"/>
        <v>-6.4061574896388418</v>
      </c>
      <c r="AB1463" s="348">
        <f t="shared" si="387"/>
        <v>5.9014078657751545</v>
      </c>
      <c r="AC1463" s="348">
        <f t="shared" si="387"/>
        <v>11.078774531010339</v>
      </c>
      <c r="AD1463" s="348">
        <f t="shared" si="387"/>
        <v>-5.4165929594905293</v>
      </c>
      <c r="AE1463" s="348">
        <f t="shared" si="387"/>
        <v>34.524582184001297</v>
      </c>
      <c r="AF1463" s="348"/>
      <c r="AG1463" s="348"/>
      <c r="AH1463" s="348"/>
    </row>
    <row r="1464" spans="1:34" s="299" customFormat="1" x14ac:dyDescent="0.2">
      <c r="A1464" s="297" t="s">
        <v>153</v>
      </c>
      <c r="B1464" s="297" t="s">
        <v>420</v>
      </c>
      <c r="C1464" s="348" t="str">
        <f t="shared" si="386"/>
        <v/>
      </c>
      <c r="D1464" s="348" t="str">
        <f t="shared" si="386"/>
        <v/>
      </c>
      <c r="E1464" s="348" t="str">
        <f t="shared" si="386"/>
        <v/>
      </c>
      <c r="F1464" s="348" t="str">
        <f t="shared" si="386"/>
        <v/>
      </c>
      <c r="G1464" s="348" t="str">
        <f t="shared" si="386"/>
        <v/>
      </c>
      <c r="H1464" s="348" t="str">
        <f t="shared" si="386"/>
        <v/>
      </c>
      <c r="I1464" s="348" t="str">
        <f t="shared" si="386"/>
        <v/>
      </c>
      <c r="J1464" s="348" t="str">
        <f t="shared" si="386"/>
        <v/>
      </c>
      <c r="K1464" s="348" t="str">
        <f t="shared" si="386"/>
        <v/>
      </c>
      <c r="L1464" s="348" t="str">
        <f t="shared" si="386"/>
        <v/>
      </c>
      <c r="M1464" s="348" t="str">
        <f t="shared" si="386"/>
        <v/>
      </c>
      <c r="N1464" s="348" t="str">
        <f t="shared" si="386"/>
        <v/>
      </c>
      <c r="O1464" s="348" t="str">
        <f t="shared" si="386"/>
        <v/>
      </c>
      <c r="P1464" s="348" t="str">
        <f t="shared" si="386"/>
        <v/>
      </c>
      <c r="Q1464" s="348" t="str">
        <f t="shared" si="386"/>
        <v/>
      </c>
      <c r="R1464" s="348" t="str">
        <f t="shared" si="386"/>
        <v/>
      </c>
      <c r="S1464" s="348" t="str">
        <f t="shared" si="386"/>
        <v/>
      </c>
      <c r="T1464" s="348" t="str">
        <f t="shared" si="386"/>
        <v/>
      </c>
      <c r="U1464" s="348" t="str">
        <f t="shared" si="387"/>
        <v/>
      </c>
      <c r="V1464" s="348" t="str">
        <f t="shared" si="387"/>
        <v/>
      </c>
      <c r="W1464" s="348" t="str">
        <f t="shared" si="387"/>
        <v/>
      </c>
      <c r="X1464" s="348" t="str">
        <f t="shared" si="387"/>
        <v/>
      </c>
      <c r="Y1464" s="348" t="str">
        <f t="shared" si="387"/>
        <v/>
      </c>
      <c r="Z1464" s="348" t="str">
        <f t="shared" si="387"/>
        <v/>
      </c>
      <c r="AA1464" s="348" t="str">
        <f t="shared" si="387"/>
        <v/>
      </c>
      <c r="AB1464" s="348" t="str">
        <f t="shared" si="387"/>
        <v/>
      </c>
      <c r="AC1464" s="348" t="str">
        <f t="shared" si="387"/>
        <v/>
      </c>
      <c r="AD1464" s="348" t="str">
        <f t="shared" si="387"/>
        <v/>
      </c>
      <c r="AE1464" s="348" t="str">
        <f t="shared" si="387"/>
        <v/>
      </c>
      <c r="AF1464" s="348"/>
      <c r="AG1464" s="348"/>
      <c r="AH1464" s="348"/>
    </row>
    <row r="1465" spans="1:34" s="299" customFormat="1" x14ac:dyDescent="0.2">
      <c r="A1465" s="297" t="s">
        <v>185</v>
      </c>
      <c r="B1465" s="297" t="s">
        <v>421</v>
      </c>
      <c r="C1465" s="348" t="str">
        <f t="shared" si="386"/>
        <v/>
      </c>
      <c r="D1465" s="348" t="str">
        <f t="shared" si="386"/>
        <v/>
      </c>
      <c r="E1465" s="348" t="str">
        <f t="shared" si="386"/>
        <v/>
      </c>
      <c r="F1465" s="348" t="str">
        <f t="shared" si="386"/>
        <v/>
      </c>
      <c r="G1465" s="348">
        <f t="shared" si="386"/>
        <v>43.405836429674792</v>
      </c>
      <c r="H1465" s="348">
        <f t="shared" si="386"/>
        <v>43.453312467396962</v>
      </c>
      <c r="I1465" s="348">
        <f t="shared" si="386"/>
        <v>-10.168711413017617</v>
      </c>
      <c r="J1465" s="348">
        <f t="shared" si="386"/>
        <v>-2.0158153367406451</v>
      </c>
      <c r="K1465" s="348">
        <f t="shared" si="386"/>
        <v>61.853331006231869</v>
      </c>
      <c r="L1465" s="348">
        <f t="shared" si="386"/>
        <v>9.9042123959220962</v>
      </c>
      <c r="M1465" s="348">
        <f t="shared" si="386"/>
        <v>-20.95850843074485</v>
      </c>
      <c r="N1465" s="348">
        <f t="shared" si="386"/>
        <v>13.978601338275176</v>
      </c>
      <c r="O1465" s="348">
        <f t="shared" si="386"/>
        <v>-16.909235247419975</v>
      </c>
      <c r="P1465" s="348">
        <f t="shared" si="386"/>
        <v>13.99147727272727</v>
      </c>
      <c r="Q1465" s="348">
        <f t="shared" si="386"/>
        <v>14.002920655524909</v>
      </c>
      <c r="R1465" s="348">
        <f t="shared" si="386"/>
        <v>-15.283704757388961</v>
      </c>
      <c r="S1465" s="348">
        <f t="shared" si="386"/>
        <v>-6.3208756532886268</v>
      </c>
      <c r="T1465" s="348">
        <f t="shared" si="386"/>
        <v>-6.2410943288686349</v>
      </c>
      <c r="U1465" s="348">
        <f t="shared" si="387"/>
        <v>89.478067740144354</v>
      </c>
      <c r="V1465" s="348">
        <f t="shared" si="387"/>
        <v>18.384055573933189</v>
      </c>
      <c r="W1465" s="348">
        <f t="shared" si="387"/>
        <v>5.8434749451876211</v>
      </c>
      <c r="X1465" s="348">
        <f t="shared" si="387"/>
        <v>15.520471787941137</v>
      </c>
      <c r="Y1465" s="348">
        <f t="shared" si="387"/>
        <v>-16.169590643274855</v>
      </c>
      <c r="Z1465" s="348">
        <f t="shared" si="387"/>
        <v>1.8343195266272261</v>
      </c>
      <c r="AA1465" s="348">
        <f t="shared" si="387"/>
        <v>-1.1102230246251565E-14</v>
      </c>
      <c r="AB1465" s="348">
        <f t="shared" si="387"/>
        <v>3.8923031899326777</v>
      </c>
      <c r="AC1465" s="348">
        <f t="shared" si="387"/>
        <v>7.9152731326644465</v>
      </c>
      <c r="AD1465" s="348">
        <f t="shared" si="387"/>
        <v>-9.9344182657274729</v>
      </c>
      <c r="AE1465" s="348">
        <f t="shared" si="387"/>
        <v>-28.314188140329087</v>
      </c>
      <c r="AF1465" s="348"/>
      <c r="AG1465" s="348"/>
      <c r="AH1465" s="348"/>
    </row>
    <row r="1466" spans="1:34" s="299" customFormat="1" x14ac:dyDescent="0.2">
      <c r="A1466" s="297" t="s">
        <v>463</v>
      </c>
      <c r="B1466" s="297" t="s">
        <v>422</v>
      </c>
      <c r="C1466" s="348" t="str">
        <f t="shared" si="386"/>
        <v/>
      </c>
      <c r="D1466" s="348" t="str">
        <f t="shared" si="386"/>
        <v/>
      </c>
      <c r="E1466" s="348" t="str">
        <f t="shared" si="386"/>
        <v/>
      </c>
      <c r="F1466" s="348" t="str">
        <f t="shared" si="386"/>
        <v/>
      </c>
      <c r="G1466" s="348">
        <f t="shared" si="386"/>
        <v>138.59224314282136</v>
      </c>
      <c r="H1466" s="348">
        <f t="shared" si="386"/>
        <v>-44.237583868472655</v>
      </c>
      <c r="I1466" s="348">
        <f t="shared" si="386"/>
        <v>56.490548669195448</v>
      </c>
      <c r="J1466" s="348">
        <f t="shared" si="386"/>
        <v>95.672939624016436</v>
      </c>
      <c r="K1466" s="348">
        <f t="shared" si="386"/>
        <v>-1.9024054700573778</v>
      </c>
      <c r="L1466" s="348">
        <f t="shared" si="386"/>
        <v>0.35625186082566263</v>
      </c>
      <c r="M1466" s="348">
        <f t="shared" si="386"/>
        <v>34.916462054425999</v>
      </c>
      <c r="N1466" s="348">
        <f t="shared" si="386"/>
        <v>-18.810286320659309</v>
      </c>
      <c r="O1466" s="348">
        <f t="shared" si="386"/>
        <v>2.9372849960306979</v>
      </c>
      <c r="P1466" s="348">
        <f t="shared" si="386"/>
        <v>22.965116279069765</v>
      </c>
      <c r="Q1466" s="348">
        <f t="shared" si="386"/>
        <v>1.41165017037157</v>
      </c>
      <c r="R1466" s="348">
        <f t="shared" si="386"/>
        <v>23.312786470681178</v>
      </c>
      <c r="S1466" s="348">
        <f t="shared" si="386"/>
        <v>-30.856195730153622</v>
      </c>
      <c r="T1466" s="348">
        <f t="shared" si="386"/>
        <v>-13.971216870903403</v>
      </c>
      <c r="U1466" s="348">
        <f t="shared" si="387"/>
        <v>-2.0812848246476778</v>
      </c>
      <c r="V1466" s="348">
        <f t="shared" si="387"/>
        <v>29.341713529606352</v>
      </c>
      <c r="W1466" s="348">
        <f t="shared" si="387"/>
        <v>2.6977217120523589</v>
      </c>
      <c r="X1466" s="348">
        <f t="shared" si="387"/>
        <v>3.1728967656724949</v>
      </c>
      <c r="Y1466" s="348">
        <f t="shared" si="387"/>
        <v>-1.1695906432748537</v>
      </c>
      <c r="Z1466" s="348">
        <f t="shared" si="387"/>
        <v>2.3964497041419897</v>
      </c>
      <c r="AA1466" s="348">
        <f t="shared" si="387"/>
        <v>-1.1102230246251565E-14</v>
      </c>
      <c r="AB1466" s="348">
        <f t="shared" si="387"/>
        <v>5.0043898156277633</v>
      </c>
      <c r="AC1466" s="348">
        <f t="shared" si="387"/>
        <v>14.743589743589736</v>
      </c>
      <c r="AD1466" s="348">
        <f t="shared" si="387"/>
        <v>-14.840903570561093</v>
      </c>
      <c r="AE1466" s="348">
        <f t="shared" si="387"/>
        <v>-29.338714684880486</v>
      </c>
      <c r="AF1466" s="348"/>
      <c r="AG1466" s="348"/>
      <c r="AH1466" s="348"/>
    </row>
    <row r="1467" spans="1:34" s="299" customFormat="1" x14ac:dyDescent="0.2">
      <c r="A1467" s="297" t="s">
        <v>117</v>
      </c>
      <c r="B1467" s="297" t="s">
        <v>423</v>
      </c>
      <c r="C1467" s="348" t="str">
        <f t="shared" si="386"/>
        <v/>
      </c>
      <c r="D1467" s="348">
        <f t="shared" si="386"/>
        <v>8.7267796817099619</v>
      </c>
      <c r="E1467" s="348">
        <f t="shared" si="386"/>
        <v>-19.572698340273142</v>
      </c>
      <c r="F1467" s="348">
        <f t="shared" si="386"/>
        <v>105.35077353666114</v>
      </c>
      <c r="G1467" s="348">
        <f t="shared" si="386"/>
        <v>9.3193825949339661</v>
      </c>
      <c r="H1467" s="348">
        <f t="shared" si="386"/>
        <v>-99.097647630795578</v>
      </c>
      <c r="I1467" s="348">
        <f t="shared" si="386"/>
        <v>597.36947996195499</v>
      </c>
      <c r="J1467" s="348">
        <f t="shared" si="386"/>
        <v>34.743377270665299</v>
      </c>
      <c r="K1467" s="348">
        <f t="shared" si="386"/>
        <v>290.02046390328809</v>
      </c>
      <c r="L1467" s="348">
        <f t="shared" si="386"/>
        <v>-69.578246465421742</v>
      </c>
      <c r="M1467" s="348">
        <f t="shared" si="386"/>
        <v>8.0420742788395838</v>
      </c>
      <c r="N1467" s="348">
        <f t="shared" si="386"/>
        <v>-32.175078790662127</v>
      </c>
      <c r="O1467" s="348">
        <f t="shared" si="386"/>
        <v>29.705532356244071</v>
      </c>
      <c r="P1467" s="348">
        <f t="shared" si="386"/>
        <v>-30.13648552425623</v>
      </c>
      <c r="Q1467" s="348">
        <f t="shared" si="386"/>
        <v>45.847745594761768</v>
      </c>
      <c r="R1467" s="348">
        <f t="shared" si="386"/>
        <v>-4.5506577257453102</v>
      </c>
      <c r="S1467" s="348">
        <f t="shared" si="386"/>
        <v>-42.217163806356041</v>
      </c>
      <c r="T1467" s="348">
        <f t="shared" si="386"/>
        <v>75.77752574157779</v>
      </c>
      <c r="U1467" s="348">
        <f t="shared" si="387"/>
        <v>293.74110575290825</v>
      </c>
      <c r="V1467" s="348">
        <f t="shared" si="387"/>
        <v>27.092136157504321</v>
      </c>
      <c r="W1467" s="348">
        <f t="shared" si="387"/>
        <v>13.490955787108838</v>
      </c>
      <c r="X1467" s="348">
        <f t="shared" si="387"/>
        <v>11.885894131807362</v>
      </c>
      <c r="Y1467" s="348">
        <f t="shared" si="387"/>
        <v>91.405610149075628</v>
      </c>
      <c r="Z1467" s="348">
        <f t="shared" si="387"/>
        <v>8.1788524972001611</v>
      </c>
      <c r="AA1467" s="348">
        <f t="shared" si="387"/>
        <v>-0.52821167234722299</v>
      </c>
      <c r="AB1467" s="348">
        <f t="shared" si="387"/>
        <v>12.229991259832683</v>
      </c>
      <c r="AC1467" s="348">
        <f t="shared" si="387"/>
        <v>4.9250222476058925</v>
      </c>
      <c r="AD1467" s="348">
        <f t="shared" si="387"/>
        <v>-48.614633230017844</v>
      </c>
      <c r="AE1467" s="348">
        <f t="shared" si="387"/>
        <v>-46.161562123846466</v>
      </c>
      <c r="AF1467" s="348"/>
      <c r="AG1467" s="348"/>
      <c r="AH1467" s="348"/>
    </row>
    <row r="1468" spans="1:34" s="299" customFormat="1" x14ac:dyDescent="0.2">
      <c r="A1468" s="297" t="s">
        <v>118</v>
      </c>
      <c r="B1468" s="297" t="s">
        <v>424</v>
      </c>
      <c r="C1468" s="348" t="str">
        <f t="shared" si="386"/>
        <v/>
      </c>
      <c r="D1468" s="348" t="str">
        <f t="shared" si="386"/>
        <v/>
      </c>
      <c r="E1468" s="348" t="str">
        <f t="shared" si="386"/>
        <v/>
      </c>
      <c r="F1468" s="348" t="str">
        <f t="shared" si="386"/>
        <v/>
      </c>
      <c r="G1468" s="348" t="str">
        <f t="shared" si="386"/>
        <v/>
      </c>
      <c r="H1468" s="348" t="str">
        <f t="shared" si="386"/>
        <v/>
      </c>
      <c r="I1468" s="348" t="str">
        <f t="shared" si="386"/>
        <v/>
      </c>
      <c r="J1468" s="348" t="str">
        <f t="shared" si="386"/>
        <v/>
      </c>
      <c r="K1468" s="348" t="str">
        <f t="shared" si="386"/>
        <v/>
      </c>
      <c r="L1468" s="348" t="str">
        <f t="shared" si="386"/>
        <v/>
      </c>
      <c r="M1468" s="348" t="str">
        <f t="shared" si="386"/>
        <v/>
      </c>
      <c r="N1468" s="348" t="str">
        <f t="shared" si="386"/>
        <v/>
      </c>
      <c r="O1468" s="348" t="str">
        <f t="shared" si="386"/>
        <v/>
      </c>
      <c r="P1468" s="348" t="str">
        <f t="shared" si="386"/>
        <v/>
      </c>
      <c r="Q1468" s="348" t="str">
        <f t="shared" si="386"/>
        <v/>
      </c>
      <c r="R1468" s="348" t="str">
        <f t="shared" si="386"/>
        <v/>
      </c>
      <c r="S1468" s="348" t="str">
        <f t="shared" si="386"/>
        <v/>
      </c>
      <c r="T1468" s="348" t="str">
        <f t="shared" si="386"/>
        <v/>
      </c>
      <c r="U1468" s="348" t="str">
        <f t="shared" si="387"/>
        <v/>
      </c>
      <c r="V1468" s="348" t="str">
        <f t="shared" si="387"/>
        <v/>
      </c>
      <c r="W1468" s="348" t="str">
        <f t="shared" si="387"/>
        <v/>
      </c>
      <c r="X1468" s="348" t="str">
        <f t="shared" si="387"/>
        <v/>
      </c>
      <c r="Y1468" s="348" t="str">
        <f t="shared" si="387"/>
        <v/>
      </c>
      <c r="Z1468" s="348" t="str">
        <f t="shared" si="387"/>
        <v/>
      </c>
      <c r="AA1468" s="348" t="str">
        <f t="shared" si="387"/>
        <v/>
      </c>
      <c r="AB1468" s="348" t="str">
        <f t="shared" si="387"/>
        <v/>
      </c>
      <c r="AC1468" s="348" t="str">
        <f t="shared" si="387"/>
        <v/>
      </c>
      <c r="AD1468" s="348" t="str">
        <f t="shared" si="387"/>
        <v/>
      </c>
      <c r="AE1468" s="348" t="str">
        <f t="shared" si="387"/>
        <v/>
      </c>
      <c r="AF1468" s="348"/>
      <c r="AG1468" s="348"/>
      <c r="AH1468" s="348"/>
    </row>
    <row r="1469" spans="1:34" s="299" customFormat="1" x14ac:dyDescent="0.2">
      <c r="A1469" s="297" t="s">
        <v>187</v>
      </c>
      <c r="B1469" s="297" t="s">
        <v>425</v>
      </c>
      <c r="C1469" s="348" t="str">
        <f t="shared" si="386"/>
        <v/>
      </c>
      <c r="D1469" s="348" t="str">
        <f t="shared" si="386"/>
        <v/>
      </c>
      <c r="E1469" s="348" t="str">
        <f t="shared" si="386"/>
        <v/>
      </c>
      <c r="F1469" s="348" t="str">
        <f t="shared" si="386"/>
        <v/>
      </c>
      <c r="G1469" s="348" t="str">
        <f t="shared" si="386"/>
        <v/>
      </c>
      <c r="H1469" s="348" t="str">
        <f t="shared" si="386"/>
        <v/>
      </c>
      <c r="I1469" s="348" t="str">
        <f t="shared" si="386"/>
        <v/>
      </c>
      <c r="J1469" s="348" t="str">
        <f t="shared" si="386"/>
        <v/>
      </c>
      <c r="K1469" s="348" t="str">
        <f t="shared" si="386"/>
        <v/>
      </c>
      <c r="L1469" s="348" t="str">
        <f t="shared" si="386"/>
        <v/>
      </c>
      <c r="M1469" s="348" t="str">
        <f t="shared" si="386"/>
        <v/>
      </c>
      <c r="N1469" s="348" t="str">
        <f t="shared" si="386"/>
        <v/>
      </c>
      <c r="O1469" s="348" t="str">
        <f t="shared" si="386"/>
        <v/>
      </c>
      <c r="P1469" s="348" t="str">
        <f t="shared" si="386"/>
        <v/>
      </c>
      <c r="Q1469" s="348" t="str">
        <f t="shared" si="386"/>
        <v/>
      </c>
      <c r="R1469" s="348" t="str">
        <f t="shared" si="386"/>
        <v/>
      </c>
      <c r="S1469" s="348" t="str">
        <f t="shared" si="386"/>
        <v/>
      </c>
      <c r="T1469" s="348" t="str">
        <f t="shared" si="386"/>
        <v/>
      </c>
      <c r="U1469" s="348" t="str">
        <f t="shared" si="387"/>
        <v/>
      </c>
      <c r="V1469" s="348" t="str">
        <f t="shared" si="387"/>
        <v/>
      </c>
      <c r="W1469" s="348" t="str">
        <f t="shared" si="387"/>
        <v/>
      </c>
      <c r="X1469" s="348" t="str">
        <f t="shared" si="387"/>
        <v/>
      </c>
      <c r="Y1469" s="348" t="str">
        <f t="shared" si="387"/>
        <v/>
      </c>
      <c r="Z1469" s="348" t="str">
        <f t="shared" si="387"/>
        <v/>
      </c>
      <c r="AA1469" s="348" t="str">
        <f t="shared" si="387"/>
        <v/>
      </c>
      <c r="AB1469" s="348" t="str">
        <f t="shared" si="387"/>
        <v/>
      </c>
      <c r="AC1469" s="348" t="str">
        <f t="shared" si="387"/>
        <v/>
      </c>
      <c r="AD1469" s="348" t="str">
        <f t="shared" si="387"/>
        <v/>
      </c>
      <c r="AE1469" s="348" t="str">
        <f t="shared" si="387"/>
        <v/>
      </c>
      <c r="AF1469" s="348"/>
      <c r="AG1469" s="348"/>
      <c r="AH1469" s="348"/>
    </row>
    <row r="1470" spans="1:34" s="299" customFormat="1" x14ac:dyDescent="0.2">
      <c r="A1470" s="297" t="s">
        <v>189</v>
      </c>
      <c r="B1470" s="297" t="s">
        <v>426</v>
      </c>
      <c r="C1470" s="348" t="str">
        <f t="shared" si="386"/>
        <v/>
      </c>
      <c r="D1470" s="348">
        <f t="shared" si="386"/>
        <v>246.21499072345662</v>
      </c>
      <c r="E1470" s="348">
        <f t="shared" si="386"/>
        <v>-22.982775005192547</v>
      </c>
      <c r="F1470" s="348">
        <f t="shared" si="386"/>
        <v>116.56901781174783</v>
      </c>
      <c r="G1470" s="348">
        <f t="shared" si="386"/>
        <v>17.685182251691156</v>
      </c>
      <c r="H1470" s="348">
        <f t="shared" si="386"/>
        <v>-8.9009298830692867</v>
      </c>
      <c r="I1470" s="348">
        <f t="shared" si="386"/>
        <v>-23.687142915846881</v>
      </c>
      <c r="J1470" s="348">
        <f t="shared" si="386"/>
        <v>11.990179861172944</v>
      </c>
      <c r="K1470" s="348">
        <f t="shared" si="386"/>
        <v>31.968455185775781</v>
      </c>
      <c r="L1470" s="348">
        <f t="shared" si="386"/>
        <v>-5.3865055137670703</v>
      </c>
      <c r="M1470" s="348">
        <f t="shared" si="386"/>
        <v>20.090427244590604</v>
      </c>
      <c r="N1470" s="348">
        <f t="shared" si="386"/>
        <v>-28.5418395125572</v>
      </c>
      <c r="O1470" s="348">
        <f t="shared" si="386"/>
        <v>70.456423336863992</v>
      </c>
      <c r="P1470" s="348">
        <f t="shared" si="386"/>
        <v>-5.3708114470215289</v>
      </c>
      <c r="Q1470" s="348">
        <f t="shared" si="386"/>
        <v>-6.703563401969248</v>
      </c>
      <c r="R1470" s="348">
        <f t="shared" si="386"/>
        <v>-10.897145731486258</v>
      </c>
      <c r="S1470" s="348">
        <f t="shared" si="386"/>
        <v>0.4310003017073516</v>
      </c>
      <c r="T1470" s="348">
        <f t="shared" si="386"/>
        <v>15.278905156546973</v>
      </c>
      <c r="U1470" s="348">
        <f t="shared" si="387"/>
        <v>-36.478467078244989</v>
      </c>
      <c r="V1470" s="348">
        <f t="shared" si="387"/>
        <v>65.290639415633379</v>
      </c>
      <c r="W1470" s="348">
        <f t="shared" si="387"/>
        <v>2.3295917260794496</v>
      </c>
      <c r="X1470" s="348">
        <f t="shared" si="387"/>
        <v>9.059852978677263</v>
      </c>
      <c r="Y1470" s="348">
        <f t="shared" si="387"/>
        <v>-0.19088324176097515</v>
      </c>
      <c r="Z1470" s="348">
        <f t="shared" si="387"/>
        <v>13.390123363904859</v>
      </c>
      <c r="AA1470" s="348">
        <f t="shared" si="387"/>
        <v>8.7535345940733311</v>
      </c>
      <c r="AB1470" s="348">
        <f t="shared" si="387"/>
        <v>9.5973079909773098</v>
      </c>
      <c r="AC1470" s="348">
        <f t="shared" si="387"/>
        <v>17.486610127973414</v>
      </c>
      <c r="AD1470" s="348">
        <f t="shared" si="387"/>
        <v>-31.077892236594106</v>
      </c>
      <c r="AE1470" s="348">
        <f t="shared" si="387"/>
        <v>19.007607998600839</v>
      </c>
      <c r="AF1470" s="348"/>
      <c r="AG1470" s="348"/>
      <c r="AH1470" s="348"/>
    </row>
    <row r="1471" spans="1:34" s="299" customFormat="1" x14ac:dyDescent="0.2">
      <c r="A1471" s="297" t="s">
        <v>464</v>
      </c>
      <c r="B1471" s="297" t="s">
        <v>427</v>
      </c>
      <c r="C1471" s="348" t="str">
        <f t="shared" si="386"/>
        <v/>
      </c>
      <c r="D1471" s="348">
        <f t="shared" si="386"/>
        <v>6.0505395466358802</v>
      </c>
      <c r="E1471" s="348">
        <f t="shared" si="386"/>
        <v>3.7102457646676301</v>
      </c>
      <c r="F1471" s="348">
        <f t="shared" si="386"/>
        <v>18.073591087661001</v>
      </c>
      <c r="G1471" s="348">
        <f t="shared" si="386"/>
        <v>19.070133017010505</v>
      </c>
      <c r="H1471" s="348">
        <f t="shared" si="386"/>
        <v>13.071125692406538</v>
      </c>
      <c r="I1471" s="348">
        <f t="shared" si="386"/>
        <v>-2.0224765211705353</v>
      </c>
      <c r="J1471" s="348">
        <f t="shared" si="386"/>
        <v>31.40727182869356</v>
      </c>
      <c r="K1471" s="348">
        <f t="shared" si="386"/>
        <v>-12.458189182420021</v>
      </c>
      <c r="L1471" s="348">
        <f t="shared" si="386"/>
        <v>4.7648387678684623</v>
      </c>
      <c r="M1471" s="348">
        <f t="shared" si="386"/>
        <v>-21.083696715827095</v>
      </c>
      <c r="N1471" s="348">
        <f t="shared" si="386"/>
        <v>74.510140530316278</v>
      </c>
      <c r="O1471" s="348">
        <f t="shared" si="386"/>
        <v>8.5023742311032713</v>
      </c>
      <c r="P1471" s="348">
        <f t="shared" si="386"/>
        <v>13.395125071383562</v>
      </c>
      <c r="Q1471" s="348">
        <f t="shared" si="386"/>
        <v>-18.533724310259448</v>
      </c>
      <c r="R1471" s="348">
        <f t="shared" si="386"/>
        <v>-1.7533237570367843</v>
      </c>
      <c r="S1471" s="348">
        <f t="shared" si="386"/>
        <v>-2.1530303235990145</v>
      </c>
      <c r="T1471" s="348">
        <f t="shared" si="386"/>
        <v>-47.852968439239277</v>
      </c>
      <c r="U1471" s="348">
        <f t="shared" si="387"/>
        <v>163.56321810434142</v>
      </c>
      <c r="V1471" s="348">
        <f t="shared" si="387"/>
        <v>-1.04076223977696</v>
      </c>
      <c r="W1471" s="348">
        <f t="shared" si="387"/>
        <v>18.90760759653314</v>
      </c>
      <c r="X1471" s="348">
        <f t="shared" si="387"/>
        <v>-0.122151827064787</v>
      </c>
      <c r="Y1471" s="348">
        <f t="shared" si="387"/>
        <v>7.8378695119167396</v>
      </c>
      <c r="Z1471" s="348">
        <f t="shared" si="387"/>
        <v>2.0304864353403396</v>
      </c>
      <c r="AA1471" s="348">
        <f t="shared" si="387"/>
        <v>-1.5813371791693953</v>
      </c>
      <c r="AB1471" s="348">
        <f t="shared" si="387"/>
        <v>4.8734184678151493</v>
      </c>
      <c r="AC1471" s="348">
        <f t="shared" si="387"/>
        <v>6.3406504999425239</v>
      </c>
      <c r="AD1471" s="348">
        <f t="shared" si="387"/>
        <v>-22.99062933412489</v>
      </c>
      <c r="AE1471" s="348">
        <f t="shared" si="387"/>
        <v>3.6403000855949053</v>
      </c>
      <c r="AF1471" s="348"/>
      <c r="AG1471" s="348"/>
      <c r="AH1471" s="348"/>
    </row>
    <row r="1472" spans="1:34" s="299" customFormat="1" x14ac:dyDescent="0.2">
      <c r="A1472" s="297" t="s">
        <v>465</v>
      </c>
      <c r="B1472" s="297" t="s">
        <v>428</v>
      </c>
      <c r="C1472" s="348" t="str">
        <f t="shared" si="386"/>
        <v/>
      </c>
      <c r="D1472" s="348">
        <f t="shared" si="386"/>
        <v>22.374469703035381</v>
      </c>
      <c r="E1472" s="348">
        <f t="shared" si="386"/>
        <v>2.2206101312320259</v>
      </c>
      <c r="F1472" s="348">
        <f t="shared" si="386"/>
        <v>19.39989884795925</v>
      </c>
      <c r="G1472" s="348">
        <f t="shared" si="386"/>
        <v>81.803830640523103</v>
      </c>
      <c r="H1472" s="348">
        <f t="shared" si="386"/>
        <v>45.911601477073205</v>
      </c>
      <c r="I1472" s="348">
        <f t="shared" si="386"/>
        <v>47.09186596857775</v>
      </c>
      <c r="J1472" s="348">
        <f t="shared" si="386"/>
        <v>56.801029571253324</v>
      </c>
      <c r="K1472" s="348">
        <f t="shared" si="386"/>
        <v>-44.063858237897534</v>
      </c>
      <c r="L1472" s="348">
        <f t="shared" si="386"/>
        <v>89.150471803515629</v>
      </c>
      <c r="M1472" s="348">
        <f t="shared" si="386"/>
        <v>108.37066824137671</v>
      </c>
      <c r="N1472" s="348">
        <f t="shared" si="386"/>
        <v>-61.776553602146187</v>
      </c>
      <c r="O1472" s="348">
        <f t="shared" si="386"/>
        <v>11.842470446478192</v>
      </c>
      <c r="P1472" s="348">
        <f t="shared" si="386"/>
        <v>-31.543242996016772</v>
      </c>
      <c r="Q1472" s="348">
        <f t="shared" si="386"/>
        <v>-50.69528772526828</v>
      </c>
      <c r="R1472" s="348">
        <f t="shared" si="386"/>
        <v>942.60051084313352</v>
      </c>
      <c r="S1472" s="348">
        <f t="shared" si="386"/>
        <v>-22.578152683411968</v>
      </c>
      <c r="T1472" s="348">
        <f t="shared" si="386"/>
        <v>14.124592406383506</v>
      </c>
      <c r="U1472" s="348">
        <f t="shared" si="387"/>
        <v>9.0280582141017973</v>
      </c>
      <c r="V1472" s="348">
        <f t="shared" si="387"/>
        <v>-57.058738618606327</v>
      </c>
      <c r="W1472" s="348">
        <f t="shared" si="387"/>
        <v>14.87676221118206</v>
      </c>
      <c r="X1472" s="348">
        <f t="shared" si="387"/>
        <v>19.92736025928852</v>
      </c>
      <c r="Y1472" s="348">
        <f t="shared" si="387"/>
        <v>5.5129948141775298</v>
      </c>
      <c r="Z1472" s="348">
        <f t="shared" si="387"/>
        <v>51.406358174423453</v>
      </c>
      <c r="AA1472" s="348">
        <f t="shared" si="387"/>
        <v>45.805054151624546</v>
      </c>
      <c r="AB1472" s="348">
        <f t="shared" si="387"/>
        <v>-9.0588670574260455</v>
      </c>
      <c r="AC1472" s="348">
        <f t="shared" si="387"/>
        <v>10.05729377436051</v>
      </c>
      <c r="AD1472" s="348">
        <f t="shared" si="387"/>
        <v>2.2667665792431624</v>
      </c>
      <c r="AE1472" s="348">
        <f t="shared" si="387"/>
        <v>21.144880922265187</v>
      </c>
      <c r="AF1472" s="348"/>
      <c r="AG1472" s="348"/>
      <c r="AH1472" s="348"/>
    </row>
    <row r="1473" spans="1:34" s="299" customFormat="1" x14ac:dyDescent="0.2">
      <c r="A1473" s="297" t="s">
        <v>466</v>
      </c>
      <c r="B1473" s="297" t="s">
        <v>429</v>
      </c>
      <c r="C1473" s="348" t="str">
        <f t="shared" si="386"/>
        <v/>
      </c>
      <c r="D1473" s="348">
        <f t="shared" si="386"/>
        <v>12.868620114282137</v>
      </c>
      <c r="E1473" s="348">
        <f t="shared" si="386"/>
        <v>-17.839563073200836</v>
      </c>
      <c r="F1473" s="348">
        <f t="shared" si="386"/>
        <v>-57.30555470346259</v>
      </c>
      <c r="G1473" s="348">
        <f t="shared" si="386"/>
        <v>26.852248961251313</v>
      </c>
      <c r="H1473" s="348">
        <f t="shared" si="386"/>
        <v>17.943661342816597</v>
      </c>
      <c r="I1473" s="348">
        <f t="shared" si="386"/>
        <v>-13.286486352524275</v>
      </c>
      <c r="J1473" s="348">
        <f t="shared" si="386"/>
        <v>-29.358288376297349</v>
      </c>
      <c r="K1473" s="348">
        <f t="shared" si="386"/>
        <v>95.921262990134679</v>
      </c>
      <c r="L1473" s="348">
        <f t="shared" si="386"/>
        <v>-94.642553512695869</v>
      </c>
      <c r="M1473" s="348">
        <f t="shared" si="386"/>
        <v>3.1933938447593846</v>
      </c>
      <c r="N1473" s="348">
        <f t="shared" si="386"/>
        <v>-26.458084470211041</v>
      </c>
      <c r="O1473" s="348">
        <f t="shared" si="386"/>
        <v>174.53021879794144</v>
      </c>
      <c r="P1473" s="348">
        <f t="shared" si="386"/>
        <v>-8.0277629711823391</v>
      </c>
      <c r="Q1473" s="348">
        <f t="shared" si="386"/>
        <v>-40.08198843607024</v>
      </c>
      <c r="R1473" s="348">
        <f t="shared" si="386"/>
        <v>83.891999834047667</v>
      </c>
      <c r="S1473" s="348">
        <f t="shared" si="386"/>
        <v>-58.640786816840993</v>
      </c>
      <c r="T1473" s="348">
        <f t="shared" si="386"/>
        <v>6.2227105440578523</v>
      </c>
      <c r="U1473" s="348">
        <f t="shared" si="387"/>
        <v>63.787526084910027</v>
      </c>
      <c r="V1473" s="348">
        <f t="shared" si="387"/>
        <v>10.145328640871675</v>
      </c>
      <c r="W1473" s="348">
        <f t="shared" si="387"/>
        <v>-29.691935147132533</v>
      </c>
      <c r="X1473" s="348">
        <f t="shared" si="387"/>
        <v>66.872728998785377</v>
      </c>
      <c r="Y1473" s="348">
        <f t="shared" si="387"/>
        <v>23.519425917396418</v>
      </c>
      <c r="Z1473" s="348">
        <f t="shared" si="387"/>
        <v>70.973639550772276</v>
      </c>
      <c r="AA1473" s="348">
        <f t="shared" si="387"/>
        <v>-5.3521061902075733</v>
      </c>
      <c r="AB1473" s="348">
        <f t="shared" si="387"/>
        <v>-9.4786959524126857</v>
      </c>
      <c r="AC1473" s="348">
        <f t="shared" si="387"/>
        <v>4.1344445605601354</v>
      </c>
      <c r="AD1473" s="348">
        <f t="shared" si="387"/>
        <v>-22.466816929626845</v>
      </c>
      <c r="AE1473" s="348">
        <f t="shared" si="387"/>
        <v>7.6185402237613165</v>
      </c>
      <c r="AF1473" s="348"/>
      <c r="AG1473" s="348"/>
      <c r="AH1473" s="348"/>
    </row>
    <row r="1474" spans="1:34" s="299" customFormat="1" x14ac:dyDescent="0.2">
      <c r="A1474" s="297" t="s">
        <v>191</v>
      </c>
      <c r="B1474" s="297" t="s">
        <v>430</v>
      </c>
      <c r="C1474" s="348" t="str">
        <f t="shared" si="386"/>
        <v/>
      </c>
      <c r="D1474" s="348" t="str">
        <f t="shared" si="386"/>
        <v/>
      </c>
      <c r="E1474" s="348" t="str">
        <f t="shared" si="386"/>
        <v/>
      </c>
      <c r="F1474" s="348" t="str">
        <f t="shared" si="386"/>
        <v/>
      </c>
      <c r="G1474" s="348" t="str">
        <f t="shared" si="386"/>
        <v/>
      </c>
      <c r="H1474" s="348" t="str">
        <f t="shared" si="386"/>
        <v/>
      </c>
      <c r="I1474" s="348" t="str">
        <f t="shared" ref="I1474:X1484" si="388">IFERROR(100*(I1421/H1421-1),"")</f>
        <v/>
      </c>
      <c r="J1474" s="348" t="str">
        <f t="shared" si="388"/>
        <v/>
      </c>
      <c r="K1474" s="348" t="str">
        <f t="shared" si="388"/>
        <v/>
      </c>
      <c r="L1474" s="348" t="str">
        <f t="shared" si="388"/>
        <v/>
      </c>
      <c r="M1474" s="348" t="str">
        <f t="shared" si="388"/>
        <v/>
      </c>
      <c r="N1474" s="348" t="str">
        <f t="shared" si="388"/>
        <v/>
      </c>
      <c r="O1474" s="348" t="str">
        <f t="shared" si="388"/>
        <v/>
      </c>
      <c r="P1474" s="348" t="str">
        <f t="shared" si="388"/>
        <v/>
      </c>
      <c r="Q1474" s="348" t="str">
        <f t="shared" si="388"/>
        <v/>
      </c>
      <c r="R1474" s="348" t="str">
        <f t="shared" si="388"/>
        <v/>
      </c>
      <c r="S1474" s="348" t="str">
        <f t="shared" si="388"/>
        <v/>
      </c>
      <c r="T1474" s="348" t="str">
        <f t="shared" si="388"/>
        <v/>
      </c>
      <c r="U1474" s="348" t="str">
        <f t="shared" si="387"/>
        <v/>
      </c>
      <c r="V1474" s="348" t="str">
        <f t="shared" si="387"/>
        <v/>
      </c>
      <c r="W1474" s="348" t="str">
        <f t="shared" si="387"/>
        <v/>
      </c>
      <c r="X1474" s="348" t="str">
        <f t="shared" si="387"/>
        <v/>
      </c>
      <c r="Y1474" s="348" t="str">
        <f t="shared" si="387"/>
        <v/>
      </c>
      <c r="Z1474" s="348" t="str">
        <f t="shared" si="387"/>
        <v/>
      </c>
      <c r="AA1474" s="348" t="str">
        <f t="shared" si="387"/>
        <v/>
      </c>
      <c r="AB1474" s="348" t="str">
        <f t="shared" si="387"/>
        <v/>
      </c>
      <c r="AC1474" s="348" t="str">
        <f t="shared" si="387"/>
        <v/>
      </c>
      <c r="AD1474" s="348" t="str">
        <f t="shared" si="387"/>
        <v/>
      </c>
      <c r="AE1474" s="348" t="str">
        <f t="shared" si="387"/>
        <v/>
      </c>
      <c r="AF1474" s="348"/>
      <c r="AG1474" s="348"/>
      <c r="AH1474" s="348"/>
    </row>
    <row r="1475" spans="1:34" s="299" customFormat="1" x14ac:dyDescent="0.2">
      <c r="A1475" s="297" t="s">
        <v>192</v>
      </c>
      <c r="B1475" s="297" t="s">
        <v>431</v>
      </c>
      <c r="C1475" s="348" t="str">
        <f t="shared" ref="C1475:H1484" si="389">IFERROR(100*(C1422/B1422-1),"")</f>
        <v/>
      </c>
      <c r="D1475" s="348">
        <f t="shared" si="389"/>
        <v>19.49083625385526</v>
      </c>
      <c r="E1475" s="348">
        <f t="shared" si="389"/>
        <v>-14.560368494597286</v>
      </c>
      <c r="F1475" s="348">
        <f t="shared" si="389"/>
        <v>210.30802038601402</v>
      </c>
      <c r="G1475" s="348">
        <f t="shared" si="389"/>
        <v>-5.6711609195248975</v>
      </c>
      <c r="H1475" s="348">
        <f t="shared" si="389"/>
        <v>-21.164359300481806</v>
      </c>
      <c r="I1475" s="348">
        <f t="shared" si="388"/>
        <v>-2.4876295109989122</v>
      </c>
      <c r="J1475" s="348">
        <f t="shared" si="388"/>
        <v>110.25551590078896</v>
      </c>
      <c r="K1475" s="348">
        <f t="shared" si="388"/>
        <v>24.484759101675667</v>
      </c>
      <c r="L1475" s="348">
        <f t="shared" si="388"/>
        <v>15.980985958029081</v>
      </c>
      <c r="M1475" s="348">
        <f t="shared" si="388"/>
        <v>-48.807780628688882</v>
      </c>
      <c r="N1475" s="348">
        <f t="shared" si="388"/>
        <v>16.006041611257182</v>
      </c>
      <c r="O1475" s="348">
        <f t="shared" si="388"/>
        <v>-28.395296177187991</v>
      </c>
      <c r="P1475" s="348">
        <f t="shared" si="388"/>
        <v>-1.5632538840104293</v>
      </c>
      <c r="Q1475" s="348">
        <f t="shared" si="388"/>
        <v>38.541973009182094</v>
      </c>
      <c r="R1475" s="348">
        <f t="shared" si="388"/>
        <v>27.13335534695036</v>
      </c>
      <c r="S1475" s="348">
        <f t="shared" si="388"/>
        <v>-42.651478609328052</v>
      </c>
      <c r="T1475" s="348">
        <f t="shared" si="388"/>
        <v>29.162969535640372</v>
      </c>
      <c r="U1475" s="348">
        <f t="shared" si="387"/>
        <v>-60.024043966109453</v>
      </c>
      <c r="V1475" s="348">
        <f t="shared" si="387"/>
        <v>52.944651296004587</v>
      </c>
      <c r="W1475" s="348">
        <f t="shared" si="387"/>
        <v>51.781346192109169</v>
      </c>
      <c r="X1475" s="348">
        <f t="shared" si="387"/>
        <v>0.42141058808560228</v>
      </c>
      <c r="Y1475" s="348">
        <f t="shared" si="387"/>
        <v>-30.577055977885269</v>
      </c>
      <c r="Z1475" s="348">
        <f t="shared" si="387"/>
        <v>-23.751530566548873</v>
      </c>
      <c r="AA1475" s="348">
        <f t="shared" si="387"/>
        <v>7.4856436613562227</v>
      </c>
      <c r="AB1475" s="348">
        <f t="shared" si="387"/>
        <v>1.0764376806214671</v>
      </c>
      <c r="AC1475" s="348">
        <f t="shared" si="387"/>
        <v>4.885909100329533</v>
      </c>
      <c r="AD1475" s="348">
        <f t="shared" si="387"/>
        <v>-32.479316529419712</v>
      </c>
      <c r="AE1475" s="348">
        <f t="shared" si="387"/>
        <v>6.6439463633575668</v>
      </c>
      <c r="AF1475" s="348"/>
      <c r="AG1475" s="348"/>
      <c r="AH1475" s="348"/>
    </row>
    <row r="1476" spans="1:34" s="299" customFormat="1" x14ac:dyDescent="0.2">
      <c r="A1476" s="297" t="s">
        <v>467</v>
      </c>
      <c r="B1476" s="297" t="s">
        <v>433</v>
      </c>
      <c r="C1476" s="348" t="str">
        <f t="shared" si="389"/>
        <v/>
      </c>
      <c r="D1476" s="348">
        <f t="shared" si="389"/>
        <v>246.81505458385521</v>
      </c>
      <c r="E1476" s="348">
        <f t="shared" si="389"/>
        <v>-14.560368494597286</v>
      </c>
      <c r="F1476" s="348">
        <f t="shared" si="389"/>
        <v>210.30802038601402</v>
      </c>
      <c r="G1476" s="348">
        <f t="shared" si="389"/>
        <v>-5.6711609195248975</v>
      </c>
      <c r="H1476" s="348">
        <f t="shared" si="389"/>
        <v>-21.164359300481816</v>
      </c>
      <c r="I1476" s="348">
        <f t="shared" si="388"/>
        <v>-2.4876295109989122</v>
      </c>
      <c r="J1476" s="348">
        <f t="shared" si="388"/>
        <v>117.69161129328354</v>
      </c>
      <c r="K1476" s="348">
        <f t="shared" si="388"/>
        <v>24.484759101675692</v>
      </c>
      <c r="L1476" s="348">
        <f t="shared" si="388"/>
        <v>15.980985958029059</v>
      </c>
      <c r="M1476" s="348">
        <f t="shared" si="388"/>
        <v>-48.807780628688882</v>
      </c>
      <c r="N1476" s="348">
        <f t="shared" si="388"/>
        <v>16.006041611257182</v>
      </c>
      <c r="O1476" s="348">
        <f t="shared" si="388"/>
        <v>-28.39529617718798</v>
      </c>
      <c r="P1476" s="348">
        <f t="shared" si="388"/>
        <v>-1.5632538840104071</v>
      </c>
      <c r="Q1476" s="348">
        <f t="shared" si="388"/>
        <v>38.541973009182072</v>
      </c>
      <c r="R1476" s="348">
        <f t="shared" si="388"/>
        <v>27.133355346950339</v>
      </c>
      <c r="S1476" s="348">
        <f t="shared" si="388"/>
        <v>-42.651478609328052</v>
      </c>
      <c r="T1476" s="348">
        <f t="shared" si="388"/>
        <v>29.16296953564035</v>
      </c>
      <c r="U1476" s="348">
        <f t="shared" si="387"/>
        <v>-60.024043966109453</v>
      </c>
      <c r="V1476" s="348">
        <f t="shared" si="387"/>
        <v>52.944651296004587</v>
      </c>
      <c r="W1476" s="348">
        <f t="shared" si="387"/>
        <v>51.78134619210919</v>
      </c>
      <c r="X1476" s="348">
        <f t="shared" si="387"/>
        <v>0.42141058808560228</v>
      </c>
      <c r="Y1476" s="348">
        <f t="shared" si="387"/>
        <v>-30.57705597788528</v>
      </c>
      <c r="Z1476" s="348">
        <f t="shared" si="387"/>
        <v>-23.751530566548873</v>
      </c>
      <c r="AA1476" s="348">
        <f t="shared" si="387"/>
        <v>11.211427382005535</v>
      </c>
      <c r="AB1476" s="348">
        <f t="shared" si="387"/>
        <v>0.16102691776205269</v>
      </c>
      <c r="AC1476" s="348">
        <f t="shared" si="387"/>
        <v>-5.6137394933849061</v>
      </c>
      <c r="AD1476" s="348">
        <f t="shared" si="387"/>
        <v>-20.521471780231192</v>
      </c>
      <c r="AE1476" s="348">
        <f t="shared" si="387"/>
        <v>-16.905712883648995</v>
      </c>
      <c r="AF1476" s="348"/>
      <c r="AG1476" s="348"/>
      <c r="AH1476" s="348"/>
    </row>
    <row r="1477" spans="1:34" s="299" customFormat="1" x14ac:dyDescent="0.2">
      <c r="A1477" s="297" t="s">
        <v>193</v>
      </c>
      <c r="B1477" s="297" t="s">
        <v>434</v>
      </c>
      <c r="C1477" s="348" t="str">
        <f t="shared" si="389"/>
        <v/>
      </c>
      <c r="D1477" s="348" t="str">
        <f t="shared" si="389"/>
        <v/>
      </c>
      <c r="E1477" s="348" t="str">
        <f t="shared" si="389"/>
        <v/>
      </c>
      <c r="F1477" s="348" t="str">
        <f t="shared" si="389"/>
        <v/>
      </c>
      <c r="G1477" s="348" t="str">
        <f t="shared" si="389"/>
        <v/>
      </c>
      <c r="H1477" s="348" t="str">
        <f t="shared" si="389"/>
        <v/>
      </c>
      <c r="I1477" s="348" t="str">
        <f t="shared" si="388"/>
        <v/>
      </c>
      <c r="J1477" s="348" t="str">
        <f t="shared" si="388"/>
        <v/>
      </c>
      <c r="K1477" s="348" t="str">
        <f t="shared" si="388"/>
        <v/>
      </c>
      <c r="L1477" s="348" t="str">
        <f t="shared" si="388"/>
        <v/>
      </c>
      <c r="M1477" s="348" t="str">
        <f t="shared" si="388"/>
        <v/>
      </c>
      <c r="N1477" s="348" t="str">
        <f t="shared" si="388"/>
        <v/>
      </c>
      <c r="O1477" s="348" t="str">
        <f t="shared" si="388"/>
        <v/>
      </c>
      <c r="P1477" s="348" t="str">
        <f t="shared" si="388"/>
        <v/>
      </c>
      <c r="Q1477" s="348" t="str">
        <f t="shared" si="388"/>
        <v/>
      </c>
      <c r="R1477" s="348" t="str">
        <f t="shared" si="388"/>
        <v/>
      </c>
      <c r="S1477" s="348" t="str">
        <f t="shared" si="388"/>
        <v/>
      </c>
      <c r="T1477" s="348" t="str">
        <f t="shared" si="388"/>
        <v/>
      </c>
      <c r="U1477" s="348" t="str">
        <f t="shared" si="388"/>
        <v/>
      </c>
      <c r="V1477" s="348" t="str">
        <f t="shared" si="388"/>
        <v/>
      </c>
      <c r="W1477" s="348" t="str">
        <f t="shared" si="388"/>
        <v/>
      </c>
      <c r="X1477" s="348" t="str">
        <f t="shared" si="388"/>
        <v/>
      </c>
      <c r="Y1477" s="348" t="str">
        <f t="shared" ref="U1477:AE1484" si="390">IFERROR(100*(Y1424/X1424-1),"")</f>
        <v/>
      </c>
      <c r="Z1477" s="348" t="str">
        <f t="shared" si="390"/>
        <v/>
      </c>
      <c r="AA1477" s="348" t="str">
        <f t="shared" si="390"/>
        <v/>
      </c>
      <c r="AB1477" s="348" t="str">
        <f t="shared" si="390"/>
        <v/>
      </c>
      <c r="AC1477" s="348" t="str">
        <f t="shared" si="390"/>
        <v/>
      </c>
      <c r="AD1477" s="348" t="str">
        <f t="shared" si="390"/>
        <v/>
      </c>
      <c r="AE1477" s="348" t="str">
        <f t="shared" si="390"/>
        <v/>
      </c>
      <c r="AF1477" s="348"/>
      <c r="AG1477" s="348"/>
      <c r="AH1477" s="348"/>
    </row>
    <row r="1478" spans="1:34" s="299" customFormat="1" x14ac:dyDescent="0.2">
      <c r="A1478" s="297" t="s">
        <v>60</v>
      </c>
      <c r="B1478" s="297" t="s">
        <v>435</v>
      </c>
      <c r="C1478" s="348" t="str">
        <f t="shared" si="389"/>
        <v/>
      </c>
      <c r="D1478" s="348" t="str">
        <f t="shared" si="389"/>
        <v/>
      </c>
      <c r="E1478" s="348" t="str">
        <f t="shared" si="389"/>
        <v/>
      </c>
      <c r="F1478" s="348" t="str">
        <f t="shared" si="389"/>
        <v/>
      </c>
      <c r="G1478" s="348">
        <f t="shared" si="389"/>
        <v>32.824105456906508</v>
      </c>
      <c r="H1478" s="348">
        <f t="shared" si="389"/>
        <v>-59.680174974057174</v>
      </c>
      <c r="I1478" s="348">
        <f t="shared" si="388"/>
        <v>-50.653320980415408</v>
      </c>
      <c r="J1478" s="348">
        <f t="shared" si="388"/>
        <v>16.641764722500273</v>
      </c>
      <c r="K1478" s="348">
        <f t="shared" si="388"/>
        <v>-2.7250658671553518</v>
      </c>
      <c r="L1478" s="348">
        <f t="shared" si="388"/>
        <v>22.102805947248317</v>
      </c>
      <c r="M1478" s="348">
        <f t="shared" si="388"/>
        <v>69.83776426630584</v>
      </c>
      <c r="N1478" s="348">
        <f t="shared" si="388"/>
        <v>66.612592669382195</v>
      </c>
      <c r="O1478" s="348">
        <f t="shared" si="388"/>
        <v>50.867103892250618</v>
      </c>
      <c r="P1478" s="348">
        <f t="shared" si="388"/>
        <v>-39.505564047454001</v>
      </c>
      <c r="Q1478" s="348">
        <f t="shared" si="388"/>
        <v>-33.05595038287813</v>
      </c>
      <c r="R1478" s="348">
        <f t="shared" si="388"/>
        <v>15.02581577445843</v>
      </c>
      <c r="S1478" s="348">
        <f t="shared" si="388"/>
        <v>18.851504427609434</v>
      </c>
      <c r="T1478" s="348">
        <f t="shared" si="388"/>
        <v>-48.716007496550873</v>
      </c>
      <c r="U1478" s="348">
        <f t="shared" si="390"/>
        <v>105.63910167446564</v>
      </c>
      <c r="V1478" s="348">
        <f t="shared" si="388"/>
        <v>-10.419463130121509</v>
      </c>
      <c r="W1478" s="348">
        <f t="shared" si="388"/>
        <v>-1.8990898059243255</v>
      </c>
      <c r="X1478" s="348">
        <f t="shared" si="388"/>
        <v>-7.9802955442999419</v>
      </c>
      <c r="Y1478" s="348">
        <f t="shared" si="390"/>
        <v>-3.6598588876897487</v>
      </c>
      <c r="Z1478" s="348">
        <f t="shared" si="390"/>
        <v>755.06307836242092</v>
      </c>
      <c r="AA1478" s="348">
        <f t="shared" si="390"/>
        <v>0.57504534753578529</v>
      </c>
      <c r="AB1478" s="348">
        <f t="shared" si="390"/>
        <v>0</v>
      </c>
      <c r="AC1478" s="348">
        <f t="shared" si="390"/>
        <v>14.700073359291244</v>
      </c>
      <c r="AD1478" s="348">
        <f t="shared" si="390"/>
        <v>-23.392043031913158</v>
      </c>
      <c r="AE1478" s="348">
        <f t="shared" si="390"/>
        <v>-36.522241726249092</v>
      </c>
      <c r="AF1478" s="348"/>
      <c r="AG1478" s="348"/>
      <c r="AH1478" s="348"/>
    </row>
    <row r="1479" spans="1:34" s="299" customFormat="1" x14ac:dyDescent="0.2">
      <c r="A1479" s="297" t="s">
        <v>119</v>
      </c>
      <c r="B1479" s="297" t="s">
        <v>436</v>
      </c>
      <c r="C1479" s="348" t="str">
        <f t="shared" si="389"/>
        <v/>
      </c>
      <c r="D1479" s="348" t="str">
        <f t="shared" si="389"/>
        <v/>
      </c>
      <c r="E1479" s="348" t="str">
        <f t="shared" si="389"/>
        <v/>
      </c>
      <c r="F1479" s="348">
        <f t="shared" si="389"/>
        <v>8.914667090417927</v>
      </c>
      <c r="G1479" s="348">
        <f t="shared" si="389"/>
        <v>-59.703231407553893</v>
      </c>
      <c r="H1479" s="348">
        <f t="shared" si="389"/>
        <v>181.41393562726512</v>
      </c>
      <c r="I1479" s="348">
        <f t="shared" si="388"/>
        <v>-54.032498618488731</v>
      </c>
      <c r="J1479" s="348">
        <f t="shared" si="388"/>
        <v>261.08173544552733</v>
      </c>
      <c r="K1479" s="348">
        <f t="shared" si="388"/>
        <v>-9.0237382850972043</v>
      </c>
      <c r="L1479" s="348">
        <f t="shared" si="388"/>
        <v>48.434494634665604</v>
      </c>
      <c r="M1479" s="348">
        <f t="shared" si="388"/>
        <v>134.08739006000906</v>
      </c>
      <c r="N1479" s="348">
        <f t="shared" si="388"/>
        <v>64.563013488620101</v>
      </c>
      <c r="O1479" s="348">
        <f t="shared" si="388"/>
        <v>75.099483189335743</v>
      </c>
      <c r="P1479" s="348">
        <f t="shared" si="388"/>
        <v>-39.960591944150622</v>
      </c>
      <c r="Q1479" s="348">
        <f t="shared" si="388"/>
        <v>-32.69989398701204</v>
      </c>
      <c r="R1479" s="348">
        <f t="shared" si="388"/>
        <v>14.853369385590142</v>
      </c>
      <c r="S1479" s="348">
        <f t="shared" si="388"/>
        <v>18.740851419630268</v>
      </c>
      <c r="T1479" s="348">
        <f t="shared" si="388"/>
        <v>-48.632326651990645</v>
      </c>
      <c r="U1479" s="348">
        <f t="shared" si="390"/>
        <v>-36.478346494485649</v>
      </c>
      <c r="V1479" s="348">
        <f t="shared" si="388"/>
        <v>-23.457242540385725</v>
      </c>
      <c r="W1479" s="348">
        <f t="shared" si="388"/>
        <v>0.29447713897690075</v>
      </c>
      <c r="X1479" s="348">
        <f t="shared" si="388"/>
        <v>17.019618509150657</v>
      </c>
      <c r="Y1479" s="348">
        <f t="shared" si="390"/>
        <v>19.261290322580638</v>
      </c>
      <c r="Z1479" s="348">
        <f t="shared" si="390"/>
        <v>42.783568324155482</v>
      </c>
      <c r="AA1479" s="348">
        <f t="shared" si="390"/>
        <v>143.93139841688654</v>
      </c>
      <c r="AB1479" s="348">
        <f t="shared" si="390"/>
        <v>0</v>
      </c>
      <c r="AC1479" s="348">
        <f t="shared" si="390"/>
        <v>38.002390557298661</v>
      </c>
      <c r="AD1479" s="348">
        <f t="shared" si="390"/>
        <v>10.261961463520253</v>
      </c>
      <c r="AE1479" s="348">
        <f t="shared" si="390"/>
        <v>-43.734354292445886</v>
      </c>
      <c r="AF1479" s="348"/>
      <c r="AG1479" s="348"/>
      <c r="AH1479" s="348"/>
    </row>
    <row r="1480" spans="1:34" s="299" customFormat="1" x14ac:dyDescent="0.2">
      <c r="A1480" s="297" t="s">
        <v>468</v>
      </c>
      <c r="B1480" s="297" t="s">
        <v>438</v>
      </c>
      <c r="C1480" s="348" t="str">
        <f t="shared" si="389"/>
        <v/>
      </c>
      <c r="D1480" s="348" t="str">
        <f t="shared" si="389"/>
        <v/>
      </c>
      <c r="E1480" s="348" t="str">
        <f t="shared" si="389"/>
        <v/>
      </c>
      <c r="F1480" s="348" t="str">
        <f t="shared" si="389"/>
        <v/>
      </c>
      <c r="G1480" s="348" t="str">
        <f t="shared" si="389"/>
        <v/>
      </c>
      <c r="H1480" s="348" t="str">
        <f t="shared" si="389"/>
        <v/>
      </c>
      <c r="I1480" s="348">
        <f t="shared" si="388"/>
        <v>10.217021063115794</v>
      </c>
      <c r="J1480" s="348">
        <f t="shared" si="388"/>
        <v>-9.8404614069838576</v>
      </c>
      <c r="K1480" s="348">
        <f t="shared" si="388"/>
        <v>0.27396784572051303</v>
      </c>
      <c r="L1480" s="348">
        <f t="shared" si="388"/>
        <v>76.635765487762271</v>
      </c>
      <c r="M1480" s="348">
        <f t="shared" si="388"/>
        <v>159.17348051389553</v>
      </c>
      <c r="N1480" s="348">
        <f t="shared" si="388"/>
        <v>-14.193767526400237</v>
      </c>
      <c r="O1480" s="348">
        <f t="shared" si="388"/>
        <v>-45.714118632082304</v>
      </c>
      <c r="P1480" s="348">
        <f t="shared" si="388"/>
        <v>261.29894934253178</v>
      </c>
      <c r="Q1480" s="348">
        <f t="shared" si="388"/>
        <v>-0.47989001439667778</v>
      </c>
      <c r="R1480" s="348">
        <f t="shared" si="388"/>
        <v>-75.993545970333003</v>
      </c>
      <c r="S1480" s="348">
        <f t="shared" si="388"/>
        <v>86.20711880072605</v>
      </c>
      <c r="T1480" s="348">
        <f t="shared" si="388"/>
        <v>-63.496487367498865</v>
      </c>
      <c r="U1480" s="348">
        <f t="shared" si="390"/>
        <v>183.9078355416849</v>
      </c>
      <c r="V1480" s="348">
        <f t="shared" si="388"/>
        <v>-58.681855509694444</v>
      </c>
      <c r="W1480" s="348">
        <f t="shared" si="388"/>
        <v>2.608655139029592</v>
      </c>
      <c r="X1480" s="348">
        <f t="shared" si="388"/>
        <v>50.562287589341494</v>
      </c>
      <c r="Y1480" s="348">
        <f t="shared" si="390"/>
        <v>16.666666666666675</v>
      </c>
      <c r="Z1480" s="348">
        <f t="shared" si="390"/>
        <v>-24.13839088431563</v>
      </c>
      <c r="AA1480" s="348">
        <f t="shared" si="390"/>
        <v>-25.772418990203462</v>
      </c>
      <c r="AB1480" s="348">
        <f t="shared" si="390"/>
        <v>593.42770475227496</v>
      </c>
      <c r="AC1480" s="348">
        <f t="shared" si="390"/>
        <v>1.2151536812008645</v>
      </c>
      <c r="AD1480" s="348">
        <f t="shared" si="390"/>
        <v>-0.22640441488610552</v>
      </c>
      <c r="AE1480" s="348">
        <f t="shared" si="390"/>
        <v>-48.915662650602407</v>
      </c>
      <c r="AF1480" s="348"/>
      <c r="AG1480" s="348"/>
      <c r="AH1480" s="348"/>
    </row>
    <row r="1481" spans="1:34" s="299" customFormat="1" x14ac:dyDescent="0.2">
      <c r="A1481" s="297" t="s">
        <v>469</v>
      </c>
      <c r="B1481" s="297" t="s">
        <v>440</v>
      </c>
      <c r="C1481" s="348" t="str">
        <f t="shared" si="389"/>
        <v/>
      </c>
      <c r="D1481" s="348" t="str">
        <f t="shared" si="389"/>
        <v/>
      </c>
      <c r="E1481" s="348" t="str">
        <f t="shared" si="389"/>
        <v/>
      </c>
      <c r="F1481" s="348" t="str">
        <f t="shared" si="389"/>
        <v/>
      </c>
      <c r="G1481" s="348" t="str">
        <f t="shared" si="389"/>
        <v/>
      </c>
      <c r="H1481" s="348" t="str">
        <f t="shared" si="389"/>
        <v/>
      </c>
      <c r="I1481" s="348" t="str">
        <f t="shared" si="388"/>
        <v/>
      </c>
      <c r="J1481" s="348" t="str">
        <f t="shared" si="388"/>
        <v/>
      </c>
      <c r="K1481" s="348" t="str">
        <f t="shared" si="388"/>
        <v/>
      </c>
      <c r="L1481" s="348" t="str">
        <f t="shared" si="388"/>
        <v/>
      </c>
      <c r="M1481" s="348" t="str">
        <f t="shared" si="388"/>
        <v/>
      </c>
      <c r="N1481" s="348" t="str">
        <f t="shared" si="388"/>
        <v/>
      </c>
      <c r="O1481" s="348" t="str">
        <f t="shared" si="388"/>
        <v/>
      </c>
      <c r="P1481" s="348" t="str">
        <f t="shared" si="388"/>
        <v/>
      </c>
      <c r="Q1481" s="348" t="str">
        <f t="shared" si="388"/>
        <v/>
      </c>
      <c r="R1481" s="348" t="str">
        <f t="shared" si="388"/>
        <v/>
      </c>
      <c r="S1481" s="348" t="str">
        <f t="shared" si="388"/>
        <v/>
      </c>
      <c r="T1481" s="348" t="str">
        <f t="shared" si="388"/>
        <v/>
      </c>
      <c r="U1481" s="348" t="str">
        <f t="shared" si="390"/>
        <v/>
      </c>
      <c r="V1481" s="348" t="str">
        <f t="shared" si="388"/>
        <v/>
      </c>
      <c r="W1481" s="348" t="str">
        <f t="shared" si="388"/>
        <v/>
      </c>
      <c r="X1481" s="348" t="str">
        <f t="shared" si="388"/>
        <v/>
      </c>
      <c r="Y1481" s="348" t="str">
        <f t="shared" si="390"/>
        <v/>
      </c>
      <c r="Z1481" s="348" t="str">
        <f t="shared" si="390"/>
        <v/>
      </c>
      <c r="AA1481" s="348" t="str">
        <f t="shared" si="390"/>
        <v/>
      </c>
      <c r="AB1481" s="348" t="str">
        <f t="shared" si="390"/>
        <v/>
      </c>
      <c r="AC1481" s="348" t="str">
        <f t="shared" si="390"/>
        <v/>
      </c>
      <c r="AD1481" s="348" t="str">
        <f t="shared" si="390"/>
        <v/>
      </c>
      <c r="AE1481" s="348" t="str">
        <f t="shared" si="390"/>
        <v/>
      </c>
      <c r="AF1481" s="348"/>
      <c r="AG1481" s="348"/>
      <c r="AH1481" s="348"/>
    </row>
    <row r="1482" spans="1:34" s="299" customFormat="1" x14ac:dyDescent="0.2">
      <c r="A1482" s="297" t="s">
        <v>470</v>
      </c>
      <c r="B1482" s="297" t="s">
        <v>442</v>
      </c>
      <c r="C1482" s="348" t="str">
        <f t="shared" si="389"/>
        <v/>
      </c>
      <c r="D1482" s="348" t="str">
        <f t="shared" si="389"/>
        <v/>
      </c>
      <c r="E1482" s="348" t="str">
        <f t="shared" si="389"/>
        <v/>
      </c>
      <c r="F1482" s="348" t="str">
        <f t="shared" si="389"/>
        <v/>
      </c>
      <c r="G1482" s="348" t="str">
        <f t="shared" si="389"/>
        <v/>
      </c>
      <c r="H1482" s="348" t="str">
        <f t="shared" si="389"/>
        <v/>
      </c>
      <c r="I1482" s="348" t="str">
        <f t="shared" si="388"/>
        <v/>
      </c>
      <c r="J1482" s="348" t="str">
        <f t="shared" si="388"/>
        <v/>
      </c>
      <c r="K1482" s="348" t="str">
        <f t="shared" si="388"/>
        <v/>
      </c>
      <c r="L1482" s="348" t="str">
        <f t="shared" si="388"/>
        <v/>
      </c>
      <c r="M1482" s="348" t="str">
        <f t="shared" si="388"/>
        <v/>
      </c>
      <c r="N1482" s="348" t="str">
        <f t="shared" si="388"/>
        <v/>
      </c>
      <c r="O1482" s="348" t="str">
        <f t="shared" si="388"/>
        <v/>
      </c>
      <c r="P1482" s="348" t="str">
        <f t="shared" si="388"/>
        <v/>
      </c>
      <c r="Q1482" s="348" t="str">
        <f t="shared" si="388"/>
        <v/>
      </c>
      <c r="R1482" s="348" t="str">
        <f t="shared" si="388"/>
        <v/>
      </c>
      <c r="S1482" s="348" t="str">
        <f t="shared" si="388"/>
        <v/>
      </c>
      <c r="T1482" s="348" t="str">
        <f t="shared" si="388"/>
        <v/>
      </c>
      <c r="U1482" s="348" t="str">
        <f t="shared" si="390"/>
        <v/>
      </c>
      <c r="V1482" s="348" t="str">
        <f t="shared" si="388"/>
        <v/>
      </c>
      <c r="W1482" s="348" t="str">
        <f t="shared" si="388"/>
        <v/>
      </c>
      <c r="X1482" s="348" t="str">
        <f t="shared" si="388"/>
        <v/>
      </c>
      <c r="Y1482" s="348" t="str">
        <f t="shared" si="390"/>
        <v/>
      </c>
      <c r="Z1482" s="348" t="str">
        <f t="shared" si="390"/>
        <v/>
      </c>
      <c r="AA1482" s="348" t="str">
        <f t="shared" si="390"/>
        <v/>
      </c>
      <c r="AB1482" s="348" t="str">
        <f t="shared" si="390"/>
        <v/>
      </c>
      <c r="AC1482" s="348" t="str">
        <f t="shared" si="390"/>
        <v/>
      </c>
      <c r="AD1482" s="348" t="str">
        <f t="shared" si="390"/>
        <v/>
      </c>
      <c r="AE1482" s="348" t="str">
        <f t="shared" si="390"/>
        <v/>
      </c>
      <c r="AF1482" s="348"/>
      <c r="AG1482" s="348"/>
      <c r="AH1482" s="348"/>
    </row>
    <row r="1483" spans="1:34" s="299" customFormat="1" ht="10.8" thickBot="1" x14ac:dyDescent="0.25">
      <c r="A1483" s="297" t="s">
        <v>75</v>
      </c>
      <c r="B1483" s="297" t="s">
        <v>443</v>
      </c>
      <c r="C1483" s="348" t="str">
        <f t="shared" si="389"/>
        <v/>
      </c>
      <c r="D1483" s="348">
        <f t="shared" si="389"/>
        <v>-7.8531900253837055</v>
      </c>
      <c r="E1483" s="348">
        <f t="shared" si="389"/>
        <v>-2.5912731704255676</v>
      </c>
      <c r="F1483" s="348">
        <f t="shared" si="389"/>
        <v>-45.816855069715345</v>
      </c>
      <c r="G1483" s="348">
        <f t="shared" si="389"/>
        <v>36.808684524282008</v>
      </c>
      <c r="H1483" s="348">
        <f t="shared" si="389"/>
        <v>4.0995884599229537</v>
      </c>
      <c r="I1483" s="348">
        <f t="shared" si="388"/>
        <v>6.7813947005153752</v>
      </c>
      <c r="J1483" s="348">
        <f t="shared" si="388"/>
        <v>36.827495671792022</v>
      </c>
      <c r="K1483" s="348">
        <f t="shared" si="388"/>
        <v>5.220057240544751E-2</v>
      </c>
      <c r="L1483" s="348">
        <f t="shared" si="388"/>
        <v>-13.707442626887623</v>
      </c>
      <c r="M1483" s="348">
        <f t="shared" si="388"/>
        <v>5.3157826618937642</v>
      </c>
      <c r="N1483" s="348">
        <f t="shared" si="388"/>
        <v>28.28332260757238</v>
      </c>
      <c r="O1483" s="348">
        <f t="shared" si="388"/>
        <v>-5.6357400923242595</v>
      </c>
      <c r="P1483" s="348">
        <f t="shared" si="388"/>
        <v>35.691960566665948</v>
      </c>
      <c r="Q1483" s="348">
        <f t="shared" si="388"/>
        <v>-19.572708291037777</v>
      </c>
      <c r="R1483" s="348">
        <f t="shared" si="388"/>
        <v>21.076033151188469</v>
      </c>
      <c r="S1483" s="348">
        <f t="shared" si="388"/>
        <v>-20.388529601085416</v>
      </c>
      <c r="T1483" s="348">
        <f t="shared" si="388"/>
        <v>-8.1229021292035579</v>
      </c>
      <c r="U1483" s="348">
        <f t="shared" si="390"/>
        <v>17.557892361758419</v>
      </c>
      <c r="V1483" s="348">
        <f t="shared" si="388"/>
        <v>21.730439326846994</v>
      </c>
      <c r="W1483" s="348">
        <f t="shared" si="388"/>
        <v>9.9229733790048513</v>
      </c>
      <c r="X1483" s="348">
        <f t="shared" si="388"/>
        <v>15.029226974261167</v>
      </c>
      <c r="Y1483" s="348">
        <f t="shared" si="390"/>
        <v>2.8978215001209007</v>
      </c>
      <c r="Z1483" s="348">
        <f t="shared" si="390"/>
        <v>-7.5528173155004152</v>
      </c>
      <c r="AA1483" s="348">
        <f t="shared" si="390"/>
        <v>-0.89127456033388786</v>
      </c>
      <c r="AB1483" s="348">
        <f t="shared" si="390"/>
        <v>1.3378813719916671</v>
      </c>
      <c r="AC1483" s="348">
        <f t="shared" si="390"/>
        <v>3.6055635679190567</v>
      </c>
      <c r="AD1483" s="348">
        <f t="shared" si="390"/>
        <v>-28.512872472712203</v>
      </c>
      <c r="AE1483" s="348">
        <f t="shared" si="390"/>
        <v>-11.140979689366793</v>
      </c>
      <c r="AF1483" s="348"/>
      <c r="AG1483" s="348"/>
      <c r="AH1483" s="348"/>
    </row>
    <row r="1484" spans="1:34" s="299" customFormat="1" ht="10.8" thickBot="1" x14ac:dyDescent="0.25">
      <c r="A1484" s="338" t="s">
        <v>74</v>
      </c>
      <c r="B1484" s="342"/>
      <c r="C1484" s="342" t="str">
        <f t="shared" si="389"/>
        <v/>
      </c>
      <c r="D1484" s="342">
        <f t="shared" si="389"/>
        <v>48.778110480167911</v>
      </c>
      <c r="E1484" s="342">
        <f t="shared" si="389"/>
        <v>5.9412781999906183</v>
      </c>
      <c r="F1484" s="342">
        <f t="shared" si="389"/>
        <v>31.480559554205033</v>
      </c>
      <c r="G1484" s="342">
        <f t="shared" si="389"/>
        <v>22.508283617418211</v>
      </c>
      <c r="H1484" s="342">
        <f t="shared" si="389"/>
        <v>-6.634816910471053</v>
      </c>
      <c r="I1484" s="342">
        <f t="shared" si="388"/>
        <v>-0.36614656622022679</v>
      </c>
      <c r="J1484" s="342">
        <f t="shared" si="388"/>
        <v>23.944890456549572</v>
      </c>
      <c r="K1484" s="342">
        <f t="shared" si="388"/>
        <v>11.489356812283734</v>
      </c>
      <c r="L1484" s="342">
        <f t="shared" si="388"/>
        <v>-1.352614235475802</v>
      </c>
      <c r="M1484" s="342">
        <f t="shared" si="388"/>
        <v>-14.08516747293136</v>
      </c>
      <c r="N1484" s="342">
        <f t="shared" si="388"/>
        <v>8.996234759468912</v>
      </c>
      <c r="O1484" s="342">
        <f t="shared" si="388"/>
        <v>4.621698865699142</v>
      </c>
      <c r="P1484" s="342">
        <f t="shared" si="388"/>
        <v>3.7587357286477774</v>
      </c>
      <c r="Q1484" s="342">
        <f t="shared" si="388"/>
        <v>14.8074815238878</v>
      </c>
      <c r="R1484" s="342">
        <f t="shared" si="388"/>
        <v>10.728947674326328</v>
      </c>
      <c r="S1484" s="342">
        <f t="shared" si="388"/>
        <v>-6.7102031088721255</v>
      </c>
      <c r="T1484" s="342">
        <f t="shared" si="388"/>
        <v>14.302815561145255</v>
      </c>
      <c r="U1484" s="342">
        <f t="shared" si="390"/>
        <v>7.6879359732246799</v>
      </c>
      <c r="V1484" s="342">
        <f t="shared" si="388"/>
        <v>3.0678001050294279</v>
      </c>
      <c r="W1484" s="342">
        <f t="shared" si="388"/>
        <v>11.962382368901526</v>
      </c>
      <c r="X1484" s="342">
        <f t="shared" si="388"/>
        <v>15.224237797506369</v>
      </c>
      <c r="Y1484" s="342">
        <f t="shared" si="390"/>
        <v>-0.10939138850135643</v>
      </c>
      <c r="Z1484" s="342">
        <f t="shared" si="390"/>
        <v>1.0307623544368205</v>
      </c>
      <c r="AA1484" s="342">
        <f t="shared" si="390"/>
        <v>-1.2064393438247389</v>
      </c>
      <c r="AB1484" s="342">
        <f t="shared" si="390"/>
        <v>8.4699781803037268</v>
      </c>
      <c r="AC1484" s="342">
        <f t="shared" si="390"/>
        <v>11.356183066359659</v>
      </c>
      <c r="AD1484" s="342">
        <f t="shared" si="390"/>
        <v>-17.052106039514214</v>
      </c>
      <c r="AE1484" s="342">
        <f t="shared" si="390"/>
        <v>13.812675449807777</v>
      </c>
      <c r="AF1484" s="342"/>
      <c r="AG1484" s="342"/>
      <c r="AH1484" s="342"/>
    </row>
    <row r="1485" spans="1:34" x14ac:dyDescent="0.2">
      <c r="B1485" s="234"/>
      <c r="C1485" s="234"/>
      <c r="D1485" s="234"/>
      <c r="E1485" s="234"/>
      <c r="F1485" s="234"/>
      <c r="G1485" s="234"/>
      <c r="H1485" s="234"/>
      <c r="I1485" s="234"/>
      <c r="J1485" s="234"/>
      <c r="K1485" s="234"/>
      <c r="L1485" s="234"/>
      <c r="M1485" s="234"/>
      <c r="N1485" s="234"/>
      <c r="O1485" s="234"/>
      <c r="P1485" s="234"/>
      <c r="Q1485" s="234"/>
      <c r="R1485" s="234"/>
      <c r="S1485" s="234"/>
      <c r="T1485" s="234"/>
      <c r="U1485" s="234"/>
      <c r="V1485" s="234"/>
      <c r="W1485" s="234"/>
      <c r="X1485" s="234"/>
      <c r="Y1485" s="234"/>
      <c r="Z1485" s="234"/>
      <c r="AA1485" s="234"/>
      <c r="AB1485" s="234"/>
      <c r="AC1485" s="234"/>
      <c r="AD1485" s="234"/>
      <c r="AE1485" s="234"/>
      <c r="AF1485" s="234"/>
      <c r="AG1485" s="234"/>
      <c r="AH1485" s="234"/>
    </row>
    <row r="1487" spans="1:34" x14ac:dyDescent="0.2">
      <c r="A1487" s="2" t="e">
        <f>"Tableau "&amp;B1487&amp;": "</f>
        <v>#REF!</v>
      </c>
      <c r="B1487" s="211" t="e">
        <f>#REF!+1</f>
        <v>#REF!</v>
      </c>
    </row>
    <row r="1488" spans="1:34" ht="10.8" thickBot="1" x14ac:dyDescent="0.25">
      <c r="A1488" s="192" t="s">
        <v>483</v>
      </c>
    </row>
    <row r="1489" spans="1:34" ht="10.8" thickBot="1" x14ac:dyDescent="0.25">
      <c r="A1489" s="193" t="s">
        <v>0</v>
      </c>
      <c r="B1489" s="194" t="s">
        <v>19</v>
      </c>
      <c r="C1489" s="194">
        <f t="shared" ref="C1489:AE1489" si="391">C$13</f>
        <v>1993</v>
      </c>
      <c r="D1489" s="194">
        <f t="shared" si="391"/>
        <v>1994</v>
      </c>
      <c r="E1489" s="194">
        <f t="shared" si="391"/>
        <v>1995</v>
      </c>
      <c r="F1489" s="194">
        <f t="shared" si="391"/>
        <v>1996</v>
      </c>
      <c r="G1489" s="194">
        <f t="shared" si="391"/>
        <v>1997</v>
      </c>
      <c r="H1489" s="194">
        <f t="shared" si="391"/>
        <v>1998</v>
      </c>
      <c r="I1489" s="194">
        <f t="shared" si="391"/>
        <v>1999</v>
      </c>
      <c r="J1489" s="194">
        <f t="shared" si="391"/>
        <v>2000</v>
      </c>
      <c r="K1489" s="194">
        <f t="shared" si="391"/>
        <v>2001</v>
      </c>
      <c r="L1489" s="194">
        <f t="shared" si="391"/>
        <v>2002</v>
      </c>
      <c r="M1489" s="194">
        <f t="shared" si="391"/>
        <v>2003</v>
      </c>
      <c r="N1489" s="194">
        <f t="shared" si="391"/>
        <v>2004</v>
      </c>
      <c r="O1489" s="194">
        <f t="shared" si="391"/>
        <v>2005</v>
      </c>
      <c r="P1489" s="194">
        <f t="shared" si="391"/>
        <v>2006</v>
      </c>
      <c r="Q1489" s="194">
        <f t="shared" si="391"/>
        <v>2007</v>
      </c>
      <c r="R1489" s="194">
        <f t="shared" si="391"/>
        <v>2008</v>
      </c>
      <c r="S1489" s="194">
        <f t="shared" si="391"/>
        <v>2009</v>
      </c>
      <c r="T1489" s="194">
        <f t="shared" si="391"/>
        <v>2010</v>
      </c>
      <c r="U1489" s="194">
        <f t="shared" si="391"/>
        <v>2011</v>
      </c>
      <c r="V1489" s="194">
        <f t="shared" si="391"/>
        <v>2012</v>
      </c>
      <c r="W1489" s="194">
        <f t="shared" si="391"/>
        <v>2013</v>
      </c>
      <c r="X1489" s="194">
        <f t="shared" si="391"/>
        <v>2014</v>
      </c>
      <c r="Y1489" s="194">
        <f t="shared" si="391"/>
        <v>2015</v>
      </c>
      <c r="Z1489" s="194">
        <f t="shared" si="391"/>
        <v>2016</v>
      </c>
      <c r="AA1489" s="194">
        <f t="shared" si="391"/>
        <v>2017</v>
      </c>
      <c r="AB1489" s="194">
        <f t="shared" si="391"/>
        <v>2018</v>
      </c>
      <c r="AC1489" s="194">
        <f t="shared" si="391"/>
        <v>2019</v>
      </c>
      <c r="AD1489" s="194">
        <f t="shared" si="391"/>
        <v>2020</v>
      </c>
      <c r="AE1489" s="194">
        <f t="shared" si="391"/>
        <v>2021</v>
      </c>
      <c r="AF1489" s="194"/>
      <c r="AG1489" s="194"/>
      <c r="AH1489" s="194"/>
    </row>
    <row r="1490" spans="1:34" s="299" customFormat="1" x14ac:dyDescent="0.2">
      <c r="A1490" s="297" t="s">
        <v>170</v>
      </c>
      <c r="B1490" s="297" t="s">
        <v>392</v>
      </c>
      <c r="C1490" s="349" t="str">
        <f t="shared" ref="C1490:AE1498" si="392">IFERROR(100*(C1331/C1384-1),"")</f>
        <v/>
      </c>
      <c r="D1490" s="349">
        <f t="shared" si="392"/>
        <v>-20.753306229006451</v>
      </c>
      <c r="E1490" s="349">
        <f t="shared" si="392"/>
        <v>-17.26833510521476</v>
      </c>
      <c r="F1490" s="349">
        <f t="shared" si="392"/>
        <v>-19.166269458671682</v>
      </c>
      <c r="G1490" s="349">
        <f t="shared" si="392"/>
        <v>-18.18777734192285</v>
      </c>
      <c r="H1490" s="349">
        <f t="shared" si="392"/>
        <v>-23.017794034753749</v>
      </c>
      <c r="I1490" s="349">
        <f t="shared" si="392"/>
        <v>-19.967788958470013</v>
      </c>
      <c r="J1490" s="349">
        <f t="shared" si="392"/>
        <v>-17.517210797764584</v>
      </c>
      <c r="K1490" s="349">
        <f t="shared" si="392"/>
        <v>-19.968041872350295</v>
      </c>
      <c r="L1490" s="349">
        <f t="shared" si="392"/>
        <v>-17.518497813105061</v>
      </c>
      <c r="M1490" s="349">
        <f t="shared" si="392"/>
        <v>-20.597017245648807</v>
      </c>
      <c r="N1490" s="349">
        <f t="shared" si="392"/>
        <v>-17.9371092149877</v>
      </c>
      <c r="O1490" s="349">
        <f t="shared" si="392"/>
        <v>-19.969487167431787</v>
      </c>
      <c r="P1490" s="349">
        <f t="shared" si="392"/>
        <v>-19.168090848812525</v>
      </c>
      <c r="Q1490" s="349">
        <f t="shared" si="392"/>
        <v>-15.265424474768086</v>
      </c>
      <c r="R1490" s="349">
        <f t="shared" si="392"/>
        <v>-3.2609261802198364</v>
      </c>
      <c r="S1490" s="349">
        <f t="shared" si="392"/>
        <v>26.471553726236262</v>
      </c>
      <c r="T1490" s="349">
        <f t="shared" si="392"/>
        <v>-8.1108768863471408</v>
      </c>
      <c r="U1490" s="349">
        <f t="shared" si="392"/>
        <v>-1.5591789173957316</v>
      </c>
      <c r="V1490" s="349">
        <f t="shared" si="392"/>
        <v>18.748373728440736</v>
      </c>
      <c r="W1490" s="349">
        <f t="shared" si="392"/>
        <v>14.940621386698826</v>
      </c>
      <c r="X1490" s="349">
        <f t="shared" si="392"/>
        <v>24.833301936542384</v>
      </c>
      <c r="Y1490" s="349">
        <f t="shared" si="392"/>
        <v>14.797142914112648</v>
      </c>
      <c r="Z1490" s="349">
        <f t="shared" si="392"/>
        <v>12.247375405895312</v>
      </c>
      <c r="AA1490" s="349">
        <f t="shared" si="392"/>
        <v>0</v>
      </c>
      <c r="AB1490" s="349">
        <f t="shared" si="392"/>
        <v>0.52532615927562976</v>
      </c>
      <c r="AC1490" s="349">
        <f t="shared" si="392"/>
        <v>1.525732662090884</v>
      </c>
      <c r="AD1490" s="349">
        <f t="shared" si="392"/>
        <v>6.1212740073750549</v>
      </c>
      <c r="AE1490" s="349">
        <f t="shared" si="392"/>
        <v>5.04177811682891</v>
      </c>
      <c r="AF1490" s="349"/>
      <c r="AG1490" s="349"/>
      <c r="AH1490" s="349"/>
    </row>
    <row r="1491" spans="1:34" s="299" customFormat="1" x14ac:dyDescent="0.2">
      <c r="A1491" s="297" t="s">
        <v>171</v>
      </c>
      <c r="B1491" s="297" t="s">
        <v>393</v>
      </c>
      <c r="C1491" s="349" t="str">
        <f t="shared" si="392"/>
        <v/>
      </c>
      <c r="D1491" s="349">
        <f t="shared" si="392"/>
        <v>-26.641690751044646</v>
      </c>
      <c r="E1491" s="349">
        <f t="shared" si="392"/>
        <v>-38.974925300453513</v>
      </c>
      <c r="F1491" s="349">
        <f t="shared" si="392"/>
        <v>-34.19219344873995</v>
      </c>
      <c r="G1491" s="349">
        <f t="shared" si="392"/>
        <v>-28.824000274872251</v>
      </c>
      <c r="H1491" s="349">
        <f t="shared" si="392"/>
        <v>-29.992537714019861</v>
      </c>
      <c r="I1491" s="349">
        <f t="shared" si="392"/>
        <v>-24.781343855386329</v>
      </c>
      <c r="J1491" s="349">
        <f t="shared" si="392"/>
        <v>-21.818551568682444</v>
      </c>
      <c r="K1491" s="349">
        <f t="shared" si="392"/>
        <v>-31.678628757363935</v>
      </c>
      <c r="L1491" s="349">
        <f t="shared" si="392"/>
        <v>6.7215006983110559</v>
      </c>
      <c r="M1491" s="349">
        <f t="shared" si="392"/>
        <v>-9.9207775151732847</v>
      </c>
      <c r="N1491" s="349">
        <f t="shared" si="392"/>
        <v>-11.862466481703526</v>
      </c>
      <c r="O1491" s="349">
        <f t="shared" si="392"/>
        <v>-11.862466481703537</v>
      </c>
      <c r="P1491" s="349">
        <f t="shared" si="392"/>
        <v>-16.76868581484181</v>
      </c>
      <c r="Q1491" s="349">
        <f t="shared" si="392"/>
        <v>-13.067987476151611</v>
      </c>
      <c r="R1491" s="349">
        <f t="shared" si="392"/>
        <v>-15.758634964491469</v>
      </c>
      <c r="S1491" s="349">
        <f t="shared" si="392"/>
        <v>-5.6792199339356753</v>
      </c>
      <c r="T1491" s="349">
        <f t="shared" si="392"/>
        <v>5.4809656092128067</v>
      </c>
      <c r="U1491" s="349">
        <f t="shared" si="392"/>
        <v>3.5262532331525209</v>
      </c>
      <c r="V1491" s="349">
        <f t="shared" si="392"/>
        <v>6.2203113513341624</v>
      </c>
      <c r="W1491" s="349">
        <f t="shared" si="392"/>
        <v>6.2076908664115305</v>
      </c>
      <c r="X1491" s="349">
        <f t="shared" si="392"/>
        <v>7.1523510872714136</v>
      </c>
      <c r="Y1491" s="349">
        <f t="shared" si="392"/>
        <v>7.9987361669497048</v>
      </c>
      <c r="Z1491" s="349">
        <f t="shared" si="392"/>
        <v>-3.6977364570389692E-2</v>
      </c>
      <c r="AA1491" s="349">
        <f t="shared" si="392"/>
        <v>0</v>
      </c>
      <c r="AB1491" s="349">
        <f t="shared" si="392"/>
        <v>2.080753034431515</v>
      </c>
      <c r="AC1491" s="349">
        <f t="shared" si="392"/>
        <v>21.610853806299389</v>
      </c>
      <c r="AD1491" s="349">
        <f t="shared" si="392"/>
        <v>18.995454585548742</v>
      </c>
      <c r="AE1491" s="349">
        <f t="shared" si="392"/>
        <v>23.034568185457527</v>
      </c>
      <c r="AF1491" s="349"/>
      <c r="AG1491" s="349"/>
      <c r="AH1491" s="349"/>
    </row>
    <row r="1492" spans="1:34" s="299" customFormat="1" x14ac:dyDescent="0.2">
      <c r="A1492" s="297" t="s">
        <v>457</v>
      </c>
      <c r="B1492" s="297" t="s">
        <v>394</v>
      </c>
      <c r="C1492" s="349" t="str">
        <f t="shared" si="392"/>
        <v/>
      </c>
      <c r="D1492" s="349">
        <f t="shared" si="392"/>
        <v>85.203848624492124</v>
      </c>
      <c r="E1492" s="349">
        <f t="shared" si="392"/>
        <v>78.036881892225679</v>
      </c>
      <c r="F1492" s="349">
        <f t="shared" si="392"/>
        <v>86.385612131458174</v>
      </c>
      <c r="G1492" s="349">
        <f t="shared" si="392"/>
        <v>56.346643679833662</v>
      </c>
      <c r="H1492" s="349">
        <f t="shared" si="392"/>
        <v>60.529517371271837</v>
      </c>
      <c r="I1492" s="349">
        <f t="shared" si="392"/>
        <v>70.536734817592645</v>
      </c>
      <c r="J1492" s="349">
        <f t="shared" si="392"/>
        <v>103.86677788840673</v>
      </c>
      <c r="K1492" s="349">
        <f t="shared" si="392"/>
        <v>118.15913436861143</v>
      </c>
      <c r="L1492" s="349">
        <f t="shared" si="392"/>
        <v>174.77298450434736</v>
      </c>
      <c r="M1492" s="349">
        <f t="shared" si="392"/>
        <v>69.453087489677017</v>
      </c>
      <c r="N1492" s="349">
        <f t="shared" si="392"/>
        <v>97.26980134639409</v>
      </c>
      <c r="O1492" s="349">
        <f t="shared" si="392"/>
        <v>97.269801346394118</v>
      </c>
      <c r="P1492" s="349">
        <f t="shared" si="392"/>
        <v>58.531589966124756</v>
      </c>
      <c r="Q1492" s="349">
        <f t="shared" si="392"/>
        <v>103.82632995644676</v>
      </c>
      <c r="R1492" s="349">
        <f t="shared" si="392"/>
        <v>52.869747467335102</v>
      </c>
      <c r="S1492" s="349">
        <f t="shared" si="392"/>
        <v>45.921122582456221</v>
      </c>
      <c r="T1492" s="349">
        <f t="shared" si="392"/>
        <v>45.921122582456221</v>
      </c>
      <c r="U1492" s="349">
        <f t="shared" si="392"/>
        <v>45.921122582456221</v>
      </c>
      <c r="V1492" s="349">
        <f t="shared" si="392"/>
        <v>22.759039632859967</v>
      </c>
      <c r="W1492" s="349">
        <f t="shared" si="392"/>
        <v>14.964814894265688</v>
      </c>
      <c r="X1492" s="349">
        <f t="shared" si="392"/>
        <v>1.1599847593243506</v>
      </c>
      <c r="Y1492" s="349">
        <f t="shared" si="392"/>
        <v>-6.6455696202531662</v>
      </c>
      <c r="Z1492" s="349">
        <f t="shared" si="392"/>
        <v>0</v>
      </c>
      <c r="AA1492" s="349">
        <f t="shared" si="392"/>
        <v>0</v>
      </c>
      <c r="AB1492" s="349">
        <f t="shared" si="392"/>
        <v>-0.76240469941255551</v>
      </c>
      <c r="AC1492" s="349">
        <f t="shared" si="392"/>
        <v>-5.0921427142723852</v>
      </c>
      <c r="AD1492" s="349">
        <f t="shared" si="392"/>
        <v>0.3682266972713677</v>
      </c>
      <c r="AE1492" s="349">
        <f t="shared" si="392"/>
        <v>6.0104037839319835</v>
      </c>
      <c r="AF1492" s="349"/>
      <c r="AG1492" s="349"/>
      <c r="AH1492" s="349"/>
    </row>
    <row r="1493" spans="1:34" s="299" customFormat="1" x14ac:dyDescent="0.2">
      <c r="A1493" s="297" t="s">
        <v>458</v>
      </c>
      <c r="B1493" s="297" t="s">
        <v>396</v>
      </c>
      <c r="C1493" s="349" t="str">
        <f t="shared" si="392"/>
        <v/>
      </c>
      <c r="D1493" s="349">
        <f t="shared" si="392"/>
        <v>4.0660640584231578</v>
      </c>
      <c r="E1493" s="349">
        <f t="shared" si="392"/>
        <v>2.912156357243445</v>
      </c>
      <c r="F1493" s="349">
        <f t="shared" si="392"/>
        <v>9.8571299217953481</v>
      </c>
      <c r="G1493" s="349">
        <f t="shared" si="392"/>
        <v>0.93377673548857842</v>
      </c>
      <c r="H1493" s="349">
        <f t="shared" si="392"/>
        <v>8.4915845934892431</v>
      </c>
      <c r="I1493" s="349">
        <f t="shared" si="392"/>
        <v>-4.6455806014391365</v>
      </c>
      <c r="J1493" s="349">
        <f t="shared" si="392"/>
        <v>11.396988009801955</v>
      </c>
      <c r="K1493" s="349">
        <f t="shared" si="392"/>
        <v>37.000777701600974</v>
      </c>
      <c r="L1493" s="349">
        <f t="shared" si="392"/>
        <v>50.141930672673716</v>
      </c>
      <c r="M1493" s="349">
        <f t="shared" si="392"/>
        <v>42.420238718918689</v>
      </c>
      <c r="N1493" s="349">
        <f t="shared" si="392"/>
        <v>17.633748237759583</v>
      </c>
      <c r="O1493" s="349">
        <f t="shared" si="392"/>
        <v>17.633748237759583</v>
      </c>
      <c r="P1493" s="349">
        <f t="shared" si="392"/>
        <v>34.401393178046959</v>
      </c>
      <c r="Q1493" s="349">
        <f t="shared" si="392"/>
        <v>45.729510603053171</v>
      </c>
      <c r="R1493" s="349">
        <f t="shared" si="392"/>
        <v>45.729510603053171</v>
      </c>
      <c r="S1493" s="349">
        <f t="shared" si="392"/>
        <v>43.055574628685214</v>
      </c>
      <c r="T1493" s="349">
        <f t="shared" si="392"/>
        <v>18.911173847472519</v>
      </c>
      <c r="U1493" s="349">
        <f t="shared" si="392"/>
        <v>8.3412917276971754</v>
      </c>
      <c r="V1493" s="349">
        <f t="shared" si="392"/>
        <v>2.688702594078185</v>
      </c>
      <c r="W1493" s="349">
        <f t="shared" si="392"/>
        <v>0.93832698167912731</v>
      </c>
      <c r="X1493" s="349">
        <f t="shared" si="392"/>
        <v>2.3210437896473257</v>
      </c>
      <c r="Y1493" s="349">
        <f t="shared" si="392"/>
        <v>3.6853243735093022</v>
      </c>
      <c r="Z1493" s="349">
        <f t="shared" si="392"/>
        <v>4.5977011494253039</v>
      </c>
      <c r="AA1493" s="349">
        <f t="shared" si="392"/>
        <v>0</v>
      </c>
      <c r="AB1493" s="349">
        <f t="shared" si="392"/>
        <v>4.761904761904745</v>
      </c>
      <c r="AC1493" s="349">
        <f t="shared" si="392"/>
        <v>14.739229024943313</v>
      </c>
      <c r="AD1493" s="349">
        <f t="shared" si="392"/>
        <v>14.739229024943313</v>
      </c>
      <c r="AE1493" s="349">
        <f t="shared" si="392"/>
        <v>7.0899470899470796</v>
      </c>
      <c r="AF1493" s="349"/>
      <c r="AG1493" s="349"/>
      <c r="AH1493" s="349"/>
    </row>
    <row r="1494" spans="1:34" s="299" customFormat="1" x14ac:dyDescent="0.2">
      <c r="A1494" s="297" t="s">
        <v>173</v>
      </c>
      <c r="B1494" s="297" t="s">
        <v>397</v>
      </c>
      <c r="C1494" s="349" t="str">
        <f t="shared" si="392"/>
        <v/>
      </c>
      <c r="D1494" s="349">
        <f t="shared" si="392"/>
        <v>-59.0010952042933</v>
      </c>
      <c r="E1494" s="349">
        <f t="shared" si="392"/>
        <v>-52.750835173024811</v>
      </c>
      <c r="F1494" s="349">
        <f t="shared" si="392"/>
        <v>-74.360050557731654</v>
      </c>
      <c r="G1494" s="349">
        <f t="shared" si="392"/>
        <v>-68.183948332195143</v>
      </c>
      <c r="H1494" s="349">
        <f t="shared" si="392"/>
        <v>-72.414755035931194</v>
      </c>
      <c r="I1494" s="349">
        <f t="shared" si="392"/>
        <v>-77.84276901238556</v>
      </c>
      <c r="J1494" s="349">
        <f t="shared" si="392"/>
        <v>-71.919534090939095</v>
      </c>
      <c r="K1494" s="349">
        <f t="shared" si="392"/>
        <v>-54.283158749849946</v>
      </c>
      <c r="L1494" s="349">
        <f t="shared" si="392"/>
        <v>-47.883793153086486</v>
      </c>
      <c r="M1494" s="349">
        <f t="shared" si="392"/>
        <v>-64.15769754089709</v>
      </c>
      <c r="N1494" s="349">
        <f t="shared" si="392"/>
        <v>-56.266409044955701</v>
      </c>
      <c r="O1494" s="349">
        <f t="shared" si="392"/>
        <v>-40.903484735577713</v>
      </c>
      <c r="P1494" s="349">
        <f t="shared" si="392"/>
        <v>-16.480281851583111</v>
      </c>
      <c r="Q1494" s="349">
        <f t="shared" si="392"/>
        <v>-2.1463687433810441</v>
      </c>
      <c r="R1494" s="349">
        <f t="shared" si="392"/>
        <v>15.18310567213903</v>
      </c>
      <c r="S1494" s="349">
        <f t="shared" si="392"/>
        <v>45.779421111672725</v>
      </c>
      <c r="T1494" s="349">
        <f t="shared" si="392"/>
        <v>-23.117036278766633</v>
      </c>
      <c r="U1494" s="349">
        <f t="shared" si="392"/>
        <v>1.9347091065687883</v>
      </c>
      <c r="V1494" s="349">
        <f t="shared" si="392"/>
        <v>38.545089834212433</v>
      </c>
      <c r="W1494" s="349">
        <f t="shared" si="392"/>
        <v>73.887757766188059</v>
      </c>
      <c r="X1494" s="349">
        <f t="shared" si="392"/>
        <v>70.664409043750709</v>
      </c>
      <c r="Y1494" s="349">
        <f t="shared" si="392"/>
        <v>60.675865004263699</v>
      </c>
      <c r="Z1494" s="349">
        <f t="shared" si="392"/>
        <v>21.952981538236305</v>
      </c>
      <c r="AA1494" s="349">
        <f t="shared" si="392"/>
        <v>0</v>
      </c>
      <c r="AB1494" s="349">
        <f t="shared" si="392"/>
        <v>18.500494145128933</v>
      </c>
      <c r="AC1494" s="349">
        <f t="shared" si="392"/>
        <v>21.592760416824387</v>
      </c>
      <c r="AD1494" s="349">
        <f t="shared" si="392"/>
        <v>14.486805308821848</v>
      </c>
      <c r="AE1494" s="349">
        <f t="shared" si="392"/>
        <v>10.171975963012002</v>
      </c>
      <c r="AF1494" s="349"/>
      <c r="AG1494" s="349"/>
      <c r="AH1494" s="349"/>
    </row>
    <row r="1495" spans="1:34" s="299" customFormat="1" x14ac:dyDescent="0.2">
      <c r="A1495" s="297" t="s">
        <v>174</v>
      </c>
      <c r="B1495" s="297" t="s">
        <v>398</v>
      </c>
      <c r="C1495" s="349" t="str">
        <f t="shared" si="392"/>
        <v/>
      </c>
      <c r="D1495" s="349">
        <f t="shared" si="392"/>
        <v>-25.766771976481383</v>
      </c>
      <c r="E1495" s="349">
        <f t="shared" si="392"/>
        <v>19.162435808416213</v>
      </c>
      <c r="F1495" s="349">
        <f t="shared" si="392"/>
        <v>-11.122531809124093</v>
      </c>
      <c r="G1495" s="349">
        <f t="shared" si="392"/>
        <v>-43.924409894679982</v>
      </c>
      <c r="H1495" s="349">
        <f t="shared" si="392"/>
        <v>-18.475591789936828</v>
      </c>
      <c r="I1495" s="349">
        <f t="shared" si="392"/>
        <v>-24.52069553795101</v>
      </c>
      <c r="J1495" s="349">
        <f t="shared" si="392"/>
        <v>-25.55164362395853</v>
      </c>
      <c r="K1495" s="349">
        <f t="shared" si="392"/>
        <v>-3.3968197233315012</v>
      </c>
      <c r="L1495" s="349">
        <f t="shared" si="392"/>
        <v>14.132954668918195</v>
      </c>
      <c r="M1495" s="349">
        <f t="shared" si="392"/>
        <v>11.783363294211814</v>
      </c>
      <c r="N1495" s="349">
        <f t="shared" si="392"/>
        <v>12.295866820656332</v>
      </c>
      <c r="O1495" s="349">
        <f t="shared" si="392"/>
        <v>17.126808685584294</v>
      </c>
      <c r="P1495" s="349">
        <f t="shared" si="392"/>
        <v>7.7335302163415998</v>
      </c>
      <c r="Q1495" s="349">
        <f t="shared" si="392"/>
        <v>15.130067487857524</v>
      </c>
      <c r="R1495" s="349">
        <f t="shared" si="392"/>
        <v>2.2039784137560581</v>
      </c>
      <c r="S1495" s="349">
        <f t="shared" si="392"/>
        <v>16.280442854143541</v>
      </c>
      <c r="T1495" s="349">
        <f t="shared" si="392"/>
        <v>24.877356494371238</v>
      </c>
      <c r="U1495" s="349">
        <f t="shared" si="392"/>
        <v>22.209568304575676</v>
      </c>
      <c r="V1495" s="349">
        <f t="shared" si="392"/>
        <v>22.382640835496858</v>
      </c>
      <c r="W1495" s="349">
        <f t="shared" si="392"/>
        <v>23.744865484203025</v>
      </c>
      <c r="X1495" s="349">
        <f t="shared" si="392"/>
        <v>27.769169937893643</v>
      </c>
      <c r="Y1495" s="349">
        <f t="shared" si="392"/>
        <v>22.913632579268615</v>
      </c>
      <c r="Z1495" s="349">
        <f t="shared" si="392"/>
        <v>13.843610285681907</v>
      </c>
      <c r="AA1495" s="349">
        <f t="shared" si="392"/>
        <v>0</v>
      </c>
      <c r="AB1495" s="349">
        <f t="shared" si="392"/>
        <v>-1.9336859466530076</v>
      </c>
      <c r="AC1495" s="349">
        <f t="shared" si="392"/>
        <v>-5.4484183177386791</v>
      </c>
      <c r="AD1495" s="349">
        <f t="shared" si="392"/>
        <v>-6.5633199512698521</v>
      </c>
      <c r="AE1495" s="349">
        <f t="shared" si="392"/>
        <v>-4.1386287593536579</v>
      </c>
      <c r="AF1495" s="349"/>
      <c r="AG1495" s="349"/>
      <c r="AH1495" s="349"/>
    </row>
    <row r="1496" spans="1:34" s="299" customFormat="1" x14ac:dyDescent="0.2">
      <c r="A1496" s="297" t="s">
        <v>459</v>
      </c>
      <c r="B1496" s="297" t="s">
        <v>399</v>
      </c>
      <c r="C1496" s="349" t="str">
        <f t="shared" si="392"/>
        <v/>
      </c>
      <c r="D1496" s="349">
        <f t="shared" si="392"/>
        <v>-91.361318345242978</v>
      </c>
      <c r="E1496" s="349">
        <f t="shared" si="392"/>
        <v>-90.188506327052906</v>
      </c>
      <c r="F1496" s="349">
        <f t="shared" si="392"/>
        <v>-87.52982819590288</v>
      </c>
      <c r="G1496" s="349">
        <f t="shared" si="392"/>
        <v>-87.362490468690297</v>
      </c>
      <c r="H1496" s="349">
        <f t="shared" si="392"/>
        <v>-79.211504885446558</v>
      </c>
      <c r="I1496" s="349">
        <f t="shared" si="392"/>
        <v>-64.060717887160095</v>
      </c>
      <c r="J1496" s="349">
        <f t="shared" si="392"/>
        <v>-64.557290142935628</v>
      </c>
      <c r="K1496" s="349">
        <f t="shared" si="392"/>
        <v>-61.492870711090532</v>
      </c>
      <c r="L1496" s="349">
        <f t="shared" si="392"/>
        <v>-64.288655198492847</v>
      </c>
      <c r="M1496" s="349">
        <f t="shared" si="392"/>
        <v>-61.515112581963585</v>
      </c>
      <c r="N1496" s="349">
        <f t="shared" si="392"/>
        <v>-61.82137883247529</v>
      </c>
      <c r="O1496" s="349">
        <f t="shared" si="392"/>
        <v>-59.020214086256651</v>
      </c>
      <c r="P1496" s="349">
        <f t="shared" si="392"/>
        <v>-50.088411239367048</v>
      </c>
      <c r="Q1496" s="349">
        <f t="shared" si="392"/>
        <v>-50.268167388050067</v>
      </c>
      <c r="R1496" s="349">
        <f t="shared" si="392"/>
        <v>-48.378326632806242</v>
      </c>
      <c r="S1496" s="349">
        <f t="shared" si="392"/>
        <v>-34.804930192003816</v>
      </c>
      <c r="T1496" s="349">
        <f t="shared" si="392"/>
        <v>-30.374941236268114</v>
      </c>
      <c r="U1496" s="349">
        <f t="shared" si="392"/>
        <v>-24.281894436339226</v>
      </c>
      <c r="V1496" s="349">
        <f t="shared" si="392"/>
        <v>-14.192525800671508</v>
      </c>
      <c r="W1496" s="349">
        <f t="shared" si="392"/>
        <v>-13.148485440467683</v>
      </c>
      <c r="X1496" s="349">
        <f t="shared" si="392"/>
        <v>-7.9875718775083593</v>
      </c>
      <c r="Y1496" s="349">
        <f t="shared" si="392"/>
        <v>-2.9511753464666057</v>
      </c>
      <c r="Z1496" s="349">
        <f t="shared" si="392"/>
        <v>9.7371379115630763</v>
      </c>
      <c r="AA1496" s="349">
        <f t="shared" si="392"/>
        <v>0</v>
      </c>
      <c r="AB1496" s="349">
        <f t="shared" si="392"/>
        <v>-9.0359032740918721</v>
      </c>
      <c r="AC1496" s="349">
        <f t="shared" si="392"/>
        <v>-3.193648406751215</v>
      </c>
      <c r="AD1496" s="349">
        <f t="shared" si="392"/>
        <v>-0.45383334842606926</v>
      </c>
      <c r="AE1496" s="349">
        <f t="shared" si="392"/>
        <v>-1.9908530919911516</v>
      </c>
      <c r="AF1496" s="349"/>
      <c r="AG1496" s="349"/>
      <c r="AH1496" s="349"/>
    </row>
    <row r="1497" spans="1:34" s="299" customFormat="1" x14ac:dyDescent="0.2">
      <c r="A1497" s="297" t="s">
        <v>175</v>
      </c>
      <c r="B1497" s="297" t="s">
        <v>400</v>
      </c>
      <c r="C1497" s="349" t="str">
        <f t="shared" si="392"/>
        <v/>
      </c>
      <c r="D1497" s="349">
        <f t="shared" si="392"/>
        <v>-45.952584910818913</v>
      </c>
      <c r="E1497" s="349">
        <f t="shared" si="392"/>
        <v>-38.038734117967287</v>
      </c>
      <c r="F1497" s="349">
        <f t="shared" si="392"/>
        <v>-35.956778890387639</v>
      </c>
      <c r="G1497" s="349">
        <f t="shared" si="392"/>
        <v>-42.71357469106497</v>
      </c>
      <c r="H1497" s="349">
        <f t="shared" si="392"/>
        <v>-39.637338227001585</v>
      </c>
      <c r="I1497" s="349">
        <f t="shared" si="392"/>
        <v>-35.47822383488446</v>
      </c>
      <c r="J1497" s="349">
        <f t="shared" si="392"/>
        <v>-23.078650794958133</v>
      </c>
      <c r="K1497" s="349">
        <f t="shared" si="392"/>
        <v>-18.682529479948528</v>
      </c>
      <c r="L1497" s="349">
        <f t="shared" si="392"/>
        <v>-9.6395739714779101</v>
      </c>
      <c r="M1497" s="349">
        <f t="shared" si="392"/>
        <v>-2.0562403833750631</v>
      </c>
      <c r="N1497" s="349">
        <f t="shared" si="392"/>
        <v>-16.031348514511389</v>
      </c>
      <c r="O1497" s="349">
        <f t="shared" si="392"/>
        <v>-7.3581435516586469</v>
      </c>
      <c r="P1497" s="349">
        <f t="shared" si="392"/>
        <v>-19.618092760710638</v>
      </c>
      <c r="Q1497" s="349">
        <f t="shared" si="392"/>
        <v>-18.101152398888431</v>
      </c>
      <c r="R1497" s="349">
        <f t="shared" si="392"/>
        <v>-15.267531870739081</v>
      </c>
      <c r="S1497" s="349">
        <f t="shared" si="392"/>
        <v>-5.4011530990147545</v>
      </c>
      <c r="T1497" s="349">
        <f t="shared" si="392"/>
        <v>-6.133191854873532</v>
      </c>
      <c r="U1497" s="349">
        <f t="shared" si="392"/>
        <v>-4.5996621399823745</v>
      </c>
      <c r="V1497" s="349">
        <f t="shared" si="392"/>
        <v>-3.6414535804733306</v>
      </c>
      <c r="W1497" s="349">
        <f t="shared" si="392"/>
        <v>2.4746634984659011</v>
      </c>
      <c r="X1497" s="349">
        <f t="shared" si="392"/>
        <v>3.7552407789211095</v>
      </c>
      <c r="Y1497" s="349">
        <f t="shared" si="392"/>
        <v>2.2156915298115587</v>
      </c>
      <c r="Z1497" s="349">
        <f t="shared" si="392"/>
        <v>8.8530644970491679</v>
      </c>
      <c r="AA1497" s="349">
        <f t="shared" si="392"/>
        <v>-1.1102230246251565E-14</v>
      </c>
      <c r="AB1497" s="349">
        <f t="shared" si="392"/>
        <v>5.7405498949988365</v>
      </c>
      <c r="AC1497" s="349">
        <f t="shared" si="392"/>
        <v>7.0172055434972069</v>
      </c>
      <c r="AD1497" s="349">
        <f t="shared" si="392"/>
        <v>10.662143375677235</v>
      </c>
      <c r="AE1497" s="349">
        <f t="shared" si="392"/>
        <v>14.470354787390827</v>
      </c>
      <c r="AF1497" s="349"/>
      <c r="AG1497" s="349"/>
      <c r="AH1497" s="349"/>
    </row>
    <row r="1498" spans="1:34" s="299" customFormat="1" x14ac:dyDescent="0.2">
      <c r="A1498" s="297" t="s">
        <v>176</v>
      </c>
      <c r="B1498" s="297" t="s">
        <v>401</v>
      </c>
      <c r="C1498" s="349" t="str">
        <f t="shared" si="392"/>
        <v/>
      </c>
      <c r="D1498" s="349">
        <f t="shared" si="392"/>
        <v>-28.054545313617595</v>
      </c>
      <c r="E1498" s="349">
        <f t="shared" si="392"/>
        <v>42.359293656471152</v>
      </c>
      <c r="F1498" s="349">
        <f t="shared" si="392"/>
        <v>12.798824407020071</v>
      </c>
      <c r="G1498" s="349">
        <f t="shared" si="392"/>
        <v>-14.94060980328068</v>
      </c>
      <c r="H1498" s="349">
        <f t="shared" si="392"/>
        <v>-34.584087626887836</v>
      </c>
      <c r="I1498" s="349">
        <f t="shared" si="392"/>
        <v>37.30255474372661</v>
      </c>
      <c r="J1498" s="349">
        <f t="shared" si="392"/>
        <v>22.0404707165617</v>
      </c>
      <c r="K1498" s="349">
        <f t="shared" si="392"/>
        <v>9.2886129871532006</v>
      </c>
      <c r="L1498" s="349">
        <f t="shared" si="392"/>
        <v>72.791519060370803</v>
      </c>
      <c r="M1498" s="349">
        <f t="shared" si="392"/>
        <v>32.651504598133243</v>
      </c>
      <c r="N1498" s="349">
        <f t="shared" si="392"/>
        <v>8.0467457924575658</v>
      </c>
      <c r="O1498" s="349">
        <f t="shared" si="392"/>
        <v>8.0467457924575658</v>
      </c>
      <c r="P1498" s="349">
        <f t="shared" si="392"/>
        <v>20.293285779532511</v>
      </c>
      <c r="Q1498" s="349">
        <f t="shared" si="392"/>
        <v>22.793188229713813</v>
      </c>
      <c r="R1498" s="349">
        <f t="shared" si="392"/>
        <v>-17.564765205338507</v>
      </c>
      <c r="S1498" s="349">
        <f t="shared" si="392"/>
        <v>-3.8548260071423202</v>
      </c>
      <c r="T1498" s="349">
        <f t="shared" si="392"/>
        <v>-4.5984576863371878</v>
      </c>
      <c r="U1498" s="349">
        <f t="shared" si="392"/>
        <v>-8.808800825300434</v>
      </c>
      <c r="V1498" s="349">
        <f t="shared" si="392"/>
        <v>-11.317296595478254</v>
      </c>
      <c r="W1498" s="349">
        <f t="shared" si="392"/>
        <v>-8.4180232495789653</v>
      </c>
      <c r="X1498" s="349">
        <f t="shared" si="392"/>
        <v>-9.9707972498456083</v>
      </c>
      <c r="Y1498" s="349">
        <f t="shared" si="392"/>
        <v>-11.444264398090331</v>
      </c>
      <c r="Z1498" s="349">
        <f t="shared" ref="X1498:AE1513" si="393">IFERROR(100*(Z1339/Z1392-1),"")</f>
        <v>-6.1926761328894742</v>
      </c>
      <c r="AA1498" s="349">
        <f t="shared" si="393"/>
        <v>0</v>
      </c>
      <c r="AB1498" s="349">
        <f t="shared" si="393"/>
        <v>-3.4232839601730958</v>
      </c>
      <c r="AC1498" s="349">
        <f t="shared" si="393"/>
        <v>-12.969487913207178</v>
      </c>
      <c r="AD1498" s="349">
        <f t="shared" si="393"/>
        <v>-15.887723133778852</v>
      </c>
      <c r="AE1498" s="349">
        <f t="shared" si="393"/>
        <v>-9.1382733388937769</v>
      </c>
      <c r="AF1498" s="349"/>
      <c r="AG1498" s="349"/>
      <c r="AH1498" s="349"/>
    </row>
    <row r="1499" spans="1:34" s="299" customFormat="1" x14ac:dyDescent="0.2">
      <c r="A1499" s="297" t="s">
        <v>108</v>
      </c>
      <c r="B1499" s="297" t="s">
        <v>402</v>
      </c>
      <c r="C1499" s="349" t="str">
        <f t="shared" ref="C1499:W1511" si="394">IFERROR(100*(C1340/C1393-1),"")</f>
        <v/>
      </c>
      <c r="D1499" s="349">
        <f t="shared" si="394"/>
        <v>-53.3493644153451</v>
      </c>
      <c r="E1499" s="349">
        <f t="shared" si="394"/>
        <v>-32.637874515475794</v>
      </c>
      <c r="F1499" s="349">
        <f t="shared" si="394"/>
        <v>-35.230615425387882</v>
      </c>
      <c r="G1499" s="349">
        <f t="shared" si="394"/>
        <v>23.409399276061361</v>
      </c>
      <c r="H1499" s="349">
        <f t="shared" si="394"/>
        <v>-36.518881047081322</v>
      </c>
      <c r="I1499" s="349">
        <f t="shared" si="394"/>
        <v>-41.018437614516891</v>
      </c>
      <c r="J1499" s="349">
        <f t="shared" si="394"/>
        <v>-6.7356311828691728</v>
      </c>
      <c r="K1499" s="349">
        <f t="shared" si="394"/>
        <v>-3.5686670729906278</v>
      </c>
      <c r="L1499" s="349">
        <f t="shared" si="394"/>
        <v>-4.7362909264251911</v>
      </c>
      <c r="M1499" s="349">
        <f t="shared" si="394"/>
        <v>-37.578782660842712</v>
      </c>
      <c r="N1499" s="349">
        <f t="shared" si="394"/>
        <v>-36.39653858682982</v>
      </c>
      <c r="O1499" s="349">
        <f t="shared" si="394"/>
        <v>-36.396538586829827</v>
      </c>
      <c r="P1499" s="349">
        <f t="shared" si="394"/>
        <v>-39.307937867396269</v>
      </c>
      <c r="Q1499" s="349">
        <f t="shared" si="394"/>
        <v>-39.421284672737286</v>
      </c>
      <c r="R1499" s="349">
        <f t="shared" si="394"/>
        <v>-36.727150835920256</v>
      </c>
      <c r="S1499" s="349">
        <f t="shared" si="394"/>
        <v>-28.777980873801223</v>
      </c>
      <c r="T1499" s="349">
        <f t="shared" si="394"/>
        <v>-25.613494113111102</v>
      </c>
      <c r="U1499" s="349">
        <f t="shared" si="394"/>
        <v>-20.961198833376315</v>
      </c>
      <c r="V1499" s="349">
        <f t="shared" si="394"/>
        <v>-12.769672777064367</v>
      </c>
      <c r="W1499" s="349">
        <f t="shared" si="394"/>
        <v>-4.0197173652726237</v>
      </c>
      <c r="X1499" s="349">
        <f t="shared" si="393"/>
        <v>-3.889114907914748</v>
      </c>
      <c r="Y1499" s="349">
        <f t="shared" si="393"/>
        <v>-1.718622232957312</v>
      </c>
      <c r="Z1499" s="349">
        <f t="shared" si="393"/>
        <v>-3.9325425323790797</v>
      </c>
      <c r="AA1499" s="349">
        <f t="shared" si="393"/>
        <v>-1.1102230246251565E-14</v>
      </c>
      <c r="AB1499" s="349">
        <f t="shared" si="393"/>
        <v>-4.196157735085948</v>
      </c>
      <c r="AC1499" s="349">
        <f t="shared" si="393"/>
        <v>-6.6699923679470308</v>
      </c>
      <c r="AD1499" s="349">
        <f t="shared" si="393"/>
        <v>-7.192962238299061</v>
      </c>
      <c r="AE1499" s="349">
        <f t="shared" si="393"/>
        <v>-4.9910726384026383</v>
      </c>
      <c r="AF1499" s="349"/>
      <c r="AG1499" s="349"/>
      <c r="AH1499" s="349"/>
    </row>
    <row r="1500" spans="1:34" s="299" customFormat="1" x14ac:dyDescent="0.2">
      <c r="A1500" s="297" t="s">
        <v>460</v>
      </c>
      <c r="B1500" s="297" t="s">
        <v>403</v>
      </c>
      <c r="C1500" s="349" t="str">
        <f t="shared" si="394"/>
        <v/>
      </c>
      <c r="D1500" s="349">
        <f t="shared" si="394"/>
        <v>-24.953263844206031</v>
      </c>
      <c r="E1500" s="349">
        <f t="shared" si="394"/>
        <v>-21.634379881545051</v>
      </c>
      <c r="F1500" s="349">
        <f t="shared" si="394"/>
        <v>-15.86805297592846</v>
      </c>
      <c r="G1500" s="349">
        <f t="shared" si="394"/>
        <v>-10.843044178693251</v>
      </c>
      <c r="H1500" s="349">
        <f t="shared" si="394"/>
        <v>-11.251651786722327</v>
      </c>
      <c r="I1500" s="349">
        <f t="shared" si="394"/>
        <v>-14.588583507263486</v>
      </c>
      <c r="J1500" s="349">
        <f t="shared" si="394"/>
        <v>-12.47422606522427</v>
      </c>
      <c r="K1500" s="349">
        <f t="shared" si="394"/>
        <v>-17.195287167248352</v>
      </c>
      <c r="L1500" s="349">
        <f t="shared" si="394"/>
        <v>-18.174162433247499</v>
      </c>
      <c r="M1500" s="349">
        <f t="shared" si="394"/>
        <v>-15.097527611951699</v>
      </c>
      <c r="N1500" s="349">
        <f t="shared" si="394"/>
        <v>-19.002516415820779</v>
      </c>
      <c r="O1500" s="349">
        <f t="shared" si="394"/>
        <v>-23.088721711685544</v>
      </c>
      <c r="P1500" s="349">
        <f t="shared" si="394"/>
        <v>-22.544442630435114</v>
      </c>
      <c r="Q1500" s="349">
        <f t="shared" si="394"/>
        <v>-21.328937204088493</v>
      </c>
      <c r="R1500" s="349">
        <f t="shared" si="394"/>
        <v>-17.177472611825952</v>
      </c>
      <c r="S1500" s="349">
        <f t="shared" si="394"/>
        <v>-11.99251353514591</v>
      </c>
      <c r="T1500" s="349">
        <f t="shared" si="394"/>
        <v>-11.109160910962224</v>
      </c>
      <c r="U1500" s="349">
        <f t="shared" si="394"/>
        <v>-11.510437959374586</v>
      </c>
      <c r="V1500" s="349">
        <f t="shared" si="394"/>
        <v>-12.364163306607988</v>
      </c>
      <c r="W1500" s="349">
        <f t="shared" si="394"/>
        <v>-13.191976177684793</v>
      </c>
      <c r="X1500" s="349">
        <f t="shared" si="393"/>
        <v>-10.934967558304587</v>
      </c>
      <c r="Y1500" s="349">
        <f t="shared" si="393"/>
        <v>-11.291227688071359</v>
      </c>
      <c r="Z1500" s="349">
        <f t="shared" si="393"/>
        <v>-8.6299645187135177</v>
      </c>
      <c r="AA1500" s="349">
        <f t="shared" si="393"/>
        <v>-1.1102230246251565E-14</v>
      </c>
      <c r="AB1500" s="349">
        <f t="shared" si="393"/>
        <v>1.4329195307957843</v>
      </c>
      <c r="AC1500" s="349">
        <f t="shared" si="393"/>
        <v>2.7299443508650878</v>
      </c>
      <c r="AD1500" s="349">
        <f t="shared" si="393"/>
        <v>-9.1925563211973085</v>
      </c>
      <c r="AE1500" s="349">
        <f t="shared" si="393"/>
        <v>-11.149842264685873</v>
      </c>
      <c r="AF1500" s="349"/>
      <c r="AG1500" s="349"/>
      <c r="AH1500" s="349"/>
    </row>
    <row r="1501" spans="1:34" s="299" customFormat="1" x14ac:dyDescent="0.2">
      <c r="A1501" s="297" t="s">
        <v>177</v>
      </c>
      <c r="B1501" s="297" t="s">
        <v>404</v>
      </c>
      <c r="C1501" s="349" t="str">
        <f t="shared" si="394"/>
        <v/>
      </c>
      <c r="D1501" s="349">
        <f t="shared" si="394"/>
        <v>4.6242755042670058</v>
      </c>
      <c r="E1501" s="349">
        <f t="shared" si="394"/>
        <v>35.720896572034903</v>
      </c>
      <c r="F1501" s="349">
        <f t="shared" si="394"/>
        <v>24.690180892891167</v>
      </c>
      <c r="G1501" s="349">
        <f t="shared" si="394"/>
        <v>8.9918406977902663</v>
      </c>
      <c r="H1501" s="349">
        <f t="shared" si="394"/>
        <v>13.631028033094816</v>
      </c>
      <c r="I1501" s="349">
        <f t="shared" si="394"/>
        <v>26.964215864952521</v>
      </c>
      <c r="J1501" s="349">
        <f t="shared" si="394"/>
        <v>24.023715180854953</v>
      </c>
      <c r="K1501" s="349">
        <f t="shared" si="394"/>
        <v>42.462283740557758</v>
      </c>
      <c r="L1501" s="349">
        <f t="shared" si="394"/>
        <v>77.822061590036526</v>
      </c>
      <c r="M1501" s="349">
        <f t="shared" si="394"/>
        <v>116.38664898996107</v>
      </c>
      <c r="N1501" s="349">
        <f t="shared" si="394"/>
        <v>107.63690487820976</v>
      </c>
      <c r="O1501" s="349">
        <f t="shared" si="394"/>
        <v>112.70699383206728</v>
      </c>
      <c r="P1501" s="349">
        <f t="shared" si="394"/>
        <v>104.03259426489116</v>
      </c>
      <c r="Q1501" s="349">
        <f t="shared" si="394"/>
        <v>101.46174840422458</v>
      </c>
      <c r="R1501" s="349">
        <f t="shared" si="394"/>
        <v>92.256596099121225</v>
      </c>
      <c r="S1501" s="349">
        <f t="shared" si="394"/>
        <v>115.71232216552106</v>
      </c>
      <c r="T1501" s="349">
        <f t="shared" si="394"/>
        <v>109.14145117512417</v>
      </c>
      <c r="U1501" s="349">
        <f t="shared" si="394"/>
        <v>90.217836917602639</v>
      </c>
      <c r="V1501" s="349">
        <f t="shared" si="394"/>
        <v>71.741822848635081</v>
      </c>
      <c r="W1501" s="349">
        <f t="shared" si="394"/>
        <v>54.820591382796849</v>
      </c>
      <c r="X1501" s="349">
        <f t="shared" si="393"/>
        <v>46.340641002000417</v>
      </c>
      <c r="Y1501" s="349">
        <f t="shared" si="393"/>
        <v>33.460310191653988</v>
      </c>
      <c r="Z1501" s="349">
        <f t="shared" si="393"/>
        <v>23.522587675772844</v>
      </c>
      <c r="AA1501" s="349">
        <f t="shared" si="393"/>
        <v>0</v>
      </c>
      <c r="AB1501" s="349">
        <f t="shared" si="393"/>
        <v>7.2663810883706326</v>
      </c>
      <c r="AC1501" s="349">
        <f t="shared" si="393"/>
        <v>9.2410192509070335</v>
      </c>
      <c r="AD1501" s="349">
        <f t="shared" si="393"/>
        <v>7.5660618391605539</v>
      </c>
      <c r="AE1501" s="349">
        <f t="shared" si="393"/>
        <v>9.3908830070509541</v>
      </c>
      <c r="AF1501" s="349"/>
      <c r="AG1501" s="349"/>
      <c r="AH1501" s="349"/>
    </row>
    <row r="1502" spans="1:34" s="299" customFormat="1" x14ac:dyDescent="0.2">
      <c r="A1502" s="297" t="s">
        <v>110</v>
      </c>
      <c r="B1502" s="297" t="s">
        <v>405</v>
      </c>
      <c r="C1502" s="349" t="str">
        <f t="shared" si="394"/>
        <v/>
      </c>
      <c r="D1502" s="349">
        <f t="shared" si="394"/>
        <v>-40.670403923842372</v>
      </c>
      <c r="E1502" s="349">
        <f t="shared" si="394"/>
        <v>-38.982722089305597</v>
      </c>
      <c r="F1502" s="349">
        <f t="shared" si="394"/>
        <v>-30.279598654780116</v>
      </c>
      <c r="G1502" s="349">
        <f t="shared" si="394"/>
        <v>-25.160823961626257</v>
      </c>
      <c r="H1502" s="349">
        <f t="shared" si="394"/>
        <v>-23.209090611617931</v>
      </c>
      <c r="I1502" s="349">
        <f t="shared" si="394"/>
        <v>-23.162376162954136</v>
      </c>
      <c r="J1502" s="349">
        <f t="shared" si="394"/>
        <v>-23.808234082065894</v>
      </c>
      <c r="K1502" s="349">
        <f t="shared" si="394"/>
        <v>-28.389704260464644</v>
      </c>
      <c r="L1502" s="349">
        <f t="shared" si="394"/>
        <v>-29.258232193110491</v>
      </c>
      <c r="M1502" s="349">
        <f t="shared" si="394"/>
        <v>-30.133012013296788</v>
      </c>
      <c r="N1502" s="349">
        <f t="shared" si="394"/>
        <v>-29.079635588601395</v>
      </c>
      <c r="O1502" s="349">
        <f t="shared" si="394"/>
        <v>-28.694371713361143</v>
      </c>
      <c r="P1502" s="349">
        <f t="shared" si="394"/>
        <v>-25.181034961941918</v>
      </c>
      <c r="Q1502" s="349">
        <f t="shared" si="394"/>
        <v>-21.860274360980171</v>
      </c>
      <c r="R1502" s="349">
        <f t="shared" si="394"/>
        <v>-19.911730444753584</v>
      </c>
      <c r="S1502" s="349">
        <f t="shared" si="394"/>
        <v>-10.548902410960858</v>
      </c>
      <c r="T1502" s="349">
        <f t="shared" si="394"/>
        <v>-9.9306744192923624</v>
      </c>
      <c r="U1502" s="349">
        <f t="shared" si="394"/>
        <v>-9.3902584658081434</v>
      </c>
      <c r="V1502" s="349">
        <f t="shared" si="394"/>
        <v>-9.1184292412055719</v>
      </c>
      <c r="W1502" s="349">
        <f t="shared" si="394"/>
        <v>-4.3017059909894577</v>
      </c>
      <c r="X1502" s="349">
        <f t="shared" si="393"/>
        <v>-1.8071501959609493</v>
      </c>
      <c r="Y1502" s="349">
        <f t="shared" si="393"/>
        <v>-4.5786814072923292</v>
      </c>
      <c r="Z1502" s="349">
        <f t="shared" si="393"/>
        <v>-1.1857707509881243</v>
      </c>
      <c r="AA1502" s="349">
        <f t="shared" si="393"/>
        <v>0</v>
      </c>
      <c r="AB1502" s="349">
        <f t="shared" si="393"/>
        <v>0.65468605826268789</v>
      </c>
      <c r="AC1502" s="349">
        <f t="shared" si="393"/>
        <v>4.1543655369801646</v>
      </c>
      <c r="AD1502" s="349">
        <f t="shared" si="393"/>
        <v>8.282959368454911</v>
      </c>
      <c r="AE1502" s="349">
        <f t="shared" si="393"/>
        <v>1.7729847931026388</v>
      </c>
      <c r="AF1502" s="349"/>
      <c r="AG1502" s="349"/>
      <c r="AH1502" s="349"/>
    </row>
    <row r="1503" spans="1:34" s="299" customFormat="1" x14ac:dyDescent="0.2">
      <c r="A1503" s="297" t="s">
        <v>178</v>
      </c>
      <c r="B1503" s="297" t="s">
        <v>406</v>
      </c>
      <c r="C1503" s="349" t="str">
        <f t="shared" si="394"/>
        <v/>
      </c>
      <c r="D1503" s="349">
        <f t="shared" si="394"/>
        <v>-28.756291918476474</v>
      </c>
      <c r="E1503" s="349">
        <f t="shared" si="394"/>
        <v>-25.332522982984639</v>
      </c>
      <c r="F1503" s="349">
        <f t="shared" si="394"/>
        <v>-25.332522982984649</v>
      </c>
      <c r="G1503" s="349">
        <f t="shared" si="394"/>
        <v>-25.332522982984663</v>
      </c>
      <c r="H1503" s="349">
        <f t="shared" si="394"/>
        <v>-25.332522982984663</v>
      </c>
      <c r="I1503" s="349">
        <f t="shared" si="394"/>
        <v>-25.332522982984663</v>
      </c>
      <c r="J1503" s="349">
        <f t="shared" si="394"/>
        <v>-25.332522982984663</v>
      </c>
      <c r="K1503" s="349">
        <f t="shared" si="394"/>
        <v>-25.332522982984663</v>
      </c>
      <c r="L1503" s="349">
        <f t="shared" si="394"/>
        <v>-25.332522982984674</v>
      </c>
      <c r="M1503" s="349">
        <f t="shared" si="394"/>
        <v>-25.332522982984649</v>
      </c>
      <c r="N1503" s="349">
        <f t="shared" si="394"/>
        <v>-23.839173442644345</v>
      </c>
      <c r="O1503" s="349">
        <f t="shared" si="394"/>
        <v>-23.077565177070781</v>
      </c>
      <c r="P1503" s="349">
        <f t="shared" si="394"/>
        <v>-20.182479184487846</v>
      </c>
      <c r="Q1503" s="349">
        <f t="shared" si="394"/>
        <v>-14.655445923643583</v>
      </c>
      <c r="R1503" s="349">
        <f t="shared" si="394"/>
        <v>-21.157185627941878</v>
      </c>
      <c r="S1503" s="349">
        <f t="shared" si="394"/>
        <v>-17.167833643247921</v>
      </c>
      <c r="T1503" s="349">
        <f t="shared" si="394"/>
        <v>-14.500964279527405</v>
      </c>
      <c r="U1503" s="349">
        <f t="shared" si="394"/>
        <v>-12.830293466598629</v>
      </c>
      <c r="V1503" s="349">
        <f t="shared" si="394"/>
        <v>-11.69708728166442</v>
      </c>
      <c r="W1503" s="349">
        <f t="shared" si="394"/>
        <v>-8.422057907490899</v>
      </c>
      <c r="X1503" s="349">
        <f t="shared" si="393"/>
        <v>-8.4286038647526809</v>
      </c>
      <c r="Y1503" s="349">
        <f t="shared" si="393"/>
        <v>-3.2181887864722425</v>
      </c>
      <c r="Z1503" s="349">
        <f t="shared" si="393"/>
        <v>-1.1857707509881577</v>
      </c>
      <c r="AA1503" s="349">
        <f t="shared" si="393"/>
        <v>0</v>
      </c>
      <c r="AB1503" s="349">
        <f t="shared" si="393"/>
        <v>23.288832379741464</v>
      </c>
      <c r="AC1503" s="349">
        <f t="shared" si="393"/>
        <v>24.747677104519504</v>
      </c>
      <c r="AD1503" s="349">
        <f t="shared" si="393"/>
        <v>24.26686564830316</v>
      </c>
      <c r="AE1503" s="349">
        <f t="shared" si="393"/>
        <v>30.089382459809009</v>
      </c>
      <c r="AF1503" s="349"/>
      <c r="AG1503" s="349"/>
      <c r="AH1503" s="349"/>
    </row>
    <row r="1504" spans="1:34" s="299" customFormat="1" x14ac:dyDescent="0.2">
      <c r="A1504" s="297" t="s">
        <v>179</v>
      </c>
      <c r="B1504" s="297" t="s">
        <v>407</v>
      </c>
      <c r="C1504" s="349" t="str">
        <f t="shared" si="394"/>
        <v/>
      </c>
      <c r="D1504" s="349">
        <f t="shared" si="394"/>
        <v>-83.069790313919938</v>
      </c>
      <c r="E1504" s="349">
        <f t="shared" si="394"/>
        <v>-73.681884542569819</v>
      </c>
      <c r="F1504" s="349">
        <f t="shared" si="394"/>
        <v>-72.808770305832638</v>
      </c>
      <c r="G1504" s="349">
        <f t="shared" si="394"/>
        <v>-70.423733395975702</v>
      </c>
      <c r="H1504" s="349">
        <f t="shared" si="394"/>
        <v>-66.407941169302774</v>
      </c>
      <c r="I1504" s="349">
        <f t="shared" si="394"/>
        <v>-65.644547967525526</v>
      </c>
      <c r="J1504" s="349">
        <f t="shared" si="394"/>
        <v>-66.229589843328114</v>
      </c>
      <c r="K1504" s="349">
        <f t="shared" si="394"/>
        <v>-66.227688056887388</v>
      </c>
      <c r="L1504" s="349">
        <f t="shared" si="394"/>
        <v>-63.717080271430419</v>
      </c>
      <c r="M1504" s="349">
        <f t="shared" si="394"/>
        <v>-65.295003867441366</v>
      </c>
      <c r="N1504" s="349">
        <f t="shared" si="394"/>
        <v>-56.177354209438967</v>
      </c>
      <c r="O1504" s="349">
        <f t="shared" si="394"/>
        <v>-53.847464500778109</v>
      </c>
      <c r="P1504" s="349">
        <f t="shared" si="394"/>
        <v>-49.89713311210059</v>
      </c>
      <c r="Q1504" s="349">
        <f t="shared" si="394"/>
        <v>-47.613428397351058</v>
      </c>
      <c r="R1504" s="349">
        <f t="shared" si="394"/>
        <v>-37.351446856146268</v>
      </c>
      <c r="S1504" s="349">
        <f t="shared" si="394"/>
        <v>-30.933176540835106</v>
      </c>
      <c r="T1504" s="349">
        <f t="shared" si="394"/>
        <v>-31.533661219579791</v>
      </c>
      <c r="U1504" s="349">
        <f t="shared" si="394"/>
        <v>-29.938478833318094</v>
      </c>
      <c r="V1504" s="349">
        <f t="shared" si="394"/>
        <v>-4.7365353688777034</v>
      </c>
      <c r="W1504" s="349">
        <f t="shared" si="394"/>
        <v>-9.687513765096945</v>
      </c>
      <c r="X1504" s="349">
        <f t="shared" si="393"/>
        <v>-17.114073557694553</v>
      </c>
      <c r="Y1504" s="349">
        <f t="shared" si="393"/>
        <v>-0.44917737385327117</v>
      </c>
      <c r="Z1504" s="349">
        <f t="shared" si="393"/>
        <v>14.291922766499066</v>
      </c>
      <c r="AA1504" s="349">
        <f t="shared" si="393"/>
        <v>0</v>
      </c>
      <c r="AB1504" s="349">
        <f t="shared" si="393"/>
        <v>-0.20808854526374043</v>
      </c>
      <c r="AC1504" s="349">
        <f t="shared" si="393"/>
        <v>4.1276757942875886</v>
      </c>
      <c r="AD1504" s="349">
        <f t="shared" si="393"/>
        <v>8.7955902493901394</v>
      </c>
      <c r="AE1504" s="349">
        <f t="shared" si="393"/>
        <v>-3.2115430661578626</v>
      </c>
      <c r="AF1504" s="349"/>
      <c r="AG1504" s="349"/>
      <c r="AH1504" s="349"/>
    </row>
    <row r="1505" spans="1:34" s="299" customFormat="1" x14ac:dyDescent="0.2">
      <c r="A1505" s="297" t="s">
        <v>461</v>
      </c>
      <c r="B1505" s="297" t="s">
        <v>408</v>
      </c>
      <c r="C1505" s="349" t="str">
        <f t="shared" si="394"/>
        <v/>
      </c>
      <c r="D1505" s="349">
        <f t="shared" si="394"/>
        <v>0.66273884018206441</v>
      </c>
      <c r="E1505" s="349">
        <f t="shared" si="394"/>
        <v>2.2543851498758816</v>
      </c>
      <c r="F1505" s="349">
        <f t="shared" si="394"/>
        <v>6.8388759839254076</v>
      </c>
      <c r="G1505" s="349">
        <f t="shared" si="394"/>
        <v>11.785793469206872</v>
      </c>
      <c r="H1505" s="349">
        <f t="shared" si="394"/>
        <v>17.012785166161382</v>
      </c>
      <c r="I1505" s="349">
        <f t="shared" si="394"/>
        <v>7.637163113969736</v>
      </c>
      <c r="J1505" s="349">
        <f t="shared" si="394"/>
        <v>17.609482674930121</v>
      </c>
      <c r="K1505" s="349">
        <f t="shared" si="394"/>
        <v>21.561960346752194</v>
      </c>
      <c r="L1505" s="349">
        <f t="shared" si="394"/>
        <v>-10.901169205430838</v>
      </c>
      <c r="M1505" s="349">
        <f t="shared" si="394"/>
        <v>-6.6026021564116411</v>
      </c>
      <c r="N1505" s="349">
        <f t="shared" si="394"/>
        <v>44.296641047120254</v>
      </c>
      <c r="O1505" s="349">
        <f t="shared" si="394"/>
        <v>35.851391118608134</v>
      </c>
      <c r="P1505" s="349">
        <f t="shared" si="394"/>
        <v>50.85222218563996</v>
      </c>
      <c r="Q1505" s="349">
        <f t="shared" si="394"/>
        <v>41.729698331299339</v>
      </c>
      <c r="R1505" s="349">
        <f t="shared" si="394"/>
        <v>34.251850007741048</v>
      </c>
      <c r="S1505" s="349">
        <f t="shared" si="394"/>
        <v>15.704459301955008</v>
      </c>
      <c r="T1505" s="349">
        <f t="shared" si="394"/>
        <v>7.9840369416249279</v>
      </c>
      <c r="U1505" s="349">
        <f t="shared" si="394"/>
        <v>11.416905712923864</v>
      </c>
      <c r="V1505" s="349">
        <f t="shared" si="394"/>
        <v>4.3172731777092688</v>
      </c>
      <c r="W1505" s="349">
        <f t="shared" si="394"/>
        <v>0.33621665719729688</v>
      </c>
      <c r="X1505" s="349">
        <f t="shared" si="393"/>
        <v>5.6252916355448157E-2</v>
      </c>
      <c r="Y1505" s="349">
        <f t="shared" si="393"/>
        <v>8.0003408704563803</v>
      </c>
      <c r="Z1505" s="349">
        <f t="shared" si="393"/>
        <v>4.7705120118323618</v>
      </c>
      <c r="AA1505" s="349">
        <f t="shared" si="393"/>
        <v>0</v>
      </c>
      <c r="AB1505" s="349">
        <f t="shared" si="393"/>
        <v>0.70511206245276181</v>
      </c>
      <c r="AC1505" s="349">
        <f t="shared" si="393"/>
        <v>1.9794027203371423</v>
      </c>
      <c r="AD1505" s="349">
        <f t="shared" si="393"/>
        <v>0.7671338870751887</v>
      </c>
      <c r="AE1505" s="349">
        <f t="shared" si="393"/>
        <v>0.90227840863370545</v>
      </c>
      <c r="AF1505" s="349"/>
      <c r="AG1505" s="349"/>
      <c r="AH1505" s="349"/>
    </row>
    <row r="1506" spans="1:34" s="299" customFormat="1" x14ac:dyDescent="0.2">
      <c r="A1506" s="297" t="s">
        <v>111</v>
      </c>
      <c r="B1506" s="297" t="s">
        <v>409</v>
      </c>
      <c r="C1506" s="349" t="str">
        <f t="shared" si="394"/>
        <v/>
      </c>
      <c r="D1506" s="349">
        <f t="shared" si="394"/>
        <v>170.42126298023402</v>
      </c>
      <c r="E1506" s="349">
        <f t="shared" si="394"/>
        <v>165.58727044339275</v>
      </c>
      <c r="F1506" s="349">
        <f t="shared" si="394"/>
        <v>218.76150673210114</v>
      </c>
      <c r="G1506" s="349">
        <f t="shared" si="394"/>
        <v>158.09918930384069</v>
      </c>
      <c r="H1506" s="349">
        <f t="shared" si="394"/>
        <v>154.27299326076061</v>
      </c>
      <c r="I1506" s="349">
        <f t="shared" si="394"/>
        <v>197.63387329777365</v>
      </c>
      <c r="J1506" s="349">
        <f t="shared" si="394"/>
        <v>237.51564435739095</v>
      </c>
      <c r="K1506" s="349">
        <f t="shared" si="394"/>
        <v>264.89363841499352</v>
      </c>
      <c r="L1506" s="349">
        <f t="shared" si="394"/>
        <v>400.88579595920243</v>
      </c>
      <c r="M1506" s="349">
        <f t="shared" si="394"/>
        <v>242.83453492712485</v>
      </c>
      <c r="N1506" s="349">
        <f t="shared" si="394"/>
        <v>191.06682633631365</v>
      </c>
      <c r="O1506" s="349">
        <f t="shared" si="394"/>
        <v>191.06682633631368</v>
      </c>
      <c r="P1506" s="349">
        <f t="shared" si="394"/>
        <v>92.880444566498582</v>
      </c>
      <c r="Q1506" s="349">
        <f t="shared" si="394"/>
        <v>139.28473562329225</v>
      </c>
      <c r="R1506" s="349">
        <f t="shared" si="394"/>
        <v>147.60366414327146</v>
      </c>
      <c r="S1506" s="349">
        <f t="shared" si="394"/>
        <v>72.465281338083216</v>
      </c>
      <c r="T1506" s="349">
        <f t="shared" si="394"/>
        <v>58.801658696861871</v>
      </c>
      <c r="U1506" s="349">
        <f t="shared" si="394"/>
        <v>57.665041507825052</v>
      </c>
      <c r="V1506" s="349">
        <f t="shared" si="394"/>
        <v>37.841659096022504</v>
      </c>
      <c r="W1506" s="349">
        <f t="shared" si="394"/>
        <v>41.552780687069266</v>
      </c>
      <c r="X1506" s="349">
        <f t="shared" si="393"/>
        <v>40.99548627491545</v>
      </c>
      <c r="Y1506" s="349">
        <f t="shared" si="393"/>
        <v>24.854183275480459</v>
      </c>
      <c r="Z1506" s="349">
        <f t="shared" si="393"/>
        <v>23.888363292336813</v>
      </c>
      <c r="AA1506" s="349">
        <f t="shared" si="393"/>
        <v>0</v>
      </c>
      <c r="AB1506" s="349">
        <f t="shared" si="393"/>
        <v>3.5892776010904015</v>
      </c>
      <c r="AC1506" s="349">
        <f t="shared" si="393"/>
        <v>11.784058739987868</v>
      </c>
      <c r="AD1506" s="349">
        <f t="shared" si="393"/>
        <v>16.373099424059269</v>
      </c>
      <c r="AE1506" s="349">
        <f t="shared" si="393"/>
        <v>22.49658584655765</v>
      </c>
      <c r="AF1506" s="349"/>
      <c r="AG1506" s="349"/>
      <c r="AH1506" s="349"/>
    </row>
    <row r="1507" spans="1:34" s="299" customFormat="1" x14ac:dyDescent="0.2">
      <c r="A1507" s="297" t="s">
        <v>181</v>
      </c>
      <c r="B1507" s="297" t="s">
        <v>410</v>
      </c>
      <c r="C1507" s="349" t="str">
        <f t="shared" si="394"/>
        <v/>
      </c>
      <c r="D1507" s="349">
        <f t="shared" si="394"/>
        <v>-37.255925689758627</v>
      </c>
      <c r="E1507" s="349">
        <f t="shared" si="394"/>
        <v>-36.291961362360169</v>
      </c>
      <c r="F1507" s="349">
        <f t="shared" si="394"/>
        <v>-34.70693446777301</v>
      </c>
      <c r="G1507" s="349">
        <f t="shared" si="394"/>
        <v>-31.699623794676725</v>
      </c>
      <c r="H1507" s="349">
        <f t="shared" si="394"/>
        <v>-28.689721845560424</v>
      </c>
      <c r="I1507" s="349">
        <f t="shared" si="394"/>
        <v>-25.251316321884321</v>
      </c>
      <c r="J1507" s="349">
        <f t="shared" si="394"/>
        <v>-32.648709249275029</v>
      </c>
      <c r="K1507" s="349">
        <f t="shared" si="394"/>
        <v>-23.211614302182802</v>
      </c>
      <c r="L1507" s="349">
        <f t="shared" si="394"/>
        <v>-29.123610938465482</v>
      </c>
      <c r="M1507" s="349">
        <f t="shared" si="394"/>
        <v>-17.845236148027887</v>
      </c>
      <c r="N1507" s="349">
        <f t="shared" si="394"/>
        <v>-16.264365404212711</v>
      </c>
      <c r="O1507" s="349">
        <f t="shared" si="394"/>
        <v>-15.88513605921068</v>
      </c>
      <c r="P1507" s="349">
        <f t="shared" si="394"/>
        <v>-16.60153505300017</v>
      </c>
      <c r="Q1507" s="349">
        <f t="shared" si="394"/>
        <v>-15.568539034100803</v>
      </c>
      <c r="R1507" s="349">
        <f t="shared" si="394"/>
        <v>-6.1616115150057045</v>
      </c>
      <c r="S1507" s="349">
        <f t="shared" si="394"/>
        <v>-4.4308381701533284</v>
      </c>
      <c r="T1507" s="349">
        <f t="shared" si="394"/>
        <v>-10.217669041066667</v>
      </c>
      <c r="U1507" s="349">
        <f t="shared" si="394"/>
        <v>2.9372765679990698</v>
      </c>
      <c r="V1507" s="349">
        <f t="shared" si="394"/>
        <v>4.4936285590989833</v>
      </c>
      <c r="W1507" s="349">
        <f t="shared" si="394"/>
        <v>3.4772191650740414</v>
      </c>
      <c r="X1507" s="349">
        <f t="shared" si="393"/>
        <v>-1.3695806396846755</v>
      </c>
      <c r="Y1507" s="349">
        <f t="shared" si="393"/>
        <v>3.168745969891873</v>
      </c>
      <c r="Z1507" s="349">
        <f t="shared" si="393"/>
        <v>5.2798237423230088</v>
      </c>
      <c r="AA1507" s="349">
        <f t="shared" si="393"/>
        <v>0</v>
      </c>
      <c r="AB1507" s="349">
        <f t="shared" si="393"/>
        <v>-0.56081270997013766</v>
      </c>
      <c r="AC1507" s="349">
        <f t="shared" si="393"/>
        <v>10.456999598826066</v>
      </c>
      <c r="AD1507" s="349">
        <f t="shared" si="393"/>
        <v>13.01904744849538</v>
      </c>
      <c r="AE1507" s="349">
        <f t="shared" si="393"/>
        <v>9.5827520950169323</v>
      </c>
      <c r="AF1507" s="349"/>
      <c r="AG1507" s="349"/>
      <c r="AH1507" s="349"/>
    </row>
    <row r="1508" spans="1:34" s="299" customFormat="1" x14ac:dyDescent="0.2">
      <c r="A1508" s="297" t="s">
        <v>112</v>
      </c>
      <c r="B1508" s="297" t="s">
        <v>411</v>
      </c>
      <c r="C1508" s="349" t="str">
        <f t="shared" si="394"/>
        <v/>
      </c>
      <c r="D1508" s="349">
        <f t="shared" si="394"/>
        <v>-60.696400199668489</v>
      </c>
      <c r="E1508" s="349">
        <f t="shared" si="394"/>
        <v>-62.279723568070992</v>
      </c>
      <c r="F1508" s="349">
        <f t="shared" si="394"/>
        <v>-53.594856064043874</v>
      </c>
      <c r="G1508" s="349">
        <f t="shared" si="394"/>
        <v>-41.872622005181562</v>
      </c>
      <c r="H1508" s="349">
        <f t="shared" si="394"/>
        <v>13.951317125366923</v>
      </c>
      <c r="I1508" s="349">
        <f t="shared" si="394"/>
        <v>-3.3791729028254558</v>
      </c>
      <c r="J1508" s="349">
        <f t="shared" si="394"/>
        <v>-17.639829562600873</v>
      </c>
      <c r="K1508" s="349">
        <f t="shared" si="394"/>
        <v>-8.7349706621919978</v>
      </c>
      <c r="L1508" s="349">
        <f t="shared" si="394"/>
        <v>4.2309284826886007</v>
      </c>
      <c r="M1508" s="349">
        <f t="shared" si="394"/>
        <v>-14.960999729640079</v>
      </c>
      <c r="N1508" s="349">
        <f t="shared" si="394"/>
        <v>-31.117696262287009</v>
      </c>
      <c r="O1508" s="349">
        <f t="shared" si="394"/>
        <v>-26.4208385581701</v>
      </c>
      <c r="P1508" s="349">
        <f t="shared" si="394"/>
        <v>-3.9193843739113832</v>
      </c>
      <c r="Q1508" s="349">
        <f t="shared" si="394"/>
        <v>5.037518673464314</v>
      </c>
      <c r="R1508" s="349">
        <f t="shared" si="394"/>
        <v>11.529909947897643</v>
      </c>
      <c r="S1508" s="349">
        <f t="shared" si="394"/>
        <v>27.471952885362327</v>
      </c>
      <c r="T1508" s="349">
        <f t="shared" si="394"/>
        <v>-5.2380068782043265</v>
      </c>
      <c r="U1508" s="349">
        <f t="shared" si="394"/>
        <v>1.3131229991797166</v>
      </c>
      <c r="V1508" s="349">
        <f t="shared" si="394"/>
        <v>16.929750330404026</v>
      </c>
      <c r="W1508" s="349">
        <f t="shared" si="394"/>
        <v>36.082483458491964</v>
      </c>
      <c r="X1508" s="349">
        <f t="shared" si="393"/>
        <v>32.029750163347501</v>
      </c>
      <c r="Y1508" s="349">
        <f t="shared" si="393"/>
        <v>34.203822345160532</v>
      </c>
      <c r="Z1508" s="349">
        <f t="shared" si="393"/>
        <v>15.518364186989086</v>
      </c>
      <c r="AA1508" s="349">
        <f t="shared" si="393"/>
        <v>0</v>
      </c>
      <c r="AB1508" s="349">
        <f t="shared" si="393"/>
        <v>4.9911027006793951</v>
      </c>
      <c r="AC1508" s="349">
        <f t="shared" si="393"/>
        <v>7.1695700911465376</v>
      </c>
      <c r="AD1508" s="349">
        <f t="shared" si="393"/>
        <v>10.057224477176163</v>
      </c>
      <c r="AE1508" s="349">
        <f t="shared" si="393"/>
        <v>1.7834368512194221</v>
      </c>
      <c r="AF1508" s="349"/>
      <c r="AG1508" s="349"/>
      <c r="AH1508" s="349"/>
    </row>
    <row r="1509" spans="1:34" s="299" customFormat="1" x14ac:dyDescent="0.2">
      <c r="A1509" s="297" t="s">
        <v>113</v>
      </c>
      <c r="B1509" s="297" t="s">
        <v>412</v>
      </c>
      <c r="C1509" s="349" t="str">
        <f t="shared" si="394"/>
        <v/>
      </c>
      <c r="D1509" s="349">
        <f t="shared" si="394"/>
        <v>-25.386864270452325</v>
      </c>
      <c r="E1509" s="349">
        <f t="shared" si="394"/>
        <v>18.119388431902685</v>
      </c>
      <c r="F1509" s="349">
        <f t="shared" si="394"/>
        <v>25.03103900699497</v>
      </c>
      <c r="G1509" s="349">
        <f t="shared" si="394"/>
        <v>37.087294990914145</v>
      </c>
      <c r="H1509" s="349">
        <f t="shared" si="394"/>
        <v>17.412686793843445</v>
      </c>
      <c r="I1509" s="349">
        <f t="shared" si="394"/>
        <v>20.426119831466316</v>
      </c>
      <c r="J1509" s="349">
        <f t="shared" si="394"/>
        <v>-8.2469570223709709</v>
      </c>
      <c r="K1509" s="349">
        <f t="shared" si="394"/>
        <v>16.658853388273176</v>
      </c>
      <c r="L1509" s="349">
        <f t="shared" si="394"/>
        <v>44.34668374072357</v>
      </c>
      <c r="M1509" s="349">
        <f t="shared" si="394"/>
        <v>84.90591952154422</v>
      </c>
      <c r="N1509" s="349">
        <f t="shared" si="394"/>
        <v>64.636387265209237</v>
      </c>
      <c r="O1509" s="349">
        <f t="shared" si="394"/>
        <v>65.656115026878979</v>
      </c>
      <c r="P1509" s="349">
        <f t="shared" si="394"/>
        <v>72.755453759999014</v>
      </c>
      <c r="Q1509" s="349">
        <f t="shared" si="394"/>
        <v>70.842038441898509</v>
      </c>
      <c r="R1509" s="349">
        <f t="shared" si="394"/>
        <v>59.135037444356911</v>
      </c>
      <c r="S1509" s="349">
        <f t="shared" si="394"/>
        <v>70.842472587300634</v>
      </c>
      <c r="T1509" s="349">
        <f t="shared" si="394"/>
        <v>46.262000093945389</v>
      </c>
      <c r="U1509" s="349">
        <f t="shared" si="394"/>
        <v>32.409460456786412</v>
      </c>
      <c r="V1509" s="349">
        <f t="shared" si="394"/>
        <v>30.195756999735913</v>
      </c>
      <c r="W1509" s="349">
        <f t="shared" si="394"/>
        <v>15.870817866199483</v>
      </c>
      <c r="X1509" s="349">
        <f t="shared" si="393"/>
        <v>2.0278280714985497</v>
      </c>
      <c r="Y1509" s="349">
        <f t="shared" si="393"/>
        <v>2.6035769616291837</v>
      </c>
      <c r="Z1509" s="349">
        <f t="shared" si="393"/>
        <v>5.5847610991993868</v>
      </c>
      <c r="AA1509" s="349">
        <f t="shared" si="393"/>
        <v>2.2204460492503131E-14</v>
      </c>
      <c r="AB1509" s="349">
        <f t="shared" si="393"/>
        <v>-1.0929971781696302</v>
      </c>
      <c r="AC1509" s="349">
        <f t="shared" si="393"/>
        <v>-2.2688217272803346</v>
      </c>
      <c r="AD1509" s="349">
        <f t="shared" si="393"/>
        <v>-4.4432404507574024</v>
      </c>
      <c r="AE1509" s="349">
        <f t="shared" si="393"/>
        <v>-14.110410398503703</v>
      </c>
      <c r="AF1509" s="349"/>
      <c r="AG1509" s="349"/>
      <c r="AH1509" s="349"/>
    </row>
    <row r="1510" spans="1:34" s="299" customFormat="1" x14ac:dyDescent="0.2">
      <c r="A1510" s="297" t="s">
        <v>182</v>
      </c>
      <c r="B1510" s="297" t="s">
        <v>413</v>
      </c>
      <c r="C1510" s="349" t="str">
        <f t="shared" si="394"/>
        <v/>
      </c>
      <c r="D1510" s="349">
        <f t="shared" si="394"/>
        <v>37.453450043346706</v>
      </c>
      <c r="E1510" s="349">
        <f t="shared" si="394"/>
        <v>72.677903968635448</v>
      </c>
      <c r="F1510" s="349">
        <f t="shared" si="394"/>
        <v>74.474166262529764</v>
      </c>
      <c r="G1510" s="349">
        <f t="shared" si="394"/>
        <v>59.99299919297696</v>
      </c>
      <c r="H1510" s="349">
        <f t="shared" si="394"/>
        <v>41.208895118733309</v>
      </c>
      <c r="I1510" s="349">
        <f t="shared" si="394"/>
        <v>64.689395428540038</v>
      </c>
      <c r="J1510" s="349">
        <f t="shared" si="394"/>
        <v>31.20767085226943</v>
      </c>
      <c r="K1510" s="349">
        <f t="shared" si="394"/>
        <v>56.604019804002135</v>
      </c>
      <c r="L1510" s="349">
        <f t="shared" si="394"/>
        <v>103.00202550666681</v>
      </c>
      <c r="M1510" s="349">
        <f t="shared" si="394"/>
        <v>198.59584693623611</v>
      </c>
      <c r="N1510" s="349">
        <f t="shared" si="394"/>
        <v>136.32741941957894</v>
      </c>
      <c r="O1510" s="349">
        <f t="shared" si="394"/>
        <v>121.16274405942372</v>
      </c>
      <c r="P1510" s="349">
        <f t="shared" si="394"/>
        <v>168.01630294992708</v>
      </c>
      <c r="Q1510" s="349">
        <f t="shared" si="394"/>
        <v>148.60958959872033</v>
      </c>
      <c r="R1510" s="349">
        <f t="shared" si="394"/>
        <v>110.33849004473004</v>
      </c>
      <c r="S1510" s="349">
        <f t="shared" si="394"/>
        <v>126.82290081690506</v>
      </c>
      <c r="T1510" s="349">
        <f t="shared" si="394"/>
        <v>100.10967654176591</v>
      </c>
      <c r="U1510" s="349">
        <f t="shared" si="394"/>
        <v>80.307960538227391</v>
      </c>
      <c r="V1510" s="349">
        <f t="shared" si="394"/>
        <v>64.052341201346593</v>
      </c>
      <c r="W1510" s="349">
        <f t="shared" si="394"/>
        <v>46.307317756270791</v>
      </c>
      <c r="X1510" s="349">
        <f t="shared" si="393"/>
        <v>29.910887987875824</v>
      </c>
      <c r="Y1510" s="349">
        <f t="shared" si="393"/>
        <v>17.854673453200643</v>
      </c>
      <c r="Z1510" s="349">
        <f t="shared" si="393"/>
        <v>9.5637111164445834</v>
      </c>
      <c r="AA1510" s="349">
        <f t="shared" si="393"/>
        <v>0</v>
      </c>
      <c r="AB1510" s="349">
        <f t="shared" si="393"/>
        <v>-2.7425794132963088</v>
      </c>
      <c r="AC1510" s="349">
        <f t="shared" si="393"/>
        <v>-3.8412443449297617</v>
      </c>
      <c r="AD1510" s="349">
        <f t="shared" si="393"/>
        <v>-7.4415810994188369</v>
      </c>
      <c r="AE1510" s="349">
        <f t="shared" si="393"/>
        <v>-12.113658087713276</v>
      </c>
      <c r="AF1510" s="349"/>
      <c r="AG1510" s="349"/>
      <c r="AH1510" s="349"/>
    </row>
    <row r="1511" spans="1:34" s="299" customFormat="1" x14ac:dyDescent="0.2">
      <c r="A1511" s="297" t="s">
        <v>114</v>
      </c>
      <c r="B1511" s="297" t="s">
        <v>414</v>
      </c>
      <c r="C1511" s="349" t="str">
        <f t="shared" si="394"/>
        <v/>
      </c>
      <c r="D1511" s="349">
        <f t="shared" si="394"/>
        <v>-3.7883820583465733</v>
      </c>
      <c r="E1511" s="349">
        <f t="shared" si="394"/>
        <v>32.43255957160487</v>
      </c>
      <c r="F1511" s="349">
        <f t="shared" ref="C1511:AC1522" si="395">IFERROR(100*(F1352/F1405-1),"")</f>
        <v>9.6160285115293842</v>
      </c>
      <c r="G1511" s="349">
        <f t="shared" si="395"/>
        <v>-20.065550902131346</v>
      </c>
      <c r="H1511" s="349">
        <f t="shared" si="395"/>
        <v>-6.7795085328849485</v>
      </c>
      <c r="I1511" s="349">
        <f t="shared" si="395"/>
        <v>-7.8633796139313317</v>
      </c>
      <c r="J1511" s="349">
        <f t="shared" si="395"/>
        <v>-25.46702706388556</v>
      </c>
      <c r="K1511" s="349">
        <f t="shared" si="395"/>
        <v>8.9775850113207323</v>
      </c>
      <c r="L1511" s="349">
        <f t="shared" si="395"/>
        <v>18.98073254273649</v>
      </c>
      <c r="M1511" s="349">
        <f t="shared" si="395"/>
        <v>64.328902903942975</v>
      </c>
      <c r="N1511" s="349">
        <f t="shared" si="395"/>
        <v>54.451529865523639</v>
      </c>
      <c r="O1511" s="349">
        <f t="shared" si="395"/>
        <v>58.112780867426665</v>
      </c>
      <c r="P1511" s="349">
        <f t="shared" si="395"/>
        <v>136.78038355255606</v>
      </c>
      <c r="Q1511" s="349">
        <f t="shared" si="395"/>
        <v>121.78198419561733</v>
      </c>
      <c r="R1511" s="349">
        <f t="shared" si="395"/>
        <v>121.13270413568867</v>
      </c>
      <c r="S1511" s="349">
        <f t="shared" si="395"/>
        <v>154.52539273531522</v>
      </c>
      <c r="T1511" s="349">
        <f t="shared" si="395"/>
        <v>131.5952323637697</v>
      </c>
      <c r="U1511" s="349">
        <f t="shared" si="395"/>
        <v>91.894981372597883</v>
      </c>
      <c r="V1511" s="349">
        <f t="shared" si="395"/>
        <v>70.680457902194775</v>
      </c>
      <c r="W1511" s="349">
        <f t="shared" si="395"/>
        <v>52.654671543515086</v>
      </c>
      <c r="X1511" s="349">
        <f t="shared" si="393"/>
        <v>39.480437246089849</v>
      </c>
      <c r="Y1511" s="349">
        <f t="shared" si="393"/>
        <v>24.687592679913696</v>
      </c>
      <c r="Z1511" s="349">
        <f t="shared" si="393"/>
        <v>22.415253374189103</v>
      </c>
      <c r="AA1511" s="349">
        <f t="shared" si="393"/>
        <v>0</v>
      </c>
      <c r="AB1511" s="349">
        <f t="shared" si="393"/>
        <v>2.9673214447361262</v>
      </c>
      <c r="AC1511" s="349">
        <f t="shared" si="393"/>
        <v>-0.88780396453961297</v>
      </c>
      <c r="AD1511" s="349">
        <f t="shared" si="393"/>
        <v>14.063369345971367</v>
      </c>
      <c r="AE1511" s="349">
        <f t="shared" si="393"/>
        <v>0.2057978104586411</v>
      </c>
      <c r="AF1511" s="349"/>
      <c r="AG1511" s="349"/>
      <c r="AH1511" s="349"/>
    </row>
    <row r="1512" spans="1:34" s="299" customFormat="1" x14ac:dyDescent="0.2">
      <c r="A1512" s="297" t="s">
        <v>115</v>
      </c>
      <c r="B1512" s="297" t="s">
        <v>415</v>
      </c>
      <c r="C1512" s="349" t="str">
        <f t="shared" si="395"/>
        <v/>
      </c>
      <c r="D1512" s="349">
        <f t="shared" si="395"/>
        <v>12.748300304641491</v>
      </c>
      <c r="E1512" s="349">
        <f t="shared" si="395"/>
        <v>19.79585937590269</v>
      </c>
      <c r="F1512" s="349">
        <f t="shared" si="395"/>
        <v>42.519286867111525</v>
      </c>
      <c r="G1512" s="349">
        <f t="shared" si="395"/>
        <v>23.387716213523845</v>
      </c>
      <c r="H1512" s="349">
        <f t="shared" si="395"/>
        <v>-14.241914172811965</v>
      </c>
      <c r="I1512" s="349">
        <f t="shared" si="395"/>
        <v>6.4854939922526444</v>
      </c>
      <c r="J1512" s="349">
        <f t="shared" si="395"/>
        <v>17.848582796812472</v>
      </c>
      <c r="K1512" s="349">
        <f t="shared" si="395"/>
        <v>31.970528320011638</v>
      </c>
      <c r="L1512" s="349">
        <f t="shared" si="395"/>
        <v>23.74497733622254</v>
      </c>
      <c r="M1512" s="349">
        <f t="shared" si="395"/>
        <v>71.436226572830222</v>
      </c>
      <c r="N1512" s="349">
        <f t="shared" si="395"/>
        <v>58.666902628101901</v>
      </c>
      <c r="O1512" s="349">
        <f t="shared" si="395"/>
        <v>62.541239470241663</v>
      </c>
      <c r="P1512" s="349">
        <f t="shared" si="395"/>
        <v>94.409455095054213</v>
      </c>
      <c r="Q1512" s="349">
        <f t="shared" si="395"/>
        <v>87.796184939550244</v>
      </c>
      <c r="R1512" s="349">
        <f t="shared" si="395"/>
        <v>88.937202689856207</v>
      </c>
      <c r="S1512" s="349">
        <f t="shared" si="395"/>
        <v>91.184535113047005</v>
      </c>
      <c r="T1512" s="349">
        <f t="shared" si="395"/>
        <v>52.767144259234165</v>
      </c>
      <c r="U1512" s="349">
        <f t="shared" si="395"/>
        <v>44.927500044940395</v>
      </c>
      <c r="V1512" s="349">
        <f t="shared" si="395"/>
        <v>31.682915163863878</v>
      </c>
      <c r="W1512" s="349">
        <f t="shared" si="395"/>
        <v>20.678438437429246</v>
      </c>
      <c r="X1512" s="349">
        <f t="shared" si="393"/>
        <v>7.1186168219173673</v>
      </c>
      <c r="Y1512" s="349">
        <f t="shared" si="393"/>
        <v>0.72211405610889123</v>
      </c>
      <c r="Z1512" s="349">
        <f t="shared" si="393"/>
        <v>11.686045019212932</v>
      </c>
      <c r="AA1512" s="349">
        <f t="shared" si="393"/>
        <v>0</v>
      </c>
      <c r="AB1512" s="349">
        <f t="shared" si="393"/>
        <v>8.0704569642144222</v>
      </c>
      <c r="AC1512" s="349">
        <f t="shared" si="393"/>
        <v>6.709025865089302</v>
      </c>
      <c r="AD1512" s="349">
        <f t="shared" si="393"/>
        <v>2.4557231920574685</v>
      </c>
      <c r="AE1512" s="349">
        <f t="shared" si="393"/>
        <v>1.2598210060527748</v>
      </c>
      <c r="AF1512" s="349"/>
      <c r="AG1512" s="349"/>
      <c r="AH1512" s="349"/>
    </row>
    <row r="1513" spans="1:34" s="299" customFormat="1" x14ac:dyDescent="0.2">
      <c r="A1513" s="297" t="s">
        <v>116</v>
      </c>
      <c r="B1513" s="297" t="s">
        <v>416</v>
      </c>
      <c r="C1513" s="349" t="str">
        <f t="shared" si="395"/>
        <v/>
      </c>
      <c r="D1513" s="349">
        <f t="shared" si="395"/>
        <v>-21.936335488393745</v>
      </c>
      <c r="E1513" s="349">
        <f t="shared" si="395"/>
        <v>-9.5629445305767451</v>
      </c>
      <c r="F1513" s="349">
        <f t="shared" si="395"/>
        <v>11.628166334129443</v>
      </c>
      <c r="G1513" s="349">
        <f t="shared" si="395"/>
        <v>0.37219232483876041</v>
      </c>
      <c r="H1513" s="349">
        <f t="shared" si="395"/>
        <v>17.076925391426844</v>
      </c>
      <c r="I1513" s="349">
        <f t="shared" si="395"/>
        <v>43.354058861342693</v>
      </c>
      <c r="J1513" s="349">
        <f t="shared" si="395"/>
        <v>-1.7542129365628711</v>
      </c>
      <c r="K1513" s="349">
        <f t="shared" si="395"/>
        <v>18.921852710563702</v>
      </c>
      <c r="L1513" s="349">
        <f t="shared" si="395"/>
        <v>77.344140868920704</v>
      </c>
      <c r="M1513" s="349">
        <f t="shared" si="395"/>
        <v>122.08833452896171</v>
      </c>
      <c r="N1513" s="349">
        <f t="shared" si="395"/>
        <v>112.90855980512231</v>
      </c>
      <c r="O1513" s="349">
        <f t="shared" si="395"/>
        <v>118.10737230852975</v>
      </c>
      <c r="P1513" s="349">
        <f t="shared" si="395"/>
        <v>61.348252282360875</v>
      </c>
      <c r="Q1513" s="349">
        <f t="shared" si="395"/>
        <v>60.680655007938626</v>
      </c>
      <c r="R1513" s="349">
        <f t="shared" si="395"/>
        <v>42.744592633851909</v>
      </c>
      <c r="S1513" s="349">
        <f t="shared" si="395"/>
        <v>50.372471868808667</v>
      </c>
      <c r="T1513" s="349">
        <f t="shared" si="395"/>
        <v>36.441940385138103</v>
      </c>
      <c r="U1513" s="349">
        <f t="shared" si="395"/>
        <v>17.943338351883664</v>
      </c>
      <c r="V1513" s="349">
        <f t="shared" si="395"/>
        <v>55.288642897376718</v>
      </c>
      <c r="W1513" s="349">
        <f t="shared" si="395"/>
        <v>30.285693977852745</v>
      </c>
      <c r="X1513" s="349">
        <f t="shared" si="393"/>
        <v>20.75757819556252</v>
      </c>
      <c r="Y1513" s="349">
        <f t="shared" si="393"/>
        <v>32.930868979312969</v>
      </c>
      <c r="Z1513" s="349">
        <f t="shared" si="393"/>
        <v>16.438772251784716</v>
      </c>
      <c r="AA1513" s="349">
        <f t="shared" si="393"/>
        <v>0</v>
      </c>
      <c r="AB1513" s="349">
        <f t="shared" si="393"/>
        <v>-1.9556275333531659</v>
      </c>
      <c r="AC1513" s="349">
        <f t="shared" si="393"/>
        <v>-1.2380380401726176</v>
      </c>
      <c r="AD1513" s="349">
        <f t="shared" si="393"/>
        <v>-3.4230322303765548</v>
      </c>
      <c r="AE1513" s="349">
        <f t="shared" si="393"/>
        <v>-10.494472255930098</v>
      </c>
      <c r="AF1513" s="349"/>
      <c r="AG1513" s="349"/>
      <c r="AH1513" s="349"/>
    </row>
    <row r="1514" spans="1:34" s="299" customFormat="1" x14ac:dyDescent="0.2">
      <c r="A1514" s="297" t="s">
        <v>183</v>
      </c>
      <c r="B1514" s="297" t="s">
        <v>417</v>
      </c>
      <c r="C1514" s="349" t="str">
        <f t="shared" si="395"/>
        <v/>
      </c>
      <c r="D1514" s="349">
        <f t="shared" si="395"/>
        <v>-49.982458793639125</v>
      </c>
      <c r="E1514" s="349">
        <f t="shared" si="395"/>
        <v>-7.6956141762477559</v>
      </c>
      <c r="F1514" s="349">
        <f t="shared" si="395"/>
        <v>-2.0562200751130244</v>
      </c>
      <c r="G1514" s="349">
        <f t="shared" si="395"/>
        <v>-2.4396557573908795</v>
      </c>
      <c r="H1514" s="349">
        <f t="shared" si="395"/>
        <v>-13.443848087739351</v>
      </c>
      <c r="I1514" s="349">
        <f t="shared" si="395"/>
        <v>-25.610285808157563</v>
      </c>
      <c r="J1514" s="349">
        <f t="shared" si="395"/>
        <v>-7.8853922384790938</v>
      </c>
      <c r="K1514" s="349">
        <f t="shared" si="395"/>
        <v>-12.675167211151983</v>
      </c>
      <c r="L1514" s="349">
        <f t="shared" si="395"/>
        <v>9.0556367161292997</v>
      </c>
      <c r="M1514" s="349">
        <f t="shared" si="395"/>
        <v>46.554078820554025</v>
      </c>
      <c r="N1514" s="349">
        <f t="shared" si="395"/>
        <v>30.830342830765023</v>
      </c>
      <c r="O1514" s="349">
        <f t="shared" si="395"/>
        <v>98.249127537351555</v>
      </c>
      <c r="P1514" s="349">
        <f t="shared" si="395"/>
        <v>125.65294003142355</v>
      </c>
      <c r="Q1514" s="349">
        <f t="shared" si="395"/>
        <v>120.54582572589645</v>
      </c>
      <c r="R1514" s="349">
        <f t="shared" si="395"/>
        <v>113.73185942162203</v>
      </c>
      <c r="S1514" s="349">
        <f t="shared" si="395"/>
        <v>134.55380812374801</v>
      </c>
      <c r="T1514" s="349">
        <f t="shared" si="395"/>
        <v>114.175512016417</v>
      </c>
      <c r="U1514" s="349">
        <f t="shared" si="395"/>
        <v>80.20057519745653</v>
      </c>
      <c r="V1514" s="349">
        <f t="shared" si="395"/>
        <v>60.873207715845943</v>
      </c>
      <c r="W1514" s="349">
        <f t="shared" si="395"/>
        <v>43.995766042368125</v>
      </c>
      <c r="X1514" s="349">
        <f t="shared" si="395"/>
        <v>21.126412182927922</v>
      </c>
      <c r="Y1514" s="349">
        <f t="shared" si="395"/>
        <v>15.829812391354924</v>
      </c>
      <c r="Z1514" s="349">
        <f t="shared" si="395"/>
        <v>3.7885318843849491</v>
      </c>
      <c r="AA1514" s="349">
        <f t="shared" si="395"/>
        <v>0</v>
      </c>
      <c r="AB1514" s="349">
        <f t="shared" si="395"/>
        <v>-2.6702362937958246</v>
      </c>
      <c r="AC1514" s="349">
        <f t="shared" si="395"/>
        <v>-7.6083373598349375</v>
      </c>
      <c r="AD1514" s="349">
        <f t="shared" ref="X1514:AE1529" si="396">IFERROR(100*(AD1355/AD1408-1),"")</f>
        <v>-15.740488391742147</v>
      </c>
      <c r="AE1514" s="349">
        <f t="shared" si="396"/>
        <v>-24.863187131565034</v>
      </c>
      <c r="AF1514" s="349"/>
      <c r="AG1514" s="349"/>
      <c r="AH1514" s="349"/>
    </row>
    <row r="1515" spans="1:34" s="299" customFormat="1" x14ac:dyDescent="0.2">
      <c r="A1515" s="297" t="s">
        <v>97</v>
      </c>
      <c r="B1515" s="297" t="s">
        <v>418</v>
      </c>
      <c r="C1515" s="349" t="str">
        <f t="shared" si="395"/>
        <v/>
      </c>
      <c r="D1515" s="349">
        <f t="shared" si="395"/>
        <v>90.408555093899537</v>
      </c>
      <c r="E1515" s="349">
        <f t="shared" si="395"/>
        <v>78.960632010092937</v>
      </c>
      <c r="F1515" s="349">
        <f t="shared" si="395"/>
        <v>105.71208348430599</v>
      </c>
      <c r="G1515" s="349">
        <f t="shared" si="395"/>
        <v>90.039900923745293</v>
      </c>
      <c r="H1515" s="349">
        <f t="shared" si="395"/>
        <v>60.324278775426698</v>
      </c>
      <c r="I1515" s="349">
        <f t="shared" si="395"/>
        <v>125.50734466134843</v>
      </c>
      <c r="J1515" s="349">
        <f t="shared" si="395"/>
        <v>138.73007358786288</v>
      </c>
      <c r="K1515" s="349">
        <f t="shared" si="395"/>
        <v>178.82010796786153</v>
      </c>
      <c r="L1515" s="349">
        <f t="shared" si="395"/>
        <v>256.99761170956725</v>
      </c>
      <c r="M1515" s="349">
        <f t="shared" si="395"/>
        <v>251.96193722956525</v>
      </c>
      <c r="N1515" s="349">
        <f t="shared" si="395"/>
        <v>247.16856632104634</v>
      </c>
      <c r="O1515" s="349">
        <f t="shared" si="395"/>
        <v>95.793578587468801</v>
      </c>
      <c r="P1515" s="349">
        <f t="shared" si="395"/>
        <v>114.29543999326093</v>
      </c>
      <c r="Q1515" s="349">
        <f t="shared" si="395"/>
        <v>90.349773326493917</v>
      </c>
      <c r="R1515" s="349">
        <f t="shared" si="395"/>
        <v>91.837841403494267</v>
      </c>
      <c r="S1515" s="349">
        <f t="shared" si="395"/>
        <v>119.38219892789004</v>
      </c>
      <c r="T1515" s="349">
        <f t="shared" si="395"/>
        <v>95.611626649296923</v>
      </c>
      <c r="U1515" s="349">
        <f t="shared" si="395"/>
        <v>77.295661806737726</v>
      </c>
      <c r="V1515" s="349">
        <f t="shared" si="395"/>
        <v>57.375574933209059</v>
      </c>
      <c r="W1515" s="349">
        <f t="shared" si="395"/>
        <v>33.795281119250767</v>
      </c>
      <c r="X1515" s="349">
        <f t="shared" si="396"/>
        <v>20.844597007572752</v>
      </c>
      <c r="Y1515" s="349">
        <f t="shared" si="396"/>
        <v>9.6512385157081937</v>
      </c>
      <c r="Z1515" s="349">
        <f t="shared" si="396"/>
        <v>9.156489573290294</v>
      </c>
      <c r="AA1515" s="349">
        <f t="shared" si="396"/>
        <v>0</v>
      </c>
      <c r="AB1515" s="349">
        <f t="shared" si="396"/>
        <v>-0.47726867031820941</v>
      </c>
      <c r="AC1515" s="349">
        <f t="shared" si="396"/>
        <v>2.7749540148266361</v>
      </c>
      <c r="AD1515" s="349">
        <f t="shared" si="396"/>
        <v>6.4898988901445742</v>
      </c>
      <c r="AE1515" s="349">
        <f t="shared" si="396"/>
        <v>5.347819369421658</v>
      </c>
      <c r="AF1515" s="349"/>
      <c r="AG1515" s="349"/>
      <c r="AH1515" s="349"/>
    </row>
    <row r="1516" spans="1:34" s="299" customFormat="1" x14ac:dyDescent="0.2">
      <c r="A1516" s="297" t="s">
        <v>462</v>
      </c>
      <c r="B1516" s="297" t="s">
        <v>419</v>
      </c>
      <c r="C1516" s="349" t="str">
        <f t="shared" si="395"/>
        <v/>
      </c>
      <c r="D1516" s="349">
        <f t="shared" si="395"/>
        <v>-14.414791434386554</v>
      </c>
      <c r="E1516" s="349">
        <f t="shared" si="395"/>
        <v>-14.41479143438662</v>
      </c>
      <c r="F1516" s="349">
        <f t="shared" si="395"/>
        <v>-14.414791434386542</v>
      </c>
      <c r="G1516" s="349">
        <f t="shared" si="395"/>
        <v>-14.414791434386554</v>
      </c>
      <c r="H1516" s="349">
        <f t="shared" si="395"/>
        <v>-14.414791434386542</v>
      </c>
      <c r="I1516" s="349">
        <f t="shared" si="395"/>
        <v>-20.920031542000729</v>
      </c>
      <c r="J1516" s="349">
        <f t="shared" si="395"/>
        <v>-18.958279147299429</v>
      </c>
      <c r="K1516" s="349">
        <f t="shared" si="395"/>
        <v>-15.746006834473825</v>
      </c>
      <c r="L1516" s="349">
        <f t="shared" si="395"/>
        <v>27.335226475518382</v>
      </c>
      <c r="M1516" s="349">
        <f t="shared" si="395"/>
        <v>11.158975012116645</v>
      </c>
      <c r="N1516" s="349">
        <f t="shared" si="395"/>
        <v>-6.9862934052697723</v>
      </c>
      <c r="O1516" s="349">
        <f t="shared" si="395"/>
        <v>-6.9862934052697394</v>
      </c>
      <c r="P1516" s="349">
        <f t="shared" si="395"/>
        <v>-14.414791434386542</v>
      </c>
      <c r="Q1516" s="349">
        <f t="shared" si="395"/>
        <v>-10.541091576312256</v>
      </c>
      <c r="R1516" s="349">
        <f t="shared" si="395"/>
        <v>-10.7121221568236</v>
      </c>
      <c r="S1516" s="349">
        <f t="shared" si="395"/>
        <v>-9.2388165759741963</v>
      </c>
      <c r="T1516" s="349">
        <f t="shared" si="395"/>
        <v>-11.069217878613824</v>
      </c>
      <c r="U1516" s="349">
        <f t="shared" si="395"/>
        <v>-11.807920764517831</v>
      </c>
      <c r="V1516" s="349">
        <f t="shared" si="395"/>
        <v>-17.926595263544254</v>
      </c>
      <c r="W1516" s="349">
        <f t="shared" si="395"/>
        <v>-17.646669638512392</v>
      </c>
      <c r="X1516" s="349">
        <f t="shared" si="396"/>
        <v>-20.313587607801132</v>
      </c>
      <c r="Y1516" s="349">
        <f t="shared" si="396"/>
        <v>-2.4883054268221572</v>
      </c>
      <c r="Z1516" s="349">
        <f t="shared" si="396"/>
        <v>5.7568947906026624</v>
      </c>
      <c r="AA1516" s="349">
        <f t="shared" si="396"/>
        <v>0</v>
      </c>
      <c r="AB1516" s="349">
        <f t="shared" si="396"/>
        <v>1.5477395411606087</v>
      </c>
      <c r="AC1516" s="349">
        <f t="shared" si="396"/>
        <v>1.2570342475721974</v>
      </c>
      <c r="AD1516" s="349">
        <f t="shared" si="396"/>
        <v>1.3323209533928626</v>
      </c>
      <c r="AE1516" s="349">
        <f t="shared" si="396"/>
        <v>-6.5592737284715934</v>
      </c>
      <c r="AF1516" s="349"/>
      <c r="AG1516" s="349"/>
      <c r="AH1516" s="349"/>
    </row>
    <row r="1517" spans="1:34" s="299" customFormat="1" x14ac:dyDescent="0.2">
      <c r="A1517" s="297" t="s">
        <v>153</v>
      </c>
      <c r="B1517" s="297" t="s">
        <v>420</v>
      </c>
      <c r="C1517" s="349" t="str">
        <f t="shared" si="395"/>
        <v/>
      </c>
      <c r="D1517" s="349" t="str">
        <f t="shared" si="395"/>
        <v/>
      </c>
      <c r="E1517" s="349" t="str">
        <f t="shared" si="395"/>
        <v/>
      </c>
      <c r="F1517" s="349" t="str">
        <f t="shared" si="395"/>
        <v/>
      </c>
      <c r="G1517" s="349" t="str">
        <f t="shared" si="395"/>
        <v/>
      </c>
      <c r="H1517" s="349" t="str">
        <f t="shared" si="395"/>
        <v/>
      </c>
      <c r="I1517" s="349" t="str">
        <f t="shared" si="395"/>
        <v/>
      </c>
      <c r="J1517" s="349" t="str">
        <f t="shared" si="395"/>
        <v/>
      </c>
      <c r="K1517" s="349" t="str">
        <f t="shared" si="395"/>
        <v/>
      </c>
      <c r="L1517" s="349" t="str">
        <f t="shared" si="395"/>
        <v/>
      </c>
      <c r="M1517" s="349" t="str">
        <f t="shared" si="395"/>
        <v/>
      </c>
      <c r="N1517" s="349" t="str">
        <f t="shared" si="395"/>
        <v/>
      </c>
      <c r="O1517" s="349" t="str">
        <f t="shared" si="395"/>
        <v/>
      </c>
      <c r="P1517" s="349" t="str">
        <f t="shared" si="395"/>
        <v/>
      </c>
      <c r="Q1517" s="349" t="str">
        <f t="shared" si="395"/>
        <v/>
      </c>
      <c r="R1517" s="349" t="str">
        <f t="shared" si="395"/>
        <v/>
      </c>
      <c r="S1517" s="349" t="str">
        <f t="shared" si="395"/>
        <v/>
      </c>
      <c r="T1517" s="349" t="str">
        <f t="shared" si="395"/>
        <v/>
      </c>
      <c r="U1517" s="349" t="str">
        <f t="shared" si="395"/>
        <v/>
      </c>
      <c r="V1517" s="349" t="str">
        <f t="shared" si="395"/>
        <v/>
      </c>
      <c r="W1517" s="349" t="str">
        <f t="shared" si="395"/>
        <v/>
      </c>
      <c r="X1517" s="349" t="str">
        <f t="shared" si="396"/>
        <v/>
      </c>
      <c r="Y1517" s="349" t="str">
        <f t="shared" si="396"/>
        <v/>
      </c>
      <c r="Z1517" s="349" t="str">
        <f t="shared" si="396"/>
        <v/>
      </c>
      <c r="AA1517" s="349" t="str">
        <f t="shared" si="396"/>
        <v/>
      </c>
      <c r="AB1517" s="349" t="str">
        <f t="shared" si="396"/>
        <v/>
      </c>
      <c r="AC1517" s="349" t="str">
        <f t="shared" si="396"/>
        <v/>
      </c>
      <c r="AD1517" s="349" t="str">
        <f t="shared" si="396"/>
        <v/>
      </c>
      <c r="AE1517" s="349" t="str">
        <f t="shared" si="396"/>
        <v/>
      </c>
      <c r="AF1517" s="349"/>
      <c r="AG1517" s="349"/>
      <c r="AH1517" s="349"/>
    </row>
    <row r="1518" spans="1:34" s="299" customFormat="1" x14ac:dyDescent="0.2">
      <c r="A1518" s="297" t="s">
        <v>185</v>
      </c>
      <c r="B1518" s="297" t="s">
        <v>421</v>
      </c>
      <c r="C1518" s="349" t="str">
        <f t="shared" si="395"/>
        <v/>
      </c>
      <c r="D1518" s="349" t="str">
        <f t="shared" si="395"/>
        <v/>
      </c>
      <c r="E1518" s="349" t="str">
        <f t="shared" si="395"/>
        <v/>
      </c>
      <c r="F1518" s="349">
        <f t="shared" si="395"/>
        <v>-100</v>
      </c>
      <c r="G1518" s="349">
        <f t="shared" si="395"/>
        <v>-23.4659381409964</v>
      </c>
      <c r="H1518" s="349">
        <f t="shared" si="395"/>
        <v>23.86486465582496</v>
      </c>
      <c r="I1518" s="349">
        <f t="shared" si="395"/>
        <v>-51.069883840943177</v>
      </c>
      <c r="J1518" s="349">
        <f t="shared" si="395"/>
        <v>-12.213665978732424</v>
      </c>
      <c r="K1518" s="349">
        <f t="shared" si="395"/>
        <v>71.872407892935158</v>
      </c>
      <c r="L1518" s="349">
        <f t="shared" si="395"/>
        <v>6.1902197652747404</v>
      </c>
      <c r="M1518" s="349">
        <f t="shared" si="395"/>
        <v>-52.435610064128525</v>
      </c>
      <c r="N1518" s="349">
        <f t="shared" si="395"/>
        <v>64.391442097752986</v>
      </c>
      <c r="O1518" s="349">
        <f t="shared" si="395"/>
        <v>24.829590024261595</v>
      </c>
      <c r="P1518" s="349">
        <f t="shared" si="395"/>
        <v>-6.7090962026749796</v>
      </c>
      <c r="Q1518" s="349">
        <f t="shared" si="395"/>
        <v>79.112722773493488</v>
      </c>
      <c r="R1518" s="349">
        <f t="shared" si="395"/>
        <v>61.293224734969144</v>
      </c>
      <c r="S1518" s="349">
        <f t="shared" si="395"/>
        <v>83.097902093730085</v>
      </c>
      <c r="T1518" s="349">
        <f t="shared" si="395"/>
        <v>80.348221318427775</v>
      </c>
      <c r="U1518" s="349">
        <f t="shared" si="395"/>
        <v>-1.274423527511126</v>
      </c>
      <c r="V1518" s="349">
        <f t="shared" si="395"/>
        <v>-12.542881267008388</v>
      </c>
      <c r="W1518" s="349">
        <f t="shared" si="395"/>
        <v>-3.8643736064974066</v>
      </c>
      <c r="X1518" s="349">
        <f t="shared" si="396"/>
        <v>-6.0375986642670521</v>
      </c>
      <c r="Y1518" s="349">
        <f t="shared" si="396"/>
        <v>-14.556923007655765</v>
      </c>
      <c r="Z1518" s="349">
        <f t="shared" si="396"/>
        <v>0.73163593795728676</v>
      </c>
      <c r="AA1518" s="349">
        <f t="shared" si="396"/>
        <v>2.2204460492503131E-14</v>
      </c>
      <c r="AB1518" s="349">
        <f t="shared" si="396"/>
        <v>2.2204460492503131E-14</v>
      </c>
      <c r="AC1518" s="349">
        <f t="shared" si="396"/>
        <v>1.0704225352112795</v>
      </c>
      <c r="AD1518" s="349">
        <f t="shared" si="396"/>
        <v>7.465632638808084</v>
      </c>
      <c r="AE1518" s="349">
        <f t="shared" si="396"/>
        <v>-6.6486508280472423</v>
      </c>
      <c r="AF1518" s="349"/>
      <c r="AG1518" s="349"/>
      <c r="AH1518" s="349"/>
    </row>
    <row r="1519" spans="1:34" s="299" customFormat="1" x14ac:dyDescent="0.2">
      <c r="A1519" s="297" t="s">
        <v>463</v>
      </c>
      <c r="B1519" s="297" t="s">
        <v>422</v>
      </c>
      <c r="C1519" s="349" t="str">
        <f t="shared" si="395"/>
        <v/>
      </c>
      <c r="D1519" s="349" t="str">
        <f t="shared" si="395"/>
        <v/>
      </c>
      <c r="E1519" s="349" t="str">
        <f t="shared" si="395"/>
        <v/>
      </c>
      <c r="F1519" s="349">
        <f t="shared" si="395"/>
        <v>-23.555297656674455</v>
      </c>
      <c r="G1519" s="349">
        <f t="shared" si="395"/>
        <v>-21.243872893347227</v>
      </c>
      <c r="H1519" s="349">
        <f t="shared" si="395"/>
        <v>-23.3895122617647</v>
      </c>
      <c r="I1519" s="349">
        <f t="shared" si="395"/>
        <v>-22.145209662532384</v>
      </c>
      <c r="J1519" s="349">
        <f t="shared" si="395"/>
        <v>-19.818251578105205</v>
      </c>
      <c r="K1519" s="349">
        <f t="shared" si="395"/>
        <v>-21.389604010691322</v>
      </c>
      <c r="L1519" s="349">
        <f t="shared" si="395"/>
        <v>-19.865113547392653</v>
      </c>
      <c r="M1519" s="349">
        <f t="shared" si="395"/>
        <v>-19.701564597548217</v>
      </c>
      <c r="N1519" s="349">
        <f t="shared" si="395"/>
        <v>-20.406720362092614</v>
      </c>
      <c r="O1519" s="349">
        <f t="shared" si="395"/>
        <v>-15.152890338038905</v>
      </c>
      <c r="P1519" s="349">
        <f t="shared" si="395"/>
        <v>-12.462793459296362</v>
      </c>
      <c r="Q1519" s="349">
        <f t="shared" si="395"/>
        <v>-8.9004046081802457</v>
      </c>
      <c r="R1519" s="349">
        <f t="shared" si="395"/>
        <v>-7.7780575929530134</v>
      </c>
      <c r="S1519" s="349">
        <f t="shared" si="395"/>
        <v>-4.4376421963583601</v>
      </c>
      <c r="T1519" s="349">
        <f t="shared" si="395"/>
        <v>-4.0205184878773341</v>
      </c>
      <c r="U1519" s="349">
        <f t="shared" si="395"/>
        <v>-2.9951476294869384</v>
      </c>
      <c r="V1519" s="349">
        <f t="shared" si="395"/>
        <v>-1.8424539862557321</v>
      </c>
      <c r="W1519" s="349">
        <f t="shared" si="395"/>
        <v>-1.2430904540106757</v>
      </c>
      <c r="X1519" s="349">
        <f t="shared" si="396"/>
        <v>-0.51891385863939155</v>
      </c>
      <c r="Y1519" s="349">
        <f t="shared" si="396"/>
        <v>1.2876792508047963</v>
      </c>
      <c r="Z1519" s="349">
        <f t="shared" si="396"/>
        <v>1.2876792508047963</v>
      </c>
      <c r="AA1519" s="349">
        <f t="shared" si="396"/>
        <v>2.2204460492503131E-14</v>
      </c>
      <c r="AB1519" s="349">
        <f t="shared" si="396"/>
        <v>2.2204460492503131E-14</v>
      </c>
      <c r="AC1519" s="349">
        <f t="shared" si="396"/>
        <v>2.2204460492503131E-14</v>
      </c>
      <c r="AD1519" s="349">
        <f t="shared" si="396"/>
        <v>2.2204460492503131E-14</v>
      </c>
      <c r="AE1519" s="349">
        <f t="shared" si="396"/>
        <v>-8.1289218482600951</v>
      </c>
      <c r="AF1519" s="349"/>
      <c r="AG1519" s="349"/>
      <c r="AH1519" s="349"/>
    </row>
    <row r="1520" spans="1:34" s="299" customFormat="1" x14ac:dyDescent="0.2">
      <c r="A1520" s="297" t="s">
        <v>117</v>
      </c>
      <c r="B1520" s="297" t="s">
        <v>423</v>
      </c>
      <c r="C1520" s="349" t="str">
        <f t="shared" si="395"/>
        <v/>
      </c>
      <c r="D1520" s="349">
        <f t="shared" si="395"/>
        <v>-53.854439071711035</v>
      </c>
      <c r="E1520" s="349">
        <f t="shared" si="395"/>
        <v>-46.957258637716862</v>
      </c>
      <c r="F1520" s="349">
        <f t="shared" si="395"/>
        <v>-39.933378533813347</v>
      </c>
      <c r="G1520" s="349">
        <f t="shared" si="395"/>
        <v>-35.086768109643529</v>
      </c>
      <c r="H1520" s="349">
        <f t="shared" si="395"/>
        <v>-31.805440035620702</v>
      </c>
      <c r="I1520" s="349">
        <f t="shared" si="395"/>
        <v>-38.365861643644791</v>
      </c>
      <c r="J1520" s="349">
        <f t="shared" si="395"/>
        <v>-37.858654057161147</v>
      </c>
      <c r="K1520" s="349">
        <f t="shared" si="395"/>
        <v>-37.881411200899208</v>
      </c>
      <c r="L1520" s="349">
        <f t="shared" si="395"/>
        <v>-46.971275025797354</v>
      </c>
      <c r="M1520" s="349">
        <f t="shared" si="395"/>
        <v>-47.563162873545451</v>
      </c>
      <c r="N1520" s="349">
        <f t="shared" si="395"/>
        <v>-39.76261368634065</v>
      </c>
      <c r="O1520" s="349">
        <f t="shared" si="395"/>
        <v>-36.50316885507241</v>
      </c>
      <c r="P1520" s="349">
        <f t="shared" si="395"/>
        <v>-36.018663837770617</v>
      </c>
      <c r="Q1520" s="349">
        <f t="shared" si="395"/>
        <v>-35.415841826820284</v>
      </c>
      <c r="R1520" s="349">
        <f t="shared" si="395"/>
        <v>-32.187655496114054</v>
      </c>
      <c r="S1520" s="349">
        <f t="shared" si="395"/>
        <v>-7.0937821262269445</v>
      </c>
      <c r="T1520" s="349">
        <f t="shared" si="395"/>
        <v>-6.2505738781976516</v>
      </c>
      <c r="U1520" s="349">
        <f t="shared" si="395"/>
        <v>-5.4749840033533896</v>
      </c>
      <c r="V1520" s="349">
        <f t="shared" si="395"/>
        <v>-1.9944784927222292</v>
      </c>
      <c r="W1520" s="349">
        <f t="shared" si="395"/>
        <v>-0.36765647088760067</v>
      </c>
      <c r="X1520" s="349">
        <f t="shared" si="396"/>
        <v>6.2411199022260888E-2</v>
      </c>
      <c r="Y1520" s="349">
        <f t="shared" si="396"/>
        <v>9.5897004799956331</v>
      </c>
      <c r="Z1520" s="349">
        <f t="shared" si="396"/>
        <v>8.6820689444969688</v>
      </c>
      <c r="AA1520" s="349">
        <f t="shared" si="396"/>
        <v>0</v>
      </c>
      <c r="AB1520" s="349">
        <f t="shared" si="396"/>
        <v>4.046768431308867</v>
      </c>
      <c r="AC1520" s="349">
        <f t="shared" si="396"/>
        <v>8.938882299950123</v>
      </c>
      <c r="AD1520" s="349">
        <f t="shared" si="396"/>
        <v>17.459881245877074</v>
      </c>
      <c r="AE1520" s="349">
        <f t="shared" si="396"/>
        <v>20.395841538396486</v>
      </c>
      <c r="AF1520" s="349"/>
      <c r="AG1520" s="349"/>
      <c r="AH1520" s="349"/>
    </row>
    <row r="1521" spans="1:34" s="299" customFormat="1" x14ac:dyDescent="0.2">
      <c r="A1521" s="297" t="s">
        <v>118</v>
      </c>
      <c r="B1521" s="297" t="s">
        <v>424</v>
      </c>
      <c r="C1521" s="349" t="str">
        <f t="shared" si="395"/>
        <v/>
      </c>
      <c r="D1521" s="349" t="str">
        <f t="shared" si="395"/>
        <v/>
      </c>
      <c r="E1521" s="349" t="str">
        <f t="shared" si="395"/>
        <v/>
      </c>
      <c r="F1521" s="349" t="str">
        <f t="shared" si="395"/>
        <v/>
      </c>
      <c r="G1521" s="349" t="str">
        <f t="shared" si="395"/>
        <v/>
      </c>
      <c r="H1521" s="349" t="str">
        <f t="shared" si="395"/>
        <v/>
      </c>
      <c r="I1521" s="349" t="str">
        <f t="shared" si="395"/>
        <v/>
      </c>
      <c r="J1521" s="349" t="str">
        <f t="shared" si="395"/>
        <v/>
      </c>
      <c r="K1521" s="349" t="str">
        <f t="shared" si="395"/>
        <v/>
      </c>
      <c r="L1521" s="349" t="str">
        <f t="shared" si="395"/>
        <v/>
      </c>
      <c r="M1521" s="349" t="str">
        <f t="shared" si="395"/>
        <v/>
      </c>
      <c r="N1521" s="349" t="str">
        <f t="shared" si="395"/>
        <v/>
      </c>
      <c r="O1521" s="349" t="str">
        <f t="shared" si="395"/>
        <v/>
      </c>
      <c r="P1521" s="349" t="str">
        <f t="shared" si="395"/>
        <v/>
      </c>
      <c r="Q1521" s="349" t="str">
        <f t="shared" si="395"/>
        <v/>
      </c>
      <c r="R1521" s="349" t="str">
        <f t="shared" si="395"/>
        <v/>
      </c>
      <c r="S1521" s="349" t="str">
        <f t="shared" si="395"/>
        <v/>
      </c>
      <c r="T1521" s="349" t="str">
        <f t="shared" si="395"/>
        <v/>
      </c>
      <c r="U1521" s="349" t="str">
        <f t="shared" si="395"/>
        <v/>
      </c>
      <c r="V1521" s="349" t="str">
        <f t="shared" si="395"/>
        <v/>
      </c>
      <c r="W1521" s="349" t="str">
        <f t="shared" si="395"/>
        <v/>
      </c>
      <c r="X1521" s="349" t="str">
        <f t="shared" si="396"/>
        <v/>
      </c>
      <c r="Y1521" s="349" t="str">
        <f t="shared" si="396"/>
        <v/>
      </c>
      <c r="Z1521" s="349" t="str">
        <f t="shared" si="396"/>
        <v/>
      </c>
      <c r="AA1521" s="349" t="str">
        <f t="shared" si="396"/>
        <v/>
      </c>
      <c r="AB1521" s="349" t="str">
        <f t="shared" si="396"/>
        <v/>
      </c>
      <c r="AC1521" s="349" t="str">
        <f t="shared" si="396"/>
        <v/>
      </c>
      <c r="AD1521" s="349" t="str">
        <f t="shared" si="396"/>
        <v/>
      </c>
      <c r="AE1521" s="349" t="str">
        <f t="shared" si="396"/>
        <v/>
      </c>
      <c r="AF1521" s="349"/>
      <c r="AG1521" s="349"/>
      <c r="AH1521" s="349"/>
    </row>
    <row r="1522" spans="1:34" s="299" customFormat="1" x14ac:dyDescent="0.2">
      <c r="A1522" s="297" t="s">
        <v>187</v>
      </c>
      <c r="B1522" s="297" t="s">
        <v>425</v>
      </c>
      <c r="C1522" s="349" t="str">
        <f t="shared" si="395"/>
        <v/>
      </c>
      <c r="D1522" s="349" t="str">
        <f t="shared" si="395"/>
        <v/>
      </c>
      <c r="E1522" s="349" t="str">
        <f t="shared" si="395"/>
        <v/>
      </c>
      <c r="F1522" s="349" t="str">
        <f t="shared" si="395"/>
        <v/>
      </c>
      <c r="G1522" s="349" t="str">
        <f t="shared" si="395"/>
        <v/>
      </c>
      <c r="H1522" s="349" t="str">
        <f t="shared" si="395"/>
        <v/>
      </c>
      <c r="I1522" s="349" t="str">
        <f t="shared" si="395"/>
        <v/>
      </c>
      <c r="J1522" s="349" t="str">
        <f t="shared" si="395"/>
        <v/>
      </c>
      <c r="K1522" s="349" t="str">
        <f t="shared" si="395"/>
        <v/>
      </c>
      <c r="L1522" s="349" t="str">
        <f t="shared" si="395"/>
        <v/>
      </c>
      <c r="M1522" s="349" t="str">
        <f t="shared" si="395"/>
        <v/>
      </c>
      <c r="N1522" s="349" t="str">
        <f t="shared" si="395"/>
        <v/>
      </c>
      <c r="O1522" s="349" t="str">
        <f t="shared" si="395"/>
        <v/>
      </c>
      <c r="P1522" s="349" t="str">
        <f t="shared" si="395"/>
        <v/>
      </c>
      <c r="Q1522" s="349" t="str">
        <f t="shared" si="395"/>
        <v/>
      </c>
      <c r="R1522" s="349" t="str">
        <f t="shared" si="395"/>
        <v/>
      </c>
      <c r="S1522" s="349" t="str">
        <f t="shared" si="395"/>
        <v/>
      </c>
      <c r="T1522" s="349" t="str">
        <f t="shared" si="395"/>
        <v/>
      </c>
      <c r="U1522" s="349" t="str">
        <f t="shared" si="395"/>
        <v/>
      </c>
      <c r="V1522" s="349" t="str">
        <f t="shared" si="395"/>
        <v/>
      </c>
      <c r="W1522" s="349" t="str">
        <f t="shared" si="395"/>
        <v/>
      </c>
      <c r="X1522" s="349" t="str">
        <f t="shared" si="396"/>
        <v/>
      </c>
      <c r="Y1522" s="349" t="str">
        <f t="shared" si="396"/>
        <v/>
      </c>
      <c r="Z1522" s="349" t="str">
        <f t="shared" si="396"/>
        <v/>
      </c>
      <c r="AA1522" s="349" t="str">
        <f t="shared" si="396"/>
        <v/>
      </c>
      <c r="AB1522" s="349" t="str">
        <f t="shared" si="396"/>
        <v/>
      </c>
      <c r="AC1522" s="349" t="str">
        <f t="shared" si="396"/>
        <v/>
      </c>
      <c r="AD1522" s="349" t="str">
        <f t="shared" si="396"/>
        <v/>
      </c>
      <c r="AE1522" s="349" t="str">
        <f t="shared" si="396"/>
        <v/>
      </c>
      <c r="AF1522" s="349"/>
      <c r="AG1522" s="349"/>
      <c r="AH1522" s="349"/>
    </row>
    <row r="1523" spans="1:34" s="299" customFormat="1" x14ac:dyDescent="0.2">
      <c r="A1523" s="297" t="s">
        <v>189</v>
      </c>
      <c r="B1523" s="297" t="s">
        <v>426</v>
      </c>
      <c r="C1523" s="349" t="str">
        <f t="shared" ref="C1523:Z1534" si="397">IFERROR(100*(C1364/C1417-1),"")</f>
        <v/>
      </c>
      <c r="D1523" s="349">
        <f t="shared" si="397"/>
        <v>-25.190616608679552</v>
      </c>
      <c r="E1523" s="349">
        <f t="shared" si="397"/>
        <v>-16.519916489696907</v>
      </c>
      <c r="F1523" s="349">
        <f t="shared" si="397"/>
        <v>-15.26147611262142</v>
      </c>
      <c r="G1523" s="349">
        <f t="shared" si="397"/>
        <v>-17.688493516686389</v>
      </c>
      <c r="H1523" s="349">
        <f t="shared" si="397"/>
        <v>-16.363152723665351</v>
      </c>
      <c r="I1523" s="349">
        <f t="shared" si="397"/>
        <v>-16.214446501357038</v>
      </c>
      <c r="J1523" s="349">
        <f t="shared" si="397"/>
        <v>-6.3217244212329433</v>
      </c>
      <c r="K1523" s="349">
        <f t="shared" si="397"/>
        <v>-16.719014831839417</v>
      </c>
      <c r="L1523" s="349">
        <f t="shared" si="397"/>
        <v>-14.995925351054129</v>
      </c>
      <c r="M1523" s="349">
        <f t="shared" si="397"/>
        <v>-11.47106075759552</v>
      </c>
      <c r="N1523" s="349">
        <f t="shared" si="397"/>
        <v>-8.3655655403728986</v>
      </c>
      <c r="O1523" s="349">
        <f t="shared" si="397"/>
        <v>-7.4470495640080685</v>
      </c>
      <c r="P1523" s="349">
        <f t="shared" si="397"/>
        <v>-15.442665036886405</v>
      </c>
      <c r="Q1523" s="349">
        <f t="shared" si="397"/>
        <v>-12.278802375844645</v>
      </c>
      <c r="R1523" s="349">
        <f t="shared" si="397"/>
        <v>-10.412614049291468</v>
      </c>
      <c r="S1523" s="349">
        <f t="shared" si="397"/>
        <v>-8.6252054278080799</v>
      </c>
      <c r="T1523" s="349">
        <f t="shared" si="397"/>
        <v>0.4090042316261755</v>
      </c>
      <c r="U1523" s="349">
        <f t="shared" si="397"/>
        <v>-5.7310576492759058</v>
      </c>
      <c r="V1523" s="349">
        <f t="shared" si="397"/>
        <v>-5.9476258088016714</v>
      </c>
      <c r="W1523" s="349">
        <f t="shared" si="397"/>
        <v>-3.2247965671266976</v>
      </c>
      <c r="X1523" s="349">
        <f t="shared" si="396"/>
        <v>-8.8003296769777588</v>
      </c>
      <c r="Y1523" s="349">
        <f t="shared" si="396"/>
        <v>-7.7190824229888877</v>
      </c>
      <c r="Z1523" s="349">
        <f t="shared" si="396"/>
        <v>-3.3447472481214047</v>
      </c>
      <c r="AA1523" s="349">
        <f t="shared" si="396"/>
        <v>0</v>
      </c>
      <c r="AB1523" s="349">
        <f t="shared" si="396"/>
        <v>1.6096428276209496</v>
      </c>
      <c r="AC1523" s="349">
        <f t="shared" si="396"/>
        <v>3.5672082176072761</v>
      </c>
      <c r="AD1523" s="349">
        <f t="shared" si="396"/>
        <v>13.0245879604582</v>
      </c>
      <c r="AE1523" s="349">
        <f t="shared" si="396"/>
        <v>16.196572156354705</v>
      </c>
      <c r="AF1523" s="349"/>
      <c r="AG1523" s="349"/>
      <c r="AH1523" s="349"/>
    </row>
    <row r="1524" spans="1:34" s="299" customFormat="1" x14ac:dyDescent="0.2">
      <c r="A1524" s="297" t="s">
        <v>464</v>
      </c>
      <c r="B1524" s="297" t="s">
        <v>427</v>
      </c>
      <c r="C1524" s="349" t="str">
        <f t="shared" si="397"/>
        <v/>
      </c>
      <c r="D1524" s="349">
        <f t="shared" si="397"/>
        <v>-41.928646009412454</v>
      </c>
      <c r="E1524" s="349">
        <f t="shared" si="397"/>
        <v>-36.538334294817545</v>
      </c>
      <c r="F1524" s="349">
        <f t="shared" si="397"/>
        <v>-28.000515660119774</v>
      </c>
      <c r="G1524" s="349">
        <f t="shared" si="397"/>
        <v>-30.904053391010489</v>
      </c>
      <c r="H1524" s="349">
        <f t="shared" si="397"/>
        <v>-32.274654560191649</v>
      </c>
      <c r="I1524" s="349">
        <f t="shared" si="397"/>
        <v>-26.346511782359716</v>
      </c>
      <c r="J1524" s="349">
        <f t="shared" si="397"/>
        <v>-24.631192451891181</v>
      </c>
      <c r="K1524" s="349">
        <f t="shared" si="397"/>
        <v>-29.142239432217597</v>
      </c>
      <c r="L1524" s="349">
        <f t="shared" si="397"/>
        <v>-19.058379183592479</v>
      </c>
      <c r="M1524" s="349">
        <f t="shared" si="397"/>
        <v>-22.118687753336165</v>
      </c>
      <c r="N1524" s="349">
        <f t="shared" si="397"/>
        <v>-20.855410990353242</v>
      </c>
      <c r="O1524" s="349">
        <f t="shared" si="397"/>
        <v>-22.058147196000487</v>
      </c>
      <c r="P1524" s="349">
        <f t="shared" si="397"/>
        <v>-24.23325760812779</v>
      </c>
      <c r="Q1524" s="349">
        <f t="shared" si="397"/>
        <v>-19.658597886306637</v>
      </c>
      <c r="R1524" s="349">
        <f t="shared" si="397"/>
        <v>-18.667986180457397</v>
      </c>
      <c r="S1524" s="349">
        <f t="shared" si="397"/>
        <v>-14.8063992671419</v>
      </c>
      <c r="T1524" s="349">
        <f t="shared" si="397"/>
        <v>-14.348177642400383</v>
      </c>
      <c r="U1524" s="349">
        <f t="shared" si="397"/>
        <v>-12.483231597647837</v>
      </c>
      <c r="V1524" s="349">
        <f t="shared" si="397"/>
        <v>-9.0789806102261945</v>
      </c>
      <c r="W1524" s="349">
        <f t="shared" si="397"/>
        <v>-3.2110812206922468</v>
      </c>
      <c r="X1524" s="349">
        <f t="shared" si="396"/>
        <v>-7.3656340594436269</v>
      </c>
      <c r="Y1524" s="349">
        <f t="shared" si="396"/>
        <v>-4.5940014630579391</v>
      </c>
      <c r="Z1524" s="349">
        <f t="shared" si="396"/>
        <v>-4.5940014630577952</v>
      </c>
      <c r="AA1524" s="349">
        <f t="shared" si="396"/>
        <v>0</v>
      </c>
      <c r="AB1524" s="349">
        <f t="shared" si="396"/>
        <v>-2.9118322161865051</v>
      </c>
      <c r="AC1524" s="349">
        <f t="shared" si="396"/>
        <v>-5.0186476403236702</v>
      </c>
      <c r="AD1524" s="349">
        <f t="shared" si="396"/>
        <v>0.29003051554505888</v>
      </c>
      <c r="AE1524" s="349">
        <f t="shared" si="396"/>
        <v>-7.3393272426819252</v>
      </c>
      <c r="AF1524" s="349"/>
      <c r="AG1524" s="349"/>
      <c r="AH1524" s="349"/>
    </row>
    <row r="1525" spans="1:34" s="299" customFormat="1" x14ac:dyDescent="0.2">
      <c r="A1525" s="297" t="s">
        <v>465</v>
      </c>
      <c r="B1525" s="297" t="s">
        <v>428</v>
      </c>
      <c r="C1525" s="349" t="str">
        <f t="shared" si="397"/>
        <v/>
      </c>
      <c r="D1525" s="349">
        <f t="shared" si="397"/>
        <v>-66.100632962941845</v>
      </c>
      <c r="E1525" s="349">
        <f t="shared" si="397"/>
        <v>-65.25533497845062</v>
      </c>
      <c r="F1525" s="349">
        <f t="shared" si="397"/>
        <v>-69.386046492471863</v>
      </c>
      <c r="G1525" s="349">
        <f t="shared" si="397"/>
        <v>15.570545510258027</v>
      </c>
      <c r="H1525" s="349">
        <f t="shared" si="397"/>
        <v>129.01919162888308</v>
      </c>
      <c r="I1525" s="349">
        <f t="shared" si="397"/>
        <v>-28.976214229446473</v>
      </c>
      <c r="J1525" s="349">
        <f t="shared" si="397"/>
        <v>-97.319297485413728</v>
      </c>
      <c r="K1525" s="349">
        <f t="shared" si="397"/>
        <v>-83.642513552411586</v>
      </c>
      <c r="L1525" s="349">
        <f t="shared" si="397"/>
        <v>-73.413470841072922</v>
      </c>
      <c r="M1525" s="349">
        <f t="shared" si="397"/>
        <v>-51.88952725234428</v>
      </c>
      <c r="N1525" s="349">
        <f t="shared" si="397"/>
        <v>-18.669559030749816</v>
      </c>
      <c r="O1525" s="349">
        <f t="shared" si="397"/>
        <v>-10.594649429549573</v>
      </c>
      <c r="P1525" s="349">
        <f t="shared" si="397"/>
        <v>3.8059447014096026</v>
      </c>
      <c r="Q1525" s="349">
        <f t="shared" si="397"/>
        <v>-25.594955397754838</v>
      </c>
      <c r="R1525" s="349">
        <f t="shared" si="397"/>
        <v>-27.212456367368855</v>
      </c>
      <c r="S1525" s="349">
        <f t="shared" si="397"/>
        <v>-25.40412490352675</v>
      </c>
      <c r="T1525" s="349">
        <f t="shared" si="397"/>
        <v>-25.303077171186892</v>
      </c>
      <c r="U1525" s="349">
        <f t="shared" si="397"/>
        <v>-24.941640447821666</v>
      </c>
      <c r="V1525" s="349">
        <f t="shared" si="397"/>
        <v>-24.270745259940885</v>
      </c>
      <c r="W1525" s="349">
        <f t="shared" si="397"/>
        <v>-20.236763129405055</v>
      </c>
      <c r="X1525" s="349">
        <f t="shared" si="396"/>
        <v>-19.916654689228043</v>
      </c>
      <c r="Y1525" s="349">
        <f t="shared" si="396"/>
        <v>-20.289430486950767</v>
      </c>
      <c r="Z1525" s="349">
        <f t="shared" si="396"/>
        <v>-7.2906022058564446</v>
      </c>
      <c r="AA1525" s="349">
        <f t="shared" si="396"/>
        <v>0</v>
      </c>
      <c r="AB1525" s="349">
        <f t="shared" si="396"/>
        <v>1.7193225710607107</v>
      </c>
      <c r="AC1525" s="349">
        <f t="shared" si="396"/>
        <v>2.2638468990786365</v>
      </c>
      <c r="AD1525" s="349">
        <f t="shared" si="396"/>
        <v>5.6420983390323309</v>
      </c>
      <c r="AE1525" s="349">
        <f t="shared" si="396"/>
        <v>7.0973622692567462</v>
      </c>
      <c r="AF1525" s="349"/>
      <c r="AG1525" s="349"/>
      <c r="AH1525" s="349"/>
    </row>
    <row r="1526" spans="1:34" s="299" customFormat="1" x14ac:dyDescent="0.2">
      <c r="A1526" s="297" t="s">
        <v>466</v>
      </c>
      <c r="B1526" s="297" t="s">
        <v>429</v>
      </c>
      <c r="C1526" s="349" t="str">
        <f t="shared" si="397"/>
        <v/>
      </c>
      <c r="D1526" s="349">
        <f t="shared" si="397"/>
        <v>-98.021196694770481</v>
      </c>
      <c r="E1526" s="349">
        <f t="shared" si="397"/>
        <v>-97.435600700754975</v>
      </c>
      <c r="F1526" s="349">
        <f t="shared" si="397"/>
        <v>-97.207526203421565</v>
      </c>
      <c r="G1526" s="349">
        <f t="shared" si="397"/>
        <v>-94.097640530972924</v>
      </c>
      <c r="H1526" s="349">
        <f t="shared" si="397"/>
        <v>-93.846497655975455</v>
      </c>
      <c r="I1526" s="349">
        <f t="shared" si="397"/>
        <v>-93.499178425992497</v>
      </c>
      <c r="J1526" s="349">
        <f t="shared" si="397"/>
        <v>-92.092839696702285</v>
      </c>
      <c r="K1526" s="349">
        <f t="shared" si="397"/>
        <v>-88.4854658213996</v>
      </c>
      <c r="L1526" s="349">
        <f t="shared" si="397"/>
        <v>-93.988334682307638</v>
      </c>
      <c r="M1526" s="349">
        <f t="shared" si="397"/>
        <v>-23.183331385291673</v>
      </c>
      <c r="N1526" s="349">
        <f t="shared" si="397"/>
        <v>107.16252032893094</v>
      </c>
      <c r="O1526" s="349">
        <f t="shared" si="397"/>
        <v>190.55294214251117</v>
      </c>
      <c r="P1526" s="349">
        <f t="shared" si="397"/>
        <v>102.50420563938781</v>
      </c>
      <c r="Q1526" s="349">
        <f t="shared" si="397"/>
        <v>103.93064418328075</v>
      </c>
      <c r="R1526" s="349">
        <f t="shared" si="397"/>
        <v>143.7073797576125</v>
      </c>
      <c r="S1526" s="349">
        <f t="shared" si="397"/>
        <v>92.313156803934021</v>
      </c>
      <c r="T1526" s="349">
        <f t="shared" si="397"/>
        <v>268.96509241149016</v>
      </c>
      <c r="U1526" s="349">
        <f t="shared" si="397"/>
        <v>182.56351948538276</v>
      </c>
      <c r="V1526" s="349">
        <f t="shared" si="397"/>
        <v>113.96871813915523</v>
      </c>
      <c r="W1526" s="349">
        <f t="shared" si="397"/>
        <v>86.63354257004346</v>
      </c>
      <c r="X1526" s="349">
        <f t="shared" si="396"/>
        <v>168.099938774203</v>
      </c>
      <c r="Y1526" s="349">
        <f t="shared" si="396"/>
        <v>75.877116701682738</v>
      </c>
      <c r="Z1526" s="349">
        <f t="shared" si="396"/>
        <v>53.230629910840598</v>
      </c>
      <c r="AA1526" s="349">
        <f t="shared" si="396"/>
        <v>0</v>
      </c>
      <c r="AB1526" s="349">
        <f t="shared" si="396"/>
        <v>0.40017515265040604</v>
      </c>
      <c r="AC1526" s="349">
        <f t="shared" si="396"/>
        <v>2.86318350467345</v>
      </c>
      <c r="AD1526" s="349">
        <f t="shared" si="396"/>
        <v>3.0477041871021404</v>
      </c>
      <c r="AE1526" s="349">
        <f t="shared" si="396"/>
        <v>3.0859821869778203</v>
      </c>
      <c r="AF1526" s="349"/>
      <c r="AG1526" s="349"/>
      <c r="AH1526" s="349"/>
    </row>
    <row r="1527" spans="1:34" s="299" customFormat="1" x14ac:dyDescent="0.2">
      <c r="A1527" s="297" t="s">
        <v>191</v>
      </c>
      <c r="B1527" s="297" t="s">
        <v>430</v>
      </c>
      <c r="C1527" s="349" t="str">
        <f t="shared" si="397"/>
        <v/>
      </c>
      <c r="D1527" s="349" t="str">
        <f t="shared" si="397"/>
        <v/>
      </c>
      <c r="E1527" s="349" t="str">
        <f t="shared" si="397"/>
        <v/>
      </c>
      <c r="F1527" s="349" t="str">
        <f t="shared" si="397"/>
        <v/>
      </c>
      <c r="G1527" s="349" t="str">
        <f t="shared" si="397"/>
        <v/>
      </c>
      <c r="H1527" s="349" t="str">
        <f t="shared" si="397"/>
        <v/>
      </c>
      <c r="I1527" s="349" t="str">
        <f t="shared" si="397"/>
        <v/>
      </c>
      <c r="J1527" s="349" t="str">
        <f t="shared" si="397"/>
        <v/>
      </c>
      <c r="K1527" s="349" t="str">
        <f t="shared" si="397"/>
        <v/>
      </c>
      <c r="L1527" s="349" t="str">
        <f t="shared" si="397"/>
        <v/>
      </c>
      <c r="M1527" s="349" t="str">
        <f t="shared" si="397"/>
        <v/>
      </c>
      <c r="N1527" s="349" t="str">
        <f t="shared" si="397"/>
        <v/>
      </c>
      <c r="O1527" s="349" t="str">
        <f t="shared" si="397"/>
        <v/>
      </c>
      <c r="P1527" s="349" t="str">
        <f t="shared" si="397"/>
        <v/>
      </c>
      <c r="Q1527" s="349" t="str">
        <f t="shared" si="397"/>
        <v/>
      </c>
      <c r="R1527" s="349" t="str">
        <f t="shared" si="397"/>
        <v/>
      </c>
      <c r="S1527" s="349" t="str">
        <f t="shared" si="397"/>
        <v/>
      </c>
      <c r="T1527" s="349" t="str">
        <f t="shared" si="397"/>
        <v/>
      </c>
      <c r="U1527" s="349" t="str">
        <f t="shared" si="397"/>
        <v/>
      </c>
      <c r="V1527" s="349" t="str">
        <f t="shared" si="397"/>
        <v/>
      </c>
      <c r="W1527" s="349" t="str">
        <f t="shared" si="397"/>
        <v/>
      </c>
      <c r="X1527" s="349" t="str">
        <f t="shared" si="396"/>
        <v/>
      </c>
      <c r="Y1527" s="349" t="str">
        <f t="shared" si="396"/>
        <v/>
      </c>
      <c r="Z1527" s="349" t="str">
        <f t="shared" si="396"/>
        <v/>
      </c>
      <c r="AA1527" s="349" t="str">
        <f t="shared" si="396"/>
        <v/>
      </c>
      <c r="AB1527" s="349" t="str">
        <f t="shared" si="396"/>
        <v/>
      </c>
      <c r="AC1527" s="349" t="str">
        <f t="shared" si="396"/>
        <v/>
      </c>
      <c r="AD1527" s="349" t="str">
        <f t="shared" si="396"/>
        <v/>
      </c>
      <c r="AE1527" s="349" t="str">
        <f t="shared" si="396"/>
        <v/>
      </c>
      <c r="AF1527" s="349"/>
      <c r="AG1527" s="349"/>
      <c r="AH1527" s="349"/>
    </row>
    <row r="1528" spans="1:34" s="299" customFormat="1" x14ac:dyDescent="0.2">
      <c r="A1528" s="297" t="s">
        <v>192</v>
      </c>
      <c r="B1528" s="297" t="s">
        <v>431</v>
      </c>
      <c r="C1528" s="349" t="str">
        <f t="shared" si="397"/>
        <v/>
      </c>
      <c r="D1528" s="349">
        <f t="shared" si="397"/>
        <v>-50.845307558032495</v>
      </c>
      <c r="E1528" s="349">
        <f t="shared" si="397"/>
        <v>-48.403796720551973</v>
      </c>
      <c r="F1528" s="349">
        <f t="shared" si="397"/>
        <v>-45.608863092671015</v>
      </c>
      <c r="G1528" s="349">
        <f t="shared" si="397"/>
        <v>-22.65479643154158</v>
      </c>
      <c r="H1528" s="349">
        <f t="shared" si="397"/>
        <v>-32.821344795714339</v>
      </c>
      <c r="I1528" s="349">
        <f t="shared" si="397"/>
        <v>-31.807521025812758</v>
      </c>
      <c r="J1528" s="349">
        <f t="shared" si="397"/>
        <v>-37.839868845910516</v>
      </c>
      <c r="K1528" s="349">
        <f t="shared" si="397"/>
        <v>-39.024331164138616</v>
      </c>
      <c r="L1528" s="349">
        <f t="shared" si="397"/>
        <v>-38.114633666271445</v>
      </c>
      <c r="M1528" s="349">
        <f t="shared" si="397"/>
        <v>-36.095598800856841</v>
      </c>
      <c r="N1528" s="349">
        <f t="shared" si="397"/>
        <v>-31.894806194083746</v>
      </c>
      <c r="O1528" s="349">
        <f t="shared" si="397"/>
        <v>-32.335980871912341</v>
      </c>
      <c r="P1528" s="349">
        <f t="shared" si="397"/>
        <v>-32.333894497321772</v>
      </c>
      <c r="Q1528" s="349">
        <f t="shared" si="397"/>
        <v>-32.85318568467688</v>
      </c>
      <c r="R1528" s="349">
        <f t="shared" si="397"/>
        <v>-29.211029378784549</v>
      </c>
      <c r="S1528" s="349">
        <f t="shared" si="397"/>
        <v>-23.784752627637161</v>
      </c>
      <c r="T1528" s="349">
        <f t="shared" si="397"/>
        <v>-22.793018652126584</v>
      </c>
      <c r="U1528" s="349">
        <f t="shared" si="397"/>
        <v>-23.656766244173212</v>
      </c>
      <c r="V1528" s="349">
        <f t="shared" si="397"/>
        <v>-22.429380952008149</v>
      </c>
      <c r="W1528" s="349">
        <f t="shared" si="397"/>
        <v>-23.9018650818536</v>
      </c>
      <c r="X1528" s="349">
        <f t="shared" si="396"/>
        <v>-20.705531388424436</v>
      </c>
      <c r="Y1528" s="349">
        <f t="shared" si="396"/>
        <v>-20.187716847906412</v>
      </c>
      <c r="Z1528" s="349">
        <f t="shared" si="396"/>
        <v>-19.734651939492288</v>
      </c>
      <c r="AA1528" s="349">
        <f t="shared" si="396"/>
        <v>0</v>
      </c>
      <c r="AB1528" s="349">
        <f t="shared" si="396"/>
        <v>5.7780083714864539</v>
      </c>
      <c r="AC1528" s="349">
        <f t="shared" si="396"/>
        <v>33.879670590787534</v>
      </c>
      <c r="AD1528" s="349">
        <f t="shared" si="396"/>
        <v>37.171869530693598</v>
      </c>
      <c r="AE1528" s="349">
        <f t="shared" si="396"/>
        <v>40.539312281265019</v>
      </c>
      <c r="AF1528" s="349"/>
      <c r="AG1528" s="349"/>
      <c r="AH1528" s="349"/>
    </row>
    <row r="1529" spans="1:34" s="299" customFormat="1" x14ac:dyDescent="0.2">
      <c r="A1529" s="297" t="s">
        <v>467</v>
      </c>
      <c r="B1529" s="297" t="s">
        <v>433</v>
      </c>
      <c r="C1529" s="349" t="str">
        <f t="shared" si="397"/>
        <v/>
      </c>
      <c r="D1529" s="349">
        <f t="shared" si="397"/>
        <v>-57.577858048652885</v>
      </c>
      <c r="E1529" s="349">
        <f t="shared" si="397"/>
        <v>-46.578996606116128</v>
      </c>
      <c r="F1529" s="349">
        <f t="shared" si="397"/>
        <v>-43.68521471266854</v>
      </c>
      <c r="G1529" s="349">
        <f t="shared" si="397"/>
        <v>-19.919332824687331</v>
      </c>
      <c r="H1529" s="349">
        <f t="shared" si="397"/>
        <v>-30.445440951772884</v>
      </c>
      <c r="I1529" s="349">
        <f t="shared" si="397"/>
        <v>-29.395761331755477</v>
      </c>
      <c r="J1529" s="349">
        <f t="shared" si="397"/>
        <v>-35.641454869033481</v>
      </c>
      <c r="K1529" s="349">
        <f t="shared" si="397"/>
        <v>-39.024331164138601</v>
      </c>
      <c r="L1529" s="349">
        <f t="shared" si="397"/>
        <v>-38.114633666271438</v>
      </c>
      <c r="M1529" s="349">
        <f t="shared" si="397"/>
        <v>-36.095598800856834</v>
      </c>
      <c r="N1529" s="349">
        <f t="shared" si="397"/>
        <v>-31.894806194083746</v>
      </c>
      <c r="O1529" s="349">
        <f t="shared" si="397"/>
        <v>-32.335980871912348</v>
      </c>
      <c r="P1529" s="349">
        <f t="shared" si="397"/>
        <v>-32.333894497321772</v>
      </c>
      <c r="Q1529" s="349">
        <f t="shared" si="397"/>
        <v>-32.853185684676887</v>
      </c>
      <c r="R1529" s="349">
        <f t="shared" si="397"/>
        <v>-29.211029378784559</v>
      </c>
      <c r="S1529" s="349">
        <f t="shared" si="397"/>
        <v>-23.784752627637161</v>
      </c>
      <c r="T1529" s="349">
        <f t="shared" si="397"/>
        <v>-22.793018652126584</v>
      </c>
      <c r="U1529" s="349">
        <f t="shared" si="397"/>
        <v>-23.656766244173198</v>
      </c>
      <c r="V1529" s="349">
        <f t="shared" si="397"/>
        <v>-22.429380952008149</v>
      </c>
      <c r="W1529" s="349">
        <f t="shared" si="397"/>
        <v>-23.9018650818536</v>
      </c>
      <c r="X1529" s="349">
        <f t="shared" si="396"/>
        <v>-20.705531388424426</v>
      </c>
      <c r="Y1529" s="349">
        <f t="shared" si="396"/>
        <v>-20.187716847906412</v>
      </c>
      <c r="Z1529" s="349">
        <f t="shared" si="396"/>
        <v>-19.734651939492288</v>
      </c>
      <c r="AA1529" s="349">
        <f t="shared" si="396"/>
        <v>0</v>
      </c>
      <c r="AB1529" s="349">
        <f t="shared" si="396"/>
        <v>2.429637601478607</v>
      </c>
      <c r="AC1529" s="349">
        <f t="shared" si="396"/>
        <v>21.996660181693571</v>
      </c>
      <c r="AD1529" s="349">
        <f t="shared" si="396"/>
        <v>23.956644660747095</v>
      </c>
      <c r="AE1529" s="349">
        <f t="shared" si="396"/>
        <v>25.31655585279886</v>
      </c>
      <c r="AF1529" s="349"/>
      <c r="AG1529" s="349"/>
      <c r="AH1529" s="349"/>
    </row>
    <row r="1530" spans="1:34" s="299" customFormat="1" x14ac:dyDescent="0.2">
      <c r="A1530" s="297" t="s">
        <v>193</v>
      </c>
      <c r="B1530" s="297" t="s">
        <v>434</v>
      </c>
      <c r="C1530" s="349" t="str">
        <f t="shared" si="397"/>
        <v/>
      </c>
      <c r="D1530" s="349" t="str">
        <f t="shared" si="397"/>
        <v/>
      </c>
      <c r="E1530" s="349" t="str">
        <f t="shared" si="397"/>
        <v/>
      </c>
      <c r="F1530" s="349" t="str">
        <f t="shared" si="397"/>
        <v/>
      </c>
      <c r="G1530" s="349" t="str">
        <f t="shared" si="397"/>
        <v/>
      </c>
      <c r="H1530" s="349" t="str">
        <f t="shared" si="397"/>
        <v/>
      </c>
      <c r="I1530" s="349" t="str">
        <f t="shared" si="397"/>
        <v/>
      </c>
      <c r="J1530" s="349" t="str">
        <f t="shared" si="397"/>
        <v/>
      </c>
      <c r="K1530" s="349" t="str">
        <f t="shared" si="397"/>
        <v/>
      </c>
      <c r="L1530" s="349" t="str">
        <f t="shared" si="397"/>
        <v/>
      </c>
      <c r="M1530" s="349" t="str">
        <f t="shared" si="397"/>
        <v/>
      </c>
      <c r="N1530" s="349" t="str">
        <f t="shared" si="397"/>
        <v/>
      </c>
      <c r="O1530" s="349" t="str">
        <f t="shared" si="397"/>
        <v/>
      </c>
      <c r="P1530" s="349" t="str">
        <f t="shared" si="397"/>
        <v/>
      </c>
      <c r="Q1530" s="349" t="str">
        <f t="shared" si="397"/>
        <v/>
      </c>
      <c r="R1530" s="349" t="str">
        <f t="shared" si="397"/>
        <v/>
      </c>
      <c r="S1530" s="349" t="str">
        <f t="shared" si="397"/>
        <v/>
      </c>
      <c r="T1530" s="349" t="str">
        <f t="shared" si="397"/>
        <v/>
      </c>
      <c r="U1530" s="349" t="str">
        <f t="shared" si="397"/>
        <v/>
      </c>
      <c r="V1530" s="349" t="str">
        <f t="shared" si="397"/>
        <v/>
      </c>
      <c r="W1530" s="349" t="str">
        <f t="shared" si="397"/>
        <v/>
      </c>
      <c r="X1530" s="349" t="str">
        <f t="shared" si="397"/>
        <v/>
      </c>
      <c r="Y1530" s="349" t="str">
        <f t="shared" si="397"/>
        <v/>
      </c>
      <c r="Z1530" s="349" t="str">
        <f t="shared" si="397"/>
        <v/>
      </c>
      <c r="AA1530" s="349" t="str">
        <f t="shared" ref="X1530:AE1537" si="398">IFERROR(100*(AA1371/AA1424-1),"")</f>
        <v/>
      </c>
      <c r="AB1530" s="349" t="str">
        <f t="shared" si="398"/>
        <v/>
      </c>
      <c r="AC1530" s="349" t="str">
        <f t="shared" si="398"/>
        <v/>
      </c>
      <c r="AD1530" s="349" t="str">
        <f t="shared" si="398"/>
        <v/>
      </c>
      <c r="AE1530" s="349" t="str">
        <f t="shared" si="398"/>
        <v/>
      </c>
      <c r="AF1530" s="349"/>
      <c r="AG1530" s="349"/>
      <c r="AH1530" s="349"/>
    </row>
    <row r="1531" spans="1:34" s="299" customFormat="1" x14ac:dyDescent="0.2">
      <c r="A1531" s="297" t="s">
        <v>60</v>
      </c>
      <c r="B1531" s="297" t="s">
        <v>435</v>
      </c>
      <c r="C1531" s="349" t="str">
        <f t="shared" si="397"/>
        <v/>
      </c>
      <c r="D1531" s="349" t="str">
        <f t="shared" si="397"/>
        <v/>
      </c>
      <c r="E1531" s="349" t="str">
        <f t="shared" si="397"/>
        <v/>
      </c>
      <c r="F1531" s="349">
        <f t="shared" si="397"/>
        <v>-55.99060984857779</v>
      </c>
      <c r="G1531" s="349">
        <f t="shared" si="397"/>
        <v>-53.44521381177185</v>
      </c>
      <c r="H1531" s="349">
        <f t="shared" si="397"/>
        <v>-52.408006840633945</v>
      </c>
      <c r="I1531" s="349">
        <f t="shared" si="397"/>
        <v>-53.450385498265618</v>
      </c>
      <c r="J1531" s="349">
        <f t="shared" si="397"/>
        <v>-47.455730489545822</v>
      </c>
      <c r="K1531" s="349">
        <f t="shared" si="397"/>
        <v>-40.367393661965068</v>
      </c>
      <c r="L1531" s="349">
        <f t="shared" si="397"/>
        <v>-38.696842234200865</v>
      </c>
      <c r="M1531" s="349">
        <f t="shared" si="397"/>
        <v>-36.776070513698237</v>
      </c>
      <c r="N1531" s="349">
        <f t="shared" si="397"/>
        <v>-28.762593620899914</v>
      </c>
      <c r="O1531" s="349">
        <f t="shared" si="397"/>
        <v>-27.513550956153352</v>
      </c>
      <c r="P1531" s="349">
        <f t="shared" si="397"/>
        <v>-25.837659509441991</v>
      </c>
      <c r="Q1531" s="349">
        <f t="shared" si="397"/>
        <v>-22.418061832312752</v>
      </c>
      <c r="R1531" s="349">
        <f t="shared" si="397"/>
        <v>-22.005615105227839</v>
      </c>
      <c r="S1531" s="349">
        <f t="shared" si="397"/>
        <v>-20.051970628891336</v>
      </c>
      <c r="T1531" s="349">
        <f t="shared" si="397"/>
        <v>-15.380572193901854</v>
      </c>
      <c r="U1531" s="349">
        <f t="shared" si="397"/>
        <v>-13.58164757047906</v>
      </c>
      <c r="V1531" s="349">
        <f t="shared" si="397"/>
        <v>-11.920234797354778</v>
      </c>
      <c r="W1531" s="349">
        <f t="shared" si="397"/>
        <v>-10.285198121628991</v>
      </c>
      <c r="X1531" s="349">
        <f t="shared" si="398"/>
        <v>-7.6339355894918137</v>
      </c>
      <c r="Y1531" s="349">
        <f t="shared" si="398"/>
        <v>-5.8949415372190899</v>
      </c>
      <c r="Z1531" s="349">
        <f t="shared" si="398"/>
        <v>-2.3199910480967256</v>
      </c>
      <c r="AA1531" s="349">
        <f t="shared" si="398"/>
        <v>0</v>
      </c>
      <c r="AB1531" s="349">
        <f t="shared" si="398"/>
        <v>0</v>
      </c>
      <c r="AC1531" s="349">
        <f t="shared" si="398"/>
        <v>2.0011511895625667</v>
      </c>
      <c r="AD1531" s="349">
        <f t="shared" si="398"/>
        <v>2.0011511895625445</v>
      </c>
      <c r="AE1531" s="349">
        <f t="shared" si="398"/>
        <v>2.0011511895625445</v>
      </c>
      <c r="AF1531" s="349"/>
      <c r="AG1531" s="349"/>
      <c r="AH1531" s="349"/>
    </row>
    <row r="1532" spans="1:34" s="299" customFormat="1" x14ac:dyDescent="0.2">
      <c r="A1532" s="297" t="s">
        <v>119</v>
      </c>
      <c r="B1532" s="297" t="s">
        <v>436</v>
      </c>
      <c r="C1532" s="349" t="str">
        <f t="shared" si="397"/>
        <v/>
      </c>
      <c r="D1532" s="349" t="str">
        <f t="shared" si="397"/>
        <v/>
      </c>
      <c r="E1532" s="349">
        <f t="shared" si="397"/>
        <v>-6.0713042056693141</v>
      </c>
      <c r="F1532" s="349">
        <f t="shared" si="397"/>
        <v>0.8921250651177548</v>
      </c>
      <c r="G1532" s="349">
        <f t="shared" si="397"/>
        <v>4.8745998806634327</v>
      </c>
      <c r="H1532" s="349">
        <f t="shared" si="397"/>
        <v>8.4030771685047014</v>
      </c>
      <c r="I1532" s="349">
        <f t="shared" si="397"/>
        <v>14.708312063907814</v>
      </c>
      <c r="J1532" s="349">
        <f t="shared" si="397"/>
        <v>-3.1054730944185982</v>
      </c>
      <c r="K1532" s="349">
        <f t="shared" si="397"/>
        <v>-12.17752668086014</v>
      </c>
      <c r="L1532" s="349">
        <f t="shared" si="397"/>
        <v>-3.4666058335592331</v>
      </c>
      <c r="M1532" s="349">
        <f t="shared" si="397"/>
        <v>-12.377249838464932</v>
      </c>
      <c r="N1532" s="349">
        <f t="shared" si="397"/>
        <v>-17.127283148372076</v>
      </c>
      <c r="O1532" s="349">
        <f t="shared" si="397"/>
        <v>-21.583696373249783</v>
      </c>
      <c r="P1532" s="349">
        <f t="shared" si="397"/>
        <v>-22.386396625541138</v>
      </c>
      <c r="Q1532" s="349">
        <f t="shared" si="397"/>
        <v>-18.191044962423618</v>
      </c>
      <c r="R1532" s="349">
        <f t="shared" si="397"/>
        <v>-16.942553819412542</v>
      </c>
      <c r="S1532" s="349">
        <f t="shared" si="397"/>
        <v>-14.737629991835721</v>
      </c>
      <c r="T1532" s="349">
        <f t="shared" si="397"/>
        <v>-9.7093613413072433</v>
      </c>
      <c r="U1532" s="349">
        <f t="shared" si="397"/>
        <v>-7.9378804627692201</v>
      </c>
      <c r="V1532" s="349">
        <f t="shared" si="397"/>
        <v>-5.5805222407219857</v>
      </c>
      <c r="W1532" s="349">
        <f t="shared" si="397"/>
        <v>-3.952433378130038</v>
      </c>
      <c r="X1532" s="349">
        <f t="shared" si="398"/>
        <v>-2.3191298773575508</v>
      </c>
      <c r="Y1532" s="349">
        <f t="shared" si="398"/>
        <v>-0.51166029942796287</v>
      </c>
      <c r="Z1532" s="349">
        <f t="shared" si="398"/>
        <v>-0.51166029942796287</v>
      </c>
      <c r="AA1532" s="349">
        <f t="shared" si="398"/>
        <v>0</v>
      </c>
      <c r="AB1532" s="349">
        <f t="shared" si="398"/>
        <v>1.3984393108243953</v>
      </c>
      <c r="AC1532" s="349">
        <f t="shared" si="398"/>
        <v>3.4226995287027773</v>
      </c>
      <c r="AD1532" s="349">
        <f t="shared" si="398"/>
        <v>3.4394952900077103</v>
      </c>
      <c r="AE1532" s="349">
        <f t="shared" si="398"/>
        <v>3.4445728226647931</v>
      </c>
      <c r="AF1532" s="349"/>
      <c r="AG1532" s="349"/>
      <c r="AH1532" s="349"/>
    </row>
    <row r="1533" spans="1:34" s="299" customFormat="1" x14ac:dyDescent="0.2">
      <c r="A1533" s="297" t="s">
        <v>468</v>
      </c>
      <c r="B1533" s="297" t="s">
        <v>438</v>
      </c>
      <c r="C1533" s="349" t="str">
        <f t="shared" si="397"/>
        <v/>
      </c>
      <c r="D1533" s="349" t="str">
        <f t="shared" si="397"/>
        <v/>
      </c>
      <c r="E1533" s="349" t="str">
        <f t="shared" si="397"/>
        <v/>
      </c>
      <c r="F1533" s="349" t="str">
        <f t="shared" si="397"/>
        <v/>
      </c>
      <c r="G1533" s="349" t="str">
        <f t="shared" si="397"/>
        <v/>
      </c>
      <c r="H1533" s="349">
        <f t="shared" si="397"/>
        <v>-32.19232167591236</v>
      </c>
      <c r="I1533" s="349">
        <f t="shared" si="397"/>
        <v>-32.251046656277282</v>
      </c>
      <c r="J1533" s="349">
        <f t="shared" si="397"/>
        <v>-33.664132793617171</v>
      </c>
      <c r="K1533" s="349">
        <f t="shared" si="397"/>
        <v>-27.273093850144157</v>
      </c>
      <c r="L1533" s="349">
        <f t="shared" si="397"/>
        <v>-27.471797803242424</v>
      </c>
      <c r="M1533" s="349">
        <f t="shared" si="397"/>
        <v>-25.480835737408025</v>
      </c>
      <c r="N1533" s="349">
        <f t="shared" si="397"/>
        <v>-20.190339720835361</v>
      </c>
      <c r="O1533" s="349">
        <f t="shared" si="397"/>
        <v>-21.540799520167297</v>
      </c>
      <c r="P1533" s="349">
        <f t="shared" si="397"/>
        <v>-9.9349019318738527</v>
      </c>
      <c r="Q1533" s="349">
        <f t="shared" si="397"/>
        <v>-9.0024847160593673</v>
      </c>
      <c r="R1533" s="349">
        <f t="shared" si="397"/>
        <v>-8.5636909996337103</v>
      </c>
      <c r="S1533" s="349">
        <f t="shared" si="397"/>
        <v>-9.8732166331264022</v>
      </c>
      <c r="T1533" s="349">
        <f t="shared" si="397"/>
        <v>-7.1682154980298289</v>
      </c>
      <c r="U1533" s="349">
        <f t="shared" si="397"/>
        <v>-7.172313669692465</v>
      </c>
      <c r="V1533" s="349">
        <f t="shared" si="397"/>
        <v>-3.2731033283372568</v>
      </c>
      <c r="W1533" s="349">
        <f t="shared" si="397"/>
        <v>0.46221122246112856</v>
      </c>
      <c r="X1533" s="349">
        <f t="shared" si="398"/>
        <v>3.9332413034216085</v>
      </c>
      <c r="Y1533" s="349">
        <f t="shared" si="398"/>
        <v>4.3568916690017723E-2</v>
      </c>
      <c r="Z1533" s="349">
        <f t="shared" si="398"/>
        <v>4.3568916690017723E-2</v>
      </c>
      <c r="AA1533" s="349">
        <f t="shared" si="398"/>
        <v>0</v>
      </c>
      <c r="AB1533" s="349">
        <f t="shared" si="398"/>
        <v>0.40609137055838129</v>
      </c>
      <c r="AC1533" s="349">
        <f t="shared" si="398"/>
        <v>2.4118706819854063</v>
      </c>
      <c r="AD1533" s="349">
        <f t="shared" si="398"/>
        <v>2.2238262866653757</v>
      </c>
      <c r="AE1533" s="349">
        <f t="shared" si="398"/>
        <v>2.2818173950396092</v>
      </c>
      <c r="AF1533" s="349"/>
      <c r="AG1533" s="349"/>
      <c r="AH1533" s="349"/>
    </row>
    <row r="1534" spans="1:34" s="299" customFormat="1" x14ac:dyDescent="0.2">
      <c r="A1534" s="297" t="s">
        <v>469</v>
      </c>
      <c r="B1534" s="297" t="s">
        <v>440</v>
      </c>
      <c r="C1534" s="349" t="str">
        <f t="shared" si="397"/>
        <v/>
      </c>
      <c r="D1534" s="349" t="str">
        <f t="shared" si="397"/>
        <v/>
      </c>
      <c r="E1534" s="349" t="str">
        <f t="shared" si="397"/>
        <v/>
      </c>
      <c r="F1534" s="349" t="str">
        <f t="shared" si="397"/>
        <v/>
      </c>
      <c r="G1534" s="349" t="str">
        <f t="shared" si="397"/>
        <v/>
      </c>
      <c r="H1534" s="349" t="str">
        <f t="shared" si="397"/>
        <v/>
      </c>
      <c r="I1534" s="349" t="str">
        <f t="shared" si="397"/>
        <v/>
      </c>
      <c r="J1534" s="349" t="str">
        <f t="shared" si="397"/>
        <v/>
      </c>
      <c r="K1534" s="349" t="str">
        <f t="shared" si="397"/>
        <v/>
      </c>
      <c r="L1534" s="349" t="str">
        <f t="shared" si="397"/>
        <v/>
      </c>
      <c r="M1534" s="349" t="str">
        <f t="shared" si="397"/>
        <v/>
      </c>
      <c r="N1534" s="349" t="str">
        <f t="shared" si="397"/>
        <v/>
      </c>
      <c r="O1534" s="349" t="str">
        <f t="shared" si="397"/>
        <v/>
      </c>
      <c r="P1534" s="349" t="str">
        <f t="shared" si="397"/>
        <v/>
      </c>
      <c r="Q1534" s="349" t="str">
        <f t="shared" si="397"/>
        <v/>
      </c>
      <c r="R1534" s="349" t="str">
        <f t="shared" si="397"/>
        <v/>
      </c>
      <c r="S1534" s="349" t="str">
        <f t="shared" si="397"/>
        <v/>
      </c>
      <c r="T1534" s="349" t="str">
        <f t="shared" si="397"/>
        <v/>
      </c>
      <c r="U1534" s="349" t="str">
        <f t="shared" si="397"/>
        <v/>
      </c>
      <c r="V1534" s="349" t="str">
        <f t="shared" si="397"/>
        <v/>
      </c>
      <c r="W1534" s="349" t="str">
        <f t="shared" si="397"/>
        <v/>
      </c>
      <c r="X1534" s="349" t="str">
        <f t="shared" si="398"/>
        <v/>
      </c>
      <c r="Y1534" s="349" t="str">
        <f t="shared" si="398"/>
        <v/>
      </c>
      <c r="Z1534" s="349" t="str">
        <f t="shared" si="398"/>
        <v/>
      </c>
      <c r="AA1534" s="349" t="str">
        <f t="shared" si="398"/>
        <v/>
      </c>
      <c r="AB1534" s="349" t="str">
        <f t="shared" si="398"/>
        <v/>
      </c>
      <c r="AC1534" s="349" t="str">
        <f t="shared" si="398"/>
        <v/>
      </c>
      <c r="AD1534" s="349" t="str">
        <f t="shared" si="398"/>
        <v/>
      </c>
      <c r="AE1534" s="349" t="str">
        <f t="shared" si="398"/>
        <v/>
      </c>
      <c r="AF1534" s="349"/>
      <c r="AG1534" s="349"/>
      <c r="AH1534" s="349"/>
    </row>
    <row r="1535" spans="1:34" s="299" customFormat="1" x14ac:dyDescent="0.2">
      <c r="A1535" s="297" t="s">
        <v>470</v>
      </c>
      <c r="B1535" s="297" t="s">
        <v>442</v>
      </c>
      <c r="C1535" s="349" t="str">
        <f t="shared" ref="C1535:W1537" si="399">IFERROR(100*(C1376/C1429-1),"")</f>
        <v/>
      </c>
      <c r="D1535" s="349" t="str">
        <f t="shared" si="399"/>
        <v/>
      </c>
      <c r="E1535" s="349" t="str">
        <f t="shared" si="399"/>
        <v/>
      </c>
      <c r="F1535" s="349" t="str">
        <f t="shared" si="399"/>
        <v/>
      </c>
      <c r="G1535" s="349" t="str">
        <f t="shared" si="399"/>
        <v/>
      </c>
      <c r="H1535" s="349" t="str">
        <f t="shared" si="399"/>
        <v/>
      </c>
      <c r="I1535" s="349" t="str">
        <f t="shared" si="399"/>
        <v/>
      </c>
      <c r="J1535" s="349" t="str">
        <f t="shared" si="399"/>
        <v/>
      </c>
      <c r="K1535" s="349" t="str">
        <f t="shared" si="399"/>
        <v/>
      </c>
      <c r="L1535" s="349" t="str">
        <f t="shared" si="399"/>
        <v/>
      </c>
      <c r="M1535" s="349" t="str">
        <f t="shared" si="399"/>
        <v/>
      </c>
      <c r="N1535" s="349" t="str">
        <f t="shared" si="399"/>
        <v/>
      </c>
      <c r="O1535" s="349" t="str">
        <f t="shared" si="399"/>
        <v/>
      </c>
      <c r="P1535" s="349" t="str">
        <f t="shared" si="399"/>
        <v/>
      </c>
      <c r="Q1535" s="349" t="str">
        <f t="shared" si="399"/>
        <v/>
      </c>
      <c r="R1535" s="349" t="str">
        <f t="shared" si="399"/>
        <v/>
      </c>
      <c r="S1535" s="349" t="str">
        <f t="shared" si="399"/>
        <v/>
      </c>
      <c r="T1535" s="349" t="str">
        <f t="shared" si="399"/>
        <v/>
      </c>
      <c r="U1535" s="349" t="str">
        <f t="shared" si="399"/>
        <v/>
      </c>
      <c r="V1535" s="349" t="str">
        <f t="shared" si="399"/>
        <v/>
      </c>
      <c r="W1535" s="349" t="str">
        <f t="shared" si="399"/>
        <v/>
      </c>
      <c r="X1535" s="349" t="str">
        <f t="shared" si="398"/>
        <v/>
      </c>
      <c r="Y1535" s="349" t="str">
        <f t="shared" si="398"/>
        <v/>
      </c>
      <c r="Z1535" s="349" t="str">
        <f t="shared" si="398"/>
        <v/>
      </c>
      <c r="AA1535" s="349" t="str">
        <f t="shared" si="398"/>
        <v/>
      </c>
      <c r="AB1535" s="349" t="str">
        <f t="shared" si="398"/>
        <v/>
      </c>
      <c r="AC1535" s="349" t="str">
        <f t="shared" si="398"/>
        <v/>
      </c>
      <c r="AD1535" s="349" t="str">
        <f t="shared" si="398"/>
        <v/>
      </c>
      <c r="AE1535" s="349" t="str">
        <f t="shared" si="398"/>
        <v/>
      </c>
      <c r="AF1535" s="349"/>
      <c r="AG1535" s="349"/>
      <c r="AH1535" s="349"/>
    </row>
    <row r="1536" spans="1:34" s="299" customFormat="1" ht="10.8" thickBot="1" x14ac:dyDescent="0.25">
      <c r="A1536" s="297" t="s">
        <v>75</v>
      </c>
      <c r="B1536" s="297" t="s">
        <v>443</v>
      </c>
      <c r="C1536" s="349" t="str">
        <f t="shared" si="399"/>
        <v/>
      </c>
      <c r="D1536" s="349">
        <f t="shared" si="399"/>
        <v>-33.355789896560516</v>
      </c>
      <c r="E1536" s="349">
        <f t="shared" si="399"/>
        <v>-48.510346917843236</v>
      </c>
      <c r="F1536" s="349">
        <f t="shared" si="399"/>
        <v>-24.21048357149186</v>
      </c>
      <c r="G1536" s="349">
        <f t="shared" si="399"/>
        <v>-26.409703673835772</v>
      </c>
      <c r="H1536" s="349">
        <f t="shared" si="399"/>
        <v>-26.008068295519205</v>
      </c>
      <c r="I1536" s="349">
        <f t="shared" si="399"/>
        <v>-26.49570121169922</v>
      </c>
      <c r="J1536" s="349">
        <f t="shared" si="399"/>
        <v>-23.289180565812217</v>
      </c>
      <c r="K1536" s="349">
        <f t="shared" si="399"/>
        <v>-20.800352213108763</v>
      </c>
      <c r="L1536" s="349">
        <f t="shared" si="399"/>
        <v>-20.841673312746089</v>
      </c>
      <c r="M1536" s="349">
        <f t="shared" si="399"/>
        <v>-23.939398879050731</v>
      </c>
      <c r="N1536" s="349">
        <f t="shared" si="399"/>
        <v>-15.02714040459635</v>
      </c>
      <c r="O1536" s="349">
        <f t="shared" si="399"/>
        <v>-12.348686687246445</v>
      </c>
      <c r="P1536" s="349">
        <f t="shared" si="399"/>
        <v>-15.425643786130827</v>
      </c>
      <c r="Q1536" s="349">
        <f t="shared" si="399"/>
        <v>-10.351053086344953</v>
      </c>
      <c r="R1536" s="349">
        <f t="shared" si="399"/>
        <v>-12.018291407613169</v>
      </c>
      <c r="S1536" s="349">
        <f t="shared" si="399"/>
        <v>-7.836987912369775</v>
      </c>
      <c r="T1536" s="349">
        <f t="shared" si="399"/>
        <v>-0.46417273978404117</v>
      </c>
      <c r="U1536" s="349">
        <f t="shared" si="399"/>
        <v>0.25239821973668253</v>
      </c>
      <c r="V1536" s="349">
        <f t="shared" si="399"/>
        <v>3.1597464556140764</v>
      </c>
      <c r="W1536" s="349">
        <f t="shared" si="399"/>
        <v>5.3262317281679072</v>
      </c>
      <c r="X1536" s="349">
        <f t="shared" si="398"/>
        <v>7.2223118641917994</v>
      </c>
      <c r="Y1536" s="349">
        <f t="shared" si="398"/>
        <v>-3.4974763031417888</v>
      </c>
      <c r="Z1536" s="349">
        <f t="shared" si="398"/>
        <v>-0.89191116544418136</v>
      </c>
      <c r="AA1536" s="349">
        <f t="shared" si="398"/>
        <v>0</v>
      </c>
      <c r="AB1536" s="349">
        <f t="shared" si="398"/>
        <v>0.39954337899543724</v>
      </c>
      <c r="AC1536" s="349">
        <f t="shared" si="398"/>
        <v>2.4071837856564748</v>
      </c>
      <c r="AD1536" s="349">
        <f t="shared" si="398"/>
        <v>4.9248386909191533</v>
      </c>
      <c r="AE1536" s="349">
        <f t="shared" si="398"/>
        <v>7.5003034210596287</v>
      </c>
      <c r="AF1536" s="349"/>
      <c r="AG1536" s="349"/>
      <c r="AH1536" s="349"/>
    </row>
    <row r="1537" spans="1:34" s="299" customFormat="1" ht="10.8" thickBot="1" x14ac:dyDescent="0.25">
      <c r="A1537" s="338" t="s">
        <v>74</v>
      </c>
      <c r="B1537" s="342"/>
      <c r="C1537" s="350" t="str">
        <f t="shared" si="399"/>
        <v/>
      </c>
      <c r="D1537" s="350">
        <f t="shared" si="399"/>
        <v>-33.979516738338646</v>
      </c>
      <c r="E1537" s="350">
        <f t="shared" si="399"/>
        <v>-24.141962475083446</v>
      </c>
      <c r="F1537" s="350">
        <f t="shared" si="399"/>
        <v>-23.548753725089121</v>
      </c>
      <c r="G1537" s="350">
        <f t="shared" si="399"/>
        <v>-15.769400868557604</v>
      </c>
      <c r="H1537" s="350">
        <f t="shared" si="399"/>
        <v>-20.1685307131958</v>
      </c>
      <c r="I1537" s="350">
        <f t="shared" si="399"/>
        <v>-15.736657794905273</v>
      </c>
      <c r="J1537" s="350">
        <f t="shared" si="399"/>
        <v>-20.818138149692643</v>
      </c>
      <c r="K1537" s="350">
        <f t="shared" si="399"/>
        <v>-12.754813042135194</v>
      </c>
      <c r="L1537" s="350">
        <f t="shared" si="399"/>
        <v>-4.5981664428266562</v>
      </c>
      <c r="M1537" s="350">
        <f t="shared" si="399"/>
        <v>0.62449329408278409</v>
      </c>
      <c r="N1537" s="350">
        <f t="shared" si="399"/>
        <v>2.7601213633500876</v>
      </c>
      <c r="O1537" s="350">
        <f t="shared" si="399"/>
        <v>3.4153908696125335</v>
      </c>
      <c r="P1537" s="350">
        <f t="shared" si="399"/>
        <v>9.4544814320305814</v>
      </c>
      <c r="Q1537" s="350">
        <f t="shared" si="399"/>
        <v>12.878828273793385</v>
      </c>
      <c r="R1537" s="350">
        <f t="shared" si="399"/>
        <v>17.968641821206322</v>
      </c>
      <c r="S1537" s="350">
        <f t="shared" si="399"/>
        <v>31.10898837889231</v>
      </c>
      <c r="T1537" s="350">
        <f t="shared" si="399"/>
        <v>12.801601978860555</v>
      </c>
      <c r="U1537" s="350">
        <f t="shared" si="399"/>
        <v>12.546339487717084</v>
      </c>
      <c r="V1537" s="350">
        <f t="shared" si="399"/>
        <v>21.637703119356601</v>
      </c>
      <c r="W1537" s="350">
        <f t="shared" si="399"/>
        <v>20.649321871501279</v>
      </c>
      <c r="X1537" s="350">
        <f t="shared" si="398"/>
        <v>16.044595061866886</v>
      </c>
      <c r="Y1537" s="350">
        <f t="shared" si="398"/>
        <v>13.569072115317793</v>
      </c>
      <c r="Z1537" s="350">
        <f t="shared" si="398"/>
        <v>8.6827044767748607</v>
      </c>
      <c r="AA1537" s="350">
        <f t="shared" si="398"/>
        <v>0</v>
      </c>
      <c r="AB1537" s="350">
        <f t="shared" si="398"/>
        <v>1.7757103377024075</v>
      </c>
      <c r="AC1537" s="350">
        <f t="shared" si="398"/>
        <v>4.1739062664326143</v>
      </c>
      <c r="AD1537" s="350">
        <f t="shared" si="398"/>
        <v>5.4497656988391041</v>
      </c>
      <c r="AE1537" s="350">
        <f t="shared" si="398"/>
        <v>0.9424217190394657</v>
      </c>
      <c r="AF1537" s="350"/>
      <c r="AG1537" s="350"/>
      <c r="AH1537" s="350"/>
    </row>
    <row r="1538" spans="1:34" x14ac:dyDescent="0.2">
      <c r="B1538" s="234"/>
      <c r="C1538" s="234"/>
      <c r="D1538" s="234"/>
      <c r="E1538" s="234"/>
      <c r="F1538" s="234"/>
      <c r="G1538" s="234"/>
      <c r="H1538" s="234"/>
      <c r="I1538" s="234"/>
      <c r="J1538" s="234"/>
      <c r="K1538" s="234"/>
      <c r="L1538" s="234"/>
      <c r="M1538" s="234"/>
      <c r="N1538" s="234"/>
      <c r="O1538" s="234"/>
      <c r="P1538" s="234"/>
      <c r="Q1538" s="234"/>
      <c r="R1538" s="234"/>
      <c r="S1538" s="234"/>
      <c r="T1538" s="234"/>
      <c r="U1538" s="234"/>
      <c r="V1538" s="234"/>
      <c r="W1538" s="234"/>
      <c r="X1538" s="234"/>
      <c r="Y1538" s="234"/>
      <c r="Z1538" s="234"/>
      <c r="AA1538" s="234"/>
      <c r="AB1538" s="234"/>
      <c r="AC1538" s="234"/>
      <c r="AD1538" s="234"/>
      <c r="AE1538" s="234"/>
      <c r="AF1538" s="234"/>
      <c r="AG1538" s="234"/>
      <c r="AH1538" s="234"/>
    </row>
    <row r="1540" spans="1:34" x14ac:dyDescent="0.2">
      <c r="A1540" s="2" t="e">
        <f>"Tableau "&amp;B1540&amp;": "</f>
        <v>#REF!</v>
      </c>
      <c r="B1540" s="211" t="e">
        <f>B1487+1</f>
        <v>#REF!</v>
      </c>
    </row>
    <row r="1541" spans="1:34" ht="10.8" thickBot="1" x14ac:dyDescent="0.25">
      <c r="A1541" s="192" t="s">
        <v>484</v>
      </c>
    </row>
    <row r="1542" spans="1:34" ht="12.75" customHeight="1" thickBot="1" x14ac:dyDescent="0.25">
      <c r="A1542" s="193" t="s">
        <v>0</v>
      </c>
      <c r="B1542" s="194" t="s">
        <v>19</v>
      </c>
      <c r="C1542" s="194">
        <f t="shared" ref="C1542:AE1542" si="400">C$13</f>
        <v>1993</v>
      </c>
      <c r="D1542" s="194">
        <f t="shared" si="400"/>
        <v>1994</v>
      </c>
      <c r="E1542" s="194">
        <f t="shared" si="400"/>
        <v>1995</v>
      </c>
      <c r="F1542" s="194">
        <f t="shared" si="400"/>
        <v>1996</v>
      </c>
      <c r="G1542" s="194">
        <f t="shared" si="400"/>
        <v>1997</v>
      </c>
      <c r="H1542" s="194">
        <f t="shared" si="400"/>
        <v>1998</v>
      </c>
      <c r="I1542" s="194">
        <f t="shared" si="400"/>
        <v>1999</v>
      </c>
      <c r="J1542" s="194">
        <f t="shared" si="400"/>
        <v>2000</v>
      </c>
      <c r="K1542" s="194">
        <f t="shared" si="400"/>
        <v>2001</v>
      </c>
      <c r="L1542" s="194">
        <f t="shared" si="400"/>
        <v>2002</v>
      </c>
      <c r="M1542" s="194">
        <f t="shared" si="400"/>
        <v>2003</v>
      </c>
      <c r="N1542" s="194">
        <f t="shared" si="400"/>
        <v>2004</v>
      </c>
      <c r="O1542" s="194">
        <f t="shared" si="400"/>
        <v>2005</v>
      </c>
      <c r="P1542" s="194">
        <f t="shared" si="400"/>
        <v>2006</v>
      </c>
      <c r="Q1542" s="194">
        <f t="shared" si="400"/>
        <v>2007</v>
      </c>
      <c r="R1542" s="194">
        <f t="shared" si="400"/>
        <v>2008</v>
      </c>
      <c r="S1542" s="194">
        <f t="shared" si="400"/>
        <v>2009</v>
      </c>
      <c r="T1542" s="194">
        <f t="shared" si="400"/>
        <v>2010</v>
      </c>
      <c r="U1542" s="194">
        <f t="shared" si="400"/>
        <v>2011</v>
      </c>
      <c r="V1542" s="194">
        <f t="shared" si="400"/>
        <v>2012</v>
      </c>
      <c r="W1542" s="194">
        <f t="shared" si="400"/>
        <v>2013</v>
      </c>
      <c r="X1542" s="194">
        <f t="shared" si="400"/>
        <v>2014</v>
      </c>
      <c r="Y1542" s="194">
        <f t="shared" si="400"/>
        <v>2015</v>
      </c>
      <c r="Z1542" s="194">
        <f t="shared" si="400"/>
        <v>2016</v>
      </c>
      <c r="AA1542" s="194">
        <f t="shared" si="400"/>
        <v>2017</v>
      </c>
      <c r="AB1542" s="194">
        <f t="shared" si="400"/>
        <v>2018</v>
      </c>
      <c r="AC1542" s="194">
        <f t="shared" si="400"/>
        <v>2019</v>
      </c>
      <c r="AD1542" s="194">
        <f t="shared" si="400"/>
        <v>2020</v>
      </c>
      <c r="AE1542" s="194">
        <f t="shared" si="400"/>
        <v>2021</v>
      </c>
      <c r="AF1542" s="194"/>
      <c r="AG1542" s="194"/>
      <c r="AH1542" s="194"/>
    </row>
    <row r="1543" spans="1:34" s="299" customFormat="1" x14ac:dyDescent="0.2">
      <c r="A1543" s="297" t="s">
        <v>170</v>
      </c>
      <c r="B1543" s="297" t="s">
        <v>392</v>
      </c>
      <c r="C1543" s="349" t="str">
        <f t="shared" ref="C1543:AE1551" si="401">IFERROR(100*(C1013/C1066)/(C1278/C1331),"")</f>
        <v/>
      </c>
      <c r="D1543" s="349">
        <f t="shared" si="401"/>
        <v>142.11297536528605</v>
      </c>
      <c r="E1543" s="349">
        <f t="shared" si="401"/>
        <v>86.202567654183525</v>
      </c>
      <c r="F1543" s="349">
        <f t="shared" si="401"/>
        <v>66.669341551188921</v>
      </c>
      <c r="G1543" s="349">
        <f t="shared" si="401"/>
        <v>120.56504346047004</v>
      </c>
      <c r="H1543" s="349">
        <f t="shared" si="401"/>
        <v>103.65667284413345</v>
      </c>
      <c r="I1543" s="349">
        <f t="shared" si="401"/>
        <v>98.643131926236535</v>
      </c>
      <c r="J1543" s="349">
        <f t="shared" si="401"/>
        <v>86.817376062687444</v>
      </c>
      <c r="K1543" s="349">
        <f t="shared" si="401"/>
        <v>108.97808048061304</v>
      </c>
      <c r="L1543" s="349">
        <f t="shared" si="401"/>
        <v>101.41890390800953</v>
      </c>
      <c r="M1543" s="349">
        <f t="shared" si="401"/>
        <v>84.03391627811601</v>
      </c>
      <c r="N1543" s="349">
        <f t="shared" si="401"/>
        <v>123.34998307009505</v>
      </c>
      <c r="O1543" s="349">
        <f t="shared" si="401"/>
        <v>104.13015602816031</v>
      </c>
      <c r="P1543" s="349">
        <f t="shared" si="401"/>
        <v>95.612768240308569</v>
      </c>
      <c r="Q1543" s="349">
        <f t="shared" si="401"/>
        <v>91.831308258771557</v>
      </c>
      <c r="R1543" s="349">
        <f t="shared" si="401"/>
        <v>89.911061980618669</v>
      </c>
      <c r="S1543" s="349">
        <f t="shared" si="401"/>
        <v>154.13769252103151</v>
      </c>
      <c r="T1543" s="349">
        <f t="shared" si="401"/>
        <v>105.61647534954652</v>
      </c>
      <c r="U1543" s="349">
        <f t="shared" si="401"/>
        <v>70.606775731554336</v>
      </c>
      <c r="V1543" s="349">
        <f t="shared" si="401"/>
        <v>104.15061026339333</v>
      </c>
      <c r="W1543" s="349">
        <f t="shared" si="401"/>
        <v>83.403875837834775</v>
      </c>
      <c r="X1543" s="349">
        <f t="shared" si="401"/>
        <v>111.60687366832688</v>
      </c>
      <c r="Y1543" s="349">
        <f t="shared" si="401"/>
        <v>123.70904964306371</v>
      </c>
      <c r="Z1543" s="349">
        <f t="shared" si="401"/>
        <v>91.63349409003817</v>
      </c>
      <c r="AA1543" s="349">
        <f t="shared" si="401"/>
        <v>86.158588257935094</v>
      </c>
      <c r="AB1543" s="349">
        <f t="shared" si="401"/>
        <v>101.37521830818461</v>
      </c>
      <c r="AC1543" s="349">
        <f t="shared" si="401"/>
        <v>109.7269874079802</v>
      </c>
      <c r="AD1543" s="349">
        <f t="shared" si="401"/>
        <v>102.42884255182172</v>
      </c>
      <c r="AE1543" s="349">
        <f t="shared" si="401"/>
        <v>81.973633868265694</v>
      </c>
      <c r="AF1543" s="349"/>
      <c r="AG1543" s="349"/>
      <c r="AH1543" s="349"/>
    </row>
    <row r="1544" spans="1:34" s="299" customFormat="1" x14ac:dyDescent="0.2">
      <c r="A1544" s="297" t="s">
        <v>171</v>
      </c>
      <c r="B1544" s="297" t="s">
        <v>393</v>
      </c>
      <c r="C1544" s="349" t="str">
        <f t="shared" si="401"/>
        <v/>
      </c>
      <c r="D1544" s="349">
        <f t="shared" si="401"/>
        <v>130.84724651606612</v>
      </c>
      <c r="E1544" s="349">
        <f t="shared" si="401"/>
        <v>101.46722625495362</v>
      </c>
      <c r="F1544" s="349">
        <f t="shared" si="401"/>
        <v>92.972330548366301</v>
      </c>
      <c r="G1544" s="349">
        <f t="shared" si="401"/>
        <v>91.728254445754189</v>
      </c>
      <c r="H1544" s="349">
        <f t="shared" si="401"/>
        <v>93.398174266260128</v>
      </c>
      <c r="I1544" s="349">
        <f t="shared" si="401"/>
        <v>82.775324085066885</v>
      </c>
      <c r="J1544" s="349">
        <f t="shared" si="401"/>
        <v>114.75335610182015</v>
      </c>
      <c r="K1544" s="349">
        <f t="shared" si="401"/>
        <v>65.546722491873282</v>
      </c>
      <c r="L1544" s="349">
        <f t="shared" si="401"/>
        <v>119.16388652271989</v>
      </c>
      <c r="M1544" s="349">
        <f t="shared" si="401"/>
        <v>104.20112139388492</v>
      </c>
      <c r="N1544" s="349">
        <f t="shared" si="401"/>
        <v>100</v>
      </c>
      <c r="O1544" s="349">
        <f t="shared" si="401"/>
        <v>103.4298008249945</v>
      </c>
      <c r="P1544" s="349">
        <f t="shared" si="401"/>
        <v>96.280009311161876</v>
      </c>
      <c r="Q1544" s="349">
        <f t="shared" si="401"/>
        <v>108.31681590753286</v>
      </c>
      <c r="R1544" s="349">
        <f t="shared" si="401"/>
        <v>97.705302480838327</v>
      </c>
      <c r="S1544" s="349">
        <f t="shared" si="401"/>
        <v>96.547991476532417</v>
      </c>
      <c r="T1544" s="349">
        <f t="shared" si="401"/>
        <v>102.86699929835062</v>
      </c>
      <c r="U1544" s="349">
        <f t="shared" si="401"/>
        <v>101.17634840767386</v>
      </c>
      <c r="V1544" s="349">
        <f t="shared" si="401"/>
        <v>111.84051188782445</v>
      </c>
      <c r="W1544" s="349">
        <f t="shared" si="401"/>
        <v>99.733257547450961</v>
      </c>
      <c r="X1544" s="349">
        <f t="shared" si="401"/>
        <v>100.00926130552691</v>
      </c>
      <c r="Y1544" s="349">
        <f t="shared" si="401"/>
        <v>107.07110249586034</v>
      </c>
      <c r="Z1544" s="349">
        <f t="shared" si="401"/>
        <v>103.93869624096629</v>
      </c>
      <c r="AA1544" s="349">
        <f t="shared" si="401"/>
        <v>101.31541294309675</v>
      </c>
      <c r="AB1544" s="349">
        <f t="shared" si="401"/>
        <v>83.14108226883485</v>
      </c>
      <c r="AC1544" s="349">
        <f t="shared" si="401"/>
        <v>99.782292694371648</v>
      </c>
      <c r="AD1544" s="349">
        <f t="shared" si="401"/>
        <v>96.663267623437534</v>
      </c>
      <c r="AE1544" s="349">
        <f t="shared" si="401"/>
        <v>94.096465731547596</v>
      </c>
      <c r="AF1544" s="349"/>
      <c r="AG1544" s="349"/>
      <c r="AH1544" s="349"/>
    </row>
    <row r="1545" spans="1:34" s="299" customFormat="1" x14ac:dyDescent="0.2">
      <c r="A1545" s="297" t="s">
        <v>457</v>
      </c>
      <c r="B1545" s="297" t="s">
        <v>394</v>
      </c>
      <c r="C1545" s="349" t="str">
        <f t="shared" si="401"/>
        <v/>
      </c>
      <c r="D1545" s="349">
        <f t="shared" si="401"/>
        <v>129.67531682113261</v>
      </c>
      <c r="E1545" s="349">
        <f t="shared" si="401"/>
        <v>83.691529993055937</v>
      </c>
      <c r="F1545" s="349">
        <f t="shared" si="401"/>
        <v>123.15864633734638</v>
      </c>
      <c r="G1545" s="349">
        <f t="shared" si="401"/>
        <v>107.01885029167684</v>
      </c>
      <c r="H1545" s="349">
        <f t="shared" si="401"/>
        <v>113.30340377312639</v>
      </c>
      <c r="I1545" s="349">
        <f t="shared" si="401"/>
        <v>66.693894720826336</v>
      </c>
      <c r="J1545" s="349">
        <f t="shared" si="401"/>
        <v>76.678170125148696</v>
      </c>
      <c r="K1545" s="349">
        <f t="shared" si="401"/>
        <v>89.983901791641486</v>
      </c>
      <c r="L1545" s="349">
        <f t="shared" si="401"/>
        <v>177.101986202202</v>
      </c>
      <c r="M1545" s="349">
        <f t="shared" si="401"/>
        <v>79.840846255659642</v>
      </c>
      <c r="N1545" s="349">
        <f t="shared" si="401"/>
        <v>100</v>
      </c>
      <c r="O1545" s="349">
        <f t="shared" si="401"/>
        <v>102.99122443936183</v>
      </c>
      <c r="P1545" s="349">
        <f t="shared" si="401"/>
        <v>97.645692969433469</v>
      </c>
      <c r="Q1545" s="349">
        <f t="shared" si="401"/>
        <v>149.18234353866964</v>
      </c>
      <c r="R1545" s="349">
        <f t="shared" si="401"/>
        <v>127.6960395760086</v>
      </c>
      <c r="S1545" s="349">
        <f t="shared" si="401"/>
        <v>91.649573318719163</v>
      </c>
      <c r="T1545" s="349">
        <f t="shared" si="401"/>
        <v>109.00327458699732</v>
      </c>
      <c r="U1545" s="349">
        <f t="shared" si="401"/>
        <v>148.69504839859684</v>
      </c>
      <c r="V1545" s="349">
        <f t="shared" si="401"/>
        <v>117.0915694405977</v>
      </c>
      <c r="W1545" s="349">
        <f t="shared" si="401"/>
        <v>150.9238039825847</v>
      </c>
      <c r="X1545" s="349">
        <f t="shared" si="401"/>
        <v>102.91968683455225</v>
      </c>
      <c r="Y1545" s="349">
        <f t="shared" si="401"/>
        <v>93.732326451730842</v>
      </c>
      <c r="Z1545" s="349">
        <f t="shared" si="401"/>
        <v>96.191243263889476</v>
      </c>
      <c r="AA1545" s="349">
        <f t="shared" si="401"/>
        <v>99.510906382279359</v>
      </c>
      <c r="AB1545" s="349">
        <f t="shared" si="401"/>
        <v>102.6524351225209</v>
      </c>
      <c r="AC1545" s="349">
        <f t="shared" si="401"/>
        <v>100.71482745763244</v>
      </c>
      <c r="AD1545" s="349">
        <f t="shared" si="401"/>
        <v>94.661653129555717</v>
      </c>
      <c r="AE1545" s="349">
        <f t="shared" si="401"/>
        <v>89.782575151688619</v>
      </c>
      <c r="AF1545" s="349"/>
      <c r="AG1545" s="349"/>
      <c r="AH1545" s="349"/>
    </row>
    <row r="1546" spans="1:34" s="299" customFormat="1" x14ac:dyDescent="0.2">
      <c r="A1546" s="297" t="s">
        <v>458</v>
      </c>
      <c r="B1546" s="297" t="s">
        <v>396</v>
      </c>
      <c r="C1546" s="349" t="str">
        <f t="shared" si="401"/>
        <v/>
      </c>
      <c r="D1546" s="349">
        <f t="shared" si="401"/>
        <v>91.409984408717662</v>
      </c>
      <c r="E1546" s="349">
        <f t="shared" si="401"/>
        <v>105.87768565271163</v>
      </c>
      <c r="F1546" s="349">
        <f t="shared" si="401"/>
        <v>110.85517019148148</v>
      </c>
      <c r="G1546" s="349">
        <f t="shared" si="401"/>
        <v>95.374733748764498</v>
      </c>
      <c r="H1546" s="349">
        <f t="shared" si="401"/>
        <v>131.30572213506727</v>
      </c>
      <c r="I1546" s="349">
        <f t="shared" si="401"/>
        <v>75.132718048522179</v>
      </c>
      <c r="J1546" s="349">
        <f t="shared" si="401"/>
        <v>81.887152965149355</v>
      </c>
      <c r="K1546" s="349">
        <f t="shared" si="401"/>
        <v>85.55186971230809</v>
      </c>
      <c r="L1546" s="349">
        <f t="shared" si="401"/>
        <v>114.53626853347433</v>
      </c>
      <c r="M1546" s="349">
        <f t="shared" si="401"/>
        <v>92.594318064217148</v>
      </c>
      <c r="N1546" s="349">
        <f t="shared" si="401"/>
        <v>95.383292609755117</v>
      </c>
      <c r="O1546" s="349">
        <f t="shared" si="401"/>
        <v>131.22127543698957</v>
      </c>
      <c r="P1546" s="349">
        <f t="shared" si="401"/>
        <v>94.071146245059651</v>
      </c>
      <c r="Q1546" s="349">
        <f t="shared" si="401"/>
        <v>99.999999999999986</v>
      </c>
      <c r="R1546" s="349">
        <f t="shared" si="401"/>
        <v>101.86915887850466</v>
      </c>
      <c r="S1546" s="349">
        <f t="shared" si="401"/>
        <v>94.525018129079029</v>
      </c>
      <c r="T1546" s="349">
        <f t="shared" si="401"/>
        <v>109.75609756097562</v>
      </c>
      <c r="U1546" s="349">
        <f t="shared" si="401"/>
        <v>105.50458715596331</v>
      </c>
      <c r="V1546" s="349">
        <f t="shared" si="401"/>
        <v>104.48367442587094</v>
      </c>
      <c r="W1546" s="349">
        <f t="shared" si="401"/>
        <v>101.17810117810116</v>
      </c>
      <c r="X1546" s="349">
        <f t="shared" si="401"/>
        <v>99.671052631578917</v>
      </c>
      <c r="Y1546" s="349">
        <f t="shared" si="401"/>
        <v>95.111207126528967</v>
      </c>
      <c r="Z1546" s="349">
        <f t="shared" si="401"/>
        <v>104.59770114942529</v>
      </c>
      <c r="AA1546" s="349">
        <f t="shared" si="401"/>
        <v>98.216895644548373</v>
      </c>
      <c r="AB1546" s="349">
        <f t="shared" si="401"/>
        <v>92.145862552594679</v>
      </c>
      <c r="AC1546" s="349">
        <f t="shared" si="401"/>
        <v>96.299942922374427</v>
      </c>
      <c r="AD1546" s="349">
        <f t="shared" si="401"/>
        <v>108.99413761184819</v>
      </c>
      <c r="AE1546" s="349">
        <f t="shared" si="401"/>
        <v>116.16388832615425</v>
      </c>
      <c r="AF1546" s="349"/>
      <c r="AG1546" s="349"/>
      <c r="AH1546" s="349"/>
    </row>
    <row r="1547" spans="1:34" s="299" customFormat="1" x14ac:dyDescent="0.2">
      <c r="A1547" s="297" t="s">
        <v>173</v>
      </c>
      <c r="B1547" s="297" t="s">
        <v>397</v>
      </c>
      <c r="C1547" s="349" t="str">
        <f t="shared" si="401"/>
        <v/>
      </c>
      <c r="D1547" s="349">
        <f t="shared" si="401"/>
        <v>130.85983430945851</v>
      </c>
      <c r="E1547" s="349">
        <f t="shared" si="401"/>
        <v>153.5910819824515</v>
      </c>
      <c r="F1547" s="349">
        <f t="shared" si="401"/>
        <v>99.300998146696529</v>
      </c>
      <c r="G1547" s="349">
        <f t="shared" si="401"/>
        <v>114.31379032677924</v>
      </c>
      <c r="H1547" s="349">
        <f t="shared" si="401"/>
        <v>101.33685787422048</v>
      </c>
      <c r="I1547" s="349">
        <f t="shared" si="401"/>
        <v>84.62713111808884</v>
      </c>
      <c r="J1547" s="349">
        <f t="shared" si="401"/>
        <v>135.84455908847625</v>
      </c>
      <c r="K1547" s="349">
        <f t="shared" si="401"/>
        <v>82.244166605645873</v>
      </c>
      <c r="L1547" s="349">
        <f t="shared" si="401"/>
        <v>136.76173687692005</v>
      </c>
      <c r="M1547" s="349">
        <f t="shared" si="401"/>
        <v>91.13633212763024</v>
      </c>
      <c r="N1547" s="349">
        <f t="shared" si="401"/>
        <v>65.228355332864197</v>
      </c>
      <c r="O1547" s="349">
        <f t="shared" si="401"/>
        <v>120.24795249242332</v>
      </c>
      <c r="P1547" s="349">
        <f t="shared" si="401"/>
        <v>94.341112811947767</v>
      </c>
      <c r="Q1547" s="349">
        <f t="shared" si="401"/>
        <v>87.063384174933134</v>
      </c>
      <c r="R1547" s="349">
        <f t="shared" si="401"/>
        <v>94.616087336815269</v>
      </c>
      <c r="S1547" s="349">
        <f t="shared" si="401"/>
        <v>130.24656120885044</v>
      </c>
      <c r="T1547" s="349">
        <f t="shared" si="401"/>
        <v>81.366373179845354</v>
      </c>
      <c r="U1547" s="349">
        <f t="shared" si="401"/>
        <v>99.12774883154313</v>
      </c>
      <c r="V1547" s="349">
        <f t="shared" si="401"/>
        <v>84.714586701986761</v>
      </c>
      <c r="W1547" s="349">
        <f t="shared" si="401"/>
        <v>116.10620995489334</v>
      </c>
      <c r="X1547" s="349">
        <f t="shared" si="401"/>
        <v>97.063667856934899</v>
      </c>
      <c r="Y1547" s="349">
        <f t="shared" si="401"/>
        <v>84.624946336674</v>
      </c>
      <c r="Z1547" s="349">
        <f t="shared" si="401"/>
        <v>113.48391218892507</v>
      </c>
      <c r="AA1547" s="349">
        <f t="shared" si="401"/>
        <v>109.04240560839528</v>
      </c>
      <c r="AB1547" s="349">
        <f t="shared" si="401"/>
        <v>130.94031907219022</v>
      </c>
      <c r="AC1547" s="349">
        <f t="shared" si="401"/>
        <v>59.156582341105249</v>
      </c>
      <c r="AD1547" s="349">
        <f t="shared" si="401"/>
        <v>71.399475817866971</v>
      </c>
      <c r="AE1547" s="349">
        <f t="shared" si="401"/>
        <v>172.04370645543449</v>
      </c>
      <c r="AF1547" s="349"/>
      <c r="AG1547" s="349"/>
      <c r="AH1547" s="349"/>
    </row>
    <row r="1548" spans="1:34" s="299" customFormat="1" x14ac:dyDescent="0.2">
      <c r="A1548" s="297" t="s">
        <v>174</v>
      </c>
      <c r="B1548" s="297" t="s">
        <v>398</v>
      </c>
      <c r="C1548" s="349" t="str">
        <f t="shared" si="401"/>
        <v/>
      </c>
      <c r="D1548" s="349">
        <f t="shared" si="401"/>
        <v>994.71048280815432</v>
      </c>
      <c r="E1548" s="349">
        <f t="shared" si="401"/>
        <v>173.00968016679172</v>
      </c>
      <c r="F1548" s="349">
        <f t="shared" si="401"/>
        <v>129.90438091442095</v>
      </c>
      <c r="G1548" s="349">
        <f t="shared" si="401"/>
        <v>115.22009605953265</v>
      </c>
      <c r="H1548" s="349">
        <f t="shared" si="401"/>
        <v>106.2398149673479</v>
      </c>
      <c r="I1548" s="349">
        <f t="shared" si="401"/>
        <v>31.149500793299715</v>
      </c>
      <c r="J1548" s="349">
        <f t="shared" si="401"/>
        <v>56.472796226271448</v>
      </c>
      <c r="K1548" s="349">
        <f t="shared" si="401"/>
        <v>69.755120653139372</v>
      </c>
      <c r="L1548" s="349">
        <f t="shared" si="401"/>
        <v>86.418986367473224</v>
      </c>
      <c r="M1548" s="349">
        <f t="shared" si="401"/>
        <v>120.81803406279508</v>
      </c>
      <c r="N1548" s="349">
        <f t="shared" si="401"/>
        <v>95.875460179320555</v>
      </c>
      <c r="O1548" s="349">
        <f t="shared" si="401"/>
        <v>142.33653473838226</v>
      </c>
      <c r="P1548" s="349">
        <f t="shared" si="401"/>
        <v>101.37345260684916</v>
      </c>
      <c r="Q1548" s="349">
        <f t="shared" si="401"/>
        <v>127.85473582027461</v>
      </c>
      <c r="R1548" s="349">
        <f t="shared" si="401"/>
        <v>77.842632222925758</v>
      </c>
      <c r="S1548" s="349">
        <f t="shared" si="401"/>
        <v>138.29066522471453</v>
      </c>
      <c r="T1548" s="349">
        <f t="shared" si="401"/>
        <v>99.132724132551587</v>
      </c>
      <c r="U1548" s="349">
        <f t="shared" si="401"/>
        <v>91.190301232103096</v>
      </c>
      <c r="V1548" s="349">
        <f t="shared" si="401"/>
        <v>105.94541779513166</v>
      </c>
      <c r="W1548" s="349">
        <f t="shared" si="401"/>
        <v>90.561349553143202</v>
      </c>
      <c r="X1548" s="349">
        <f t="shared" si="401"/>
        <v>100.04245672691111</v>
      </c>
      <c r="Y1548" s="349">
        <f t="shared" si="401"/>
        <v>106.09914675099907</v>
      </c>
      <c r="Z1548" s="349">
        <f t="shared" si="401"/>
        <v>91.873776321401792</v>
      </c>
      <c r="AA1548" s="349">
        <f t="shared" si="401"/>
        <v>109.61546283834751</v>
      </c>
      <c r="AB1548" s="349">
        <f t="shared" si="401"/>
        <v>106.15557617902736</v>
      </c>
      <c r="AC1548" s="349">
        <f t="shared" si="401"/>
        <v>93.636481458283896</v>
      </c>
      <c r="AD1548" s="349">
        <f t="shared" si="401"/>
        <v>94.201561784741941</v>
      </c>
      <c r="AE1548" s="349">
        <f t="shared" si="401"/>
        <v>105.91830890392824</v>
      </c>
      <c r="AF1548" s="349"/>
      <c r="AG1548" s="349"/>
      <c r="AH1548" s="349"/>
    </row>
    <row r="1549" spans="1:34" s="299" customFormat="1" x14ac:dyDescent="0.2">
      <c r="A1549" s="297" t="s">
        <v>459</v>
      </c>
      <c r="B1549" s="297" t="s">
        <v>399</v>
      </c>
      <c r="C1549" s="349" t="str">
        <f t="shared" si="401"/>
        <v/>
      </c>
      <c r="D1549" s="349">
        <f t="shared" si="401"/>
        <v>75.236815530604446</v>
      </c>
      <c r="E1549" s="349">
        <f t="shared" si="401"/>
        <v>78.679699262230528</v>
      </c>
      <c r="F1549" s="349">
        <f t="shared" si="401"/>
        <v>59.157367783842211</v>
      </c>
      <c r="G1549" s="349">
        <f t="shared" si="401"/>
        <v>56.226994885375582</v>
      </c>
      <c r="H1549" s="349">
        <f t="shared" si="401"/>
        <v>151.50094085236643</v>
      </c>
      <c r="I1549" s="349">
        <f t="shared" si="401"/>
        <v>33.221279506437114</v>
      </c>
      <c r="J1549" s="349">
        <f t="shared" si="401"/>
        <v>80.381205588947068</v>
      </c>
      <c r="K1549" s="349">
        <f t="shared" si="401"/>
        <v>72.626666465022339</v>
      </c>
      <c r="L1549" s="349">
        <f t="shared" si="401"/>
        <v>41.481493216724274</v>
      </c>
      <c r="M1549" s="349">
        <f t="shared" si="401"/>
        <v>100.80219306288683</v>
      </c>
      <c r="N1549" s="349">
        <f t="shared" si="401"/>
        <v>95.113016766861577</v>
      </c>
      <c r="O1549" s="349">
        <f t="shared" si="401"/>
        <v>82.104751484219562</v>
      </c>
      <c r="P1549" s="349">
        <f t="shared" si="401"/>
        <v>198.87790520689225</v>
      </c>
      <c r="Q1549" s="349">
        <f t="shared" si="401"/>
        <v>96.136419375082141</v>
      </c>
      <c r="R1549" s="349">
        <f t="shared" si="401"/>
        <v>86.05195141357575</v>
      </c>
      <c r="S1549" s="349">
        <f t="shared" si="401"/>
        <v>95.136456948058694</v>
      </c>
      <c r="T1549" s="349">
        <f t="shared" si="401"/>
        <v>88.553210422631508</v>
      </c>
      <c r="U1549" s="349">
        <f t="shared" si="401"/>
        <v>89.872258888303151</v>
      </c>
      <c r="V1549" s="349">
        <f t="shared" si="401"/>
        <v>105.73131799626398</v>
      </c>
      <c r="W1549" s="349">
        <f t="shared" si="401"/>
        <v>95.939370119463334</v>
      </c>
      <c r="X1549" s="349">
        <f t="shared" si="401"/>
        <v>95.00931291380725</v>
      </c>
      <c r="Y1549" s="349">
        <f t="shared" si="401"/>
        <v>90.392341408380446</v>
      </c>
      <c r="Z1549" s="349">
        <f t="shared" si="401"/>
        <v>110.78225351072082</v>
      </c>
      <c r="AA1549" s="349">
        <f t="shared" si="401"/>
        <v>112.95259211935209</v>
      </c>
      <c r="AB1549" s="349">
        <f t="shared" si="401"/>
        <v>99.833341155446561</v>
      </c>
      <c r="AC1549" s="349">
        <f t="shared" si="401"/>
        <v>89.949092340549996</v>
      </c>
      <c r="AD1549" s="349">
        <f t="shared" si="401"/>
        <v>93.613364436052194</v>
      </c>
      <c r="AE1549" s="349">
        <f t="shared" si="401"/>
        <v>114.2796972239093</v>
      </c>
      <c r="AF1549" s="349"/>
      <c r="AG1549" s="349"/>
      <c r="AH1549" s="349"/>
    </row>
    <row r="1550" spans="1:34" s="299" customFormat="1" x14ac:dyDescent="0.2">
      <c r="A1550" s="297" t="s">
        <v>175</v>
      </c>
      <c r="B1550" s="297" t="s">
        <v>400</v>
      </c>
      <c r="C1550" s="349" t="str">
        <f t="shared" si="401"/>
        <v/>
      </c>
      <c r="D1550" s="349">
        <f t="shared" si="401"/>
        <v>241.29826835322493</v>
      </c>
      <c r="E1550" s="349">
        <f t="shared" si="401"/>
        <v>85.392292912029006</v>
      </c>
      <c r="F1550" s="349">
        <f t="shared" si="401"/>
        <v>41.300479610276689</v>
      </c>
      <c r="G1550" s="349">
        <f t="shared" si="401"/>
        <v>114.13983082333507</v>
      </c>
      <c r="H1550" s="349">
        <f t="shared" si="401"/>
        <v>102.28894373941962</v>
      </c>
      <c r="I1550" s="349">
        <f t="shared" si="401"/>
        <v>78.829492226954613</v>
      </c>
      <c r="J1550" s="349">
        <f t="shared" si="401"/>
        <v>90.87987263818377</v>
      </c>
      <c r="K1550" s="349">
        <f t="shared" si="401"/>
        <v>76.523905061890218</v>
      </c>
      <c r="L1550" s="349">
        <f t="shared" si="401"/>
        <v>210.75302533948263</v>
      </c>
      <c r="M1550" s="349">
        <f t="shared" si="401"/>
        <v>68.904676125180998</v>
      </c>
      <c r="N1550" s="349">
        <f t="shared" si="401"/>
        <v>90.637919731575039</v>
      </c>
      <c r="O1550" s="349">
        <f t="shared" si="401"/>
        <v>94.768826435671073</v>
      </c>
      <c r="P1550" s="349">
        <f t="shared" si="401"/>
        <v>212.65354045848193</v>
      </c>
      <c r="Q1550" s="349">
        <f t="shared" si="401"/>
        <v>107.95323468959205</v>
      </c>
      <c r="R1550" s="349">
        <f t="shared" si="401"/>
        <v>129.91727763288932</v>
      </c>
      <c r="S1550" s="349">
        <f t="shared" si="401"/>
        <v>109.385791112175</v>
      </c>
      <c r="T1550" s="349">
        <f t="shared" si="401"/>
        <v>96.990775574086655</v>
      </c>
      <c r="U1550" s="349">
        <f t="shared" si="401"/>
        <v>100.38313925875191</v>
      </c>
      <c r="V1550" s="349">
        <f t="shared" si="401"/>
        <v>94.42171564882068</v>
      </c>
      <c r="W1550" s="349">
        <f t="shared" si="401"/>
        <v>99.300357588896077</v>
      </c>
      <c r="X1550" s="349">
        <f t="shared" si="401"/>
        <v>100.39290910961927</v>
      </c>
      <c r="Y1550" s="349">
        <f t="shared" si="401"/>
        <v>90.075010806321117</v>
      </c>
      <c r="Z1550" s="349">
        <f t="shared" si="401"/>
        <v>123.5764782323954</v>
      </c>
      <c r="AA1550" s="349">
        <f t="shared" si="401"/>
        <v>102.09738948051256</v>
      </c>
      <c r="AB1550" s="349">
        <f t="shared" si="401"/>
        <v>99.910848475734667</v>
      </c>
      <c r="AC1550" s="349">
        <f t="shared" si="401"/>
        <v>89.586769296422204</v>
      </c>
      <c r="AD1550" s="349">
        <f t="shared" si="401"/>
        <v>82.381578342358324</v>
      </c>
      <c r="AE1550" s="349">
        <f t="shared" si="401"/>
        <v>115.13154440793684</v>
      </c>
      <c r="AF1550" s="349"/>
      <c r="AG1550" s="349"/>
      <c r="AH1550" s="349"/>
    </row>
    <row r="1551" spans="1:34" s="299" customFormat="1" x14ac:dyDescent="0.2">
      <c r="A1551" s="297" t="s">
        <v>176</v>
      </c>
      <c r="B1551" s="297" t="s">
        <v>401</v>
      </c>
      <c r="C1551" s="349" t="str">
        <f t="shared" si="401"/>
        <v/>
      </c>
      <c r="D1551" s="349">
        <f t="shared" si="401"/>
        <v>65.469266982704156</v>
      </c>
      <c r="E1551" s="349">
        <f t="shared" si="401"/>
        <v>133.13321603851989</v>
      </c>
      <c r="F1551" s="349">
        <f t="shared" si="401"/>
        <v>118.56269751203521</v>
      </c>
      <c r="G1551" s="349">
        <f t="shared" si="401"/>
        <v>129.11984298218511</v>
      </c>
      <c r="H1551" s="349">
        <f t="shared" si="401"/>
        <v>42.91203051383107</v>
      </c>
      <c r="I1551" s="349">
        <f t="shared" si="401"/>
        <v>164.09222258806247</v>
      </c>
      <c r="J1551" s="349">
        <f t="shared" si="401"/>
        <v>222.36420767898341</v>
      </c>
      <c r="K1551" s="349">
        <f t="shared" si="401"/>
        <v>64.640870703058795</v>
      </c>
      <c r="L1551" s="349">
        <f t="shared" si="401"/>
        <v>185.48330266218483</v>
      </c>
      <c r="M1551" s="349">
        <f t="shared" si="401"/>
        <v>105.73465140555732</v>
      </c>
      <c r="N1551" s="349">
        <f t="shared" si="401"/>
        <v>73.78032904519101</v>
      </c>
      <c r="O1551" s="349">
        <f t="shared" si="401"/>
        <v>34.580379837901816</v>
      </c>
      <c r="P1551" s="349">
        <f t="shared" si="401"/>
        <v>4.8930171597292018</v>
      </c>
      <c r="Q1551" s="349">
        <f t="shared" si="401"/>
        <v>150.65487764446249</v>
      </c>
      <c r="R1551" s="349">
        <f t="shared" si="401"/>
        <v>104.67265657997822</v>
      </c>
      <c r="S1551" s="349">
        <f t="shared" si="401"/>
        <v>113.26358676307062</v>
      </c>
      <c r="T1551" s="349">
        <f t="shared" si="401"/>
        <v>109.35925944123288</v>
      </c>
      <c r="U1551" s="349">
        <f t="shared" si="401"/>
        <v>107.96629520355948</v>
      </c>
      <c r="V1551" s="349">
        <f t="shared" si="401"/>
        <v>88.975494941400456</v>
      </c>
      <c r="W1551" s="349">
        <f t="shared" si="401"/>
        <v>104.02330930244973</v>
      </c>
      <c r="X1551" s="349">
        <f t="shared" si="401"/>
        <v>90.787949874890558</v>
      </c>
      <c r="Y1551" s="349">
        <f t="shared" si="401"/>
        <v>116.58822775581895</v>
      </c>
      <c r="Z1551" s="349">
        <f t="shared" ref="X1551:AE1566" si="402">IFERROR(100*(Z1021/Z1074)/(Z1286/Z1339),"")</f>
        <v>94.772039154314783</v>
      </c>
      <c r="AA1551" s="349">
        <f t="shared" si="402"/>
        <v>83.669000752072535</v>
      </c>
      <c r="AB1551" s="349">
        <f t="shared" si="402"/>
        <v>111.92460955463176</v>
      </c>
      <c r="AC1551" s="349">
        <f t="shared" si="402"/>
        <v>134.57093764592045</v>
      </c>
      <c r="AD1551" s="349">
        <f t="shared" si="402"/>
        <v>93.417679770539308</v>
      </c>
      <c r="AE1551" s="349">
        <f t="shared" si="402"/>
        <v>94.619500371493956</v>
      </c>
      <c r="AF1551" s="349"/>
      <c r="AG1551" s="349"/>
      <c r="AH1551" s="349"/>
    </row>
    <row r="1552" spans="1:34" s="299" customFormat="1" x14ac:dyDescent="0.2">
      <c r="A1552" s="297" t="s">
        <v>108</v>
      </c>
      <c r="B1552" s="297" t="s">
        <v>402</v>
      </c>
      <c r="C1552" s="349" t="str">
        <f t="shared" ref="C1552:W1564" si="403">IFERROR(100*(C1022/C1075)/(C1287/C1340),"")</f>
        <v/>
      </c>
      <c r="D1552" s="349">
        <f t="shared" si="403"/>
        <v>109.73021514506203</v>
      </c>
      <c r="E1552" s="349">
        <f t="shared" si="403"/>
        <v>118.30034416409849</v>
      </c>
      <c r="F1552" s="349">
        <f t="shared" si="403"/>
        <v>56.89453004761743</v>
      </c>
      <c r="G1552" s="349">
        <f t="shared" si="403"/>
        <v>179.25152724586752</v>
      </c>
      <c r="H1552" s="349">
        <f t="shared" si="403"/>
        <v>71.024426099977219</v>
      </c>
      <c r="I1552" s="349">
        <f t="shared" si="403"/>
        <v>62.177190860546929</v>
      </c>
      <c r="J1552" s="349">
        <f t="shared" si="403"/>
        <v>87.335820968562743</v>
      </c>
      <c r="K1552" s="349">
        <f t="shared" si="403"/>
        <v>110.10900683532726</v>
      </c>
      <c r="L1552" s="349">
        <f t="shared" si="403"/>
        <v>175.3976939250083</v>
      </c>
      <c r="M1552" s="349">
        <f t="shared" si="403"/>
        <v>89.93227636113339</v>
      </c>
      <c r="N1552" s="349">
        <f t="shared" si="403"/>
        <v>100.00000000000003</v>
      </c>
      <c r="O1552" s="349">
        <f t="shared" si="403"/>
        <v>115.34063362753295</v>
      </c>
      <c r="P1552" s="349">
        <f t="shared" si="403"/>
        <v>102.70358028723156</v>
      </c>
      <c r="Q1552" s="349">
        <f t="shared" si="403"/>
        <v>98.810307469524034</v>
      </c>
      <c r="R1552" s="349">
        <f t="shared" si="403"/>
        <v>102.38311627583413</v>
      </c>
      <c r="S1552" s="349">
        <f t="shared" si="403"/>
        <v>92.859349050519498</v>
      </c>
      <c r="T1552" s="349">
        <f t="shared" si="403"/>
        <v>100.43938870501803</v>
      </c>
      <c r="U1552" s="349">
        <f t="shared" si="403"/>
        <v>94.953089847007917</v>
      </c>
      <c r="V1552" s="349">
        <f t="shared" si="403"/>
        <v>62.972378393683591</v>
      </c>
      <c r="W1552" s="349">
        <f t="shared" si="403"/>
        <v>95.335214325505632</v>
      </c>
      <c r="X1552" s="349">
        <f t="shared" si="402"/>
        <v>91.184996201099196</v>
      </c>
      <c r="Y1552" s="349">
        <f t="shared" si="402"/>
        <v>100.66439454657396</v>
      </c>
      <c r="Z1552" s="349">
        <f t="shared" si="402"/>
        <v>95.087177289379895</v>
      </c>
      <c r="AA1552" s="349">
        <f t="shared" si="402"/>
        <v>92.182685420638833</v>
      </c>
      <c r="AB1552" s="349">
        <f t="shared" si="402"/>
        <v>108.15812126071961</v>
      </c>
      <c r="AC1552" s="349">
        <f t="shared" si="402"/>
        <v>116.12381352892859</v>
      </c>
      <c r="AD1552" s="349">
        <f t="shared" si="402"/>
        <v>93.409530753650145</v>
      </c>
      <c r="AE1552" s="349">
        <f t="shared" si="402"/>
        <v>79.181860100460483</v>
      </c>
      <c r="AF1552" s="349"/>
      <c r="AG1552" s="349"/>
      <c r="AH1552" s="349"/>
    </row>
    <row r="1553" spans="1:34" s="299" customFormat="1" x14ac:dyDescent="0.2">
      <c r="A1553" s="297" t="s">
        <v>460</v>
      </c>
      <c r="B1553" s="297" t="s">
        <v>403</v>
      </c>
      <c r="C1553" s="349" t="str">
        <f t="shared" si="403"/>
        <v/>
      </c>
      <c r="D1553" s="349">
        <f t="shared" si="403"/>
        <v>100.00000000000003</v>
      </c>
      <c r="E1553" s="349">
        <f t="shared" si="403"/>
        <v>99.999999999999986</v>
      </c>
      <c r="F1553" s="349">
        <f t="shared" si="403"/>
        <v>100</v>
      </c>
      <c r="G1553" s="349">
        <f t="shared" si="403"/>
        <v>99.999999999999972</v>
      </c>
      <c r="H1553" s="349">
        <f t="shared" si="403"/>
        <v>99.999999999999986</v>
      </c>
      <c r="I1553" s="349">
        <f t="shared" si="403"/>
        <v>99.999999999999986</v>
      </c>
      <c r="J1553" s="349">
        <f t="shared" si="403"/>
        <v>100.00000000000003</v>
      </c>
      <c r="K1553" s="349">
        <f t="shared" si="403"/>
        <v>99.999999999999986</v>
      </c>
      <c r="L1553" s="349">
        <f t="shared" si="403"/>
        <v>100</v>
      </c>
      <c r="M1553" s="349">
        <f t="shared" si="403"/>
        <v>100</v>
      </c>
      <c r="N1553" s="349">
        <f t="shared" si="403"/>
        <v>98.411031216955067</v>
      </c>
      <c r="O1553" s="349">
        <f t="shared" si="403"/>
        <v>100</v>
      </c>
      <c r="P1553" s="349">
        <f t="shared" si="403"/>
        <v>100</v>
      </c>
      <c r="Q1553" s="349">
        <f t="shared" si="403"/>
        <v>100</v>
      </c>
      <c r="R1553" s="349">
        <f t="shared" si="403"/>
        <v>100</v>
      </c>
      <c r="S1553" s="349">
        <f t="shared" si="403"/>
        <v>100</v>
      </c>
      <c r="T1553" s="349">
        <f t="shared" si="403"/>
        <v>100.00000000000001</v>
      </c>
      <c r="U1553" s="349">
        <f t="shared" si="403"/>
        <v>100</v>
      </c>
      <c r="V1553" s="349">
        <f t="shared" si="403"/>
        <v>99.999999999999986</v>
      </c>
      <c r="W1553" s="349">
        <f t="shared" si="403"/>
        <v>97.194236656419321</v>
      </c>
      <c r="X1553" s="349">
        <f t="shared" si="402"/>
        <v>99.804181245418405</v>
      </c>
      <c r="Y1553" s="349">
        <f t="shared" si="402"/>
        <v>98.297716132912569</v>
      </c>
      <c r="Z1553" s="349">
        <f t="shared" si="402"/>
        <v>84.860126985874714</v>
      </c>
      <c r="AA1553" s="349">
        <f t="shared" si="402"/>
        <v>101.54032861247018</v>
      </c>
      <c r="AB1553" s="349">
        <f t="shared" si="402"/>
        <v>101.82163803878838</v>
      </c>
      <c r="AC1553" s="349">
        <f t="shared" si="402"/>
        <v>94.632270141143394</v>
      </c>
      <c r="AD1553" s="349">
        <f t="shared" si="402"/>
        <v>109.70927128210715</v>
      </c>
      <c r="AE1553" s="349">
        <f t="shared" si="402"/>
        <v>115.57007040772169</v>
      </c>
      <c r="AF1553" s="349"/>
      <c r="AG1553" s="349"/>
      <c r="AH1553" s="349"/>
    </row>
    <row r="1554" spans="1:34" s="299" customFormat="1" x14ac:dyDescent="0.2">
      <c r="A1554" s="297" t="s">
        <v>177</v>
      </c>
      <c r="B1554" s="297" t="s">
        <v>404</v>
      </c>
      <c r="C1554" s="349" t="str">
        <f t="shared" si="403"/>
        <v/>
      </c>
      <c r="D1554" s="349">
        <f t="shared" si="403"/>
        <v>77.915754662105201</v>
      </c>
      <c r="E1554" s="349">
        <f t="shared" si="403"/>
        <v>110.9275944379835</v>
      </c>
      <c r="F1554" s="349">
        <f t="shared" si="403"/>
        <v>120.66945633381293</v>
      </c>
      <c r="G1554" s="349">
        <f t="shared" si="403"/>
        <v>98.520266377003253</v>
      </c>
      <c r="H1554" s="349">
        <f t="shared" si="403"/>
        <v>97.055221469168742</v>
      </c>
      <c r="I1554" s="349">
        <f t="shared" si="403"/>
        <v>95.261390041461411</v>
      </c>
      <c r="J1554" s="349">
        <f t="shared" si="403"/>
        <v>83.676629824814228</v>
      </c>
      <c r="K1554" s="349">
        <f t="shared" si="403"/>
        <v>87.055771378802021</v>
      </c>
      <c r="L1554" s="349">
        <f t="shared" si="403"/>
        <v>75.272284250723317</v>
      </c>
      <c r="M1554" s="349">
        <f t="shared" si="403"/>
        <v>93.878860360311364</v>
      </c>
      <c r="N1554" s="349">
        <f t="shared" si="403"/>
        <v>97.616397626370301</v>
      </c>
      <c r="O1554" s="349">
        <f t="shared" si="403"/>
        <v>115.83669455969948</v>
      </c>
      <c r="P1554" s="349">
        <f t="shared" si="403"/>
        <v>103.63603514954626</v>
      </c>
      <c r="Q1554" s="349">
        <f t="shared" si="403"/>
        <v>116.78514078079654</v>
      </c>
      <c r="R1554" s="349">
        <f t="shared" si="403"/>
        <v>92.250091558686279</v>
      </c>
      <c r="S1554" s="349">
        <f t="shared" si="403"/>
        <v>111.35251968355102</v>
      </c>
      <c r="T1554" s="349">
        <f t="shared" si="403"/>
        <v>103.36453186578278</v>
      </c>
      <c r="U1554" s="349">
        <f t="shared" si="403"/>
        <v>107.00835981456835</v>
      </c>
      <c r="V1554" s="349">
        <f t="shared" si="403"/>
        <v>115.61962061331171</v>
      </c>
      <c r="W1554" s="349">
        <f t="shared" si="403"/>
        <v>110.20776410235624</v>
      </c>
      <c r="X1554" s="349">
        <f t="shared" si="402"/>
        <v>115.01146985189283</v>
      </c>
      <c r="Y1554" s="349">
        <f t="shared" si="402"/>
        <v>117.57659347571116</v>
      </c>
      <c r="Z1554" s="349">
        <f t="shared" si="402"/>
        <v>123.59049039316116</v>
      </c>
      <c r="AA1554" s="349">
        <f t="shared" si="402"/>
        <v>88.635869475901487</v>
      </c>
      <c r="AB1554" s="349">
        <f t="shared" si="402"/>
        <v>92.972157875681731</v>
      </c>
      <c r="AC1554" s="349">
        <f t="shared" si="402"/>
        <v>110.57282207166374</v>
      </c>
      <c r="AD1554" s="349">
        <f t="shared" si="402"/>
        <v>113.35175142470898</v>
      </c>
      <c r="AE1554" s="349">
        <f t="shared" si="402"/>
        <v>90.797413788352515</v>
      </c>
      <c r="AF1554" s="349"/>
      <c r="AG1554" s="349"/>
      <c r="AH1554" s="349"/>
    </row>
    <row r="1555" spans="1:34" s="299" customFormat="1" x14ac:dyDescent="0.2">
      <c r="A1555" s="297" t="s">
        <v>110</v>
      </c>
      <c r="B1555" s="297" t="s">
        <v>405</v>
      </c>
      <c r="C1555" s="349" t="str">
        <f t="shared" si="403"/>
        <v/>
      </c>
      <c r="D1555" s="349">
        <f t="shared" si="403"/>
        <v>98.10115193385586</v>
      </c>
      <c r="E1555" s="349">
        <f t="shared" si="403"/>
        <v>98.101151933855888</v>
      </c>
      <c r="F1555" s="349">
        <f t="shared" si="403"/>
        <v>98.101151933855846</v>
      </c>
      <c r="G1555" s="349">
        <f t="shared" si="403"/>
        <v>98.101151933855832</v>
      </c>
      <c r="H1555" s="349">
        <f t="shared" si="403"/>
        <v>96.309358074035728</v>
      </c>
      <c r="I1555" s="349">
        <f t="shared" si="403"/>
        <v>93.837780929968176</v>
      </c>
      <c r="J1555" s="349">
        <f t="shared" si="403"/>
        <v>98.10115193385586</v>
      </c>
      <c r="K1555" s="349">
        <f t="shared" si="403"/>
        <v>98.408608186514826</v>
      </c>
      <c r="L1555" s="349">
        <f t="shared" si="403"/>
        <v>98.101151933855846</v>
      </c>
      <c r="M1555" s="349">
        <f t="shared" si="403"/>
        <v>98.101151933855874</v>
      </c>
      <c r="N1555" s="349">
        <f t="shared" si="403"/>
        <v>98.101151933855874</v>
      </c>
      <c r="O1555" s="349">
        <f t="shared" si="403"/>
        <v>98.101151933855832</v>
      </c>
      <c r="P1555" s="349">
        <f t="shared" si="403"/>
        <v>98.101151933855846</v>
      </c>
      <c r="Q1555" s="349">
        <f t="shared" si="403"/>
        <v>98.101151933855846</v>
      </c>
      <c r="R1555" s="349">
        <f t="shared" si="403"/>
        <v>98.101151933855846</v>
      </c>
      <c r="S1555" s="349">
        <f t="shared" si="403"/>
        <v>97.899020424777305</v>
      </c>
      <c r="T1555" s="349">
        <f t="shared" si="403"/>
        <v>103.77721274434737</v>
      </c>
      <c r="U1555" s="349">
        <f t="shared" si="403"/>
        <v>98.083192197764831</v>
      </c>
      <c r="V1555" s="349">
        <f t="shared" si="403"/>
        <v>98.096068633667002</v>
      </c>
      <c r="W1555" s="349">
        <f t="shared" si="403"/>
        <v>97.496318240399788</v>
      </c>
      <c r="X1555" s="349">
        <f t="shared" si="402"/>
        <v>101.24777018339704</v>
      </c>
      <c r="Y1555" s="349">
        <f t="shared" si="402"/>
        <v>94.732725682679799</v>
      </c>
      <c r="Z1555" s="349">
        <f t="shared" si="402"/>
        <v>96.468877508141972</v>
      </c>
      <c r="AA1555" s="349">
        <f t="shared" si="402"/>
        <v>108.28315774299128</v>
      </c>
      <c r="AB1555" s="349">
        <f t="shared" si="402"/>
        <v>92.311008409695859</v>
      </c>
      <c r="AC1555" s="349">
        <f t="shared" si="402"/>
        <v>92.390108282277197</v>
      </c>
      <c r="AD1555" s="349">
        <f t="shared" si="402"/>
        <v>91.405702149361147</v>
      </c>
      <c r="AE1555" s="349">
        <f t="shared" si="402"/>
        <v>112.32624849142162</v>
      </c>
      <c r="AF1555" s="349"/>
      <c r="AG1555" s="349"/>
      <c r="AH1555" s="349"/>
    </row>
    <row r="1556" spans="1:34" s="299" customFormat="1" x14ac:dyDescent="0.2">
      <c r="A1556" s="297" t="s">
        <v>178</v>
      </c>
      <c r="B1556" s="297" t="s">
        <v>406</v>
      </c>
      <c r="C1556" s="349" t="str">
        <f t="shared" si="403"/>
        <v/>
      </c>
      <c r="D1556" s="349">
        <f t="shared" si="403"/>
        <v>118.57505231895693</v>
      </c>
      <c r="E1556" s="349">
        <f t="shared" si="403"/>
        <v>83.37773026025971</v>
      </c>
      <c r="F1556" s="349">
        <f t="shared" si="403"/>
        <v>75.789500806208295</v>
      </c>
      <c r="G1556" s="349">
        <f t="shared" si="403"/>
        <v>81.072461703386224</v>
      </c>
      <c r="H1556" s="349">
        <f t="shared" si="403"/>
        <v>89.815161667560218</v>
      </c>
      <c r="I1556" s="349">
        <f t="shared" si="403"/>
        <v>109.75299230052778</v>
      </c>
      <c r="J1556" s="349">
        <f t="shared" si="403"/>
        <v>90.982632349620317</v>
      </c>
      <c r="K1556" s="349">
        <f t="shared" si="403"/>
        <v>101.50365417153388</v>
      </c>
      <c r="L1556" s="349">
        <f t="shared" si="403"/>
        <v>91.579287035135422</v>
      </c>
      <c r="M1556" s="349">
        <f t="shared" si="403"/>
        <v>103.99063907296036</v>
      </c>
      <c r="N1556" s="349">
        <f t="shared" si="403"/>
        <v>84.473032372274432</v>
      </c>
      <c r="O1556" s="349">
        <f t="shared" si="403"/>
        <v>86.979932730992928</v>
      </c>
      <c r="P1556" s="349">
        <f t="shared" si="403"/>
        <v>95.639209188657361</v>
      </c>
      <c r="Q1556" s="349">
        <f t="shared" si="403"/>
        <v>108.82738727985925</v>
      </c>
      <c r="R1556" s="349">
        <f t="shared" si="403"/>
        <v>95.288988536187148</v>
      </c>
      <c r="S1556" s="349">
        <f t="shared" si="403"/>
        <v>95.77533283880787</v>
      </c>
      <c r="T1556" s="349">
        <f t="shared" si="403"/>
        <v>98.722480156531418</v>
      </c>
      <c r="U1556" s="349">
        <f t="shared" si="403"/>
        <v>92.470439943345909</v>
      </c>
      <c r="V1556" s="349">
        <f t="shared" si="403"/>
        <v>98.207783898478269</v>
      </c>
      <c r="W1556" s="349">
        <f t="shared" si="403"/>
        <v>100.45085322940038</v>
      </c>
      <c r="X1556" s="349">
        <f t="shared" si="402"/>
        <v>97.588535924609047</v>
      </c>
      <c r="Y1556" s="349">
        <f t="shared" si="402"/>
        <v>104.12193342247706</v>
      </c>
      <c r="Z1556" s="349">
        <f t="shared" si="402"/>
        <v>93.560426244517714</v>
      </c>
      <c r="AA1556" s="349">
        <f t="shared" si="402"/>
        <v>100.54692809380708</v>
      </c>
      <c r="AB1556" s="349">
        <f t="shared" si="402"/>
        <v>100.00015608440422</v>
      </c>
      <c r="AC1556" s="349">
        <f t="shared" si="402"/>
        <v>80.03411946081097</v>
      </c>
      <c r="AD1556" s="349">
        <f t="shared" si="402"/>
        <v>99.231128233754575</v>
      </c>
      <c r="AE1556" s="349">
        <f t="shared" si="402"/>
        <v>103.65340867228268</v>
      </c>
      <c r="AF1556" s="349"/>
      <c r="AG1556" s="349"/>
      <c r="AH1556" s="349"/>
    </row>
    <row r="1557" spans="1:34" s="299" customFormat="1" x14ac:dyDescent="0.2">
      <c r="A1557" s="297" t="s">
        <v>179</v>
      </c>
      <c r="B1557" s="297" t="s">
        <v>407</v>
      </c>
      <c r="C1557" s="349" t="str">
        <f t="shared" si="403"/>
        <v/>
      </c>
      <c r="D1557" s="349">
        <f t="shared" si="403"/>
        <v>75.590259021828757</v>
      </c>
      <c r="E1557" s="349">
        <f t="shared" si="403"/>
        <v>111.61112660292861</v>
      </c>
      <c r="F1557" s="349">
        <f t="shared" si="403"/>
        <v>99.040932242025832</v>
      </c>
      <c r="G1557" s="349">
        <f t="shared" si="403"/>
        <v>91.112154480021928</v>
      </c>
      <c r="H1557" s="349">
        <f t="shared" si="403"/>
        <v>95.313284390718493</v>
      </c>
      <c r="I1557" s="349">
        <f t="shared" si="403"/>
        <v>102.93970737624618</v>
      </c>
      <c r="J1557" s="349">
        <f t="shared" si="403"/>
        <v>112.62475351003249</v>
      </c>
      <c r="K1557" s="349">
        <f t="shared" si="403"/>
        <v>77.425869964503988</v>
      </c>
      <c r="L1557" s="349">
        <f t="shared" si="403"/>
        <v>104.40626248766591</v>
      </c>
      <c r="M1557" s="349">
        <f t="shared" si="403"/>
        <v>80.676990682683183</v>
      </c>
      <c r="N1557" s="349">
        <f t="shared" si="403"/>
        <v>94.365134282723005</v>
      </c>
      <c r="O1557" s="349">
        <f t="shared" si="403"/>
        <v>91.747955450426943</v>
      </c>
      <c r="P1557" s="349">
        <f t="shared" si="403"/>
        <v>90.874000883844104</v>
      </c>
      <c r="Q1557" s="349">
        <f t="shared" si="403"/>
        <v>69.484246394733177</v>
      </c>
      <c r="R1557" s="349">
        <f t="shared" si="403"/>
        <v>104.83587769619521</v>
      </c>
      <c r="S1557" s="349">
        <f t="shared" si="403"/>
        <v>113.88694761552502</v>
      </c>
      <c r="T1557" s="349">
        <f t="shared" si="403"/>
        <v>98.911731888032847</v>
      </c>
      <c r="U1557" s="349">
        <f t="shared" si="403"/>
        <v>76.529860533558505</v>
      </c>
      <c r="V1557" s="349">
        <f t="shared" si="403"/>
        <v>105.72315338209648</v>
      </c>
      <c r="W1557" s="349">
        <f t="shared" si="403"/>
        <v>115.47234192157893</v>
      </c>
      <c r="X1557" s="349">
        <f t="shared" si="402"/>
        <v>79.813024790092086</v>
      </c>
      <c r="Y1557" s="349">
        <f t="shared" si="402"/>
        <v>102.23309728130251</v>
      </c>
      <c r="Z1557" s="349">
        <f t="shared" si="402"/>
        <v>119.93690323605381</v>
      </c>
      <c r="AA1557" s="349">
        <f t="shared" si="402"/>
        <v>101.69394329014573</v>
      </c>
      <c r="AB1557" s="349">
        <f t="shared" si="402"/>
        <v>93.087241044453506</v>
      </c>
      <c r="AC1557" s="349">
        <f t="shared" si="402"/>
        <v>93.64077941945267</v>
      </c>
      <c r="AD1557" s="349">
        <f t="shared" si="402"/>
        <v>118.99562675524815</v>
      </c>
      <c r="AE1557" s="349">
        <f t="shared" si="402"/>
        <v>116.66889208030777</v>
      </c>
      <c r="AF1557" s="349"/>
      <c r="AG1557" s="349"/>
      <c r="AH1557" s="349"/>
    </row>
    <row r="1558" spans="1:34" s="299" customFormat="1" x14ac:dyDescent="0.2">
      <c r="A1558" s="297" t="s">
        <v>461</v>
      </c>
      <c r="B1558" s="297" t="s">
        <v>408</v>
      </c>
      <c r="C1558" s="349" t="str">
        <f t="shared" si="403"/>
        <v/>
      </c>
      <c r="D1558" s="349">
        <f t="shared" si="403"/>
        <v>95.867378434008486</v>
      </c>
      <c r="E1558" s="349">
        <f t="shared" si="403"/>
        <v>100.33229563522509</v>
      </c>
      <c r="F1558" s="349">
        <f t="shared" si="403"/>
        <v>93.222225802493995</v>
      </c>
      <c r="G1558" s="349">
        <f t="shared" si="403"/>
        <v>96.435179418801937</v>
      </c>
      <c r="H1558" s="349">
        <f t="shared" si="403"/>
        <v>101.88334071837572</v>
      </c>
      <c r="I1558" s="349">
        <f t="shared" si="403"/>
        <v>94.628078044315018</v>
      </c>
      <c r="J1558" s="349">
        <f t="shared" si="403"/>
        <v>85.687913243398341</v>
      </c>
      <c r="K1558" s="349">
        <f t="shared" si="403"/>
        <v>121.07504560447704</v>
      </c>
      <c r="L1558" s="349">
        <f t="shared" si="403"/>
        <v>88.935669650908878</v>
      </c>
      <c r="M1558" s="349">
        <f t="shared" si="403"/>
        <v>73.713785451387523</v>
      </c>
      <c r="N1558" s="349">
        <f t="shared" si="403"/>
        <v>105.14817832508153</v>
      </c>
      <c r="O1558" s="349">
        <f t="shared" si="403"/>
        <v>99.543943032769135</v>
      </c>
      <c r="P1558" s="349">
        <f t="shared" si="403"/>
        <v>97.117480207731035</v>
      </c>
      <c r="Q1558" s="349">
        <f t="shared" si="403"/>
        <v>102.88829959685387</v>
      </c>
      <c r="R1558" s="349">
        <f t="shared" si="403"/>
        <v>112.53188760071446</v>
      </c>
      <c r="S1558" s="349">
        <f t="shared" si="403"/>
        <v>104.47770797004154</v>
      </c>
      <c r="T1558" s="349">
        <f t="shared" si="403"/>
        <v>101.01423643791212</v>
      </c>
      <c r="U1558" s="349">
        <f t="shared" si="403"/>
        <v>108.38334555336934</v>
      </c>
      <c r="V1558" s="349">
        <f t="shared" si="403"/>
        <v>99.346433153151963</v>
      </c>
      <c r="W1558" s="349">
        <f t="shared" si="403"/>
        <v>98.879639411338175</v>
      </c>
      <c r="X1558" s="349">
        <f t="shared" si="402"/>
        <v>71.408753790207442</v>
      </c>
      <c r="Y1558" s="349">
        <f t="shared" si="402"/>
        <v>116.29387574961743</v>
      </c>
      <c r="Z1558" s="349">
        <f t="shared" si="402"/>
        <v>116.53618448374934</v>
      </c>
      <c r="AA1558" s="349">
        <f t="shared" si="402"/>
        <v>103.07947662545027</v>
      </c>
      <c r="AB1558" s="349">
        <f t="shared" si="402"/>
        <v>100.64740663592211</v>
      </c>
      <c r="AC1558" s="349">
        <f t="shared" si="402"/>
        <v>97.331941716427096</v>
      </c>
      <c r="AD1558" s="349">
        <f t="shared" si="402"/>
        <v>100.11481451788742</v>
      </c>
      <c r="AE1558" s="349">
        <f t="shared" si="402"/>
        <v>100.64922193594417</v>
      </c>
      <c r="AF1558" s="349"/>
      <c r="AG1558" s="349"/>
      <c r="AH1558" s="349"/>
    </row>
    <row r="1559" spans="1:34" s="299" customFormat="1" x14ac:dyDescent="0.2">
      <c r="A1559" s="297" t="s">
        <v>111</v>
      </c>
      <c r="B1559" s="297" t="s">
        <v>409</v>
      </c>
      <c r="C1559" s="349" t="str">
        <f t="shared" si="403"/>
        <v/>
      </c>
      <c r="D1559" s="349">
        <f t="shared" si="403"/>
        <v>152.86128161565031</v>
      </c>
      <c r="E1559" s="349">
        <f t="shared" si="403"/>
        <v>150.06128204587725</v>
      </c>
      <c r="F1559" s="349">
        <f t="shared" si="403"/>
        <v>88.485639597461144</v>
      </c>
      <c r="G1559" s="349">
        <f t="shared" si="403"/>
        <v>105.43519325171151</v>
      </c>
      <c r="H1559" s="349">
        <f t="shared" si="403"/>
        <v>99.025423535490276</v>
      </c>
      <c r="I1559" s="349">
        <f t="shared" si="403"/>
        <v>106.80279449932004</v>
      </c>
      <c r="J1559" s="349">
        <f t="shared" si="403"/>
        <v>89.562774200890416</v>
      </c>
      <c r="K1559" s="349">
        <f t="shared" si="403"/>
        <v>76.611350188460065</v>
      </c>
      <c r="L1559" s="349">
        <f t="shared" si="403"/>
        <v>141.50947980290991</v>
      </c>
      <c r="M1559" s="349">
        <f t="shared" si="403"/>
        <v>121.52444684805278</v>
      </c>
      <c r="N1559" s="349">
        <f t="shared" si="403"/>
        <v>105.04346229524241</v>
      </c>
      <c r="O1559" s="349">
        <f t="shared" si="403"/>
        <v>218.19756106469484</v>
      </c>
      <c r="P1559" s="349">
        <f t="shared" si="403"/>
        <v>93.505845357438432</v>
      </c>
      <c r="Q1559" s="349">
        <f t="shared" si="403"/>
        <v>99.62866348896344</v>
      </c>
      <c r="R1559" s="349">
        <f t="shared" si="403"/>
        <v>133.62706527208928</v>
      </c>
      <c r="S1559" s="349">
        <f t="shared" si="403"/>
        <v>99.08954302770141</v>
      </c>
      <c r="T1559" s="349">
        <f t="shared" si="403"/>
        <v>105.34969690670857</v>
      </c>
      <c r="U1559" s="349">
        <f t="shared" si="403"/>
        <v>124.68312080465013</v>
      </c>
      <c r="V1559" s="349">
        <f t="shared" si="403"/>
        <v>103.03361601548993</v>
      </c>
      <c r="W1559" s="349">
        <f t="shared" si="403"/>
        <v>105.1636903856994</v>
      </c>
      <c r="X1559" s="349">
        <f t="shared" si="402"/>
        <v>115.01427769208232</v>
      </c>
      <c r="Y1559" s="349">
        <f t="shared" si="402"/>
        <v>85.18255800903458</v>
      </c>
      <c r="Z1559" s="349">
        <f t="shared" si="402"/>
        <v>124.72411527040153</v>
      </c>
      <c r="AA1559" s="349">
        <f t="shared" si="402"/>
        <v>88.814031283123654</v>
      </c>
      <c r="AB1559" s="349">
        <f t="shared" si="402"/>
        <v>76.029529416716287</v>
      </c>
      <c r="AC1559" s="349">
        <f t="shared" si="402"/>
        <v>129.1259402369233</v>
      </c>
      <c r="AD1559" s="349">
        <f t="shared" si="402"/>
        <v>96.503634885241027</v>
      </c>
      <c r="AE1559" s="349">
        <f t="shared" si="402"/>
        <v>98.104336483841806</v>
      </c>
      <c r="AF1559" s="349"/>
      <c r="AG1559" s="349"/>
      <c r="AH1559" s="349"/>
    </row>
    <row r="1560" spans="1:34" s="299" customFormat="1" x14ac:dyDescent="0.2">
      <c r="A1560" s="297" t="s">
        <v>181</v>
      </c>
      <c r="B1560" s="297" t="s">
        <v>410</v>
      </c>
      <c r="C1560" s="349" t="str">
        <f t="shared" si="403"/>
        <v/>
      </c>
      <c r="D1560" s="349">
        <f t="shared" si="403"/>
        <v>109.68950620957638</v>
      </c>
      <c r="E1560" s="349">
        <f t="shared" si="403"/>
        <v>98.043961482415583</v>
      </c>
      <c r="F1560" s="349">
        <f t="shared" si="403"/>
        <v>99.935829262866065</v>
      </c>
      <c r="G1560" s="349">
        <f t="shared" si="403"/>
        <v>49.784773481191216</v>
      </c>
      <c r="H1560" s="349">
        <f t="shared" si="403"/>
        <v>99.604191812624293</v>
      </c>
      <c r="I1560" s="349">
        <f t="shared" si="403"/>
        <v>104.68556388998117</v>
      </c>
      <c r="J1560" s="349">
        <f t="shared" si="403"/>
        <v>53.393166261127455</v>
      </c>
      <c r="K1560" s="349">
        <f t="shared" si="403"/>
        <v>59.488918888112629</v>
      </c>
      <c r="L1560" s="349">
        <f t="shared" si="403"/>
        <v>99.380837312761955</v>
      </c>
      <c r="M1560" s="349">
        <f t="shared" si="403"/>
        <v>90.457373189782942</v>
      </c>
      <c r="N1560" s="349">
        <f t="shared" si="403"/>
        <v>50.456051997947675</v>
      </c>
      <c r="O1560" s="349">
        <f t="shared" si="403"/>
        <v>89.15048661421477</v>
      </c>
      <c r="P1560" s="349">
        <f t="shared" si="403"/>
        <v>74.468242526821314</v>
      </c>
      <c r="Q1560" s="349">
        <f t="shared" si="403"/>
        <v>109.20585065540546</v>
      </c>
      <c r="R1560" s="349">
        <f t="shared" si="403"/>
        <v>79.110698754692194</v>
      </c>
      <c r="S1560" s="349">
        <f t="shared" si="403"/>
        <v>119.95982562450205</v>
      </c>
      <c r="T1560" s="349">
        <f t="shared" si="403"/>
        <v>85.989640085097463</v>
      </c>
      <c r="U1560" s="349">
        <f t="shared" si="403"/>
        <v>106.79271163633101</v>
      </c>
      <c r="V1560" s="349">
        <f t="shared" si="403"/>
        <v>103.6503970682964</v>
      </c>
      <c r="W1560" s="349">
        <f t="shared" si="403"/>
        <v>99.284866847790752</v>
      </c>
      <c r="X1560" s="349">
        <f t="shared" si="402"/>
        <v>75.881351227739927</v>
      </c>
      <c r="Y1560" s="349">
        <f t="shared" si="402"/>
        <v>91.572144732980647</v>
      </c>
      <c r="Z1560" s="349">
        <f t="shared" si="402"/>
        <v>122.3047038211464</v>
      </c>
      <c r="AA1560" s="349">
        <f t="shared" si="402"/>
        <v>108.62177717772425</v>
      </c>
      <c r="AB1560" s="349">
        <f t="shared" si="402"/>
        <v>92.836743457273158</v>
      </c>
      <c r="AC1560" s="349">
        <f t="shared" si="402"/>
        <v>94.195836898257568</v>
      </c>
      <c r="AD1560" s="349">
        <f t="shared" si="402"/>
        <v>102.67407833154763</v>
      </c>
      <c r="AE1560" s="349">
        <f t="shared" si="402"/>
        <v>91.815120621619073</v>
      </c>
      <c r="AF1560" s="349"/>
      <c r="AG1560" s="349"/>
      <c r="AH1560" s="349"/>
    </row>
    <row r="1561" spans="1:34" s="299" customFormat="1" x14ac:dyDescent="0.2">
      <c r="A1561" s="297" t="s">
        <v>112</v>
      </c>
      <c r="B1561" s="297" t="s">
        <v>411</v>
      </c>
      <c r="C1561" s="349" t="str">
        <f t="shared" si="403"/>
        <v/>
      </c>
      <c r="D1561" s="349">
        <f t="shared" si="403"/>
        <v>251.51701758439958</v>
      </c>
      <c r="E1561" s="349">
        <f t="shared" si="403"/>
        <v>52.299199688488507</v>
      </c>
      <c r="F1561" s="349">
        <f t="shared" si="403"/>
        <v>90.197286729484887</v>
      </c>
      <c r="G1561" s="349">
        <f t="shared" si="403"/>
        <v>45.050317266745573</v>
      </c>
      <c r="H1561" s="349">
        <f t="shared" si="403"/>
        <v>99.812559696667918</v>
      </c>
      <c r="I1561" s="349">
        <f t="shared" si="403"/>
        <v>175.0967794755766</v>
      </c>
      <c r="J1561" s="349">
        <f t="shared" si="403"/>
        <v>112.79621434439876</v>
      </c>
      <c r="K1561" s="349">
        <f t="shared" si="403"/>
        <v>80.592961059841727</v>
      </c>
      <c r="L1561" s="349">
        <f t="shared" si="403"/>
        <v>148.39436822640999</v>
      </c>
      <c r="M1561" s="349">
        <f t="shared" si="403"/>
        <v>125.13834254603616</v>
      </c>
      <c r="N1561" s="349">
        <f t="shared" si="403"/>
        <v>93.616592507879943</v>
      </c>
      <c r="O1561" s="349">
        <f t="shared" si="403"/>
        <v>120.93092961494662</v>
      </c>
      <c r="P1561" s="349">
        <f t="shared" si="403"/>
        <v>99.17760297417631</v>
      </c>
      <c r="Q1561" s="349">
        <f t="shared" si="403"/>
        <v>103.61034293448738</v>
      </c>
      <c r="R1561" s="349">
        <f t="shared" si="403"/>
        <v>118.23002435028833</v>
      </c>
      <c r="S1561" s="349">
        <f t="shared" si="403"/>
        <v>84.634098673763361</v>
      </c>
      <c r="T1561" s="349">
        <f t="shared" si="403"/>
        <v>98.61579888782525</v>
      </c>
      <c r="U1561" s="349">
        <f t="shared" si="403"/>
        <v>134.49444551369928</v>
      </c>
      <c r="V1561" s="349">
        <f t="shared" si="403"/>
        <v>100.19793843497399</v>
      </c>
      <c r="W1561" s="349">
        <f t="shared" si="403"/>
        <v>92.020276133569411</v>
      </c>
      <c r="X1561" s="349">
        <f t="shared" si="402"/>
        <v>93.174307936200861</v>
      </c>
      <c r="Y1561" s="349">
        <f t="shared" si="402"/>
        <v>117.0721004859417</v>
      </c>
      <c r="Z1561" s="349">
        <f t="shared" si="402"/>
        <v>77.257590700339449</v>
      </c>
      <c r="AA1561" s="349">
        <f t="shared" si="402"/>
        <v>107.82407783707967</v>
      </c>
      <c r="AB1561" s="349">
        <f t="shared" si="402"/>
        <v>102.31059865904457</v>
      </c>
      <c r="AC1561" s="349">
        <f t="shared" si="402"/>
        <v>82.007158726553399</v>
      </c>
      <c r="AD1561" s="349">
        <f t="shared" si="402"/>
        <v>111.81639822921034</v>
      </c>
      <c r="AE1561" s="349">
        <f t="shared" si="402"/>
        <v>94.407688133304902</v>
      </c>
      <c r="AF1561" s="349"/>
      <c r="AG1561" s="349"/>
      <c r="AH1561" s="349"/>
    </row>
    <row r="1562" spans="1:34" s="299" customFormat="1" x14ac:dyDescent="0.2">
      <c r="A1562" s="297" t="s">
        <v>113</v>
      </c>
      <c r="B1562" s="297" t="s">
        <v>412</v>
      </c>
      <c r="C1562" s="349" t="str">
        <f t="shared" si="403"/>
        <v/>
      </c>
      <c r="D1562" s="349">
        <f t="shared" si="403"/>
        <v>59.178254333908036</v>
      </c>
      <c r="E1562" s="349">
        <f t="shared" si="403"/>
        <v>91.835421081866073</v>
      </c>
      <c r="F1562" s="349">
        <f t="shared" si="403"/>
        <v>132.32811100851831</v>
      </c>
      <c r="G1562" s="349">
        <f t="shared" si="403"/>
        <v>120.53506054027699</v>
      </c>
      <c r="H1562" s="349">
        <f t="shared" si="403"/>
        <v>71.115625444554041</v>
      </c>
      <c r="I1562" s="349">
        <f t="shared" si="403"/>
        <v>183.99886649794044</v>
      </c>
      <c r="J1562" s="349">
        <f t="shared" si="403"/>
        <v>72.440123175979508</v>
      </c>
      <c r="K1562" s="349">
        <f t="shared" si="403"/>
        <v>83.631362362294084</v>
      </c>
      <c r="L1562" s="349">
        <f t="shared" si="403"/>
        <v>73.02392225957864</v>
      </c>
      <c r="M1562" s="349">
        <f t="shared" si="403"/>
        <v>116.50303340894131</v>
      </c>
      <c r="N1562" s="349">
        <f t="shared" si="403"/>
        <v>74.042312292459641</v>
      </c>
      <c r="O1562" s="349">
        <f t="shared" si="403"/>
        <v>138.01511204807301</v>
      </c>
      <c r="P1562" s="349">
        <f t="shared" si="403"/>
        <v>94.967187239687107</v>
      </c>
      <c r="Q1562" s="349">
        <f t="shared" si="403"/>
        <v>113.59136804313795</v>
      </c>
      <c r="R1562" s="349">
        <f t="shared" si="403"/>
        <v>98.952576689754096</v>
      </c>
      <c r="S1562" s="349">
        <f t="shared" si="403"/>
        <v>115.72876858899058</v>
      </c>
      <c r="T1562" s="349">
        <f t="shared" si="403"/>
        <v>110.51751598023543</v>
      </c>
      <c r="U1562" s="349">
        <f t="shared" si="403"/>
        <v>102.64096089758687</v>
      </c>
      <c r="V1562" s="349">
        <f t="shared" si="403"/>
        <v>116.54143967794772</v>
      </c>
      <c r="W1562" s="349">
        <f t="shared" si="403"/>
        <v>113.66777356890175</v>
      </c>
      <c r="X1562" s="349">
        <f t="shared" si="402"/>
        <v>100.93808221538869</v>
      </c>
      <c r="Y1562" s="349">
        <f t="shared" si="402"/>
        <v>94.627557043879094</v>
      </c>
      <c r="Z1562" s="349">
        <f t="shared" si="402"/>
        <v>101.68267477201363</v>
      </c>
      <c r="AA1562" s="349">
        <f t="shared" si="402"/>
        <v>103.57855652393575</v>
      </c>
      <c r="AB1562" s="349">
        <f t="shared" si="402"/>
        <v>97.725318950904509</v>
      </c>
      <c r="AC1562" s="349">
        <f t="shared" si="402"/>
        <v>104.99087681571028</v>
      </c>
      <c r="AD1562" s="349">
        <f t="shared" si="402"/>
        <v>106.50123002245752</v>
      </c>
      <c r="AE1562" s="349">
        <f t="shared" si="402"/>
        <v>98.708482036742367</v>
      </c>
      <c r="AF1562" s="349"/>
      <c r="AG1562" s="349"/>
      <c r="AH1562" s="349"/>
    </row>
    <row r="1563" spans="1:34" s="299" customFormat="1" x14ac:dyDescent="0.2">
      <c r="A1563" s="297" t="s">
        <v>182</v>
      </c>
      <c r="B1563" s="297" t="s">
        <v>413</v>
      </c>
      <c r="C1563" s="349" t="str">
        <f t="shared" si="403"/>
        <v/>
      </c>
      <c r="D1563" s="349">
        <f t="shared" si="403"/>
        <v>94.882838129768402</v>
      </c>
      <c r="E1563" s="349">
        <f t="shared" si="403"/>
        <v>106.02527615869595</v>
      </c>
      <c r="F1563" s="349">
        <f t="shared" si="403"/>
        <v>118.18410050567215</v>
      </c>
      <c r="G1563" s="349">
        <f t="shared" si="403"/>
        <v>109.75868080982227</v>
      </c>
      <c r="H1563" s="349">
        <f t="shared" si="403"/>
        <v>89.54636774147167</v>
      </c>
      <c r="I1563" s="349">
        <f t="shared" si="403"/>
        <v>122.38454161493998</v>
      </c>
      <c r="J1563" s="349">
        <f t="shared" si="403"/>
        <v>82.458934213483175</v>
      </c>
      <c r="K1563" s="349">
        <f t="shared" si="403"/>
        <v>80.303705021445268</v>
      </c>
      <c r="L1563" s="349">
        <f t="shared" si="403"/>
        <v>73.75350133216179</v>
      </c>
      <c r="M1563" s="349">
        <f t="shared" si="403"/>
        <v>138.10812196207959</v>
      </c>
      <c r="N1563" s="349">
        <f t="shared" si="403"/>
        <v>116.99955879789734</v>
      </c>
      <c r="O1563" s="349">
        <f t="shared" si="403"/>
        <v>92.517129179441227</v>
      </c>
      <c r="P1563" s="349">
        <f t="shared" si="403"/>
        <v>112.11307572011992</v>
      </c>
      <c r="Q1563" s="349">
        <f t="shared" si="403"/>
        <v>114.4440155664179</v>
      </c>
      <c r="R1563" s="349">
        <f t="shared" si="403"/>
        <v>107.23507994272114</v>
      </c>
      <c r="S1563" s="349">
        <f t="shared" si="403"/>
        <v>107.67768259187876</v>
      </c>
      <c r="T1563" s="349">
        <f t="shared" si="403"/>
        <v>105.90357914485668</v>
      </c>
      <c r="U1563" s="349">
        <f t="shared" si="403"/>
        <v>119.53088050593381</v>
      </c>
      <c r="V1563" s="349">
        <f t="shared" si="403"/>
        <v>121.60878299637515</v>
      </c>
      <c r="W1563" s="349">
        <f t="shared" si="403"/>
        <v>107.05910239598391</v>
      </c>
      <c r="X1563" s="349">
        <f t="shared" si="402"/>
        <v>111.16247468754494</v>
      </c>
      <c r="Y1563" s="349">
        <f t="shared" si="402"/>
        <v>106.72733602670793</v>
      </c>
      <c r="Z1563" s="349">
        <f t="shared" si="402"/>
        <v>113.16810014442984</v>
      </c>
      <c r="AA1563" s="349">
        <f t="shared" si="402"/>
        <v>96.579357221297698</v>
      </c>
      <c r="AB1563" s="349">
        <f t="shared" si="402"/>
        <v>104.30158476284872</v>
      </c>
      <c r="AC1563" s="349">
        <f t="shared" si="402"/>
        <v>120.16692052189444</v>
      </c>
      <c r="AD1563" s="349">
        <f t="shared" si="402"/>
        <v>93.419001089019659</v>
      </c>
      <c r="AE1563" s="349">
        <f t="shared" si="402"/>
        <v>106.08111809960594</v>
      </c>
      <c r="AF1563" s="349"/>
      <c r="AG1563" s="349"/>
      <c r="AH1563" s="349"/>
    </row>
    <row r="1564" spans="1:34" s="299" customFormat="1" x14ac:dyDescent="0.2">
      <c r="A1564" s="297" t="s">
        <v>114</v>
      </c>
      <c r="B1564" s="297" t="s">
        <v>414</v>
      </c>
      <c r="C1564" s="349" t="str">
        <f t="shared" si="403"/>
        <v/>
      </c>
      <c r="D1564" s="349">
        <f t="shared" si="403"/>
        <v>90.02292528333578</v>
      </c>
      <c r="E1564" s="349">
        <f t="shared" si="403"/>
        <v>127.69379061192723</v>
      </c>
      <c r="F1564" s="349">
        <f t="shared" ref="C1564:AC1575" si="404">IFERROR(100*(F1034/F1087)/(F1299/F1352),"")</f>
        <v>97.4478557987903</v>
      </c>
      <c r="G1564" s="349">
        <f t="shared" si="404"/>
        <v>65.202273679424252</v>
      </c>
      <c r="H1564" s="349">
        <f t="shared" si="404"/>
        <v>129.44451559921947</v>
      </c>
      <c r="I1564" s="349">
        <f t="shared" si="404"/>
        <v>96.718065867744329</v>
      </c>
      <c r="J1564" s="349">
        <f t="shared" si="404"/>
        <v>79.138298668568325</v>
      </c>
      <c r="K1564" s="349">
        <f t="shared" si="404"/>
        <v>97.391346738739486</v>
      </c>
      <c r="L1564" s="349">
        <f t="shared" si="404"/>
        <v>93.15534225200193</v>
      </c>
      <c r="M1564" s="349">
        <f t="shared" si="404"/>
        <v>101.86766705470957</v>
      </c>
      <c r="N1564" s="349">
        <f t="shared" si="404"/>
        <v>97.664326312103825</v>
      </c>
      <c r="O1564" s="349">
        <f t="shared" si="404"/>
        <v>68.929191864748915</v>
      </c>
      <c r="P1564" s="349">
        <f t="shared" si="404"/>
        <v>112.22915891317871</v>
      </c>
      <c r="Q1564" s="349">
        <f t="shared" si="404"/>
        <v>100.69384702583157</v>
      </c>
      <c r="R1564" s="349">
        <f t="shared" si="404"/>
        <v>95.257308765778788</v>
      </c>
      <c r="S1564" s="349">
        <f t="shared" si="404"/>
        <v>112.69675793124844</v>
      </c>
      <c r="T1564" s="349">
        <f t="shared" si="404"/>
        <v>119.57415996269783</v>
      </c>
      <c r="U1564" s="349">
        <f t="shared" si="404"/>
        <v>113.09535955030108</v>
      </c>
      <c r="V1564" s="349">
        <f t="shared" si="404"/>
        <v>109.50983788135045</v>
      </c>
      <c r="W1564" s="349">
        <f t="shared" si="404"/>
        <v>109.60933848069949</v>
      </c>
      <c r="X1564" s="349">
        <f t="shared" si="402"/>
        <v>94.591038020133269</v>
      </c>
      <c r="Y1564" s="349">
        <f t="shared" si="402"/>
        <v>99.95228500106407</v>
      </c>
      <c r="Z1564" s="349">
        <f t="shared" si="402"/>
        <v>116.97288000302957</v>
      </c>
      <c r="AA1564" s="349">
        <f t="shared" si="402"/>
        <v>102.62763805277145</v>
      </c>
      <c r="AB1564" s="349">
        <f t="shared" si="402"/>
        <v>104.51675276244657</v>
      </c>
      <c r="AC1564" s="349">
        <f t="shared" si="402"/>
        <v>81.74197982439695</v>
      </c>
      <c r="AD1564" s="349">
        <f t="shared" si="402"/>
        <v>118.9673513730181</v>
      </c>
      <c r="AE1564" s="349">
        <f t="shared" si="402"/>
        <v>92.41912195352424</v>
      </c>
      <c r="AF1564" s="349"/>
      <c r="AG1564" s="349"/>
      <c r="AH1564" s="349"/>
    </row>
    <row r="1565" spans="1:34" s="299" customFormat="1" x14ac:dyDescent="0.2">
      <c r="A1565" s="297" t="s">
        <v>115</v>
      </c>
      <c r="B1565" s="297" t="s">
        <v>415</v>
      </c>
      <c r="C1565" s="349" t="str">
        <f t="shared" si="404"/>
        <v/>
      </c>
      <c r="D1565" s="349">
        <f t="shared" si="404"/>
        <v>101.50520785493921</v>
      </c>
      <c r="E1565" s="349">
        <f t="shared" si="404"/>
        <v>93.734246847415832</v>
      </c>
      <c r="F1565" s="349">
        <f t="shared" si="404"/>
        <v>107.82250149470391</v>
      </c>
      <c r="G1565" s="349">
        <f t="shared" si="404"/>
        <v>144.34985785058507</v>
      </c>
      <c r="H1565" s="349">
        <f t="shared" si="404"/>
        <v>79.653376473506867</v>
      </c>
      <c r="I1565" s="349">
        <f t="shared" si="404"/>
        <v>96.621338880214878</v>
      </c>
      <c r="J1565" s="349">
        <f t="shared" si="404"/>
        <v>89.848455797690747</v>
      </c>
      <c r="K1565" s="349">
        <f t="shared" si="404"/>
        <v>108.474481742308</v>
      </c>
      <c r="L1565" s="349">
        <f t="shared" si="404"/>
        <v>74.461624740181634</v>
      </c>
      <c r="M1565" s="349">
        <f t="shared" si="404"/>
        <v>114.07979535912682</v>
      </c>
      <c r="N1565" s="349">
        <f t="shared" si="404"/>
        <v>90.283184657532715</v>
      </c>
      <c r="O1565" s="349">
        <f t="shared" si="404"/>
        <v>88.742466068794016</v>
      </c>
      <c r="P1565" s="349">
        <f t="shared" si="404"/>
        <v>106.72054457538772</v>
      </c>
      <c r="Q1565" s="349">
        <f t="shared" si="404"/>
        <v>104.86546186831066</v>
      </c>
      <c r="R1565" s="349">
        <f t="shared" si="404"/>
        <v>97.154323242337014</v>
      </c>
      <c r="S1565" s="349">
        <f t="shared" si="404"/>
        <v>104.71516166575306</v>
      </c>
      <c r="T1565" s="349">
        <f t="shared" si="404"/>
        <v>111.44782601690173</v>
      </c>
      <c r="U1565" s="349">
        <f t="shared" si="404"/>
        <v>117.69958392135929</v>
      </c>
      <c r="V1565" s="349">
        <f t="shared" si="404"/>
        <v>108.1052005149608</v>
      </c>
      <c r="W1565" s="349">
        <f t="shared" si="404"/>
        <v>113.74463679580974</v>
      </c>
      <c r="X1565" s="349">
        <f t="shared" si="402"/>
        <v>94.244271837631345</v>
      </c>
      <c r="Y1565" s="349">
        <f t="shared" si="402"/>
        <v>91.916256661841658</v>
      </c>
      <c r="Z1565" s="349">
        <f t="shared" si="402"/>
        <v>99.923944114090872</v>
      </c>
      <c r="AA1565" s="349">
        <f t="shared" si="402"/>
        <v>97.148543663156559</v>
      </c>
      <c r="AB1565" s="349">
        <f t="shared" si="402"/>
        <v>99.818043473440227</v>
      </c>
      <c r="AC1565" s="349">
        <f t="shared" si="402"/>
        <v>103.14727087549548</v>
      </c>
      <c r="AD1565" s="349">
        <f t="shared" si="402"/>
        <v>97.832083699195593</v>
      </c>
      <c r="AE1565" s="349">
        <f t="shared" si="402"/>
        <v>92.483394726075431</v>
      </c>
      <c r="AF1565" s="349"/>
      <c r="AG1565" s="349"/>
      <c r="AH1565" s="349"/>
    </row>
    <row r="1566" spans="1:34" s="299" customFormat="1" x14ac:dyDescent="0.2">
      <c r="A1566" s="297" t="s">
        <v>116</v>
      </c>
      <c r="B1566" s="297" t="s">
        <v>416</v>
      </c>
      <c r="C1566" s="349" t="str">
        <f t="shared" si="404"/>
        <v/>
      </c>
      <c r="D1566" s="349">
        <f t="shared" si="404"/>
        <v>85.674922813213414</v>
      </c>
      <c r="E1566" s="349">
        <f t="shared" si="404"/>
        <v>87.086451395882875</v>
      </c>
      <c r="F1566" s="349">
        <f t="shared" si="404"/>
        <v>110.81478297854238</v>
      </c>
      <c r="G1566" s="349">
        <f t="shared" si="404"/>
        <v>81.640112707774648</v>
      </c>
      <c r="H1566" s="349">
        <f t="shared" si="404"/>
        <v>85.695076699963352</v>
      </c>
      <c r="I1566" s="349">
        <f t="shared" si="404"/>
        <v>142.23519925659383</v>
      </c>
      <c r="J1566" s="349">
        <f t="shared" si="404"/>
        <v>90.832624869612914</v>
      </c>
      <c r="K1566" s="349">
        <f t="shared" si="404"/>
        <v>72.786291179226566</v>
      </c>
      <c r="L1566" s="349">
        <f t="shared" si="404"/>
        <v>78.878197755883249</v>
      </c>
      <c r="M1566" s="349">
        <f t="shared" si="404"/>
        <v>107.58992187004739</v>
      </c>
      <c r="N1566" s="349">
        <f t="shared" si="404"/>
        <v>97.894416498282041</v>
      </c>
      <c r="O1566" s="349">
        <f t="shared" si="404"/>
        <v>133.84837856300689</v>
      </c>
      <c r="P1566" s="349">
        <f t="shared" si="404"/>
        <v>100.26427797014982</v>
      </c>
      <c r="Q1566" s="349">
        <f t="shared" si="404"/>
        <v>113.75252073485235</v>
      </c>
      <c r="R1566" s="349">
        <f t="shared" si="404"/>
        <v>101.43629877222996</v>
      </c>
      <c r="S1566" s="349">
        <f t="shared" si="404"/>
        <v>108.46007976492518</v>
      </c>
      <c r="T1566" s="349">
        <f t="shared" si="404"/>
        <v>107.19063755492107</v>
      </c>
      <c r="U1566" s="349">
        <f t="shared" si="404"/>
        <v>73.918391262820691</v>
      </c>
      <c r="V1566" s="349">
        <f t="shared" si="404"/>
        <v>113.2097925635246</v>
      </c>
      <c r="W1566" s="349">
        <f t="shared" si="404"/>
        <v>111.51972123078149</v>
      </c>
      <c r="X1566" s="349">
        <f t="shared" si="402"/>
        <v>95.102701100262593</v>
      </c>
      <c r="Y1566" s="349">
        <f t="shared" si="402"/>
        <v>116.97855180066703</v>
      </c>
      <c r="Z1566" s="349">
        <f t="shared" si="402"/>
        <v>113.02820564140495</v>
      </c>
      <c r="AA1566" s="349">
        <f t="shared" si="402"/>
        <v>108.84542288238275</v>
      </c>
      <c r="AB1566" s="349">
        <f t="shared" si="402"/>
        <v>98.837251789202028</v>
      </c>
      <c r="AC1566" s="349">
        <f t="shared" si="402"/>
        <v>93.130605171038852</v>
      </c>
      <c r="AD1566" s="349">
        <f t="shared" si="402"/>
        <v>104.91756769311198</v>
      </c>
      <c r="AE1566" s="349">
        <f t="shared" si="402"/>
        <v>105.33004276821998</v>
      </c>
      <c r="AF1566" s="349"/>
      <c r="AG1566" s="349"/>
      <c r="AH1566" s="349"/>
    </row>
    <row r="1567" spans="1:34" s="299" customFormat="1" x14ac:dyDescent="0.2">
      <c r="A1567" s="297" t="s">
        <v>183</v>
      </c>
      <c r="B1567" s="297" t="s">
        <v>417</v>
      </c>
      <c r="C1567" s="349" t="str">
        <f t="shared" si="404"/>
        <v/>
      </c>
      <c r="D1567" s="349">
        <f t="shared" si="404"/>
        <v>53.69499601128301</v>
      </c>
      <c r="E1567" s="349">
        <f t="shared" si="404"/>
        <v>101.05299491852857</v>
      </c>
      <c r="F1567" s="349">
        <f t="shared" si="404"/>
        <v>100.99417995083627</v>
      </c>
      <c r="G1567" s="349">
        <f t="shared" si="404"/>
        <v>111.59580216260366</v>
      </c>
      <c r="H1567" s="349">
        <f t="shared" si="404"/>
        <v>117.38750165812573</v>
      </c>
      <c r="I1567" s="349">
        <f t="shared" si="404"/>
        <v>85.070614224595374</v>
      </c>
      <c r="J1567" s="349">
        <f t="shared" si="404"/>
        <v>104.80165503566353</v>
      </c>
      <c r="K1567" s="349">
        <f t="shared" si="404"/>
        <v>84.466064671752719</v>
      </c>
      <c r="L1567" s="349">
        <f t="shared" si="404"/>
        <v>78.430502500598564</v>
      </c>
      <c r="M1567" s="349">
        <f t="shared" si="404"/>
        <v>110.92068627844415</v>
      </c>
      <c r="N1567" s="349">
        <f t="shared" si="404"/>
        <v>66.766447790983193</v>
      </c>
      <c r="O1567" s="349">
        <f t="shared" si="404"/>
        <v>96.028399547099255</v>
      </c>
      <c r="P1567" s="349">
        <f t="shared" si="404"/>
        <v>105.09693220630938</v>
      </c>
      <c r="Q1567" s="349">
        <f t="shared" si="404"/>
        <v>107.54905451146034</v>
      </c>
      <c r="R1567" s="349">
        <f t="shared" si="404"/>
        <v>95.522828589074237</v>
      </c>
      <c r="S1567" s="349">
        <f t="shared" si="404"/>
        <v>114.01902252963144</v>
      </c>
      <c r="T1567" s="349">
        <f t="shared" si="404"/>
        <v>107.71223643864352</v>
      </c>
      <c r="U1567" s="349">
        <f t="shared" si="404"/>
        <v>113.69922701843146</v>
      </c>
      <c r="V1567" s="349">
        <f t="shared" si="404"/>
        <v>104.44694579427532</v>
      </c>
      <c r="W1567" s="349">
        <f t="shared" si="404"/>
        <v>123.27745544696658</v>
      </c>
      <c r="X1567" s="349">
        <f t="shared" si="404"/>
        <v>104.482714160613</v>
      </c>
      <c r="Y1567" s="349">
        <f t="shared" si="404"/>
        <v>112.27866592691038</v>
      </c>
      <c r="Z1567" s="349">
        <f t="shared" si="404"/>
        <v>108.87568186192294</v>
      </c>
      <c r="AA1567" s="349">
        <f t="shared" si="404"/>
        <v>110.96234500076507</v>
      </c>
      <c r="AB1567" s="349">
        <f t="shared" si="404"/>
        <v>96.38338730864065</v>
      </c>
      <c r="AC1567" s="349">
        <f t="shared" si="404"/>
        <v>116.7822148716333</v>
      </c>
      <c r="AD1567" s="349">
        <f t="shared" ref="X1567:AE1582" si="405">IFERROR(100*(AD1037/AD1090)/(AD1302/AD1355),"")</f>
        <v>112.23740485072771</v>
      </c>
      <c r="AE1567" s="349">
        <f t="shared" si="405"/>
        <v>94.904476190880544</v>
      </c>
      <c r="AF1567" s="349"/>
      <c r="AG1567" s="349"/>
      <c r="AH1567" s="349"/>
    </row>
    <row r="1568" spans="1:34" s="299" customFormat="1" x14ac:dyDescent="0.2">
      <c r="A1568" s="297" t="s">
        <v>97</v>
      </c>
      <c r="B1568" s="297" t="s">
        <v>418</v>
      </c>
      <c r="C1568" s="349" t="str">
        <f t="shared" si="404"/>
        <v/>
      </c>
      <c r="D1568" s="349">
        <f t="shared" si="404"/>
        <v>103.37253720664334</v>
      </c>
      <c r="E1568" s="349">
        <f t="shared" si="404"/>
        <v>90.719572409997298</v>
      </c>
      <c r="F1568" s="349">
        <f t="shared" si="404"/>
        <v>119.44443564420152</v>
      </c>
      <c r="G1568" s="349">
        <f t="shared" si="404"/>
        <v>120.48722147832595</v>
      </c>
      <c r="H1568" s="349">
        <f t="shared" si="404"/>
        <v>69.441555179128684</v>
      </c>
      <c r="I1568" s="349">
        <f t="shared" si="404"/>
        <v>97.31220712685051</v>
      </c>
      <c r="J1568" s="349">
        <f t="shared" si="404"/>
        <v>92.620114325022996</v>
      </c>
      <c r="K1568" s="349">
        <f t="shared" si="404"/>
        <v>83.238720843565162</v>
      </c>
      <c r="L1568" s="349">
        <f t="shared" si="404"/>
        <v>92.413229316726785</v>
      </c>
      <c r="M1568" s="349">
        <f t="shared" si="404"/>
        <v>98.323349533736817</v>
      </c>
      <c r="N1568" s="349">
        <f t="shared" si="404"/>
        <v>177.31356095825805</v>
      </c>
      <c r="O1568" s="349">
        <f t="shared" si="404"/>
        <v>98.791101541578641</v>
      </c>
      <c r="P1568" s="349">
        <f t="shared" si="404"/>
        <v>119.08732838743009</v>
      </c>
      <c r="Q1568" s="349">
        <f t="shared" si="404"/>
        <v>111.12708432878254</v>
      </c>
      <c r="R1568" s="349">
        <f t="shared" si="404"/>
        <v>94.155055735925274</v>
      </c>
      <c r="S1568" s="349">
        <f t="shared" si="404"/>
        <v>119.91270885482092</v>
      </c>
      <c r="T1568" s="349">
        <f t="shared" si="404"/>
        <v>106.78642350246734</v>
      </c>
      <c r="U1568" s="349">
        <f t="shared" si="404"/>
        <v>114.80316271264749</v>
      </c>
      <c r="V1568" s="349">
        <f t="shared" si="404"/>
        <v>114.60815545834114</v>
      </c>
      <c r="W1568" s="349">
        <f t="shared" si="404"/>
        <v>104.16885103893969</v>
      </c>
      <c r="X1568" s="349">
        <f t="shared" si="405"/>
        <v>103.66165011895538</v>
      </c>
      <c r="Y1568" s="349">
        <f t="shared" si="405"/>
        <v>106.42443251924993</v>
      </c>
      <c r="Z1568" s="349">
        <f t="shared" si="405"/>
        <v>118.83324585754826</v>
      </c>
      <c r="AA1568" s="349">
        <f t="shared" si="405"/>
        <v>101.36432020780583</v>
      </c>
      <c r="AB1568" s="349">
        <f t="shared" si="405"/>
        <v>98.572949644338067</v>
      </c>
      <c r="AC1568" s="349">
        <f t="shared" si="405"/>
        <v>96.655146447120842</v>
      </c>
      <c r="AD1568" s="349">
        <f t="shared" si="405"/>
        <v>94.131943408205046</v>
      </c>
      <c r="AE1568" s="349">
        <f t="shared" si="405"/>
        <v>103.07076200016664</v>
      </c>
      <c r="AF1568" s="349"/>
      <c r="AG1568" s="349"/>
      <c r="AH1568" s="349"/>
    </row>
    <row r="1569" spans="1:34" s="299" customFormat="1" x14ac:dyDescent="0.2">
      <c r="A1569" s="297" t="s">
        <v>462</v>
      </c>
      <c r="B1569" s="297" t="s">
        <v>419</v>
      </c>
      <c r="C1569" s="349" t="str">
        <f t="shared" si="404"/>
        <v/>
      </c>
      <c r="D1569" s="349">
        <f t="shared" si="404"/>
        <v>365.60491982013292</v>
      </c>
      <c r="E1569" s="349">
        <f t="shared" si="404"/>
        <v>241.81472144764501</v>
      </c>
      <c r="F1569" s="349">
        <f t="shared" si="404"/>
        <v>68.880590402330284</v>
      </c>
      <c r="G1569" s="349">
        <f t="shared" si="404"/>
        <v>59.090714640074083</v>
      </c>
      <c r="H1569" s="349">
        <f t="shared" si="404"/>
        <v>227.69784758978957</v>
      </c>
      <c r="I1569" s="349">
        <f t="shared" si="404"/>
        <v>72.373401272728429</v>
      </c>
      <c r="J1569" s="349">
        <f t="shared" si="404"/>
        <v>128.09033206147063</v>
      </c>
      <c r="K1569" s="349">
        <f t="shared" si="404"/>
        <v>75.055567722665884</v>
      </c>
      <c r="L1569" s="349">
        <f t="shared" si="404"/>
        <v>197.64563783325198</v>
      </c>
      <c r="M1569" s="349">
        <f t="shared" si="404"/>
        <v>99.504969336127687</v>
      </c>
      <c r="N1569" s="349">
        <f t="shared" si="404"/>
        <v>99.999999999999957</v>
      </c>
      <c r="O1569" s="349">
        <f t="shared" si="404"/>
        <v>89.462176581248912</v>
      </c>
      <c r="P1569" s="349">
        <f t="shared" si="404"/>
        <v>76.937296511282341</v>
      </c>
      <c r="Q1569" s="349">
        <f t="shared" si="404"/>
        <v>111.35840962686547</v>
      </c>
      <c r="R1569" s="349">
        <f t="shared" si="404"/>
        <v>106.98626870142952</v>
      </c>
      <c r="S1569" s="349">
        <f t="shared" si="404"/>
        <v>105.95255867501452</v>
      </c>
      <c r="T1569" s="349">
        <f t="shared" si="404"/>
        <v>96.170336362784568</v>
      </c>
      <c r="U1569" s="349">
        <f t="shared" si="404"/>
        <v>106.97807621590113</v>
      </c>
      <c r="V1569" s="349">
        <f t="shared" si="404"/>
        <v>102.24077975219376</v>
      </c>
      <c r="W1569" s="349">
        <f t="shared" si="404"/>
        <v>97.123515780988285</v>
      </c>
      <c r="X1569" s="349">
        <f t="shared" si="405"/>
        <v>84.258044622323808</v>
      </c>
      <c r="Y1569" s="349">
        <f t="shared" si="405"/>
        <v>94.026361934476853</v>
      </c>
      <c r="Z1569" s="349">
        <f t="shared" si="405"/>
        <v>88.611379373385461</v>
      </c>
      <c r="AA1569" s="349">
        <f t="shared" si="405"/>
        <v>99.305804359538328</v>
      </c>
      <c r="AB1569" s="349">
        <f t="shared" si="405"/>
        <v>100.96598610216626</v>
      </c>
      <c r="AC1569" s="349">
        <f t="shared" si="405"/>
        <v>96.986333013467913</v>
      </c>
      <c r="AD1569" s="349">
        <f t="shared" si="405"/>
        <v>110.13380647562606</v>
      </c>
      <c r="AE1569" s="349">
        <f t="shared" si="405"/>
        <v>98.491163771952785</v>
      </c>
      <c r="AF1569" s="349"/>
      <c r="AG1569" s="349"/>
      <c r="AH1569" s="349"/>
    </row>
    <row r="1570" spans="1:34" s="299" customFormat="1" x14ac:dyDescent="0.2">
      <c r="A1570" s="297" t="s">
        <v>153</v>
      </c>
      <c r="B1570" s="297" t="s">
        <v>420</v>
      </c>
      <c r="C1570" s="349" t="str">
        <f t="shared" si="404"/>
        <v/>
      </c>
      <c r="D1570" s="349" t="str">
        <f t="shared" si="404"/>
        <v/>
      </c>
      <c r="E1570" s="349" t="str">
        <f t="shared" si="404"/>
        <v/>
      </c>
      <c r="F1570" s="349" t="str">
        <f t="shared" si="404"/>
        <v/>
      </c>
      <c r="G1570" s="349" t="str">
        <f t="shared" si="404"/>
        <v/>
      </c>
      <c r="H1570" s="349" t="str">
        <f t="shared" si="404"/>
        <v/>
      </c>
      <c r="I1570" s="349" t="str">
        <f t="shared" si="404"/>
        <v/>
      </c>
      <c r="J1570" s="349" t="str">
        <f t="shared" si="404"/>
        <v/>
      </c>
      <c r="K1570" s="349" t="str">
        <f t="shared" si="404"/>
        <v/>
      </c>
      <c r="L1570" s="349" t="str">
        <f t="shared" si="404"/>
        <v/>
      </c>
      <c r="M1570" s="349" t="str">
        <f t="shared" si="404"/>
        <v/>
      </c>
      <c r="N1570" s="349" t="str">
        <f t="shared" si="404"/>
        <v/>
      </c>
      <c r="O1570" s="349" t="str">
        <f t="shared" si="404"/>
        <v/>
      </c>
      <c r="P1570" s="349" t="str">
        <f t="shared" si="404"/>
        <v/>
      </c>
      <c r="Q1570" s="349" t="str">
        <f t="shared" si="404"/>
        <v/>
      </c>
      <c r="R1570" s="349" t="str">
        <f t="shared" si="404"/>
        <v/>
      </c>
      <c r="S1570" s="349" t="str">
        <f t="shared" si="404"/>
        <v/>
      </c>
      <c r="T1570" s="349" t="str">
        <f t="shared" si="404"/>
        <v/>
      </c>
      <c r="U1570" s="349" t="str">
        <f t="shared" si="404"/>
        <v/>
      </c>
      <c r="V1570" s="349" t="str">
        <f t="shared" si="404"/>
        <v/>
      </c>
      <c r="W1570" s="349" t="str">
        <f t="shared" si="404"/>
        <v/>
      </c>
      <c r="X1570" s="349" t="str">
        <f t="shared" si="405"/>
        <v/>
      </c>
      <c r="Y1570" s="349" t="str">
        <f t="shared" si="405"/>
        <v/>
      </c>
      <c r="Z1570" s="349" t="str">
        <f t="shared" si="405"/>
        <v/>
      </c>
      <c r="AA1570" s="349" t="str">
        <f t="shared" si="405"/>
        <v/>
      </c>
      <c r="AB1570" s="349" t="str">
        <f t="shared" si="405"/>
        <v/>
      </c>
      <c r="AC1570" s="349" t="str">
        <f t="shared" si="405"/>
        <v/>
      </c>
      <c r="AD1570" s="349" t="str">
        <f t="shared" si="405"/>
        <v/>
      </c>
      <c r="AE1570" s="349" t="str">
        <f t="shared" si="405"/>
        <v/>
      </c>
      <c r="AF1570" s="349"/>
      <c r="AG1570" s="349"/>
      <c r="AH1570" s="349"/>
    </row>
    <row r="1571" spans="1:34" s="299" customFormat="1" x14ac:dyDescent="0.2">
      <c r="A1571" s="297" t="s">
        <v>185</v>
      </c>
      <c r="B1571" s="297" t="s">
        <v>421</v>
      </c>
      <c r="C1571" s="349" t="str">
        <f t="shared" si="404"/>
        <v/>
      </c>
      <c r="D1571" s="349" t="str">
        <f t="shared" si="404"/>
        <v/>
      </c>
      <c r="E1571" s="349" t="str">
        <f t="shared" si="404"/>
        <v/>
      </c>
      <c r="F1571" s="349" t="str">
        <f t="shared" si="404"/>
        <v/>
      </c>
      <c r="G1571" s="349">
        <f t="shared" si="404"/>
        <v>76.990852274897563</v>
      </c>
      <c r="H1571" s="349">
        <f t="shared" si="404"/>
        <v>241.85149772065199</v>
      </c>
      <c r="I1571" s="349">
        <f t="shared" si="404"/>
        <v>58.028814738093743</v>
      </c>
      <c r="J1571" s="349">
        <f t="shared" si="404"/>
        <v>48.94247588942428</v>
      </c>
      <c r="K1571" s="349">
        <f t="shared" si="404"/>
        <v>157.65924469025944</v>
      </c>
      <c r="L1571" s="349">
        <f t="shared" si="404"/>
        <v>272.30213907131059</v>
      </c>
      <c r="M1571" s="349">
        <f t="shared" si="404"/>
        <v>68.388548839271976</v>
      </c>
      <c r="N1571" s="349">
        <f t="shared" si="404"/>
        <v>130.14666891466811</v>
      </c>
      <c r="O1571" s="349">
        <f t="shared" si="404"/>
        <v>265.4538849974337</v>
      </c>
      <c r="P1571" s="349">
        <f t="shared" si="404"/>
        <v>61.848300789001996</v>
      </c>
      <c r="Q1571" s="349">
        <f t="shared" si="404"/>
        <v>101.13051250732894</v>
      </c>
      <c r="R1571" s="349">
        <f t="shared" si="404"/>
        <v>91.926836721171568</v>
      </c>
      <c r="S1571" s="349">
        <f t="shared" si="404"/>
        <v>93.46813115423484</v>
      </c>
      <c r="T1571" s="349">
        <f t="shared" si="404"/>
        <v>101.30566784672126</v>
      </c>
      <c r="U1571" s="349">
        <f t="shared" si="404"/>
        <v>98.253704836477127</v>
      </c>
      <c r="V1571" s="349">
        <f t="shared" si="404"/>
        <v>148.19608963729959</v>
      </c>
      <c r="W1571" s="349">
        <f t="shared" si="404"/>
        <v>101.769697581551</v>
      </c>
      <c r="X1571" s="349">
        <f t="shared" si="405"/>
        <v>96.603527886792222</v>
      </c>
      <c r="Y1571" s="349">
        <f t="shared" si="405"/>
        <v>75.612308026071702</v>
      </c>
      <c r="Z1571" s="349">
        <f t="shared" si="405"/>
        <v>105.58552953692019</v>
      </c>
      <c r="AA1571" s="349">
        <f t="shared" si="405"/>
        <v>100</v>
      </c>
      <c r="AB1571" s="349">
        <f t="shared" si="405"/>
        <v>90.938340219030735</v>
      </c>
      <c r="AC1571" s="349">
        <f t="shared" si="405"/>
        <v>104.76170119250033</v>
      </c>
      <c r="AD1571" s="349">
        <f t="shared" si="405"/>
        <v>111.7332556501362</v>
      </c>
      <c r="AE1571" s="349">
        <f t="shared" si="405"/>
        <v>100.63461331612346</v>
      </c>
      <c r="AF1571" s="349"/>
      <c r="AG1571" s="349"/>
      <c r="AH1571" s="349"/>
    </row>
    <row r="1572" spans="1:34" s="299" customFormat="1" x14ac:dyDescent="0.2">
      <c r="A1572" s="297" t="s">
        <v>463</v>
      </c>
      <c r="B1572" s="297" t="s">
        <v>422</v>
      </c>
      <c r="C1572" s="349" t="str">
        <f t="shared" si="404"/>
        <v/>
      </c>
      <c r="D1572" s="349" t="str">
        <f t="shared" si="404"/>
        <v/>
      </c>
      <c r="E1572" s="349" t="str">
        <f t="shared" si="404"/>
        <v/>
      </c>
      <c r="F1572" s="349" t="str">
        <f t="shared" si="404"/>
        <v/>
      </c>
      <c r="G1572" s="349">
        <f t="shared" si="404"/>
        <v>99.932118913616932</v>
      </c>
      <c r="H1572" s="349">
        <f t="shared" si="404"/>
        <v>100.02672593913253</v>
      </c>
      <c r="I1572" s="349">
        <f t="shared" si="404"/>
        <v>100.00118693611159</v>
      </c>
      <c r="J1572" s="349">
        <f t="shared" si="404"/>
        <v>100.00629014066743</v>
      </c>
      <c r="K1572" s="349">
        <f t="shared" si="404"/>
        <v>100.00436057686801</v>
      </c>
      <c r="L1572" s="349">
        <f t="shared" si="404"/>
        <v>100.01595568538507</v>
      </c>
      <c r="M1572" s="349">
        <f t="shared" si="404"/>
        <v>99.993152866032247</v>
      </c>
      <c r="N1572" s="349">
        <f t="shared" si="404"/>
        <v>158.35844151667376</v>
      </c>
      <c r="O1572" s="349">
        <f t="shared" si="404"/>
        <v>99.997099478422541</v>
      </c>
      <c r="P1572" s="349">
        <f t="shared" si="404"/>
        <v>100.00931199398462</v>
      </c>
      <c r="Q1572" s="349">
        <f t="shared" si="404"/>
        <v>100.00338338525314</v>
      </c>
      <c r="R1572" s="349">
        <f t="shared" si="404"/>
        <v>99.98381909513175</v>
      </c>
      <c r="S1572" s="349">
        <f t="shared" si="404"/>
        <v>100.01394922667311</v>
      </c>
      <c r="T1572" s="349">
        <f t="shared" si="404"/>
        <v>100.01529737702302</v>
      </c>
      <c r="U1572" s="349">
        <f t="shared" si="404"/>
        <v>100.02464675080776</v>
      </c>
      <c r="V1572" s="349">
        <f t="shared" si="404"/>
        <v>99.998199141539004</v>
      </c>
      <c r="W1572" s="349">
        <f t="shared" si="404"/>
        <v>99.989902800057308</v>
      </c>
      <c r="X1572" s="349">
        <f t="shared" si="405"/>
        <v>100.00720088958681</v>
      </c>
      <c r="Y1572" s="349">
        <f t="shared" si="405"/>
        <v>100</v>
      </c>
      <c r="Z1572" s="349">
        <f t="shared" si="405"/>
        <v>100.00090292638441</v>
      </c>
      <c r="AA1572" s="349">
        <f t="shared" si="405"/>
        <v>100</v>
      </c>
      <c r="AB1572" s="349">
        <f t="shared" si="405"/>
        <v>100</v>
      </c>
      <c r="AC1572" s="349">
        <f t="shared" si="405"/>
        <v>100.7370283018868</v>
      </c>
      <c r="AD1572" s="349">
        <f t="shared" si="405"/>
        <v>110.36669855477473</v>
      </c>
      <c r="AE1572" s="349">
        <f t="shared" si="405"/>
        <v>96.580456658462197</v>
      </c>
      <c r="AF1572" s="349"/>
      <c r="AG1572" s="349"/>
      <c r="AH1572" s="349"/>
    </row>
    <row r="1573" spans="1:34" s="299" customFormat="1" x14ac:dyDescent="0.2">
      <c r="A1573" s="297" t="s">
        <v>117</v>
      </c>
      <c r="B1573" s="297" t="s">
        <v>423</v>
      </c>
      <c r="C1573" s="349" t="str">
        <f t="shared" si="404"/>
        <v/>
      </c>
      <c r="D1573" s="349">
        <f t="shared" si="404"/>
        <v>155.50585741365586</v>
      </c>
      <c r="E1573" s="349">
        <f t="shared" si="404"/>
        <v>39.788138569366339</v>
      </c>
      <c r="F1573" s="349">
        <f t="shared" si="404"/>
        <v>151.61122802948566</v>
      </c>
      <c r="G1573" s="349">
        <f t="shared" si="404"/>
        <v>141.72261841429676</v>
      </c>
      <c r="H1573" s="349">
        <f t="shared" si="404"/>
        <v>39.691346484340187</v>
      </c>
      <c r="I1573" s="349">
        <f t="shared" si="404"/>
        <v>8.961799980398105</v>
      </c>
      <c r="J1573" s="349">
        <f t="shared" si="404"/>
        <v>427.22962407549807</v>
      </c>
      <c r="K1573" s="349">
        <f t="shared" si="404"/>
        <v>155.75055910816138</v>
      </c>
      <c r="L1573" s="349">
        <f t="shared" si="404"/>
        <v>34.126539867222114</v>
      </c>
      <c r="M1573" s="349">
        <f t="shared" si="404"/>
        <v>125.4295352725524</v>
      </c>
      <c r="N1573" s="349">
        <f t="shared" si="404"/>
        <v>94.661374636200406</v>
      </c>
      <c r="O1573" s="349">
        <f t="shared" si="404"/>
        <v>75.790528689050916</v>
      </c>
      <c r="P1573" s="349">
        <f t="shared" si="404"/>
        <v>103.53836680337528</v>
      </c>
      <c r="Q1573" s="349">
        <f t="shared" si="404"/>
        <v>95.687084161141016</v>
      </c>
      <c r="R1573" s="349">
        <f t="shared" si="404"/>
        <v>94.141488692806405</v>
      </c>
      <c r="S1573" s="349">
        <f t="shared" si="404"/>
        <v>101.70467499447932</v>
      </c>
      <c r="T1573" s="349">
        <f t="shared" si="404"/>
        <v>99.836615821471483</v>
      </c>
      <c r="U1573" s="349">
        <f t="shared" si="404"/>
        <v>100.59974874860065</v>
      </c>
      <c r="V1573" s="349">
        <f t="shared" si="404"/>
        <v>98.529140501037489</v>
      </c>
      <c r="W1573" s="349">
        <f t="shared" si="404"/>
        <v>102.43870496630655</v>
      </c>
      <c r="X1573" s="349">
        <f t="shared" si="405"/>
        <v>118.76391925816128</v>
      </c>
      <c r="Y1573" s="349">
        <f t="shared" si="405"/>
        <v>100.83512537469468</v>
      </c>
      <c r="Z1573" s="349">
        <f t="shared" si="405"/>
        <v>109.30271029821188</v>
      </c>
      <c r="AA1573" s="349">
        <f t="shared" si="405"/>
        <v>103.79796826785902</v>
      </c>
      <c r="AB1573" s="349">
        <f t="shared" si="405"/>
        <v>96.282211811641872</v>
      </c>
      <c r="AC1573" s="349">
        <f t="shared" si="405"/>
        <v>88.040957987675711</v>
      </c>
      <c r="AD1573" s="349">
        <f t="shared" si="405"/>
        <v>97.913855078675979</v>
      </c>
      <c r="AE1573" s="349">
        <f t="shared" si="405"/>
        <v>99.008937532985726</v>
      </c>
      <c r="AF1573" s="349"/>
      <c r="AG1573" s="349"/>
      <c r="AH1573" s="349"/>
    </row>
    <row r="1574" spans="1:34" s="299" customFormat="1" x14ac:dyDescent="0.2">
      <c r="A1574" s="297" t="s">
        <v>118</v>
      </c>
      <c r="B1574" s="297" t="s">
        <v>424</v>
      </c>
      <c r="C1574" s="349" t="str">
        <f t="shared" si="404"/>
        <v/>
      </c>
      <c r="D1574" s="349" t="str">
        <f t="shared" si="404"/>
        <v/>
      </c>
      <c r="E1574" s="349" t="str">
        <f t="shared" si="404"/>
        <v/>
      </c>
      <c r="F1574" s="349" t="str">
        <f t="shared" si="404"/>
        <v/>
      </c>
      <c r="G1574" s="349" t="str">
        <f t="shared" si="404"/>
        <v/>
      </c>
      <c r="H1574" s="349" t="str">
        <f t="shared" si="404"/>
        <v/>
      </c>
      <c r="I1574" s="349" t="str">
        <f t="shared" si="404"/>
        <v/>
      </c>
      <c r="J1574" s="349" t="str">
        <f t="shared" si="404"/>
        <v/>
      </c>
      <c r="K1574" s="349" t="str">
        <f t="shared" si="404"/>
        <v/>
      </c>
      <c r="L1574" s="349" t="str">
        <f t="shared" si="404"/>
        <v/>
      </c>
      <c r="M1574" s="349" t="str">
        <f t="shared" si="404"/>
        <v/>
      </c>
      <c r="N1574" s="349" t="str">
        <f t="shared" si="404"/>
        <v/>
      </c>
      <c r="O1574" s="349" t="str">
        <f t="shared" si="404"/>
        <v/>
      </c>
      <c r="P1574" s="349" t="str">
        <f t="shared" si="404"/>
        <v/>
      </c>
      <c r="Q1574" s="349" t="str">
        <f t="shared" si="404"/>
        <v/>
      </c>
      <c r="R1574" s="349" t="str">
        <f t="shared" si="404"/>
        <v/>
      </c>
      <c r="S1574" s="349" t="str">
        <f t="shared" si="404"/>
        <v/>
      </c>
      <c r="T1574" s="349" t="str">
        <f t="shared" si="404"/>
        <v/>
      </c>
      <c r="U1574" s="349" t="str">
        <f t="shared" si="404"/>
        <v/>
      </c>
      <c r="V1574" s="349" t="str">
        <f t="shared" si="404"/>
        <v/>
      </c>
      <c r="W1574" s="349" t="str">
        <f t="shared" si="404"/>
        <v/>
      </c>
      <c r="X1574" s="349" t="str">
        <f t="shared" si="405"/>
        <v/>
      </c>
      <c r="Y1574" s="349" t="str">
        <f t="shared" si="405"/>
        <v/>
      </c>
      <c r="Z1574" s="349" t="str">
        <f t="shared" si="405"/>
        <v/>
      </c>
      <c r="AA1574" s="349" t="str">
        <f t="shared" si="405"/>
        <v/>
      </c>
      <c r="AB1574" s="349" t="str">
        <f t="shared" si="405"/>
        <v/>
      </c>
      <c r="AC1574" s="349" t="str">
        <f t="shared" si="405"/>
        <v/>
      </c>
      <c r="AD1574" s="349" t="str">
        <f t="shared" si="405"/>
        <v/>
      </c>
      <c r="AE1574" s="349" t="str">
        <f t="shared" si="405"/>
        <v/>
      </c>
      <c r="AF1574" s="349"/>
      <c r="AG1574" s="349"/>
      <c r="AH1574" s="349"/>
    </row>
    <row r="1575" spans="1:34" s="299" customFormat="1" x14ac:dyDescent="0.2">
      <c r="A1575" s="297" t="s">
        <v>187</v>
      </c>
      <c r="B1575" s="297" t="s">
        <v>425</v>
      </c>
      <c r="C1575" s="349" t="str">
        <f t="shared" si="404"/>
        <v/>
      </c>
      <c r="D1575" s="349" t="str">
        <f t="shared" si="404"/>
        <v/>
      </c>
      <c r="E1575" s="349" t="str">
        <f t="shared" si="404"/>
        <v/>
      </c>
      <c r="F1575" s="349" t="str">
        <f t="shared" si="404"/>
        <v/>
      </c>
      <c r="G1575" s="349" t="str">
        <f t="shared" si="404"/>
        <v/>
      </c>
      <c r="H1575" s="349" t="str">
        <f t="shared" si="404"/>
        <v/>
      </c>
      <c r="I1575" s="349" t="str">
        <f t="shared" si="404"/>
        <v/>
      </c>
      <c r="J1575" s="349" t="str">
        <f t="shared" si="404"/>
        <v/>
      </c>
      <c r="K1575" s="349" t="str">
        <f t="shared" si="404"/>
        <v/>
      </c>
      <c r="L1575" s="349" t="str">
        <f t="shared" si="404"/>
        <v/>
      </c>
      <c r="M1575" s="349" t="str">
        <f t="shared" si="404"/>
        <v/>
      </c>
      <c r="N1575" s="349" t="str">
        <f t="shared" si="404"/>
        <v/>
      </c>
      <c r="O1575" s="349" t="str">
        <f t="shared" si="404"/>
        <v/>
      </c>
      <c r="P1575" s="349" t="str">
        <f t="shared" si="404"/>
        <v/>
      </c>
      <c r="Q1575" s="349" t="str">
        <f t="shared" si="404"/>
        <v/>
      </c>
      <c r="R1575" s="349" t="str">
        <f t="shared" si="404"/>
        <v/>
      </c>
      <c r="S1575" s="349" t="str">
        <f t="shared" si="404"/>
        <v/>
      </c>
      <c r="T1575" s="349" t="str">
        <f t="shared" si="404"/>
        <v/>
      </c>
      <c r="U1575" s="349" t="str">
        <f t="shared" si="404"/>
        <v/>
      </c>
      <c r="V1575" s="349" t="str">
        <f t="shared" si="404"/>
        <v/>
      </c>
      <c r="W1575" s="349" t="str">
        <f t="shared" si="404"/>
        <v/>
      </c>
      <c r="X1575" s="349" t="str">
        <f t="shared" si="405"/>
        <v/>
      </c>
      <c r="Y1575" s="349" t="str">
        <f t="shared" si="405"/>
        <v/>
      </c>
      <c r="Z1575" s="349" t="str">
        <f t="shared" si="405"/>
        <v/>
      </c>
      <c r="AA1575" s="349" t="str">
        <f t="shared" si="405"/>
        <v/>
      </c>
      <c r="AB1575" s="349" t="str">
        <f t="shared" si="405"/>
        <v/>
      </c>
      <c r="AC1575" s="349" t="str">
        <f t="shared" si="405"/>
        <v/>
      </c>
      <c r="AD1575" s="349" t="str">
        <f t="shared" si="405"/>
        <v/>
      </c>
      <c r="AE1575" s="349" t="str">
        <f t="shared" si="405"/>
        <v/>
      </c>
      <c r="AF1575" s="349"/>
      <c r="AG1575" s="349"/>
      <c r="AH1575" s="349"/>
    </row>
    <row r="1576" spans="1:34" s="299" customFormat="1" x14ac:dyDescent="0.2">
      <c r="A1576" s="297" t="s">
        <v>189</v>
      </c>
      <c r="B1576" s="297" t="s">
        <v>426</v>
      </c>
      <c r="C1576" s="349" t="str">
        <f t="shared" ref="C1576:Z1587" si="406">IFERROR(100*(C1046/C1099)/(C1311/C1364),"")</f>
        <v/>
      </c>
      <c r="D1576" s="349">
        <f t="shared" si="406"/>
        <v>96.245477386255587</v>
      </c>
      <c r="E1576" s="349">
        <f t="shared" si="406"/>
        <v>106.56975314912822</v>
      </c>
      <c r="F1576" s="349">
        <f t="shared" si="406"/>
        <v>110.30781794168632</v>
      </c>
      <c r="G1576" s="349">
        <f t="shared" si="406"/>
        <v>105.93457636420079</v>
      </c>
      <c r="H1576" s="349">
        <f t="shared" si="406"/>
        <v>111.46354569433994</v>
      </c>
      <c r="I1576" s="349">
        <f t="shared" si="406"/>
        <v>94.682680170824895</v>
      </c>
      <c r="J1576" s="349">
        <f t="shared" si="406"/>
        <v>113.20955992825775</v>
      </c>
      <c r="K1576" s="349">
        <f t="shared" si="406"/>
        <v>105.09711671407912</v>
      </c>
      <c r="L1576" s="349">
        <f t="shared" si="406"/>
        <v>93.589052459259776</v>
      </c>
      <c r="M1576" s="349">
        <f t="shared" si="406"/>
        <v>97.806279434926267</v>
      </c>
      <c r="N1576" s="349">
        <f t="shared" si="406"/>
        <v>115.72345250797203</v>
      </c>
      <c r="O1576" s="349">
        <f t="shared" si="406"/>
        <v>108.82266015029315</v>
      </c>
      <c r="P1576" s="349">
        <f t="shared" si="406"/>
        <v>94.559622428400075</v>
      </c>
      <c r="Q1576" s="349">
        <f t="shared" si="406"/>
        <v>98.688617070676102</v>
      </c>
      <c r="R1576" s="349">
        <f t="shared" si="406"/>
        <v>101.60647573521914</v>
      </c>
      <c r="S1576" s="349">
        <f t="shared" si="406"/>
        <v>98.554554060111812</v>
      </c>
      <c r="T1576" s="349">
        <f t="shared" si="406"/>
        <v>107.21121823059801</v>
      </c>
      <c r="U1576" s="349">
        <f t="shared" si="406"/>
        <v>101.23142851877252</v>
      </c>
      <c r="V1576" s="349">
        <f t="shared" si="406"/>
        <v>97.254029594479903</v>
      </c>
      <c r="W1576" s="349">
        <f t="shared" si="406"/>
        <v>106.78781960714095</v>
      </c>
      <c r="X1576" s="349">
        <f t="shared" si="405"/>
        <v>102.36788232407552</v>
      </c>
      <c r="Y1576" s="349">
        <f t="shared" si="405"/>
        <v>96.719850980566704</v>
      </c>
      <c r="Z1576" s="349">
        <f t="shared" si="405"/>
        <v>95.008608895225791</v>
      </c>
      <c r="AA1576" s="349">
        <f t="shared" si="405"/>
        <v>98.835185252533208</v>
      </c>
      <c r="AB1576" s="349">
        <f t="shared" si="405"/>
        <v>99.874643959675808</v>
      </c>
      <c r="AC1576" s="349">
        <f t="shared" si="405"/>
        <v>87.743722719843078</v>
      </c>
      <c r="AD1576" s="349">
        <f t="shared" si="405"/>
        <v>102.42067249892064</v>
      </c>
      <c r="AE1576" s="349">
        <f t="shared" si="405"/>
        <v>104.41398334837777</v>
      </c>
      <c r="AF1576" s="349"/>
      <c r="AG1576" s="349"/>
      <c r="AH1576" s="349"/>
    </row>
    <row r="1577" spans="1:34" s="299" customFormat="1" x14ac:dyDescent="0.2">
      <c r="A1577" s="297" t="s">
        <v>464</v>
      </c>
      <c r="B1577" s="297" t="s">
        <v>427</v>
      </c>
      <c r="C1577" s="349" t="str">
        <f t="shared" si="406"/>
        <v/>
      </c>
      <c r="D1577" s="349">
        <f t="shared" si="406"/>
        <v>99.999999999999986</v>
      </c>
      <c r="E1577" s="349">
        <f t="shared" si="406"/>
        <v>99.999999999999986</v>
      </c>
      <c r="F1577" s="349">
        <f t="shared" si="406"/>
        <v>102.27644935072261</v>
      </c>
      <c r="G1577" s="349">
        <f t="shared" si="406"/>
        <v>100.00000000000001</v>
      </c>
      <c r="H1577" s="349">
        <f t="shared" si="406"/>
        <v>90.082543739876954</v>
      </c>
      <c r="I1577" s="349">
        <f t="shared" si="406"/>
        <v>100</v>
      </c>
      <c r="J1577" s="349">
        <f t="shared" si="406"/>
        <v>105.42231277187398</v>
      </c>
      <c r="K1577" s="349">
        <f t="shared" si="406"/>
        <v>88.445710657279022</v>
      </c>
      <c r="L1577" s="349">
        <f t="shared" si="406"/>
        <v>100.00000000000004</v>
      </c>
      <c r="M1577" s="349">
        <f t="shared" si="406"/>
        <v>101.27838737224265</v>
      </c>
      <c r="N1577" s="349">
        <f t="shared" si="406"/>
        <v>100.00000000000001</v>
      </c>
      <c r="O1577" s="349">
        <f t="shared" si="406"/>
        <v>100</v>
      </c>
      <c r="P1577" s="349">
        <f t="shared" si="406"/>
        <v>100.16912516367087</v>
      </c>
      <c r="Q1577" s="349">
        <f t="shared" si="406"/>
        <v>100.87147022208541</v>
      </c>
      <c r="R1577" s="349">
        <f t="shared" si="406"/>
        <v>96.271175812899969</v>
      </c>
      <c r="S1577" s="349">
        <f t="shared" si="406"/>
        <v>97.99433353513794</v>
      </c>
      <c r="T1577" s="349">
        <f t="shared" si="406"/>
        <v>82.560826076164858</v>
      </c>
      <c r="U1577" s="349">
        <f t="shared" si="406"/>
        <v>97.41335552786154</v>
      </c>
      <c r="V1577" s="349">
        <f t="shared" si="406"/>
        <v>94.739960097803404</v>
      </c>
      <c r="W1577" s="349">
        <f t="shared" si="406"/>
        <v>106.80032668028642</v>
      </c>
      <c r="X1577" s="349">
        <f t="shared" si="405"/>
        <v>96.777165797721906</v>
      </c>
      <c r="Y1577" s="349">
        <f t="shared" si="405"/>
        <v>102.7155622606474</v>
      </c>
      <c r="Z1577" s="349">
        <f t="shared" si="405"/>
        <v>99.75606381994001</v>
      </c>
      <c r="AA1577" s="349">
        <f t="shared" si="405"/>
        <v>101.3709060593461</v>
      </c>
      <c r="AB1577" s="349">
        <f t="shared" si="405"/>
        <v>99.786649413157591</v>
      </c>
      <c r="AC1577" s="349">
        <f t="shared" si="405"/>
        <v>101.71519157697237</v>
      </c>
      <c r="AD1577" s="349">
        <f t="shared" si="405"/>
        <v>108.15361787278646</v>
      </c>
      <c r="AE1577" s="349">
        <f t="shared" si="405"/>
        <v>96.389709072605143</v>
      </c>
      <c r="AF1577" s="349"/>
      <c r="AG1577" s="349"/>
      <c r="AH1577" s="349"/>
    </row>
    <row r="1578" spans="1:34" s="299" customFormat="1" x14ac:dyDescent="0.2">
      <c r="A1578" s="297" t="s">
        <v>465</v>
      </c>
      <c r="B1578" s="297" t="s">
        <v>428</v>
      </c>
      <c r="C1578" s="349" t="str">
        <f t="shared" si="406"/>
        <v/>
      </c>
      <c r="D1578" s="349">
        <f t="shared" si="406"/>
        <v>179.82850385246607</v>
      </c>
      <c r="E1578" s="349">
        <f t="shared" si="406"/>
        <v>39.222400266504835</v>
      </c>
      <c r="F1578" s="349">
        <f t="shared" si="406"/>
        <v>38.268563744210162</v>
      </c>
      <c r="G1578" s="349">
        <f t="shared" si="406"/>
        <v>37.438531780149027</v>
      </c>
      <c r="H1578" s="349">
        <f t="shared" si="406"/>
        <v>1857.1391505005874</v>
      </c>
      <c r="I1578" s="349">
        <f t="shared" si="406"/>
        <v>114.9502103292529</v>
      </c>
      <c r="J1578" s="349">
        <f t="shared" si="406"/>
        <v>89.391455016244947</v>
      </c>
      <c r="K1578" s="349">
        <f t="shared" si="406"/>
        <v>62.573809101233415</v>
      </c>
      <c r="L1578" s="349">
        <f t="shared" si="406"/>
        <v>64.39158797466628</v>
      </c>
      <c r="M1578" s="349">
        <f t="shared" si="406"/>
        <v>59.12245178269599</v>
      </c>
      <c r="N1578" s="349">
        <f t="shared" si="406"/>
        <v>90.968203189542564</v>
      </c>
      <c r="O1578" s="349">
        <f t="shared" si="406"/>
        <v>101.86082965372772</v>
      </c>
      <c r="P1578" s="349">
        <f t="shared" si="406"/>
        <v>143.15041007841634</v>
      </c>
      <c r="Q1578" s="349">
        <f t="shared" si="406"/>
        <v>98.852258852258856</v>
      </c>
      <c r="R1578" s="349">
        <f t="shared" si="406"/>
        <v>100.17651523366577</v>
      </c>
      <c r="S1578" s="349">
        <f t="shared" si="406"/>
        <v>99.840317311257735</v>
      </c>
      <c r="T1578" s="349">
        <f t="shared" si="406"/>
        <v>77.762477830920204</v>
      </c>
      <c r="U1578" s="349">
        <f t="shared" si="406"/>
        <v>99.621792188181715</v>
      </c>
      <c r="V1578" s="349">
        <f t="shared" si="406"/>
        <v>96.740453776007627</v>
      </c>
      <c r="W1578" s="349">
        <f t="shared" si="406"/>
        <v>99.8272265099083</v>
      </c>
      <c r="X1578" s="349">
        <f t="shared" si="405"/>
        <v>99.903671100592277</v>
      </c>
      <c r="Y1578" s="349">
        <f t="shared" si="405"/>
        <v>89.287350593655404</v>
      </c>
      <c r="Z1578" s="349">
        <f t="shared" si="405"/>
        <v>91.401749673014379</v>
      </c>
      <c r="AA1578" s="349">
        <f t="shared" si="405"/>
        <v>101.15951091834123</v>
      </c>
      <c r="AB1578" s="349">
        <f t="shared" si="405"/>
        <v>100.03666380132442</v>
      </c>
      <c r="AC1578" s="349">
        <f t="shared" si="405"/>
        <v>93.692405414916792</v>
      </c>
      <c r="AD1578" s="349">
        <f t="shared" si="405"/>
        <v>98.76330596755453</v>
      </c>
      <c r="AE1578" s="349">
        <f t="shared" si="405"/>
        <v>99.388519827051979</v>
      </c>
      <c r="AF1578" s="349"/>
      <c r="AG1578" s="349"/>
      <c r="AH1578" s="349"/>
    </row>
    <row r="1579" spans="1:34" s="299" customFormat="1" x14ac:dyDescent="0.2">
      <c r="A1579" s="297" t="s">
        <v>466</v>
      </c>
      <c r="B1579" s="297" t="s">
        <v>429</v>
      </c>
      <c r="C1579" s="349" t="str">
        <f t="shared" si="406"/>
        <v/>
      </c>
      <c r="D1579" s="349">
        <f t="shared" si="406"/>
        <v>84.041054489433677</v>
      </c>
      <c r="E1579" s="349">
        <f t="shared" si="406"/>
        <v>70.512866667516278</v>
      </c>
      <c r="F1579" s="349">
        <f t="shared" si="406"/>
        <v>37.138522242603912</v>
      </c>
      <c r="G1579" s="349">
        <f t="shared" si="406"/>
        <v>116.63289413907432</v>
      </c>
      <c r="H1579" s="349">
        <f t="shared" si="406"/>
        <v>108.22601298313731</v>
      </c>
      <c r="I1579" s="349">
        <f t="shared" si="406"/>
        <v>62.930493899895971</v>
      </c>
      <c r="J1579" s="349">
        <f t="shared" si="406"/>
        <v>63.879366212073634</v>
      </c>
      <c r="K1579" s="349">
        <f t="shared" si="406"/>
        <v>193.96485263014173</v>
      </c>
      <c r="L1579" s="349">
        <f t="shared" si="406"/>
        <v>8.0404016141184798</v>
      </c>
      <c r="M1579" s="349">
        <f t="shared" si="406"/>
        <v>41.70084691424718</v>
      </c>
      <c r="N1579" s="349">
        <f t="shared" si="406"/>
        <v>67.593893698977851</v>
      </c>
      <c r="O1579" s="349">
        <f t="shared" si="406"/>
        <v>179.21193587774872</v>
      </c>
      <c r="P1579" s="349">
        <f t="shared" si="406"/>
        <v>100.93211266121295</v>
      </c>
      <c r="Q1579" s="349">
        <f t="shared" si="406"/>
        <v>99.386050915888376</v>
      </c>
      <c r="R1579" s="349">
        <f t="shared" si="406"/>
        <v>133.45736732691714</v>
      </c>
      <c r="S1579" s="349">
        <f t="shared" si="406"/>
        <v>53.69305530985956</v>
      </c>
      <c r="T1579" s="349">
        <f t="shared" si="406"/>
        <v>111.03177401927962</v>
      </c>
      <c r="U1579" s="349">
        <f t="shared" si="406"/>
        <v>164.30117167552612</v>
      </c>
      <c r="V1579" s="349">
        <f t="shared" si="406"/>
        <v>120.24997509090102</v>
      </c>
      <c r="W1579" s="349">
        <f t="shared" si="406"/>
        <v>72.334277990261356</v>
      </c>
      <c r="X1579" s="349">
        <f t="shared" si="405"/>
        <v>153.61252378733897</v>
      </c>
      <c r="Y1579" s="349">
        <f t="shared" si="405"/>
        <v>115.77695154477141</v>
      </c>
      <c r="Z1579" s="349">
        <f t="shared" si="405"/>
        <v>154.85348145756438</v>
      </c>
      <c r="AA1579" s="349">
        <f t="shared" si="405"/>
        <v>100.91435685471144</v>
      </c>
      <c r="AB1579" s="349">
        <f t="shared" si="405"/>
        <v>99.00954386155351</v>
      </c>
      <c r="AC1579" s="349">
        <f t="shared" si="405"/>
        <v>97.340924670992464</v>
      </c>
      <c r="AD1579" s="349">
        <f t="shared" si="405"/>
        <v>99.753146590533063</v>
      </c>
      <c r="AE1579" s="349">
        <f t="shared" si="405"/>
        <v>83.375034982469856</v>
      </c>
      <c r="AF1579" s="349"/>
      <c r="AG1579" s="349"/>
      <c r="AH1579" s="349"/>
    </row>
    <row r="1580" spans="1:34" s="299" customFormat="1" x14ac:dyDescent="0.2">
      <c r="A1580" s="297" t="s">
        <v>191</v>
      </c>
      <c r="B1580" s="297" t="s">
        <v>430</v>
      </c>
      <c r="C1580" s="349" t="str">
        <f t="shared" si="406"/>
        <v/>
      </c>
      <c r="D1580" s="349" t="str">
        <f t="shared" si="406"/>
        <v/>
      </c>
      <c r="E1580" s="349" t="str">
        <f t="shared" si="406"/>
        <v/>
      </c>
      <c r="F1580" s="349" t="str">
        <f t="shared" si="406"/>
        <v/>
      </c>
      <c r="G1580" s="349" t="str">
        <f t="shared" si="406"/>
        <v/>
      </c>
      <c r="H1580" s="349" t="str">
        <f t="shared" si="406"/>
        <v/>
      </c>
      <c r="I1580" s="349" t="str">
        <f t="shared" si="406"/>
        <v/>
      </c>
      <c r="J1580" s="349" t="str">
        <f t="shared" si="406"/>
        <v/>
      </c>
      <c r="K1580" s="349" t="str">
        <f t="shared" si="406"/>
        <v/>
      </c>
      <c r="L1580" s="349" t="str">
        <f t="shared" si="406"/>
        <v/>
      </c>
      <c r="M1580" s="349" t="str">
        <f t="shared" si="406"/>
        <v/>
      </c>
      <c r="N1580" s="349" t="str">
        <f t="shared" si="406"/>
        <v/>
      </c>
      <c r="O1580" s="349" t="str">
        <f t="shared" si="406"/>
        <v/>
      </c>
      <c r="P1580" s="349" t="str">
        <f t="shared" si="406"/>
        <v/>
      </c>
      <c r="Q1580" s="349" t="str">
        <f t="shared" si="406"/>
        <v/>
      </c>
      <c r="R1580" s="349" t="str">
        <f t="shared" si="406"/>
        <v/>
      </c>
      <c r="S1580" s="349" t="str">
        <f t="shared" si="406"/>
        <v/>
      </c>
      <c r="T1580" s="349" t="str">
        <f t="shared" si="406"/>
        <v/>
      </c>
      <c r="U1580" s="349" t="str">
        <f t="shared" si="406"/>
        <v/>
      </c>
      <c r="V1580" s="349" t="str">
        <f t="shared" si="406"/>
        <v/>
      </c>
      <c r="W1580" s="349" t="str">
        <f t="shared" si="406"/>
        <v/>
      </c>
      <c r="X1580" s="349" t="str">
        <f t="shared" si="405"/>
        <v/>
      </c>
      <c r="Y1580" s="349" t="str">
        <f t="shared" si="405"/>
        <v/>
      </c>
      <c r="Z1580" s="349" t="str">
        <f t="shared" si="405"/>
        <v/>
      </c>
      <c r="AA1580" s="349" t="str">
        <f t="shared" si="405"/>
        <v/>
      </c>
      <c r="AB1580" s="349" t="str">
        <f t="shared" si="405"/>
        <v/>
      </c>
      <c r="AC1580" s="349" t="str">
        <f t="shared" si="405"/>
        <v/>
      </c>
      <c r="AD1580" s="349" t="str">
        <f t="shared" si="405"/>
        <v/>
      </c>
      <c r="AE1580" s="349" t="str">
        <f t="shared" si="405"/>
        <v/>
      </c>
      <c r="AF1580" s="349"/>
      <c r="AG1580" s="349"/>
      <c r="AH1580" s="349"/>
    </row>
    <row r="1581" spans="1:34" s="299" customFormat="1" x14ac:dyDescent="0.2">
      <c r="A1581" s="297" t="s">
        <v>192</v>
      </c>
      <c r="B1581" s="297" t="s">
        <v>431</v>
      </c>
      <c r="C1581" s="349" t="str">
        <f t="shared" si="406"/>
        <v/>
      </c>
      <c r="D1581" s="349">
        <f t="shared" si="406"/>
        <v>107.48344429583175</v>
      </c>
      <c r="E1581" s="349">
        <f t="shared" si="406"/>
        <v>130.16946811647836</v>
      </c>
      <c r="F1581" s="349">
        <f t="shared" si="406"/>
        <v>125.75391901693672</v>
      </c>
      <c r="G1581" s="349">
        <f t="shared" si="406"/>
        <v>293.19174362165268</v>
      </c>
      <c r="H1581" s="349">
        <f t="shared" si="406"/>
        <v>60.601725550191624</v>
      </c>
      <c r="I1581" s="349">
        <f t="shared" si="406"/>
        <v>102.37548729381486</v>
      </c>
      <c r="J1581" s="349">
        <f t="shared" si="406"/>
        <v>87.692027354365379</v>
      </c>
      <c r="K1581" s="349">
        <f t="shared" si="406"/>
        <v>124.3679408039856</v>
      </c>
      <c r="L1581" s="349">
        <f t="shared" si="406"/>
        <v>94.390563655153016</v>
      </c>
      <c r="M1581" s="349">
        <f t="shared" si="406"/>
        <v>95.003536208328654</v>
      </c>
      <c r="N1581" s="349">
        <f t="shared" si="406"/>
        <v>233.55393725323935</v>
      </c>
      <c r="O1581" s="349">
        <f t="shared" si="406"/>
        <v>68.59481830941651</v>
      </c>
      <c r="P1581" s="349">
        <f t="shared" si="406"/>
        <v>98.856393782328027</v>
      </c>
      <c r="Q1581" s="349">
        <f t="shared" si="406"/>
        <v>95.814209710650815</v>
      </c>
      <c r="R1581" s="349">
        <f t="shared" si="406"/>
        <v>94.689000465799992</v>
      </c>
      <c r="S1581" s="349">
        <f t="shared" si="406"/>
        <v>111.90416142924771</v>
      </c>
      <c r="T1581" s="349">
        <f t="shared" si="406"/>
        <v>100.02954823678772</v>
      </c>
      <c r="U1581" s="349">
        <f t="shared" si="406"/>
        <v>98.511700931673488</v>
      </c>
      <c r="V1581" s="349">
        <f t="shared" si="406"/>
        <v>102.78662208075205</v>
      </c>
      <c r="W1581" s="349">
        <f t="shared" si="406"/>
        <v>99.880698759113102</v>
      </c>
      <c r="X1581" s="349">
        <f t="shared" si="405"/>
        <v>102.68611318011382</v>
      </c>
      <c r="Y1581" s="349">
        <f t="shared" si="405"/>
        <v>100.96482510898062</v>
      </c>
      <c r="Z1581" s="349">
        <f t="shared" si="405"/>
        <v>75.586526539017044</v>
      </c>
      <c r="AA1581" s="349">
        <f t="shared" si="405"/>
        <v>98.479023756118153</v>
      </c>
      <c r="AB1581" s="349">
        <f t="shared" si="405"/>
        <v>72.422708786030171</v>
      </c>
      <c r="AC1581" s="349">
        <f t="shared" si="405"/>
        <v>104.72885843708221</v>
      </c>
      <c r="AD1581" s="349">
        <f t="shared" si="405"/>
        <v>97.600423405282399</v>
      </c>
      <c r="AE1581" s="349">
        <f t="shared" si="405"/>
        <v>99.846714334201721</v>
      </c>
      <c r="AF1581" s="349"/>
      <c r="AG1581" s="349"/>
      <c r="AH1581" s="349"/>
    </row>
    <row r="1582" spans="1:34" s="299" customFormat="1" x14ac:dyDescent="0.2">
      <c r="A1582" s="297" t="s">
        <v>467</v>
      </c>
      <c r="B1582" s="297" t="s">
        <v>433</v>
      </c>
      <c r="C1582" s="349" t="str">
        <f t="shared" si="406"/>
        <v/>
      </c>
      <c r="D1582" s="349">
        <f t="shared" si="406"/>
        <v>89.593167037523259</v>
      </c>
      <c r="E1582" s="349">
        <f t="shared" si="406"/>
        <v>130.16946811647836</v>
      </c>
      <c r="F1582" s="349">
        <f t="shared" si="406"/>
        <v>125.75391901693663</v>
      </c>
      <c r="G1582" s="349">
        <f t="shared" si="406"/>
        <v>293.19174362165268</v>
      </c>
      <c r="H1582" s="349">
        <f t="shared" si="406"/>
        <v>60.601725550191624</v>
      </c>
      <c r="I1582" s="349">
        <f t="shared" si="406"/>
        <v>78.228998924693997</v>
      </c>
      <c r="J1582" s="349">
        <f t="shared" si="406"/>
        <v>106.22827424091003</v>
      </c>
      <c r="K1582" s="349">
        <f t="shared" si="406"/>
        <v>114.90957382846999</v>
      </c>
      <c r="L1582" s="349">
        <f t="shared" si="406"/>
        <v>94.390563655153002</v>
      </c>
      <c r="M1582" s="349">
        <f t="shared" si="406"/>
        <v>95.00353620832874</v>
      </c>
      <c r="N1582" s="349">
        <f t="shared" si="406"/>
        <v>132.90192946015591</v>
      </c>
      <c r="O1582" s="349">
        <f t="shared" si="406"/>
        <v>68.594818309416482</v>
      </c>
      <c r="P1582" s="349">
        <f t="shared" si="406"/>
        <v>98.856393782328027</v>
      </c>
      <c r="Q1582" s="349">
        <f t="shared" si="406"/>
        <v>90.079657879646859</v>
      </c>
      <c r="R1582" s="349">
        <f t="shared" si="406"/>
        <v>94.689000465799992</v>
      </c>
      <c r="S1582" s="349">
        <f t="shared" si="406"/>
        <v>111.90416142924771</v>
      </c>
      <c r="T1582" s="349">
        <f t="shared" si="406"/>
        <v>100.02954823678769</v>
      </c>
      <c r="U1582" s="349">
        <f t="shared" si="406"/>
        <v>98.511700931673502</v>
      </c>
      <c r="V1582" s="349">
        <f t="shared" si="406"/>
        <v>102.78662208075204</v>
      </c>
      <c r="W1582" s="349">
        <f t="shared" si="406"/>
        <v>99.880698759113102</v>
      </c>
      <c r="X1582" s="349">
        <f t="shared" si="405"/>
        <v>102.68611318011382</v>
      </c>
      <c r="Y1582" s="349">
        <f t="shared" si="405"/>
        <v>100.96482510898061</v>
      </c>
      <c r="Z1582" s="349">
        <f t="shared" si="405"/>
        <v>75.586526539017044</v>
      </c>
      <c r="AA1582" s="349">
        <f t="shared" si="405"/>
        <v>99.89248794536482</v>
      </c>
      <c r="AB1582" s="349">
        <f t="shared" si="405"/>
        <v>80.370660082242708</v>
      </c>
      <c r="AC1582" s="349">
        <f t="shared" si="405"/>
        <v>102.36435807160144</v>
      </c>
      <c r="AD1582" s="349">
        <f t="shared" si="405"/>
        <v>98.490100757626692</v>
      </c>
      <c r="AE1582" s="349">
        <f t="shared" si="405"/>
        <v>95.643127035642763</v>
      </c>
      <c r="AF1582" s="349"/>
      <c r="AG1582" s="349"/>
      <c r="AH1582" s="349"/>
    </row>
    <row r="1583" spans="1:34" s="299" customFormat="1" x14ac:dyDescent="0.2">
      <c r="A1583" s="297" t="s">
        <v>193</v>
      </c>
      <c r="B1583" s="297" t="s">
        <v>434</v>
      </c>
      <c r="C1583" s="349" t="str">
        <f t="shared" si="406"/>
        <v/>
      </c>
      <c r="D1583" s="349" t="str">
        <f t="shared" si="406"/>
        <v/>
      </c>
      <c r="E1583" s="349" t="str">
        <f t="shared" si="406"/>
        <v/>
      </c>
      <c r="F1583" s="349" t="str">
        <f t="shared" si="406"/>
        <v/>
      </c>
      <c r="G1583" s="349" t="str">
        <f t="shared" si="406"/>
        <v/>
      </c>
      <c r="H1583" s="349" t="str">
        <f t="shared" si="406"/>
        <v/>
      </c>
      <c r="I1583" s="349" t="str">
        <f t="shared" si="406"/>
        <v/>
      </c>
      <c r="J1583" s="349" t="str">
        <f t="shared" si="406"/>
        <v/>
      </c>
      <c r="K1583" s="349" t="str">
        <f t="shared" si="406"/>
        <v/>
      </c>
      <c r="L1583" s="349" t="str">
        <f t="shared" si="406"/>
        <v/>
      </c>
      <c r="M1583" s="349" t="str">
        <f t="shared" si="406"/>
        <v/>
      </c>
      <c r="N1583" s="349" t="str">
        <f t="shared" si="406"/>
        <v/>
      </c>
      <c r="O1583" s="349" t="str">
        <f t="shared" si="406"/>
        <v/>
      </c>
      <c r="P1583" s="349" t="str">
        <f t="shared" si="406"/>
        <v/>
      </c>
      <c r="Q1583" s="349" t="str">
        <f t="shared" si="406"/>
        <v/>
      </c>
      <c r="R1583" s="349" t="str">
        <f t="shared" si="406"/>
        <v/>
      </c>
      <c r="S1583" s="349" t="str">
        <f t="shared" si="406"/>
        <v/>
      </c>
      <c r="T1583" s="349" t="str">
        <f t="shared" si="406"/>
        <v/>
      </c>
      <c r="U1583" s="349" t="str">
        <f t="shared" si="406"/>
        <v/>
      </c>
      <c r="V1583" s="349" t="str">
        <f t="shared" si="406"/>
        <v/>
      </c>
      <c r="W1583" s="349" t="str">
        <f t="shared" si="406"/>
        <v/>
      </c>
      <c r="X1583" s="349" t="str">
        <f t="shared" si="406"/>
        <v/>
      </c>
      <c r="Y1583" s="349" t="str">
        <f t="shared" si="406"/>
        <v/>
      </c>
      <c r="Z1583" s="349" t="str">
        <f t="shared" si="406"/>
        <v/>
      </c>
      <c r="AA1583" s="349" t="str">
        <f t="shared" ref="X1583:AE1590" si="407">IFERROR(100*(AA1053/AA1106)/(AA1318/AA1371),"")</f>
        <v/>
      </c>
      <c r="AB1583" s="349" t="str">
        <f t="shared" si="407"/>
        <v/>
      </c>
      <c r="AC1583" s="349" t="str">
        <f t="shared" si="407"/>
        <v/>
      </c>
      <c r="AD1583" s="349" t="str">
        <f t="shared" si="407"/>
        <v/>
      </c>
      <c r="AE1583" s="349" t="str">
        <f t="shared" si="407"/>
        <v/>
      </c>
      <c r="AF1583" s="349"/>
      <c r="AG1583" s="349"/>
      <c r="AH1583" s="349"/>
    </row>
    <row r="1584" spans="1:34" s="299" customFormat="1" x14ac:dyDescent="0.2">
      <c r="A1584" s="297" t="s">
        <v>60</v>
      </c>
      <c r="B1584" s="297" t="s">
        <v>435</v>
      </c>
      <c r="C1584" s="349" t="str">
        <f t="shared" si="406"/>
        <v/>
      </c>
      <c r="D1584" s="349" t="str">
        <f t="shared" si="406"/>
        <v/>
      </c>
      <c r="E1584" s="349" t="str">
        <f t="shared" si="406"/>
        <v/>
      </c>
      <c r="F1584" s="349" t="str">
        <f t="shared" si="406"/>
        <v/>
      </c>
      <c r="G1584" s="349">
        <f t="shared" si="406"/>
        <v>100</v>
      </c>
      <c r="H1584" s="349">
        <f t="shared" si="406"/>
        <v>100.00000000000001</v>
      </c>
      <c r="I1584" s="349">
        <f t="shared" si="406"/>
        <v>100</v>
      </c>
      <c r="J1584" s="349">
        <f t="shared" si="406"/>
        <v>100</v>
      </c>
      <c r="K1584" s="349">
        <f t="shared" si="406"/>
        <v>100</v>
      </c>
      <c r="L1584" s="349">
        <f t="shared" si="406"/>
        <v>100</v>
      </c>
      <c r="M1584" s="349">
        <f t="shared" si="406"/>
        <v>100</v>
      </c>
      <c r="N1584" s="349">
        <f t="shared" si="406"/>
        <v>99.999999999999986</v>
      </c>
      <c r="O1584" s="349">
        <f t="shared" si="406"/>
        <v>99.999999999999972</v>
      </c>
      <c r="P1584" s="349">
        <f t="shared" si="406"/>
        <v>100.00000000000003</v>
      </c>
      <c r="Q1584" s="349">
        <f t="shared" si="406"/>
        <v>100.00000000000003</v>
      </c>
      <c r="R1584" s="349">
        <f t="shared" si="406"/>
        <v>100</v>
      </c>
      <c r="S1584" s="349">
        <f t="shared" si="406"/>
        <v>100</v>
      </c>
      <c r="T1584" s="349">
        <f t="shared" si="406"/>
        <v>99.999999999999986</v>
      </c>
      <c r="U1584" s="349">
        <f t="shared" si="406"/>
        <v>100</v>
      </c>
      <c r="V1584" s="349">
        <f t="shared" si="406"/>
        <v>100</v>
      </c>
      <c r="W1584" s="349">
        <f t="shared" si="406"/>
        <v>100.00000000000003</v>
      </c>
      <c r="X1584" s="349">
        <f t="shared" si="407"/>
        <v>99.999999999999986</v>
      </c>
      <c r="Y1584" s="349">
        <f t="shared" si="407"/>
        <v>100</v>
      </c>
      <c r="Z1584" s="349">
        <f t="shared" si="407"/>
        <v>100.00000000000001</v>
      </c>
      <c r="AA1584" s="349">
        <f t="shared" si="407"/>
        <v>100.00000000000003</v>
      </c>
      <c r="AB1584" s="349">
        <f t="shared" si="407"/>
        <v>98.727901581218887</v>
      </c>
      <c r="AC1584" s="349">
        <f t="shared" si="407"/>
        <v>99.301319729400035</v>
      </c>
      <c r="AD1584" s="349">
        <f t="shared" si="407"/>
        <v>100</v>
      </c>
      <c r="AE1584" s="349">
        <f t="shared" si="407"/>
        <v>98.619795131036298</v>
      </c>
      <c r="AF1584" s="349"/>
      <c r="AG1584" s="349"/>
      <c r="AH1584" s="349"/>
    </row>
    <row r="1585" spans="1:34" s="299" customFormat="1" x14ac:dyDescent="0.2">
      <c r="A1585" s="297" t="s">
        <v>119</v>
      </c>
      <c r="B1585" s="297" t="s">
        <v>436</v>
      </c>
      <c r="C1585" s="349" t="str">
        <f t="shared" si="406"/>
        <v/>
      </c>
      <c r="D1585" s="349" t="str">
        <f t="shared" si="406"/>
        <v/>
      </c>
      <c r="E1585" s="349" t="str">
        <f t="shared" si="406"/>
        <v/>
      </c>
      <c r="F1585" s="349" t="str">
        <f t="shared" si="406"/>
        <v/>
      </c>
      <c r="G1585" s="349" t="str">
        <f t="shared" si="406"/>
        <v/>
      </c>
      <c r="H1585" s="349">
        <f t="shared" si="406"/>
        <v>100</v>
      </c>
      <c r="I1585" s="349">
        <f t="shared" si="406"/>
        <v>100.00000000000009</v>
      </c>
      <c r="J1585" s="349">
        <f t="shared" si="406"/>
        <v>100</v>
      </c>
      <c r="K1585" s="349">
        <f t="shared" si="406"/>
        <v>100.00000000000001</v>
      </c>
      <c r="L1585" s="349">
        <f t="shared" si="406"/>
        <v>99.999999999999957</v>
      </c>
      <c r="M1585" s="349">
        <f t="shared" si="406"/>
        <v>100</v>
      </c>
      <c r="N1585" s="349">
        <f t="shared" si="406"/>
        <v>100.00000000000001</v>
      </c>
      <c r="O1585" s="349">
        <f t="shared" si="406"/>
        <v>99.999999999999986</v>
      </c>
      <c r="P1585" s="349">
        <f t="shared" si="406"/>
        <v>99.999999999999986</v>
      </c>
      <c r="Q1585" s="349">
        <f t="shared" si="406"/>
        <v>100</v>
      </c>
      <c r="R1585" s="349">
        <f t="shared" si="406"/>
        <v>99.999999999999972</v>
      </c>
      <c r="S1585" s="349">
        <f t="shared" si="406"/>
        <v>100.00000000000003</v>
      </c>
      <c r="T1585" s="349">
        <f t="shared" si="406"/>
        <v>100</v>
      </c>
      <c r="U1585" s="349">
        <f t="shared" si="406"/>
        <v>99.999999999999972</v>
      </c>
      <c r="V1585" s="349">
        <f t="shared" si="406"/>
        <v>100.00000000000003</v>
      </c>
      <c r="W1585" s="349">
        <f t="shared" si="406"/>
        <v>100.00000000000006</v>
      </c>
      <c r="X1585" s="349">
        <f t="shared" si="407"/>
        <v>100.00000000000003</v>
      </c>
      <c r="Y1585" s="349">
        <f t="shared" si="407"/>
        <v>100</v>
      </c>
      <c r="Z1585" s="349">
        <f t="shared" si="407"/>
        <v>100.00000000000001</v>
      </c>
      <c r="AA1585" s="349">
        <f t="shared" si="407"/>
        <v>100.02389744784769</v>
      </c>
      <c r="AB1585" s="349">
        <f t="shared" si="407"/>
        <v>98.743662265952992</v>
      </c>
      <c r="AC1585" s="349">
        <f t="shared" si="407"/>
        <v>97.881497196335161</v>
      </c>
      <c r="AD1585" s="349">
        <f t="shared" si="407"/>
        <v>99.995091542728119</v>
      </c>
      <c r="AE1585" s="349">
        <f t="shared" si="407"/>
        <v>100.00863330812322</v>
      </c>
      <c r="AF1585" s="349"/>
      <c r="AG1585" s="349"/>
      <c r="AH1585" s="349"/>
    </row>
    <row r="1586" spans="1:34" s="299" customFormat="1" x14ac:dyDescent="0.2">
      <c r="A1586" s="297" t="s">
        <v>468</v>
      </c>
      <c r="B1586" s="297" t="s">
        <v>438</v>
      </c>
      <c r="C1586" s="349" t="str">
        <f t="shared" si="406"/>
        <v/>
      </c>
      <c r="D1586" s="349" t="str">
        <f t="shared" si="406"/>
        <v/>
      </c>
      <c r="E1586" s="349" t="str">
        <f t="shared" si="406"/>
        <v/>
      </c>
      <c r="F1586" s="349" t="str">
        <f t="shared" si="406"/>
        <v/>
      </c>
      <c r="G1586" s="349" t="str">
        <f t="shared" si="406"/>
        <v/>
      </c>
      <c r="H1586" s="349">
        <f t="shared" si="406"/>
        <v>100</v>
      </c>
      <c r="I1586" s="349">
        <f t="shared" si="406"/>
        <v>100.00000000000003</v>
      </c>
      <c r="J1586" s="349">
        <f t="shared" si="406"/>
        <v>101.86842393746537</v>
      </c>
      <c r="K1586" s="349">
        <f t="shared" si="406"/>
        <v>93.918551155627313</v>
      </c>
      <c r="L1586" s="349">
        <f t="shared" si="406"/>
        <v>100</v>
      </c>
      <c r="M1586" s="349">
        <f t="shared" si="406"/>
        <v>100.00000000000003</v>
      </c>
      <c r="N1586" s="349">
        <f t="shared" si="406"/>
        <v>100</v>
      </c>
      <c r="O1586" s="349">
        <f t="shared" si="406"/>
        <v>100</v>
      </c>
      <c r="P1586" s="349">
        <f t="shared" si="406"/>
        <v>100</v>
      </c>
      <c r="Q1586" s="349">
        <f t="shared" si="406"/>
        <v>100.00000000000001</v>
      </c>
      <c r="R1586" s="349">
        <f t="shared" si="406"/>
        <v>99.999999999999986</v>
      </c>
      <c r="S1586" s="349">
        <f t="shared" si="406"/>
        <v>100</v>
      </c>
      <c r="T1586" s="349">
        <f t="shared" si="406"/>
        <v>100.00000000000001</v>
      </c>
      <c r="U1586" s="349">
        <f t="shared" si="406"/>
        <v>100</v>
      </c>
      <c r="V1586" s="349">
        <f t="shared" si="406"/>
        <v>100.00000000000003</v>
      </c>
      <c r="W1586" s="349">
        <f t="shared" si="406"/>
        <v>100.00000000000003</v>
      </c>
      <c r="X1586" s="349">
        <f t="shared" si="407"/>
        <v>100</v>
      </c>
      <c r="Y1586" s="349">
        <f t="shared" si="407"/>
        <v>100.00000000000003</v>
      </c>
      <c r="Z1586" s="349">
        <f t="shared" si="407"/>
        <v>100</v>
      </c>
      <c r="AA1586" s="349">
        <f t="shared" si="407"/>
        <v>100.59127678943499</v>
      </c>
      <c r="AB1586" s="349">
        <f t="shared" si="407"/>
        <v>98.728439017001577</v>
      </c>
      <c r="AC1586" s="349">
        <f t="shared" si="407"/>
        <v>98.502051610003775</v>
      </c>
      <c r="AD1586" s="349">
        <f t="shared" si="407"/>
        <v>101.01348230167837</v>
      </c>
      <c r="AE1586" s="349">
        <f t="shared" si="407"/>
        <v>98.950034123326063</v>
      </c>
      <c r="AF1586" s="349"/>
      <c r="AG1586" s="349"/>
      <c r="AH1586" s="349"/>
    </row>
    <row r="1587" spans="1:34" s="299" customFormat="1" x14ac:dyDescent="0.2">
      <c r="A1587" s="297" t="s">
        <v>469</v>
      </c>
      <c r="B1587" s="297" t="s">
        <v>440</v>
      </c>
      <c r="C1587" s="349" t="str">
        <f t="shared" si="406"/>
        <v/>
      </c>
      <c r="D1587" s="349" t="str">
        <f t="shared" si="406"/>
        <v/>
      </c>
      <c r="E1587" s="349" t="str">
        <f t="shared" si="406"/>
        <v/>
      </c>
      <c r="F1587" s="349" t="str">
        <f t="shared" si="406"/>
        <v/>
      </c>
      <c r="G1587" s="349" t="str">
        <f t="shared" si="406"/>
        <v/>
      </c>
      <c r="H1587" s="349" t="str">
        <f t="shared" si="406"/>
        <v/>
      </c>
      <c r="I1587" s="349" t="str">
        <f t="shared" si="406"/>
        <v/>
      </c>
      <c r="J1587" s="349" t="str">
        <f t="shared" si="406"/>
        <v/>
      </c>
      <c r="K1587" s="349" t="str">
        <f t="shared" si="406"/>
        <v/>
      </c>
      <c r="L1587" s="349" t="str">
        <f t="shared" si="406"/>
        <v/>
      </c>
      <c r="M1587" s="349" t="str">
        <f t="shared" si="406"/>
        <v/>
      </c>
      <c r="N1587" s="349" t="str">
        <f t="shared" si="406"/>
        <v/>
      </c>
      <c r="O1587" s="349" t="str">
        <f t="shared" si="406"/>
        <v/>
      </c>
      <c r="P1587" s="349" t="str">
        <f t="shared" si="406"/>
        <v/>
      </c>
      <c r="Q1587" s="349" t="str">
        <f t="shared" si="406"/>
        <v/>
      </c>
      <c r="R1587" s="349" t="str">
        <f t="shared" si="406"/>
        <v/>
      </c>
      <c r="S1587" s="349" t="str">
        <f t="shared" si="406"/>
        <v/>
      </c>
      <c r="T1587" s="349" t="str">
        <f t="shared" si="406"/>
        <v/>
      </c>
      <c r="U1587" s="349" t="str">
        <f t="shared" si="406"/>
        <v/>
      </c>
      <c r="V1587" s="349" t="str">
        <f t="shared" si="406"/>
        <v/>
      </c>
      <c r="W1587" s="349" t="str">
        <f t="shared" si="406"/>
        <v/>
      </c>
      <c r="X1587" s="349" t="str">
        <f t="shared" si="407"/>
        <v/>
      </c>
      <c r="Y1587" s="349" t="str">
        <f t="shared" si="407"/>
        <v/>
      </c>
      <c r="Z1587" s="349" t="str">
        <f t="shared" si="407"/>
        <v/>
      </c>
      <c r="AA1587" s="349" t="str">
        <f t="shared" si="407"/>
        <v/>
      </c>
      <c r="AB1587" s="349" t="str">
        <f t="shared" si="407"/>
        <v/>
      </c>
      <c r="AC1587" s="349" t="str">
        <f t="shared" si="407"/>
        <v/>
      </c>
      <c r="AD1587" s="349" t="str">
        <f t="shared" si="407"/>
        <v/>
      </c>
      <c r="AE1587" s="349" t="str">
        <f t="shared" si="407"/>
        <v/>
      </c>
      <c r="AF1587" s="349"/>
      <c r="AG1587" s="349"/>
      <c r="AH1587" s="349"/>
    </row>
    <row r="1588" spans="1:34" s="299" customFormat="1" x14ac:dyDescent="0.2">
      <c r="A1588" s="297" t="s">
        <v>470</v>
      </c>
      <c r="B1588" s="297" t="s">
        <v>442</v>
      </c>
      <c r="C1588" s="349" t="str">
        <f t="shared" ref="C1588:W1590" si="408">IFERROR(100*(C1058/C1111)/(C1323/C1376),"")</f>
        <v/>
      </c>
      <c r="D1588" s="349" t="str">
        <f t="shared" si="408"/>
        <v/>
      </c>
      <c r="E1588" s="349" t="str">
        <f t="shared" si="408"/>
        <v/>
      </c>
      <c r="F1588" s="349" t="str">
        <f t="shared" si="408"/>
        <v/>
      </c>
      <c r="G1588" s="349" t="str">
        <f t="shared" si="408"/>
        <v/>
      </c>
      <c r="H1588" s="349" t="str">
        <f t="shared" si="408"/>
        <v/>
      </c>
      <c r="I1588" s="349" t="str">
        <f t="shared" si="408"/>
        <v/>
      </c>
      <c r="J1588" s="349" t="str">
        <f t="shared" si="408"/>
        <v/>
      </c>
      <c r="K1588" s="349" t="str">
        <f t="shared" si="408"/>
        <v/>
      </c>
      <c r="L1588" s="349" t="str">
        <f t="shared" si="408"/>
        <v/>
      </c>
      <c r="M1588" s="349" t="str">
        <f t="shared" si="408"/>
        <v/>
      </c>
      <c r="N1588" s="349" t="str">
        <f t="shared" si="408"/>
        <v/>
      </c>
      <c r="O1588" s="349" t="str">
        <f t="shared" si="408"/>
        <v/>
      </c>
      <c r="P1588" s="349" t="str">
        <f t="shared" si="408"/>
        <v/>
      </c>
      <c r="Q1588" s="349" t="str">
        <f t="shared" si="408"/>
        <v/>
      </c>
      <c r="R1588" s="349" t="str">
        <f t="shared" si="408"/>
        <v/>
      </c>
      <c r="S1588" s="349" t="str">
        <f t="shared" si="408"/>
        <v/>
      </c>
      <c r="T1588" s="349" t="str">
        <f t="shared" si="408"/>
        <v/>
      </c>
      <c r="U1588" s="349" t="str">
        <f t="shared" si="408"/>
        <v/>
      </c>
      <c r="V1588" s="349" t="str">
        <f t="shared" si="408"/>
        <v/>
      </c>
      <c r="W1588" s="349" t="str">
        <f t="shared" si="408"/>
        <v/>
      </c>
      <c r="X1588" s="349" t="str">
        <f t="shared" si="407"/>
        <v/>
      </c>
      <c r="Y1588" s="349" t="str">
        <f t="shared" si="407"/>
        <v/>
      </c>
      <c r="Z1588" s="349" t="str">
        <f t="shared" si="407"/>
        <v/>
      </c>
      <c r="AA1588" s="349" t="str">
        <f t="shared" si="407"/>
        <v/>
      </c>
      <c r="AB1588" s="349" t="str">
        <f t="shared" si="407"/>
        <v/>
      </c>
      <c r="AC1588" s="349" t="str">
        <f t="shared" si="407"/>
        <v/>
      </c>
      <c r="AD1588" s="349" t="str">
        <f t="shared" si="407"/>
        <v/>
      </c>
      <c r="AE1588" s="349" t="str">
        <f t="shared" si="407"/>
        <v/>
      </c>
      <c r="AF1588" s="349"/>
      <c r="AG1588" s="349"/>
      <c r="AH1588" s="349"/>
    </row>
    <row r="1589" spans="1:34" s="299" customFormat="1" ht="10.8" thickBot="1" x14ac:dyDescent="0.25">
      <c r="A1589" s="297" t="s">
        <v>75</v>
      </c>
      <c r="B1589" s="297" t="s">
        <v>443</v>
      </c>
      <c r="C1589" s="349" t="str">
        <f t="shared" si="408"/>
        <v/>
      </c>
      <c r="D1589" s="349">
        <f t="shared" si="408"/>
        <v>113.55886153940945</v>
      </c>
      <c r="E1589" s="349">
        <f t="shared" si="408"/>
        <v>89.752444768550845</v>
      </c>
      <c r="F1589" s="349">
        <f t="shared" si="408"/>
        <v>97.536041378328903</v>
      </c>
      <c r="G1589" s="349">
        <f t="shared" si="408"/>
        <v>100.98995840237198</v>
      </c>
      <c r="H1589" s="349">
        <f t="shared" si="408"/>
        <v>108.54867581629067</v>
      </c>
      <c r="I1589" s="349">
        <f t="shared" si="408"/>
        <v>87.301637479475886</v>
      </c>
      <c r="J1589" s="349">
        <f t="shared" si="408"/>
        <v>96.69356268332271</v>
      </c>
      <c r="K1589" s="349">
        <f t="shared" si="408"/>
        <v>98.230456251514823</v>
      </c>
      <c r="L1589" s="349">
        <f t="shared" si="408"/>
        <v>91.756718564519986</v>
      </c>
      <c r="M1589" s="349">
        <f t="shared" si="408"/>
        <v>119.76596709301533</v>
      </c>
      <c r="N1589" s="349">
        <f t="shared" si="408"/>
        <v>80.936815198038772</v>
      </c>
      <c r="O1589" s="349">
        <f t="shared" si="408"/>
        <v>109.52724001020732</v>
      </c>
      <c r="P1589" s="349">
        <f t="shared" si="408"/>
        <v>100.47223907338096</v>
      </c>
      <c r="Q1589" s="349">
        <f t="shared" si="408"/>
        <v>104.29823033056196</v>
      </c>
      <c r="R1589" s="349">
        <f t="shared" si="408"/>
        <v>99.634688283526472</v>
      </c>
      <c r="S1589" s="349">
        <f t="shared" si="408"/>
        <v>100.55126921140742</v>
      </c>
      <c r="T1589" s="349">
        <f t="shared" si="408"/>
        <v>100.25735429277893</v>
      </c>
      <c r="U1589" s="349">
        <f t="shared" si="408"/>
        <v>100.00022983886805</v>
      </c>
      <c r="V1589" s="349">
        <f t="shared" si="408"/>
        <v>99.999907317973665</v>
      </c>
      <c r="W1589" s="349">
        <f t="shared" si="408"/>
        <v>100.29441927002601</v>
      </c>
      <c r="X1589" s="349">
        <f t="shared" si="407"/>
        <v>112.5527361673291</v>
      </c>
      <c r="Y1589" s="349">
        <f t="shared" si="407"/>
        <v>99.999837855273242</v>
      </c>
      <c r="Z1589" s="349">
        <f t="shared" si="407"/>
        <v>100.00014871469706</v>
      </c>
      <c r="AA1589" s="349">
        <f t="shared" si="407"/>
        <v>100.03185186438336</v>
      </c>
      <c r="AB1589" s="349">
        <f t="shared" si="407"/>
        <v>98.725751195587719</v>
      </c>
      <c r="AC1589" s="349">
        <f t="shared" si="407"/>
        <v>98.878106582535793</v>
      </c>
      <c r="AD1589" s="349">
        <f t="shared" si="407"/>
        <v>97.601971974703687</v>
      </c>
      <c r="AE1589" s="349">
        <f t="shared" si="407"/>
        <v>96.902429016956248</v>
      </c>
      <c r="AF1589" s="349"/>
      <c r="AG1589" s="349"/>
      <c r="AH1589" s="349"/>
    </row>
    <row r="1590" spans="1:34" s="299" customFormat="1" ht="10.8" thickBot="1" x14ac:dyDescent="0.25">
      <c r="A1590" s="338" t="s">
        <v>74</v>
      </c>
      <c r="B1590" s="342"/>
      <c r="C1590" s="350" t="str">
        <f t="shared" si="408"/>
        <v/>
      </c>
      <c r="D1590" s="350">
        <f t="shared" si="408"/>
        <v>110.95436326302222</v>
      </c>
      <c r="E1590" s="350">
        <f t="shared" si="408"/>
        <v>94.942001905660902</v>
      </c>
      <c r="F1590" s="350">
        <f t="shared" si="408"/>
        <v>90.992270088644389</v>
      </c>
      <c r="G1590" s="350">
        <f t="shared" si="408"/>
        <v>120.49009197511155</v>
      </c>
      <c r="H1590" s="350">
        <f t="shared" si="408"/>
        <v>88.995624721939393</v>
      </c>
      <c r="I1590" s="350">
        <f t="shared" si="408"/>
        <v>104.4502500476564</v>
      </c>
      <c r="J1590" s="350">
        <f t="shared" si="408"/>
        <v>111.44386193419547</v>
      </c>
      <c r="K1590" s="350">
        <f t="shared" si="408"/>
        <v>93.454640966171738</v>
      </c>
      <c r="L1590" s="350">
        <f t="shared" si="408"/>
        <v>92.87870871391678</v>
      </c>
      <c r="M1590" s="350">
        <f t="shared" si="408"/>
        <v>100.94746504708074</v>
      </c>
      <c r="N1590" s="350">
        <f t="shared" si="408"/>
        <v>103.36447519947794</v>
      </c>
      <c r="O1590" s="350">
        <f t="shared" si="408"/>
        <v>112.96953260185389</v>
      </c>
      <c r="P1590" s="350">
        <f t="shared" si="408"/>
        <v>102.0708219746442</v>
      </c>
      <c r="Q1590" s="350">
        <f t="shared" si="408"/>
        <v>97.933702758708279</v>
      </c>
      <c r="R1590" s="350">
        <f t="shared" si="408"/>
        <v>100.46417039299752</v>
      </c>
      <c r="S1590" s="350">
        <f t="shared" si="408"/>
        <v>101.76409816529032</v>
      </c>
      <c r="T1590" s="350">
        <f t="shared" si="408"/>
        <v>104.80102706509557</v>
      </c>
      <c r="U1590" s="350">
        <f t="shared" si="408"/>
        <v>101.13857866293641</v>
      </c>
      <c r="V1590" s="350">
        <f t="shared" si="408"/>
        <v>104.68207776395553</v>
      </c>
      <c r="W1590" s="350">
        <f t="shared" si="408"/>
        <v>107.86361872480711</v>
      </c>
      <c r="X1590" s="350">
        <f t="shared" si="407"/>
        <v>98.943796209537012</v>
      </c>
      <c r="Y1590" s="350">
        <f t="shared" si="407"/>
        <v>93.983025095534273</v>
      </c>
      <c r="Z1590" s="350">
        <f t="shared" si="407"/>
        <v>100.48320467339404</v>
      </c>
      <c r="AA1590" s="350">
        <f t="shared" si="407"/>
        <v>101.11795169609961</v>
      </c>
      <c r="AB1590" s="350">
        <f t="shared" si="407"/>
        <v>103.45801622170217</v>
      </c>
      <c r="AC1590" s="350">
        <f t="shared" si="407"/>
        <v>90.392779917316858</v>
      </c>
      <c r="AD1590" s="350">
        <f t="shared" si="407"/>
        <v>94.801202540201118</v>
      </c>
      <c r="AE1590" s="350">
        <f t="shared" si="407"/>
        <v>118.80677721586329</v>
      </c>
      <c r="AF1590" s="350"/>
      <c r="AG1590" s="350"/>
      <c r="AH1590" s="350"/>
    </row>
    <row r="1591" spans="1:34" x14ac:dyDescent="0.2">
      <c r="B1591" s="234"/>
      <c r="C1591" s="234"/>
      <c r="D1591" s="234"/>
      <c r="E1591" s="234"/>
      <c r="F1591" s="234"/>
      <c r="G1591" s="234"/>
      <c r="H1591" s="234"/>
      <c r="I1591" s="234"/>
      <c r="J1591" s="234"/>
      <c r="K1591" s="234"/>
      <c r="L1591" s="234"/>
      <c r="M1591" s="234"/>
      <c r="N1591" s="234"/>
      <c r="O1591" s="234"/>
      <c r="P1591" s="234"/>
      <c r="Q1591" s="234"/>
      <c r="R1591" s="234"/>
      <c r="S1591" s="234"/>
      <c r="T1591" s="234"/>
      <c r="U1591" s="234"/>
      <c r="V1591" s="234"/>
      <c r="W1591" s="234"/>
      <c r="X1591" s="234"/>
      <c r="Y1591" s="234"/>
      <c r="Z1591" s="234"/>
      <c r="AA1591" s="234"/>
      <c r="AB1591" s="234"/>
      <c r="AC1591" s="234"/>
      <c r="AD1591" s="234"/>
      <c r="AE1591" s="234"/>
      <c r="AF1591" s="234"/>
      <c r="AG1591" s="234"/>
      <c r="AH1591" s="234"/>
    </row>
    <row r="1593" spans="1:34" x14ac:dyDescent="0.2">
      <c r="A1593" s="2" t="str">
        <f>"Tableau "&amp;B1593&amp;": "</f>
        <v xml:space="preserve">Tableau : </v>
      </c>
      <c r="B1593" s="211"/>
    </row>
    <row r="1594" spans="1:34" ht="10.8" thickBot="1" x14ac:dyDescent="0.25">
      <c r="A1594" s="192" t="s">
        <v>559</v>
      </c>
    </row>
    <row r="1595" spans="1:34" ht="10.8" thickBot="1" x14ac:dyDescent="0.25">
      <c r="A1595" s="193" t="s">
        <v>0</v>
      </c>
      <c r="B1595" s="194" t="s">
        <v>19</v>
      </c>
      <c r="C1595" s="194">
        <f t="shared" ref="C1595:AE1595" si="409">C$13</f>
        <v>1993</v>
      </c>
      <c r="D1595" s="194">
        <f t="shared" si="409"/>
        <v>1994</v>
      </c>
      <c r="E1595" s="194">
        <f t="shared" si="409"/>
        <v>1995</v>
      </c>
      <c r="F1595" s="194">
        <f t="shared" si="409"/>
        <v>1996</v>
      </c>
      <c r="G1595" s="194">
        <f t="shared" si="409"/>
        <v>1997</v>
      </c>
      <c r="H1595" s="194">
        <f t="shared" si="409"/>
        <v>1998</v>
      </c>
      <c r="I1595" s="194">
        <f t="shared" si="409"/>
        <v>1999</v>
      </c>
      <c r="J1595" s="194">
        <f t="shared" si="409"/>
        <v>2000</v>
      </c>
      <c r="K1595" s="194">
        <f t="shared" si="409"/>
        <v>2001</v>
      </c>
      <c r="L1595" s="194">
        <f t="shared" si="409"/>
        <v>2002</v>
      </c>
      <c r="M1595" s="194">
        <f t="shared" si="409"/>
        <v>2003</v>
      </c>
      <c r="N1595" s="194">
        <f t="shared" si="409"/>
        <v>2004</v>
      </c>
      <c r="O1595" s="194">
        <f t="shared" si="409"/>
        <v>2005</v>
      </c>
      <c r="P1595" s="194">
        <f t="shared" si="409"/>
        <v>2006</v>
      </c>
      <c r="Q1595" s="194">
        <f t="shared" si="409"/>
        <v>2007</v>
      </c>
      <c r="R1595" s="194">
        <f t="shared" si="409"/>
        <v>2008</v>
      </c>
      <c r="S1595" s="194">
        <f t="shared" si="409"/>
        <v>2009</v>
      </c>
      <c r="T1595" s="194">
        <f t="shared" si="409"/>
        <v>2010</v>
      </c>
      <c r="U1595" s="194">
        <f t="shared" si="409"/>
        <v>2011</v>
      </c>
      <c r="V1595" s="194">
        <f t="shared" si="409"/>
        <v>2012</v>
      </c>
      <c r="W1595" s="194">
        <f t="shared" si="409"/>
        <v>2013</v>
      </c>
      <c r="X1595" s="194">
        <f t="shared" si="409"/>
        <v>2014</v>
      </c>
      <c r="Y1595" s="194">
        <f t="shared" si="409"/>
        <v>2015</v>
      </c>
      <c r="Z1595" s="194">
        <f t="shared" si="409"/>
        <v>2016</v>
      </c>
      <c r="AA1595" s="194">
        <f t="shared" si="409"/>
        <v>2017</v>
      </c>
      <c r="AB1595" s="194">
        <f t="shared" si="409"/>
        <v>2018</v>
      </c>
      <c r="AC1595" s="194">
        <f t="shared" si="409"/>
        <v>2019</v>
      </c>
      <c r="AD1595" s="194">
        <f t="shared" si="409"/>
        <v>2020</v>
      </c>
      <c r="AE1595" s="194">
        <f t="shared" si="409"/>
        <v>2021</v>
      </c>
      <c r="AF1595" s="194"/>
      <c r="AG1595" s="194"/>
      <c r="AH1595" s="194"/>
    </row>
    <row r="1596" spans="1:34" s="299" customFormat="1" x14ac:dyDescent="0.2">
      <c r="A1596" s="297" t="s">
        <v>170</v>
      </c>
      <c r="B1596" s="297" t="s">
        <v>392</v>
      </c>
      <c r="C1596" s="349" t="str">
        <f t="shared" ref="C1596:AE1604" si="410">IFERROR(100*(C1543/B1543-1),"")</f>
        <v/>
      </c>
      <c r="D1596" s="349" t="str">
        <f t="shared" si="410"/>
        <v/>
      </c>
      <c r="E1596" s="349">
        <f t="shared" si="410"/>
        <v>-39.342225836445166</v>
      </c>
      <c r="F1596" s="349">
        <f t="shared" si="410"/>
        <v>-22.659680140103845</v>
      </c>
      <c r="G1596" s="349">
        <f t="shared" si="410"/>
        <v>80.840309286540403</v>
      </c>
      <c r="H1596" s="349">
        <f t="shared" si="410"/>
        <v>-14.024272816589967</v>
      </c>
      <c r="I1596" s="349">
        <f t="shared" si="410"/>
        <v>-4.8366793765758693</v>
      </c>
      <c r="J1596" s="349">
        <f t="shared" si="410"/>
        <v>-11.988422947065558</v>
      </c>
      <c r="K1596" s="349">
        <f t="shared" si="410"/>
        <v>25.525655603694155</v>
      </c>
      <c r="L1596" s="349">
        <f t="shared" si="410"/>
        <v>-6.9364192682291552</v>
      </c>
      <c r="M1596" s="349">
        <f t="shared" si="410"/>
        <v>-17.141762491992917</v>
      </c>
      <c r="N1596" s="349">
        <f t="shared" si="410"/>
        <v>46.785950879475635</v>
      </c>
      <c r="O1596" s="349">
        <f t="shared" si="410"/>
        <v>-15.5815400728615</v>
      </c>
      <c r="P1596" s="349">
        <f t="shared" si="410"/>
        <v>-8.1795592292672197</v>
      </c>
      <c r="Q1596" s="349">
        <f t="shared" si="410"/>
        <v>-3.9549738503887544</v>
      </c>
      <c r="R1596" s="349">
        <f t="shared" si="410"/>
        <v>-2.0910583923533177</v>
      </c>
      <c r="S1596" s="349">
        <f t="shared" si="410"/>
        <v>71.433513436041494</v>
      </c>
      <c r="T1596" s="349">
        <f t="shared" si="410"/>
        <v>-31.479138151016794</v>
      </c>
      <c r="U1596" s="349">
        <f t="shared" si="410"/>
        <v>-33.147953008396335</v>
      </c>
      <c r="V1596" s="349">
        <f t="shared" si="410"/>
        <v>47.507953994914075</v>
      </c>
      <c r="W1596" s="349">
        <f t="shared" si="410"/>
        <v>-19.919935536710518</v>
      </c>
      <c r="X1596" s="349">
        <f t="shared" si="410"/>
        <v>33.814972682238697</v>
      </c>
      <c r="Y1596" s="349">
        <f t="shared" si="410"/>
        <v>10.843575827329467</v>
      </c>
      <c r="Z1596" s="349">
        <f t="shared" si="410"/>
        <v>-25.928220809692391</v>
      </c>
      <c r="AA1596" s="349">
        <f t="shared" si="410"/>
        <v>-5.9747867157870065</v>
      </c>
      <c r="AB1596" s="349">
        <f t="shared" si="410"/>
        <v>17.661187767718655</v>
      </c>
      <c r="AC1596" s="349">
        <f t="shared" si="410"/>
        <v>8.2384721228474955</v>
      </c>
      <c r="AD1596" s="349">
        <f t="shared" si="410"/>
        <v>-6.651184935045162</v>
      </c>
      <c r="AE1596" s="349">
        <f t="shared" si="410"/>
        <v>-19.970164822673986</v>
      </c>
      <c r="AF1596" s="349"/>
      <c r="AG1596" s="349"/>
      <c r="AH1596" s="349"/>
    </row>
    <row r="1597" spans="1:34" s="299" customFormat="1" x14ac:dyDescent="0.2">
      <c r="A1597" s="297" t="s">
        <v>171</v>
      </c>
      <c r="B1597" s="297" t="s">
        <v>393</v>
      </c>
      <c r="C1597" s="349" t="str">
        <f t="shared" si="410"/>
        <v/>
      </c>
      <c r="D1597" s="349" t="str">
        <f t="shared" si="410"/>
        <v/>
      </c>
      <c r="E1597" s="349">
        <f t="shared" si="410"/>
        <v>-22.453678654602083</v>
      </c>
      <c r="F1597" s="349">
        <f t="shared" si="410"/>
        <v>-8.3720586637920373</v>
      </c>
      <c r="G1597" s="349">
        <f t="shared" si="410"/>
        <v>-1.3381143564696552</v>
      </c>
      <c r="H1597" s="349">
        <f t="shared" si="410"/>
        <v>1.8205075748972011</v>
      </c>
      <c r="I1597" s="349">
        <f t="shared" si="410"/>
        <v>-11.373723592186668</v>
      </c>
      <c r="J1597" s="349">
        <f t="shared" si="410"/>
        <v>38.63232475404137</v>
      </c>
      <c r="K1597" s="349">
        <f t="shared" si="410"/>
        <v>-42.880343792547592</v>
      </c>
      <c r="L1597" s="349">
        <f t="shared" si="410"/>
        <v>81.799916139963003</v>
      </c>
      <c r="M1597" s="349">
        <f t="shared" si="410"/>
        <v>-12.556459482363525</v>
      </c>
      <c r="N1597" s="349">
        <f t="shared" si="410"/>
        <v>-4.0317429771264068</v>
      </c>
      <c r="O1597" s="349">
        <f t="shared" si="410"/>
        <v>3.4298008249945111</v>
      </c>
      <c r="P1597" s="349">
        <f t="shared" si="410"/>
        <v>-6.9126996830731873</v>
      </c>
      <c r="Q1597" s="349">
        <f t="shared" si="410"/>
        <v>12.501875189344759</v>
      </c>
      <c r="R1597" s="349">
        <f t="shared" si="410"/>
        <v>-9.7967368573253601</v>
      </c>
      <c r="S1597" s="349">
        <f t="shared" si="410"/>
        <v>-1.1844915014032953</v>
      </c>
      <c r="T1597" s="349">
        <f t="shared" si="410"/>
        <v>6.5449396980507224</v>
      </c>
      <c r="U1597" s="349">
        <f t="shared" si="410"/>
        <v>-1.6435308721053254</v>
      </c>
      <c r="V1597" s="349">
        <f t="shared" si="410"/>
        <v>10.540174307518058</v>
      </c>
      <c r="W1597" s="349">
        <f t="shared" si="410"/>
        <v>-10.825463989754457</v>
      </c>
      <c r="X1597" s="349">
        <f t="shared" si="410"/>
        <v>0.27674194633082738</v>
      </c>
      <c r="Y1597" s="349">
        <f t="shared" si="410"/>
        <v>7.0611872322100311</v>
      </c>
      <c r="Z1597" s="349">
        <f t="shared" si="410"/>
        <v>-2.9255384336919099</v>
      </c>
      <c r="AA1597" s="349">
        <f t="shared" si="410"/>
        <v>-2.5238755081051445</v>
      </c>
      <c r="AB1597" s="349">
        <f t="shared" si="410"/>
        <v>-17.938367072016391</v>
      </c>
      <c r="AC1597" s="349">
        <f t="shared" si="410"/>
        <v>20.01562882201582</v>
      </c>
      <c r="AD1597" s="349">
        <f t="shared" si="410"/>
        <v>-3.1258302317100917</v>
      </c>
      <c r="AE1597" s="349">
        <f t="shared" si="410"/>
        <v>-2.6554056726999953</v>
      </c>
      <c r="AF1597" s="349"/>
      <c r="AG1597" s="349"/>
      <c r="AH1597" s="349"/>
    </row>
    <row r="1598" spans="1:34" s="299" customFormat="1" x14ac:dyDescent="0.2">
      <c r="A1598" s="297" t="s">
        <v>457</v>
      </c>
      <c r="B1598" s="297" t="s">
        <v>394</v>
      </c>
      <c r="C1598" s="349" t="str">
        <f t="shared" si="410"/>
        <v/>
      </c>
      <c r="D1598" s="349" t="str">
        <f t="shared" si="410"/>
        <v/>
      </c>
      <c r="E1598" s="349">
        <f t="shared" si="410"/>
        <v>-35.460709065784911</v>
      </c>
      <c r="F1598" s="349">
        <f t="shared" si="410"/>
        <v>47.157838251451636</v>
      </c>
      <c r="G1598" s="349">
        <f t="shared" si="410"/>
        <v>-13.104882625504576</v>
      </c>
      <c r="H1598" s="349">
        <f t="shared" si="410"/>
        <v>5.8723799258926679</v>
      </c>
      <c r="I1598" s="349">
        <f t="shared" si="410"/>
        <v>-41.136901011048913</v>
      </c>
      <c r="J1598" s="349">
        <f t="shared" si="410"/>
        <v>14.970298924834857</v>
      </c>
      <c r="K1598" s="349">
        <f t="shared" si="410"/>
        <v>17.352698486122087</v>
      </c>
      <c r="L1598" s="349">
        <f t="shared" si="410"/>
        <v>96.815188801529416</v>
      </c>
      <c r="M1598" s="349">
        <f t="shared" si="410"/>
        <v>-54.918153111787674</v>
      </c>
      <c r="N1598" s="349">
        <f t="shared" si="410"/>
        <v>25.249173436599627</v>
      </c>
      <c r="O1598" s="349">
        <f t="shared" si="410"/>
        <v>2.9912244393618392</v>
      </c>
      <c r="P1598" s="349">
        <f t="shared" si="410"/>
        <v>-5.1902785883234603</v>
      </c>
      <c r="Q1598" s="349">
        <f t="shared" si="410"/>
        <v>52.77923582903852</v>
      </c>
      <c r="R1598" s="349">
        <f t="shared" si="410"/>
        <v>-14.402712447731158</v>
      </c>
      <c r="S1598" s="349">
        <f t="shared" si="410"/>
        <v>-28.228335332070721</v>
      </c>
      <c r="T1598" s="349">
        <f t="shared" si="410"/>
        <v>18.93484130900336</v>
      </c>
      <c r="U1598" s="349">
        <f t="shared" si="410"/>
        <v>36.413377453097382</v>
      </c>
      <c r="V1598" s="349">
        <f t="shared" si="410"/>
        <v>-21.253887939349415</v>
      </c>
      <c r="W1598" s="349">
        <f t="shared" si="410"/>
        <v>28.893826176914139</v>
      </c>
      <c r="X1598" s="349">
        <f t="shared" si="410"/>
        <v>-31.806856096452297</v>
      </c>
      <c r="Y1598" s="349">
        <f t="shared" si="410"/>
        <v>-8.9267278840349356</v>
      </c>
      <c r="Z1598" s="349">
        <f t="shared" si="410"/>
        <v>2.6233391458867716</v>
      </c>
      <c r="AA1598" s="349">
        <f t="shared" si="410"/>
        <v>3.4511074041144951</v>
      </c>
      <c r="AB1598" s="349">
        <f t="shared" si="410"/>
        <v>3.156969275481325</v>
      </c>
      <c r="AC1598" s="349">
        <f t="shared" si="410"/>
        <v>-1.8875418421159029</v>
      </c>
      <c r="AD1598" s="349">
        <f t="shared" si="410"/>
        <v>-6.0102116846927007</v>
      </c>
      <c r="AE1598" s="349">
        <f t="shared" si="410"/>
        <v>-5.1542285778482082</v>
      </c>
      <c r="AF1598" s="349"/>
      <c r="AG1598" s="349"/>
      <c r="AH1598" s="349"/>
    </row>
    <row r="1599" spans="1:34" s="299" customFormat="1" x14ac:dyDescent="0.2">
      <c r="A1599" s="297" t="s">
        <v>458</v>
      </c>
      <c r="B1599" s="297" t="s">
        <v>396</v>
      </c>
      <c r="C1599" s="349" t="str">
        <f t="shared" si="410"/>
        <v/>
      </c>
      <c r="D1599" s="349" t="str">
        <f t="shared" si="410"/>
        <v/>
      </c>
      <c r="E1599" s="349">
        <f t="shared" si="410"/>
        <v>15.827265848011907</v>
      </c>
      <c r="F1599" s="349">
        <f t="shared" si="410"/>
        <v>4.7011648470447698</v>
      </c>
      <c r="G1599" s="349">
        <f t="shared" si="410"/>
        <v>-13.964559718755055</v>
      </c>
      <c r="H1599" s="349">
        <f t="shared" si="410"/>
        <v>37.673487488784964</v>
      </c>
      <c r="I1599" s="349">
        <f t="shared" si="410"/>
        <v>-42.780316937568706</v>
      </c>
      <c r="J1599" s="349">
        <f t="shared" si="410"/>
        <v>8.9900047436924027</v>
      </c>
      <c r="K1599" s="349">
        <f t="shared" si="410"/>
        <v>4.4753256334585378</v>
      </c>
      <c r="L1599" s="349">
        <f t="shared" si="410"/>
        <v>33.879328317001509</v>
      </c>
      <c r="M1599" s="349">
        <f t="shared" si="410"/>
        <v>-19.157207363398989</v>
      </c>
      <c r="N1599" s="349">
        <f t="shared" si="410"/>
        <v>3.0120363796013017</v>
      </c>
      <c r="O1599" s="349">
        <f t="shared" si="410"/>
        <v>37.572599819823374</v>
      </c>
      <c r="P1599" s="349">
        <f t="shared" si="410"/>
        <v>-28.311056319345738</v>
      </c>
      <c r="Q1599" s="349">
        <f t="shared" si="410"/>
        <v>6.3025210084029393</v>
      </c>
      <c r="R1599" s="349">
        <f t="shared" si="410"/>
        <v>1.8691588785046731</v>
      </c>
      <c r="S1599" s="349">
        <f t="shared" si="410"/>
        <v>-7.2093858732893867</v>
      </c>
      <c r="T1599" s="349">
        <f t="shared" si="410"/>
        <v>16.113278509079709</v>
      </c>
      <c r="U1599" s="349">
        <f t="shared" si="410"/>
        <v>-3.8735983690112219</v>
      </c>
      <c r="V1599" s="349">
        <f t="shared" si="410"/>
        <v>-0.96764771808753869</v>
      </c>
      <c r="W1599" s="349">
        <f t="shared" si="410"/>
        <v>-3.1637222426696199</v>
      </c>
      <c r="X1599" s="349">
        <f t="shared" si="410"/>
        <v>-1.4895007209805411</v>
      </c>
      <c r="Y1599" s="349">
        <f t="shared" si="410"/>
        <v>-4.5748945001161223</v>
      </c>
      <c r="Z1599" s="349">
        <f t="shared" si="410"/>
        <v>9.9741074784974515</v>
      </c>
      <c r="AA1599" s="349">
        <f t="shared" si="410"/>
        <v>-6.1003305376295831</v>
      </c>
      <c r="AB1599" s="349">
        <f t="shared" si="410"/>
        <v>-6.1812512522540501</v>
      </c>
      <c r="AC1599" s="349">
        <f t="shared" si="410"/>
        <v>4.5081572353926402</v>
      </c>
      <c r="AD1599" s="349">
        <f t="shared" si="410"/>
        <v>13.181933762625707</v>
      </c>
      <c r="AE1599" s="349">
        <f t="shared" si="410"/>
        <v>6.578106741703027</v>
      </c>
      <c r="AF1599" s="349"/>
      <c r="AG1599" s="349"/>
      <c r="AH1599" s="349"/>
    </row>
    <row r="1600" spans="1:34" s="299" customFormat="1" x14ac:dyDescent="0.2">
      <c r="A1600" s="297" t="s">
        <v>173</v>
      </c>
      <c r="B1600" s="297" t="s">
        <v>397</v>
      </c>
      <c r="C1600" s="349" t="str">
        <f t="shared" si="410"/>
        <v/>
      </c>
      <c r="D1600" s="349" t="str">
        <f t="shared" si="410"/>
        <v/>
      </c>
      <c r="E1600" s="349">
        <f t="shared" si="410"/>
        <v>17.370683520229701</v>
      </c>
      <c r="F1600" s="349">
        <f t="shared" si="410"/>
        <v>-35.347158920306235</v>
      </c>
      <c r="G1600" s="349">
        <f t="shared" si="410"/>
        <v>15.118470569555043</v>
      </c>
      <c r="H1600" s="349">
        <f t="shared" si="410"/>
        <v>-11.352027096173334</v>
      </c>
      <c r="I1600" s="349">
        <f t="shared" si="410"/>
        <v>-16.489288405677417</v>
      </c>
      <c r="J1600" s="349">
        <f t="shared" si="410"/>
        <v>60.521285896976138</v>
      </c>
      <c r="K1600" s="349">
        <f t="shared" si="410"/>
        <v>-39.457150762968851</v>
      </c>
      <c r="L1600" s="349">
        <f t="shared" si="410"/>
        <v>66.28746149581832</v>
      </c>
      <c r="M1600" s="349">
        <f t="shared" si="410"/>
        <v>-33.361235233763374</v>
      </c>
      <c r="N1600" s="349">
        <f t="shared" si="410"/>
        <v>-28.42771503957794</v>
      </c>
      <c r="O1600" s="349">
        <f t="shared" si="410"/>
        <v>84.349201936475055</v>
      </c>
      <c r="P1600" s="349">
        <f t="shared" si="410"/>
        <v>-21.544516262851054</v>
      </c>
      <c r="Q1600" s="349">
        <f t="shared" si="410"/>
        <v>-7.7142705021102431</v>
      </c>
      <c r="R1600" s="349">
        <f t="shared" si="410"/>
        <v>8.6749478365173225</v>
      </c>
      <c r="S1600" s="349">
        <f t="shared" si="410"/>
        <v>37.657944726880821</v>
      </c>
      <c r="T1600" s="349">
        <f t="shared" si="410"/>
        <v>-37.52896627391619</v>
      </c>
      <c r="U1600" s="349">
        <f t="shared" si="410"/>
        <v>21.828889450976916</v>
      </c>
      <c r="V1600" s="349">
        <f t="shared" si="410"/>
        <v>-14.539987339014404</v>
      </c>
      <c r="W1600" s="349">
        <f t="shared" si="410"/>
        <v>37.055747392521219</v>
      </c>
      <c r="X1600" s="349">
        <f t="shared" si="410"/>
        <v>-16.400967790918653</v>
      </c>
      <c r="Y1600" s="349">
        <f t="shared" si="410"/>
        <v>-12.815012862067721</v>
      </c>
      <c r="Z1600" s="349">
        <f t="shared" si="410"/>
        <v>34.102196930722826</v>
      </c>
      <c r="AA1600" s="349">
        <f t="shared" si="410"/>
        <v>-3.9137764065938163</v>
      </c>
      <c r="AB1600" s="349">
        <f t="shared" si="410"/>
        <v>20.08201611255447</v>
      </c>
      <c r="AC1600" s="349">
        <f t="shared" si="410"/>
        <v>-54.821721254176147</v>
      </c>
      <c r="AD1600" s="349">
        <f t="shared" si="410"/>
        <v>20.695741694757587</v>
      </c>
      <c r="AE1600" s="349">
        <f t="shared" si="410"/>
        <v>140.95934106617398</v>
      </c>
      <c r="AF1600" s="349"/>
      <c r="AG1600" s="349"/>
      <c r="AH1600" s="349"/>
    </row>
    <row r="1601" spans="1:34" s="299" customFormat="1" x14ac:dyDescent="0.2">
      <c r="A1601" s="297" t="s">
        <v>174</v>
      </c>
      <c r="B1601" s="297" t="s">
        <v>398</v>
      </c>
      <c r="C1601" s="349" t="str">
        <f t="shared" si="410"/>
        <v/>
      </c>
      <c r="D1601" s="349" t="str">
        <f t="shared" si="410"/>
        <v/>
      </c>
      <c r="E1601" s="349">
        <f t="shared" si="410"/>
        <v>-82.607031577834562</v>
      </c>
      <c r="F1601" s="349">
        <f t="shared" si="410"/>
        <v>-24.914963839488447</v>
      </c>
      <c r="G1601" s="349">
        <f t="shared" si="410"/>
        <v>-11.303918121562118</v>
      </c>
      <c r="H1601" s="349">
        <f t="shared" si="410"/>
        <v>-7.794023264435368</v>
      </c>
      <c r="I1601" s="349">
        <f t="shared" si="410"/>
        <v>-70.680012194229349</v>
      </c>
      <c r="J1601" s="349">
        <f t="shared" si="410"/>
        <v>81.295991229557018</v>
      </c>
      <c r="K1601" s="349">
        <f t="shared" si="410"/>
        <v>23.519863216351446</v>
      </c>
      <c r="L1601" s="349">
        <f t="shared" si="410"/>
        <v>23.889093099266077</v>
      </c>
      <c r="M1601" s="349">
        <f t="shared" si="410"/>
        <v>39.804965484146337</v>
      </c>
      <c r="N1601" s="349">
        <f t="shared" si="410"/>
        <v>-20.644744037558695</v>
      </c>
      <c r="O1601" s="349">
        <f t="shared" si="410"/>
        <v>48.45981909464976</v>
      </c>
      <c r="P1601" s="349">
        <f t="shared" si="410"/>
        <v>-28.779035689483489</v>
      </c>
      <c r="Q1601" s="349">
        <f t="shared" si="410"/>
        <v>26.122503014794507</v>
      </c>
      <c r="R1601" s="349">
        <f t="shared" si="410"/>
        <v>-39.116348155965738</v>
      </c>
      <c r="S1601" s="349">
        <f t="shared" si="410"/>
        <v>77.654148216208398</v>
      </c>
      <c r="T1601" s="349">
        <f t="shared" si="410"/>
        <v>-28.315679173669096</v>
      </c>
      <c r="U1601" s="349">
        <f t="shared" si="410"/>
        <v>-8.0119082471985514</v>
      </c>
      <c r="V1601" s="349">
        <f t="shared" si="410"/>
        <v>16.180576622367937</v>
      </c>
      <c r="W1601" s="349">
        <f t="shared" si="410"/>
        <v>-14.52074904432099</v>
      </c>
      <c r="X1601" s="349">
        <f t="shared" si="410"/>
        <v>10.469264449514636</v>
      </c>
      <c r="Y1601" s="349">
        <f t="shared" si="410"/>
        <v>6.0541196430442312</v>
      </c>
      <c r="Z1601" s="349">
        <f t="shared" si="410"/>
        <v>-13.407620009407218</v>
      </c>
      <c r="AA1601" s="349">
        <f t="shared" si="410"/>
        <v>19.310936403528277</v>
      </c>
      <c r="AB1601" s="349">
        <f t="shared" si="410"/>
        <v>-3.1563855771174598</v>
      </c>
      <c r="AC1601" s="349">
        <f t="shared" si="410"/>
        <v>-11.793157902162843</v>
      </c>
      <c r="AD1601" s="349">
        <f t="shared" si="410"/>
        <v>0.60348308443198828</v>
      </c>
      <c r="AE1601" s="349">
        <f t="shared" si="410"/>
        <v>12.437954209251846</v>
      </c>
      <c r="AF1601" s="349"/>
      <c r="AG1601" s="349"/>
      <c r="AH1601" s="349"/>
    </row>
    <row r="1602" spans="1:34" s="299" customFormat="1" x14ac:dyDescent="0.2">
      <c r="A1602" s="297" t="s">
        <v>459</v>
      </c>
      <c r="B1602" s="297" t="s">
        <v>399</v>
      </c>
      <c r="C1602" s="349" t="str">
        <f t="shared" si="410"/>
        <v/>
      </c>
      <c r="D1602" s="349" t="str">
        <f t="shared" si="410"/>
        <v/>
      </c>
      <c r="E1602" s="349">
        <f t="shared" si="410"/>
        <v>4.5760625397889276</v>
      </c>
      <c r="F1602" s="349">
        <f t="shared" si="410"/>
        <v>-24.812412428424004</v>
      </c>
      <c r="G1602" s="349">
        <f t="shared" si="410"/>
        <v>-4.9535214433036545</v>
      </c>
      <c r="H1602" s="349">
        <f t="shared" si="410"/>
        <v>169.44520360943426</v>
      </c>
      <c r="I1602" s="349">
        <f t="shared" si="410"/>
        <v>-78.071898880938079</v>
      </c>
      <c r="J1602" s="349">
        <f t="shared" si="410"/>
        <v>141.95698294333309</v>
      </c>
      <c r="K1602" s="349">
        <f t="shared" si="410"/>
        <v>-9.6472043024333871</v>
      </c>
      <c r="L1602" s="349">
        <f t="shared" si="410"/>
        <v>-42.883936113600726</v>
      </c>
      <c r="M1602" s="349">
        <f t="shared" si="410"/>
        <v>143.00521810108316</v>
      </c>
      <c r="N1602" s="349">
        <f t="shared" si="410"/>
        <v>-5.6439013112303815</v>
      </c>
      <c r="O1602" s="349">
        <f t="shared" si="410"/>
        <v>-13.676640406147056</v>
      </c>
      <c r="P1602" s="349">
        <f t="shared" si="410"/>
        <v>142.22459920010397</v>
      </c>
      <c r="Q1602" s="349">
        <f t="shared" si="410"/>
        <v>-51.660583273405038</v>
      </c>
      <c r="R1602" s="349">
        <f t="shared" si="410"/>
        <v>-10.489747826119068</v>
      </c>
      <c r="S1602" s="349">
        <f t="shared" si="410"/>
        <v>10.55700118969034</v>
      </c>
      <c r="T1602" s="349">
        <f t="shared" si="410"/>
        <v>-6.9197936696564373</v>
      </c>
      <c r="U1602" s="349">
        <f t="shared" si="410"/>
        <v>1.4895546523681302</v>
      </c>
      <c r="V1602" s="349">
        <f t="shared" si="410"/>
        <v>17.646222876929251</v>
      </c>
      <c r="W1602" s="349">
        <f t="shared" si="410"/>
        <v>-9.261161274038642</v>
      </c>
      <c r="X1602" s="349">
        <f t="shared" si="410"/>
        <v>-0.96942183849860752</v>
      </c>
      <c r="Y1602" s="349">
        <f t="shared" si="410"/>
        <v>-4.8594936262883355</v>
      </c>
      <c r="Z1602" s="349">
        <f t="shared" si="410"/>
        <v>22.557123518043952</v>
      </c>
      <c r="AA1602" s="349">
        <f t="shared" si="410"/>
        <v>1.959103141390095</v>
      </c>
      <c r="AB1602" s="349">
        <f t="shared" si="410"/>
        <v>-11.61482947646123</v>
      </c>
      <c r="AC1602" s="349">
        <f t="shared" si="410"/>
        <v>-9.9007492892641871</v>
      </c>
      <c r="AD1602" s="349">
        <f t="shared" si="410"/>
        <v>4.0737176998175251</v>
      </c>
      <c r="AE1602" s="349">
        <f t="shared" si="410"/>
        <v>22.076263268984842</v>
      </c>
      <c r="AF1602" s="349"/>
      <c r="AG1602" s="349"/>
      <c r="AH1602" s="349"/>
    </row>
    <row r="1603" spans="1:34" s="299" customFormat="1" x14ac:dyDescent="0.2">
      <c r="A1603" s="297" t="s">
        <v>175</v>
      </c>
      <c r="B1603" s="297" t="s">
        <v>400</v>
      </c>
      <c r="C1603" s="349" t="str">
        <f t="shared" si="410"/>
        <v/>
      </c>
      <c r="D1603" s="349" t="str">
        <f t="shared" si="410"/>
        <v/>
      </c>
      <c r="E1603" s="349">
        <f t="shared" si="410"/>
        <v>-64.611311347237972</v>
      </c>
      <c r="F1603" s="349">
        <f t="shared" si="410"/>
        <v>-51.634417812361157</v>
      </c>
      <c r="G1603" s="349">
        <f t="shared" si="410"/>
        <v>176.36441973650582</v>
      </c>
      <c r="H1603" s="349">
        <f t="shared" si="410"/>
        <v>-10.382779612016579</v>
      </c>
      <c r="I1603" s="349">
        <f t="shared" si="410"/>
        <v>-22.934493851288362</v>
      </c>
      <c r="J1603" s="349">
        <f t="shared" si="410"/>
        <v>15.286639645648648</v>
      </c>
      <c r="K1603" s="349">
        <f t="shared" si="410"/>
        <v>-15.796641389946009</v>
      </c>
      <c r="L1603" s="349">
        <f t="shared" si="410"/>
        <v>175.40809001975521</v>
      </c>
      <c r="M1603" s="349">
        <f t="shared" si="410"/>
        <v>-67.305486593044719</v>
      </c>
      <c r="N1603" s="349">
        <f t="shared" si="410"/>
        <v>31.541028604373178</v>
      </c>
      <c r="O1603" s="349">
        <f t="shared" si="410"/>
        <v>4.5575921384005236</v>
      </c>
      <c r="P1603" s="349">
        <f t="shared" si="410"/>
        <v>124.39186856748807</v>
      </c>
      <c r="Q1603" s="349">
        <f t="shared" si="410"/>
        <v>-49.235157591618538</v>
      </c>
      <c r="R1603" s="349">
        <f t="shared" si="410"/>
        <v>20.34588681520524</v>
      </c>
      <c r="S1603" s="349">
        <f t="shared" si="410"/>
        <v>-15.803507350831881</v>
      </c>
      <c r="T1603" s="349">
        <f t="shared" si="410"/>
        <v>-11.331467654128192</v>
      </c>
      <c r="U1603" s="349">
        <f t="shared" si="410"/>
        <v>3.4976147624203646</v>
      </c>
      <c r="V1603" s="349">
        <f t="shared" si="410"/>
        <v>-5.9386702328214742</v>
      </c>
      <c r="W1603" s="349">
        <f t="shared" si="410"/>
        <v>5.1668643241141288</v>
      </c>
      <c r="X1603" s="349">
        <f t="shared" si="410"/>
        <v>1.1002493316754736</v>
      </c>
      <c r="Y1603" s="349">
        <f t="shared" si="410"/>
        <v>-10.277517002751669</v>
      </c>
      <c r="Z1603" s="349">
        <f t="shared" si="410"/>
        <v>37.19285418472942</v>
      </c>
      <c r="AA1603" s="349">
        <f t="shared" si="410"/>
        <v>-17.381211262138173</v>
      </c>
      <c r="AB1603" s="349">
        <f t="shared" si="410"/>
        <v>-2.1416228327710951</v>
      </c>
      <c r="AC1603" s="349">
        <f t="shared" si="410"/>
        <v>-10.33329146616132</v>
      </c>
      <c r="AD1603" s="349">
        <f t="shared" si="410"/>
        <v>-8.0426953786262185</v>
      </c>
      <c r="AE1603" s="349">
        <f t="shared" si="410"/>
        <v>39.753992002286509</v>
      </c>
      <c r="AF1603" s="349"/>
      <c r="AG1603" s="349"/>
      <c r="AH1603" s="349"/>
    </row>
    <row r="1604" spans="1:34" s="299" customFormat="1" x14ac:dyDescent="0.2">
      <c r="A1604" s="297" t="s">
        <v>176</v>
      </c>
      <c r="B1604" s="297" t="s">
        <v>401</v>
      </c>
      <c r="C1604" s="349" t="str">
        <f t="shared" si="410"/>
        <v/>
      </c>
      <c r="D1604" s="349" t="str">
        <f t="shared" si="410"/>
        <v/>
      </c>
      <c r="E1604" s="349">
        <f t="shared" si="410"/>
        <v>103.35223254247121</v>
      </c>
      <c r="F1604" s="349">
        <f t="shared" si="410"/>
        <v>-10.944314995191684</v>
      </c>
      <c r="G1604" s="349">
        <f t="shared" si="410"/>
        <v>8.9042723315891479</v>
      </c>
      <c r="H1604" s="349">
        <f t="shared" si="410"/>
        <v>-66.765735209458299</v>
      </c>
      <c r="I1604" s="349">
        <f t="shared" si="410"/>
        <v>282.39211853462291</v>
      </c>
      <c r="J1604" s="349">
        <f t="shared" si="410"/>
        <v>35.511728814355251</v>
      </c>
      <c r="K1604" s="349">
        <f t="shared" si="410"/>
        <v>-70.930181894930797</v>
      </c>
      <c r="L1604" s="349">
        <f t="shared" si="410"/>
        <v>186.94431347349996</v>
      </c>
      <c r="M1604" s="349">
        <f t="shared" si="410"/>
        <v>-42.995056758220088</v>
      </c>
      <c r="N1604" s="349">
        <f t="shared" si="410"/>
        <v>-30.221239617844731</v>
      </c>
      <c r="O1604" s="349">
        <f t="shared" si="410"/>
        <v>-53.130623995020308</v>
      </c>
      <c r="P1604" s="349">
        <f t="shared" si="410"/>
        <v>-85.850308230662591</v>
      </c>
      <c r="Q1604" s="349">
        <f t="shared" si="410"/>
        <v>2978.9770958579738</v>
      </c>
      <c r="R1604" s="349">
        <f t="shared" si="410"/>
        <v>-30.521561454518498</v>
      </c>
      <c r="S1604" s="349">
        <f t="shared" si="410"/>
        <v>8.2074253809811815</v>
      </c>
      <c r="T1604" s="349">
        <f t="shared" si="410"/>
        <v>-3.4471160886022201</v>
      </c>
      <c r="U1604" s="349">
        <f t="shared" si="410"/>
        <v>-1.2737506131540122</v>
      </c>
      <c r="V1604" s="349">
        <f t="shared" si="410"/>
        <v>-17.589563693330224</v>
      </c>
      <c r="W1604" s="349">
        <f t="shared" si="410"/>
        <v>16.912313183489246</v>
      </c>
      <c r="X1604" s="349">
        <f t="shared" si="410"/>
        <v>-12.723455460426781</v>
      </c>
      <c r="Y1604" s="349">
        <f t="shared" si="410"/>
        <v>28.418174346355674</v>
      </c>
      <c r="Z1604" s="349">
        <f t="shared" ref="T1604:AE1619" si="411">IFERROR(100*(Z1551/Y1551-1),"")</f>
        <v>-18.712171049718449</v>
      </c>
      <c r="AA1604" s="349">
        <f t="shared" si="411"/>
        <v>-11.715521266946116</v>
      </c>
      <c r="AB1604" s="349">
        <f t="shared" si="411"/>
        <v>33.770701871157826</v>
      </c>
      <c r="AC1604" s="349">
        <f t="shared" si="411"/>
        <v>20.233555588357667</v>
      </c>
      <c r="AD1604" s="349">
        <f t="shared" si="411"/>
        <v>-30.581088751616281</v>
      </c>
      <c r="AE1604" s="349">
        <f t="shared" si="411"/>
        <v>1.2865023022480049</v>
      </c>
      <c r="AF1604" s="349"/>
      <c r="AG1604" s="349"/>
      <c r="AH1604" s="349"/>
    </row>
    <row r="1605" spans="1:34" s="299" customFormat="1" x14ac:dyDescent="0.2">
      <c r="A1605" s="297" t="s">
        <v>108</v>
      </c>
      <c r="B1605" s="297" t="s">
        <v>402</v>
      </c>
      <c r="C1605" s="349" t="str">
        <f t="shared" ref="C1605:S1619" si="412">IFERROR(100*(C1552/B1552-1),"")</f>
        <v/>
      </c>
      <c r="D1605" s="349" t="str">
        <f t="shared" si="412"/>
        <v/>
      </c>
      <c r="E1605" s="349">
        <f t="shared" si="412"/>
        <v>7.8101815509127093</v>
      </c>
      <c r="F1605" s="349">
        <f t="shared" si="412"/>
        <v>-51.906707922424076</v>
      </c>
      <c r="G1605" s="349">
        <f t="shared" si="412"/>
        <v>215.05933364041212</v>
      </c>
      <c r="H1605" s="349">
        <f t="shared" si="412"/>
        <v>-60.377226798989739</v>
      </c>
      <c r="I1605" s="349">
        <f t="shared" si="412"/>
        <v>-12.456609261406093</v>
      </c>
      <c r="J1605" s="349">
        <f t="shared" si="412"/>
        <v>40.462796340288889</v>
      </c>
      <c r="K1605" s="349">
        <f t="shared" si="412"/>
        <v>26.075424280905214</v>
      </c>
      <c r="L1605" s="349">
        <f t="shared" si="412"/>
        <v>59.294592664270461</v>
      </c>
      <c r="M1605" s="349">
        <f t="shared" si="412"/>
        <v>-48.726648367689407</v>
      </c>
      <c r="N1605" s="349">
        <f t="shared" si="412"/>
        <v>11.194783504020901</v>
      </c>
      <c r="O1605" s="349">
        <f t="shared" si="412"/>
        <v>15.340633627532929</v>
      </c>
      <c r="P1605" s="349">
        <f t="shared" si="412"/>
        <v>-10.956289160947353</v>
      </c>
      <c r="Q1605" s="349">
        <f t="shared" si="412"/>
        <v>-3.7907858779793191</v>
      </c>
      <c r="R1605" s="349">
        <f t="shared" si="412"/>
        <v>3.6158260183655866</v>
      </c>
      <c r="S1605" s="349">
        <f t="shared" si="412"/>
        <v>-9.302087660289903</v>
      </c>
      <c r="T1605" s="349">
        <f t="shared" si="411"/>
        <v>8.1629256849244936</v>
      </c>
      <c r="U1605" s="349">
        <f t="shared" si="411"/>
        <v>-5.4622981369618966</v>
      </c>
      <c r="V1605" s="349">
        <f t="shared" si="411"/>
        <v>-33.6805379423175</v>
      </c>
      <c r="W1605" s="349">
        <f t="shared" si="411"/>
        <v>51.392113109496563</v>
      </c>
      <c r="X1605" s="349">
        <f t="shared" si="411"/>
        <v>-4.3532897615735529</v>
      </c>
      <c r="Y1605" s="349">
        <f t="shared" si="411"/>
        <v>10.39578739968241</v>
      </c>
      <c r="Z1605" s="349">
        <f t="shared" si="411"/>
        <v>-5.5404070945995532</v>
      </c>
      <c r="AA1605" s="349">
        <f t="shared" si="411"/>
        <v>-3.0545568304144566</v>
      </c>
      <c r="AB1605" s="349">
        <f t="shared" si="411"/>
        <v>17.330191420637476</v>
      </c>
      <c r="AC1605" s="349">
        <f t="shared" si="411"/>
        <v>7.3648582051525802</v>
      </c>
      <c r="AD1605" s="349">
        <f t="shared" si="411"/>
        <v>-19.560400304645441</v>
      </c>
      <c r="AE1605" s="349">
        <f t="shared" si="411"/>
        <v>-15.231497833676555</v>
      </c>
      <c r="AF1605" s="349"/>
      <c r="AG1605" s="349"/>
      <c r="AH1605" s="349"/>
    </row>
    <row r="1606" spans="1:34" s="299" customFormat="1" x14ac:dyDescent="0.2">
      <c r="A1606" s="297" t="s">
        <v>460</v>
      </c>
      <c r="B1606" s="297" t="s">
        <v>403</v>
      </c>
      <c r="C1606" s="349" t="str">
        <f t="shared" si="412"/>
        <v/>
      </c>
      <c r="D1606" s="349" t="str">
        <f t="shared" si="412"/>
        <v/>
      </c>
      <c r="E1606" s="349">
        <f t="shared" si="412"/>
        <v>-4.4408920985006262E-14</v>
      </c>
      <c r="F1606" s="349">
        <f t="shared" si="412"/>
        <v>2.2204460492503131E-14</v>
      </c>
      <c r="G1606" s="349">
        <f t="shared" si="412"/>
        <v>-3.3306690738754696E-14</v>
      </c>
      <c r="H1606" s="349">
        <f t="shared" si="412"/>
        <v>2.2204460492503131E-14</v>
      </c>
      <c r="I1606" s="349">
        <f t="shared" si="412"/>
        <v>0</v>
      </c>
      <c r="J1606" s="349">
        <f t="shared" si="412"/>
        <v>4.4408920985006262E-14</v>
      </c>
      <c r="K1606" s="349">
        <f t="shared" si="412"/>
        <v>-4.4408920985006262E-14</v>
      </c>
      <c r="L1606" s="349">
        <f t="shared" si="412"/>
        <v>2.2204460492503131E-14</v>
      </c>
      <c r="M1606" s="349">
        <f t="shared" si="412"/>
        <v>0</v>
      </c>
      <c r="N1606" s="349">
        <f t="shared" si="412"/>
        <v>-1.5889687830449306</v>
      </c>
      <c r="O1606" s="349">
        <f t="shared" si="412"/>
        <v>1.6146246649340723</v>
      </c>
      <c r="P1606" s="349">
        <f t="shared" si="412"/>
        <v>0</v>
      </c>
      <c r="Q1606" s="349">
        <f t="shared" si="412"/>
        <v>0</v>
      </c>
      <c r="R1606" s="349">
        <f t="shared" si="412"/>
        <v>0</v>
      </c>
      <c r="S1606" s="349">
        <f t="shared" si="412"/>
        <v>0</v>
      </c>
      <c r="T1606" s="349">
        <f t="shared" si="411"/>
        <v>2.2204460492503131E-14</v>
      </c>
      <c r="U1606" s="349">
        <f t="shared" si="411"/>
        <v>-1.1102230246251565E-14</v>
      </c>
      <c r="V1606" s="349">
        <f t="shared" si="411"/>
        <v>-1.1102230246251565E-14</v>
      </c>
      <c r="W1606" s="349">
        <f t="shared" si="411"/>
        <v>-2.8057633435806695</v>
      </c>
      <c r="X1606" s="349">
        <f t="shared" si="411"/>
        <v>2.6852873984958725</v>
      </c>
      <c r="Y1606" s="349">
        <f t="shared" si="411"/>
        <v>-1.5094208415992516</v>
      </c>
      <c r="Z1606" s="349">
        <f t="shared" si="411"/>
        <v>-13.670296397190263</v>
      </c>
      <c r="AA1606" s="349">
        <f t="shared" si="411"/>
        <v>19.656112026997018</v>
      </c>
      <c r="AB1606" s="349">
        <f t="shared" si="411"/>
        <v>0.27704206807506182</v>
      </c>
      <c r="AC1606" s="349">
        <f t="shared" si="411"/>
        <v>-7.0607466508309731</v>
      </c>
      <c r="AD1606" s="349">
        <f t="shared" si="411"/>
        <v>15.932198517985995</v>
      </c>
      <c r="AE1606" s="349">
        <f t="shared" si="411"/>
        <v>5.3421183616688461</v>
      </c>
      <c r="AF1606" s="349"/>
      <c r="AG1606" s="349"/>
      <c r="AH1606" s="349"/>
    </row>
    <row r="1607" spans="1:34" s="299" customFormat="1" x14ac:dyDescent="0.2">
      <c r="A1607" s="297" t="s">
        <v>177</v>
      </c>
      <c r="B1607" s="297" t="s">
        <v>404</v>
      </c>
      <c r="C1607" s="349" t="str">
        <f t="shared" si="412"/>
        <v/>
      </c>
      <c r="D1607" s="349" t="str">
        <f t="shared" si="412"/>
        <v/>
      </c>
      <c r="E1607" s="349">
        <f t="shared" si="412"/>
        <v>42.368632530147089</v>
      </c>
      <c r="F1607" s="349">
        <f t="shared" si="412"/>
        <v>8.7821807956683262</v>
      </c>
      <c r="G1607" s="349">
        <f t="shared" si="412"/>
        <v>-18.35525793332279</v>
      </c>
      <c r="H1607" s="349">
        <f t="shared" si="412"/>
        <v>-1.4870492759614384</v>
      </c>
      <c r="I1607" s="349">
        <f t="shared" si="412"/>
        <v>-1.84825854864199</v>
      </c>
      <c r="J1607" s="349">
        <f t="shared" si="412"/>
        <v>-12.161023696594231</v>
      </c>
      <c r="K1607" s="349">
        <f t="shared" si="412"/>
        <v>4.0383337152349208</v>
      </c>
      <c r="L1607" s="349">
        <f t="shared" si="412"/>
        <v>-13.535561102325689</v>
      </c>
      <c r="M1607" s="349">
        <f t="shared" si="412"/>
        <v>24.719026790274732</v>
      </c>
      <c r="N1607" s="349">
        <f t="shared" si="412"/>
        <v>3.9812341689216213</v>
      </c>
      <c r="O1607" s="349">
        <f t="shared" si="412"/>
        <v>18.665201110030626</v>
      </c>
      <c r="P1607" s="349">
        <f t="shared" si="412"/>
        <v>-10.532637741890404</v>
      </c>
      <c r="Q1607" s="349">
        <f t="shared" si="412"/>
        <v>12.687773719127904</v>
      </c>
      <c r="R1607" s="349">
        <f t="shared" si="412"/>
        <v>-21.008708006921939</v>
      </c>
      <c r="S1607" s="349">
        <f t="shared" si="412"/>
        <v>20.707218607704526</v>
      </c>
      <c r="T1607" s="349">
        <f t="shared" si="411"/>
        <v>-7.1736031124118522</v>
      </c>
      <c r="U1607" s="349">
        <f t="shared" si="411"/>
        <v>3.5252207725537943</v>
      </c>
      <c r="V1607" s="349">
        <f t="shared" si="411"/>
        <v>8.0472785618483922</v>
      </c>
      <c r="W1607" s="349">
        <f t="shared" si="411"/>
        <v>-4.6807423188624302</v>
      </c>
      <c r="X1607" s="349">
        <f t="shared" si="411"/>
        <v>4.3587725317384196</v>
      </c>
      <c r="Y1607" s="349">
        <f t="shared" si="411"/>
        <v>2.2303198342926933</v>
      </c>
      <c r="Z1607" s="349">
        <f t="shared" si="411"/>
        <v>5.1148759626994389</v>
      </c>
      <c r="AA1607" s="349">
        <f t="shared" si="411"/>
        <v>-28.282613659079615</v>
      </c>
      <c r="AB1607" s="349">
        <f t="shared" si="411"/>
        <v>4.8922500850056005</v>
      </c>
      <c r="AC1607" s="349">
        <f t="shared" si="411"/>
        <v>18.931112924706817</v>
      </c>
      <c r="AD1607" s="349">
        <f t="shared" si="411"/>
        <v>2.5132119276508824</v>
      </c>
      <c r="AE1607" s="349">
        <f t="shared" si="411"/>
        <v>-19.897652531057375</v>
      </c>
      <c r="AF1607" s="349"/>
      <c r="AG1607" s="349"/>
      <c r="AH1607" s="349"/>
    </row>
    <row r="1608" spans="1:34" s="299" customFormat="1" x14ac:dyDescent="0.2">
      <c r="A1608" s="297" t="s">
        <v>110</v>
      </c>
      <c r="B1608" s="297" t="s">
        <v>405</v>
      </c>
      <c r="C1608" s="349" t="str">
        <f t="shared" si="412"/>
        <v/>
      </c>
      <c r="D1608" s="349" t="str">
        <f t="shared" si="412"/>
        <v/>
      </c>
      <c r="E1608" s="349">
        <f t="shared" si="412"/>
        <v>2.2204460492503131E-14</v>
      </c>
      <c r="F1608" s="349">
        <f t="shared" si="412"/>
        <v>-4.4408920985006262E-14</v>
      </c>
      <c r="G1608" s="349">
        <f t="shared" si="412"/>
        <v>-1.1102230246251565E-14</v>
      </c>
      <c r="H1608" s="349">
        <f t="shared" si="412"/>
        <v>-1.8264758613927512</v>
      </c>
      <c r="I1608" s="349">
        <f t="shared" si="412"/>
        <v>-2.5662897079716585</v>
      </c>
      <c r="J1608" s="349">
        <f t="shared" si="412"/>
        <v>4.5433416707386431</v>
      </c>
      <c r="K1608" s="349">
        <f t="shared" si="412"/>
        <v>0.31340738268421653</v>
      </c>
      <c r="L1608" s="349">
        <f t="shared" si="412"/>
        <v>-0.3124282096097275</v>
      </c>
      <c r="M1608" s="349">
        <f t="shared" si="412"/>
        <v>2.2204460492503131E-14</v>
      </c>
      <c r="N1608" s="349">
        <f t="shared" si="412"/>
        <v>0</v>
      </c>
      <c r="O1608" s="349">
        <f t="shared" si="412"/>
        <v>-4.4408920985006262E-14</v>
      </c>
      <c r="P1608" s="349">
        <f t="shared" si="412"/>
        <v>2.2204460492503131E-14</v>
      </c>
      <c r="Q1608" s="349">
        <f t="shared" si="412"/>
        <v>0</v>
      </c>
      <c r="R1608" s="349">
        <f t="shared" si="412"/>
        <v>0</v>
      </c>
      <c r="S1608" s="349">
        <f t="shared" si="412"/>
        <v>-0.20604397103800576</v>
      </c>
      <c r="T1608" s="349">
        <f t="shared" si="411"/>
        <v>6.0043423254543038</v>
      </c>
      <c r="U1608" s="349">
        <f t="shared" si="411"/>
        <v>-5.4867734409186912</v>
      </c>
      <c r="V1608" s="349">
        <f t="shared" si="411"/>
        <v>1.3128075885027179E-2</v>
      </c>
      <c r="W1608" s="349">
        <f t="shared" si="411"/>
        <v>-0.61139085553666428</v>
      </c>
      <c r="X1608" s="349">
        <f t="shared" si="411"/>
        <v>3.8477883172441274</v>
      </c>
      <c r="Y1608" s="349">
        <f t="shared" si="411"/>
        <v>-6.4347535643660025</v>
      </c>
      <c r="Z1608" s="349">
        <f t="shared" si="411"/>
        <v>1.832684336854884</v>
      </c>
      <c r="AA1608" s="349">
        <f t="shared" si="411"/>
        <v>12.246727172555927</v>
      </c>
      <c r="AB1608" s="349">
        <f t="shared" si="411"/>
        <v>-14.750354225174256</v>
      </c>
      <c r="AC1608" s="349">
        <f t="shared" si="411"/>
        <v>8.5688450320331455E-2</v>
      </c>
      <c r="AD1608" s="349">
        <f t="shared" si="411"/>
        <v>-1.0654886667178842</v>
      </c>
      <c r="AE1608" s="349">
        <f t="shared" si="411"/>
        <v>22.887572492879428</v>
      </c>
      <c r="AF1608" s="349"/>
      <c r="AG1608" s="349"/>
      <c r="AH1608" s="349"/>
    </row>
    <row r="1609" spans="1:34" s="299" customFormat="1" x14ac:dyDescent="0.2">
      <c r="A1609" s="297" t="s">
        <v>178</v>
      </c>
      <c r="B1609" s="297" t="s">
        <v>406</v>
      </c>
      <c r="C1609" s="349" t="str">
        <f t="shared" si="412"/>
        <v/>
      </c>
      <c r="D1609" s="349" t="str">
        <f t="shared" si="412"/>
        <v/>
      </c>
      <c r="E1609" s="349">
        <f t="shared" si="412"/>
        <v>-29.683581301755947</v>
      </c>
      <c r="F1609" s="349">
        <f t="shared" si="412"/>
        <v>-9.1010266534782289</v>
      </c>
      <c r="G1609" s="349">
        <f t="shared" si="412"/>
        <v>6.9705709115122971</v>
      </c>
      <c r="H1609" s="349">
        <f t="shared" si="412"/>
        <v>10.783809669133104</v>
      </c>
      <c r="I1609" s="349">
        <f t="shared" si="412"/>
        <v>22.198736007139864</v>
      </c>
      <c r="J1609" s="349">
        <f t="shared" si="412"/>
        <v>-17.102367377383299</v>
      </c>
      <c r="K1609" s="349">
        <f t="shared" si="412"/>
        <v>11.563769425228632</v>
      </c>
      <c r="L1609" s="349">
        <f t="shared" si="412"/>
        <v>-9.7773496111056133</v>
      </c>
      <c r="M1609" s="349">
        <f t="shared" si="412"/>
        <v>13.552575521867926</v>
      </c>
      <c r="N1609" s="349">
        <f t="shared" si="412"/>
        <v>-18.768618862888498</v>
      </c>
      <c r="O1609" s="349">
        <f t="shared" si="412"/>
        <v>2.9676931066834777</v>
      </c>
      <c r="P1609" s="349">
        <f t="shared" si="412"/>
        <v>9.9554876461509743</v>
      </c>
      <c r="Q1609" s="349">
        <f t="shared" si="412"/>
        <v>13.789509766007125</v>
      </c>
      <c r="R1609" s="349">
        <f t="shared" si="412"/>
        <v>-12.440249722119045</v>
      </c>
      <c r="S1609" s="349">
        <f t="shared" si="412"/>
        <v>0.51038877638629465</v>
      </c>
      <c r="T1609" s="349">
        <f t="shared" si="411"/>
        <v>3.0771465160905898</v>
      </c>
      <c r="U1609" s="349">
        <f t="shared" si="411"/>
        <v>-6.3329448401949211</v>
      </c>
      <c r="V1609" s="349">
        <f t="shared" si="411"/>
        <v>6.2045167716812788</v>
      </c>
      <c r="W1609" s="349">
        <f t="shared" si="411"/>
        <v>2.284003611405061</v>
      </c>
      <c r="X1609" s="349">
        <f t="shared" si="411"/>
        <v>-2.8494703755822082</v>
      </c>
      <c r="Y1609" s="349">
        <f t="shared" si="411"/>
        <v>6.6948411880216163</v>
      </c>
      <c r="Z1609" s="349">
        <f t="shared" si="411"/>
        <v>-10.143402865086838</v>
      </c>
      <c r="AA1609" s="349">
        <f t="shared" si="411"/>
        <v>7.4673685549810687</v>
      </c>
      <c r="AB1609" s="349">
        <f t="shared" si="411"/>
        <v>-0.54379782631721607</v>
      </c>
      <c r="AC1609" s="349">
        <f t="shared" si="411"/>
        <v>-19.966005459772585</v>
      </c>
      <c r="AD1609" s="349">
        <f t="shared" si="411"/>
        <v>23.986031085584059</v>
      </c>
      <c r="AE1609" s="349">
        <f t="shared" si="411"/>
        <v>4.4565455590817482</v>
      </c>
      <c r="AF1609" s="349"/>
      <c r="AG1609" s="349"/>
      <c r="AH1609" s="349"/>
    </row>
    <row r="1610" spans="1:34" s="299" customFormat="1" x14ac:dyDescent="0.2">
      <c r="A1610" s="297" t="s">
        <v>179</v>
      </c>
      <c r="B1610" s="297" t="s">
        <v>407</v>
      </c>
      <c r="C1610" s="349" t="str">
        <f t="shared" si="412"/>
        <v/>
      </c>
      <c r="D1610" s="349" t="str">
        <f t="shared" si="412"/>
        <v/>
      </c>
      <c r="E1610" s="349">
        <f t="shared" si="412"/>
        <v>47.652790249994823</v>
      </c>
      <c r="F1610" s="349">
        <f t="shared" si="412"/>
        <v>-11.26249213989472</v>
      </c>
      <c r="G1610" s="349">
        <f t="shared" si="412"/>
        <v>-8.0055564729827005</v>
      </c>
      <c r="H1610" s="349">
        <f t="shared" si="412"/>
        <v>4.61094344072146</v>
      </c>
      <c r="I1610" s="349">
        <f t="shared" si="412"/>
        <v>8.0014271192928597</v>
      </c>
      <c r="J1610" s="349">
        <f t="shared" si="412"/>
        <v>9.4084648000672075</v>
      </c>
      <c r="K1610" s="349">
        <f t="shared" si="412"/>
        <v>-31.253239140179801</v>
      </c>
      <c r="L1610" s="349">
        <f t="shared" si="412"/>
        <v>34.846741193261543</v>
      </c>
      <c r="M1610" s="349">
        <f t="shared" si="412"/>
        <v>-22.727824212447022</v>
      </c>
      <c r="N1610" s="349">
        <f t="shared" si="412"/>
        <v>16.96660160996548</v>
      </c>
      <c r="O1610" s="349">
        <f t="shared" si="412"/>
        <v>-2.7734595538801976</v>
      </c>
      <c r="P1610" s="349">
        <f t="shared" si="412"/>
        <v>-0.95256026392331883</v>
      </c>
      <c r="Q1610" s="349">
        <f t="shared" si="412"/>
        <v>-23.537815305888742</v>
      </c>
      <c r="R1610" s="349">
        <f t="shared" si="412"/>
        <v>50.877188910753787</v>
      </c>
      <c r="S1610" s="349">
        <f t="shared" si="412"/>
        <v>8.6335614469303934</v>
      </c>
      <c r="T1610" s="349">
        <f t="shared" si="411"/>
        <v>-13.149194039379763</v>
      </c>
      <c r="U1610" s="349">
        <f t="shared" si="411"/>
        <v>-22.628126034442918</v>
      </c>
      <c r="V1610" s="349">
        <f t="shared" si="411"/>
        <v>38.146277341948974</v>
      </c>
      <c r="W1610" s="349">
        <f t="shared" si="411"/>
        <v>9.2214318506445672</v>
      </c>
      <c r="X1610" s="349">
        <f t="shared" si="411"/>
        <v>-30.881262593344005</v>
      </c>
      <c r="Y1610" s="349">
        <f t="shared" si="411"/>
        <v>28.090744023516343</v>
      </c>
      <c r="Z1610" s="349">
        <f t="shared" si="411"/>
        <v>17.317098303338962</v>
      </c>
      <c r="AA1610" s="349">
        <f t="shared" si="411"/>
        <v>-15.210464380594523</v>
      </c>
      <c r="AB1610" s="349">
        <f t="shared" si="411"/>
        <v>-8.4633380978611505</v>
      </c>
      <c r="AC1610" s="349">
        <f t="shared" si="411"/>
        <v>0.59464473196151335</v>
      </c>
      <c r="AD1610" s="349">
        <f t="shared" si="411"/>
        <v>27.076715393644335</v>
      </c>
      <c r="AE1610" s="349">
        <f t="shared" si="411"/>
        <v>-1.9553110802349449</v>
      </c>
      <c r="AF1610" s="349"/>
      <c r="AG1610" s="349"/>
      <c r="AH1610" s="349"/>
    </row>
    <row r="1611" spans="1:34" s="299" customFormat="1" x14ac:dyDescent="0.2">
      <c r="A1611" s="297" t="s">
        <v>461</v>
      </c>
      <c r="B1611" s="297" t="s">
        <v>408</v>
      </c>
      <c r="C1611" s="349" t="str">
        <f t="shared" si="412"/>
        <v/>
      </c>
      <c r="D1611" s="349" t="str">
        <f t="shared" si="412"/>
        <v/>
      </c>
      <c r="E1611" s="349">
        <f t="shared" si="412"/>
        <v>4.6573894834206708</v>
      </c>
      <c r="F1611" s="349">
        <f t="shared" si="412"/>
        <v>-7.0865216306631229</v>
      </c>
      <c r="G1611" s="349">
        <f t="shared" si="412"/>
        <v>3.4465532105134367</v>
      </c>
      <c r="H1611" s="349">
        <f t="shared" si="412"/>
        <v>5.6495579024261833</v>
      </c>
      <c r="I1611" s="349">
        <f t="shared" si="412"/>
        <v>-7.1211472090570549</v>
      </c>
      <c r="J1611" s="349">
        <f t="shared" si="412"/>
        <v>-9.4476871830049607</v>
      </c>
      <c r="K1611" s="349">
        <f t="shared" si="412"/>
        <v>41.297694180695935</v>
      </c>
      <c r="L1611" s="349">
        <f t="shared" si="412"/>
        <v>-26.545004210495815</v>
      </c>
      <c r="M1611" s="349">
        <f t="shared" si="412"/>
        <v>-17.115612058997741</v>
      </c>
      <c r="N1611" s="349">
        <f t="shared" si="412"/>
        <v>42.643845626981445</v>
      </c>
      <c r="O1611" s="349">
        <f t="shared" si="412"/>
        <v>-5.3298453492803821</v>
      </c>
      <c r="P1611" s="349">
        <f t="shared" si="412"/>
        <v>-2.437579576528659</v>
      </c>
      <c r="Q1611" s="349">
        <f t="shared" si="412"/>
        <v>5.942101645120168</v>
      </c>
      <c r="R1611" s="349">
        <f t="shared" si="412"/>
        <v>9.3728713970849586</v>
      </c>
      <c r="S1611" s="349">
        <f t="shared" si="412"/>
        <v>-7.1572420959032934</v>
      </c>
      <c r="T1611" s="349">
        <f t="shared" si="411"/>
        <v>-3.3150339909088999</v>
      </c>
      <c r="U1611" s="349">
        <f t="shared" si="411"/>
        <v>7.2951193567518668</v>
      </c>
      <c r="V1611" s="349">
        <f t="shared" si="411"/>
        <v>-8.3379160830272419</v>
      </c>
      <c r="W1611" s="349">
        <f t="shared" si="411"/>
        <v>-0.46986462120304218</v>
      </c>
      <c r="X1611" s="349">
        <f t="shared" si="411"/>
        <v>-27.782145833736472</v>
      </c>
      <c r="Y1611" s="349">
        <f t="shared" si="411"/>
        <v>62.856610117127197</v>
      </c>
      <c r="Z1611" s="349">
        <f t="shared" si="411"/>
        <v>0.20835898070299397</v>
      </c>
      <c r="AA1611" s="349">
        <f t="shared" si="411"/>
        <v>-11.547235665824951</v>
      </c>
      <c r="AB1611" s="349">
        <f t="shared" si="411"/>
        <v>-2.3594124350915457</v>
      </c>
      <c r="AC1611" s="349">
        <f t="shared" si="411"/>
        <v>-3.2941384485824288</v>
      </c>
      <c r="AD1611" s="349">
        <f t="shared" si="411"/>
        <v>2.8591567705164245</v>
      </c>
      <c r="AE1611" s="349">
        <f t="shared" si="411"/>
        <v>0.53379454442405994</v>
      </c>
      <c r="AF1611" s="349"/>
      <c r="AG1611" s="349"/>
      <c r="AH1611" s="349"/>
    </row>
    <row r="1612" spans="1:34" s="299" customFormat="1" x14ac:dyDescent="0.2">
      <c r="A1612" s="297" t="s">
        <v>111</v>
      </c>
      <c r="B1612" s="297" t="s">
        <v>409</v>
      </c>
      <c r="C1612" s="349" t="str">
        <f t="shared" si="412"/>
        <v/>
      </c>
      <c r="D1612" s="349" t="str">
        <f t="shared" si="412"/>
        <v/>
      </c>
      <c r="E1612" s="349">
        <f t="shared" si="412"/>
        <v>-1.8317258236871914</v>
      </c>
      <c r="F1612" s="349">
        <f t="shared" si="412"/>
        <v>-41.033664119696766</v>
      </c>
      <c r="G1612" s="349">
        <f t="shared" si="412"/>
        <v>19.155146226390251</v>
      </c>
      <c r="H1612" s="349">
        <f t="shared" si="412"/>
        <v>-6.0793455378023715</v>
      </c>
      <c r="I1612" s="349">
        <f t="shared" si="412"/>
        <v>7.8539133549299089</v>
      </c>
      <c r="J1612" s="349">
        <f t="shared" si="412"/>
        <v>-16.141918738408467</v>
      </c>
      <c r="K1612" s="349">
        <f t="shared" si="412"/>
        <v>-14.460722245360724</v>
      </c>
      <c r="L1612" s="349">
        <f t="shared" si="412"/>
        <v>84.710854794757836</v>
      </c>
      <c r="M1612" s="349">
        <f t="shared" si="412"/>
        <v>-14.12275204650012</v>
      </c>
      <c r="N1612" s="349">
        <f t="shared" si="412"/>
        <v>-13.561867575021546</v>
      </c>
      <c r="O1612" s="349">
        <f t="shared" si="412"/>
        <v>107.72121967135253</v>
      </c>
      <c r="P1612" s="349">
        <f t="shared" si="412"/>
        <v>-57.146246318622104</v>
      </c>
      <c r="Q1612" s="349">
        <f t="shared" si="412"/>
        <v>6.5480592235915624</v>
      </c>
      <c r="R1612" s="349">
        <f t="shared" si="412"/>
        <v>34.125120816151558</v>
      </c>
      <c r="S1612" s="349">
        <f t="shared" si="412"/>
        <v>-25.846202768924943</v>
      </c>
      <c r="T1612" s="349">
        <f t="shared" si="411"/>
        <v>6.3176735785904992</v>
      </c>
      <c r="U1612" s="349">
        <f t="shared" si="411"/>
        <v>18.35166542060589</v>
      </c>
      <c r="V1612" s="349">
        <f t="shared" si="411"/>
        <v>-17.363621193826241</v>
      </c>
      <c r="W1612" s="349">
        <f t="shared" si="411"/>
        <v>2.0673586471906757</v>
      </c>
      <c r="X1612" s="349">
        <f t="shared" si="411"/>
        <v>9.3669091206811004</v>
      </c>
      <c r="Y1612" s="349">
        <f t="shared" si="411"/>
        <v>-25.937405582734343</v>
      </c>
      <c r="Z1612" s="349">
        <f t="shared" si="411"/>
        <v>46.419781450062956</v>
      </c>
      <c r="AA1612" s="349">
        <f t="shared" si="411"/>
        <v>-28.791612519699903</v>
      </c>
      <c r="AB1612" s="349">
        <f t="shared" si="411"/>
        <v>-14.394687057558064</v>
      </c>
      <c r="AC1612" s="349">
        <f t="shared" si="411"/>
        <v>69.836563802975377</v>
      </c>
      <c r="AD1612" s="349">
        <f t="shared" si="411"/>
        <v>-25.263944093515288</v>
      </c>
      <c r="AE1612" s="349">
        <f t="shared" si="411"/>
        <v>1.6586956548364951</v>
      </c>
      <c r="AF1612" s="349"/>
      <c r="AG1612" s="349"/>
      <c r="AH1612" s="349"/>
    </row>
    <row r="1613" spans="1:34" s="299" customFormat="1" x14ac:dyDescent="0.2">
      <c r="A1613" s="297" t="s">
        <v>181</v>
      </c>
      <c r="B1613" s="297" t="s">
        <v>410</v>
      </c>
      <c r="C1613" s="349" t="str">
        <f t="shared" si="412"/>
        <v/>
      </c>
      <c r="D1613" s="349" t="str">
        <f t="shared" si="412"/>
        <v/>
      </c>
      <c r="E1613" s="349">
        <f t="shared" si="412"/>
        <v>-10.616826649680089</v>
      </c>
      <c r="F1613" s="349">
        <f t="shared" si="412"/>
        <v>1.9296117291117243</v>
      </c>
      <c r="G1613" s="349">
        <f t="shared" si="412"/>
        <v>-50.183258748731738</v>
      </c>
      <c r="H1613" s="349">
        <f t="shared" si="412"/>
        <v>100.06958924952217</v>
      </c>
      <c r="I1613" s="349">
        <f t="shared" si="412"/>
        <v>5.1015644872817845</v>
      </c>
      <c r="J1613" s="349">
        <f t="shared" si="412"/>
        <v>-48.996629260897173</v>
      </c>
      <c r="K1613" s="349">
        <f t="shared" si="412"/>
        <v>11.41672812054817</v>
      </c>
      <c r="L1613" s="349">
        <f t="shared" si="412"/>
        <v>67.057729691942214</v>
      </c>
      <c r="M1613" s="349">
        <f t="shared" si="412"/>
        <v>-8.9790591066323255</v>
      </c>
      <c r="N1613" s="349">
        <f t="shared" si="412"/>
        <v>-44.221183725853955</v>
      </c>
      <c r="O1613" s="349">
        <f t="shared" si="412"/>
        <v>76.689382312038632</v>
      </c>
      <c r="P1613" s="349">
        <f t="shared" si="412"/>
        <v>-16.469056586228902</v>
      </c>
      <c r="Q1613" s="349">
        <f t="shared" si="412"/>
        <v>46.647546591518733</v>
      </c>
      <c r="R1613" s="349">
        <f t="shared" si="412"/>
        <v>-27.558186415924979</v>
      </c>
      <c r="S1613" s="349">
        <f t="shared" si="412"/>
        <v>51.635401422095285</v>
      </c>
      <c r="T1613" s="349">
        <f t="shared" si="411"/>
        <v>-28.317968421976513</v>
      </c>
      <c r="U1613" s="349">
        <f t="shared" si="411"/>
        <v>24.192532415121537</v>
      </c>
      <c r="V1613" s="349">
        <f t="shared" si="411"/>
        <v>-2.9424429063430457</v>
      </c>
      <c r="W1613" s="349">
        <f t="shared" si="411"/>
        <v>-4.2117834026522356</v>
      </c>
      <c r="X1613" s="349">
        <f t="shared" si="411"/>
        <v>-23.572087431944411</v>
      </c>
      <c r="Y1613" s="349">
        <f t="shared" si="411"/>
        <v>20.678062859145086</v>
      </c>
      <c r="Z1613" s="349">
        <f t="shared" si="411"/>
        <v>33.561034502118758</v>
      </c>
      <c r="AA1613" s="349">
        <f t="shared" si="411"/>
        <v>-11.187571872486213</v>
      </c>
      <c r="AB1613" s="349">
        <f t="shared" si="411"/>
        <v>-14.53210776935091</v>
      </c>
      <c r="AC1613" s="349">
        <f t="shared" si="411"/>
        <v>1.4639607017343348</v>
      </c>
      <c r="AD1613" s="349">
        <f t="shared" si="411"/>
        <v>9.0006540760899654</v>
      </c>
      <c r="AE1613" s="349">
        <f t="shared" si="411"/>
        <v>-10.57614335223308</v>
      </c>
      <c r="AF1613" s="349"/>
      <c r="AG1613" s="349"/>
      <c r="AH1613" s="349"/>
    </row>
    <row r="1614" spans="1:34" s="299" customFormat="1" x14ac:dyDescent="0.2">
      <c r="A1614" s="297" t="s">
        <v>112</v>
      </c>
      <c r="B1614" s="297" t="s">
        <v>411</v>
      </c>
      <c r="C1614" s="349" t="str">
        <f t="shared" si="412"/>
        <v/>
      </c>
      <c r="D1614" s="349" t="str">
        <f t="shared" si="412"/>
        <v/>
      </c>
      <c r="E1614" s="349">
        <f t="shared" si="412"/>
        <v>-79.206496566007161</v>
      </c>
      <c r="F1614" s="349">
        <f t="shared" si="412"/>
        <v>72.46399039895455</v>
      </c>
      <c r="G1614" s="349">
        <f t="shared" si="412"/>
        <v>-50.053578216983183</v>
      </c>
      <c r="H1614" s="349">
        <f t="shared" si="412"/>
        <v>121.55795064809843</v>
      </c>
      <c r="I1614" s="349">
        <f t="shared" si="412"/>
        <v>75.425597748117795</v>
      </c>
      <c r="J1614" s="349">
        <f t="shared" si="412"/>
        <v>-35.580645924939944</v>
      </c>
      <c r="K1614" s="349">
        <f t="shared" si="412"/>
        <v>-28.549941566506288</v>
      </c>
      <c r="L1614" s="349">
        <f t="shared" si="412"/>
        <v>84.128199628035134</v>
      </c>
      <c r="M1614" s="349">
        <f t="shared" si="412"/>
        <v>-15.671771077519182</v>
      </c>
      <c r="N1614" s="349">
        <f t="shared" si="412"/>
        <v>-25.189521769924294</v>
      </c>
      <c r="O1614" s="349">
        <f t="shared" si="412"/>
        <v>29.176811904115784</v>
      </c>
      <c r="P1614" s="349">
        <f t="shared" si="412"/>
        <v>-17.98822411275145</v>
      </c>
      <c r="Q1614" s="349">
        <f t="shared" si="412"/>
        <v>4.4694969704654586</v>
      </c>
      <c r="R1614" s="349">
        <f t="shared" si="412"/>
        <v>14.110252897285513</v>
      </c>
      <c r="S1614" s="349">
        <f t="shared" si="412"/>
        <v>-28.415730996542788</v>
      </c>
      <c r="T1614" s="349">
        <f t="shared" si="411"/>
        <v>16.520173822559101</v>
      </c>
      <c r="U1614" s="349">
        <f t="shared" si="411"/>
        <v>36.382250136903238</v>
      </c>
      <c r="V1614" s="349">
        <f t="shared" si="411"/>
        <v>-25.500314862617824</v>
      </c>
      <c r="W1614" s="349">
        <f t="shared" si="411"/>
        <v>-8.1615075411074258</v>
      </c>
      <c r="X1614" s="349">
        <f t="shared" si="411"/>
        <v>1.2541059982871028</v>
      </c>
      <c r="Y1614" s="349">
        <f t="shared" si="411"/>
        <v>25.648478726672529</v>
      </c>
      <c r="Z1614" s="349">
        <f t="shared" si="411"/>
        <v>-34.00853800379474</v>
      </c>
      <c r="AA1614" s="349">
        <f t="shared" si="411"/>
        <v>39.564380483076491</v>
      </c>
      <c r="AB1614" s="349">
        <f t="shared" si="411"/>
        <v>-5.113402580048831</v>
      </c>
      <c r="AC1614" s="349">
        <f t="shared" si="411"/>
        <v>-19.844903850238872</v>
      </c>
      <c r="AD1614" s="349">
        <f t="shared" si="411"/>
        <v>36.349557728311943</v>
      </c>
      <c r="AE1614" s="349">
        <f t="shared" si="411"/>
        <v>-15.569013464572201</v>
      </c>
      <c r="AF1614" s="349"/>
      <c r="AG1614" s="349"/>
      <c r="AH1614" s="349"/>
    </row>
    <row r="1615" spans="1:34" s="299" customFormat="1" x14ac:dyDescent="0.2">
      <c r="A1615" s="297" t="s">
        <v>113</v>
      </c>
      <c r="B1615" s="297" t="s">
        <v>412</v>
      </c>
      <c r="C1615" s="349" t="str">
        <f t="shared" si="412"/>
        <v/>
      </c>
      <c r="D1615" s="349" t="str">
        <f t="shared" si="412"/>
        <v/>
      </c>
      <c r="E1615" s="349">
        <f t="shared" si="412"/>
        <v>55.184403655594295</v>
      </c>
      <c r="F1615" s="349">
        <f t="shared" si="412"/>
        <v>44.092670834007833</v>
      </c>
      <c r="G1615" s="349">
        <f t="shared" si="412"/>
        <v>-8.9119767359802875</v>
      </c>
      <c r="H1615" s="349">
        <f t="shared" si="412"/>
        <v>-41.000050005541219</v>
      </c>
      <c r="I1615" s="349">
        <f t="shared" si="412"/>
        <v>158.73198097849377</v>
      </c>
      <c r="J1615" s="349">
        <f t="shared" si="412"/>
        <v>-60.630125307434788</v>
      </c>
      <c r="K1615" s="349">
        <f t="shared" si="412"/>
        <v>15.448951072498307</v>
      </c>
      <c r="L1615" s="349">
        <f t="shared" si="412"/>
        <v>-12.683567268417351</v>
      </c>
      <c r="M1615" s="349">
        <f t="shared" si="412"/>
        <v>59.540914544150581</v>
      </c>
      <c r="N1615" s="349">
        <f t="shared" si="412"/>
        <v>-36.446021939565156</v>
      </c>
      <c r="O1615" s="349">
        <f t="shared" si="412"/>
        <v>86.400326752259275</v>
      </c>
      <c r="P1615" s="349">
        <f t="shared" si="412"/>
        <v>-31.190732789748111</v>
      </c>
      <c r="Q1615" s="349">
        <f t="shared" si="412"/>
        <v>19.611174495929195</v>
      </c>
      <c r="R1615" s="349">
        <f t="shared" si="412"/>
        <v>-12.887239237953851</v>
      </c>
      <c r="S1615" s="349">
        <f t="shared" si="412"/>
        <v>16.953769634352067</v>
      </c>
      <c r="T1615" s="349">
        <f t="shared" si="411"/>
        <v>-4.5029880403055671</v>
      </c>
      <c r="U1615" s="349">
        <f t="shared" si="411"/>
        <v>-7.1269744101533972</v>
      </c>
      <c r="V1615" s="349">
        <f t="shared" si="411"/>
        <v>13.542818246051391</v>
      </c>
      <c r="W1615" s="349">
        <f t="shared" si="411"/>
        <v>-2.4657890935508409</v>
      </c>
      <c r="X1615" s="349">
        <f t="shared" si="411"/>
        <v>-11.199032895455396</v>
      </c>
      <c r="Y1615" s="349">
        <f t="shared" si="411"/>
        <v>-6.2518774212925514</v>
      </c>
      <c r="Z1615" s="349">
        <f t="shared" si="411"/>
        <v>7.4556693087438175</v>
      </c>
      <c r="AA1615" s="349">
        <f t="shared" si="411"/>
        <v>1.8645081437648425</v>
      </c>
      <c r="AB1615" s="349">
        <f t="shared" si="411"/>
        <v>-5.6510128828437871</v>
      </c>
      <c r="AC1615" s="349">
        <f t="shared" si="411"/>
        <v>7.4346729617284391</v>
      </c>
      <c r="AD1615" s="349">
        <f t="shared" si="411"/>
        <v>1.4385566180177278</v>
      </c>
      <c r="AE1615" s="349">
        <f t="shared" si="411"/>
        <v>-7.3170497505727683</v>
      </c>
      <c r="AF1615" s="349"/>
      <c r="AG1615" s="349"/>
      <c r="AH1615" s="349"/>
    </row>
    <row r="1616" spans="1:34" s="299" customFormat="1" x14ac:dyDescent="0.2">
      <c r="A1616" s="297" t="s">
        <v>182</v>
      </c>
      <c r="B1616" s="297" t="s">
        <v>413</v>
      </c>
      <c r="C1616" s="349" t="str">
        <f t="shared" si="412"/>
        <v/>
      </c>
      <c r="D1616" s="349" t="str">
        <f t="shared" si="412"/>
        <v/>
      </c>
      <c r="E1616" s="349">
        <f t="shared" si="412"/>
        <v>11.743365026337393</v>
      </c>
      <c r="F1616" s="349">
        <f t="shared" si="412"/>
        <v>11.467854447063353</v>
      </c>
      <c r="G1616" s="349">
        <f t="shared" si="412"/>
        <v>-7.1290636048336413</v>
      </c>
      <c r="H1616" s="349">
        <f t="shared" si="412"/>
        <v>-18.415229592065032</v>
      </c>
      <c r="I1616" s="349">
        <f t="shared" si="412"/>
        <v>36.671698363327287</v>
      </c>
      <c r="J1616" s="349">
        <f t="shared" si="412"/>
        <v>-32.623080394479267</v>
      </c>
      <c r="K1616" s="349">
        <f t="shared" si="412"/>
        <v>-2.6137000345627825</v>
      </c>
      <c r="L1616" s="349">
        <f t="shared" si="412"/>
        <v>-8.156788889795596</v>
      </c>
      <c r="M1616" s="349">
        <f t="shared" si="412"/>
        <v>87.256359993114785</v>
      </c>
      <c r="N1616" s="349">
        <f t="shared" si="412"/>
        <v>-15.284085298023275</v>
      </c>
      <c r="O1616" s="349">
        <f t="shared" si="412"/>
        <v>-20.925232428223563</v>
      </c>
      <c r="P1616" s="349">
        <f t="shared" si="412"/>
        <v>21.18088478801743</v>
      </c>
      <c r="Q1616" s="349">
        <f t="shared" si="412"/>
        <v>2.0790972251238271</v>
      </c>
      <c r="R1616" s="349">
        <f t="shared" si="412"/>
        <v>-6.2990935681674243</v>
      </c>
      <c r="S1616" s="349">
        <f t="shared" si="412"/>
        <v>0.41274054105617797</v>
      </c>
      <c r="T1616" s="349">
        <f t="shared" si="411"/>
        <v>-1.6476055244858068</v>
      </c>
      <c r="U1616" s="349">
        <f t="shared" si="411"/>
        <v>12.867649489388345</v>
      </c>
      <c r="V1616" s="349">
        <f t="shared" si="411"/>
        <v>1.7383813133863724</v>
      </c>
      <c r="W1616" s="349">
        <f t="shared" si="411"/>
        <v>-11.964333695227369</v>
      </c>
      <c r="X1616" s="349">
        <f t="shared" si="411"/>
        <v>3.8328102886419746</v>
      </c>
      <c r="Y1616" s="349">
        <f t="shared" si="411"/>
        <v>-3.9897804302245765</v>
      </c>
      <c r="Z1616" s="349">
        <f t="shared" si="411"/>
        <v>6.03478392462653</v>
      </c>
      <c r="AA1616" s="349">
        <f t="shared" si="411"/>
        <v>-14.658497316788832</v>
      </c>
      <c r="AB1616" s="349">
        <f t="shared" si="411"/>
        <v>7.995733005197625</v>
      </c>
      <c r="AC1616" s="349">
        <f t="shared" si="411"/>
        <v>15.21102080579011</v>
      </c>
      <c r="AD1616" s="349">
        <f t="shared" si="411"/>
        <v>-22.258970535906599</v>
      </c>
      <c r="AE1616" s="349">
        <f t="shared" si="411"/>
        <v>13.554113042292615</v>
      </c>
      <c r="AF1616" s="349"/>
      <c r="AG1616" s="349"/>
      <c r="AH1616" s="349"/>
    </row>
    <row r="1617" spans="1:34" s="299" customFormat="1" x14ac:dyDescent="0.2">
      <c r="A1617" s="297" t="s">
        <v>114</v>
      </c>
      <c r="B1617" s="297" t="s">
        <v>414</v>
      </c>
      <c r="C1617" s="349" t="str">
        <f t="shared" si="412"/>
        <v/>
      </c>
      <c r="D1617" s="349" t="str">
        <f t="shared" si="412"/>
        <v/>
      </c>
      <c r="E1617" s="349">
        <f t="shared" si="412"/>
        <v>41.845857830132886</v>
      </c>
      <c r="F1617" s="349">
        <f t="shared" si="412"/>
        <v>-23.686300381713167</v>
      </c>
      <c r="G1617" s="349">
        <f t="shared" si="412"/>
        <v>-33.090088904517835</v>
      </c>
      <c r="H1617" s="349">
        <f t="shared" si="412"/>
        <v>98.527609996625017</v>
      </c>
      <c r="I1617" s="349">
        <f t="shared" si="412"/>
        <v>-25.282221946583949</v>
      </c>
      <c r="J1617" s="349">
        <f t="shared" si="412"/>
        <v>-18.176301440121012</v>
      </c>
      <c r="K1617" s="349">
        <f t="shared" si="412"/>
        <v>23.064746623648102</v>
      </c>
      <c r="L1617" s="349">
        <f t="shared" si="412"/>
        <v>-4.3494669994665891</v>
      </c>
      <c r="M1617" s="349">
        <f t="shared" si="412"/>
        <v>9.3524693185488275</v>
      </c>
      <c r="N1617" s="349">
        <f t="shared" si="412"/>
        <v>-4.12627565167295</v>
      </c>
      <c r="O1617" s="349">
        <f t="shared" si="412"/>
        <v>-29.422344403960409</v>
      </c>
      <c r="P1617" s="349">
        <f t="shared" si="412"/>
        <v>62.818039609969411</v>
      </c>
      <c r="Q1617" s="349">
        <f t="shared" si="412"/>
        <v>-10.278355463993927</v>
      </c>
      <c r="R1617" s="349">
        <f t="shared" si="412"/>
        <v>-5.3990769253836497</v>
      </c>
      <c r="S1617" s="349">
        <f t="shared" si="412"/>
        <v>18.307728185298867</v>
      </c>
      <c r="T1617" s="349">
        <f t="shared" si="411"/>
        <v>6.1025730976617787</v>
      </c>
      <c r="U1617" s="349">
        <f t="shared" si="411"/>
        <v>-5.418227829840383</v>
      </c>
      <c r="V1617" s="349">
        <f t="shared" si="411"/>
        <v>-3.1703525973193591</v>
      </c>
      <c r="W1617" s="349">
        <f t="shared" si="411"/>
        <v>9.0859964067191434E-2</v>
      </c>
      <c r="X1617" s="349">
        <f t="shared" si="411"/>
        <v>-13.701661435727686</v>
      </c>
      <c r="Y1617" s="349">
        <f t="shared" si="411"/>
        <v>5.6678170502682201</v>
      </c>
      <c r="Z1617" s="349">
        <f t="shared" si="411"/>
        <v>17.028720255654296</v>
      </c>
      <c r="AA1617" s="349">
        <f t="shared" si="411"/>
        <v>-12.263733225929451</v>
      </c>
      <c r="AB1617" s="349">
        <f t="shared" si="411"/>
        <v>1.840746552798711</v>
      </c>
      <c r="AC1617" s="349">
        <f t="shared" si="411"/>
        <v>-21.790547769709047</v>
      </c>
      <c r="AD1617" s="349">
        <f t="shared" si="411"/>
        <v>45.5400904511867</v>
      </c>
      <c r="AE1617" s="349">
        <f t="shared" si="411"/>
        <v>-22.315558943775081</v>
      </c>
      <c r="AF1617" s="349"/>
      <c r="AG1617" s="349"/>
      <c r="AH1617" s="349"/>
    </row>
    <row r="1618" spans="1:34" s="299" customFormat="1" x14ac:dyDescent="0.2">
      <c r="A1618" s="297" t="s">
        <v>115</v>
      </c>
      <c r="B1618" s="297" t="s">
        <v>415</v>
      </c>
      <c r="C1618" s="349" t="str">
        <f t="shared" si="412"/>
        <v/>
      </c>
      <c r="D1618" s="349" t="str">
        <f t="shared" si="412"/>
        <v/>
      </c>
      <c r="E1618" s="349">
        <f t="shared" si="412"/>
        <v>-7.6557264122140811</v>
      </c>
      <c r="F1618" s="349">
        <f t="shared" si="412"/>
        <v>15.029997168720488</v>
      </c>
      <c r="G1618" s="349">
        <f t="shared" si="412"/>
        <v>33.877303762680121</v>
      </c>
      <c r="H1618" s="349">
        <f t="shared" si="412"/>
        <v>-44.81922070477188</v>
      </c>
      <c r="I1618" s="349">
        <f t="shared" si="412"/>
        <v>21.302251276631878</v>
      </c>
      <c r="J1618" s="349">
        <f t="shared" si="412"/>
        <v>-7.009717688678208</v>
      </c>
      <c r="K1618" s="349">
        <f t="shared" si="412"/>
        <v>20.730490890747145</v>
      </c>
      <c r="L1618" s="349">
        <f t="shared" si="412"/>
        <v>-31.355629873325707</v>
      </c>
      <c r="M1618" s="349">
        <f t="shared" si="412"/>
        <v>53.206159222531824</v>
      </c>
      <c r="N1618" s="349">
        <f t="shared" si="412"/>
        <v>-20.859619029541221</v>
      </c>
      <c r="O1618" s="349">
        <f t="shared" si="412"/>
        <v>-1.7065399216731669</v>
      </c>
      <c r="P1618" s="349">
        <f t="shared" si="412"/>
        <v>20.258709615593638</v>
      </c>
      <c r="Q1618" s="349">
        <f t="shared" si="412"/>
        <v>-1.7382620323555642</v>
      </c>
      <c r="R1618" s="349">
        <f t="shared" si="412"/>
        <v>-7.3533635275046416</v>
      </c>
      <c r="S1618" s="349">
        <f t="shared" si="412"/>
        <v>7.7822974532555378</v>
      </c>
      <c r="T1618" s="349">
        <f t="shared" si="411"/>
        <v>6.4295028953295974</v>
      </c>
      <c r="U1618" s="349">
        <f t="shared" si="411"/>
        <v>5.6095826431907581</v>
      </c>
      <c r="V1618" s="349">
        <f t="shared" si="411"/>
        <v>-8.1515865109675794</v>
      </c>
      <c r="W1618" s="349">
        <f t="shared" si="411"/>
        <v>5.2166188619838794</v>
      </c>
      <c r="X1618" s="349">
        <f t="shared" si="411"/>
        <v>-17.143986307842141</v>
      </c>
      <c r="Y1618" s="349">
        <f t="shared" si="411"/>
        <v>-2.4701927559061643</v>
      </c>
      <c r="Z1618" s="349">
        <f t="shared" si="411"/>
        <v>8.7119381740156765</v>
      </c>
      <c r="AA1618" s="349">
        <f t="shared" si="411"/>
        <v>-2.7775129129865239</v>
      </c>
      <c r="AB1618" s="349">
        <f t="shared" si="411"/>
        <v>2.747853657528454</v>
      </c>
      <c r="AC1618" s="349">
        <f t="shared" si="411"/>
        <v>3.3352961911551571</v>
      </c>
      <c r="AD1618" s="349">
        <f t="shared" si="411"/>
        <v>-5.1530080545859613</v>
      </c>
      <c r="AE1618" s="349">
        <f t="shared" si="411"/>
        <v>-5.4672135876874357</v>
      </c>
      <c r="AF1618" s="349"/>
      <c r="AG1618" s="349"/>
      <c r="AH1618" s="349"/>
    </row>
    <row r="1619" spans="1:34" s="299" customFormat="1" x14ac:dyDescent="0.2">
      <c r="A1619" s="297" t="s">
        <v>116</v>
      </c>
      <c r="B1619" s="297" t="s">
        <v>416</v>
      </c>
      <c r="C1619" s="349" t="str">
        <f t="shared" si="412"/>
        <v/>
      </c>
      <c r="D1619" s="349" t="str">
        <f t="shared" si="412"/>
        <v/>
      </c>
      <c r="E1619" s="349">
        <f t="shared" si="412"/>
        <v>1.6475399525563095</v>
      </c>
      <c r="F1619" s="349">
        <f t="shared" si="412"/>
        <v>27.246869291749888</v>
      </c>
      <c r="G1619" s="349">
        <f t="shared" si="412"/>
        <v>-26.327417233147465</v>
      </c>
      <c r="H1619" s="349">
        <f t="shared" si="412"/>
        <v>4.9668770138806329</v>
      </c>
      <c r="I1619" s="349">
        <f t="shared" si="412"/>
        <v>65.978262385585396</v>
      </c>
      <c r="J1619" s="349">
        <f t="shared" si="412"/>
        <v>-36.139137608441153</v>
      </c>
      <c r="K1619" s="349">
        <f t="shared" si="412"/>
        <v>-19.867678288821043</v>
      </c>
      <c r="L1619" s="349">
        <f t="shared" si="412"/>
        <v>8.3695795979715104</v>
      </c>
      <c r="M1619" s="349">
        <f t="shared" si="412"/>
        <v>36.40007623275423</v>
      </c>
      <c r="N1619" s="349">
        <f t="shared" si="412"/>
        <v>-9.0115367715166492</v>
      </c>
      <c r="O1619" s="349">
        <f t="shared" si="412"/>
        <v>36.727285733763779</v>
      </c>
      <c r="P1619" s="349">
        <f t="shared" si="412"/>
        <v>-25.091152357178469</v>
      </c>
      <c r="Q1619" s="349">
        <f t="shared" si="412"/>
        <v>13.452690267931899</v>
      </c>
      <c r="R1619" s="349">
        <f t="shared" si="412"/>
        <v>-10.827207944983019</v>
      </c>
      <c r="S1619" s="349">
        <f t="shared" si="412"/>
        <v>6.9243269694478471</v>
      </c>
      <c r="T1619" s="349">
        <f t="shared" si="411"/>
        <v>-1.1704234523480794</v>
      </c>
      <c r="U1619" s="349">
        <f t="shared" si="411"/>
        <v>-31.040254122056822</v>
      </c>
      <c r="V1619" s="349">
        <f t="shared" si="411"/>
        <v>53.155108802356501</v>
      </c>
      <c r="W1619" s="349">
        <f t="shared" si="411"/>
        <v>-1.4928667339398016</v>
      </c>
      <c r="X1619" s="349">
        <f t="shared" si="411"/>
        <v>-14.721181105308833</v>
      </c>
      <c r="Y1619" s="349">
        <f t="shared" si="411"/>
        <v>23.002344252390582</v>
      </c>
      <c r="Z1619" s="349">
        <f t="shared" si="411"/>
        <v>-3.3769833003177596</v>
      </c>
      <c r="AA1619" s="349">
        <f t="shared" si="411"/>
        <v>-3.7006539520697768</v>
      </c>
      <c r="AB1619" s="349">
        <f t="shared" si="411"/>
        <v>-9.1948479119746231</v>
      </c>
      <c r="AC1619" s="349">
        <f t="shared" si="411"/>
        <v>-5.7737811552411316</v>
      </c>
      <c r="AD1619" s="349">
        <f t="shared" si="411"/>
        <v>12.656379178923839</v>
      </c>
      <c r="AE1619" s="349">
        <f t="shared" si="411"/>
        <v>0.39314204873155401</v>
      </c>
      <c r="AF1619" s="349"/>
      <c r="AG1619" s="349"/>
      <c r="AH1619" s="349"/>
    </row>
    <row r="1620" spans="1:34" s="299" customFormat="1" x14ac:dyDescent="0.2">
      <c r="A1620" s="297" t="s">
        <v>183</v>
      </c>
      <c r="B1620" s="297" t="s">
        <v>417</v>
      </c>
      <c r="C1620" s="349" t="str">
        <f t="shared" ref="C1620:AE1628" si="413">IFERROR(100*(C1567/B1567-1),"")</f>
        <v/>
      </c>
      <c r="D1620" s="349" t="str">
        <f t="shared" si="413"/>
        <v/>
      </c>
      <c r="E1620" s="349">
        <f t="shared" si="413"/>
        <v>88.198160769569938</v>
      </c>
      <c r="F1620" s="349">
        <f t="shared" si="413"/>
        <v>-5.8202102510385156E-2</v>
      </c>
      <c r="G1620" s="349">
        <f t="shared" si="413"/>
        <v>10.497260551972643</v>
      </c>
      <c r="H1620" s="349">
        <f t="shared" si="413"/>
        <v>5.1898901063349268</v>
      </c>
      <c r="I1620" s="349">
        <f t="shared" si="413"/>
        <v>-27.530092196398094</v>
      </c>
      <c r="J1620" s="349">
        <f t="shared" si="413"/>
        <v>23.193720876372346</v>
      </c>
      <c r="K1620" s="349">
        <f t="shared" si="413"/>
        <v>-19.403882846116026</v>
      </c>
      <c r="L1620" s="349">
        <f t="shared" si="413"/>
        <v>-7.1455467880612407</v>
      </c>
      <c r="M1620" s="349">
        <f t="shared" si="413"/>
        <v>41.425443854063836</v>
      </c>
      <c r="N1620" s="349">
        <f t="shared" si="413"/>
        <v>-39.807036873735704</v>
      </c>
      <c r="O1620" s="349">
        <f t="shared" si="413"/>
        <v>43.827330529433816</v>
      </c>
      <c r="P1620" s="349">
        <f t="shared" si="413"/>
        <v>9.4435945011894784</v>
      </c>
      <c r="Q1620" s="349">
        <f t="shared" si="413"/>
        <v>2.3332006497938096</v>
      </c>
      <c r="R1620" s="349">
        <f t="shared" si="413"/>
        <v>-11.182084284250582</v>
      </c>
      <c r="S1620" s="349">
        <f t="shared" si="413"/>
        <v>19.363113732870318</v>
      </c>
      <c r="T1620" s="349">
        <f t="shared" si="413"/>
        <v>-5.5313455167964705</v>
      </c>
      <c r="U1620" s="349">
        <f t="shared" si="413"/>
        <v>5.5583198137366008</v>
      </c>
      <c r="V1620" s="349">
        <f t="shared" si="413"/>
        <v>-8.1375058272439063</v>
      </c>
      <c r="W1620" s="349">
        <f t="shared" si="413"/>
        <v>18.028779596658495</v>
      </c>
      <c r="X1620" s="349">
        <f t="shared" si="413"/>
        <v>-15.245886782956031</v>
      </c>
      <c r="Y1620" s="349">
        <f t="shared" si="413"/>
        <v>7.4614751625931897</v>
      </c>
      <c r="Z1620" s="349">
        <f t="shared" si="413"/>
        <v>-3.0308376367801371</v>
      </c>
      <c r="AA1620" s="349">
        <f t="shared" si="413"/>
        <v>1.9165557479478679</v>
      </c>
      <c r="AB1620" s="349">
        <f t="shared" si="413"/>
        <v>-13.138653199897588</v>
      </c>
      <c r="AC1620" s="349">
        <f t="shared" si="413"/>
        <v>21.164256758969422</v>
      </c>
      <c r="AD1620" s="349">
        <f t="shared" si="413"/>
        <v>-3.8916970584101596</v>
      </c>
      <c r="AE1620" s="349">
        <f t="shared" si="413"/>
        <v>-15.443094646476752</v>
      </c>
      <c r="AF1620" s="349"/>
      <c r="AG1620" s="349"/>
      <c r="AH1620" s="349"/>
    </row>
    <row r="1621" spans="1:34" s="299" customFormat="1" x14ac:dyDescent="0.2">
      <c r="A1621" s="297" t="s">
        <v>97</v>
      </c>
      <c r="B1621" s="297" t="s">
        <v>418</v>
      </c>
      <c r="C1621" s="349" t="str">
        <f t="shared" si="413"/>
        <v/>
      </c>
      <c r="D1621" s="349" t="str">
        <f t="shared" si="413"/>
        <v/>
      </c>
      <c r="E1621" s="349">
        <f t="shared" si="413"/>
        <v>-12.240160818876456</v>
      </c>
      <c r="F1621" s="349">
        <f t="shared" si="413"/>
        <v>31.663358271118504</v>
      </c>
      <c r="G1621" s="349">
        <f t="shared" si="413"/>
        <v>0.87303006498407054</v>
      </c>
      <c r="H1621" s="349">
        <f t="shared" si="413"/>
        <v>-42.366041537757347</v>
      </c>
      <c r="I1621" s="349">
        <f t="shared" si="413"/>
        <v>40.135408655275363</v>
      </c>
      <c r="J1621" s="349">
        <f t="shared" si="413"/>
        <v>-4.8216898376492239</v>
      </c>
      <c r="K1621" s="349">
        <f t="shared" si="413"/>
        <v>-10.128894301011758</v>
      </c>
      <c r="L1621" s="349">
        <f t="shared" si="413"/>
        <v>11.02192390774932</v>
      </c>
      <c r="M1621" s="349">
        <f t="shared" si="413"/>
        <v>6.3953183550748305</v>
      </c>
      <c r="N1621" s="349">
        <f t="shared" si="413"/>
        <v>80.337185215011431</v>
      </c>
      <c r="O1621" s="349">
        <f t="shared" si="413"/>
        <v>-44.284520028992389</v>
      </c>
      <c r="P1621" s="349">
        <f t="shared" si="413"/>
        <v>20.544590078600635</v>
      </c>
      <c r="Q1621" s="349">
        <f t="shared" si="413"/>
        <v>-6.6843753793436882</v>
      </c>
      <c r="R1621" s="349">
        <f t="shared" si="413"/>
        <v>-15.272630156158451</v>
      </c>
      <c r="S1621" s="349">
        <f t="shared" si="413"/>
        <v>27.356633074635518</v>
      </c>
      <c r="T1621" s="349">
        <f t="shared" si="413"/>
        <v>-10.946533922643386</v>
      </c>
      <c r="U1621" s="349">
        <f t="shared" si="413"/>
        <v>7.5072644510796982</v>
      </c>
      <c r="V1621" s="349">
        <f t="shared" si="413"/>
        <v>-0.16986226659491122</v>
      </c>
      <c r="W1621" s="349">
        <f t="shared" si="413"/>
        <v>-9.1086924640332629</v>
      </c>
      <c r="X1621" s="349">
        <f t="shared" si="413"/>
        <v>-0.48690267284864364</v>
      </c>
      <c r="Y1621" s="349">
        <f t="shared" si="413"/>
        <v>2.6651923803298283</v>
      </c>
      <c r="Z1621" s="349">
        <f t="shared" si="413"/>
        <v>11.659741137030565</v>
      </c>
      <c r="AA1621" s="349">
        <f t="shared" si="413"/>
        <v>-14.700369011785941</v>
      </c>
      <c r="AB1621" s="349">
        <f t="shared" si="413"/>
        <v>-2.7537999147483117</v>
      </c>
      <c r="AC1621" s="349">
        <f t="shared" si="413"/>
        <v>-1.9455674240619447</v>
      </c>
      <c r="AD1621" s="349">
        <f t="shared" si="413"/>
        <v>-2.6105211482931434</v>
      </c>
      <c r="AE1621" s="349">
        <f t="shared" si="413"/>
        <v>9.4960523158416308</v>
      </c>
      <c r="AF1621" s="349"/>
      <c r="AG1621" s="349"/>
      <c r="AH1621" s="349"/>
    </row>
    <row r="1622" spans="1:34" s="299" customFormat="1" x14ac:dyDescent="0.2">
      <c r="A1622" s="297" t="s">
        <v>462</v>
      </c>
      <c r="B1622" s="297" t="s">
        <v>419</v>
      </c>
      <c r="C1622" s="349" t="str">
        <f t="shared" si="413"/>
        <v/>
      </c>
      <c r="D1622" s="349" t="str">
        <f t="shared" si="413"/>
        <v/>
      </c>
      <c r="E1622" s="349">
        <f t="shared" si="413"/>
        <v>-33.859007814607402</v>
      </c>
      <c r="F1622" s="349">
        <f t="shared" si="413"/>
        <v>-71.515137709577559</v>
      </c>
      <c r="G1622" s="349">
        <f t="shared" si="413"/>
        <v>-14.212822081044473</v>
      </c>
      <c r="H1622" s="349">
        <f t="shared" si="413"/>
        <v>285.33608702604806</v>
      </c>
      <c r="I1622" s="349">
        <f t="shared" si="413"/>
        <v>-68.215157921425245</v>
      </c>
      <c r="J1622" s="349">
        <f t="shared" si="413"/>
        <v>76.985370051603923</v>
      </c>
      <c r="K1622" s="349">
        <f t="shared" si="413"/>
        <v>-41.404189906661593</v>
      </c>
      <c r="L1622" s="349">
        <f t="shared" si="413"/>
        <v>163.33241334415405</v>
      </c>
      <c r="M1622" s="349">
        <f t="shared" si="413"/>
        <v>-49.654861889703227</v>
      </c>
      <c r="N1622" s="349">
        <f t="shared" si="413"/>
        <v>0.49749340879656767</v>
      </c>
      <c r="O1622" s="349">
        <f t="shared" si="413"/>
        <v>-10.537823418751046</v>
      </c>
      <c r="P1622" s="349">
        <f t="shared" si="413"/>
        <v>-14.000196003046671</v>
      </c>
      <c r="Q1622" s="349">
        <f t="shared" si="413"/>
        <v>44.73917680553734</v>
      </c>
      <c r="R1622" s="349">
        <f t="shared" si="413"/>
        <v>-3.9261883678887943</v>
      </c>
      <c r="S1622" s="349">
        <f t="shared" si="413"/>
        <v>-0.9662081302226011</v>
      </c>
      <c r="T1622" s="349">
        <f t="shared" si="413"/>
        <v>-9.2326437743091248</v>
      </c>
      <c r="U1622" s="349">
        <f t="shared" si="413"/>
        <v>11.238122129828465</v>
      </c>
      <c r="V1622" s="349">
        <f t="shared" si="413"/>
        <v>-4.4282872073214801</v>
      </c>
      <c r="W1622" s="349">
        <f t="shared" si="413"/>
        <v>-5.0051104692359072</v>
      </c>
      <c r="X1622" s="349">
        <f t="shared" si="413"/>
        <v>-13.246504778179446</v>
      </c>
      <c r="Y1622" s="349">
        <f t="shared" si="413"/>
        <v>11.593334922425868</v>
      </c>
      <c r="Z1622" s="349">
        <f t="shared" si="413"/>
        <v>-5.7590046553804513</v>
      </c>
      <c r="AA1622" s="349">
        <f t="shared" si="413"/>
        <v>12.068907020496011</v>
      </c>
      <c r="AB1622" s="349">
        <f t="shared" si="413"/>
        <v>1.6717872166033931</v>
      </c>
      <c r="AC1622" s="349">
        <f t="shared" si="413"/>
        <v>-3.9415779930791484</v>
      </c>
      <c r="AD1622" s="349">
        <f t="shared" si="413"/>
        <v>13.556006350227134</v>
      </c>
      <c r="AE1622" s="349">
        <f t="shared" si="413"/>
        <v>-10.571361397782919</v>
      </c>
      <c r="AF1622" s="349"/>
      <c r="AG1622" s="349"/>
      <c r="AH1622" s="349"/>
    </row>
    <row r="1623" spans="1:34" s="299" customFormat="1" x14ac:dyDescent="0.2">
      <c r="A1623" s="297" t="s">
        <v>153</v>
      </c>
      <c r="B1623" s="297" t="s">
        <v>420</v>
      </c>
      <c r="C1623" s="349" t="str">
        <f t="shared" si="413"/>
        <v/>
      </c>
      <c r="D1623" s="349" t="str">
        <f t="shared" si="413"/>
        <v/>
      </c>
      <c r="E1623" s="349" t="str">
        <f t="shared" si="413"/>
        <v/>
      </c>
      <c r="F1623" s="349" t="str">
        <f t="shared" si="413"/>
        <v/>
      </c>
      <c r="G1623" s="349" t="str">
        <f t="shared" si="413"/>
        <v/>
      </c>
      <c r="H1623" s="349" t="str">
        <f t="shared" si="413"/>
        <v/>
      </c>
      <c r="I1623" s="349" t="str">
        <f t="shared" si="413"/>
        <v/>
      </c>
      <c r="J1623" s="349" t="str">
        <f t="shared" si="413"/>
        <v/>
      </c>
      <c r="K1623" s="349" t="str">
        <f t="shared" si="413"/>
        <v/>
      </c>
      <c r="L1623" s="349" t="str">
        <f t="shared" si="413"/>
        <v/>
      </c>
      <c r="M1623" s="349" t="str">
        <f t="shared" si="413"/>
        <v/>
      </c>
      <c r="N1623" s="349" t="str">
        <f t="shared" si="413"/>
        <v/>
      </c>
      <c r="O1623" s="349" t="str">
        <f t="shared" si="413"/>
        <v/>
      </c>
      <c r="P1623" s="349" t="str">
        <f t="shared" si="413"/>
        <v/>
      </c>
      <c r="Q1623" s="349" t="str">
        <f t="shared" si="413"/>
        <v/>
      </c>
      <c r="R1623" s="349" t="str">
        <f t="shared" si="413"/>
        <v/>
      </c>
      <c r="S1623" s="349" t="str">
        <f t="shared" si="413"/>
        <v/>
      </c>
      <c r="T1623" s="349" t="str">
        <f t="shared" si="413"/>
        <v/>
      </c>
      <c r="U1623" s="349" t="str">
        <f t="shared" si="413"/>
        <v/>
      </c>
      <c r="V1623" s="349" t="str">
        <f t="shared" si="413"/>
        <v/>
      </c>
      <c r="W1623" s="349" t="str">
        <f t="shared" si="413"/>
        <v/>
      </c>
      <c r="X1623" s="349" t="str">
        <f t="shared" si="413"/>
        <v/>
      </c>
      <c r="Y1623" s="349" t="str">
        <f t="shared" si="413"/>
        <v/>
      </c>
      <c r="Z1623" s="349" t="str">
        <f t="shared" si="413"/>
        <v/>
      </c>
      <c r="AA1623" s="349" t="str">
        <f t="shared" si="413"/>
        <v/>
      </c>
      <c r="AB1623" s="349" t="str">
        <f t="shared" si="413"/>
        <v/>
      </c>
      <c r="AC1623" s="349" t="str">
        <f t="shared" si="413"/>
        <v/>
      </c>
      <c r="AD1623" s="349" t="str">
        <f t="shared" si="413"/>
        <v/>
      </c>
      <c r="AE1623" s="349" t="str">
        <f t="shared" si="413"/>
        <v/>
      </c>
      <c r="AF1623" s="349"/>
      <c r="AG1623" s="349"/>
      <c r="AH1623" s="349"/>
    </row>
    <row r="1624" spans="1:34" s="299" customFormat="1" x14ac:dyDescent="0.2">
      <c r="A1624" s="297" t="s">
        <v>185</v>
      </c>
      <c r="B1624" s="297" t="s">
        <v>421</v>
      </c>
      <c r="C1624" s="349" t="str">
        <f t="shared" si="413"/>
        <v/>
      </c>
      <c r="D1624" s="349" t="str">
        <f t="shared" si="413"/>
        <v/>
      </c>
      <c r="E1624" s="349" t="str">
        <f t="shared" si="413"/>
        <v/>
      </c>
      <c r="F1624" s="349" t="str">
        <f t="shared" si="413"/>
        <v/>
      </c>
      <c r="G1624" s="349" t="str">
        <f t="shared" si="413"/>
        <v/>
      </c>
      <c r="H1624" s="349">
        <f t="shared" si="413"/>
        <v>214.1301733576293</v>
      </c>
      <c r="I1624" s="349">
        <f t="shared" si="413"/>
        <v>-76.006427380028342</v>
      </c>
      <c r="J1624" s="349">
        <f t="shared" si="413"/>
        <v>-15.658322317420392</v>
      </c>
      <c r="K1624" s="349">
        <f t="shared" si="413"/>
        <v>222.13173082305627</v>
      </c>
      <c r="L1624" s="349">
        <f t="shared" si="413"/>
        <v>72.715618171507117</v>
      </c>
      <c r="M1624" s="349">
        <f t="shared" si="413"/>
        <v>-74.88504898547184</v>
      </c>
      <c r="N1624" s="349">
        <f t="shared" si="413"/>
        <v>90.304767572333205</v>
      </c>
      <c r="O1624" s="349">
        <f t="shared" si="413"/>
        <v>103.96517806497303</v>
      </c>
      <c r="P1624" s="349">
        <f t="shared" si="413"/>
        <v>-76.700924610841568</v>
      </c>
      <c r="Q1624" s="349">
        <f t="shared" si="413"/>
        <v>63.513809138168263</v>
      </c>
      <c r="R1624" s="349">
        <f t="shared" si="413"/>
        <v>-9.1007902145164969</v>
      </c>
      <c r="S1624" s="349">
        <f t="shared" si="413"/>
        <v>1.6766533996358968</v>
      </c>
      <c r="T1624" s="349">
        <f t="shared" si="413"/>
        <v>8.3852502405910467</v>
      </c>
      <c r="U1624" s="349">
        <f t="shared" si="413"/>
        <v>-3.0126280938810424</v>
      </c>
      <c r="V1624" s="349">
        <f t="shared" si="413"/>
        <v>50.830027105788211</v>
      </c>
      <c r="W1624" s="349">
        <f t="shared" si="413"/>
        <v>-31.327676843143571</v>
      </c>
      <c r="X1624" s="349">
        <f t="shared" si="413"/>
        <v>-5.07633393586433</v>
      </c>
      <c r="Y1624" s="349">
        <f t="shared" si="413"/>
        <v>-21.729247699234875</v>
      </c>
      <c r="Z1624" s="349">
        <f t="shared" si="413"/>
        <v>39.640664718915211</v>
      </c>
      <c r="AA1624" s="349">
        <f t="shared" si="413"/>
        <v>-5.2900521135967775</v>
      </c>
      <c r="AB1624" s="349">
        <f t="shared" si="413"/>
        <v>-9.0616597809692667</v>
      </c>
      <c r="AC1624" s="349">
        <f t="shared" si="413"/>
        <v>15.200806326765104</v>
      </c>
      <c r="AD1624" s="349">
        <f t="shared" si="413"/>
        <v>6.6546785497742178</v>
      </c>
      <c r="AE1624" s="349">
        <f t="shared" si="413"/>
        <v>-9.933159352990895</v>
      </c>
      <c r="AF1624" s="349"/>
      <c r="AG1624" s="349"/>
      <c r="AH1624" s="349"/>
    </row>
    <row r="1625" spans="1:34" s="299" customFormat="1" x14ac:dyDescent="0.2">
      <c r="A1625" s="297" t="s">
        <v>463</v>
      </c>
      <c r="B1625" s="297" t="s">
        <v>422</v>
      </c>
      <c r="C1625" s="349" t="str">
        <f t="shared" si="413"/>
        <v/>
      </c>
      <c r="D1625" s="349" t="str">
        <f t="shared" si="413"/>
        <v/>
      </c>
      <c r="E1625" s="349" t="str">
        <f t="shared" si="413"/>
        <v/>
      </c>
      <c r="F1625" s="349" t="str">
        <f t="shared" si="413"/>
        <v/>
      </c>
      <c r="G1625" s="349" t="str">
        <f t="shared" si="413"/>
        <v/>
      </c>
      <c r="H1625" s="349">
        <f t="shared" si="413"/>
        <v>9.4671289415337867E-2</v>
      </c>
      <c r="I1625" s="349">
        <f t="shared" si="413"/>
        <v>-2.5532179306242409E-2</v>
      </c>
      <c r="J1625" s="349">
        <f t="shared" si="413"/>
        <v>5.1031439847859517E-3</v>
      </c>
      <c r="K1625" s="349">
        <f t="shared" si="413"/>
        <v>-1.9294424347782169E-3</v>
      </c>
      <c r="L1625" s="349">
        <f t="shared" si="413"/>
        <v>1.1594602925479869E-2</v>
      </c>
      <c r="M1625" s="349">
        <f t="shared" si="413"/>
        <v>-2.2799181587129791E-2</v>
      </c>
      <c r="N1625" s="349">
        <f t="shared" si="413"/>
        <v>58.36928527380023</v>
      </c>
      <c r="O1625" s="349">
        <f t="shared" si="413"/>
        <v>-36.853950745724084</v>
      </c>
      <c r="P1625" s="349">
        <f t="shared" si="413"/>
        <v>1.2212869798999826E-2</v>
      </c>
      <c r="Q1625" s="349">
        <f t="shared" si="413"/>
        <v>-5.9280567111907878E-3</v>
      </c>
      <c r="R1625" s="349">
        <f t="shared" si="413"/>
        <v>-1.9563628208485451E-2</v>
      </c>
      <c r="S1625" s="349">
        <f t="shared" si="413"/>
        <v>3.0135007658271817E-2</v>
      </c>
      <c r="T1625" s="349">
        <f t="shared" si="413"/>
        <v>1.3479623195866708E-3</v>
      </c>
      <c r="U1625" s="349">
        <f t="shared" si="413"/>
        <v>9.3479437945465094E-3</v>
      </c>
      <c r="V1625" s="349">
        <f t="shared" si="413"/>
        <v>-2.6441092398599153E-2</v>
      </c>
      <c r="W1625" s="349">
        <f t="shared" si="413"/>
        <v>-8.2964908897587009E-3</v>
      </c>
      <c r="X1625" s="349">
        <f t="shared" si="413"/>
        <v>1.729983632856591E-2</v>
      </c>
      <c r="Y1625" s="349">
        <f t="shared" si="413"/>
        <v>-7.2003710960388823E-3</v>
      </c>
      <c r="Z1625" s="349">
        <f t="shared" si="413"/>
        <v>9.0292638441624717E-4</v>
      </c>
      <c r="AA1625" s="349">
        <f t="shared" si="413"/>
        <v>-9.0291823172661267E-4</v>
      </c>
      <c r="AB1625" s="349">
        <f t="shared" si="413"/>
        <v>0</v>
      </c>
      <c r="AC1625" s="349">
        <f t="shared" si="413"/>
        <v>0.73702830188679958</v>
      </c>
      <c r="AD1625" s="349">
        <f t="shared" si="413"/>
        <v>9.5592161246110141</v>
      </c>
      <c r="AE1625" s="349">
        <f t="shared" si="413"/>
        <v>-12.491305871100655</v>
      </c>
      <c r="AF1625" s="349"/>
      <c r="AG1625" s="349"/>
      <c r="AH1625" s="349"/>
    </row>
    <row r="1626" spans="1:34" s="299" customFormat="1" x14ac:dyDescent="0.2">
      <c r="A1626" s="297" t="s">
        <v>117</v>
      </c>
      <c r="B1626" s="297" t="s">
        <v>423</v>
      </c>
      <c r="C1626" s="349" t="str">
        <f t="shared" si="413"/>
        <v/>
      </c>
      <c r="D1626" s="349" t="str">
        <f t="shared" si="413"/>
        <v/>
      </c>
      <c r="E1626" s="349">
        <f t="shared" si="413"/>
        <v>-74.413736414103511</v>
      </c>
      <c r="F1626" s="349">
        <f t="shared" si="413"/>
        <v>281.04629540577224</v>
      </c>
      <c r="G1626" s="349">
        <f t="shared" si="413"/>
        <v>-6.5223464935365794</v>
      </c>
      <c r="H1626" s="349">
        <f t="shared" si="413"/>
        <v>-71.993640162425777</v>
      </c>
      <c r="I1626" s="349">
        <f t="shared" si="413"/>
        <v>-77.421274977572523</v>
      </c>
      <c r="J1626" s="349">
        <f t="shared" si="413"/>
        <v>4667.2300766583221</v>
      </c>
      <c r="K1626" s="349">
        <f t="shared" si="413"/>
        <v>-63.544063816923455</v>
      </c>
      <c r="L1626" s="349">
        <f t="shared" si="413"/>
        <v>-78.088977617394718</v>
      </c>
      <c r="M1626" s="349">
        <f t="shared" si="413"/>
        <v>267.54249261884604</v>
      </c>
      <c r="N1626" s="349">
        <f t="shared" si="413"/>
        <v>-24.530235697273572</v>
      </c>
      <c r="O1626" s="349">
        <f t="shared" si="413"/>
        <v>-19.93510660464559</v>
      </c>
      <c r="P1626" s="349">
        <f t="shared" si="413"/>
        <v>36.611221209666731</v>
      </c>
      <c r="Q1626" s="349">
        <f t="shared" si="413"/>
        <v>-7.5829693712904156</v>
      </c>
      <c r="R1626" s="349">
        <f t="shared" si="413"/>
        <v>-1.6152602850054043</v>
      </c>
      <c r="S1626" s="349">
        <f t="shared" si="413"/>
        <v>8.0338503317622045</v>
      </c>
      <c r="T1626" s="349">
        <f t="shared" si="413"/>
        <v>-1.8367485792656457</v>
      </c>
      <c r="U1626" s="349">
        <f t="shared" si="413"/>
        <v>0.76438180606381856</v>
      </c>
      <c r="V1626" s="349">
        <f t="shared" si="413"/>
        <v>-2.0582638359640582</v>
      </c>
      <c r="W1626" s="349">
        <f t="shared" si="413"/>
        <v>3.9679270979004366</v>
      </c>
      <c r="X1626" s="349">
        <f t="shared" si="413"/>
        <v>15.936568406662621</v>
      </c>
      <c r="Y1626" s="349">
        <f t="shared" si="413"/>
        <v>-15.096162197623464</v>
      </c>
      <c r="Z1626" s="349">
        <f t="shared" si="413"/>
        <v>8.3974556406335221</v>
      </c>
      <c r="AA1626" s="349">
        <f t="shared" si="413"/>
        <v>-5.0362356206302694</v>
      </c>
      <c r="AB1626" s="349">
        <f t="shared" si="413"/>
        <v>-7.2407548833924533</v>
      </c>
      <c r="AC1626" s="349">
        <f t="shared" si="413"/>
        <v>-8.559477050743947</v>
      </c>
      <c r="AD1626" s="349">
        <f t="shared" si="413"/>
        <v>11.213981897359982</v>
      </c>
      <c r="AE1626" s="349">
        <f t="shared" si="413"/>
        <v>1.1184141952431892</v>
      </c>
      <c r="AF1626" s="349"/>
      <c r="AG1626" s="349"/>
      <c r="AH1626" s="349"/>
    </row>
    <row r="1627" spans="1:34" s="299" customFormat="1" x14ac:dyDescent="0.2">
      <c r="A1627" s="297" t="s">
        <v>118</v>
      </c>
      <c r="B1627" s="297" t="s">
        <v>424</v>
      </c>
      <c r="C1627" s="349" t="str">
        <f t="shared" si="413"/>
        <v/>
      </c>
      <c r="D1627" s="349" t="str">
        <f t="shared" si="413"/>
        <v/>
      </c>
      <c r="E1627" s="349" t="str">
        <f t="shared" si="413"/>
        <v/>
      </c>
      <c r="F1627" s="349" t="str">
        <f t="shared" si="413"/>
        <v/>
      </c>
      <c r="G1627" s="349" t="str">
        <f t="shared" si="413"/>
        <v/>
      </c>
      <c r="H1627" s="349" t="str">
        <f t="shared" si="413"/>
        <v/>
      </c>
      <c r="I1627" s="349" t="str">
        <f t="shared" si="413"/>
        <v/>
      </c>
      <c r="J1627" s="349" t="str">
        <f t="shared" si="413"/>
        <v/>
      </c>
      <c r="K1627" s="349" t="str">
        <f t="shared" si="413"/>
        <v/>
      </c>
      <c r="L1627" s="349" t="str">
        <f t="shared" si="413"/>
        <v/>
      </c>
      <c r="M1627" s="349" t="str">
        <f t="shared" si="413"/>
        <v/>
      </c>
      <c r="N1627" s="349" t="str">
        <f t="shared" si="413"/>
        <v/>
      </c>
      <c r="O1627" s="349" t="str">
        <f t="shared" si="413"/>
        <v/>
      </c>
      <c r="P1627" s="349" t="str">
        <f t="shared" si="413"/>
        <v/>
      </c>
      <c r="Q1627" s="349" t="str">
        <f t="shared" si="413"/>
        <v/>
      </c>
      <c r="R1627" s="349" t="str">
        <f t="shared" si="413"/>
        <v/>
      </c>
      <c r="S1627" s="349" t="str">
        <f t="shared" si="413"/>
        <v/>
      </c>
      <c r="T1627" s="349" t="str">
        <f t="shared" si="413"/>
        <v/>
      </c>
      <c r="U1627" s="349" t="str">
        <f t="shared" si="413"/>
        <v/>
      </c>
      <c r="V1627" s="349" t="str">
        <f t="shared" si="413"/>
        <v/>
      </c>
      <c r="W1627" s="349" t="str">
        <f t="shared" si="413"/>
        <v/>
      </c>
      <c r="X1627" s="349" t="str">
        <f t="shared" si="413"/>
        <v/>
      </c>
      <c r="Y1627" s="349" t="str">
        <f t="shared" si="413"/>
        <v/>
      </c>
      <c r="Z1627" s="349" t="str">
        <f t="shared" si="413"/>
        <v/>
      </c>
      <c r="AA1627" s="349" t="str">
        <f t="shared" si="413"/>
        <v/>
      </c>
      <c r="AB1627" s="349" t="str">
        <f t="shared" si="413"/>
        <v/>
      </c>
      <c r="AC1627" s="349" t="str">
        <f t="shared" si="413"/>
        <v/>
      </c>
      <c r="AD1627" s="349" t="str">
        <f t="shared" si="413"/>
        <v/>
      </c>
      <c r="AE1627" s="349" t="str">
        <f t="shared" si="413"/>
        <v/>
      </c>
      <c r="AF1627" s="349"/>
      <c r="AG1627" s="349"/>
      <c r="AH1627" s="349"/>
    </row>
    <row r="1628" spans="1:34" s="299" customFormat="1" x14ac:dyDescent="0.2">
      <c r="A1628" s="297" t="s">
        <v>187</v>
      </c>
      <c r="B1628" s="297" t="s">
        <v>425</v>
      </c>
      <c r="C1628" s="349" t="str">
        <f t="shared" si="413"/>
        <v/>
      </c>
      <c r="D1628" s="349" t="str">
        <f t="shared" si="413"/>
        <v/>
      </c>
      <c r="E1628" s="349" t="str">
        <f t="shared" si="413"/>
        <v/>
      </c>
      <c r="F1628" s="349" t="str">
        <f t="shared" si="413"/>
        <v/>
      </c>
      <c r="G1628" s="349" t="str">
        <f t="shared" si="413"/>
        <v/>
      </c>
      <c r="H1628" s="349" t="str">
        <f t="shared" si="413"/>
        <v/>
      </c>
      <c r="I1628" s="349" t="str">
        <f t="shared" si="413"/>
        <v/>
      </c>
      <c r="J1628" s="349" t="str">
        <f t="shared" si="413"/>
        <v/>
      </c>
      <c r="K1628" s="349" t="str">
        <f t="shared" si="413"/>
        <v/>
      </c>
      <c r="L1628" s="349" t="str">
        <f t="shared" si="413"/>
        <v/>
      </c>
      <c r="M1628" s="349" t="str">
        <f t="shared" si="413"/>
        <v/>
      </c>
      <c r="N1628" s="349" t="str">
        <f t="shared" si="413"/>
        <v/>
      </c>
      <c r="O1628" s="349" t="str">
        <f t="shared" si="413"/>
        <v/>
      </c>
      <c r="P1628" s="349" t="str">
        <f t="shared" si="413"/>
        <v/>
      </c>
      <c r="Q1628" s="349" t="str">
        <f t="shared" si="413"/>
        <v/>
      </c>
      <c r="R1628" s="349" t="str">
        <f t="shared" si="413"/>
        <v/>
      </c>
      <c r="S1628" s="349" t="str">
        <f t="shared" si="413"/>
        <v/>
      </c>
      <c r="T1628" s="349" t="str">
        <f t="shared" si="413"/>
        <v/>
      </c>
      <c r="U1628" s="349" t="str">
        <f t="shared" si="413"/>
        <v/>
      </c>
      <c r="V1628" s="349" t="str">
        <f t="shared" si="413"/>
        <v/>
      </c>
      <c r="W1628" s="349" t="str">
        <f t="shared" si="413"/>
        <v/>
      </c>
      <c r="X1628" s="349" t="str">
        <f t="shared" si="413"/>
        <v/>
      </c>
      <c r="Y1628" s="349" t="str">
        <f t="shared" si="413"/>
        <v/>
      </c>
      <c r="Z1628" s="349" t="str">
        <f t="shared" ref="U1628:AE1643" si="414">IFERROR(100*(Z1575/Y1575-1),"")</f>
        <v/>
      </c>
      <c r="AA1628" s="349" t="str">
        <f t="shared" si="414"/>
        <v/>
      </c>
      <c r="AB1628" s="349" t="str">
        <f t="shared" si="414"/>
        <v/>
      </c>
      <c r="AC1628" s="349" t="str">
        <f t="shared" si="414"/>
        <v/>
      </c>
      <c r="AD1628" s="349" t="str">
        <f t="shared" si="414"/>
        <v/>
      </c>
      <c r="AE1628" s="349" t="str">
        <f t="shared" si="414"/>
        <v/>
      </c>
      <c r="AF1628" s="349"/>
      <c r="AG1628" s="349"/>
      <c r="AH1628" s="349"/>
    </row>
    <row r="1629" spans="1:34" s="299" customFormat="1" x14ac:dyDescent="0.2">
      <c r="A1629" s="297" t="s">
        <v>189</v>
      </c>
      <c r="B1629" s="297" t="s">
        <v>426</v>
      </c>
      <c r="C1629" s="349" t="str">
        <f t="shared" ref="C1629:T1643" si="415">IFERROR(100*(C1576/B1576-1),"")</f>
        <v/>
      </c>
      <c r="D1629" s="349" t="str">
        <f t="shared" si="415"/>
        <v/>
      </c>
      <c r="E1629" s="349">
        <f t="shared" si="415"/>
        <v>10.727024316622069</v>
      </c>
      <c r="F1629" s="349">
        <f t="shared" si="415"/>
        <v>3.5076226434786362</v>
      </c>
      <c r="G1629" s="349">
        <f t="shared" si="415"/>
        <v>-3.964579899311782</v>
      </c>
      <c r="H1629" s="349">
        <f t="shared" si="415"/>
        <v>5.2192301323136236</v>
      </c>
      <c r="I1629" s="349">
        <f t="shared" si="415"/>
        <v>-15.055025765582808</v>
      </c>
      <c r="J1629" s="349">
        <f t="shared" si="415"/>
        <v>19.567337684154019</v>
      </c>
      <c r="K1629" s="349">
        <f t="shared" si="415"/>
        <v>-7.1658641013352398</v>
      </c>
      <c r="L1629" s="349">
        <f t="shared" si="415"/>
        <v>-10.949933370795971</v>
      </c>
      <c r="M1629" s="349">
        <f t="shared" si="415"/>
        <v>4.506111414582703</v>
      </c>
      <c r="N1629" s="349">
        <f t="shared" si="415"/>
        <v>18.319041657204281</v>
      </c>
      <c r="O1629" s="349">
        <f t="shared" si="415"/>
        <v>-5.9631753185064191</v>
      </c>
      <c r="P1629" s="349">
        <f t="shared" si="415"/>
        <v>-13.106679897545813</v>
      </c>
      <c r="Q1629" s="349">
        <f t="shared" si="415"/>
        <v>4.3665515325026494</v>
      </c>
      <c r="R1629" s="349">
        <f t="shared" si="415"/>
        <v>2.9566314243246516</v>
      </c>
      <c r="S1629" s="349">
        <f t="shared" si="415"/>
        <v>-3.0036684699708105</v>
      </c>
      <c r="T1629" s="349">
        <f t="shared" si="415"/>
        <v>8.7836267466708797</v>
      </c>
      <c r="U1629" s="349">
        <f t="shared" si="414"/>
        <v>-5.577578364013835</v>
      </c>
      <c r="V1629" s="349">
        <f t="shared" si="414"/>
        <v>-3.9290159019686688</v>
      </c>
      <c r="W1629" s="349">
        <f t="shared" si="414"/>
        <v>9.8029768559864117</v>
      </c>
      <c r="X1629" s="349">
        <f t="shared" si="414"/>
        <v>-4.1389901014233788</v>
      </c>
      <c r="Y1629" s="349">
        <f t="shared" si="414"/>
        <v>-5.5173861325257478</v>
      </c>
      <c r="Z1629" s="349">
        <f t="shared" si="414"/>
        <v>-1.7692770077620823</v>
      </c>
      <c r="AA1629" s="349">
        <f t="shared" si="414"/>
        <v>4.0276101311274903</v>
      </c>
      <c r="AB1629" s="349">
        <f t="shared" si="414"/>
        <v>1.0517091706629511</v>
      </c>
      <c r="AC1629" s="349">
        <f t="shared" si="414"/>
        <v>-12.146147168975707</v>
      </c>
      <c r="AD1629" s="349">
        <f t="shared" si="414"/>
        <v>16.727065280714836</v>
      </c>
      <c r="AE1629" s="349">
        <f t="shared" si="414"/>
        <v>1.9461997278705123</v>
      </c>
      <c r="AF1629" s="349"/>
      <c r="AG1629" s="349"/>
      <c r="AH1629" s="349"/>
    </row>
    <row r="1630" spans="1:34" s="299" customFormat="1" x14ac:dyDescent="0.2">
      <c r="A1630" s="297" t="s">
        <v>464</v>
      </c>
      <c r="B1630" s="297" t="s">
        <v>427</v>
      </c>
      <c r="C1630" s="349" t="str">
        <f t="shared" si="415"/>
        <v/>
      </c>
      <c r="D1630" s="349" t="str">
        <f t="shared" si="415"/>
        <v/>
      </c>
      <c r="E1630" s="349">
        <f t="shared" si="415"/>
        <v>0</v>
      </c>
      <c r="F1630" s="349">
        <f t="shared" si="415"/>
        <v>2.2764493507226202</v>
      </c>
      <c r="G1630" s="349">
        <f t="shared" si="415"/>
        <v>-2.225780583090331</v>
      </c>
      <c r="H1630" s="349">
        <f t="shared" si="415"/>
        <v>-9.9174562601230587</v>
      </c>
      <c r="I1630" s="349">
        <f t="shared" si="415"/>
        <v>11.009298636993158</v>
      </c>
      <c r="J1630" s="349">
        <f t="shared" si="415"/>
        <v>5.4223127718739716</v>
      </c>
      <c r="K1630" s="349">
        <f t="shared" si="415"/>
        <v>-16.10342409327621</v>
      </c>
      <c r="L1630" s="349">
        <f t="shared" si="415"/>
        <v>13.06370795921703</v>
      </c>
      <c r="M1630" s="349">
        <f t="shared" si="415"/>
        <v>1.2783873722425954</v>
      </c>
      <c r="N1630" s="349">
        <f t="shared" si="415"/>
        <v>-1.2622509159273987</v>
      </c>
      <c r="O1630" s="349">
        <f t="shared" si="415"/>
        <v>-1.1102230246251565E-14</v>
      </c>
      <c r="P1630" s="349">
        <f t="shared" si="415"/>
        <v>0.16912516367086905</v>
      </c>
      <c r="Q1630" s="349">
        <f t="shared" si="415"/>
        <v>0.70115922173319412</v>
      </c>
      <c r="R1630" s="349">
        <f t="shared" si="415"/>
        <v>-4.5605505690133441</v>
      </c>
      <c r="S1630" s="349">
        <f t="shared" si="415"/>
        <v>1.789899944285378</v>
      </c>
      <c r="T1630" s="349">
        <f t="shared" si="415"/>
        <v>-15.749387645397961</v>
      </c>
      <c r="U1630" s="349">
        <f t="shared" si="414"/>
        <v>17.989802376728605</v>
      </c>
      <c r="V1630" s="349">
        <f t="shared" si="414"/>
        <v>-2.7443828575369311</v>
      </c>
      <c r="W1630" s="349">
        <f t="shared" si="414"/>
        <v>12.729967977643941</v>
      </c>
      <c r="X1630" s="349">
        <f t="shared" si="414"/>
        <v>-9.384953393044837</v>
      </c>
      <c r="Y1630" s="349">
        <f t="shared" si="414"/>
        <v>6.1361545504831083</v>
      </c>
      <c r="Z1630" s="349">
        <f t="shared" si="414"/>
        <v>-2.8812561364338074</v>
      </c>
      <c r="AA1630" s="349">
        <f t="shared" si="414"/>
        <v>1.6187910564724017</v>
      </c>
      <c r="AB1630" s="349">
        <f t="shared" si="414"/>
        <v>-1.5628316918278595</v>
      </c>
      <c r="AC1630" s="349">
        <f t="shared" si="414"/>
        <v>1.9326655170370799</v>
      </c>
      <c r="AD1630" s="349">
        <f t="shared" si="414"/>
        <v>6.3298571196632292</v>
      </c>
      <c r="AE1630" s="349">
        <f t="shared" si="414"/>
        <v>-10.877036784861305</v>
      </c>
      <c r="AF1630" s="349"/>
      <c r="AG1630" s="349"/>
      <c r="AH1630" s="349"/>
    </row>
    <row r="1631" spans="1:34" s="299" customFormat="1" x14ac:dyDescent="0.2">
      <c r="A1631" s="297" t="s">
        <v>465</v>
      </c>
      <c r="B1631" s="297" t="s">
        <v>428</v>
      </c>
      <c r="C1631" s="349" t="str">
        <f t="shared" si="415"/>
        <v/>
      </c>
      <c r="D1631" s="349" t="str">
        <f t="shared" si="415"/>
        <v/>
      </c>
      <c r="E1631" s="349">
        <f t="shared" si="415"/>
        <v>-78.18899705761693</v>
      </c>
      <c r="F1631" s="349">
        <f t="shared" si="415"/>
        <v>-2.4318667797320614</v>
      </c>
      <c r="G1631" s="349">
        <f t="shared" si="415"/>
        <v>-2.1689655499201099</v>
      </c>
      <c r="H1631" s="349">
        <f t="shared" si="415"/>
        <v>4860.5020875452583</v>
      </c>
      <c r="I1631" s="349">
        <f t="shared" si="415"/>
        <v>-93.810360936159881</v>
      </c>
      <c r="J1631" s="349">
        <f t="shared" si="415"/>
        <v>-22.234631184927611</v>
      </c>
      <c r="K1631" s="349">
        <f t="shared" si="415"/>
        <v>-30.000234261919111</v>
      </c>
      <c r="L1631" s="349">
        <f t="shared" si="415"/>
        <v>2.9050155321246551</v>
      </c>
      <c r="M1631" s="349">
        <f t="shared" si="415"/>
        <v>-8.1829573671072353</v>
      </c>
      <c r="N1631" s="349">
        <f t="shared" si="415"/>
        <v>53.864057471593597</v>
      </c>
      <c r="O1631" s="349">
        <f t="shared" si="415"/>
        <v>11.974103128638403</v>
      </c>
      <c r="P1631" s="349">
        <f t="shared" si="415"/>
        <v>40.535287769647169</v>
      </c>
      <c r="Q1631" s="349">
        <f t="shared" si="415"/>
        <v>-30.945179410866796</v>
      </c>
      <c r="R1631" s="349">
        <f t="shared" si="415"/>
        <v>1.3396318878115876</v>
      </c>
      <c r="S1631" s="349">
        <f t="shared" si="415"/>
        <v>-0.33560552752692763</v>
      </c>
      <c r="T1631" s="349">
        <f t="shared" si="415"/>
        <v>-22.113150353387432</v>
      </c>
      <c r="U1631" s="349">
        <f t="shared" si="414"/>
        <v>28.110362435711544</v>
      </c>
      <c r="V1631" s="349">
        <f t="shared" si="414"/>
        <v>-2.8922772305996602</v>
      </c>
      <c r="W1631" s="349">
        <f t="shared" si="414"/>
        <v>3.19077760483506</v>
      </c>
      <c r="X1631" s="349">
        <f t="shared" si="414"/>
        <v>7.6576895258528843E-2</v>
      </c>
      <c r="Y1631" s="349">
        <f t="shared" si="414"/>
        <v>-10.626556952293953</v>
      </c>
      <c r="Z1631" s="349">
        <f t="shared" si="414"/>
        <v>2.3680835698458136</v>
      </c>
      <c r="AA1631" s="349">
        <f t="shared" si="414"/>
        <v>10.675683212011577</v>
      </c>
      <c r="AB1631" s="349">
        <f t="shared" si="414"/>
        <v>-1.1099768146597633</v>
      </c>
      <c r="AC1631" s="349">
        <f t="shared" si="414"/>
        <v>-6.341933192621763</v>
      </c>
      <c r="AD1631" s="349">
        <f t="shared" si="414"/>
        <v>5.4122855851349572</v>
      </c>
      <c r="AE1631" s="349">
        <f t="shared" si="414"/>
        <v>0.63304266030022038</v>
      </c>
      <c r="AF1631" s="349"/>
      <c r="AG1631" s="349"/>
      <c r="AH1631" s="349"/>
    </row>
    <row r="1632" spans="1:34" s="299" customFormat="1" x14ac:dyDescent="0.2">
      <c r="A1632" s="297" t="s">
        <v>466</v>
      </c>
      <c r="B1632" s="297" t="s">
        <v>429</v>
      </c>
      <c r="C1632" s="349" t="str">
        <f t="shared" si="415"/>
        <v/>
      </c>
      <c r="D1632" s="349" t="str">
        <f t="shared" si="415"/>
        <v/>
      </c>
      <c r="E1632" s="349">
        <f t="shared" si="415"/>
        <v>-16.097118133635835</v>
      </c>
      <c r="F1632" s="349">
        <f t="shared" si="415"/>
        <v>-47.330857476380537</v>
      </c>
      <c r="G1632" s="349">
        <f t="shared" si="415"/>
        <v>214.04829028247514</v>
      </c>
      <c r="H1632" s="349">
        <f t="shared" si="415"/>
        <v>-7.2079846924766873</v>
      </c>
      <c r="I1632" s="349">
        <f t="shared" si="415"/>
        <v>-41.852709745760322</v>
      </c>
      <c r="J1632" s="349">
        <f t="shared" si="415"/>
        <v>1.5078100510176329</v>
      </c>
      <c r="K1632" s="349">
        <f t="shared" si="415"/>
        <v>203.64241872124441</v>
      </c>
      <c r="L1632" s="349">
        <f t="shared" si="415"/>
        <v>-95.854712075362343</v>
      </c>
      <c r="M1632" s="349">
        <f t="shared" si="415"/>
        <v>418.64134300235582</v>
      </c>
      <c r="N1632" s="349">
        <f t="shared" si="415"/>
        <v>62.09237629628155</v>
      </c>
      <c r="O1632" s="349">
        <f t="shared" si="415"/>
        <v>165.13036321868043</v>
      </c>
      <c r="P1632" s="349">
        <f t="shared" si="415"/>
        <v>-43.680027690753342</v>
      </c>
      <c r="Q1632" s="349">
        <f t="shared" si="415"/>
        <v>-1.531783794632402</v>
      </c>
      <c r="R1632" s="349">
        <f t="shared" si="415"/>
        <v>34.281789141479948</v>
      </c>
      <c r="S1632" s="349">
        <f t="shared" si="415"/>
        <v>-59.767634874489126</v>
      </c>
      <c r="T1632" s="349">
        <f t="shared" si="415"/>
        <v>106.78982296410884</v>
      </c>
      <c r="U1632" s="349">
        <f t="shared" si="414"/>
        <v>47.97671488793538</v>
      </c>
      <c r="V1632" s="349">
        <f t="shared" si="414"/>
        <v>-26.811249204978647</v>
      </c>
      <c r="W1632" s="349">
        <f t="shared" si="414"/>
        <v>-39.846741809649913</v>
      </c>
      <c r="X1632" s="349">
        <f t="shared" si="414"/>
        <v>112.36477097071517</v>
      </c>
      <c r="Y1632" s="349">
        <f t="shared" si="414"/>
        <v>-24.630525760352128</v>
      </c>
      <c r="Z1632" s="349">
        <f t="shared" si="414"/>
        <v>33.75156228541907</v>
      </c>
      <c r="AA1632" s="349">
        <f t="shared" si="414"/>
        <v>-34.832361594423865</v>
      </c>
      <c r="AB1632" s="349">
        <f t="shared" si="414"/>
        <v>-1.8875540136477631</v>
      </c>
      <c r="AC1632" s="349">
        <f t="shared" si="414"/>
        <v>-1.685311461382244</v>
      </c>
      <c r="AD1632" s="349">
        <f t="shared" si="414"/>
        <v>2.4781169150527305</v>
      </c>
      <c r="AE1632" s="349">
        <f t="shared" si="414"/>
        <v>-16.418641584602955</v>
      </c>
      <c r="AF1632" s="349"/>
      <c r="AG1632" s="349"/>
      <c r="AH1632" s="349"/>
    </row>
    <row r="1633" spans="1:69" s="299" customFormat="1" x14ac:dyDescent="0.2">
      <c r="A1633" s="297" t="s">
        <v>191</v>
      </c>
      <c r="B1633" s="297" t="s">
        <v>430</v>
      </c>
      <c r="C1633" s="349" t="str">
        <f t="shared" si="415"/>
        <v/>
      </c>
      <c r="D1633" s="349" t="str">
        <f t="shared" si="415"/>
        <v/>
      </c>
      <c r="E1633" s="349" t="str">
        <f t="shared" si="415"/>
        <v/>
      </c>
      <c r="F1633" s="349" t="str">
        <f t="shared" si="415"/>
        <v/>
      </c>
      <c r="G1633" s="349" t="str">
        <f t="shared" si="415"/>
        <v/>
      </c>
      <c r="H1633" s="349" t="str">
        <f t="shared" si="415"/>
        <v/>
      </c>
      <c r="I1633" s="349" t="str">
        <f t="shared" si="415"/>
        <v/>
      </c>
      <c r="J1633" s="349" t="str">
        <f t="shared" si="415"/>
        <v/>
      </c>
      <c r="K1633" s="349" t="str">
        <f t="shared" si="415"/>
        <v/>
      </c>
      <c r="L1633" s="349" t="str">
        <f t="shared" si="415"/>
        <v/>
      </c>
      <c r="M1633" s="349" t="str">
        <f t="shared" si="415"/>
        <v/>
      </c>
      <c r="N1633" s="349" t="str">
        <f t="shared" si="415"/>
        <v/>
      </c>
      <c r="O1633" s="349" t="str">
        <f t="shared" si="415"/>
        <v/>
      </c>
      <c r="P1633" s="349" t="str">
        <f t="shared" si="415"/>
        <v/>
      </c>
      <c r="Q1633" s="349" t="str">
        <f t="shared" si="415"/>
        <v/>
      </c>
      <c r="R1633" s="349" t="str">
        <f t="shared" si="415"/>
        <v/>
      </c>
      <c r="S1633" s="349" t="str">
        <f t="shared" si="415"/>
        <v/>
      </c>
      <c r="T1633" s="349" t="str">
        <f t="shared" si="415"/>
        <v/>
      </c>
      <c r="U1633" s="349" t="str">
        <f t="shared" si="414"/>
        <v/>
      </c>
      <c r="V1633" s="349" t="str">
        <f t="shared" si="414"/>
        <v/>
      </c>
      <c r="W1633" s="349" t="str">
        <f t="shared" si="414"/>
        <v/>
      </c>
      <c r="X1633" s="349" t="str">
        <f t="shared" si="414"/>
        <v/>
      </c>
      <c r="Y1633" s="349" t="str">
        <f t="shared" si="414"/>
        <v/>
      </c>
      <c r="Z1633" s="349" t="str">
        <f t="shared" si="414"/>
        <v/>
      </c>
      <c r="AA1633" s="349" t="str">
        <f t="shared" si="414"/>
        <v/>
      </c>
      <c r="AB1633" s="349" t="str">
        <f t="shared" si="414"/>
        <v/>
      </c>
      <c r="AC1633" s="349" t="str">
        <f t="shared" si="414"/>
        <v/>
      </c>
      <c r="AD1633" s="349" t="str">
        <f t="shared" si="414"/>
        <v/>
      </c>
      <c r="AE1633" s="349" t="str">
        <f t="shared" si="414"/>
        <v/>
      </c>
      <c r="AF1633" s="349"/>
      <c r="AG1633" s="349"/>
      <c r="AH1633" s="349"/>
    </row>
    <row r="1634" spans="1:69" s="299" customFormat="1" x14ac:dyDescent="0.2">
      <c r="A1634" s="297" t="s">
        <v>192</v>
      </c>
      <c r="B1634" s="297" t="s">
        <v>431</v>
      </c>
      <c r="C1634" s="349" t="str">
        <f t="shared" si="415"/>
        <v/>
      </c>
      <c r="D1634" s="349" t="str">
        <f t="shared" si="415"/>
        <v/>
      </c>
      <c r="E1634" s="349">
        <f t="shared" si="415"/>
        <v>21.106528516342294</v>
      </c>
      <c r="F1634" s="349">
        <f t="shared" si="415"/>
        <v>-3.3921542151424511</v>
      </c>
      <c r="G1634" s="349">
        <f t="shared" si="415"/>
        <v>133.14720202251925</v>
      </c>
      <c r="H1634" s="349">
        <f t="shared" si="415"/>
        <v>-79.330343753337502</v>
      </c>
      <c r="I1634" s="349">
        <f t="shared" si="415"/>
        <v>68.931637448219732</v>
      </c>
      <c r="J1634" s="349">
        <f t="shared" si="415"/>
        <v>-14.342749741750527</v>
      </c>
      <c r="K1634" s="349">
        <f t="shared" si="415"/>
        <v>41.823543777146433</v>
      </c>
      <c r="L1634" s="349">
        <f t="shared" si="415"/>
        <v>-24.103781854907027</v>
      </c>
      <c r="M1634" s="349">
        <f t="shared" si="415"/>
        <v>0.64940024663384666</v>
      </c>
      <c r="N1634" s="349">
        <f t="shared" si="415"/>
        <v>145.8370988855512</v>
      </c>
      <c r="O1634" s="349">
        <f t="shared" si="415"/>
        <v>-70.62998846598758</v>
      </c>
      <c r="P1634" s="349">
        <f t="shared" si="415"/>
        <v>44.116416106546176</v>
      </c>
      <c r="Q1634" s="349">
        <f t="shared" si="415"/>
        <v>-3.0773771480839152</v>
      </c>
      <c r="R1634" s="349">
        <f t="shared" si="415"/>
        <v>-1.1743657316058198</v>
      </c>
      <c r="S1634" s="349">
        <f t="shared" si="415"/>
        <v>18.180739979049122</v>
      </c>
      <c r="T1634" s="349">
        <f t="shared" si="415"/>
        <v>-10.611413410186543</v>
      </c>
      <c r="U1634" s="349">
        <f t="shared" si="414"/>
        <v>-1.5173989404822841</v>
      </c>
      <c r="V1634" s="349">
        <f t="shared" si="414"/>
        <v>4.3395059760906962</v>
      </c>
      <c r="W1634" s="349">
        <f t="shared" si="414"/>
        <v>-2.8271415703844949</v>
      </c>
      <c r="X1634" s="349">
        <f t="shared" si="414"/>
        <v>2.8087653128725742</v>
      </c>
      <c r="Y1634" s="349">
        <f t="shared" si="414"/>
        <v>-1.6762617824612969</v>
      </c>
      <c r="Z1634" s="349">
        <f t="shared" si="414"/>
        <v>-25.135782231653891</v>
      </c>
      <c r="AA1634" s="349">
        <f t="shared" si="414"/>
        <v>30.286478642836201</v>
      </c>
      <c r="AB1634" s="349">
        <f t="shared" si="414"/>
        <v>-26.458746214438577</v>
      </c>
      <c r="AC1634" s="349">
        <f t="shared" si="414"/>
        <v>44.607762112984737</v>
      </c>
      <c r="AD1634" s="349">
        <f t="shared" si="414"/>
        <v>-6.8065623345664017</v>
      </c>
      <c r="AE1634" s="349">
        <f t="shared" si="414"/>
        <v>2.301517606733805</v>
      </c>
      <c r="AF1634" s="349"/>
      <c r="AG1634" s="349"/>
      <c r="AH1634" s="349"/>
    </row>
    <row r="1635" spans="1:69" s="299" customFormat="1" x14ac:dyDescent="0.2">
      <c r="A1635" s="297" t="s">
        <v>467</v>
      </c>
      <c r="B1635" s="297" t="s">
        <v>433</v>
      </c>
      <c r="C1635" s="349" t="str">
        <f t="shared" si="415"/>
        <v/>
      </c>
      <c r="D1635" s="349" t="str">
        <f t="shared" si="415"/>
        <v/>
      </c>
      <c r="E1635" s="349">
        <f t="shared" si="415"/>
        <v>45.289504122519752</v>
      </c>
      <c r="F1635" s="349">
        <f t="shared" si="415"/>
        <v>-3.3921542151425177</v>
      </c>
      <c r="G1635" s="349">
        <f t="shared" si="415"/>
        <v>133.14720202251937</v>
      </c>
      <c r="H1635" s="349">
        <f t="shared" si="415"/>
        <v>-79.330343753337502</v>
      </c>
      <c r="I1635" s="349">
        <f t="shared" si="415"/>
        <v>29.08708162097313</v>
      </c>
      <c r="J1635" s="349">
        <f t="shared" si="415"/>
        <v>35.791427349299369</v>
      </c>
      <c r="K1635" s="349">
        <f t="shared" si="415"/>
        <v>8.1723059605318014</v>
      </c>
      <c r="L1635" s="349">
        <f t="shared" si="415"/>
        <v>-17.856658492134446</v>
      </c>
      <c r="M1635" s="349">
        <f t="shared" si="415"/>
        <v>0.64940024663395768</v>
      </c>
      <c r="N1635" s="349">
        <f t="shared" si="415"/>
        <v>39.891560634881614</v>
      </c>
      <c r="O1635" s="349">
        <f t="shared" si="415"/>
        <v>-48.386890553021466</v>
      </c>
      <c r="P1635" s="349">
        <f t="shared" si="415"/>
        <v>44.116416106546239</v>
      </c>
      <c r="Q1635" s="349">
        <f t="shared" si="415"/>
        <v>-8.8782683313399779</v>
      </c>
      <c r="R1635" s="349">
        <f t="shared" si="415"/>
        <v>5.1169628023138847</v>
      </c>
      <c r="S1635" s="349">
        <f t="shared" si="415"/>
        <v>18.180739979049122</v>
      </c>
      <c r="T1635" s="349">
        <f t="shared" si="415"/>
        <v>-10.611413410186564</v>
      </c>
      <c r="U1635" s="349">
        <f t="shared" si="414"/>
        <v>-1.5173989404822397</v>
      </c>
      <c r="V1635" s="349">
        <f t="shared" si="414"/>
        <v>4.339505976090674</v>
      </c>
      <c r="W1635" s="349">
        <f t="shared" si="414"/>
        <v>-2.8271415703844838</v>
      </c>
      <c r="X1635" s="349">
        <f t="shared" si="414"/>
        <v>2.8087653128725742</v>
      </c>
      <c r="Y1635" s="349">
        <f t="shared" si="414"/>
        <v>-1.676261782461308</v>
      </c>
      <c r="Z1635" s="349">
        <f t="shared" si="414"/>
        <v>-25.135782231653881</v>
      </c>
      <c r="AA1635" s="349">
        <f t="shared" si="414"/>
        <v>32.156473540031328</v>
      </c>
      <c r="AB1635" s="349">
        <f t="shared" si="414"/>
        <v>-19.542838770618442</v>
      </c>
      <c r="AC1635" s="349">
        <f t="shared" si="414"/>
        <v>27.365332033919778</v>
      </c>
      <c r="AD1635" s="349">
        <f t="shared" si="414"/>
        <v>-3.7847717574361228</v>
      </c>
      <c r="AE1635" s="349">
        <f t="shared" si="414"/>
        <v>-2.8906191587619756</v>
      </c>
      <c r="AF1635" s="349"/>
      <c r="AG1635" s="349"/>
      <c r="AH1635" s="349"/>
    </row>
    <row r="1636" spans="1:69" s="299" customFormat="1" x14ac:dyDescent="0.2">
      <c r="A1636" s="297" t="s">
        <v>193</v>
      </c>
      <c r="B1636" s="297" t="s">
        <v>434</v>
      </c>
      <c r="C1636" s="349" t="str">
        <f t="shared" si="415"/>
        <v/>
      </c>
      <c r="D1636" s="349" t="str">
        <f t="shared" si="415"/>
        <v/>
      </c>
      <c r="E1636" s="349" t="str">
        <f t="shared" si="415"/>
        <v/>
      </c>
      <c r="F1636" s="349" t="str">
        <f t="shared" si="415"/>
        <v/>
      </c>
      <c r="G1636" s="349" t="str">
        <f t="shared" si="415"/>
        <v/>
      </c>
      <c r="H1636" s="349" t="str">
        <f t="shared" si="415"/>
        <v/>
      </c>
      <c r="I1636" s="349" t="str">
        <f t="shared" si="415"/>
        <v/>
      </c>
      <c r="J1636" s="349" t="str">
        <f t="shared" si="415"/>
        <v/>
      </c>
      <c r="K1636" s="349" t="str">
        <f t="shared" si="415"/>
        <v/>
      </c>
      <c r="L1636" s="349" t="str">
        <f t="shared" si="415"/>
        <v/>
      </c>
      <c r="M1636" s="349" t="str">
        <f t="shared" si="415"/>
        <v/>
      </c>
      <c r="N1636" s="349" t="str">
        <f t="shared" si="415"/>
        <v/>
      </c>
      <c r="O1636" s="349" t="str">
        <f t="shared" si="415"/>
        <v/>
      </c>
      <c r="P1636" s="349" t="str">
        <f t="shared" si="415"/>
        <v/>
      </c>
      <c r="Q1636" s="349" t="str">
        <f t="shared" si="415"/>
        <v/>
      </c>
      <c r="R1636" s="349" t="str">
        <f t="shared" si="415"/>
        <v/>
      </c>
      <c r="S1636" s="349" t="str">
        <f t="shared" si="415"/>
        <v/>
      </c>
      <c r="T1636" s="349" t="str">
        <f t="shared" si="415"/>
        <v/>
      </c>
      <c r="U1636" s="349" t="str">
        <f t="shared" si="414"/>
        <v/>
      </c>
      <c r="V1636" s="349" t="str">
        <f t="shared" si="414"/>
        <v/>
      </c>
      <c r="W1636" s="349" t="str">
        <f t="shared" si="414"/>
        <v/>
      </c>
      <c r="X1636" s="349" t="str">
        <f t="shared" si="414"/>
        <v/>
      </c>
      <c r="Y1636" s="349" t="str">
        <f t="shared" si="414"/>
        <v/>
      </c>
      <c r="Z1636" s="349" t="str">
        <f t="shared" si="414"/>
        <v/>
      </c>
      <c r="AA1636" s="349" t="str">
        <f t="shared" si="414"/>
        <v/>
      </c>
      <c r="AB1636" s="349" t="str">
        <f t="shared" si="414"/>
        <v/>
      </c>
      <c r="AC1636" s="349" t="str">
        <f t="shared" si="414"/>
        <v/>
      </c>
      <c r="AD1636" s="349" t="str">
        <f t="shared" si="414"/>
        <v/>
      </c>
      <c r="AE1636" s="349" t="str">
        <f t="shared" si="414"/>
        <v/>
      </c>
      <c r="AF1636" s="349"/>
      <c r="AG1636" s="349"/>
      <c r="AH1636" s="349"/>
    </row>
    <row r="1637" spans="1:69" s="299" customFormat="1" x14ac:dyDescent="0.2">
      <c r="A1637" s="297" t="s">
        <v>60</v>
      </c>
      <c r="B1637" s="297" t="s">
        <v>435</v>
      </c>
      <c r="C1637" s="349" t="str">
        <f t="shared" si="415"/>
        <v/>
      </c>
      <c r="D1637" s="349" t="str">
        <f t="shared" si="415"/>
        <v/>
      </c>
      <c r="E1637" s="349" t="str">
        <f t="shared" si="415"/>
        <v/>
      </c>
      <c r="F1637" s="349" t="str">
        <f t="shared" si="415"/>
        <v/>
      </c>
      <c r="G1637" s="349" t="str">
        <f t="shared" si="415"/>
        <v/>
      </c>
      <c r="H1637" s="349">
        <f t="shared" si="415"/>
        <v>2.2204460492503131E-14</v>
      </c>
      <c r="I1637" s="349">
        <f t="shared" si="415"/>
        <v>-1.1102230246251565E-14</v>
      </c>
      <c r="J1637" s="349">
        <f t="shared" si="415"/>
        <v>0</v>
      </c>
      <c r="K1637" s="349">
        <f t="shared" si="415"/>
        <v>0</v>
      </c>
      <c r="L1637" s="349">
        <f t="shared" si="415"/>
        <v>0</v>
      </c>
      <c r="M1637" s="349">
        <f t="shared" si="415"/>
        <v>0</v>
      </c>
      <c r="N1637" s="349">
        <f t="shared" si="415"/>
        <v>-1.1102230246251565E-14</v>
      </c>
      <c r="O1637" s="349">
        <f t="shared" si="415"/>
        <v>-1.1102230246251565E-14</v>
      </c>
      <c r="P1637" s="349">
        <f t="shared" si="415"/>
        <v>6.6613381477509392E-14</v>
      </c>
      <c r="Q1637" s="349">
        <f t="shared" si="415"/>
        <v>0</v>
      </c>
      <c r="R1637" s="349">
        <f t="shared" si="415"/>
        <v>-3.3306690738754696E-14</v>
      </c>
      <c r="S1637" s="349">
        <f t="shared" si="415"/>
        <v>0</v>
      </c>
      <c r="T1637" s="349">
        <f t="shared" si="415"/>
        <v>-1.1102230246251565E-14</v>
      </c>
      <c r="U1637" s="349">
        <f t="shared" si="414"/>
        <v>2.2204460492503131E-14</v>
      </c>
      <c r="V1637" s="349">
        <f t="shared" si="414"/>
        <v>0</v>
      </c>
      <c r="W1637" s="349">
        <f t="shared" si="414"/>
        <v>2.2204460492503131E-14</v>
      </c>
      <c r="X1637" s="349">
        <f t="shared" si="414"/>
        <v>-4.4408920985006262E-14</v>
      </c>
      <c r="Y1637" s="349">
        <f t="shared" si="414"/>
        <v>2.2204460492503131E-14</v>
      </c>
      <c r="Z1637" s="349">
        <f t="shared" si="414"/>
        <v>2.2204460492503131E-14</v>
      </c>
      <c r="AA1637" s="349">
        <f t="shared" si="414"/>
        <v>2.2204460492503131E-14</v>
      </c>
      <c r="AB1637" s="349">
        <f t="shared" si="414"/>
        <v>-1.2720984187811424</v>
      </c>
      <c r="AC1637" s="349">
        <f t="shared" si="414"/>
        <v>0.58080657949508563</v>
      </c>
      <c r="AD1637" s="349">
        <f t="shared" si="414"/>
        <v>0.70359615814159504</v>
      </c>
      <c r="AE1637" s="349">
        <f t="shared" si="414"/>
        <v>-1.380204868963697</v>
      </c>
      <c r="AF1637" s="349"/>
      <c r="AG1637" s="349"/>
      <c r="AH1637" s="349"/>
    </row>
    <row r="1638" spans="1:69" s="299" customFormat="1" x14ac:dyDescent="0.2">
      <c r="A1638" s="297" t="s">
        <v>119</v>
      </c>
      <c r="B1638" s="297" t="s">
        <v>436</v>
      </c>
      <c r="C1638" s="349" t="str">
        <f t="shared" si="415"/>
        <v/>
      </c>
      <c r="D1638" s="349" t="str">
        <f t="shared" si="415"/>
        <v/>
      </c>
      <c r="E1638" s="349" t="str">
        <f t="shared" si="415"/>
        <v/>
      </c>
      <c r="F1638" s="349" t="str">
        <f t="shared" si="415"/>
        <v/>
      </c>
      <c r="G1638" s="349" t="str">
        <f t="shared" si="415"/>
        <v/>
      </c>
      <c r="H1638" s="349" t="str">
        <f t="shared" si="415"/>
        <v/>
      </c>
      <c r="I1638" s="349">
        <f t="shared" si="415"/>
        <v>8.8817841970012523E-14</v>
      </c>
      <c r="J1638" s="349">
        <f t="shared" si="415"/>
        <v>-8.8817841970012523E-14</v>
      </c>
      <c r="K1638" s="349">
        <f t="shared" si="415"/>
        <v>2.2204460492503131E-14</v>
      </c>
      <c r="L1638" s="349">
        <f t="shared" si="415"/>
        <v>-5.5511151231257827E-14</v>
      </c>
      <c r="M1638" s="349">
        <f t="shared" si="415"/>
        <v>4.4408920985006262E-14</v>
      </c>
      <c r="N1638" s="349">
        <f t="shared" si="415"/>
        <v>2.2204460492503131E-14</v>
      </c>
      <c r="O1638" s="349">
        <f t="shared" si="415"/>
        <v>-3.3306690738754696E-14</v>
      </c>
      <c r="P1638" s="349">
        <f t="shared" si="415"/>
        <v>0</v>
      </c>
      <c r="Q1638" s="349">
        <f t="shared" si="415"/>
        <v>2.2204460492503131E-14</v>
      </c>
      <c r="R1638" s="349">
        <f t="shared" si="415"/>
        <v>-3.3306690738754696E-14</v>
      </c>
      <c r="S1638" s="349">
        <f t="shared" si="415"/>
        <v>6.6613381477509392E-14</v>
      </c>
      <c r="T1638" s="349">
        <f t="shared" si="415"/>
        <v>-3.3306690738754696E-14</v>
      </c>
      <c r="U1638" s="349">
        <f t="shared" si="414"/>
        <v>-3.3306690738754696E-14</v>
      </c>
      <c r="V1638" s="349">
        <f t="shared" si="414"/>
        <v>6.6613381477509392E-14</v>
      </c>
      <c r="W1638" s="349">
        <f t="shared" si="414"/>
        <v>2.2204460492503131E-14</v>
      </c>
      <c r="X1638" s="349">
        <f t="shared" si="414"/>
        <v>-3.3306690738754696E-14</v>
      </c>
      <c r="Y1638" s="349">
        <f t="shared" si="414"/>
        <v>-3.3306690738754696E-14</v>
      </c>
      <c r="Z1638" s="349">
        <f t="shared" si="414"/>
        <v>2.2204460492503131E-14</v>
      </c>
      <c r="AA1638" s="349">
        <f t="shared" si="414"/>
        <v>2.3897447847676112E-2</v>
      </c>
      <c r="AB1638" s="349">
        <f t="shared" si="414"/>
        <v>-1.2799293114550081</v>
      </c>
      <c r="AC1638" s="349">
        <f t="shared" si="414"/>
        <v>-0.8731345889275488</v>
      </c>
      <c r="AD1638" s="349">
        <f t="shared" si="414"/>
        <v>2.1593400253711037</v>
      </c>
      <c r="AE1638" s="349">
        <f t="shared" si="414"/>
        <v>1.3542430119506399E-2</v>
      </c>
      <c r="AF1638" s="349"/>
      <c r="AG1638" s="349"/>
      <c r="AH1638" s="349"/>
    </row>
    <row r="1639" spans="1:69" s="299" customFormat="1" x14ac:dyDescent="0.2">
      <c r="A1639" s="297" t="s">
        <v>468</v>
      </c>
      <c r="B1639" s="297" t="s">
        <v>438</v>
      </c>
      <c r="C1639" s="349" t="str">
        <f t="shared" si="415"/>
        <v/>
      </c>
      <c r="D1639" s="349" t="str">
        <f t="shared" si="415"/>
        <v/>
      </c>
      <c r="E1639" s="349" t="str">
        <f t="shared" si="415"/>
        <v/>
      </c>
      <c r="F1639" s="349" t="str">
        <f t="shared" si="415"/>
        <v/>
      </c>
      <c r="G1639" s="349" t="str">
        <f t="shared" si="415"/>
        <v/>
      </c>
      <c r="H1639" s="349" t="str">
        <f t="shared" si="415"/>
        <v/>
      </c>
      <c r="I1639" s="349">
        <f t="shared" si="415"/>
        <v>2.2204460492503131E-14</v>
      </c>
      <c r="J1639" s="349">
        <f t="shared" si="415"/>
        <v>1.8684239374653355</v>
      </c>
      <c r="K1639" s="349">
        <f t="shared" si="415"/>
        <v>-7.8040598593321686</v>
      </c>
      <c r="L1639" s="349">
        <f t="shared" si="415"/>
        <v>6.4752370746173904</v>
      </c>
      <c r="M1639" s="349">
        <f t="shared" si="415"/>
        <v>2.2204460492503131E-14</v>
      </c>
      <c r="N1639" s="349">
        <f t="shared" si="415"/>
        <v>-3.3306690738754696E-14</v>
      </c>
      <c r="O1639" s="349">
        <f t="shared" si="415"/>
        <v>0</v>
      </c>
      <c r="P1639" s="349">
        <f t="shared" si="415"/>
        <v>0</v>
      </c>
      <c r="Q1639" s="349">
        <f t="shared" si="415"/>
        <v>2.2204460492503131E-14</v>
      </c>
      <c r="R1639" s="349">
        <f t="shared" si="415"/>
        <v>-3.3306690738754696E-14</v>
      </c>
      <c r="S1639" s="349">
        <f t="shared" si="415"/>
        <v>2.2204460492503131E-14</v>
      </c>
      <c r="T1639" s="349">
        <f t="shared" si="415"/>
        <v>2.2204460492503131E-14</v>
      </c>
      <c r="U1639" s="349">
        <f t="shared" si="414"/>
        <v>-1.1102230246251565E-14</v>
      </c>
      <c r="V1639" s="349">
        <f t="shared" si="414"/>
        <v>2.2204460492503131E-14</v>
      </c>
      <c r="W1639" s="349">
        <f t="shared" si="414"/>
        <v>0</v>
      </c>
      <c r="X1639" s="349">
        <f t="shared" si="414"/>
        <v>-3.3306690738754696E-14</v>
      </c>
      <c r="Y1639" s="349">
        <f t="shared" si="414"/>
        <v>2.2204460492503131E-14</v>
      </c>
      <c r="Z1639" s="349">
        <f t="shared" si="414"/>
        <v>-3.3306690738754696E-14</v>
      </c>
      <c r="AA1639" s="349">
        <f t="shared" si="414"/>
        <v>0.59127678943498019</v>
      </c>
      <c r="AB1639" s="349">
        <f t="shared" si="414"/>
        <v>-1.8518879885905393</v>
      </c>
      <c r="AC1639" s="349">
        <f t="shared" si="414"/>
        <v>-0.22930313621064569</v>
      </c>
      <c r="AD1639" s="349">
        <f t="shared" si="414"/>
        <v>2.5496227242230773</v>
      </c>
      <c r="AE1639" s="349">
        <f t="shared" si="414"/>
        <v>-2.04274531610521</v>
      </c>
      <c r="AF1639" s="349"/>
      <c r="AG1639" s="349"/>
      <c r="AH1639" s="349"/>
    </row>
    <row r="1640" spans="1:69" s="299" customFormat="1" x14ac:dyDescent="0.2">
      <c r="A1640" s="297" t="s">
        <v>469</v>
      </c>
      <c r="B1640" s="297" t="s">
        <v>440</v>
      </c>
      <c r="C1640" s="349" t="str">
        <f t="shared" si="415"/>
        <v/>
      </c>
      <c r="D1640" s="349" t="str">
        <f t="shared" si="415"/>
        <v/>
      </c>
      <c r="E1640" s="349" t="str">
        <f t="shared" si="415"/>
        <v/>
      </c>
      <c r="F1640" s="349" t="str">
        <f t="shared" si="415"/>
        <v/>
      </c>
      <c r="G1640" s="349" t="str">
        <f t="shared" si="415"/>
        <v/>
      </c>
      <c r="H1640" s="349" t="str">
        <f t="shared" si="415"/>
        <v/>
      </c>
      <c r="I1640" s="349" t="str">
        <f t="shared" si="415"/>
        <v/>
      </c>
      <c r="J1640" s="349" t="str">
        <f t="shared" si="415"/>
        <v/>
      </c>
      <c r="K1640" s="349" t="str">
        <f t="shared" si="415"/>
        <v/>
      </c>
      <c r="L1640" s="349" t="str">
        <f t="shared" si="415"/>
        <v/>
      </c>
      <c r="M1640" s="349" t="str">
        <f t="shared" si="415"/>
        <v/>
      </c>
      <c r="N1640" s="349" t="str">
        <f t="shared" si="415"/>
        <v/>
      </c>
      <c r="O1640" s="349" t="str">
        <f t="shared" si="415"/>
        <v/>
      </c>
      <c r="P1640" s="349" t="str">
        <f t="shared" si="415"/>
        <v/>
      </c>
      <c r="Q1640" s="349" t="str">
        <f t="shared" si="415"/>
        <v/>
      </c>
      <c r="R1640" s="349" t="str">
        <f t="shared" si="415"/>
        <v/>
      </c>
      <c r="S1640" s="349" t="str">
        <f t="shared" si="415"/>
        <v/>
      </c>
      <c r="T1640" s="349" t="str">
        <f t="shared" si="415"/>
        <v/>
      </c>
      <c r="U1640" s="349" t="str">
        <f t="shared" si="414"/>
        <v/>
      </c>
      <c r="V1640" s="349" t="str">
        <f t="shared" si="414"/>
        <v/>
      </c>
      <c r="W1640" s="349" t="str">
        <f t="shared" si="414"/>
        <v/>
      </c>
      <c r="X1640" s="349" t="str">
        <f t="shared" si="414"/>
        <v/>
      </c>
      <c r="Y1640" s="349" t="str">
        <f t="shared" si="414"/>
        <v/>
      </c>
      <c r="Z1640" s="349" t="str">
        <f t="shared" si="414"/>
        <v/>
      </c>
      <c r="AA1640" s="349" t="str">
        <f t="shared" si="414"/>
        <v/>
      </c>
      <c r="AB1640" s="349" t="str">
        <f t="shared" si="414"/>
        <v/>
      </c>
      <c r="AC1640" s="349" t="str">
        <f t="shared" si="414"/>
        <v/>
      </c>
      <c r="AD1640" s="349" t="str">
        <f t="shared" si="414"/>
        <v/>
      </c>
      <c r="AE1640" s="349" t="str">
        <f t="shared" si="414"/>
        <v/>
      </c>
      <c r="AF1640" s="349"/>
      <c r="AG1640" s="349"/>
      <c r="AH1640" s="349"/>
    </row>
    <row r="1641" spans="1:69" s="300" customFormat="1" x14ac:dyDescent="0.2">
      <c r="A1641" s="297" t="s">
        <v>470</v>
      </c>
      <c r="B1641" s="297" t="s">
        <v>442</v>
      </c>
      <c r="C1641" s="349" t="str">
        <f t="shared" si="415"/>
        <v/>
      </c>
      <c r="D1641" s="349" t="str">
        <f t="shared" si="415"/>
        <v/>
      </c>
      <c r="E1641" s="349" t="str">
        <f t="shared" si="415"/>
        <v/>
      </c>
      <c r="F1641" s="349" t="str">
        <f t="shared" si="415"/>
        <v/>
      </c>
      <c r="G1641" s="349" t="str">
        <f t="shared" si="415"/>
        <v/>
      </c>
      <c r="H1641" s="349" t="str">
        <f t="shared" si="415"/>
        <v/>
      </c>
      <c r="I1641" s="349" t="str">
        <f t="shared" si="415"/>
        <v/>
      </c>
      <c r="J1641" s="349" t="str">
        <f t="shared" si="415"/>
        <v/>
      </c>
      <c r="K1641" s="349" t="str">
        <f t="shared" si="415"/>
        <v/>
      </c>
      <c r="L1641" s="349" t="str">
        <f t="shared" si="415"/>
        <v/>
      </c>
      <c r="M1641" s="349" t="str">
        <f t="shared" si="415"/>
        <v/>
      </c>
      <c r="N1641" s="349" t="str">
        <f t="shared" si="415"/>
        <v/>
      </c>
      <c r="O1641" s="349" t="str">
        <f t="shared" si="415"/>
        <v/>
      </c>
      <c r="P1641" s="349" t="str">
        <f t="shared" si="415"/>
        <v/>
      </c>
      <c r="Q1641" s="349" t="str">
        <f t="shared" si="415"/>
        <v/>
      </c>
      <c r="R1641" s="349" t="str">
        <f t="shared" si="415"/>
        <v/>
      </c>
      <c r="S1641" s="349" t="str">
        <f t="shared" si="415"/>
        <v/>
      </c>
      <c r="T1641" s="349" t="str">
        <f t="shared" si="415"/>
        <v/>
      </c>
      <c r="U1641" s="349" t="str">
        <f t="shared" si="414"/>
        <v/>
      </c>
      <c r="V1641" s="349" t="str">
        <f t="shared" si="414"/>
        <v/>
      </c>
      <c r="W1641" s="349" t="str">
        <f t="shared" si="414"/>
        <v/>
      </c>
      <c r="X1641" s="349" t="str">
        <f t="shared" si="414"/>
        <v/>
      </c>
      <c r="Y1641" s="349" t="str">
        <f t="shared" si="414"/>
        <v/>
      </c>
      <c r="Z1641" s="349" t="str">
        <f t="shared" si="414"/>
        <v/>
      </c>
      <c r="AA1641" s="349" t="str">
        <f t="shared" si="414"/>
        <v/>
      </c>
      <c r="AB1641" s="349" t="str">
        <f t="shared" si="414"/>
        <v/>
      </c>
      <c r="AC1641" s="349" t="str">
        <f t="shared" si="414"/>
        <v/>
      </c>
      <c r="AD1641" s="349" t="str">
        <f t="shared" si="414"/>
        <v/>
      </c>
      <c r="AE1641" s="349" t="str">
        <f t="shared" si="414"/>
        <v/>
      </c>
      <c r="AF1641" s="349"/>
      <c r="AG1641" s="349"/>
      <c r="AH1641" s="349"/>
      <c r="AI1641" s="299"/>
      <c r="AJ1641" s="299"/>
      <c r="AK1641" s="299"/>
      <c r="AL1641" s="299"/>
      <c r="AM1641" s="299"/>
      <c r="AN1641" s="299"/>
      <c r="AO1641" s="299"/>
      <c r="AP1641" s="299"/>
      <c r="AQ1641" s="299"/>
      <c r="AR1641" s="299"/>
      <c r="AS1641" s="299"/>
      <c r="AT1641" s="299"/>
      <c r="AU1641" s="299"/>
      <c r="AV1641" s="299"/>
      <c r="AW1641" s="299"/>
      <c r="AX1641" s="299"/>
      <c r="AY1641" s="299"/>
      <c r="AZ1641" s="299"/>
      <c r="BA1641" s="299"/>
      <c r="BB1641" s="299"/>
      <c r="BC1641" s="299"/>
      <c r="BD1641" s="299"/>
      <c r="BE1641" s="299"/>
      <c r="BF1641" s="299"/>
      <c r="BG1641" s="299"/>
      <c r="BH1641" s="299"/>
      <c r="BI1641" s="299"/>
      <c r="BJ1641" s="299"/>
      <c r="BK1641" s="299"/>
      <c r="BL1641" s="299"/>
      <c r="BM1641" s="299"/>
      <c r="BN1641" s="299"/>
      <c r="BO1641" s="299"/>
      <c r="BP1641" s="299"/>
      <c r="BQ1641" s="299"/>
    </row>
    <row r="1642" spans="1:69" s="299" customFormat="1" ht="10.8" thickBot="1" x14ac:dyDescent="0.25">
      <c r="A1642" s="297" t="s">
        <v>75</v>
      </c>
      <c r="B1642" s="297" t="s">
        <v>443</v>
      </c>
      <c r="C1642" s="349" t="str">
        <f t="shared" si="415"/>
        <v/>
      </c>
      <c r="D1642" s="349" t="str">
        <f t="shared" si="415"/>
        <v/>
      </c>
      <c r="E1642" s="349">
        <f t="shared" si="415"/>
        <v>-20.963944555394143</v>
      </c>
      <c r="F1642" s="349">
        <f t="shared" si="415"/>
        <v>8.6722948102973874</v>
      </c>
      <c r="G1642" s="349">
        <f t="shared" si="415"/>
        <v>3.5411699872520019</v>
      </c>
      <c r="H1642" s="349">
        <f t="shared" si="415"/>
        <v>7.4846227620004147</v>
      </c>
      <c r="I1642" s="349">
        <f t="shared" si="415"/>
        <v>-19.573742541800854</v>
      </c>
      <c r="J1642" s="349">
        <f t="shared" si="415"/>
        <v>10.758017231984685</v>
      </c>
      <c r="K1642" s="349">
        <f t="shared" si="415"/>
        <v>1.5894476587087203</v>
      </c>
      <c r="L1642" s="349">
        <f t="shared" si="415"/>
        <v>-6.5903569361615455</v>
      </c>
      <c r="M1642" s="349">
        <f t="shared" si="415"/>
        <v>30.525556021056111</v>
      </c>
      <c r="N1642" s="349">
        <f t="shared" si="415"/>
        <v>-32.420856139223751</v>
      </c>
      <c r="O1642" s="349">
        <f t="shared" si="415"/>
        <v>35.324375863088498</v>
      </c>
      <c r="P1642" s="349">
        <f t="shared" si="415"/>
        <v>-8.2673506024460117</v>
      </c>
      <c r="Q1642" s="349">
        <f t="shared" si="415"/>
        <v>3.808008353816672</v>
      </c>
      <c r="R1642" s="349">
        <f t="shared" si="415"/>
        <v>-4.4713529963594789</v>
      </c>
      <c r="S1642" s="349">
        <f t="shared" si="415"/>
        <v>0.91994158226567091</v>
      </c>
      <c r="T1642" s="349">
        <f t="shared" si="415"/>
        <v>-0.29230353921295693</v>
      </c>
      <c r="U1642" s="349">
        <f t="shared" si="414"/>
        <v>-0.25646443168647615</v>
      </c>
      <c r="V1642" s="349">
        <f t="shared" si="414"/>
        <v>-3.2252015310652027E-4</v>
      </c>
      <c r="W1642" s="349">
        <f t="shared" si="414"/>
        <v>0.2945122250122445</v>
      </c>
      <c r="X1642" s="349">
        <f t="shared" si="414"/>
        <v>12.222331996658365</v>
      </c>
      <c r="Y1642" s="349">
        <f t="shared" si="414"/>
        <v>-11.152903731628349</v>
      </c>
      <c r="Z1642" s="349">
        <f t="shared" si="414"/>
        <v>3.1085992786561434E-4</v>
      </c>
      <c r="AA1642" s="349">
        <f t="shared" si="414"/>
        <v>3.1703102539126782E-2</v>
      </c>
      <c r="AB1642" s="349">
        <f t="shared" si="414"/>
        <v>-1.3056847838490149</v>
      </c>
      <c r="AC1642" s="349">
        <f t="shared" si="414"/>
        <v>0.15432183103498698</v>
      </c>
      <c r="AD1642" s="349">
        <f t="shared" si="414"/>
        <v>-1.2906139204505118</v>
      </c>
      <c r="AE1642" s="349">
        <f t="shared" si="414"/>
        <v>-0.71673035246536676</v>
      </c>
      <c r="AF1642" s="349"/>
      <c r="AG1642" s="349"/>
      <c r="AH1642" s="349"/>
    </row>
    <row r="1643" spans="1:69" s="299" customFormat="1" ht="10.8" thickBot="1" x14ac:dyDescent="0.25">
      <c r="A1643" s="338" t="s">
        <v>74</v>
      </c>
      <c r="B1643" s="342"/>
      <c r="C1643" s="350" t="str">
        <f t="shared" si="415"/>
        <v/>
      </c>
      <c r="D1643" s="350" t="str">
        <f t="shared" si="415"/>
        <v/>
      </c>
      <c r="E1643" s="350">
        <f t="shared" si="415"/>
        <v>-14.431484158404217</v>
      </c>
      <c r="F1643" s="350">
        <f t="shared" ref="F1643:T1643" si="416">IFERROR(100*(F1590/E1590-1),"")</f>
        <v>-4.1601522379327571</v>
      </c>
      <c r="G1643" s="350">
        <f t="shared" si="416"/>
        <v>32.417942598564117</v>
      </c>
      <c r="H1643" s="350">
        <f t="shared" si="416"/>
        <v>-26.138636577418882</v>
      </c>
      <c r="I1643" s="350">
        <f t="shared" si="416"/>
        <v>17.365601257369569</v>
      </c>
      <c r="J1643" s="350">
        <f t="shared" si="416"/>
        <v>6.6956391998565623</v>
      </c>
      <c r="K1643" s="350">
        <f t="shared" si="416"/>
        <v>-16.141957624050995</v>
      </c>
      <c r="L1643" s="350">
        <f t="shared" si="416"/>
        <v>-0.61626928989372276</v>
      </c>
      <c r="M1643" s="350">
        <f t="shared" si="416"/>
        <v>8.6874122658371355</v>
      </c>
      <c r="N1643" s="350">
        <f t="shared" si="416"/>
        <v>2.3943247621621033</v>
      </c>
      <c r="O1643" s="350">
        <f t="shared" si="416"/>
        <v>9.2924163585599739</v>
      </c>
      <c r="P1643" s="350">
        <f t="shared" si="416"/>
        <v>-9.647477843093089</v>
      </c>
      <c r="Q1643" s="350">
        <f t="shared" si="416"/>
        <v>-4.0531849708858481</v>
      </c>
      <c r="R1643" s="350">
        <f t="shared" si="416"/>
        <v>2.5838578170825244</v>
      </c>
      <c r="S1643" s="350">
        <f t="shared" si="416"/>
        <v>1.2939217705254746</v>
      </c>
      <c r="T1643" s="350">
        <f t="shared" si="416"/>
        <v>2.9842832143734288</v>
      </c>
      <c r="U1643" s="350">
        <f t="shared" si="414"/>
        <v>-3.4946684252285865</v>
      </c>
      <c r="V1643" s="350">
        <f t="shared" si="414"/>
        <v>3.5036077705111079</v>
      </c>
      <c r="W1643" s="350">
        <f t="shared" si="414"/>
        <v>3.0392413188679246</v>
      </c>
      <c r="X1643" s="350">
        <f t="shared" si="414"/>
        <v>-8.2695376075109017</v>
      </c>
      <c r="Y1643" s="350">
        <f t="shared" si="414"/>
        <v>-5.0137262810263756</v>
      </c>
      <c r="Z1643" s="350">
        <f t="shared" si="414"/>
        <v>6.916333637114036</v>
      </c>
      <c r="AA1643" s="350">
        <f t="shared" si="414"/>
        <v>0.63169464466099612</v>
      </c>
      <c r="AB1643" s="350">
        <f t="shared" si="414"/>
        <v>2.3141929660871696</v>
      </c>
      <c r="AC1643" s="350">
        <f t="shared" si="414"/>
        <v>-12.628539364593616</v>
      </c>
      <c r="AD1643" s="350">
        <f t="shared" si="414"/>
        <v>4.8769632120139406</v>
      </c>
      <c r="AE1643" s="350">
        <f t="shared" si="414"/>
        <v>25.32201494541426</v>
      </c>
      <c r="AF1643" s="350"/>
      <c r="AG1643" s="350"/>
      <c r="AH1643" s="350"/>
    </row>
    <row r="1644" spans="1:69" x14ac:dyDescent="0.2">
      <c r="B1644" s="234"/>
      <c r="C1644" s="234"/>
      <c r="D1644" s="234"/>
      <c r="E1644" s="234"/>
      <c r="F1644" s="234"/>
      <c r="G1644" s="234"/>
      <c r="H1644" s="234"/>
      <c r="I1644" s="234"/>
      <c r="J1644" s="234"/>
      <c r="K1644" s="234"/>
      <c r="L1644" s="234"/>
      <c r="M1644" s="234"/>
      <c r="N1644" s="234"/>
      <c r="O1644" s="234"/>
      <c r="P1644" s="234"/>
      <c r="Q1644" s="234"/>
      <c r="R1644" s="234"/>
      <c r="S1644" s="234"/>
      <c r="T1644" s="234"/>
      <c r="U1644" s="234"/>
      <c r="V1644" s="234"/>
      <c r="W1644" s="234"/>
      <c r="X1644" s="234"/>
      <c r="Y1644" s="234"/>
      <c r="Z1644" s="234"/>
      <c r="AA1644" s="234"/>
      <c r="AB1644" s="234"/>
      <c r="AC1644" s="234"/>
      <c r="AD1644" s="234"/>
      <c r="AE1644" s="234"/>
      <c r="AF1644" s="234"/>
      <c r="AG1644" s="234"/>
      <c r="AH1644" s="234"/>
    </row>
    <row r="1647" spans="1:69" s="376" customFormat="1" ht="20.399999999999999" customHeight="1" x14ac:dyDescent="0.25">
      <c r="A1647" s="376" t="s">
        <v>586</v>
      </c>
    </row>
    <row r="1649" spans="1:34" s="377" customFormat="1" x14ac:dyDescent="0.2"/>
    <row r="1650" spans="1:34" s="379" customFormat="1" ht="10.8" thickBot="1" x14ac:dyDescent="0.25">
      <c r="A1650" s="378" t="s">
        <v>644</v>
      </c>
    </row>
    <row r="1651" spans="1:34" s="377" customFormat="1" ht="14.4" thickBot="1" x14ac:dyDescent="0.3">
      <c r="A1651" s="380" t="s">
        <v>0</v>
      </c>
      <c r="B1651" s="381"/>
      <c r="C1651" s="381">
        <f t="shared" ref="C1651" si="417">IF(ISNUMBER(B1651),B1651+1,1993)</f>
        <v>1993</v>
      </c>
      <c r="D1651" s="381">
        <f t="shared" ref="D1651" si="418">IF(ISNUMBER(C1651),C1651+1,1993)</f>
        <v>1994</v>
      </c>
      <c r="E1651" s="381">
        <f t="shared" ref="E1651" si="419">IF(ISNUMBER(D1651),D1651+1,1993)</f>
        <v>1995</v>
      </c>
      <c r="F1651" s="381">
        <f t="shared" ref="F1651" si="420">IF(ISNUMBER(E1651),E1651+1,1993)</f>
        <v>1996</v>
      </c>
      <c r="G1651" s="381">
        <f t="shared" ref="G1651" si="421">IF(ISNUMBER(F1651),F1651+1,1993)</f>
        <v>1997</v>
      </c>
      <c r="H1651" s="381">
        <f t="shared" ref="H1651" si="422">IF(ISNUMBER(G1651),G1651+1,1993)</f>
        <v>1998</v>
      </c>
      <c r="I1651" s="381">
        <f t="shared" ref="I1651" si="423">IF(ISNUMBER(H1651),H1651+1,1993)</f>
        <v>1999</v>
      </c>
      <c r="J1651" s="381">
        <f t="shared" ref="J1651" si="424">IF(ISNUMBER(I1651),I1651+1,1993)</f>
        <v>2000</v>
      </c>
      <c r="K1651" s="381">
        <f t="shared" ref="K1651" si="425">IF(ISNUMBER(J1651),J1651+1,1993)</f>
        <v>2001</v>
      </c>
      <c r="L1651" s="381">
        <f t="shared" ref="L1651" si="426">IF(ISNUMBER(K1651),K1651+1,1993)</f>
        <v>2002</v>
      </c>
      <c r="M1651" s="381">
        <f t="shared" ref="M1651" si="427">IF(ISNUMBER(L1651),L1651+1,1993)</f>
        <v>2003</v>
      </c>
      <c r="N1651" s="381">
        <f t="shared" ref="N1651" si="428">IF(ISNUMBER(M1651),M1651+1,1993)</f>
        <v>2004</v>
      </c>
      <c r="O1651" s="381">
        <f t="shared" ref="O1651" si="429">IF(ISNUMBER(N1651),N1651+1,1993)</f>
        <v>2005</v>
      </c>
      <c r="P1651" s="381">
        <f t="shared" ref="P1651" si="430">IF(ISNUMBER(O1651),O1651+1,1993)</f>
        <v>2006</v>
      </c>
      <c r="Q1651" s="381">
        <f t="shared" ref="Q1651" si="431">IF(ISNUMBER(P1651),P1651+1,1993)</f>
        <v>2007</v>
      </c>
      <c r="R1651" s="381">
        <f t="shared" ref="R1651" si="432">IF(ISNUMBER(Q1651),Q1651+1,1993)</f>
        <v>2008</v>
      </c>
      <c r="S1651" s="381">
        <f t="shared" ref="S1651" si="433">IF(ISNUMBER(R1651),R1651+1,1993)</f>
        <v>2009</v>
      </c>
      <c r="T1651" s="381">
        <f t="shared" ref="T1651" si="434">IF(ISNUMBER(S1651),S1651+1,1993)</f>
        <v>2010</v>
      </c>
      <c r="U1651" s="381">
        <f t="shared" ref="U1651" si="435">IF(ISNUMBER(T1651),T1651+1,1993)</f>
        <v>2011</v>
      </c>
      <c r="V1651" s="381">
        <f t="shared" ref="V1651" si="436">IF(ISNUMBER(U1651),U1651+1,1993)</f>
        <v>2012</v>
      </c>
      <c r="W1651" s="381">
        <f t="shared" ref="W1651" si="437">IF(ISNUMBER(V1651),V1651+1,1993)</f>
        <v>2013</v>
      </c>
      <c r="X1651" s="381">
        <f t="shared" ref="X1651" si="438">IF(ISNUMBER(W1651),W1651+1,1993)</f>
        <v>2014</v>
      </c>
      <c r="Y1651" s="381">
        <f t="shared" ref="Y1651" si="439">IF(ISNUMBER(X1651),X1651+1,1993)</f>
        <v>2015</v>
      </c>
      <c r="Z1651" s="381">
        <v>2016</v>
      </c>
      <c r="AA1651" s="381">
        <v>2017</v>
      </c>
      <c r="AB1651" s="381">
        <v>2018</v>
      </c>
      <c r="AC1651" s="381">
        <v>2019</v>
      </c>
      <c r="AD1651" s="381">
        <v>2020</v>
      </c>
      <c r="AE1651" s="381">
        <v>2021</v>
      </c>
      <c r="AF1651" s="381">
        <v>2022</v>
      </c>
      <c r="AG1651" s="382">
        <v>2023</v>
      </c>
      <c r="AH1651" s="382"/>
    </row>
    <row r="1652" spans="1:34" s="377" customFormat="1" ht="13.8" x14ac:dyDescent="0.25">
      <c r="A1652" s="383" t="s">
        <v>7</v>
      </c>
      <c r="B1652" s="384"/>
      <c r="C1652" s="401">
        <f>C64</f>
        <v>835.62222944828954</v>
      </c>
      <c r="D1652" s="401">
        <f t="shared" ref="D1652:AG1652" si="440">D64</f>
        <v>969.2473922419307</v>
      </c>
      <c r="E1652" s="401">
        <f t="shared" si="440"/>
        <v>1038.2510863285031</v>
      </c>
      <c r="F1652" s="401">
        <f t="shared" si="440"/>
        <v>1039.77819727272</v>
      </c>
      <c r="G1652" s="401">
        <f t="shared" si="440"/>
        <v>1194.4982617988423</v>
      </c>
      <c r="H1652" s="401">
        <f t="shared" si="440"/>
        <v>1266.4852182431844</v>
      </c>
      <c r="I1652" s="401">
        <f t="shared" si="440"/>
        <v>1350.9972091040199</v>
      </c>
      <c r="J1652" s="401">
        <f t="shared" si="440"/>
        <v>1359.6403495291001</v>
      </c>
      <c r="K1652" s="401">
        <f t="shared" si="440"/>
        <v>1493.8305129954874</v>
      </c>
      <c r="L1652" s="401">
        <f t="shared" si="440"/>
        <v>1573.9246491160586</v>
      </c>
      <c r="M1652" s="401">
        <f t="shared" si="440"/>
        <v>1618.2724218211717</v>
      </c>
      <c r="N1652" s="401">
        <f t="shared" si="440"/>
        <v>1743.4125259656053</v>
      </c>
      <c r="O1652" s="401">
        <f t="shared" si="440"/>
        <v>1721.4000485105616</v>
      </c>
      <c r="P1652" s="401">
        <f t="shared" si="440"/>
        <v>1706.9132806752946</v>
      </c>
      <c r="Q1652" s="401">
        <f t="shared" si="440"/>
        <v>1816.1421132379805</v>
      </c>
      <c r="R1652" s="401">
        <f t="shared" si="440"/>
        <v>1977.9000456693648</v>
      </c>
      <c r="S1652" s="401">
        <f t="shared" si="440"/>
        <v>2152.7347599772879</v>
      </c>
      <c r="T1652" s="401">
        <f t="shared" si="440"/>
        <v>2350.5033353598837</v>
      </c>
      <c r="U1652" s="401">
        <f t="shared" si="440"/>
        <v>2410.2306974582157</v>
      </c>
      <c r="V1652" s="401">
        <f t="shared" si="440"/>
        <v>2564.5250755112693</v>
      </c>
      <c r="W1652" s="401">
        <f t="shared" si="440"/>
        <v>2785.9200165622756</v>
      </c>
      <c r="X1652" s="401">
        <f t="shared" si="440"/>
        <v>3022.9508100891326</v>
      </c>
      <c r="Y1652" s="401">
        <f t="shared" si="440"/>
        <v>3277.200524730039</v>
      </c>
      <c r="Z1652" s="401">
        <f t="shared" si="440"/>
        <v>3445.163</v>
      </c>
      <c r="AA1652" s="401">
        <f t="shared" si="440"/>
        <v>3499.3649999999998</v>
      </c>
      <c r="AB1652" s="401">
        <f t="shared" si="440"/>
        <v>3663.2830000000004</v>
      </c>
      <c r="AC1652" s="401">
        <f t="shared" si="440"/>
        <v>3905.4659999999999</v>
      </c>
      <c r="AD1652" s="401">
        <f t="shared" si="440"/>
        <v>4106.2529999999997</v>
      </c>
      <c r="AE1652" s="401">
        <f t="shared" si="440"/>
        <v>4233.0920000000006</v>
      </c>
      <c r="AF1652" s="401">
        <f t="shared" si="440"/>
        <v>4577.1020000000008</v>
      </c>
      <c r="AG1652" s="402">
        <f t="shared" si="440"/>
        <v>5169.7559999999994</v>
      </c>
      <c r="AH1652" s="402"/>
    </row>
    <row r="1653" spans="1:34" s="377" customFormat="1" ht="13.8" x14ac:dyDescent="0.25">
      <c r="A1653" s="383" t="s">
        <v>587</v>
      </c>
      <c r="B1653" s="384"/>
      <c r="C1653" s="401"/>
      <c r="D1653" s="401"/>
      <c r="E1653" s="401"/>
      <c r="F1653" s="401"/>
      <c r="G1653" s="401"/>
      <c r="H1653" s="401"/>
      <c r="I1653" s="401"/>
      <c r="J1653" s="401"/>
      <c r="K1653" s="401"/>
      <c r="L1653" s="401"/>
      <c r="M1653" s="401"/>
      <c r="N1653" s="401"/>
      <c r="O1653" s="401"/>
      <c r="P1653" s="401"/>
      <c r="Q1653" s="401"/>
      <c r="R1653" s="401"/>
      <c r="S1653" s="401"/>
      <c r="T1653" s="401"/>
      <c r="U1653" s="401"/>
      <c r="V1653" s="401"/>
      <c r="W1653" s="401"/>
      <c r="X1653" s="401"/>
      <c r="Y1653" s="401"/>
      <c r="Z1653" s="401"/>
      <c r="AA1653" s="401"/>
      <c r="AB1653" s="401"/>
      <c r="AC1653" s="401"/>
      <c r="AD1653" s="401"/>
      <c r="AE1653" s="401"/>
      <c r="AF1653" s="401"/>
      <c r="AG1653" s="402"/>
      <c r="AH1653" s="402"/>
    </row>
    <row r="1654" spans="1:34" s="377" customFormat="1" ht="13.8" x14ac:dyDescent="0.25">
      <c r="A1654" s="383" t="s">
        <v>588</v>
      </c>
      <c r="B1654" s="384"/>
      <c r="C1654" s="401">
        <f>C65</f>
        <v>469.1285272862122</v>
      </c>
      <c r="D1654" s="401">
        <f t="shared" ref="D1654:AG1654" si="441">D65</f>
        <v>524.37300579386454</v>
      </c>
      <c r="E1654" s="401">
        <f t="shared" si="441"/>
        <v>550.04429967260853</v>
      </c>
      <c r="F1654" s="401">
        <f t="shared" si="441"/>
        <v>574.22164795789172</v>
      </c>
      <c r="G1654" s="401">
        <f t="shared" si="441"/>
        <v>653.98451330013268</v>
      </c>
      <c r="H1654" s="401">
        <f t="shared" si="441"/>
        <v>683.10445265884243</v>
      </c>
      <c r="I1654" s="401">
        <f t="shared" si="441"/>
        <v>735.15374369011647</v>
      </c>
      <c r="J1654" s="401">
        <f t="shared" si="441"/>
        <v>740.62808653661853</v>
      </c>
      <c r="K1654" s="401">
        <f t="shared" si="441"/>
        <v>824.99655882627212</v>
      </c>
      <c r="L1654" s="401">
        <f t="shared" si="441"/>
        <v>871.07915025727402</v>
      </c>
      <c r="M1654" s="401">
        <f t="shared" si="441"/>
        <v>856.82795153055326</v>
      </c>
      <c r="N1654" s="401">
        <f t="shared" si="441"/>
        <v>925.05009044068095</v>
      </c>
      <c r="O1654" s="401">
        <f t="shared" si="441"/>
        <v>938.17666521568481</v>
      </c>
      <c r="P1654" s="401">
        <f t="shared" si="441"/>
        <v>910.23611046423412</v>
      </c>
      <c r="Q1654" s="401">
        <f t="shared" si="441"/>
        <v>937.98882306042231</v>
      </c>
      <c r="R1654" s="401">
        <f t="shared" si="441"/>
        <v>999.45722573064086</v>
      </c>
      <c r="S1654" s="401">
        <f t="shared" si="441"/>
        <v>1166.6398519556094</v>
      </c>
      <c r="T1654" s="401">
        <f t="shared" si="441"/>
        <v>1284.8223444672406</v>
      </c>
      <c r="U1654" s="401">
        <f t="shared" si="441"/>
        <v>1289.6517739596623</v>
      </c>
      <c r="V1654" s="401">
        <f t="shared" si="441"/>
        <v>1365.9509902637255</v>
      </c>
      <c r="W1654" s="401">
        <f t="shared" si="441"/>
        <v>1507.028578954116</v>
      </c>
      <c r="X1654" s="401">
        <f t="shared" si="441"/>
        <v>1629.8637423695127</v>
      </c>
      <c r="Y1654" s="401">
        <f t="shared" si="441"/>
        <v>1813.8875044401273</v>
      </c>
      <c r="Z1654" s="401">
        <f t="shared" si="441"/>
        <v>1985.241</v>
      </c>
      <c r="AA1654" s="401">
        <f t="shared" si="441"/>
        <v>1962.65</v>
      </c>
      <c r="AB1654" s="401">
        <f t="shared" si="441"/>
        <v>2072.6370000000002</v>
      </c>
      <c r="AC1654" s="401">
        <f t="shared" si="441"/>
        <v>2192.5349999999999</v>
      </c>
      <c r="AD1654" s="401">
        <f t="shared" si="441"/>
        <v>2325.1289999999999</v>
      </c>
      <c r="AE1654" s="401">
        <f t="shared" si="441"/>
        <v>2377.5140000000001</v>
      </c>
      <c r="AF1654" s="401">
        <f t="shared" si="441"/>
        <v>2555.0129999999999</v>
      </c>
      <c r="AG1654" s="402">
        <f t="shared" si="441"/>
        <v>2944.9209999999998</v>
      </c>
      <c r="AH1654" s="402"/>
    </row>
    <row r="1655" spans="1:34" s="377" customFormat="1" ht="13.8" x14ac:dyDescent="0.25">
      <c r="A1655" s="383" t="s">
        <v>589</v>
      </c>
      <c r="B1655" s="384"/>
      <c r="C1655" s="401"/>
      <c r="D1655" s="401"/>
      <c r="E1655" s="401"/>
      <c r="F1655" s="401"/>
      <c r="G1655" s="401"/>
      <c r="H1655" s="401"/>
      <c r="I1655" s="401"/>
      <c r="J1655" s="401"/>
      <c r="K1655" s="401"/>
      <c r="L1655" s="401"/>
      <c r="M1655" s="401"/>
      <c r="N1655" s="401"/>
      <c r="O1655" s="401"/>
      <c r="P1655" s="401"/>
      <c r="Q1655" s="401"/>
      <c r="R1655" s="401"/>
      <c r="S1655" s="401"/>
      <c r="T1655" s="401"/>
      <c r="U1655" s="401"/>
      <c r="V1655" s="401"/>
      <c r="W1655" s="401"/>
      <c r="X1655" s="401"/>
      <c r="Y1655" s="401"/>
      <c r="Z1655" s="401"/>
      <c r="AA1655" s="401"/>
      <c r="AB1655" s="401"/>
      <c r="AC1655" s="401"/>
      <c r="AD1655" s="401"/>
      <c r="AE1655" s="401"/>
      <c r="AF1655" s="401"/>
      <c r="AG1655" s="402"/>
      <c r="AH1655" s="402"/>
    </row>
    <row r="1656" spans="1:34" s="377" customFormat="1" ht="13.8" x14ac:dyDescent="0.25">
      <c r="A1656" s="383" t="s">
        <v>590</v>
      </c>
      <c r="B1656" s="384"/>
      <c r="C1656" s="401"/>
      <c r="D1656" s="401"/>
      <c r="E1656" s="401"/>
      <c r="F1656" s="401"/>
      <c r="G1656" s="401"/>
      <c r="H1656" s="401"/>
      <c r="I1656" s="401"/>
      <c r="J1656" s="401"/>
      <c r="K1656" s="401"/>
      <c r="L1656" s="401"/>
      <c r="M1656" s="401"/>
      <c r="N1656" s="401"/>
      <c r="O1656" s="401"/>
      <c r="P1656" s="401"/>
      <c r="Q1656" s="401"/>
      <c r="R1656" s="401"/>
      <c r="S1656" s="401"/>
      <c r="T1656" s="401"/>
      <c r="U1656" s="401"/>
      <c r="V1656" s="401"/>
      <c r="W1656" s="401"/>
      <c r="X1656" s="401"/>
      <c r="Y1656" s="401"/>
      <c r="Z1656" s="401"/>
      <c r="AA1656" s="401"/>
      <c r="AB1656" s="401"/>
      <c r="AC1656" s="401"/>
      <c r="AD1656" s="401"/>
      <c r="AE1656" s="401"/>
      <c r="AF1656" s="401"/>
      <c r="AG1656" s="402"/>
      <c r="AH1656" s="402"/>
    </row>
    <row r="1657" spans="1:34" s="377" customFormat="1" ht="13.8" x14ac:dyDescent="0.25">
      <c r="A1657" s="383" t="s">
        <v>591</v>
      </c>
      <c r="B1657" s="384"/>
      <c r="C1657" s="401">
        <f>+C1658+C1659</f>
        <v>182.85854816886135</v>
      </c>
      <c r="D1657" s="401">
        <f t="shared" ref="D1657:AG1657" si="442">+D1658+D1659</f>
        <v>211.53676670187383</v>
      </c>
      <c r="E1657" s="401">
        <f t="shared" si="442"/>
        <v>235.02505468971424</v>
      </c>
      <c r="F1657" s="401">
        <f t="shared" si="442"/>
        <v>228.10726362906456</v>
      </c>
      <c r="G1657" s="401">
        <f t="shared" si="442"/>
        <v>251.61870777026252</v>
      </c>
      <c r="H1657" s="401">
        <f t="shared" si="442"/>
        <v>270.63499839337902</v>
      </c>
      <c r="I1657" s="401">
        <f t="shared" si="442"/>
        <v>306.48250882387231</v>
      </c>
      <c r="J1657" s="401">
        <f t="shared" si="442"/>
        <v>311.36939809334103</v>
      </c>
      <c r="K1657" s="401">
        <f t="shared" si="442"/>
        <v>329.95868670250582</v>
      </c>
      <c r="L1657" s="401">
        <f t="shared" si="442"/>
        <v>373.10670884528901</v>
      </c>
      <c r="M1657" s="401">
        <f t="shared" si="442"/>
        <v>393.71583644934532</v>
      </c>
      <c r="N1657" s="401">
        <f t="shared" si="442"/>
        <v>392.26579839615897</v>
      </c>
      <c r="O1657" s="401">
        <f t="shared" si="442"/>
        <v>405.92299299774197</v>
      </c>
      <c r="P1657" s="401">
        <f t="shared" si="442"/>
        <v>415.89596499498725</v>
      </c>
      <c r="Q1657" s="401">
        <f t="shared" si="442"/>
        <v>431.43416825656232</v>
      </c>
      <c r="R1657" s="401">
        <f t="shared" si="442"/>
        <v>475.90894503701401</v>
      </c>
      <c r="S1657" s="401">
        <f t="shared" si="442"/>
        <v>503.39483439169976</v>
      </c>
      <c r="T1657" s="401">
        <f t="shared" si="442"/>
        <v>526.74179464151075</v>
      </c>
      <c r="U1657" s="401">
        <f t="shared" si="442"/>
        <v>566.94994298965128</v>
      </c>
      <c r="V1657" s="401">
        <f t="shared" si="442"/>
        <v>605.22251330985478</v>
      </c>
      <c r="W1657" s="401">
        <f t="shared" si="442"/>
        <v>639.1370405202241</v>
      </c>
      <c r="X1657" s="401">
        <f t="shared" si="442"/>
        <v>664.59499570552225</v>
      </c>
      <c r="Y1657" s="401">
        <f t="shared" si="442"/>
        <v>689.42432650897126</v>
      </c>
      <c r="Z1657" s="401">
        <f t="shared" si="442"/>
        <v>712.86</v>
      </c>
      <c r="AA1657" s="401">
        <f t="shared" si="442"/>
        <v>759.26900000000001</v>
      </c>
      <c r="AB1657" s="401">
        <f t="shared" si="442"/>
        <v>798.44</v>
      </c>
      <c r="AC1657" s="401">
        <f t="shared" si="442"/>
        <v>827.19599999999991</v>
      </c>
      <c r="AD1657" s="401">
        <f t="shared" si="442"/>
        <v>867.30700000000002</v>
      </c>
      <c r="AE1657" s="401">
        <f t="shared" si="442"/>
        <v>914.65</v>
      </c>
      <c r="AF1657" s="401">
        <f t="shared" si="442"/>
        <v>994.49700000000007</v>
      </c>
      <c r="AG1657" s="402">
        <f t="shared" si="442"/>
        <v>1099.5999999999999</v>
      </c>
      <c r="AH1657" s="402"/>
    </row>
    <row r="1658" spans="1:34" s="377" customFormat="1" ht="13.8" x14ac:dyDescent="0.25">
      <c r="A1658" s="383" t="s">
        <v>592</v>
      </c>
      <c r="B1658" s="384"/>
      <c r="C1658" s="401">
        <f>C285</f>
        <v>95.640259481334439</v>
      </c>
      <c r="D1658" s="401">
        <f t="shared" ref="D1658:AG1658" si="443">D285</f>
        <v>113.20343124386987</v>
      </c>
      <c r="E1658" s="401">
        <f t="shared" si="443"/>
        <v>131.07004756458602</v>
      </c>
      <c r="F1658" s="401">
        <f t="shared" si="443"/>
        <v>134.12216716777559</v>
      </c>
      <c r="G1658" s="401">
        <f t="shared" si="443"/>
        <v>148.01797415664686</v>
      </c>
      <c r="H1658" s="401">
        <f t="shared" si="443"/>
        <v>159.70594243794955</v>
      </c>
      <c r="I1658" s="401">
        <f t="shared" si="443"/>
        <v>180.02642100899735</v>
      </c>
      <c r="J1658" s="401">
        <f t="shared" si="443"/>
        <v>180.42111973958691</v>
      </c>
      <c r="K1658" s="401">
        <f t="shared" si="443"/>
        <v>193.15656899080867</v>
      </c>
      <c r="L1658" s="401">
        <f t="shared" si="443"/>
        <v>215.34035041659388</v>
      </c>
      <c r="M1658" s="401">
        <f t="shared" si="443"/>
        <v>226.83616566208602</v>
      </c>
      <c r="N1658" s="401">
        <f t="shared" si="443"/>
        <v>240.77541511621112</v>
      </c>
      <c r="O1658" s="401">
        <f t="shared" si="443"/>
        <v>255.13909600688899</v>
      </c>
      <c r="P1658" s="401">
        <f t="shared" si="443"/>
        <v>243.77007613863918</v>
      </c>
      <c r="Q1658" s="401">
        <f t="shared" si="443"/>
        <v>252.8666743084778</v>
      </c>
      <c r="R1658" s="401">
        <f t="shared" si="443"/>
        <v>288.00531108077172</v>
      </c>
      <c r="S1658" s="401">
        <f t="shared" si="443"/>
        <v>294.90774037725464</v>
      </c>
      <c r="T1658" s="401">
        <f t="shared" si="443"/>
        <v>313.48577007066723</v>
      </c>
      <c r="U1658" s="401">
        <f t="shared" si="443"/>
        <v>344.11894262385846</v>
      </c>
      <c r="V1658" s="401">
        <f t="shared" si="443"/>
        <v>371.88597529852677</v>
      </c>
      <c r="W1658" s="401">
        <f t="shared" si="443"/>
        <v>392.47704611171736</v>
      </c>
      <c r="X1658" s="401">
        <f t="shared" si="443"/>
        <v>409.75324602901202</v>
      </c>
      <c r="Y1658" s="401">
        <f t="shared" si="443"/>
        <v>432.41550254816224</v>
      </c>
      <c r="Z1658" s="401">
        <f t="shared" si="443"/>
        <v>425.983</v>
      </c>
      <c r="AA1658" s="401">
        <f t="shared" si="443"/>
        <v>452.17200000000003</v>
      </c>
      <c r="AB1658" s="401">
        <f t="shared" si="443"/>
        <v>476.48</v>
      </c>
      <c r="AC1658" s="401">
        <f t="shared" si="443"/>
        <v>495.57499999999999</v>
      </c>
      <c r="AD1658" s="401">
        <f t="shared" si="443"/>
        <v>516.904</v>
      </c>
      <c r="AE1658" s="401">
        <f t="shared" si="443"/>
        <v>544.37599999999998</v>
      </c>
      <c r="AF1658" s="401">
        <f t="shared" si="443"/>
        <v>591.64800000000002</v>
      </c>
      <c r="AG1658" s="402">
        <f t="shared" si="443"/>
        <v>653.84100000000001</v>
      </c>
      <c r="AH1658" s="402"/>
    </row>
    <row r="1659" spans="1:34" s="377" customFormat="1" ht="13.8" x14ac:dyDescent="0.25">
      <c r="A1659" s="385" t="s">
        <v>593</v>
      </c>
      <c r="B1659" s="384"/>
      <c r="C1659" s="401">
        <f>C68</f>
        <v>87.218288687526908</v>
      </c>
      <c r="D1659" s="401">
        <f t="shared" ref="D1659:AG1659" si="444">D68</f>
        <v>98.333335458003958</v>
      </c>
      <c r="E1659" s="401">
        <f t="shared" si="444"/>
        <v>103.95500712512823</v>
      </c>
      <c r="F1659" s="401">
        <f t="shared" si="444"/>
        <v>93.985096461288961</v>
      </c>
      <c r="G1659" s="401">
        <f t="shared" si="444"/>
        <v>103.60073361361566</v>
      </c>
      <c r="H1659" s="401">
        <f t="shared" si="444"/>
        <v>110.92905595542948</v>
      </c>
      <c r="I1659" s="401">
        <f t="shared" si="444"/>
        <v>126.45608781487496</v>
      </c>
      <c r="J1659" s="401">
        <f t="shared" si="444"/>
        <v>130.94827835375415</v>
      </c>
      <c r="K1659" s="401">
        <f t="shared" si="444"/>
        <v>136.80211771169718</v>
      </c>
      <c r="L1659" s="401">
        <f t="shared" si="444"/>
        <v>157.76635842869513</v>
      </c>
      <c r="M1659" s="401">
        <f t="shared" si="444"/>
        <v>166.8796707872593</v>
      </c>
      <c r="N1659" s="401">
        <f t="shared" si="444"/>
        <v>151.49038327994782</v>
      </c>
      <c r="O1659" s="401">
        <f t="shared" si="444"/>
        <v>150.78389699085301</v>
      </c>
      <c r="P1659" s="401">
        <f t="shared" si="444"/>
        <v>172.12588885634807</v>
      </c>
      <c r="Q1659" s="401">
        <f t="shared" si="444"/>
        <v>178.56749394808455</v>
      </c>
      <c r="R1659" s="401">
        <f t="shared" si="444"/>
        <v>187.90363395624229</v>
      </c>
      <c r="S1659" s="401">
        <f t="shared" si="444"/>
        <v>208.48709401444509</v>
      </c>
      <c r="T1659" s="401">
        <f t="shared" si="444"/>
        <v>213.25602457084349</v>
      </c>
      <c r="U1659" s="401">
        <f t="shared" si="444"/>
        <v>222.83100036579279</v>
      </c>
      <c r="V1659" s="401">
        <f t="shared" si="444"/>
        <v>233.33653801132797</v>
      </c>
      <c r="W1659" s="401">
        <f t="shared" si="444"/>
        <v>246.65999440850672</v>
      </c>
      <c r="X1659" s="401">
        <f t="shared" si="444"/>
        <v>254.84174967651018</v>
      </c>
      <c r="Y1659" s="401">
        <f t="shared" si="444"/>
        <v>257.00882396080902</v>
      </c>
      <c r="Z1659" s="401">
        <f t="shared" si="444"/>
        <v>286.87700000000001</v>
      </c>
      <c r="AA1659" s="401">
        <f t="shared" si="444"/>
        <v>307.09699999999998</v>
      </c>
      <c r="AB1659" s="401">
        <f t="shared" si="444"/>
        <v>321.95999999999998</v>
      </c>
      <c r="AC1659" s="401">
        <f t="shared" si="444"/>
        <v>331.62099999999998</v>
      </c>
      <c r="AD1659" s="401">
        <f t="shared" si="444"/>
        <v>350.40300000000002</v>
      </c>
      <c r="AE1659" s="401">
        <f t="shared" si="444"/>
        <v>370.274</v>
      </c>
      <c r="AF1659" s="401">
        <f t="shared" si="444"/>
        <v>402.84899999999999</v>
      </c>
      <c r="AG1659" s="402">
        <f t="shared" si="444"/>
        <v>445.75900000000001</v>
      </c>
      <c r="AH1659" s="402"/>
    </row>
    <row r="1660" spans="1:34" s="377" customFormat="1" ht="13.8" x14ac:dyDescent="0.25">
      <c r="A1660" s="385" t="s">
        <v>594</v>
      </c>
      <c r="B1660" s="384"/>
      <c r="C1660" s="401">
        <f>C67</f>
        <v>183.63515399321597</v>
      </c>
      <c r="D1660" s="401">
        <f t="shared" ref="D1660:AG1660" si="445">D67</f>
        <v>233.3376197461923</v>
      </c>
      <c r="E1660" s="401">
        <f t="shared" si="445"/>
        <v>253.18173196618019</v>
      </c>
      <c r="F1660" s="401">
        <f t="shared" si="445"/>
        <v>237.44928568576373</v>
      </c>
      <c r="G1660" s="401">
        <f t="shared" si="445"/>
        <v>288.89504072844704</v>
      </c>
      <c r="H1660" s="401">
        <f t="shared" si="445"/>
        <v>312.74576719096285</v>
      </c>
      <c r="I1660" s="401">
        <f t="shared" si="445"/>
        <v>309.36095659003115</v>
      </c>
      <c r="J1660" s="401">
        <f t="shared" si="445"/>
        <v>307.64286489914053</v>
      </c>
      <c r="K1660" s="401">
        <f t="shared" si="445"/>
        <v>338.87526746670949</v>
      </c>
      <c r="L1660" s="401">
        <f t="shared" si="445"/>
        <v>329.7387900134957</v>
      </c>
      <c r="M1660" s="401">
        <f t="shared" si="445"/>
        <v>367.72863384127328</v>
      </c>
      <c r="N1660" s="401">
        <f t="shared" si="445"/>
        <v>426.09663712876556</v>
      </c>
      <c r="O1660" s="401">
        <f t="shared" si="445"/>
        <v>377.30039029713475</v>
      </c>
      <c r="P1660" s="401">
        <f t="shared" si="445"/>
        <v>380.78120521607343</v>
      </c>
      <c r="Q1660" s="401">
        <f t="shared" si="445"/>
        <v>446.71912192099575</v>
      </c>
      <c r="R1660" s="401">
        <f t="shared" si="445"/>
        <v>502.53387490171013</v>
      </c>
      <c r="S1660" s="401">
        <f t="shared" si="445"/>
        <v>482.70007362997904</v>
      </c>
      <c r="T1660" s="401">
        <f t="shared" si="445"/>
        <v>538.93919625113244</v>
      </c>
      <c r="U1660" s="401">
        <f t="shared" si="445"/>
        <v>553.62898050890192</v>
      </c>
      <c r="V1660" s="401">
        <f t="shared" si="445"/>
        <v>593.35157193768919</v>
      </c>
      <c r="W1660" s="401">
        <f t="shared" si="445"/>
        <v>639.75439708793556</v>
      </c>
      <c r="X1660" s="401">
        <f t="shared" si="445"/>
        <v>728.49207201409786</v>
      </c>
      <c r="Y1660" s="401">
        <f t="shared" si="445"/>
        <v>773.8886937809408</v>
      </c>
      <c r="Z1660" s="401">
        <f t="shared" si="445"/>
        <v>747.06200000000001</v>
      </c>
      <c r="AA1660" s="401">
        <f t="shared" si="445"/>
        <v>777.44399999999996</v>
      </c>
      <c r="AB1660" s="401">
        <f t="shared" si="445"/>
        <v>792.20600000000002</v>
      </c>
      <c r="AC1660" s="401">
        <f t="shared" si="445"/>
        <v>885.73500000000001</v>
      </c>
      <c r="AD1660" s="401">
        <f t="shared" si="445"/>
        <v>913.81700000000001</v>
      </c>
      <c r="AE1660" s="401">
        <f t="shared" si="445"/>
        <v>940.928</v>
      </c>
      <c r="AF1660" s="401">
        <f t="shared" si="445"/>
        <v>1027.5920000000001</v>
      </c>
      <c r="AG1660" s="402">
        <f t="shared" si="445"/>
        <v>1125.2349999999999</v>
      </c>
      <c r="AH1660" s="402"/>
    </row>
    <row r="1661" spans="1:34" s="377" customFormat="1" ht="13.8" x14ac:dyDescent="0.25">
      <c r="A1661" s="385"/>
      <c r="B1661" s="384"/>
      <c r="C1661" s="401"/>
      <c r="D1661" s="401"/>
      <c r="E1661" s="401"/>
      <c r="F1661" s="401"/>
      <c r="G1661" s="401"/>
      <c r="H1661" s="401"/>
      <c r="I1661" s="401"/>
      <c r="J1661" s="401"/>
      <c r="K1661" s="401"/>
      <c r="L1661" s="401"/>
      <c r="M1661" s="401"/>
      <c r="N1661" s="401"/>
      <c r="O1661" s="401"/>
      <c r="P1661" s="401"/>
      <c r="Q1661" s="401"/>
      <c r="R1661" s="401"/>
      <c r="S1661" s="401"/>
      <c r="T1661" s="401"/>
      <c r="U1661" s="401"/>
      <c r="V1661" s="401"/>
      <c r="W1661" s="401"/>
      <c r="X1661" s="401"/>
      <c r="Y1661" s="401"/>
      <c r="Z1661" s="401"/>
      <c r="AA1661" s="401"/>
      <c r="AB1661" s="401"/>
      <c r="AC1661" s="401"/>
      <c r="AD1661" s="401"/>
      <c r="AE1661" s="401"/>
      <c r="AF1661" s="401"/>
      <c r="AG1661" s="402"/>
      <c r="AH1661" s="402"/>
    </row>
    <row r="1662" spans="1:34" s="377" customFormat="1" ht="13.8" x14ac:dyDescent="0.25">
      <c r="A1662" s="383" t="s">
        <v>9</v>
      </c>
      <c r="B1662" s="384"/>
      <c r="C1662" s="401">
        <f>C69</f>
        <v>1334.7190551715719</v>
      </c>
      <c r="D1662" s="401">
        <f t="shared" ref="D1662:AG1662" si="446">D69</f>
        <v>1487.8824249885033</v>
      </c>
      <c r="E1662" s="401">
        <f t="shared" si="446"/>
        <v>1566.4417765187611</v>
      </c>
      <c r="F1662" s="401">
        <f t="shared" si="446"/>
        <v>1692.6393597282035</v>
      </c>
      <c r="G1662" s="401">
        <f t="shared" si="446"/>
        <v>1788.9545942386842</v>
      </c>
      <c r="H1662" s="401">
        <f t="shared" si="446"/>
        <v>1835.9214396085968</v>
      </c>
      <c r="I1662" s="401">
        <f t="shared" si="446"/>
        <v>1954.7679484117364</v>
      </c>
      <c r="J1662" s="401">
        <f t="shared" si="446"/>
        <v>2137.4754392434666</v>
      </c>
      <c r="K1662" s="401">
        <f t="shared" si="446"/>
        <v>2100.587571635629</v>
      </c>
      <c r="L1662" s="401">
        <f t="shared" si="446"/>
        <v>2366.7503248007433</v>
      </c>
      <c r="M1662" s="401">
        <f t="shared" si="446"/>
        <v>2632.3313611991025</v>
      </c>
      <c r="N1662" s="401">
        <f t="shared" si="446"/>
        <v>2747.699943909196</v>
      </c>
      <c r="O1662" s="401">
        <f t="shared" si="446"/>
        <v>2876.7610608775631</v>
      </c>
      <c r="P1662" s="401">
        <f t="shared" si="446"/>
        <v>3135.7405956856342</v>
      </c>
      <c r="Q1662" s="401">
        <f t="shared" si="446"/>
        <v>3106.6105601599857</v>
      </c>
      <c r="R1662" s="401">
        <f t="shared" si="446"/>
        <v>3411.6292592622549</v>
      </c>
      <c r="S1662" s="401">
        <f t="shared" si="446"/>
        <v>3482.7017354171439</v>
      </c>
      <c r="T1662" s="401">
        <f t="shared" si="446"/>
        <v>3517.5812414159573</v>
      </c>
      <c r="U1662" s="401">
        <f t="shared" si="446"/>
        <v>3720.8171362509006</v>
      </c>
      <c r="V1662" s="401">
        <f t="shared" si="446"/>
        <v>4099.1275656209727</v>
      </c>
      <c r="W1662" s="401">
        <f t="shared" si="446"/>
        <v>4454.8213212184637</v>
      </c>
      <c r="X1662" s="401">
        <f t="shared" si="446"/>
        <v>4618.6955104083418</v>
      </c>
      <c r="Y1662" s="401">
        <f t="shared" si="446"/>
        <v>4778.1887612331502</v>
      </c>
      <c r="Z1662" s="401">
        <f t="shared" si="446"/>
        <v>4845.7550000000001</v>
      </c>
      <c r="AA1662" s="401">
        <f t="shared" si="446"/>
        <v>5016.299</v>
      </c>
      <c r="AB1662" s="401">
        <f t="shared" si="446"/>
        <v>5480.277</v>
      </c>
      <c r="AC1662" s="401">
        <f t="shared" si="446"/>
        <v>5538.2389999999996</v>
      </c>
      <c r="AD1662" s="401">
        <f t="shared" si="446"/>
        <v>5406.6900000000005</v>
      </c>
      <c r="AE1662" s="401">
        <f t="shared" si="446"/>
        <v>6113.4610000000002</v>
      </c>
      <c r="AF1662" s="401">
        <f t="shared" si="446"/>
        <v>7504.7259999999987</v>
      </c>
      <c r="AG1662" s="402">
        <f t="shared" si="446"/>
        <v>7632.3409999999994</v>
      </c>
      <c r="AH1662" s="402"/>
    </row>
    <row r="1663" spans="1:34" s="377" customFormat="1" ht="13.8" x14ac:dyDescent="0.25">
      <c r="A1663" s="383" t="s">
        <v>595</v>
      </c>
      <c r="B1663" s="384"/>
      <c r="C1663" s="401"/>
      <c r="D1663" s="401"/>
      <c r="E1663" s="401"/>
      <c r="F1663" s="401"/>
      <c r="G1663" s="401"/>
      <c r="H1663" s="401"/>
      <c r="I1663" s="401"/>
      <c r="J1663" s="401"/>
      <c r="K1663" s="401"/>
      <c r="L1663" s="401"/>
      <c r="M1663" s="401"/>
      <c r="N1663" s="401"/>
      <c r="O1663" s="401"/>
      <c r="P1663" s="401"/>
      <c r="Q1663" s="401"/>
      <c r="R1663" s="401"/>
      <c r="S1663" s="401"/>
      <c r="T1663" s="401"/>
      <c r="U1663" s="401"/>
      <c r="V1663" s="401"/>
      <c r="W1663" s="401"/>
      <c r="X1663" s="401"/>
      <c r="Y1663" s="401"/>
      <c r="Z1663" s="401"/>
      <c r="AA1663" s="401"/>
      <c r="AB1663" s="401"/>
      <c r="AC1663" s="401"/>
      <c r="AD1663" s="401"/>
      <c r="AE1663" s="401"/>
      <c r="AF1663" s="401"/>
      <c r="AG1663" s="402"/>
      <c r="AH1663" s="402"/>
    </row>
    <row r="1664" spans="1:34" s="377" customFormat="1" ht="13.8" x14ac:dyDescent="0.25">
      <c r="A1664" s="383" t="s">
        <v>596</v>
      </c>
      <c r="B1664" s="384"/>
      <c r="C1664" s="401">
        <f>+C1665+C1669+C1670</f>
        <v>959.78259309255213</v>
      </c>
      <c r="D1664" s="401">
        <f t="shared" ref="D1664:AG1664" si="447">+D1665+D1669+D1670</f>
        <v>1111.1292755349778</v>
      </c>
      <c r="E1664" s="401">
        <f t="shared" si="447"/>
        <v>1141.952803357256</v>
      </c>
      <c r="F1664" s="401">
        <f t="shared" si="447"/>
        <v>1263.0729640035072</v>
      </c>
      <c r="G1664" s="401">
        <f t="shared" si="447"/>
        <v>1340.3747008362805</v>
      </c>
      <c r="H1664" s="401">
        <f t="shared" si="447"/>
        <v>1349.0187221502779</v>
      </c>
      <c r="I1664" s="401">
        <f t="shared" si="447"/>
        <v>1396.0046084617302</v>
      </c>
      <c r="J1664" s="401">
        <f t="shared" si="447"/>
        <v>1577.5826109422776</v>
      </c>
      <c r="K1664" s="401">
        <f t="shared" si="447"/>
        <v>1531.9949498165645</v>
      </c>
      <c r="L1664" s="401">
        <f t="shared" si="447"/>
        <v>1734.4142594288596</v>
      </c>
      <c r="M1664" s="401">
        <f t="shared" si="447"/>
        <v>1935.4113682030736</v>
      </c>
      <c r="N1664" s="401">
        <f t="shared" si="447"/>
        <v>1892.2073891691841</v>
      </c>
      <c r="O1664" s="401">
        <f t="shared" si="447"/>
        <v>2003.3536527108909</v>
      </c>
      <c r="P1664" s="401">
        <f t="shared" si="447"/>
        <v>2223.0126641567531</v>
      </c>
      <c r="Q1664" s="401">
        <f t="shared" si="447"/>
        <v>2253.7118292376581</v>
      </c>
      <c r="R1664" s="401">
        <f t="shared" si="447"/>
        <v>2538.2365001541916</v>
      </c>
      <c r="S1664" s="401">
        <f t="shared" si="447"/>
        <v>2596.7208773452076</v>
      </c>
      <c r="T1664" s="401">
        <f t="shared" si="447"/>
        <v>2568.3500609217308</v>
      </c>
      <c r="U1664" s="401">
        <f t="shared" si="447"/>
        <v>2692.95469079947</v>
      </c>
      <c r="V1664" s="401">
        <f t="shared" si="447"/>
        <v>3060.8457472822511</v>
      </c>
      <c r="W1664" s="401">
        <f t="shared" si="447"/>
        <v>3320.9730068708668</v>
      </c>
      <c r="X1664" s="401">
        <f t="shared" si="447"/>
        <v>3392.7478520880654</v>
      </c>
      <c r="Y1664" s="401">
        <f t="shared" si="447"/>
        <v>3474.4299872971305</v>
      </c>
      <c r="Z1664" s="401">
        <f t="shared" si="447"/>
        <v>3472.38</v>
      </c>
      <c r="AA1664" s="401">
        <f t="shared" si="447"/>
        <v>3540.6180000000004</v>
      </c>
      <c r="AB1664" s="401">
        <f t="shared" si="447"/>
        <v>3910.2060000000001</v>
      </c>
      <c r="AC1664" s="401">
        <f t="shared" si="447"/>
        <v>3896.4469999999997</v>
      </c>
      <c r="AD1664" s="401">
        <f t="shared" si="447"/>
        <v>3610.4080000000004</v>
      </c>
      <c r="AE1664" s="401">
        <f t="shared" si="447"/>
        <v>4242.0190000000002</v>
      </c>
      <c r="AF1664" s="401">
        <f t="shared" si="447"/>
        <v>5436.7249999999995</v>
      </c>
      <c r="AG1664" s="402">
        <f t="shared" si="447"/>
        <v>5266.3829999999989</v>
      </c>
      <c r="AH1664" s="402"/>
    </row>
    <row r="1665" spans="1:34" s="377" customFormat="1" ht="13.8" x14ac:dyDescent="0.25">
      <c r="A1665" s="383" t="s">
        <v>597</v>
      </c>
      <c r="B1665" s="384"/>
      <c r="C1665" s="401">
        <f>C70</f>
        <v>184.92523371359263</v>
      </c>
      <c r="D1665" s="401">
        <f t="shared" ref="D1665:AG1665" si="448">D70</f>
        <v>273.26688085840141</v>
      </c>
      <c r="E1665" s="401">
        <f t="shared" si="448"/>
        <v>237.96160858686565</v>
      </c>
      <c r="F1665" s="401">
        <f t="shared" si="448"/>
        <v>354.33730611191129</v>
      </c>
      <c r="G1665" s="401">
        <f t="shared" si="448"/>
        <v>349.2455880142752</v>
      </c>
      <c r="H1665" s="401">
        <f t="shared" si="448"/>
        <v>324.94618285237726</v>
      </c>
      <c r="I1665" s="401">
        <f t="shared" si="448"/>
        <v>297.43081989744957</v>
      </c>
      <c r="J1665" s="401">
        <f t="shared" si="448"/>
        <v>471.4036819064309</v>
      </c>
      <c r="K1665" s="401">
        <f t="shared" si="448"/>
        <v>366.39806442000969</v>
      </c>
      <c r="L1665" s="401">
        <f t="shared" si="448"/>
        <v>396.59840524130573</v>
      </c>
      <c r="M1665" s="401">
        <f t="shared" si="448"/>
        <v>492.47437603513583</v>
      </c>
      <c r="N1665" s="401">
        <f t="shared" si="448"/>
        <v>362.25823144665583</v>
      </c>
      <c r="O1665" s="401">
        <f t="shared" si="448"/>
        <v>457.65436313172</v>
      </c>
      <c r="P1665" s="401">
        <f t="shared" si="448"/>
        <v>571.86786967724959</v>
      </c>
      <c r="Q1665" s="401">
        <f t="shared" si="448"/>
        <v>511.73439168806703</v>
      </c>
      <c r="R1665" s="401">
        <f t="shared" si="448"/>
        <v>769.91608133864577</v>
      </c>
      <c r="S1665" s="401">
        <f t="shared" si="448"/>
        <v>642.07313789656428</v>
      </c>
      <c r="T1665" s="401">
        <f t="shared" si="448"/>
        <v>592.10117832188973</v>
      </c>
      <c r="U1665" s="401">
        <f t="shared" si="448"/>
        <v>500.44435048996269</v>
      </c>
      <c r="V1665" s="401">
        <f t="shared" si="448"/>
        <v>669.442494417479</v>
      </c>
      <c r="W1665" s="401">
        <f t="shared" si="448"/>
        <v>784.0859425255602</v>
      </c>
      <c r="X1665" s="401">
        <f t="shared" si="448"/>
        <v>785.1409215737043</v>
      </c>
      <c r="Y1665" s="401">
        <f t="shared" si="448"/>
        <v>741.73885610528077</v>
      </c>
      <c r="Z1665" s="401">
        <f t="shared" si="448"/>
        <v>698.7349999999999</v>
      </c>
      <c r="AA1665" s="401">
        <f t="shared" si="448"/>
        <v>709.65300000000002</v>
      </c>
      <c r="AB1665" s="401">
        <f t="shared" si="448"/>
        <v>871.67700000000002</v>
      </c>
      <c r="AC1665" s="401">
        <f t="shared" si="448"/>
        <v>915.26600000000008</v>
      </c>
      <c r="AD1665" s="401">
        <f t="shared" si="448"/>
        <v>517.02700000000004</v>
      </c>
      <c r="AE1665" s="401">
        <f t="shared" si="448"/>
        <v>923.12199999999996</v>
      </c>
      <c r="AF1665" s="401">
        <f t="shared" si="448"/>
        <v>1739.9860000000001</v>
      </c>
      <c r="AG1665" s="402">
        <f t="shared" si="448"/>
        <v>1234.8239999999998</v>
      </c>
      <c r="AH1665" s="402"/>
    </row>
    <row r="1666" spans="1:34" s="377" customFormat="1" ht="13.8" x14ac:dyDescent="0.25">
      <c r="A1666" s="383" t="s">
        <v>598</v>
      </c>
      <c r="B1666" s="384"/>
      <c r="C1666" s="401"/>
      <c r="D1666" s="401"/>
      <c r="E1666" s="401"/>
      <c r="F1666" s="401"/>
      <c r="G1666" s="401"/>
      <c r="H1666" s="401"/>
      <c r="I1666" s="401"/>
      <c r="J1666" s="401"/>
      <c r="K1666" s="401"/>
      <c r="L1666" s="401"/>
      <c r="M1666" s="401"/>
      <c r="N1666" s="401"/>
      <c r="O1666" s="401"/>
      <c r="P1666" s="401"/>
      <c r="Q1666" s="401"/>
      <c r="R1666" s="401"/>
      <c r="S1666" s="401"/>
      <c r="T1666" s="401"/>
      <c r="U1666" s="401"/>
      <c r="V1666" s="401"/>
      <c r="W1666" s="401"/>
      <c r="X1666" s="401"/>
      <c r="Y1666" s="401"/>
      <c r="Z1666" s="401"/>
      <c r="AA1666" s="401"/>
      <c r="AB1666" s="401"/>
      <c r="AC1666" s="401"/>
      <c r="AD1666" s="401"/>
      <c r="AE1666" s="401"/>
      <c r="AF1666" s="401"/>
      <c r="AG1666" s="402"/>
      <c r="AH1666" s="402"/>
    </row>
    <row r="1667" spans="1:34" s="377" customFormat="1" ht="13.8" x14ac:dyDescent="0.25">
      <c r="A1667" s="383" t="s">
        <v>599</v>
      </c>
      <c r="B1667" s="384"/>
      <c r="C1667" s="401"/>
      <c r="D1667" s="401"/>
      <c r="E1667" s="401"/>
      <c r="F1667" s="401"/>
      <c r="G1667" s="401"/>
      <c r="H1667" s="401"/>
      <c r="I1667" s="401"/>
      <c r="J1667" s="401"/>
      <c r="K1667" s="401"/>
      <c r="L1667" s="401"/>
      <c r="M1667" s="401"/>
      <c r="N1667" s="401"/>
      <c r="O1667" s="401"/>
      <c r="P1667" s="401"/>
      <c r="Q1667" s="401"/>
      <c r="R1667" s="401"/>
      <c r="S1667" s="401"/>
      <c r="T1667" s="401"/>
      <c r="U1667" s="401"/>
      <c r="V1667" s="401"/>
      <c r="W1667" s="401"/>
      <c r="X1667" s="401"/>
      <c r="Y1667" s="401"/>
      <c r="Z1667" s="401"/>
      <c r="AA1667" s="401"/>
      <c r="AB1667" s="401"/>
      <c r="AC1667" s="401"/>
      <c r="AD1667" s="401"/>
      <c r="AE1667" s="401"/>
      <c r="AF1667" s="401"/>
      <c r="AG1667" s="402"/>
      <c r="AH1667" s="402"/>
    </row>
    <row r="1668" spans="1:34" s="377" customFormat="1" ht="13.8" x14ac:dyDescent="0.25">
      <c r="A1668" s="383" t="s">
        <v>600</v>
      </c>
      <c r="B1668" s="384"/>
      <c r="C1668" s="401"/>
      <c r="D1668" s="401"/>
      <c r="E1668" s="401"/>
      <c r="F1668" s="401"/>
      <c r="G1668" s="401"/>
      <c r="H1668" s="401"/>
      <c r="I1668" s="401"/>
      <c r="J1668" s="401"/>
      <c r="K1668" s="401"/>
      <c r="L1668" s="401"/>
      <c r="M1668" s="401"/>
      <c r="N1668" s="401"/>
      <c r="O1668" s="401"/>
      <c r="P1668" s="401"/>
      <c r="Q1668" s="401"/>
      <c r="R1668" s="401"/>
      <c r="S1668" s="401"/>
      <c r="T1668" s="401"/>
      <c r="U1668" s="401"/>
      <c r="V1668" s="401"/>
      <c r="W1668" s="401"/>
      <c r="X1668" s="401"/>
      <c r="Y1668" s="401"/>
      <c r="Z1668" s="401"/>
      <c r="AA1668" s="401"/>
      <c r="AB1668" s="401"/>
      <c r="AC1668" s="401"/>
      <c r="AD1668" s="401"/>
      <c r="AE1668" s="401"/>
      <c r="AF1668" s="401"/>
      <c r="AG1668" s="402"/>
      <c r="AH1668" s="402"/>
    </row>
    <row r="1669" spans="1:34" s="377" customFormat="1" ht="13.8" x14ac:dyDescent="0.25">
      <c r="A1669" s="383" t="s">
        <v>601</v>
      </c>
      <c r="B1669" s="384"/>
      <c r="C1669" s="401">
        <f>C72</f>
        <v>408.12547073998815</v>
      </c>
      <c r="D1669" s="401">
        <f t="shared" ref="D1669:AG1669" si="449">D72</f>
        <v>449.21004253054775</v>
      </c>
      <c r="E1669" s="401">
        <f t="shared" si="449"/>
        <v>467.95665555765891</v>
      </c>
      <c r="F1669" s="401">
        <f t="shared" si="449"/>
        <v>467.26550058452369</v>
      </c>
      <c r="G1669" s="401">
        <f t="shared" si="449"/>
        <v>505.59945599362652</v>
      </c>
      <c r="H1669" s="401">
        <f t="shared" si="449"/>
        <v>537.43395308088384</v>
      </c>
      <c r="I1669" s="401">
        <f t="shared" si="449"/>
        <v>604.05780048803695</v>
      </c>
      <c r="J1669" s="401">
        <f t="shared" si="449"/>
        <v>617.34116279196314</v>
      </c>
      <c r="K1669" s="401">
        <f t="shared" si="449"/>
        <v>641.38216693132915</v>
      </c>
      <c r="L1669" s="401">
        <f t="shared" si="449"/>
        <v>763.90366397507853</v>
      </c>
      <c r="M1669" s="401">
        <f t="shared" si="449"/>
        <v>824.27713674160702</v>
      </c>
      <c r="N1669" s="401">
        <f t="shared" si="449"/>
        <v>798.10316536703033</v>
      </c>
      <c r="O1669" s="401">
        <f t="shared" si="449"/>
        <v>779.13152795703036</v>
      </c>
      <c r="P1669" s="401">
        <f t="shared" si="449"/>
        <v>779.1732880043711</v>
      </c>
      <c r="Q1669" s="401">
        <f t="shared" si="449"/>
        <v>827.73358267331935</v>
      </c>
      <c r="R1669" s="401">
        <f t="shared" si="449"/>
        <v>912.4035986270419</v>
      </c>
      <c r="S1669" s="401">
        <f t="shared" si="449"/>
        <v>1027.4167190927947</v>
      </c>
      <c r="T1669" s="401">
        <f t="shared" si="449"/>
        <v>1023.6102098730636</v>
      </c>
      <c r="U1669" s="401">
        <f t="shared" si="449"/>
        <v>1066.7676273087907</v>
      </c>
      <c r="V1669" s="401">
        <f t="shared" si="449"/>
        <v>1148.8768409349098</v>
      </c>
      <c r="W1669" s="401">
        <f t="shared" si="449"/>
        <v>1262.1217737416605</v>
      </c>
      <c r="X1669" s="401">
        <f t="shared" si="449"/>
        <v>1276.8571002762781</v>
      </c>
      <c r="Y1669" s="401">
        <f t="shared" si="449"/>
        <v>1334.8639594781932</v>
      </c>
      <c r="Z1669" s="401">
        <f t="shared" si="449"/>
        <v>1345.4250000000002</v>
      </c>
      <c r="AA1669" s="401">
        <f t="shared" si="449"/>
        <v>1386.6630000000002</v>
      </c>
      <c r="AB1669" s="401">
        <f t="shared" si="449"/>
        <v>1420.424</v>
      </c>
      <c r="AC1669" s="401">
        <f t="shared" si="449"/>
        <v>1392.7739999999999</v>
      </c>
      <c r="AD1669" s="401">
        <f t="shared" si="449"/>
        <v>1486.2530000000002</v>
      </c>
      <c r="AE1669" s="401">
        <f t="shared" si="449"/>
        <v>1659.5019999999997</v>
      </c>
      <c r="AF1669" s="401">
        <f t="shared" si="449"/>
        <v>1879.558</v>
      </c>
      <c r="AG1669" s="402">
        <f t="shared" si="449"/>
        <v>2108.5539999999996</v>
      </c>
      <c r="AH1669" s="402"/>
    </row>
    <row r="1670" spans="1:34" s="377" customFormat="1" ht="13.8" x14ac:dyDescent="0.25">
      <c r="A1670" s="383" t="s">
        <v>602</v>
      </c>
      <c r="B1670" s="384"/>
      <c r="C1670" s="401">
        <f>C73</f>
        <v>366.73188863897133</v>
      </c>
      <c r="D1670" s="401">
        <f t="shared" ref="D1670:AG1670" si="450">D73</f>
        <v>388.65235214602848</v>
      </c>
      <c r="E1670" s="401">
        <f t="shared" si="450"/>
        <v>436.03453921273143</v>
      </c>
      <c r="F1670" s="401">
        <f t="shared" si="450"/>
        <v>441.47015730707221</v>
      </c>
      <c r="G1670" s="401">
        <f t="shared" si="450"/>
        <v>485.52965682837873</v>
      </c>
      <c r="H1670" s="401">
        <f t="shared" si="450"/>
        <v>486.63858621701695</v>
      </c>
      <c r="I1670" s="401">
        <f t="shared" si="450"/>
        <v>494.51598807624384</v>
      </c>
      <c r="J1670" s="401">
        <f t="shared" si="450"/>
        <v>488.83776624388366</v>
      </c>
      <c r="K1670" s="401">
        <f t="shared" si="450"/>
        <v>524.21471846522559</v>
      </c>
      <c r="L1670" s="401">
        <f t="shared" si="450"/>
        <v>573.91219021247514</v>
      </c>
      <c r="M1670" s="401">
        <f t="shared" si="450"/>
        <v>618.65985542633075</v>
      </c>
      <c r="N1670" s="401">
        <f t="shared" si="450"/>
        <v>731.84599235549808</v>
      </c>
      <c r="O1670" s="401">
        <f t="shared" si="450"/>
        <v>766.56776162214055</v>
      </c>
      <c r="P1670" s="401">
        <f t="shared" si="450"/>
        <v>871.97150647513263</v>
      </c>
      <c r="Q1670" s="401">
        <f t="shared" si="450"/>
        <v>914.2438548762716</v>
      </c>
      <c r="R1670" s="401">
        <f t="shared" si="450"/>
        <v>855.91682018850395</v>
      </c>
      <c r="S1670" s="401">
        <f t="shared" si="450"/>
        <v>927.23102035584839</v>
      </c>
      <c r="T1670" s="401">
        <f t="shared" si="450"/>
        <v>952.63867272677726</v>
      </c>
      <c r="U1670" s="401">
        <f t="shared" si="450"/>
        <v>1125.7427130007163</v>
      </c>
      <c r="V1670" s="401">
        <f t="shared" si="450"/>
        <v>1242.526411929862</v>
      </c>
      <c r="W1670" s="401">
        <f t="shared" si="450"/>
        <v>1274.7652906036458</v>
      </c>
      <c r="X1670" s="401">
        <f t="shared" si="450"/>
        <v>1330.7498302380832</v>
      </c>
      <c r="Y1670" s="401">
        <f t="shared" si="450"/>
        <v>1397.827171713657</v>
      </c>
      <c r="Z1670" s="401">
        <f t="shared" si="450"/>
        <v>1428.22</v>
      </c>
      <c r="AA1670" s="401">
        <f t="shared" si="450"/>
        <v>1444.3020000000001</v>
      </c>
      <c r="AB1670" s="401">
        <f t="shared" si="450"/>
        <v>1618.105</v>
      </c>
      <c r="AC1670" s="401">
        <f t="shared" si="450"/>
        <v>1588.4069999999997</v>
      </c>
      <c r="AD1670" s="401">
        <f t="shared" si="450"/>
        <v>1607.1280000000004</v>
      </c>
      <c r="AE1670" s="401">
        <f t="shared" si="450"/>
        <v>1659.3950000000002</v>
      </c>
      <c r="AF1670" s="401">
        <f t="shared" si="450"/>
        <v>1817.1809999999998</v>
      </c>
      <c r="AG1670" s="402">
        <f t="shared" si="450"/>
        <v>1923.0049999999994</v>
      </c>
      <c r="AH1670" s="402"/>
    </row>
    <row r="1671" spans="1:34" s="377" customFormat="1" ht="13.8" x14ac:dyDescent="0.25">
      <c r="A1671" s="383" t="s">
        <v>603</v>
      </c>
      <c r="B1671" s="384"/>
      <c r="C1671" s="401">
        <f>C1672+C1673</f>
        <v>81.690556125960086</v>
      </c>
      <c r="D1671" s="401">
        <f t="shared" ref="D1671:AG1671" si="451">D1672+D1673</f>
        <v>74.248139779196578</v>
      </c>
      <c r="E1671" s="401">
        <f t="shared" si="451"/>
        <v>77.659029766658364</v>
      </c>
      <c r="F1671" s="401">
        <f t="shared" si="451"/>
        <v>80.554566734592072</v>
      </c>
      <c r="G1671" s="401">
        <f t="shared" si="451"/>
        <v>84.548064384800966</v>
      </c>
      <c r="H1671" s="401">
        <f t="shared" si="451"/>
        <v>88.130930708455978</v>
      </c>
      <c r="I1671" s="401">
        <f t="shared" si="451"/>
        <v>97.055489491649141</v>
      </c>
      <c r="J1671" s="401">
        <f t="shared" si="451"/>
        <v>101.22154966507547</v>
      </c>
      <c r="K1671" s="401">
        <f t="shared" si="451"/>
        <v>100.69376131115035</v>
      </c>
      <c r="L1671" s="401">
        <f t="shared" si="451"/>
        <v>104.89343770514418</v>
      </c>
      <c r="M1671" s="401">
        <f t="shared" si="451"/>
        <v>103.53499498293962</v>
      </c>
      <c r="N1671" s="401">
        <f t="shared" si="451"/>
        <v>147.79920725170831</v>
      </c>
      <c r="O1671" s="401">
        <f t="shared" si="451"/>
        <v>152.57277580601817</v>
      </c>
      <c r="P1671" s="401">
        <f t="shared" si="451"/>
        <v>162.97084608014939</v>
      </c>
      <c r="Q1671" s="401">
        <f t="shared" si="451"/>
        <v>169.23441430774872</v>
      </c>
      <c r="R1671" s="401">
        <f t="shared" si="451"/>
        <v>175.45511468222787</v>
      </c>
      <c r="S1671" s="401">
        <f t="shared" si="451"/>
        <v>180.97403355595719</v>
      </c>
      <c r="T1671" s="401">
        <f t="shared" si="451"/>
        <v>189.41237996085445</v>
      </c>
      <c r="U1671" s="401">
        <f t="shared" si="451"/>
        <v>219.71906678817368</v>
      </c>
      <c r="V1671" s="401">
        <f t="shared" si="451"/>
        <v>238.43991258688249</v>
      </c>
      <c r="W1671" s="401">
        <f t="shared" si="451"/>
        <v>263.19839455663868</v>
      </c>
      <c r="X1671" s="401">
        <f t="shared" si="451"/>
        <v>310.02071552716961</v>
      </c>
      <c r="Y1671" s="401">
        <f t="shared" si="451"/>
        <v>323.9528305219585</v>
      </c>
      <c r="Z1671" s="401">
        <f t="shared" si="451"/>
        <v>335.06600000000003</v>
      </c>
      <c r="AA1671" s="401">
        <f t="shared" si="451"/>
        <v>343.81100000000004</v>
      </c>
      <c r="AB1671" s="401">
        <f t="shared" si="451"/>
        <v>332.76400000000001</v>
      </c>
      <c r="AC1671" s="401">
        <f t="shared" si="451"/>
        <v>337.95100000000002</v>
      </c>
      <c r="AD1671" s="401">
        <f t="shared" si="451"/>
        <v>351.19100000000003</v>
      </c>
      <c r="AE1671" s="401">
        <f t="shared" si="451"/>
        <v>350.77300000000002</v>
      </c>
      <c r="AF1671" s="401">
        <f t="shared" si="451"/>
        <v>352.32500000000005</v>
      </c>
      <c r="AG1671" s="402">
        <f t="shared" si="451"/>
        <v>396.64800000000002</v>
      </c>
      <c r="AH1671" s="402"/>
    </row>
    <row r="1672" spans="1:34" s="377" customFormat="1" ht="13.8" x14ac:dyDescent="0.25">
      <c r="A1672" s="383" t="s">
        <v>604</v>
      </c>
      <c r="B1672" s="384"/>
      <c r="C1672" s="401">
        <f>C74</f>
        <v>45.329326465936468</v>
      </c>
      <c r="D1672" s="401">
        <f t="shared" ref="D1672:AG1672" si="452">D74</f>
        <v>40.040942438187876</v>
      </c>
      <c r="E1672" s="401">
        <f t="shared" si="452"/>
        <v>40.08772178338107</v>
      </c>
      <c r="F1672" s="401">
        <f t="shared" si="452"/>
        <v>42.095635972437556</v>
      </c>
      <c r="G1672" s="401">
        <f t="shared" si="452"/>
        <v>43.668524684715209</v>
      </c>
      <c r="H1672" s="401">
        <f t="shared" si="452"/>
        <v>45.903126867445557</v>
      </c>
      <c r="I1672" s="401">
        <f t="shared" si="452"/>
        <v>50.491346493155945</v>
      </c>
      <c r="J1672" s="401">
        <f t="shared" si="452"/>
        <v>52.90544948188986</v>
      </c>
      <c r="K1672" s="401">
        <f t="shared" si="452"/>
        <v>50.03945464785243</v>
      </c>
      <c r="L1672" s="401">
        <f t="shared" si="452"/>
        <v>54.735272296182046</v>
      </c>
      <c r="M1672" s="401">
        <f t="shared" si="452"/>
        <v>57.284928416049688</v>
      </c>
      <c r="N1672" s="401">
        <f t="shared" si="452"/>
        <v>71.520683021253703</v>
      </c>
      <c r="O1672" s="401">
        <f t="shared" si="452"/>
        <v>74.164433822980968</v>
      </c>
      <c r="P1672" s="401">
        <f t="shared" si="452"/>
        <v>81.648161930624781</v>
      </c>
      <c r="Q1672" s="401">
        <f t="shared" si="452"/>
        <v>86.070085933458557</v>
      </c>
      <c r="R1672" s="401">
        <f t="shared" si="452"/>
        <v>88.852331810196659</v>
      </c>
      <c r="S1672" s="401">
        <f t="shared" si="452"/>
        <v>91.995434926569047</v>
      </c>
      <c r="T1672" s="401">
        <f t="shared" si="452"/>
        <v>99.201943453672897</v>
      </c>
      <c r="U1672" s="401">
        <f t="shared" si="452"/>
        <v>123.75292596813962</v>
      </c>
      <c r="V1672" s="401">
        <f t="shared" si="452"/>
        <v>135.64311720983116</v>
      </c>
      <c r="W1672" s="401">
        <f t="shared" si="452"/>
        <v>154.47742103962631</v>
      </c>
      <c r="X1672" s="401">
        <f t="shared" si="452"/>
        <v>195.2228039061321</v>
      </c>
      <c r="Y1672" s="401">
        <f t="shared" si="452"/>
        <v>198.44371446187108</v>
      </c>
      <c r="Z1672" s="401">
        <f t="shared" si="452"/>
        <v>208.60300000000001</v>
      </c>
      <c r="AA1672" s="401">
        <f t="shared" si="452"/>
        <v>214.26400000000001</v>
      </c>
      <c r="AB1672" s="401">
        <f t="shared" si="452"/>
        <v>202.01400000000001</v>
      </c>
      <c r="AC1672" s="401">
        <f t="shared" si="452"/>
        <v>202.036</v>
      </c>
      <c r="AD1672" s="401">
        <f t="shared" si="452"/>
        <v>211.023</v>
      </c>
      <c r="AE1672" s="401">
        <f t="shared" si="452"/>
        <v>210.48699999999999</v>
      </c>
      <c r="AF1672" s="401">
        <f t="shared" si="452"/>
        <v>209.18700000000001</v>
      </c>
      <c r="AG1672" s="402">
        <f t="shared" si="452"/>
        <v>247.626</v>
      </c>
      <c r="AH1672" s="402"/>
    </row>
    <row r="1673" spans="1:34" s="377" customFormat="1" ht="13.8" x14ac:dyDescent="0.25">
      <c r="A1673" s="383" t="s">
        <v>605</v>
      </c>
      <c r="B1673" s="384"/>
      <c r="C1673" s="401">
        <f>C75</f>
        <v>36.361229660023625</v>
      </c>
      <c r="D1673" s="401">
        <f t="shared" ref="D1673:AG1673" si="453">D75</f>
        <v>34.207197341008701</v>
      </c>
      <c r="E1673" s="401">
        <f t="shared" si="453"/>
        <v>37.571307983277286</v>
      </c>
      <c r="F1673" s="401">
        <f t="shared" si="453"/>
        <v>38.458930762154509</v>
      </c>
      <c r="G1673" s="401">
        <f t="shared" si="453"/>
        <v>40.879539700085765</v>
      </c>
      <c r="H1673" s="401">
        <f t="shared" si="453"/>
        <v>42.22780384101042</v>
      </c>
      <c r="I1673" s="401">
        <f t="shared" si="453"/>
        <v>46.564142998493196</v>
      </c>
      <c r="J1673" s="401">
        <f t="shared" si="453"/>
        <v>48.316100183185611</v>
      </c>
      <c r="K1673" s="401">
        <f t="shared" si="453"/>
        <v>50.65430666329793</v>
      </c>
      <c r="L1673" s="401">
        <f t="shared" si="453"/>
        <v>50.158165408962127</v>
      </c>
      <c r="M1673" s="401">
        <f t="shared" si="453"/>
        <v>46.250066566889934</v>
      </c>
      <c r="N1673" s="401">
        <f t="shared" si="453"/>
        <v>76.278524230454622</v>
      </c>
      <c r="O1673" s="401">
        <f t="shared" si="453"/>
        <v>78.408341983037218</v>
      </c>
      <c r="P1673" s="401">
        <f t="shared" si="453"/>
        <v>81.322684149524605</v>
      </c>
      <c r="Q1673" s="401">
        <f t="shared" si="453"/>
        <v>83.164328374290164</v>
      </c>
      <c r="R1673" s="401">
        <f t="shared" si="453"/>
        <v>86.602782872031199</v>
      </c>
      <c r="S1673" s="401">
        <f t="shared" si="453"/>
        <v>88.978598629388159</v>
      </c>
      <c r="T1673" s="401">
        <f t="shared" si="453"/>
        <v>90.210436507181555</v>
      </c>
      <c r="U1673" s="401">
        <f t="shared" si="453"/>
        <v>95.966140820034056</v>
      </c>
      <c r="V1673" s="401">
        <f t="shared" si="453"/>
        <v>102.79679537705132</v>
      </c>
      <c r="W1673" s="401">
        <f t="shared" si="453"/>
        <v>108.72097351701237</v>
      </c>
      <c r="X1673" s="401">
        <f t="shared" si="453"/>
        <v>114.79791162103753</v>
      </c>
      <c r="Y1673" s="401">
        <f t="shared" si="453"/>
        <v>125.50911606008739</v>
      </c>
      <c r="Z1673" s="401">
        <f t="shared" si="453"/>
        <v>126.46299999999999</v>
      </c>
      <c r="AA1673" s="401">
        <f t="shared" si="453"/>
        <v>129.547</v>
      </c>
      <c r="AB1673" s="401">
        <f t="shared" si="453"/>
        <v>130.75</v>
      </c>
      <c r="AC1673" s="401">
        <f t="shared" si="453"/>
        <v>135.91499999999999</v>
      </c>
      <c r="AD1673" s="401">
        <f t="shared" si="453"/>
        <v>140.16800000000001</v>
      </c>
      <c r="AE1673" s="401">
        <f t="shared" si="453"/>
        <v>140.286</v>
      </c>
      <c r="AF1673" s="401">
        <f t="shared" si="453"/>
        <v>143.13800000000001</v>
      </c>
      <c r="AG1673" s="402">
        <f t="shared" si="453"/>
        <v>149.02199999999999</v>
      </c>
      <c r="AH1673" s="402"/>
    </row>
    <row r="1674" spans="1:34" s="377" customFormat="1" ht="13.8" x14ac:dyDescent="0.25">
      <c r="A1674" s="383" t="s">
        <v>606</v>
      </c>
      <c r="B1674" s="384"/>
      <c r="C1674" s="401">
        <f>C77</f>
        <v>2172.7783482615723</v>
      </c>
      <c r="D1674" s="401">
        <f t="shared" ref="D1674:AG1674" si="454">D77</f>
        <v>2215.8832836859328</v>
      </c>
      <c r="E1674" s="401">
        <f t="shared" si="454"/>
        <v>2489.8722687224504</v>
      </c>
      <c r="F1674" s="401">
        <f t="shared" si="454"/>
        <v>2559.8259461916164</v>
      </c>
      <c r="G1674" s="401">
        <f t="shared" si="454"/>
        <v>2853.4659976351477</v>
      </c>
      <c r="H1674" s="401">
        <f t="shared" si="454"/>
        <v>3037.3563956997414</v>
      </c>
      <c r="I1674" s="401">
        <f t="shared" si="454"/>
        <v>3251.6317569306098</v>
      </c>
      <c r="J1674" s="401">
        <f t="shared" si="454"/>
        <v>3379.2212745898096</v>
      </c>
      <c r="K1674" s="401">
        <f t="shared" si="454"/>
        <v>3725.2092788329187</v>
      </c>
      <c r="L1674" s="401">
        <f t="shared" si="454"/>
        <v>3958.200673591648</v>
      </c>
      <c r="M1674" s="401">
        <f t="shared" si="454"/>
        <v>4250.8669367334105</v>
      </c>
      <c r="N1674" s="401">
        <f t="shared" si="454"/>
        <v>4776.2942425281335</v>
      </c>
      <c r="O1674" s="401">
        <f t="shared" si="454"/>
        <v>4954.3667915825918</v>
      </c>
      <c r="P1674" s="401">
        <f t="shared" si="454"/>
        <v>5235.9217854625749</v>
      </c>
      <c r="Q1674" s="401">
        <f t="shared" si="454"/>
        <v>5623.5359510712296</v>
      </c>
      <c r="R1674" s="401">
        <f t="shared" si="454"/>
        <v>6130.9716093235593</v>
      </c>
      <c r="S1674" s="401">
        <f t="shared" si="454"/>
        <v>6650.2283332120169</v>
      </c>
      <c r="T1674" s="401">
        <f t="shared" si="454"/>
        <v>6891.3948087849294</v>
      </c>
      <c r="U1674" s="401">
        <f t="shared" si="454"/>
        <v>7472.9378741834189</v>
      </c>
      <c r="V1674" s="401">
        <f t="shared" si="454"/>
        <v>7815.1981280370728</v>
      </c>
      <c r="W1674" s="401">
        <f t="shared" si="454"/>
        <v>8382.1534570676431</v>
      </c>
      <c r="X1674" s="401">
        <f t="shared" si="454"/>
        <v>9059.9242753363342</v>
      </c>
      <c r="Y1674" s="401">
        <f t="shared" si="454"/>
        <v>9437.8050451344188</v>
      </c>
      <c r="Z1674" s="401">
        <f t="shared" si="454"/>
        <v>10112.754999999999</v>
      </c>
      <c r="AA1674" s="401">
        <f t="shared" si="454"/>
        <v>10625.342000000001</v>
      </c>
      <c r="AB1674" s="401">
        <f t="shared" si="454"/>
        <v>11200.790999999999</v>
      </c>
      <c r="AC1674" s="401">
        <f t="shared" si="454"/>
        <v>11860.513999999999</v>
      </c>
      <c r="AD1674" s="401">
        <f t="shared" si="454"/>
        <v>12147.75</v>
      </c>
      <c r="AE1674" s="401">
        <f t="shared" si="454"/>
        <v>12715.223999999998</v>
      </c>
      <c r="AF1674" s="401">
        <f t="shared" si="454"/>
        <v>13666.266999999998</v>
      </c>
      <c r="AG1674" s="402">
        <f t="shared" si="454"/>
        <v>15000.896000000001</v>
      </c>
      <c r="AH1674" s="402"/>
    </row>
    <row r="1675" spans="1:34" s="377" customFormat="1" ht="13.8" x14ac:dyDescent="0.25">
      <c r="A1675" s="385"/>
      <c r="B1675" s="384"/>
      <c r="C1675" s="401"/>
      <c r="D1675" s="401"/>
      <c r="E1675" s="401"/>
      <c r="F1675" s="401"/>
      <c r="G1675" s="401"/>
      <c r="H1675" s="401"/>
      <c r="I1675" s="401"/>
      <c r="J1675" s="401"/>
      <c r="K1675" s="401"/>
      <c r="L1675" s="401"/>
      <c r="M1675" s="401"/>
      <c r="N1675" s="401"/>
      <c r="O1675" s="401"/>
      <c r="P1675" s="401"/>
      <c r="Q1675" s="401"/>
      <c r="R1675" s="401"/>
      <c r="S1675" s="401"/>
      <c r="T1675" s="401"/>
      <c r="U1675" s="401"/>
      <c r="V1675" s="401"/>
      <c r="W1675" s="401"/>
      <c r="X1675" s="401"/>
      <c r="Y1675" s="401"/>
      <c r="Z1675" s="401"/>
      <c r="AA1675" s="401"/>
      <c r="AB1675" s="401"/>
      <c r="AC1675" s="401"/>
      <c r="AD1675" s="401"/>
      <c r="AE1675" s="401"/>
      <c r="AF1675" s="401"/>
      <c r="AG1675" s="402"/>
      <c r="AH1675" s="402"/>
    </row>
    <row r="1676" spans="1:34" s="377" customFormat="1" ht="13.8" x14ac:dyDescent="0.25">
      <c r="A1676" s="383" t="s">
        <v>14</v>
      </c>
      <c r="B1676" s="384"/>
      <c r="C1676" s="401">
        <f>C77</f>
        <v>2172.7783482615723</v>
      </c>
      <c r="D1676" s="401">
        <f t="shared" ref="D1676:AG1676" si="455">D77</f>
        <v>2215.8832836859328</v>
      </c>
      <c r="E1676" s="401">
        <f t="shared" si="455"/>
        <v>2489.8722687224504</v>
      </c>
      <c r="F1676" s="401">
        <f t="shared" si="455"/>
        <v>2559.8259461916164</v>
      </c>
      <c r="G1676" s="401">
        <f t="shared" si="455"/>
        <v>2853.4659976351477</v>
      </c>
      <c r="H1676" s="401">
        <f t="shared" si="455"/>
        <v>3037.3563956997414</v>
      </c>
      <c r="I1676" s="401">
        <f t="shared" si="455"/>
        <v>3251.6317569306098</v>
      </c>
      <c r="J1676" s="401">
        <f t="shared" si="455"/>
        <v>3379.2212745898096</v>
      </c>
      <c r="K1676" s="401">
        <f t="shared" si="455"/>
        <v>3725.2092788329187</v>
      </c>
      <c r="L1676" s="401">
        <f t="shared" si="455"/>
        <v>3958.200673591648</v>
      </c>
      <c r="M1676" s="401">
        <f t="shared" si="455"/>
        <v>4250.8669367334105</v>
      </c>
      <c r="N1676" s="401">
        <f t="shared" si="455"/>
        <v>4776.2942425281335</v>
      </c>
      <c r="O1676" s="401">
        <f t="shared" si="455"/>
        <v>4954.3667915825918</v>
      </c>
      <c r="P1676" s="401">
        <f t="shared" si="455"/>
        <v>5235.9217854625749</v>
      </c>
      <c r="Q1676" s="401">
        <f t="shared" si="455"/>
        <v>5623.5359510712296</v>
      </c>
      <c r="R1676" s="401">
        <f t="shared" si="455"/>
        <v>6130.9716093235593</v>
      </c>
      <c r="S1676" s="401">
        <f t="shared" si="455"/>
        <v>6650.2283332120169</v>
      </c>
      <c r="T1676" s="401">
        <f t="shared" si="455"/>
        <v>6891.3948087849294</v>
      </c>
      <c r="U1676" s="401">
        <f t="shared" si="455"/>
        <v>7472.9378741834189</v>
      </c>
      <c r="V1676" s="401">
        <f t="shared" si="455"/>
        <v>7815.1981280370728</v>
      </c>
      <c r="W1676" s="401">
        <f t="shared" si="455"/>
        <v>8382.1534570676431</v>
      </c>
      <c r="X1676" s="401">
        <f t="shared" si="455"/>
        <v>9059.9242753363342</v>
      </c>
      <c r="Y1676" s="401">
        <f t="shared" si="455"/>
        <v>9437.8050451344188</v>
      </c>
      <c r="Z1676" s="401">
        <f t="shared" si="455"/>
        <v>10112.754999999999</v>
      </c>
      <c r="AA1676" s="401">
        <f t="shared" si="455"/>
        <v>10625.342000000001</v>
      </c>
      <c r="AB1676" s="401">
        <f t="shared" si="455"/>
        <v>11200.790999999999</v>
      </c>
      <c r="AC1676" s="401">
        <f t="shared" si="455"/>
        <v>11860.513999999999</v>
      </c>
      <c r="AD1676" s="401">
        <f t="shared" si="455"/>
        <v>12147.75</v>
      </c>
      <c r="AE1676" s="401">
        <f t="shared" si="455"/>
        <v>12715.223999999998</v>
      </c>
      <c r="AF1676" s="401">
        <f t="shared" si="455"/>
        <v>13666.266999999998</v>
      </c>
      <c r="AG1676" s="402">
        <f t="shared" si="455"/>
        <v>15000.896000000001</v>
      </c>
      <c r="AH1676" s="402"/>
    </row>
    <row r="1677" spans="1:34" s="377" customFormat="1" ht="13.8" x14ac:dyDescent="0.25">
      <c r="A1677" s="383" t="s">
        <v>607</v>
      </c>
      <c r="B1677" s="384"/>
      <c r="C1677" s="401"/>
      <c r="D1677" s="401"/>
      <c r="E1677" s="401"/>
      <c r="F1677" s="401"/>
      <c r="G1677" s="401"/>
      <c r="H1677" s="401"/>
      <c r="I1677" s="401"/>
      <c r="J1677" s="401"/>
      <c r="K1677" s="401"/>
      <c r="L1677" s="401"/>
      <c r="M1677" s="401"/>
      <c r="N1677" s="401"/>
      <c r="O1677" s="401"/>
      <c r="P1677" s="401"/>
      <c r="Q1677" s="401"/>
      <c r="R1677" s="401"/>
      <c r="S1677" s="401"/>
      <c r="T1677" s="401"/>
      <c r="U1677" s="401"/>
      <c r="V1677" s="401"/>
      <c r="W1677" s="401"/>
      <c r="X1677" s="401"/>
      <c r="Y1677" s="401"/>
      <c r="Z1677" s="401"/>
      <c r="AA1677" s="401"/>
      <c r="AB1677" s="401"/>
      <c r="AC1677" s="401"/>
      <c r="AD1677" s="401"/>
      <c r="AE1677" s="401"/>
      <c r="AF1677" s="401"/>
      <c r="AG1677" s="402"/>
      <c r="AH1677" s="402"/>
    </row>
    <row r="1678" spans="1:34" s="377" customFormat="1" ht="13.8" x14ac:dyDescent="0.25">
      <c r="A1678" s="383" t="s">
        <v>608</v>
      </c>
      <c r="B1678" s="384"/>
      <c r="C1678" s="401">
        <f>C80</f>
        <v>293.92065097703608</v>
      </c>
      <c r="D1678" s="401">
        <f t="shared" ref="D1678:AG1678" si="456">D80</f>
        <v>333.8771076362741</v>
      </c>
      <c r="E1678" s="401">
        <f t="shared" si="456"/>
        <v>390.44753630811675</v>
      </c>
      <c r="F1678" s="401">
        <f t="shared" si="456"/>
        <v>418.13495242888973</v>
      </c>
      <c r="G1678" s="401">
        <f t="shared" si="456"/>
        <v>488.9135769330652</v>
      </c>
      <c r="H1678" s="401">
        <f t="shared" si="456"/>
        <v>505.03992852901865</v>
      </c>
      <c r="I1678" s="401">
        <f t="shared" si="456"/>
        <v>532.52647876013157</v>
      </c>
      <c r="J1678" s="401">
        <f t="shared" si="456"/>
        <v>543.7154734238253</v>
      </c>
      <c r="K1678" s="401">
        <f t="shared" si="456"/>
        <v>592.62484860082509</v>
      </c>
      <c r="L1678" s="401">
        <f t="shared" si="456"/>
        <v>680.01214253252715</v>
      </c>
      <c r="M1678" s="401">
        <f t="shared" si="456"/>
        <v>778.10437290153232</v>
      </c>
      <c r="N1678" s="401">
        <f t="shared" si="456"/>
        <v>992.51714495046417</v>
      </c>
      <c r="O1678" s="401">
        <f t="shared" si="456"/>
        <v>996.78850569674421</v>
      </c>
      <c r="P1678" s="401">
        <f t="shared" si="456"/>
        <v>1047.0378511534418</v>
      </c>
      <c r="Q1678" s="401">
        <f t="shared" si="456"/>
        <v>1099.2739889143938</v>
      </c>
      <c r="R1678" s="401">
        <f t="shared" si="456"/>
        <v>1140.886558938387</v>
      </c>
      <c r="S1678" s="401">
        <f t="shared" si="456"/>
        <v>1290.9838332963759</v>
      </c>
      <c r="T1678" s="401">
        <f t="shared" si="456"/>
        <v>1313.8633962556385</v>
      </c>
      <c r="U1678" s="401">
        <f t="shared" si="456"/>
        <v>1417.0450461042226</v>
      </c>
      <c r="V1678" s="401">
        <f t="shared" si="456"/>
        <v>1468.0863045725964</v>
      </c>
      <c r="W1678" s="401">
        <f t="shared" si="456"/>
        <v>1612.8729908787436</v>
      </c>
      <c r="X1678" s="401">
        <f t="shared" si="456"/>
        <v>1778.8842201083214</v>
      </c>
      <c r="Y1678" s="401">
        <f t="shared" si="456"/>
        <v>1957.6789387361557</v>
      </c>
      <c r="Z1678" s="401">
        <f t="shared" si="456"/>
        <v>2043.577</v>
      </c>
      <c r="AA1678" s="401">
        <f t="shared" si="456"/>
        <v>2133.636</v>
      </c>
      <c r="AB1678" s="401">
        <f t="shared" si="456"/>
        <v>2232.2449999999999</v>
      </c>
      <c r="AC1678" s="401">
        <f t="shared" si="456"/>
        <v>2368.174</v>
      </c>
      <c r="AD1678" s="401">
        <f t="shared" si="456"/>
        <v>2481.8820000000001</v>
      </c>
      <c r="AE1678" s="401">
        <f t="shared" si="456"/>
        <v>2571.2669999999998</v>
      </c>
      <c r="AF1678" s="401">
        <f t="shared" si="456"/>
        <v>2773.5239999999999</v>
      </c>
      <c r="AG1678" s="402">
        <f t="shared" si="456"/>
        <v>3240.5309999999999</v>
      </c>
      <c r="AH1678" s="402"/>
    </row>
    <row r="1679" spans="1:34" s="377" customFormat="1" ht="13.8" x14ac:dyDescent="0.25">
      <c r="A1679" s="383" t="s">
        <v>609</v>
      </c>
      <c r="B1679" s="384"/>
      <c r="C1679" s="401">
        <f>C1678-C1680</f>
        <v>229.93971371102043</v>
      </c>
      <c r="D1679" s="401">
        <f t="shared" ref="D1679:AG1679" si="457">D1678-D1680</f>
        <v>271.22739796755303</v>
      </c>
      <c r="E1679" s="401">
        <f t="shared" si="457"/>
        <v>313.83069131861049</v>
      </c>
      <c r="F1679" s="401">
        <f t="shared" si="457"/>
        <v>337.22189884907647</v>
      </c>
      <c r="G1679" s="401">
        <f t="shared" si="457"/>
        <v>396.24629107225326</v>
      </c>
      <c r="H1679" s="401">
        <f t="shared" si="457"/>
        <v>407.62673478477495</v>
      </c>
      <c r="I1679" s="401">
        <f t="shared" si="457"/>
        <v>411.5484490442646</v>
      </c>
      <c r="J1679" s="401">
        <f t="shared" si="457"/>
        <v>383.81917048343689</v>
      </c>
      <c r="K1679" s="401">
        <f t="shared" si="457"/>
        <v>403.25452126194625</v>
      </c>
      <c r="L1679" s="401">
        <f t="shared" si="457"/>
        <v>481.1655164095647</v>
      </c>
      <c r="M1679" s="401">
        <f t="shared" si="457"/>
        <v>555.66868358037641</v>
      </c>
      <c r="N1679" s="401">
        <f t="shared" si="457"/>
        <v>766.39178304233167</v>
      </c>
      <c r="O1679" s="401">
        <f t="shared" si="457"/>
        <v>756.22197813097773</v>
      </c>
      <c r="P1679" s="401">
        <f t="shared" si="457"/>
        <v>773.19331993170204</v>
      </c>
      <c r="Q1679" s="401">
        <f t="shared" si="457"/>
        <v>772.43696229194052</v>
      </c>
      <c r="R1679" s="401">
        <f t="shared" si="457"/>
        <v>791.94478934525614</v>
      </c>
      <c r="S1679" s="401">
        <f t="shared" si="457"/>
        <v>948.53415376414796</v>
      </c>
      <c r="T1679" s="401">
        <f t="shared" si="457"/>
        <v>954.44690201522963</v>
      </c>
      <c r="U1679" s="401">
        <f t="shared" si="457"/>
        <v>1033.8529423633408</v>
      </c>
      <c r="V1679" s="401">
        <f t="shared" si="457"/>
        <v>1077.0416915440323</v>
      </c>
      <c r="W1679" s="401">
        <f t="shared" si="457"/>
        <v>1209.9905297818327</v>
      </c>
      <c r="X1679" s="401">
        <f t="shared" si="457"/>
        <v>1353.2573920150739</v>
      </c>
      <c r="Y1679" s="401">
        <f t="shared" si="457"/>
        <v>1553.546719585182</v>
      </c>
      <c r="Z1679" s="401">
        <f t="shared" si="457"/>
        <v>1595.3910000000001</v>
      </c>
      <c r="AA1679" s="401">
        <f t="shared" si="457"/>
        <v>1653.6279999999999</v>
      </c>
      <c r="AB1679" s="401">
        <f t="shared" si="457"/>
        <v>1757.2399999999998</v>
      </c>
      <c r="AC1679" s="401">
        <f t="shared" si="457"/>
        <v>1884.251</v>
      </c>
      <c r="AD1679" s="401">
        <f t="shared" si="457"/>
        <v>1964.0700000000002</v>
      </c>
      <c r="AE1679" s="401">
        <f t="shared" si="457"/>
        <v>2057.5129999999999</v>
      </c>
      <c r="AF1679" s="401">
        <f t="shared" si="457"/>
        <v>2228.77</v>
      </c>
      <c r="AG1679" s="402">
        <f t="shared" si="457"/>
        <v>2649.2559999999999</v>
      </c>
      <c r="AH1679" s="402"/>
    </row>
    <row r="1680" spans="1:34" s="377" customFormat="1" ht="13.8" x14ac:dyDescent="0.25">
      <c r="A1680" s="383" t="s">
        <v>610</v>
      </c>
      <c r="B1680" s="384"/>
      <c r="C1680" s="401">
        <f>C81</f>
        <v>63.98093726601563</v>
      </c>
      <c r="D1680" s="401">
        <f t="shared" ref="D1680:AG1680" si="458">D81</f>
        <v>62.649709668721059</v>
      </c>
      <c r="E1680" s="401">
        <f t="shared" si="458"/>
        <v>76.616844989506262</v>
      </c>
      <c r="F1680" s="401">
        <f t="shared" si="458"/>
        <v>80.91305357981328</v>
      </c>
      <c r="G1680" s="401">
        <f t="shared" si="458"/>
        <v>92.667285860811972</v>
      </c>
      <c r="H1680" s="401">
        <f t="shared" si="458"/>
        <v>97.413193744243671</v>
      </c>
      <c r="I1680" s="401">
        <f t="shared" si="458"/>
        <v>120.97802971586697</v>
      </c>
      <c r="J1680" s="401">
        <f t="shared" si="458"/>
        <v>159.89630294038838</v>
      </c>
      <c r="K1680" s="401">
        <f t="shared" si="458"/>
        <v>189.37032733887884</v>
      </c>
      <c r="L1680" s="401">
        <f t="shared" si="458"/>
        <v>198.84662612296242</v>
      </c>
      <c r="M1680" s="401">
        <f t="shared" si="458"/>
        <v>222.43568932115591</v>
      </c>
      <c r="N1680" s="401">
        <f t="shared" si="458"/>
        <v>226.12536190813253</v>
      </c>
      <c r="O1680" s="401">
        <f t="shared" si="458"/>
        <v>240.56652756576653</v>
      </c>
      <c r="P1680" s="401">
        <f t="shared" si="458"/>
        <v>273.84453122173983</v>
      </c>
      <c r="Q1680" s="401">
        <f t="shared" si="458"/>
        <v>326.83702662245332</v>
      </c>
      <c r="R1680" s="401">
        <f t="shared" si="458"/>
        <v>348.94176959313091</v>
      </c>
      <c r="S1680" s="401">
        <f t="shared" si="458"/>
        <v>342.449679532228</v>
      </c>
      <c r="T1680" s="401">
        <f t="shared" si="458"/>
        <v>359.41649424040889</v>
      </c>
      <c r="U1680" s="401">
        <f t="shared" si="458"/>
        <v>383.19210374088163</v>
      </c>
      <c r="V1680" s="401">
        <f t="shared" si="458"/>
        <v>391.04461302856402</v>
      </c>
      <c r="W1680" s="401">
        <f t="shared" si="458"/>
        <v>402.88246109691102</v>
      </c>
      <c r="X1680" s="401">
        <f t="shared" si="458"/>
        <v>425.62682809324735</v>
      </c>
      <c r="Y1680" s="401">
        <f t="shared" si="458"/>
        <v>404.13221915097358</v>
      </c>
      <c r="Z1680" s="401">
        <f t="shared" si="458"/>
        <v>448.18599999999998</v>
      </c>
      <c r="AA1680" s="401">
        <f t="shared" si="458"/>
        <v>480.00799999999998</v>
      </c>
      <c r="AB1680" s="401">
        <f t="shared" si="458"/>
        <v>475.005</v>
      </c>
      <c r="AC1680" s="401">
        <f t="shared" si="458"/>
        <v>483.923</v>
      </c>
      <c r="AD1680" s="401">
        <f t="shared" si="458"/>
        <v>517.81200000000001</v>
      </c>
      <c r="AE1680" s="401">
        <f t="shared" si="458"/>
        <v>513.75400000000002</v>
      </c>
      <c r="AF1680" s="401">
        <f t="shared" si="458"/>
        <v>544.75400000000002</v>
      </c>
      <c r="AG1680" s="402">
        <f t="shared" si="458"/>
        <v>591.27499999999998</v>
      </c>
      <c r="AH1680" s="402"/>
    </row>
    <row r="1681" spans="1:34" s="377" customFormat="1" ht="13.8" x14ac:dyDescent="0.25">
      <c r="A1681" s="383" t="s">
        <v>611</v>
      </c>
      <c r="B1681" s="384"/>
      <c r="C1681" s="401">
        <f>C1682+C1683</f>
        <v>601.7626980878257</v>
      </c>
      <c r="D1681" s="401">
        <f t="shared" ref="D1681:AG1681" si="459">D1682+D1683</f>
        <v>694.207007282836</v>
      </c>
      <c r="E1681" s="401">
        <f t="shared" si="459"/>
        <v>768.16423042611325</v>
      </c>
      <c r="F1681" s="401">
        <f t="shared" si="459"/>
        <v>764.2295350930026</v>
      </c>
      <c r="G1681" s="401">
        <f t="shared" si="459"/>
        <v>848.10922132134033</v>
      </c>
      <c r="H1681" s="401">
        <f t="shared" si="459"/>
        <v>925.12954406199538</v>
      </c>
      <c r="I1681" s="401">
        <f t="shared" si="459"/>
        <v>937.42441809219508</v>
      </c>
      <c r="J1681" s="401">
        <f t="shared" si="459"/>
        <v>972.70986687609548</v>
      </c>
      <c r="K1681" s="401">
        <f t="shared" si="459"/>
        <v>1085.4064819080413</v>
      </c>
      <c r="L1681" s="401">
        <f t="shared" si="459"/>
        <v>1149.4245262346526</v>
      </c>
      <c r="M1681" s="401">
        <f t="shared" si="459"/>
        <v>1251.806142077344</v>
      </c>
      <c r="N1681" s="401">
        <f t="shared" si="459"/>
        <v>1386.5695295877022</v>
      </c>
      <c r="O1681" s="401">
        <f t="shared" si="459"/>
        <v>1399.9446446438453</v>
      </c>
      <c r="P1681" s="401">
        <f t="shared" si="459"/>
        <v>1581.9350128410642</v>
      </c>
      <c r="Q1681" s="401">
        <f t="shared" si="459"/>
        <v>1659.4629157302752</v>
      </c>
      <c r="R1681" s="401">
        <f t="shared" si="459"/>
        <v>1949.2739927863272</v>
      </c>
      <c r="S1681" s="401">
        <f t="shared" si="459"/>
        <v>2096.7992195950101</v>
      </c>
      <c r="T1681" s="401">
        <f t="shared" si="459"/>
        <v>2294.6335007598213</v>
      </c>
      <c r="U1681" s="401">
        <f t="shared" si="459"/>
        <v>2392.2209844947865</v>
      </c>
      <c r="V1681" s="401">
        <f t="shared" si="459"/>
        <v>2532.6034077204977</v>
      </c>
      <c r="W1681" s="401">
        <f t="shared" si="459"/>
        <v>2656.6374557317108</v>
      </c>
      <c r="X1681" s="401">
        <f t="shared" si="459"/>
        <v>2871.2285793243241</v>
      </c>
      <c r="Y1681" s="401">
        <f t="shared" si="459"/>
        <v>2967.4890437220602</v>
      </c>
      <c r="Z1681" s="401">
        <f t="shared" si="459"/>
        <v>3213.7239999999997</v>
      </c>
      <c r="AA1681" s="401">
        <f t="shared" si="459"/>
        <v>3366.6959999999999</v>
      </c>
      <c r="AB1681" s="401">
        <f t="shared" si="459"/>
        <v>3529.6390000000001</v>
      </c>
      <c r="AC1681" s="401">
        <f t="shared" si="459"/>
        <v>3808.86</v>
      </c>
      <c r="AD1681" s="401">
        <f t="shared" si="459"/>
        <v>3749.6860000000001</v>
      </c>
      <c r="AE1681" s="401">
        <f t="shared" si="459"/>
        <v>4026.1329999999998</v>
      </c>
      <c r="AF1681" s="401">
        <f t="shared" si="459"/>
        <v>4525.5519999999997</v>
      </c>
      <c r="AG1681" s="402">
        <f t="shared" si="459"/>
        <v>4896.5550000000003</v>
      </c>
      <c r="AH1681" s="402"/>
    </row>
    <row r="1682" spans="1:34" s="377" customFormat="1" ht="13.8" x14ac:dyDescent="0.25">
      <c r="A1682" s="383" t="s">
        <v>612</v>
      </c>
      <c r="B1682" s="384"/>
      <c r="C1682" s="401">
        <f>C78</f>
        <v>366.89554109308966</v>
      </c>
      <c r="D1682" s="401">
        <f t="shared" ref="D1682:AG1682" si="460">D78</f>
        <v>457.75060682891632</v>
      </c>
      <c r="E1682" s="401">
        <f t="shared" si="460"/>
        <v>507.13627309419542</v>
      </c>
      <c r="F1682" s="401">
        <f t="shared" si="460"/>
        <v>506.22929107857618</v>
      </c>
      <c r="G1682" s="401">
        <f t="shared" si="460"/>
        <v>562.23327426348044</v>
      </c>
      <c r="H1682" s="401">
        <f t="shared" si="460"/>
        <v>629.87656324370528</v>
      </c>
      <c r="I1682" s="401">
        <f t="shared" si="460"/>
        <v>618.939226981194</v>
      </c>
      <c r="J1682" s="401">
        <f t="shared" si="460"/>
        <v>626.85645350854463</v>
      </c>
      <c r="K1682" s="401">
        <f t="shared" si="460"/>
        <v>735.22538363409024</v>
      </c>
      <c r="L1682" s="401">
        <f t="shared" si="460"/>
        <v>770.07262924812824</v>
      </c>
      <c r="M1682" s="401">
        <f t="shared" si="460"/>
        <v>820.26876684491754</v>
      </c>
      <c r="N1682" s="401">
        <f t="shared" si="460"/>
        <v>932.96780334734035</v>
      </c>
      <c r="O1682" s="401">
        <f t="shared" si="460"/>
        <v>954.9218097324549</v>
      </c>
      <c r="P1682" s="401">
        <f t="shared" si="460"/>
        <v>1063.0630909321401</v>
      </c>
      <c r="Q1682" s="401">
        <f t="shared" si="460"/>
        <v>1121.2105546535627</v>
      </c>
      <c r="R1682" s="401">
        <f t="shared" si="460"/>
        <v>1371.1643000161494</v>
      </c>
      <c r="S1682" s="401">
        <f t="shared" si="460"/>
        <v>1440.9670852555503</v>
      </c>
      <c r="T1682" s="401">
        <f t="shared" si="460"/>
        <v>1618.2417838700992</v>
      </c>
      <c r="U1682" s="401">
        <f t="shared" si="460"/>
        <v>1668.7738767129686</v>
      </c>
      <c r="V1682" s="401">
        <f t="shared" si="460"/>
        <v>1751.419898415751</v>
      </c>
      <c r="W1682" s="401">
        <f t="shared" si="460"/>
        <v>1824.4483075911119</v>
      </c>
      <c r="X1682" s="401">
        <f t="shared" si="460"/>
        <v>1996.4891775574145</v>
      </c>
      <c r="Y1682" s="401">
        <f t="shared" si="460"/>
        <v>2033.7328136296637</v>
      </c>
      <c r="Z1682" s="401">
        <f t="shared" si="460"/>
        <v>2237.0769999999998</v>
      </c>
      <c r="AA1682" s="401">
        <f t="shared" si="460"/>
        <v>2326.7170000000001</v>
      </c>
      <c r="AB1682" s="401">
        <f t="shared" si="460"/>
        <v>2398.393</v>
      </c>
      <c r="AC1682" s="401">
        <f t="shared" si="460"/>
        <v>2551.8620000000001</v>
      </c>
      <c r="AD1682" s="401">
        <f t="shared" si="460"/>
        <v>2562.94</v>
      </c>
      <c r="AE1682" s="401">
        <f t="shared" si="460"/>
        <v>2705.3989999999999</v>
      </c>
      <c r="AF1682" s="401">
        <f t="shared" si="460"/>
        <v>3098.152</v>
      </c>
      <c r="AG1682" s="402">
        <f t="shared" si="460"/>
        <v>3305.1770000000001</v>
      </c>
      <c r="AH1682" s="402"/>
    </row>
    <row r="1683" spans="1:34" s="377" customFormat="1" ht="13.8" x14ac:dyDescent="0.25">
      <c r="A1683" s="383" t="s">
        <v>613</v>
      </c>
      <c r="B1683" s="384"/>
      <c r="C1683" s="401">
        <f>C79</f>
        <v>234.86715699473606</v>
      </c>
      <c r="D1683" s="401">
        <f t="shared" ref="D1683:AG1683" si="461">D79</f>
        <v>236.45640045391966</v>
      </c>
      <c r="E1683" s="401">
        <f t="shared" si="461"/>
        <v>261.02795733191783</v>
      </c>
      <c r="F1683" s="401">
        <f t="shared" si="461"/>
        <v>258.00024401442641</v>
      </c>
      <c r="G1683" s="401">
        <f t="shared" si="461"/>
        <v>285.87594705785995</v>
      </c>
      <c r="H1683" s="401">
        <f t="shared" si="461"/>
        <v>295.25298081829004</v>
      </c>
      <c r="I1683" s="401">
        <f t="shared" si="461"/>
        <v>318.48519111100109</v>
      </c>
      <c r="J1683" s="401">
        <f t="shared" si="461"/>
        <v>345.85341336755084</v>
      </c>
      <c r="K1683" s="401">
        <f t="shared" si="461"/>
        <v>350.18109827395097</v>
      </c>
      <c r="L1683" s="401">
        <f t="shared" si="461"/>
        <v>379.35189698652431</v>
      </c>
      <c r="M1683" s="401">
        <f t="shared" si="461"/>
        <v>431.53737523242643</v>
      </c>
      <c r="N1683" s="401">
        <f t="shared" si="461"/>
        <v>453.6017262403617</v>
      </c>
      <c r="O1683" s="401">
        <f t="shared" si="461"/>
        <v>445.02283491139048</v>
      </c>
      <c r="P1683" s="401">
        <f t="shared" si="461"/>
        <v>518.87192190892404</v>
      </c>
      <c r="Q1683" s="401">
        <f t="shared" si="461"/>
        <v>538.25236107671265</v>
      </c>
      <c r="R1683" s="401">
        <f t="shared" si="461"/>
        <v>578.10969277017796</v>
      </c>
      <c r="S1683" s="401">
        <f t="shared" si="461"/>
        <v>655.83213433945969</v>
      </c>
      <c r="T1683" s="401">
        <f t="shared" si="461"/>
        <v>676.39171688972226</v>
      </c>
      <c r="U1683" s="401">
        <f t="shared" si="461"/>
        <v>723.44710778181786</v>
      </c>
      <c r="V1683" s="401">
        <f t="shared" si="461"/>
        <v>781.18350930474662</v>
      </c>
      <c r="W1683" s="401">
        <f t="shared" si="461"/>
        <v>832.18914814059895</v>
      </c>
      <c r="X1683" s="401">
        <f t="shared" si="461"/>
        <v>874.73940176690951</v>
      </c>
      <c r="Y1683" s="401">
        <f t="shared" si="461"/>
        <v>933.75623009239632</v>
      </c>
      <c r="Z1683" s="401">
        <f t="shared" si="461"/>
        <v>976.64700000000005</v>
      </c>
      <c r="AA1683" s="401">
        <f t="shared" si="461"/>
        <v>1039.979</v>
      </c>
      <c r="AB1683" s="401">
        <f t="shared" si="461"/>
        <v>1131.2460000000001</v>
      </c>
      <c r="AC1683" s="401">
        <f t="shared" si="461"/>
        <v>1256.998</v>
      </c>
      <c r="AD1683" s="401">
        <f t="shared" si="461"/>
        <v>1186.7460000000001</v>
      </c>
      <c r="AE1683" s="401">
        <f t="shared" si="461"/>
        <v>1320.7339999999999</v>
      </c>
      <c r="AF1683" s="401">
        <f t="shared" si="461"/>
        <v>1427.4</v>
      </c>
      <c r="AG1683" s="402">
        <f t="shared" si="461"/>
        <v>1591.3779999999999</v>
      </c>
      <c r="AH1683" s="402"/>
    </row>
    <row r="1684" spans="1:34" s="377" customFormat="1" ht="13.8" x14ac:dyDescent="0.25">
      <c r="A1684" s="383" t="s">
        <v>614</v>
      </c>
      <c r="B1684" s="384"/>
      <c r="C1684" s="401">
        <f>C1685+C1686</f>
        <v>869.60817195364473</v>
      </c>
      <c r="D1684" s="401">
        <f t="shared" ref="D1684:AG1684" si="462">D1685+D1686</f>
        <v>832.19934688836634</v>
      </c>
      <c r="E1684" s="401">
        <f t="shared" si="462"/>
        <v>956.03182962583605</v>
      </c>
      <c r="F1684" s="401">
        <f t="shared" si="462"/>
        <v>979.32509275877658</v>
      </c>
      <c r="G1684" s="401">
        <f t="shared" si="462"/>
        <v>1087.20060117922</v>
      </c>
      <c r="H1684" s="401">
        <f t="shared" si="462"/>
        <v>1176.5627903060044</v>
      </c>
      <c r="I1684" s="401">
        <f t="shared" si="462"/>
        <v>1288.3950721992219</v>
      </c>
      <c r="J1684" s="401">
        <f t="shared" si="462"/>
        <v>1313.9705401211759</v>
      </c>
      <c r="K1684" s="401">
        <f t="shared" si="462"/>
        <v>1422.8965252718294</v>
      </c>
      <c r="L1684" s="401">
        <f t="shared" si="462"/>
        <v>1513.2656531543241</v>
      </c>
      <c r="M1684" s="401">
        <f t="shared" si="462"/>
        <v>1579.1059402217213</v>
      </c>
      <c r="N1684" s="401">
        <f t="shared" si="462"/>
        <v>1718.3548798941763</v>
      </c>
      <c r="O1684" s="401">
        <f t="shared" si="462"/>
        <v>1859.6314924712788</v>
      </c>
      <c r="P1684" s="401">
        <f t="shared" si="462"/>
        <v>1901.1242659746169</v>
      </c>
      <c r="Q1684" s="401">
        <f t="shared" si="462"/>
        <v>2074.9939062294652</v>
      </c>
      <c r="R1684" s="401">
        <f t="shared" si="462"/>
        <v>2151.6102332368823</v>
      </c>
      <c r="S1684" s="401">
        <f t="shared" si="462"/>
        <v>2302.7462524700613</v>
      </c>
      <c r="T1684" s="401">
        <f t="shared" si="462"/>
        <v>2309.4553998086676</v>
      </c>
      <c r="U1684" s="401">
        <f t="shared" si="462"/>
        <v>2558.498136272392</v>
      </c>
      <c r="V1684" s="401">
        <f t="shared" si="462"/>
        <v>2643.2510614571529</v>
      </c>
      <c r="W1684" s="401">
        <f t="shared" si="462"/>
        <v>2838.5521038323595</v>
      </c>
      <c r="X1684" s="401">
        <f t="shared" si="462"/>
        <v>3003.3739290051353</v>
      </c>
      <c r="Y1684" s="401">
        <f t="shared" si="462"/>
        <v>3146.9472580119377</v>
      </c>
      <c r="Z1684" s="401">
        <f t="shared" si="462"/>
        <v>3314.203</v>
      </c>
      <c r="AA1684" s="401">
        <f t="shared" si="462"/>
        <v>3505.2219999999998</v>
      </c>
      <c r="AB1684" s="401">
        <f t="shared" si="462"/>
        <v>3725.43</v>
      </c>
      <c r="AC1684" s="401">
        <f t="shared" si="462"/>
        <v>3909.2540000000004</v>
      </c>
      <c r="AD1684" s="401">
        <f t="shared" si="462"/>
        <v>4051.2539999999999</v>
      </c>
      <c r="AE1684" s="401">
        <f t="shared" si="462"/>
        <v>4221.5680000000002</v>
      </c>
      <c r="AF1684" s="401">
        <f t="shared" si="462"/>
        <v>4359.9770000000008</v>
      </c>
      <c r="AG1684" s="402">
        <f t="shared" si="462"/>
        <v>4676.4629999999997</v>
      </c>
      <c r="AH1684" s="402"/>
    </row>
    <row r="1685" spans="1:34" s="377" customFormat="1" ht="13.8" x14ac:dyDescent="0.25">
      <c r="A1685" s="383" t="s">
        <v>615</v>
      </c>
      <c r="B1685" s="384"/>
      <c r="C1685" s="401">
        <f>C82</f>
        <v>72.432236356483187</v>
      </c>
      <c r="D1685" s="401">
        <f t="shared" ref="D1685:AG1685" si="463">D82</f>
        <v>68.113493542022567</v>
      </c>
      <c r="E1685" s="401">
        <f t="shared" si="463"/>
        <v>113.77957248059516</v>
      </c>
      <c r="F1685" s="401">
        <f t="shared" si="463"/>
        <v>99.573349579995721</v>
      </c>
      <c r="G1685" s="401">
        <f t="shared" si="463"/>
        <v>83.101892440892414</v>
      </c>
      <c r="H1685" s="401">
        <f t="shared" si="463"/>
        <v>82.272547162673106</v>
      </c>
      <c r="I1685" s="401">
        <f t="shared" si="463"/>
        <v>81.001162034214417</v>
      </c>
      <c r="J1685" s="401">
        <f t="shared" si="463"/>
        <v>84.894796595320159</v>
      </c>
      <c r="K1685" s="401">
        <f t="shared" si="463"/>
        <v>85.831234447340108</v>
      </c>
      <c r="L1685" s="401">
        <f t="shared" si="463"/>
        <v>101.0200960814321</v>
      </c>
      <c r="M1685" s="401">
        <f t="shared" si="463"/>
        <v>111.61424484564931</v>
      </c>
      <c r="N1685" s="401">
        <f t="shared" si="463"/>
        <v>105.33513581218617</v>
      </c>
      <c r="O1685" s="401">
        <f t="shared" si="463"/>
        <v>132.54456930305693</v>
      </c>
      <c r="P1685" s="401">
        <f t="shared" si="463"/>
        <v>127.53544570600505</v>
      </c>
      <c r="Q1685" s="401">
        <f t="shared" si="463"/>
        <v>151.01723877088213</v>
      </c>
      <c r="R1685" s="401">
        <f t="shared" si="463"/>
        <v>188.61734499443975</v>
      </c>
      <c r="S1685" s="401">
        <f t="shared" si="463"/>
        <v>199.30137514261969</v>
      </c>
      <c r="T1685" s="401">
        <f t="shared" si="463"/>
        <v>221.69476226264428</v>
      </c>
      <c r="U1685" s="401">
        <f t="shared" si="463"/>
        <v>339.77875665677692</v>
      </c>
      <c r="V1685" s="401">
        <f t="shared" si="463"/>
        <v>277.2921880020391</v>
      </c>
      <c r="W1685" s="401">
        <f t="shared" si="463"/>
        <v>308.27760580131792</v>
      </c>
      <c r="X1685" s="401">
        <f t="shared" si="463"/>
        <v>316.10040885122959</v>
      </c>
      <c r="Y1685" s="401">
        <f t="shared" si="463"/>
        <v>338.59034973410627</v>
      </c>
      <c r="Z1685" s="401">
        <f t="shared" si="463"/>
        <v>401.89800000000002</v>
      </c>
      <c r="AA1685" s="401">
        <f t="shared" si="463"/>
        <v>420.15300000000002</v>
      </c>
      <c r="AB1685" s="401">
        <f t="shared" si="463"/>
        <v>487.45499999999998</v>
      </c>
      <c r="AC1685" s="401">
        <f t="shared" si="463"/>
        <v>509.15899999999999</v>
      </c>
      <c r="AD1685" s="401">
        <f t="shared" si="463"/>
        <v>518.70100000000002</v>
      </c>
      <c r="AE1685" s="401">
        <f t="shared" si="463"/>
        <v>574.03499999999997</v>
      </c>
      <c r="AF1685" s="401">
        <f t="shared" si="463"/>
        <v>607.03700000000003</v>
      </c>
      <c r="AG1685" s="402">
        <f t="shared" si="463"/>
        <v>646.71699999999998</v>
      </c>
      <c r="AH1685" s="402"/>
    </row>
    <row r="1686" spans="1:34" s="377" customFormat="1" ht="13.8" x14ac:dyDescent="0.25">
      <c r="A1686" s="383" t="s">
        <v>616</v>
      </c>
      <c r="B1686" s="384"/>
      <c r="C1686" s="401">
        <f>C86+'[2]PIB_Annuel (2016)'!C85+'[2]PIB_Annuel (2016)'!C84</f>
        <v>797.17593559716158</v>
      </c>
      <c r="D1686" s="401">
        <f>D86+'[2]PIB_Annuel (2016)'!D85+'[2]PIB_Annuel (2016)'!D84</f>
        <v>764.08585334634381</v>
      </c>
      <c r="E1686" s="401">
        <f>E86+'[2]PIB_Annuel (2016)'!E85+'[2]PIB_Annuel (2016)'!E84</f>
        <v>842.25225714524083</v>
      </c>
      <c r="F1686" s="401">
        <f>F86+'[2]PIB_Annuel (2016)'!F85+'[2]PIB_Annuel (2016)'!F84</f>
        <v>879.75174317878088</v>
      </c>
      <c r="G1686" s="401">
        <f>G86+'[2]PIB_Annuel (2016)'!G85+'[2]PIB_Annuel (2016)'!G84</f>
        <v>1004.0987087383277</v>
      </c>
      <c r="H1686" s="401">
        <f>H86+'[2]PIB_Annuel (2016)'!H85+'[2]PIB_Annuel (2016)'!H84</f>
        <v>1094.2902431433313</v>
      </c>
      <c r="I1686" s="401">
        <f>I86+'[2]PIB_Annuel (2016)'!I85+'[2]PIB_Annuel (2016)'!I84</f>
        <v>1207.3939101650074</v>
      </c>
      <c r="J1686" s="401">
        <f>J86+'[2]PIB_Annuel (2016)'!J85+'[2]PIB_Annuel (2016)'!J84</f>
        <v>1229.0757435258556</v>
      </c>
      <c r="K1686" s="401">
        <f>K86+'[2]PIB_Annuel (2016)'!K85+'[2]PIB_Annuel (2016)'!K84</f>
        <v>1337.0652908244892</v>
      </c>
      <c r="L1686" s="401">
        <f>L86+'[2]PIB_Annuel (2016)'!L85+'[2]PIB_Annuel (2016)'!L84</f>
        <v>1412.2455570728921</v>
      </c>
      <c r="M1686" s="401">
        <f>M86+'[2]PIB_Annuel (2016)'!M85+'[2]PIB_Annuel (2016)'!M84</f>
        <v>1467.4916953760719</v>
      </c>
      <c r="N1686" s="401">
        <f>N86+'[2]PIB_Annuel (2016)'!N85+'[2]PIB_Annuel (2016)'!N84</f>
        <v>1613.0197440819902</v>
      </c>
      <c r="O1686" s="401">
        <f>O86+'[2]PIB_Annuel (2016)'!O85+'[2]PIB_Annuel (2016)'!O84</f>
        <v>1727.0869231682218</v>
      </c>
      <c r="P1686" s="401">
        <f>P86+'[2]PIB_Annuel (2016)'!P85+'[2]PIB_Annuel (2016)'!P84</f>
        <v>1773.5888202686119</v>
      </c>
      <c r="Q1686" s="401">
        <f>Q86+'[2]PIB_Annuel (2016)'!Q85+'[2]PIB_Annuel (2016)'!Q84</f>
        <v>1923.9766674585831</v>
      </c>
      <c r="R1686" s="401">
        <f>R86+'[2]PIB_Annuel (2016)'!R85+'[2]PIB_Annuel (2016)'!R84</f>
        <v>1962.9928882424426</v>
      </c>
      <c r="S1686" s="401">
        <f>S86+'[2]PIB_Annuel (2016)'!S85+'[2]PIB_Annuel (2016)'!S84</f>
        <v>2103.4448773274416</v>
      </c>
      <c r="T1686" s="401">
        <f>T86+'[2]PIB_Annuel (2016)'!T85+'[2]PIB_Annuel (2016)'!T84</f>
        <v>2087.7606375460232</v>
      </c>
      <c r="U1686" s="401">
        <f>U86+'[2]PIB_Annuel (2016)'!U85+'[2]PIB_Annuel (2016)'!U84</f>
        <v>2218.7193796156153</v>
      </c>
      <c r="V1686" s="401">
        <f>V86+'[2]PIB_Annuel (2016)'!V85+'[2]PIB_Annuel (2016)'!V84</f>
        <v>2365.9588734551139</v>
      </c>
      <c r="W1686" s="401">
        <f>W86+'[2]PIB_Annuel (2016)'!W85+'[2]PIB_Annuel (2016)'!W84</f>
        <v>2530.2744980310417</v>
      </c>
      <c r="X1686" s="401">
        <f>X86+'[2]PIB_Annuel (2016)'!X85+'[2]PIB_Annuel (2016)'!X84</f>
        <v>2687.2735201539058</v>
      </c>
      <c r="Y1686" s="401">
        <f>Y86+'[2]PIB_Annuel (2016)'!Y85+'[2]PIB_Annuel (2016)'!Y84</f>
        <v>2808.3569082778313</v>
      </c>
      <c r="Z1686" s="401">
        <f>Z86+'[2]PIB_Annuel (2016)'!Z85+'[2]PIB_Annuel (2016)'!Z84</f>
        <v>2912.3049999999998</v>
      </c>
      <c r="AA1686" s="401">
        <f>AA86+'[2]PIB_Annuel (2016)'!AA85+'[2]PIB_Annuel (2016)'!AA84</f>
        <v>3085.0689999999995</v>
      </c>
      <c r="AB1686" s="401">
        <f>AB86+'[2]PIB_Annuel (2016)'!AB85+'[2]PIB_Annuel (2016)'!AB84</f>
        <v>3237.9749999999999</v>
      </c>
      <c r="AC1686" s="401">
        <f>AC86+'[2]PIB_Annuel (2016)'!AC85+'[2]PIB_Annuel (2016)'!AC84</f>
        <v>3400.0950000000003</v>
      </c>
      <c r="AD1686" s="401">
        <f>AD86+'[2]PIB_Annuel (2016)'!AD85+'[2]PIB_Annuel (2016)'!AD84</f>
        <v>3532.5529999999999</v>
      </c>
      <c r="AE1686" s="401">
        <f>AE86+'[2]PIB_Annuel (2016)'!AE85+'[2]PIB_Annuel (2016)'!AE84</f>
        <v>3647.5330000000004</v>
      </c>
      <c r="AF1686" s="401">
        <f>AF86+'[2]PIB_Annuel (2016)'!AF85+'[2]PIB_Annuel (2016)'!AF84</f>
        <v>3752.9400000000005</v>
      </c>
      <c r="AG1686" s="402">
        <f>AG86+'[2]PIB_Annuel (2016)'!AG85+'[2]PIB_Annuel (2016)'!AG84</f>
        <v>4029.7460000000001</v>
      </c>
      <c r="AH1686" s="402"/>
    </row>
    <row r="1687" spans="1:34" s="377" customFormat="1" ht="13.8" x14ac:dyDescent="0.25">
      <c r="A1687" s="383" t="s">
        <v>617</v>
      </c>
      <c r="B1687" s="384"/>
      <c r="C1687" s="401">
        <f>C83</f>
        <v>343.50588997705023</v>
      </c>
      <c r="D1687" s="401">
        <f t="shared" ref="D1687:AG1687" si="464">D83</f>
        <v>292.95011220973566</v>
      </c>
      <c r="E1687" s="401">
        <f t="shared" si="464"/>
        <v>298.61182737287811</v>
      </c>
      <c r="F1687" s="401">
        <f t="shared" si="464"/>
        <v>317.22331233113414</v>
      </c>
      <c r="G1687" s="401">
        <f t="shared" si="464"/>
        <v>336.57531234071052</v>
      </c>
      <c r="H1687" s="401">
        <f t="shared" si="464"/>
        <v>333.21093905847914</v>
      </c>
      <c r="I1687" s="401">
        <f t="shared" si="464"/>
        <v>372.30775816319442</v>
      </c>
      <c r="J1687" s="401">
        <f t="shared" si="464"/>
        <v>388.92909122832481</v>
      </c>
      <c r="K1687" s="401">
        <f t="shared" si="464"/>
        <v>434.91109571334397</v>
      </c>
      <c r="L1687" s="401">
        <f t="shared" si="464"/>
        <v>416.65172554718174</v>
      </c>
      <c r="M1687" s="401">
        <f t="shared" si="464"/>
        <v>419.41479221165645</v>
      </c>
      <c r="N1687" s="401">
        <f t="shared" si="464"/>
        <v>452.72732618765809</v>
      </c>
      <c r="O1687" s="401">
        <f t="shared" si="464"/>
        <v>457.43562120495761</v>
      </c>
      <c r="P1687" s="401">
        <f t="shared" si="464"/>
        <v>431.98012427171216</v>
      </c>
      <c r="Q1687" s="401">
        <f t="shared" si="464"/>
        <v>462.96811357464196</v>
      </c>
      <c r="R1687" s="401">
        <f t="shared" si="464"/>
        <v>540.25905476883133</v>
      </c>
      <c r="S1687" s="401">
        <f t="shared" si="464"/>
        <v>617.24934831834116</v>
      </c>
      <c r="T1687" s="401">
        <f t="shared" si="464"/>
        <v>614.02601772039384</v>
      </c>
      <c r="U1687" s="401">
        <f t="shared" si="464"/>
        <v>721.98160357113454</v>
      </c>
      <c r="V1687" s="401">
        <f t="shared" si="464"/>
        <v>780.21274125826255</v>
      </c>
      <c r="W1687" s="401">
        <f t="shared" si="464"/>
        <v>871.20844552791732</v>
      </c>
      <c r="X1687" s="401">
        <f t="shared" si="464"/>
        <v>980.81071880530624</v>
      </c>
      <c r="Y1687" s="401">
        <f t="shared" si="464"/>
        <v>961.55758551329211</v>
      </c>
      <c r="Z1687" s="401">
        <f t="shared" si="464"/>
        <v>1093.0650000000001</v>
      </c>
      <c r="AA1687" s="401">
        <f t="shared" si="464"/>
        <v>1139.78</v>
      </c>
      <c r="AB1687" s="401">
        <f t="shared" si="464"/>
        <v>1238.472</v>
      </c>
      <c r="AC1687" s="401">
        <f t="shared" si="464"/>
        <v>1290.3030000000001</v>
      </c>
      <c r="AD1687" s="401">
        <f t="shared" si="464"/>
        <v>1347.116</v>
      </c>
      <c r="AE1687" s="401">
        <f t="shared" si="464"/>
        <v>1382.502</v>
      </c>
      <c r="AF1687" s="401">
        <f t="shared" si="464"/>
        <v>1462.46</v>
      </c>
      <c r="AG1687" s="402">
        <f t="shared" si="464"/>
        <v>1596.0719999999999</v>
      </c>
      <c r="AH1687" s="402"/>
    </row>
    <row r="1688" spans="1:34" s="377" customFormat="1" ht="13.8" x14ac:dyDescent="0.25">
      <c r="A1688" s="385"/>
      <c r="B1688" s="384"/>
      <c r="C1688" s="401"/>
      <c r="D1688" s="401"/>
      <c r="E1688" s="401"/>
      <c r="F1688" s="401"/>
      <c r="G1688" s="401"/>
      <c r="H1688" s="401"/>
      <c r="I1688" s="401"/>
      <c r="J1688" s="401"/>
      <c r="K1688" s="401"/>
      <c r="L1688" s="401"/>
      <c r="M1688" s="401"/>
      <c r="N1688" s="401"/>
      <c r="O1688" s="401"/>
      <c r="P1688" s="401"/>
      <c r="Q1688" s="401"/>
      <c r="R1688" s="401"/>
      <c r="S1688" s="401"/>
      <c r="T1688" s="401"/>
      <c r="U1688" s="401"/>
      <c r="V1688" s="401"/>
      <c r="W1688" s="401"/>
      <c r="X1688" s="401"/>
      <c r="Y1688" s="401"/>
      <c r="Z1688" s="401"/>
      <c r="AA1688" s="401"/>
      <c r="AB1688" s="401"/>
      <c r="AC1688" s="401"/>
      <c r="AD1688" s="401"/>
      <c r="AE1688" s="401"/>
      <c r="AF1688" s="401"/>
      <c r="AG1688" s="402"/>
      <c r="AH1688" s="402"/>
    </row>
    <row r="1689" spans="1:34" s="377" customFormat="1" ht="13.8" x14ac:dyDescent="0.25">
      <c r="A1689" s="386" t="s">
        <v>618</v>
      </c>
      <c r="B1689" s="384"/>
      <c r="C1689" s="401">
        <f>C87</f>
        <v>4343.119632881434</v>
      </c>
      <c r="D1689" s="401">
        <f t="shared" ref="D1689:AG1689" si="465">D87</f>
        <v>4673.013100916367</v>
      </c>
      <c r="E1689" s="401">
        <f t="shared" si="465"/>
        <v>5094.5651315697141</v>
      </c>
      <c r="F1689" s="401">
        <f t="shared" si="465"/>
        <v>5292.2435031925397</v>
      </c>
      <c r="G1689" s="401">
        <f t="shared" si="465"/>
        <v>5836.9188536726742</v>
      </c>
      <c r="H1689" s="401">
        <f t="shared" si="465"/>
        <v>6139.7630535515227</v>
      </c>
      <c r="I1689" s="401">
        <f t="shared" si="465"/>
        <v>6557.3969144463663</v>
      </c>
      <c r="J1689" s="401">
        <f t="shared" si="465"/>
        <v>6876.3370633623763</v>
      </c>
      <c r="K1689" s="401">
        <f t="shared" si="465"/>
        <v>7319.6273634640347</v>
      </c>
      <c r="L1689" s="401">
        <f t="shared" si="465"/>
        <v>7898.8756475084501</v>
      </c>
      <c r="M1689" s="401">
        <f t="shared" si="465"/>
        <v>8501.4707197536845</v>
      </c>
      <c r="N1689" s="401">
        <f t="shared" si="465"/>
        <v>9267.4067124029352</v>
      </c>
      <c r="O1689" s="401">
        <f t="shared" si="465"/>
        <v>9552.5279009707156</v>
      </c>
      <c r="P1689" s="401">
        <f t="shared" si="465"/>
        <v>10078.575661823503</v>
      </c>
      <c r="Q1689" s="401">
        <f t="shared" si="465"/>
        <v>10546.288624469196</v>
      </c>
      <c r="R1689" s="401">
        <f t="shared" si="465"/>
        <v>11520.500914255179</v>
      </c>
      <c r="S1689" s="401">
        <f t="shared" si="465"/>
        <v>12285.664828606448</v>
      </c>
      <c r="T1689" s="401">
        <f t="shared" si="465"/>
        <v>12759.479385560771</v>
      </c>
      <c r="U1689" s="401">
        <f t="shared" si="465"/>
        <v>13603.985707892534</v>
      </c>
      <c r="V1689" s="401">
        <f t="shared" si="465"/>
        <v>14478.850769169316</v>
      </c>
      <c r="W1689" s="401">
        <f t="shared" si="465"/>
        <v>15622.894794848382</v>
      </c>
      <c r="X1689" s="401">
        <f t="shared" si="465"/>
        <v>16701.570595833808</v>
      </c>
      <c r="Y1689" s="401">
        <f t="shared" si="465"/>
        <v>17493.194331097606</v>
      </c>
      <c r="Z1689" s="401">
        <f t="shared" si="465"/>
        <v>18403.672999999999</v>
      </c>
      <c r="AA1689" s="401">
        <f t="shared" si="465"/>
        <v>19141.006000000001</v>
      </c>
      <c r="AB1689" s="401">
        <f t="shared" si="465"/>
        <v>20344.351000000002</v>
      </c>
      <c r="AC1689" s="401">
        <f t="shared" si="465"/>
        <v>21304.218999999997</v>
      </c>
      <c r="AD1689" s="401">
        <f t="shared" si="465"/>
        <v>21660.692999999999</v>
      </c>
      <c r="AE1689" s="401">
        <f t="shared" si="465"/>
        <v>23061.776999999998</v>
      </c>
      <c r="AF1689" s="401">
        <f t="shared" si="465"/>
        <v>25748.094999999998</v>
      </c>
      <c r="AG1689" s="402">
        <f t="shared" si="465"/>
        <v>27802.992999999999</v>
      </c>
      <c r="AH1689" s="402"/>
    </row>
    <row r="1690" spans="1:34" s="377" customFormat="1" ht="13.8" x14ac:dyDescent="0.25">
      <c r="A1690" s="386"/>
      <c r="B1690" s="384"/>
      <c r="C1690" s="401"/>
      <c r="D1690" s="401"/>
      <c r="E1690" s="401"/>
      <c r="F1690" s="401"/>
      <c r="G1690" s="401"/>
      <c r="H1690" s="401"/>
      <c r="I1690" s="401"/>
      <c r="J1690" s="401"/>
      <c r="K1690" s="401"/>
      <c r="L1690" s="401"/>
      <c r="M1690" s="401"/>
      <c r="N1690" s="401"/>
      <c r="O1690" s="401"/>
      <c r="P1690" s="401"/>
      <c r="Q1690" s="401"/>
      <c r="R1690" s="401"/>
      <c r="S1690" s="401"/>
      <c r="T1690" s="401"/>
      <c r="U1690" s="401"/>
      <c r="V1690" s="401"/>
      <c r="W1690" s="401"/>
      <c r="X1690" s="401"/>
      <c r="Y1690" s="401"/>
      <c r="Z1690" s="401"/>
      <c r="AA1690" s="401"/>
      <c r="AB1690" s="401"/>
      <c r="AC1690" s="401"/>
      <c r="AD1690" s="401"/>
      <c r="AE1690" s="401"/>
      <c r="AF1690" s="401"/>
      <c r="AG1690" s="402"/>
      <c r="AH1690" s="402"/>
    </row>
    <row r="1691" spans="1:34" s="377" customFormat="1" ht="13.8" x14ac:dyDescent="0.25">
      <c r="A1691" s="383" t="s">
        <v>619</v>
      </c>
      <c r="B1691" s="384"/>
      <c r="C1691" s="401">
        <f>C88</f>
        <v>238.96475399943913</v>
      </c>
      <c r="D1691" s="401">
        <f t="shared" ref="D1691:AG1691" si="466">D88</f>
        <v>269.66686414963232</v>
      </c>
      <c r="E1691" s="401">
        <f t="shared" si="466"/>
        <v>328.56894612045267</v>
      </c>
      <c r="F1691" s="401">
        <f t="shared" si="466"/>
        <v>382.6832509607508</v>
      </c>
      <c r="G1691" s="401">
        <f t="shared" si="466"/>
        <v>460.55757397576667</v>
      </c>
      <c r="H1691" s="401">
        <f t="shared" si="466"/>
        <v>525.5976377299454</v>
      </c>
      <c r="I1691" s="401">
        <f t="shared" si="466"/>
        <v>561.06103382046513</v>
      </c>
      <c r="J1691" s="401">
        <f t="shared" si="466"/>
        <v>628.1318415813563</v>
      </c>
      <c r="K1691" s="401">
        <f t="shared" si="466"/>
        <v>702.68003652846414</v>
      </c>
      <c r="L1691" s="401">
        <f t="shared" si="466"/>
        <v>715.13584485684908</v>
      </c>
      <c r="M1691" s="401">
        <f t="shared" si="466"/>
        <v>759.6738614537544</v>
      </c>
      <c r="N1691" s="401">
        <f t="shared" si="466"/>
        <v>660.37199990909698</v>
      </c>
      <c r="O1691" s="401">
        <f t="shared" si="466"/>
        <v>734.20483571667955</v>
      </c>
      <c r="P1691" s="401">
        <f t="shared" si="466"/>
        <v>845.6121476877081</v>
      </c>
      <c r="Q1691" s="401">
        <f t="shared" si="466"/>
        <v>906.57884589558159</v>
      </c>
      <c r="R1691" s="401">
        <f t="shared" si="466"/>
        <v>840.45356854424278</v>
      </c>
      <c r="S1691" s="401">
        <f t="shared" si="466"/>
        <v>851.02739648242118</v>
      </c>
      <c r="T1691" s="401">
        <f t="shared" si="466"/>
        <v>851.0746777864606</v>
      </c>
      <c r="U1691" s="401">
        <f t="shared" si="466"/>
        <v>830.78877594714356</v>
      </c>
      <c r="V1691" s="401">
        <f t="shared" si="466"/>
        <v>917.00742603989318</v>
      </c>
      <c r="W1691" s="401">
        <f t="shared" si="466"/>
        <v>1035.6585240854733</v>
      </c>
      <c r="X1691" s="401">
        <f t="shared" si="466"/>
        <v>1264.5525665638295</v>
      </c>
      <c r="Y1691" s="401">
        <f t="shared" si="466"/>
        <v>1549.8722260501513</v>
      </c>
      <c r="Z1691" s="401">
        <f t="shared" si="466"/>
        <v>1634.893</v>
      </c>
      <c r="AA1691" s="401">
        <f t="shared" si="466"/>
        <v>1819.8589999999999</v>
      </c>
      <c r="AB1691" s="401">
        <f t="shared" si="466"/>
        <v>1858.9780000000001</v>
      </c>
      <c r="AC1691" s="401">
        <f t="shared" si="466"/>
        <v>1939.443</v>
      </c>
      <c r="AD1691" s="401">
        <f t="shared" si="466"/>
        <v>1807.8140000000001</v>
      </c>
      <c r="AE1691" s="401">
        <f t="shared" si="466"/>
        <v>1898.7190000000001</v>
      </c>
      <c r="AF1691" s="401">
        <f t="shared" si="466"/>
        <v>1913.925</v>
      </c>
      <c r="AG1691" s="402">
        <f t="shared" si="466"/>
        <v>2088.41</v>
      </c>
      <c r="AH1691" s="402"/>
    </row>
    <row r="1692" spans="1:34" s="377" customFormat="1" ht="13.8" x14ac:dyDescent="0.25">
      <c r="A1692" s="385"/>
      <c r="B1692" s="384"/>
      <c r="C1692" s="401"/>
      <c r="D1692" s="401"/>
      <c r="E1692" s="401"/>
      <c r="F1692" s="401"/>
      <c r="G1692" s="401"/>
      <c r="H1692" s="401"/>
      <c r="I1692" s="401"/>
      <c r="J1692" s="401"/>
      <c r="K1692" s="401"/>
      <c r="L1692" s="401"/>
      <c r="M1692" s="401"/>
      <c r="N1692" s="401"/>
      <c r="O1692" s="401"/>
      <c r="P1692" s="401"/>
      <c r="Q1692" s="401"/>
      <c r="R1692" s="401"/>
      <c r="S1692" s="401"/>
      <c r="T1692" s="401"/>
      <c r="U1692" s="401"/>
      <c r="V1692" s="401"/>
      <c r="W1692" s="401"/>
      <c r="X1692" s="401"/>
      <c r="Y1692" s="401"/>
      <c r="Z1692" s="401"/>
      <c r="AA1692" s="401"/>
      <c r="AB1692" s="401"/>
      <c r="AC1692" s="401"/>
      <c r="AD1692" s="401"/>
      <c r="AE1692" s="401"/>
      <c r="AF1692" s="401"/>
      <c r="AG1692" s="402"/>
      <c r="AH1692" s="402"/>
    </row>
    <row r="1693" spans="1:34" s="377" customFormat="1" ht="13.8" x14ac:dyDescent="0.25">
      <c r="A1693" s="383" t="s">
        <v>620</v>
      </c>
      <c r="B1693" s="384"/>
      <c r="C1693" s="401">
        <f>C89</f>
        <v>4582.0843868808734</v>
      </c>
      <c r="D1693" s="401">
        <f t="shared" ref="D1693:AG1693" si="467">D89</f>
        <v>4942.6799650659996</v>
      </c>
      <c r="E1693" s="401">
        <f t="shared" si="467"/>
        <v>5423.134077690167</v>
      </c>
      <c r="F1693" s="401">
        <f t="shared" si="467"/>
        <v>5674.9267541532909</v>
      </c>
      <c r="G1693" s="401">
        <f t="shared" si="467"/>
        <v>6297.4764276484411</v>
      </c>
      <c r="H1693" s="401">
        <f t="shared" si="467"/>
        <v>6665.3606912814685</v>
      </c>
      <c r="I1693" s="401">
        <f t="shared" si="467"/>
        <v>7118.4579482668314</v>
      </c>
      <c r="J1693" s="401">
        <f t="shared" si="467"/>
        <v>7504.4689049437329</v>
      </c>
      <c r="K1693" s="401">
        <f t="shared" si="467"/>
        <v>8022.3073999924991</v>
      </c>
      <c r="L1693" s="401">
        <f t="shared" si="467"/>
        <v>8614.0114923653</v>
      </c>
      <c r="M1693" s="401">
        <f t="shared" si="467"/>
        <v>9261.144581207438</v>
      </c>
      <c r="N1693" s="401">
        <f t="shared" si="467"/>
        <v>9927.7787123120324</v>
      </c>
      <c r="O1693" s="401">
        <f t="shared" si="467"/>
        <v>10286.732736687394</v>
      </c>
      <c r="P1693" s="401">
        <f t="shared" si="467"/>
        <v>10924.187809511212</v>
      </c>
      <c r="Q1693" s="401">
        <f t="shared" si="467"/>
        <v>11452.867470364778</v>
      </c>
      <c r="R1693" s="401">
        <f t="shared" si="467"/>
        <v>12360.954482799421</v>
      </c>
      <c r="S1693" s="401">
        <f t="shared" si="467"/>
        <v>13136.692225088869</v>
      </c>
      <c r="T1693" s="401">
        <f t="shared" si="467"/>
        <v>13610.554063347232</v>
      </c>
      <c r="U1693" s="401">
        <f t="shared" si="467"/>
        <v>14434.774483839677</v>
      </c>
      <c r="V1693" s="401">
        <f t="shared" si="467"/>
        <v>15395.858195209208</v>
      </c>
      <c r="W1693" s="401">
        <f t="shared" si="467"/>
        <v>16658.553318933857</v>
      </c>
      <c r="X1693" s="401">
        <f t="shared" si="467"/>
        <v>17966.123162397638</v>
      </c>
      <c r="Y1693" s="401">
        <f t="shared" si="467"/>
        <v>19043.066557147758</v>
      </c>
      <c r="Z1693" s="401">
        <f t="shared" si="467"/>
        <v>20038.565999999999</v>
      </c>
      <c r="AA1693" s="401">
        <f t="shared" si="467"/>
        <v>20960.865000000002</v>
      </c>
      <c r="AB1693" s="401">
        <f t="shared" si="467"/>
        <v>22203.329000000002</v>
      </c>
      <c r="AC1693" s="401">
        <f t="shared" si="467"/>
        <v>23243.661999999997</v>
      </c>
      <c r="AD1693" s="401">
        <f t="shared" si="467"/>
        <v>23468.506999999998</v>
      </c>
      <c r="AE1693" s="401">
        <f t="shared" si="467"/>
        <v>24960.495999999999</v>
      </c>
      <c r="AF1693" s="401">
        <f t="shared" si="467"/>
        <v>27662.019999999997</v>
      </c>
      <c r="AG1693" s="402">
        <f t="shared" si="467"/>
        <v>29891.402999999998</v>
      </c>
      <c r="AH1693" s="402"/>
    </row>
    <row r="1694" spans="1:34" s="377" customFormat="1" ht="13.8" x14ac:dyDescent="0.25">
      <c r="A1694" s="387" t="s">
        <v>621</v>
      </c>
      <c r="B1694" s="384"/>
      <c r="C1694" s="401">
        <f>+C1693-C1696</f>
        <v>4411.0008169466519</v>
      </c>
      <c r="D1694" s="401">
        <f t="shared" ref="D1694:AG1694" si="468">+D1693-D1696</f>
        <v>4684.4870429420753</v>
      </c>
      <c r="E1694" s="401">
        <f t="shared" si="468"/>
        <v>5202.6683972757764</v>
      </c>
      <c r="F1694" s="401">
        <f t="shared" si="468"/>
        <v>5338.6082775707691</v>
      </c>
      <c r="G1694" s="401">
        <f t="shared" si="468"/>
        <v>5971.460216860939</v>
      </c>
      <c r="H1694" s="401">
        <f t="shared" si="468"/>
        <v>6366.0394982933894</v>
      </c>
      <c r="I1694" s="401">
        <f t="shared" si="468"/>
        <v>6849.9982484878019</v>
      </c>
      <c r="J1694" s="401">
        <f t="shared" si="468"/>
        <v>7064.6133407281013</v>
      </c>
      <c r="K1694" s="401">
        <f t="shared" si="468"/>
        <v>7687.5828647395165</v>
      </c>
      <c r="L1694" s="401">
        <f t="shared" si="468"/>
        <v>8253.9554297633404</v>
      </c>
      <c r="M1694" s="401">
        <f t="shared" si="468"/>
        <v>8814.6763204024701</v>
      </c>
      <c r="N1694" s="401">
        <f t="shared" si="468"/>
        <v>9607.7882222048847</v>
      </c>
      <c r="O1694" s="401">
        <f t="shared" si="468"/>
        <v>9875.4193053856725</v>
      </c>
      <c r="P1694" s="401">
        <f t="shared" si="468"/>
        <v>10402.596354797066</v>
      </c>
      <c r="Q1694" s="401">
        <f t="shared" si="468"/>
        <v>10992.177006853299</v>
      </c>
      <c r="R1694" s="401">
        <f t="shared" si="468"/>
        <v>11640.004345991521</v>
      </c>
      <c r="S1694" s="401">
        <f t="shared" si="468"/>
        <v>12550.092464182926</v>
      </c>
      <c r="T1694" s="401">
        <f t="shared" si="468"/>
        <v>13076.383630669248</v>
      </c>
      <c r="U1694" s="401">
        <f t="shared" si="468"/>
        <v>13998.841846990632</v>
      </c>
      <c r="V1694" s="401">
        <f t="shared" si="468"/>
        <v>14794.472787599983</v>
      </c>
      <c r="W1694" s="401">
        <f t="shared" si="468"/>
        <v>15946.851446170796</v>
      </c>
      <c r="X1694" s="401">
        <f t="shared" si="468"/>
        <v>17254.146503534146</v>
      </c>
      <c r="Y1694" s="401">
        <f t="shared" si="468"/>
        <v>18386.127957814257</v>
      </c>
      <c r="Z1694" s="401">
        <f t="shared" si="468"/>
        <v>19386.146000000001</v>
      </c>
      <c r="AA1694" s="401">
        <f t="shared" si="468"/>
        <v>20300.721000000001</v>
      </c>
      <c r="AB1694" s="401">
        <f t="shared" si="468"/>
        <v>21373.595000000001</v>
      </c>
      <c r="AC1694" s="401">
        <f t="shared" si="468"/>
        <v>22371.696999999996</v>
      </c>
      <c r="AD1694" s="401">
        <f t="shared" si="468"/>
        <v>22991.436999999998</v>
      </c>
      <c r="AE1694" s="401">
        <f t="shared" si="468"/>
        <v>24073.880999999998</v>
      </c>
      <c r="AF1694" s="401">
        <f t="shared" si="468"/>
        <v>25963.981999999996</v>
      </c>
      <c r="AG1694" s="402">
        <f t="shared" si="468"/>
        <v>28707.504999999997</v>
      </c>
      <c r="AH1694" s="402"/>
    </row>
    <row r="1695" spans="1:34" s="377" customFormat="1" ht="13.8" x14ac:dyDescent="0.25">
      <c r="A1695" s="387" t="s">
        <v>622</v>
      </c>
      <c r="B1695" s="384"/>
      <c r="C1695" s="401"/>
      <c r="D1695" s="401"/>
      <c r="E1695" s="401"/>
      <c r="F1695" s="401"/>
      <c r="G1695" s="401"/>
      <c r="H1695" s="401"/>
      <c r="I1695" s="401"/>
      <c r="J1695" s="401"/>
      <c r="K1695" s="401"/>
      <c r="L1695" s="401"/>
      <c r="M1695" s="401"/>
      <c r="N1695" s="401"/>
      <c r="O1695" s="401"/>
      <c r="P1695" s="401"/>
      <c r="Q1695" s="401"/>
      <c r="R1695" s="401"/>
      <c r="S1695" s="401"/>
      <c r="T1695" s="401"/>
      <c r="U1695" s="401"/>
      <c r="V1695" s="401"/>
      <c r="W1695" s="401"/>
      <c r="X1695" s="401"/>
      <c r="Y1695" s="401"/>
      <c r="Z1695" s="401"/>
      <c r="AA1695" s="401"/>
      <c r="AB1695" s="401"/>
      <c r="AC1695" s="401"/>
      <c r="AD1695" s="401"/>
      <c r="AE1695" s="401"/>
      <c r="AF1695" s="401"/>
      <c r="AG1695" s="402"/>
      <c r="AH1695" s="402"/>
    </row>
    <row r="1696" spans="1:34" s="377" customFormat="1" ht="14.4" thickBot="1" x14ac:dyDescent="0.3">
      <c r="A1696" s="388" t="s">
        <v>623</v>
      </c>
      <c r="B1696" s="389"/>
      <c r="C1696" s="404">
        <f xml:space="preserve"> C71</f>
        <v>171.08356993422143</v>
      </c>
      <c r="D1696" s="404">
        <f t="shared" ref="D1696:AG1696" si="469" xml:space="preserve"> D71</f>
        <v>258.19292212392418</v>
      </c>
      <c r="E1696" s="404">
        <f t="shared" si="469"/>
        <v>220.46568041439087</v>
      </c>
      <c r="F1696" s="404">
        <f t="shared" si="469"/>
        <v>336.31847658252207</v>
      </c>
      <c r="G1696" s="404">
        <f t="shared" si="469"/>
        <v>326.0162107875019</v>
      </c>
      <c r="H1696" s="404">
        <f t="shared" si="469"/>
        <v>299.32119298807913</v>
      </c>
      <c r="I1696" s="404">
        <f t="shared" si="469"/>
        <v>268.45969977902934</v>
      </c>
      <c r="J1696" s="404">
        <f t="shared" si="469"/>
        <v>439.85556421563172</v>
      </c>
      <c r="K1696" s="404">
        <f t="shared" si="469"/>
        <v>334.72453525298272</v>
      </c>
      <c r="L1696" s="404">
        <f t="shared" si="469"/>
        <v>360.05606260196004</v>
      </c>
      <c r="M1696" s="404">
        <f t="shared" si="469"/>
        <v>446.46826080496862</v>
      </c>
      <c r="N1696" s="404">
        <f t="shared" si="469"/>
        <v>319.99049010714828</v>
      </c>
      <c r="O1696" s="404">
        <f t="shared" si="469"/>
        <v>411.31343130172166</v>
      </c>
      <c r="P1696" s="404">
        <f t="shared" si="469"/>
        <v>521.59145471414558</v>
      </c>
      <c r="Q1696" s="404">
        <f t="shared" si="469"/>
        <v>460.69046351147836</v>
      </c>
      <c r="R1696" s="404">
        <f t="shared" si="469"/>
        <v>720.95013680790021</v>
      </c>
      <c r="S1696" s="404">
        <f t="shared" si="469"/>
        <v>586.59976090594296</v>
      </c>
      <c r="T1696" s="404">
        <f t="shared" si="469"/>
        <v>534.17043267798374</v>
      </c>
      <c r="U1696" s="404">
        <f t="shared" si="469"/>
        <v>435.93263684904588</v>
      </c>
      <c r="V1696" s="404">
        <f t="shared" si="469"/>
        <v>601.38540760922399</v>
      </c>
      <c r="W1696" s="404">
        <f t="shared" si="469"/>
        <v>711.70187276306115</v>
      </c>
      <c r="X1696" s="404">
        <f t="shared" si="469"/>
        <v>711.97665886349205</v>
      </c>
      <c r="Y1696" s="404">
        <f t="shared" si="469"/>
        <v>656.93859933350222</v>
      </c>
      <c r="Z1696" s="404">
        <f t="shared" si="469"/>
        <v>652.41999999999996</v>
      </c>
      <c r="AA1696" s="404">
        <f t="shared" si="469"/>
        <v>660.14400000000001</v>
      </c>
      <c r="AB1696" s="404">
        <f t="shared" si="469"/>
        <v>829.73400000000004</v>
      </c>
      <c r="AC1696" s="404">
        <f t="shared" si="469"/>
        <v>871.96500000000003</v>
      </c>
      <c r="AD1696" s="404">
        <f t="shared" si="469"/>
        <v>477.07</v>
      </c>
      <c r="AE1696" s="404">
        <f t="shared" si="469"/>
        <v>886.61500000000001</v>
      </c>
      <c r="AF1696" s="404">
        <f t="shared" si="469"/>
        <v>1698.038</v>
      </c>
      <c r="AG1696" s="405">
        <f t="shared" si="469"/>
        <v>1183.8979999999999</v>
      </c>
      <c r="AH1696" s="405"/>
    </row>
    <row r="1697" spans="1:34" s="377" customFormat="1" ht="15.6" x14ac:dyDescent="0.3">
      <c r="A1697" s="390"/>
      <c r="B1697" s="391"/>
      <c r="C1697" s="406"/>
      <c r="D1697" s="406"/>
      <c r="E1697" s="406"/>
      <c r="F1697" s="406"/>
      <c r="G1697" s="406"/>
      <c r="H1697" s="406"/>
      <c r="I1697" s="406"/>
      <c r="J1697" s="406"/>
      <c r="K1697" s="406"/>
      <c r="L1697" s="406"/>
      <c r="M1697" s="406"/>
      <c r="N1697" s="406"/>
      <c r="O1697" s="406"/>
      <c r="P1697" s="406"/>
      <c r="Q1697" s="406"/>
      <c r="R1697" s="406"/>
      <c r="S1697" s="406"/>
      <c r="T1697" s="406"/>
      <c r="U1697" s="406"/>
      <c r="V1697" s="406"/>
      <c r="W1697" s="406"/>
      <c r="X1697" s="406"/>
      <c r="Y1697" s="406"/>
      <c r="Z1697" s="406"/>
      <c r="AA1697" s="406"/>
      <c r="AB1697" s="406"/>
      <c r="AC1697" s="406"/>
      <c r="AD1697" s="406"/>
      <c r="AE1697" s="406"/>
      <c r="AF1697" s="406"/>
      <c r="AG1697" s="406"/>
      <c r="AH1697" s="406"/>
    </row>
    <row r="1698" spans="1:34" s="379" customFormat="1" ht="16.2" thickBot="1" x14ac:dyDescent="0.35">
      <c r="A1698" s="392" t="s">
        <v>645</v>
      </c>
      <c r="C1698" s="407"/>
      <c r="D1698" s="407"/>
      <c r="E1698" s="407"/>
      <c r="F1698" s="407"/>
      <c r="G1698" s="407"/>
      <c r="H1698" s="407"/>
      <c r="I1698" s="407"/>
      <c r="J1698" s="407"/>
      <c r="K1698" s="407"/>
      <c r="L1698" s="407"/>
      <c r="M1698" s="407"/>
      <c r="N1698" s="407"/>
      <c r="O1698" s="407"/>
      <c r="P1698" s="407"/>
      <c r="Q1698" s="407"/>
      <c r="R1698" s="407"/>
      <c r="S1698" s="407"/>
      <c r="T1698" s="407"/>
      <c r="U1698" s="407"/>
      <c r="V1698" s="407"/>
      <c r="W1698" s="407"/>
      <c r="X1698" s="407"/>
      <c r="Y1698" s="407"/>
      <c r="Z1698" s="407"/>
      <c r="AA1698" s="407"/>
      <c r="AB1698" s="407"/>
      <c r="AC1698" s="407"/>
      <c r="AD1698" s="407"/>
      <c r="AE1698" s="407"/>
      <c r="AF1698" s="407"/>
      <c r="AG1698" s="407"/>
      <c r="AH1698" s="407"/>
    </row>
    <row r="1699" spans="1:34" s="377" customFormat="1" ht="14.4" thickBot="1" x14ac:dyDescent="0.3">
      <c r="A1699" s="380" t="s">
        <v>0</v>
      </c>
      <c r="B1699" s="381"/>
      <c r="C1699" s="408">
        <f t="shared" ref="C1699" si="470">IF(ISNUMBER(B1699),B1699+1,1993)</f>
        <v>1993</v>
      </c>
      <c r="D1699" s="408">
        <f t="shared" ref="D1699" si="471">IF(ISNUMBER(C1699),C1699+1,1993)</f>
        <v>1994</v>
      </c>
      <c r="E1699" s="408">
        <f t="shared" ref="E1699" si="472">IF(ISNUMBER(D1699),D1699+1,1993)</f>
        <v>1995</v>
      </c>
      <c r="F1699" s="408">
        <f t="shared" ref="F1699" si="473">IF(ISNUMBER(E1699),E1699+1,1993)</f>
        <v>1996</v>
      </c>
      <c r="G1699" s="408">
        <f t="shared" ref="G1699" si="474">IF(ISNUMBER(F1699),F1699+1,1993)</f>
        <v>1997</v>
      </c>
      <c r="H1699" s="408">
        <f t="shared" ref="H1699" si="475">IF(ISNUMBER(G1699),G1699+1,1993)</f>
        <v>1998</v>
      </c>
      <c r="I1699" s="408">
        <f t="shared" ref="I1699" si="476">IF(ISNUMBER(H1699),H1699+1,1993)</f>
        <v>1999</v>
      </c>
      <c r="J1699" s="408">
        <f t="shared" ref="J1699" si="477">IF(ISNUMBER(I1699),I1699+1,1993)</f>
        <v>2000</v>
      </c>
      <c r="K1699" s="408">
        <f t="shared" ref="K1699" si="478">IF(ISNUMBER(J1699),J1699+1,1993)</f>
        <v>2001</v>
      </c>
      <c r="L1699" s="408">
        <f t="shared" ref="L1699" si="479">IF(ISNUMBER(K1699),K1699+1,1993)</f>
        <v>2002</v>
      </c>
      <c r="M1699" s="408">
        <f t="shared" ref="M1699" si="480">IF(ISNUMBER(L1699),L1699+1,1993)</f>
        <v>2003</v>
      </c>
      <c r="N1699" s="408">
        <f t="shared" ref="N1699" si="481">IF(ISNUMBER(M1699),M1699+1,1993)</f>
        <v>2004</v>
      </c>
      <c r="O1699" s="408">
        <f t="shared" ref="O1699" si="482">IF(ISNUMBER(N1699),N1699+1,1993)</f>
        <v>2005</v>
      </c>
      <c r="P1699" s="408">
        <f t="shared" ref="P1699" si="483">IF(ISNUMBER(O1699),O1699+1,1993)</f>
        <v>2006</v>
      </c>
      <c r="Q1699" s="408">
        <f t="shared" ref="Q1699" si="484">IF(ISNUMBER(P1699),P1699+1,1993)</f>
        <v>2007</v>
      </c>
      <c r="R1699" s="408">
        <f t="shared" ref="R1699" si="485">IF(ISNUMBER(Q1699),Q1699+1,1993)</f>
        <v>2008</v>
      </c>
      <c r="S1699" s="408">
        <f t="shared" ref="S1699" si="486">IF(ISNUMBER(R1699),R1699+1,1993)</f>
        <v>2009</v>
      </c>
      <c r="T1699" s="408">
        <f t="shared" ref="T1699" si="487">IF(ISNUMBER(S1699),S1699+1,1993)</f>
        <v>2010</v>
      </c>
      <c r="U1699" s="408">
        <f t="shared" ref="U1699" si="488">IF(ISNUMBER(T1699),T1699+1,1993)</f>
        <v>2011</v>
      </c>
      <c r="V1699" s="408">
        <f t="shared" ref="V1699" si="489">IF(ISNUMBER(U1699),U1699+1,1993)</f>
        <v>2012</v>
      </c>
      <c r="W1699" s="408">
        <f t="shared" ref="W1699" si="490">IF(ISNUMBER(V1699),V1699+1,1993)</f>
        <v>2013</v>
      </c>
      <c r="X1699" s="408">
        <f t="shared" ref="X1699" si="491">IF(ISNUMBER(W1699),W1699+1,1993)</f>
        <v>2014</v>
      </c>
      <c r="Y1699" s="408">
        <f t="shared" ref="Y1699" si="492">IF(ISNUMBER(X1699),X1699+1,1993)</f>
        <v>2015</v>
      </c>
      <c r="Z1699" s="408">
        <v>2016</v>
      </c>
      <c r="AA1699" s="408">
        <v>2017</v>
      </c>
      <c r="AB1699" s="408">
        <v>2018</v>
      </c>
      <c r="AC1699" s="408">
        <v>2019</v>
      </c>
      <c r="AD1699" s="408">
        <v>2020</v>
      </c>
      <c r="AE1699" s="408">
        <v>2021</v>
      </c>
      <c r="AF1699" s="408">
        <v>2022</v>
      </c>
      <c r="AG1699" s="409">
        <v>2023</v>
      </c>
      <c r="AH1699" s="409"/>
    </row>
    <row r="1700" spans="1:34" s="377" customFormat="1" ht="13.8" x14ac:dyDescent="0.25">
      <c r="A1700" s="393" t="s">
        <v>624</v>
      </c>
      <c r="B1700" s="384"/>
      <c r="C1700" s="401">
        <f>C574</f>
        <v>4582.0843959696276</v>
      </c>
      <c r="D1700" s="401">
        <f t="shared" ref="D1700:AG1700" si="493">D574</f>
        <v>4942.6799753253845</v>
      </c>
      <c r="E1700" s="401">
        <f t="shared" si="493"/>
        <v>5423.1340896312431</v>
      </c>
      <c r="F1700" s="401">
        <f t="shared" si="493"/>
        <v>5674.9267679742961</v>
      </c>
      <c r="G1700" s="401">
        <f t="shared" si="493"/>
        <v>6297.4764422311691</v>
      </c>
      <c r="H1700" s="401">
        <f t="shared" si="493"/>
        <v>6665.3607077079614</v>
      </c>
      <c r="I1700" s="401">
        <f t="shared" si="493"/>
        <v>7118.4579678649043</v>
      </c>
      <c r="J1700" s="401">
        <f t="shared" si="493"/>
        <v>7504.4689235976339</v>
      </c>
      <c r="K1700" s="401">
        <f t="shared" si="493"/>
        <v>8022.3074201399595</v>
      </c>
      <c r="L1700" s="401">
        <f t="shared" si="493"/>
        <v>8614.0115141193492</v>
      </c>
      <c r="M1700" s="401">
        <f t="shared" si="493"/>
        <v>9261.1446047416466</v>
      </c>
      <c r="N1700" s="401">
        <f t="shared" si="493"/>
        <v>9927.7787123119924</v>
      </c>
      <c r="O1700" s="401">
        <f t="shared" si="493"/>
        <v>10286.732736687354</v>
      </c>
      <c r="P1700" s="401">
        <f t="shared" si="493"/>
        <v>10924.187809511172</v>
      </c>
      <c r="Q1700" s="401">
        <f t="shared" si="493"/>
        <v>11452.867470364734</v>
      </c>
      <c r="R1700" s="401">
        <f t="shared" si="493"/>
        <v>12360.95448279938</v>
      </c>
      <c r="S1700" s="401">
        <f t="shared" si="493"/>
        <v>13136.692225088833</v>
      </c>
      <c r="T1700" s="401">
        <f t="shared" si="493"/>
        <v>13610.55406334719</v>
      </c>
      <c r="U1700" s="401">
        <f t="shared" si="493"/>
        <v>14434.774483839636</v>
      </c>
      <c r="V1700" s="401">
        <f t="shared" si="493"/>
        <v>15395.858195209172</v>
      </c>
      <c r="W1700" s="401">
        <f t="shared" si="493"/>
        <v>16658.553318933806</v>
      </c>
      <c r="X1700" s="401">
        <f t="shared" si="493"/>
        <v>17966.123162397598</v>
      </c>
      <c r="Y1700" s="401">
        <f t="shared" si="493"/>
        <v>19043.066557147715</v>
      </c>
      <c r="Z1700" s="401">
        <f t="shared" si="493"/>
        <v>20038.565999999999</v>
      </c>
      <c r="AA1700" s="401">
        <f t="shared" si="493"/>
        <v>20960.864999999998</v>
      </c>
      <c r="AB1700" s="401">
        <f t="shared" si="493"/>
        <v>22203.329000000002</v>
      </c>
      <c r="AC1700" s="401">
        <f t="shared" si="493"/>
        <v>23243.662</v>
      </c>
      <c r="AD1700" s="401">
        <f t="shared" si="493"/>
        <v>23468.507000000001</v>
      </c>
      <c r="AE1700" s="401">
        <f t="shared" si="493"/>
        <v>24960.496000000003</v>
      </c>
      <c r="AF1700" s="401">
        <f t="shared" si="493"/>
        <v>27662.02</v>
      </c>
      <c r="AG1700" s="402">
        <f t="shared" si="493"/>
        <v>29891.402999999998</v>
      </c>
      <c r="AH1700" s="402"/>
    </row>
    <row r="1701" spans="1:34" s="377" customFormat="1" ht="13.8" x14ac:dyDescent="0.25">
      <c r="A1701" s="385"/>
      <c r="B1701" s="384"/>
      <c r="C1701" s="401"/>
      <c r="D1701" s="401"/>
      <c r="E1701" s="401"/>
      <c r="F1701" s="401"/>
      <c r="G1701" s="401"/>
      <c r="H1701" s="401"/>
      <c r="I1701" s="401"/>
      <c r="J1701" s="401"/>
      <c r="K1701" s="401"/>
      <c r="L1701" s="401"/>
      <c r="M1701" s="401"/>
      <c r="N1701" s="401"/>
      <c r="O1701" s="401"/>
      <c r="P1701" s="401"/>
      <c r="Q1701" s="401"/>
      <c r="R1701" s="401"/>
      <c r="S1701" s="401"/>
      <c r="T1701" s="401"/>
      <c r="U1701" s="401"/>
      <c r="V1701" s="401"/>
      <c r="W1701" s="401"/>
      <c r="X1701" s="401"/>
      <c r="Y1701" s="401"/>
      <c r="Z1701" s="401"/>
      <c r="AA1701" s="401"/>
      <c r="AB1701" s="401"/>
      <c r="AC1701" s="401"/>
      <c r="AD1701" s="401"/>
      <c r="AE1701" s="401"/>
      <c r="AF1701" s="401"/>
      <c r="AG1701" s="402"/>
      <c r="AH1701" s="402"/>
    </row>
    <row r="1702" spans="1:34" s="377" customFormat="1" ht="13.8" x14ac:dyDescent="0.25">
      <c r="A1702" s="393" t="s">
        <v>625</v>
      </c>
      <c r="B1702" s="384"/>
      <c r="C1702" s="401">
        <f>C1704+C1708</f>
        <v>4278.6316642369984</v>
      </c>
      <c r="D1702" s="401">
        <f t="shared" ref="D1702:AG1702" si="494">D1704+D1708</f>
        <v>4646.0737036948567</v>
      </c>
      <c r="E1702" s="401">
        <f t="shared" si="494"/>
        <v>5067.6637429327611</v>
      </c>
      <c r="F1702" s="401">
        <f t="shared" si="494"/>
        <v>5481.4474131167608</v>
      </c>
      <c r="G1702" s="401">
        <f t="shared" si="494"/>
        <v>5993.202823300323</v>
      </c>
      <c r="H1702" s="401">
        <f t="shared" si="494"/>
        <v>6554.4680239838171</v>
      </c>
      <c r="I1702" s="401">
        <f t="shared" si="494"/>
        <v>7003.2228552728066</v>
      </c>
      <c r="J1702" s="401">
        <f t="shared" si="494"/>
        <v>7370.4630319167391</v>
      </c>
      <c r="K1702" s="401">
        <f t="shared" si="494"/>
        <v>8106.5283862012548</v>
      </c>
      <c r="L1702" s="401">
        <f t="shared" si="494"/>
        <v>8830.1720349496754</v>
      </c>
      <c r="M1702" s="401">
        <f t="shared" si="494"/>
        <v>9387.9639099411324</v>
      </c>
      <c r="N1702" s="401">
        <f t="shared" si="494"/>
        <v>10001.501902304029</v>
      </c>
      <c r="O1702" s="401">
        <f t="shared" si="494"/>
        <v>10338.862663202079</v>
      </c>
      <c r="P1702" s="401">
        <f t="shared" si="494"/>
        <v>10787.225374821526</v>
      </c>
      <c r="Q1702" s="401">
        <f t="shared" si="494"/>
        <v>11367.933835653541</v>
      </c>
      <c r="R1702" s="401">
        <f t="shared" si="494"/>
        <v>12720.372252611291</v>
      </c>
      <c r="S1702" s="401">
        <f t="shared" si="494"/>
        <v>13532.274388946484</v>
      </c>
      <c r="T1702" s="401">
        <f t="shared" si="494"/>
        <v>13950.927452715434</v>
      </c>
      <c r="U1702" s="401">
        <f t="shared" si="494"/>
        <v>14876.85595966196</v>
      </c>
      <c r="V1702" s="401">
        <f t="shared" si="494"/>
        <v>15747.278671925418</v>
      </c>
      <c r="W1702" s="401">
        <f t="shared" si="494"/>
        <v>17057.745398955667</v>
      </c>
      <c r="X1702" s="401">
        <f t="shared" si="494"/>
        <v>18615.138265979534</v>
      </c>
      <c r="Y1702" s="401">
        <f t="shared" si="494"/>
        <v>19721.351560290957</v>
      </c>
      <c r="Z1702" s="401">
        <f t="shared" si="494"/>
        <v>20587.357</v>
      </c>
      <c r="AA1702" s="401">
        <f t="shared" si="494"/>
        <v>21484.220999999998</v>
      </c>
      <c r="AB1702" s="401">
        <f t="shared" si="494"/>
        <v>22894.984</v>
      </c>
      <c r="AC1702" s="401">
        <f t="shared" si="494"/>
        <v>24098.641</v>
      </c>
      <c r="AD1702" s="401">
        <f t="shared" si="494"/>
        <v>24235.292000000001</v>
      </c>
      <c r="AE1702" s="401">
        <f t="shared" si="494"/>
        <v>25887.340000000004</v>
      </c>
      <c r="AF1702" s="401">
        <f t="shared" si="494"/>
        <v>28393.157999999999</v>
      </c>
      <c r="AG1702" s="402">
        <f t="shared" si="494"/>
        <v>31083.858</v>
      </c>
      <c r="AH1702" s="402"/>
    </row>
    <row r="1703" spans="1:34" s="377" customFormat="1" ht="13.8" x14ac:dyDescent="0.25">
      <c r="A1703" s="385"/>
      <c r="B1703" s="384"/>
      <c r="C1703" s="401"/>
      <c r="D1703" s="401"/>
      <c r="E1703" s="401"/>
      <c r="F1703" s="401"/>
      <c r="G1703" s="401"/>
      <c r="H1703" s="401"/>
      <c r="I1703" s="401"/>
      <c r="J1703" s="401"/>
      <c r="K1703" s="401"/>
      <c r="L1703" s="401"/>
      <c r="M1703" s="401"/>
      <c r="N1703" s="401"/>
      <c r="O1703" s="401"/>
      <c r="P1703" s="401"/>
      <c r="Q1703" s="401"/>
      <c r="R1703" s="401"/>
      <c r="S1703" s="401"/>
      <c r="T1703" s="401"/>
      <c r="U1703" s="401"/>
      <c r="V1703" s="401"/>
      <c r="W1703" s="401"/>
      <c r="X1703" s="401"/>
      <c r="Y1703" s="401"/>
      <c r="Z1703" s="401"/>
      <c r="AA1703" s="401"/>
      <c r="AB1703" s="401"/>
      <c r="AC1703" s="401"/>
      <c r="AD1703" s="401"/>
      <c r="AE1703" s="401"/>
      <c r="AF1703" s="401"/>
      <c r="AG1703" s="402"/>
      <c r="AH1703" s="402"/>
    </row>
    <row r="1704" spans="1:34" s="377" customFormat="1" ht="13.8" x14ac:dyDescent="0.25">
      <c r="A1704" s="383" t="s">
        <v>626</v>
      </c>
      <c r="B1704" s="384"/>
      <c r="C1704" s="401">
        <f>C559</f>
        <v>3648.0624197855909</v>
      </c>
      <c r="D1704" s="401">
        <f t="shared" ref="D1704:AG1704" si="495">D559</f>
        <v>3825.0146741438084</v>
      </c>
      <c r="E1704" s="401">
        <f t="shared" si="495"/>
        <v>4116.4673758220133</v>
      </c>
      <c r="F1704" s="401">
        <f t="shared" si="495"/>
        <v>4495.9028869697386</v>
      </c>
      <c r="G1704" s="401">
        <f t="shared" si="495"/>
        <v>4879.5608408970002</v>
      </c>
      <c r="H1704" s="401">
        <f t="shared" si="495"/>
        <v>5324.4820231125186</v>
      </c>
      <c r="I1704" s="401">
        <f t="shared" si="495"/>
        <v>5745.4413500575592</v>
      </c>
      <c r="J1704" s="401">
        <f t="shared" si="495"/>
        <v>6080.2699305379492</v>
      </c>
      <c r="K1704" s="401">
        <f t="shared" si="495"/>
        <v>6600.4154050075749</v>
      </c>
      <c r="L1704" s="401">
        <f t="shared" si="495"/>
        <v>7155.4880856007385</v>
      </c>
      <c r="M1704" s="401">
        <f t="shared" si="495"/>
        <v>7712.1842320697097</v>
      </c>
      <c r="N1704" s="401">
        <f t="shared" si="495"/>
        <v>8128.3470484824838</v>
      </c>
      <c r="O1704" s="401">
        <f t="shared" si="495"/>
        <v>8418.2344587437237</v>
      </c>
      <c r="P1704" s="401">
        <f t="shared" si="495"/>
        <v>8845.3570604882807</v>
      </c>
      <c r="Q1704" s="401">
        <f t="shared" si="495"/>
        <v>9263.0743540399253</v>
      </c>
      <c r="R1704" s="401">
        <f t="shared" si="495"/>
        <v>10278.582588743428</v>
      </c>
      <c r="S1704" s="401">
        <f t="shared" si="495"/>
        <v>11094.145643314558</v>
      </c>
      <c r="T1704" s="401">
        <f t="shared" si="495"/>
        <v>11469.935222102007</v>
      </c>
      <c r="U1704" s="401">
        <f t="shared" si="495"/>
        <v>12172.876145517133</v>
      </c>
      <c r="V1704" s="401">
        <f t="shared" si="495"/>
        <v>12975.910549189557</v>
      </c>
      <c r="W1704" s="401">
        <f t="shared" si="495"/>
        <v>13950.667668853901</v>
      </c>
      <c r="X1704" s="401">
        <f t="shared" si="495"/>
        <v>15070.811251307672</v>
      </c>
      <c r="Y1704" s="401">
        <f t="shared" si="495"/>
        <v>16246.019433127136</v>
      </c>
      <c r="Z1704" s="401">
        <f t="shared" si="495"/>
        <v>16616.102999999999</v>
      </c>
      <c r="AA1704" s="401">
        <f t="shared" si="495"/>
        <v>17408.351999999999</v>
      </c>
      <c r="AB1704" s="401">
        <f t="shared" si="495"/>
        <v>18556.891</v>
      </c>
      <c r="AC1704" s="401">
        <f t="shared" si="495"/>
        <v>19697.536</v>
      </c>
      <c r="AD1704" s="401">
        <f t="shared" si="495"/>
        <v>20090.626</v>
      </c>
      <c r="AE1704" s="401">
        <f t="shared" si="495"/>
        <v>21362.793000000001</v>
      </c>
      <c r="AF1704" s="401">
        <f t="shared" si="495"/>
        <v>23107.77</v>
      </c>
      <c r="AG1704" s="402">
        <f t="shared" si="495"/>
        <v>25250.034</v>
      </c>
      <c r="AH1704" s="402"/>
    </row>
    <row r="1705" spans="1:34" s="377" customFormat="1" ht="13.8" x14ac:dyDescent="0.25">
      <c r="A1705" s="383" t="s">
        <v>627</v>
      </c>
      <c r="B1705" s="384"/>
      <c r="C1705" s="401">
        <f>C561</f>
        <v>626.25819789445075</v>
      </c>
      <c r="D1705" s="401">
        <f t="shared" ref="D1705:AG1705" si="496">D561</f>
        <v>564.79467081641201</v>
      </c>
      <c r="E1705" s="401">
        <f t="shared" si="496"/>
        <v>586.57546851978975</v>
      </c>
      <c r="F1705" s="401">
        <f t="shared" si="496"/>
        <v>654.09795604112276</v>
      </c>
      <c r="G1705" s="401">
        <f t="shared" si="496"/>
        <v>683.24395611838406</v>
      </c>
      <c r="H1705" s="401">
        <f t="shared" si="496"/>
        <v>703.70722319290064</v>
      </c>
      <c r="I1705" s="401">
        <f t="shared" si="496"/>
        <v>787.64369351857999</v>
      </c>
      <c r="J1705" s="401">
        <f t="shared" si="496"/>
        <v>809.89079708965551</v>
      </c>
      <c r="K1705" s="401">
        <f t="shared" si="496"/>
        <v>936.29690278760495</v>
      </c>
      <c r="L1705" s="401">
        <f t="shared" si="496"/>
        <v>961.3884594968323</v>
      </c>
      <c r="M1705" s="401">
        <f t="shared" si="496"/>
        <v>1036.7134890123239</v>
      </c>
      <c r="N1705" s="401">
        <f t="shared" si="496"/>
        <v>1091.6022564766224</v>
      </c>
      <c r="O1705" s="401">
        <f t="shared" si="496"/>
        <v>1099.6675802285235</v>
      </c>
      <c r="P1705" s="401">
        <f t="shared" si="496"/>
        <v>1083.8085959080547</v>
      </c>
      <c r="Q1705" s="401">
        <f t="shared" si="496"/>
        <v>1153.3694937613207</v>
      </c>
      <c r="R1705" s="401">
        <f t="shared" si="496"/>
        <v>1364.78430544308</v>
      </c>
      <c r="S1705" s="401">
        <f t="shared" si="496"/>
        <v>1479.2793884093032</v>
      </c>
      <c r="T1705" s="401">
        <f t="shared" si="496"/>
        <v>1553.380349125255</v>
      </c>
      <c r="U1705" s="401">
        <f t="shared" si="496"/>
        <v>1740.0694307165852</v>
      </c>
      <c r="V1705" s="401">
        <f t="shared" si="496"/>
        <v>1887.2172342861886</v>
      </c>
      <c r="W1705" s="401">
        <f t="shared" si="496"/>
        <v>2043.0724778386743</v>
      </c>
      <c r="X1705" s="401">
        <f t="shared" si="496"/>
        <v>2166.5227615945496</v>
      </c>
      <c r="Y1705" s="401">
        <f t="shared" si="496"/>
        <v>2333.515586012009</v>
      </c>
      <c r="Z1705" s="401">
        <f t="shared" si="496"/>
        <v>2429.5450000000001</v>
      </c>
      <c r="AA1705" s="401">
        <f t="shared" si="496"/>
        <v>2448.3180000000002</v>
      </c>
      <c r="AB1705" s="401">
        <f t="shared" si="496"/>
        <v>2646.6410000000001</v>
      </c>
      <c r="AC1705" s="401">
        <f t="shared" si="496"/>
        <v>2811.6350000000002</v>
      </c>
      <c r="AD1705" s="401">
        <f t="shared" si="496"/>
        <v>2882.386</v>
      </c>
      <c r="AE1705" s="401">
        <f t="shared" si="496"/>
        <v>3006.0520000000001</v>
      </c>
      <c r="AF1705" s="401">
        <f t="shared" si="496"/>
        <v>2906.6019999999999</v>
      </c>
      <c r="AG1705" s="402">
        <f t="shared" si="496"/>
        <v>3163.8470000000002</v>
      </c>
      <c r="AH1705" s="402"/>
    </row>
    <row r="1706" spans="1:34" s="377" customFormat="1" ht="13.8" x14ac:dyDescent="0.25">
      <c r="A1706" s="383" t="s">
        <v>628</v>
      </c>
      <c r="B1706" s="384"/>
      <c r="C1706" s="401">
        <f>C560</f>
        <v>3021.8042218911396</v>
      </c>
      <c r="D1706" s="401">
        <f t="shared" ref="D1706:AG1706" si="497">D560</f>
        <v>3260.2200033273966</v>
      </c>
      <c r="E1706" s="401">
        <f t="shared" si="497"/>
        <v>3529.8919073022239</v>
      </c>
      <c r="F1706" s="401">
        <f t="shared" si="497"/>
        <v>3841.8049309286143</v>
      </c>
      <c r="G1706" s="401">
        <f t="shared" si="497"/>
        <v>4196.3168847786164</v>
      </c>
      <c r="H1706" s="401">
        <f t="shared" si="497"/>
        <v>4620.7747999196154</v>
      </c>
      <c r="I1706" s="401">
        <f t="shared" si="497"/>
        <v>4957.7976565389781</v>
      </c>
      <c r="J1706" s="401">
        <f t="shared" si="497"/>
        <v>5270.3791334482949</v>
      </c>
      <c r="K1706" s="401">
        <f t="shared" si="497"/>
        <v>5664.1185022199707</v>
      </c>
      <c r="L1706" s="401">
        <f t="shared" si="497"/>
        <v>6194.0996261039054</v>
      </c>
      <c r="M1706" s="401">
        <f t="shared" si="497"/>
        <v>6675.4707430573853</v>
      </c>
      <c r="N1706" s="401">
        <f t="shared" si="497"/>
        <v>7036.7447920058603</v>
      </c>
      <c r="O1706" s="401">
        <f t="shared" si="497"/>
        <v>7318.5668785151993</v>
      </c>
      <c r="P1706" s="401">
        <f t="shared" si="497"/>
        <v>7761.5484645802226</v>
      </c>
      <c r="Q1706" s="401">
        <f t="shared" si="497"/>
        <v>8109.7048602786072</v>
      </c>
      <c r="R1706" s="401">
        <f t="shared" si="497"/>
        <v>8913.7982833003516</v>
      </c>
      <c r="S1706" s="401">
        <f t="shared" si="497"/>
        <v>9614.8662549052533</v>
      </c>
      <c r="T1706" s="401">
        <f t="shared" si="497"/>
        <v>9916.5548729767524</v>
      </c>
      <c r="U1706" s="401">
        <f t="shared" si="497"/>
        <v>10432.80671480055</v>
      </c>
      <c r="V1706" s="401">
        <f t="shared" si="497"/>
        <v>11088.693314903367</v>
      </c>
      <c r="W1706" s="401">
        <f t="shared" si="497"/>
        <v>11907.595191015227</v>
      </c>
      <c r="X1706" s="401">
        <f t="shared" si="497"/>
        <v>12904.288489713123</v>
      </c>
      <c r="Y1706" s="401">
        <f t="shared" si="497"/>
        <v>13912.503847115124</v>
      </c>
      <c r="Z1706" s="401">
        <f t="shared" si="497"/>
        <v>14186.558000000001</v>
      </c>
      <c r="AA1706" s="401">
        <f t="shared" si="497"/>
        <v>14960.034</v>
      </c>
      <c r="AB1706" s="401">
        <f t="shared" si="497"/>
        <v>15910.25</v>
      </c>
      <c r="AC1706" s="401">
        <f t="shared" si="497"/>
        <v>16885.901000000002</v>
      </c>
      <c r="AD1706" s="401">
        <f t="shared" si="497"/>
        <v>17208.240000000002</v>
      </c>
      <c r="AE1706" s="401">
        <f t="shared" si="497"/>
        <v>18356.741000000002</v>
      </c>
      <c r="AF1706" s="401">
        <f t="shared" si="497"/>
        <v>20201.168000000001</v>
      </c>
      <c r="AG1706" s="402">
        <f t="shared" si="497"/>
        <v>22086.187000000002</v>
      </c>
      <c r="AH1706" s="402"/>
    </row>
    <row r="1707" spans="1:34" s="377" customFormat="1" ht="13.8" x14ac:dyDescent="0.25">
      <c r="A1707" s="385"/>
      <c r="B1707" s="384"/>
      <c r="C1707" s="401"/>
      <c r="D1707" s="401"/>
      <c r="E1707" s="401"/>
      <c r="F1707" s="401"/>
      <c r="G1707" s="401"/>
      <c r="H1707" s="401"/>
      <c r="I1707" s="401"/>
      <c r="J1707" s="401"/>
      <c r="K1707" s="401"/>
      <c r="L1707" s="401"/>
      <c r="M1707" s="401"/>
      <c r="N1707" s="401"/>
      <c r="O1707" s="401"/>
      <c r="P1707" s="401"/>
      <c r="Q1707" s="401"/>
      <c r="R1707" s="401"/>
      <c r="S1707" s="401"/>
      <c r="T1707" s="401"/>
      <c r="U1707" s="401"/>
      <c r="V1707" s="401"/>
      <c r="W1707" s="401"/>
      <c r="X1707" s="401"/>
      <c r="Y1707" s="401"/>
      <c r="Z1707" s="401"/>
      <c r="AA1707" s="401"/>
      <c r="AB1707" s="401"/>
      <c r="AC1707" s="401"/>
      <c r="AD1707" s="401"/>
      <c r="AE1707" s="401"/>
      <c r="AF1707" s="401"/>
      <c r="AG1707" s="402"/>
      <c r="AH1707" s="402"/>
    </row>
    <row r="1708" spans="1:34" s="377" customFormat="1" ht="13.8" x14ac:dyDescent="0.25">
      <c r="A1708" s="383" t="s">
        <v>629</v>
      </c>
      <c r="B1708" s="384"/>
      <c r="C1708" s="401">
        <f>C566</f>
        <v>630.56924445140771</v>
      </c>
      <c r="D1708" s="401">
        <f t="shared" ref="D1708:AG1708" si="498">D566</f>
        <v>821.05902955104852</v>
      </c>
      <c r="E1708" s="401">
        <f t="shared" si="498"/>
        <v>951.1963671107477</v>
      </c>
      <c r="F1708" s="401">
        <f t="shared" si="498"/>
        <v>985.54452614702268</v>
      </c>
      <c r="G1708" s="401">
        <f t="shared" si="498"/>
        <v>1113.6419824033228</v>
      </c>
      <c r="H1708" s="401">
        <f t="shared" si="498"/>
        <v>1229.9860008712983</v>
      </c>
      <c r="I1708" s="401">
        <f t="shared" si="498"/>
        <v>1257.7815052152469</v>
      </c>
      <c r="J1708" s="401">
        <f t="shared" si="498"/>
        <v>1290.1931013787896</v>
      </c>
      <c r="K1708" s="401">
        <f t="shared" si="498"/>
        <v>1506.1129811936794</v>
      </c>
      <c r="L1708" s="401">
        <f t="shared" si="498"/>
        <v>1674.6839493489372</v>
      </c>
      <c r="M1708" s="401">
        <f t="shared" si="498"/>
        <v>1675.7796778714219</v>
      </c>
      <c r="N1708" s="401">
        <f t="shared" si="498"/>
        <v>1873.1548538215454</v>
      </c>
      <c r="O1708" s="401">
        <f t="shared" si="498"/>
        <v>1920.6282044583559</v>
      </c>
      <c r="P1708" s="401">
        <f t="shared" si="498"/>
        <v>1941.8683143332446</v>
      </c>
      <c r="Q1708" s="401">
        <f t="shared" si="498"/>
        <v>2104.8594816136156</v>
      </c>
      <c r="R1708" s="401">
        <f t="shared" si="498"/>
        <v>2441.7896638678635</v>
      </c>
      <c r="S1708" s="401">
        <f t="shared" si="498"/>
        <v>2438.1287456319251</v>
      </c>
      <c r="T1708" s="401">
        <f t="shared" si="498"/>
        <v>2480.9922306134258</v>
      </c>
      <c r="U1708" s="401">
        <f t="shared" si="498"/>
        <v>2703.9798141448264</v>
      </c>
      <c r="V1708" s="401">
        <f t="shared" si="498"/>
        <v>2771.368122735862</v>
      </c>
      <c r="W1708" s="401">
        <f t="shared" si="498"/>
        <v>3107.0777301017679</v>
      </c>
      <c r="X1708" s="401">
        <f t="shared" si="498"/>
        <v>3544.3270146718642</v>
      </c>
      <c r="Y1708" s="401">
        <f t="shared" si="498"/>
        <v>3475.3321271638201</v>
      </c>
      <c r="Z1708" s="401">
        <f t="shared" si="498"/>
        <v>3971.2539999999999</v>
      </c>
      <c r="AA1708" s="401">
        <f t="shared" si="498"/>
        <v>4075.8690000000001</v>
      </c>
      <c r="AB1708" s="401">
        <f t="shared" si="498"/>
        <v>4338.0929999999998</v>
      </c>
      <c r="AC1708" s="401">
        <f t="shared" si="498"/>
        <v>4401.1050000000005</v>
      </c>
      <c r="AD1708" s="401">
        <f t="shared" si="498"/>
        <v>4144.6660000000002</v>
      </c>
      <c r="AE1708" s="401">
        <f t="shared" si="498"/>
        <v>4524.5470000000005</v>
      </c>
      <c r="AF1708" s="401">
        <f t="shared" si="498"/>
        <v>5285.3879999999999</v>
      </c>
      <c r="AG1708" s="402">
        <f t="shared" si="498"/>
        <v>5833.8240000000005</v>
      </c>
      <c r="AH1708" s="402"/>
    </row>
    <row r="1709" spans="1:34" s="377" customFormat="1" ht="13.8" x14ac:dyDescent="0.25">
      <c r="A1709" s="383" t="s">
        <v>630</v>
      </c>
      <c r="B1709" s="384"/>
      <c r="C1709" s="401">
        <f>C562</f>
        <v>677.28097893561221</v>
      </c>
      <c r="D1709" s="401">
        <f t="shared" ref="D1709:AG1709" si="499">D562</f>
        <v>848.75383150322511</v>
      </c>
      <c r="E1709" s="401">
        <f t="shared" si="499"/>
        <v>940.02277659704293</v>
      </c>
      <c r="F1709" s="401">
        <f t="shared" si="499"/>
        <v>993.96299992980676</v>
      </c>
      <c r="G1709" s="401">
        <f t="shared" si="499"/>
        <v>1143.6222889851217</v>
      </c>
      <c r="H1709" s="401">
        <f t="shared" si="499"/>
        <v>1237.4326844297791</v>
      </c>
      <c r="I1709" s="401">
        <f t="shared" si="499"/>
        <v>1246.4025870352134</v>
      </c>
      <c r="J1709" s="401">
        <f t="shared" si="499"/>
        <v>1312.5483712194919</v>
      </c>
      <c r="K1709" s="401">
        <f t="shared" si="499"/>
        <v>1542.8168926355497</v>
      </c>
      <c r="L1709" s="401">
        <f t="shared" si="499"/>
        <v>1681.0157392923938</v>
      </c>
      <c r="M1709" s="401">
        <f t="shared" si="499"/>
        <v>1700.6539064471394</v>
      </c>
      <c r="N1709" s="401">
        <f t="shared" si="499"/>
        <v>1875.459039586174</v>
      </c>
      <c r="O1709" s="401">
        <f t="shared" si="499"/>
        <v>1911.3041331401312</v>
      </c>
      <c r="P1709" s="401">
        <f t="shared" si="499"/>
        <v>1950.5878219673257</v>
      </c>
      <c r="Q1709" s="401">
        <f t="shared" si="499"/>
        <v>2128.2921780291963</v>
      </c>
      <c r="R1709" s="401">
        <f t="shared" si="499"/>
        <v>2459.3120796307599</v>
      </c>
      <c r="S1709" s="401">
        <f t="shared" si="499"/>
        <v>2443.3253367384059</v>
      </c>
      <c r="T1709" s="401">
        <f t="shared" si="499"/>
        <v>2521.4689066533429</v>
      </c>
      <c r="U1709" s="401">
        <f t="shared" si="499"/>
        <v>2733.2087621752917</v>
      </c>
      <c r="V1709" s="401">
        <f t="shared" si="499"/>
        <v>2801.5316585661108</v>
      </c>
      <c r="W1709" s="401">
        <f t="shared" si="499"/>
        <v>3064.0982952845402</v>
      </c>
      <c r="X1709" s="401">
        <f t="shared" si="499"/>
        <v>3492.0599077682432</v>
      </c>
      <c r="Y1709" s="401">
        <f t="shared" si="499"/>
        <v>3544.2539629688254</v>
      </c>
      <c r="Z1709" s="401">
        <f t="shared" si="499"/>
        <v>3899.027</v>
      </c>
      <c r="AA1709" s="401">
        <f t="shared" si="499"/>
        <v>4044.6379999999999</v>
      </c>
      <c r="AB1709" s="401">
        <f t="shared" si="499"/>
        <v>4340.76</v>
      </c>
      <c r="AC1709" s="401">
        <f t="shared" si="499"/>
        <v>4436.8680000000004</v>
      </c>
      <c r="AD1709" s="401">
        <f t="shared" si="499"/>
        <v>4269.4610000000002</v>
      </c>
      <c r="AE1709" s="401">
        <f t="shared" si="499"/>
        <v>4540.2340000000004</v>
      </c>
      <c r="AF1709" s="401">
        <f t="shared" si="499"/>
        <v>5204.9359999999997</v>
      </c>
      <c r="AG1709" s="402">
        <f t="shared" si="499"/>
        <v>5717.68</v>
      </c>
      <c r="AH1709" s="402"/>
    </row>
    <row r="1710" spans="1:34" s="377" customFormat="1" ht="13.8" x14ac:dyDescent="0.25">
      <c r="A1710" s="383" t="s">
        <v>631</v>
      </c>
      <c r="B1710" s="384"/>
      <c r="C1710" s="401">
        <f>C564</f>
        <v>191.42435621043188</v>
      </c>
      <c r="D1710" s="401">
        <f t="shared" ref="D1710:AG1710" si="500">D564</f>
        <v>239.88876078082805</v>
      </c>
      <c r="E1710" s="401">
        <f t="shared" si="500"/>
        <v>265.68475541382492</v>
      </c>
      <c r="F1710" s="401">
        <f t="shared" si="500"/>
        <v>280.93041102711965</v>
      </c>
      <c r="G1710" s="401">
        <f t="shared" si="500"/>
        <v>323.22896736293052</v>
      </c>
      <c r="H1710" s="401">
        <f t="shared" si="500"/>
        <v>349.74390992114462</v>
      </c>
      <c r="I1710" s="401">
        <f t="shared" si="500"/>
        <v>352.27977427028111</v>
      </c>
      <c r="J1710" s="401">
        <f t="shared" si="500"/>
        <v>370.97134341182812</v>
      </c>
      <c r="K1710" s="401">
        <f t="shared" si="500"/>
        <v>436.05945362309456</v>
      </c>
      <c r="L1710" s="401">
        <f t="shared" si="500"/>
        <v>475.12022326924233</v>
      </c>
      <c r="M1710" s="401">
        <f t="shared" si="500"/>
        <v>480.64897375249319</v>
      </c>
      <c r="N1710" s="401">
        <f t="shared" si="500"/>
        <v>530.09990981305646</v>
      </c>
      <c r="O1710" s="401">
        <f t="shared" si="500"/>
        <v>540.2102033157289</v>
      </c>
      <c r="P1710" s="401">
        <f t="shared" si="500"/>
        <v>551.21192780031879</v>
      </c>
      <c r="Q1710" s="401">
        <f t="shared" si="500"/>
        <v>601.72157151889257</v>
      </c>
      <c r="R1710" s="401">
        <f t="shared" si="500"/>
        <v>695.01652961048694</v>
      </c>
      <c r="S1710" s="401">
        <f t="shared" si="500"/>
        <v>690.07239122399926</v>
      </c>
      <c r="T1710" s="401">
        <f t="shared" si="500"/>
        <v>713.92244352526814</v>
      </c>
      <c r="U1710" s="401">
        <f t="shared" si="500"/>
        <v>771.44560269242493</v>
      </c>
      <c r="V1710" s="401">
        <f t="shared" si="500"/>
        <v>789.77518312545214</v>
      </c>
      <c r="W1710" s="401">
        <f t="shared" si="500"/>
        <v>874.04976843915802</v>
      </c>
      <c r="X1710" s="401">
        <f t="shared" si="500"/>
        <v>976.32299289463936</v>
      </c>
      <c r="Y1710" s="401">
        <f t="shared" si="500"/>
        <v>995.53218299205821</v>
      </c>
      <c r="Z1710" s="401">
        <f t="shared" si="500"/>
        <v>1151.365</v>
      </c>
      <c r="AA1710" s="401">
        <f t="shared" si="500"/>
        <v>1061.998</v>
      </c>
      <c r="AB1710" s="401">
        <f t="shared" si="500"/>
        <v>1236.222</v>
      </c>
      <c r="AC1710" s="401">
        <f t="shared" si="500"/>
        <v>1267.9169999999999</v>
      </c>
      <c r="AD1710" s="401">
        <f t="shared" si="500"/>
        <v>900.28099999999995</v>
      </c>
      <c r="AE1710" s="401">
        <f t="shared" si="500"/>
        <v>958.71199999999999</v>
      </c>
      <c r="AF1710" s="401">
        <f t="shared" si="500"/>
        <v>1068.9924296570109</v>
      </c>
      <c r="AG1710" s="402">
        <f t="shared" si="500"/>
        <v>934.357457224771</v>
      </c>
      <c r="AH1710" s="402"/>
    </row>
    <row r="1711" spans="1:34" s="377" customFormat="1" ht="13.8" x14ac:dyDescent="0.25">
      <c r="A1711" s="387" t="s">
        <v>632</v>
      </c>
      <c r="B1711" s="384"/>
      <c r="C1711" s="401">
        <f>C563</f>
        <v>485.85662272518033</v>
      </c>
      <c r="D1711" s="401">
        <f t="shared" ref="D1711:AG1711" si="501">D563</f>
        <v>608.86507072239704</v>
      </c>
      <c r="E1711" s="401">
        <f t="shared" si="501"/>
        <v>674.33802118321796</v>
      </c>
      <c r="F1711" s="401">
        <f t="shared" si="501"/>
        <v>713.03258890268717</v>
      </c>
      <c r="G1711" s="401">
        <f t="shared" si="501"/>
        <v>820.39332162219125</v>
      </c>
      <c r="H1711" s="401">
        <f t="shared" si="501"/>
        <v>887.68877450863442</v>
      </c>
      <c r="I1711" s="401">
        <f t="shared" si="501"/>
        <v>894.12281276493229</v>
      </c>
      <c r="J1711" s="401">
        <f t="shared" si="501"/>
        <v>941.57702780766374</v>
      </c>
      <c r="K1711" s="401">
        <f t="shared" si="501"/>
        <v>1106.7574390124551</v>
      </c>
      <c r="L1711" s="401">
        <f t="shared" si="501"/>
        <v>1205.8955160231515</v>
      </c>
      <c r="M1711" s="401">
        <f t="shared" si="501"/>
        <v>1220.0049326946462</v>
      </c>
      <c r="N1711" s="401">
        <f t="shared" si="501"/>
        <v>1345.3591297731175</v>
      </c>
      <c r="O1711" s="401">
        <f t="shared" si="501"/>
        <v>1371.0939298244023</v>
      </c>
      <c r="P1711" s="401">
        <f t="shared" si="501"/>
        <v>1399.3758941670069</v>
      </c>
      <c r="Q1711" s="401">
        <f t="shared" si="501"/>
        <v>1526.5706065103036</v>
      </c>
      <c r="R1711" s="401">
        <f t="shared" si="501"/>
        <v>1764.2955500202729</v>
      </c>
      <c r="S1711" s="401">
        <f t="shared" si="501"/>
        <v>1753.2529455144067</v>
      </c>
      <c r="T1711" s="401">
        <f t="shared" si="501"/>
        <v>1807.5464631280747</v>
      </c>
      <c r="U1711" s="401">
        <f t="shared" si="501"/>
        <v>1961.7631594828667</v>
      </c>
      <c r="V1711" s="401">
        <f t="shared" si="501"/>
        <v>2011.7564754406585</v>
      </c>
      <c r="W1711" s="401">
        <f t="shared" si="501"/>
        <v>2190.0485268453822</v>
      </c>
      <c r="X1711" s="401">
        <f t="shared" si="501"/>
        <v>2515.7369148736038</v>
      </c>
      <c r="Y1711" s="401">
        <f t="shared" si="501"/>
        <v>2548.7217799767673</v>
      </c>
      <c r="Z1711" s="401">
        <f t="shared" si="501"/>
        <v>2747.6620000000003</v>
      </c>
      <c r="AA1711" s="401">
        <f t="shared" si="501"/>
        <v>2982.64</v>
      </c>
      <c r="AB1711" s="401">
        <f t="shared" si="501"/>
        <v>3104.5380000000005</v>
      </c>
      <c r="AC1711" s="401">
        <f t="shared" si="501"/>
        <v>3168.9510000000005</v>
      </c>
      <c r="AD1711" s="401">
        <f t="shared" si="501"/>
        <v>3369.1800000000003</v>
      </c>
      <c r="AE1711" s="401">
        <f t="shared" si="501"/>
        <v>3581.5220000000004</v>
      </c>
      <c r="AF1711" s="401">
        <f t="shared" si="501"/>
        <v>4135.943570342989</v>
      </c>
      <c r="AG1711" s="402">
        <f t="shared" si="501"/>
        <v>4783.3225427752295</v>
      </c>
      <c r="AH1711" s="402"/>
    </row>
    <row r="1712" spans="1:34" s="377" customFormat="1" ht="13.8" x14ac:dyDescent="0.25">
      <c r="A1712" s="387" t="s">
        <v>633</v>
      </c>
      <c r="B1712" s="384"/>
      <c r="C1712" s="401"/>
      <c r="D1712" s="401"/>
      <c r="E1712" s="401"/>
      <c r="F1712" s="401"/>
      <c r="G1712" s="401"/>
      <c r="H1712" s="401"/>
      <c r="I1712" s="401"/>
      <c r="J1712" s="401"/>
      <c r="K1712" s="401"/>
      <c r="L1712" s="401"/>
      <c r="M1712" s="401"/>
      <c r="N1712" s="401"/>
      <c r="O1712" s="401"/>
      <c r="P1712" s="401"/>
      <c r="Q1712" s="401"/>
      <c r="R1712" s="401"/>
      <c r="S1712" s="401"/>
      <c r="T1712" s="401"/>
      <c r="U1712" s="401"/>
      <c r="V1712" s="401"/>
      <c r="W1712" s="401"/>
      <c r="X1712" s="401"/>
      <c r="Y1712" s="401"/>
      <c r="Z1712" s="401"/>
      <c r="AA1712" s="401"/>
      <c r="AB1712" s="401"/>
      <c r="AC1712" s="401"/>
      <c r="AD1712" s="401"/>
      <c r="AE1712" s="401"/>
      <c r="AF1712" s="401"/>
      <c r="AG1712" s="402"/>
      <c r="AH1712" s="402"/>
    </row>
    <row r="1713" spans="1:34" s="377" customFormat="1" ht="13.8" x14ac:dyDescent="0.25">
      <c r="A1713" s="383" t="s">
        <v>634</v>
      </c>
      <c r="B1713" s="384"/>
      <c r="C1713" s="401"/>
      <c r="D1713" s="401"/>
      <c r="E1713" s="401"/>
      <c r="F1713" s="401"/>
      <c r="G1713" s="401"/>
      <c r="H1713" s="401"/>
      <c r="I1713" s="401"/>
      <c r="J1713" s="401"/>
      <c r="K1713" s="401"/>
      <c r="L1713" s="401"/>
      <c r="M1713" s="401"/>
      <c r="N1713" s="401"/>
      <c r="O1713" s="401"/>
      <c r="P1713" s="401"/>
      <c r="Q1713" s="401"/>
      <c r="R1713" s="401"/>
      <c r="S1713" s="401"/>
      <c r="T1713" s="401"/>
      <c r="U1713" s="401"/>
      <c r="V1713" s="401"/>
      <c r="W1713" s="401"/>
      <c r="X1713" s="401"/>
      <c r="Y1713" s="401"/>
      <c r="Z1713" s="401"/>
      <c r="AA1713" s="401"/>
      <c r="AB1713" s="401"/>
      <c r="AC1713" s="401"/>
      <c r="AD1713" s="401"/>
      <c r="AE1713" s="401"/>
      <c r="AF1713" s="401"/>
      <c r="AG1713" s="402"/>
      <c r="AH1713" s="402"/>
    </row>
    <row r="1714" spans="1:34" s="377" customFormat="1" ht="13.8" x14ac:dyDescent="0.25">
      <c r="A1714" s="383" t="s">
        <v>635</v>
      </c>
      <c r="B1714" s="384"/>
      <c r="C1714" s="401">
        <f>C565</f>
        <v>-46.711734484204491</v>
      </c>
      <c r="D1714" s="401">
        <f t="shared" ref="D1714:AG1714" si="502">D565</f>
        <v>-27.694801952176554</v>
      </c>
      <c r="E1714" s="401">
        <f t="shared" si="502"/>
        <v>11.173590513704738</v>
      </c>
      <c r="F1714" s="401">
        <f t="shared" si="502"/>
        <v>-8.4184737827841101</v>
      </c>
      <c r="G1714" s="401">
        <f t="shared" si="502"/>
        <v>-29.980306581798946</v>
      </c>
      <c r="H1714" s="401">
        <f t="shared" si="502"/>
        <v>-7.4466835584807098</v>
      </c>
      <c r="I1714" s="401">
        <f t="shared" si="502"/>
        <v>11.37891818003351</v>
      </c>
      <c r="J1714" s="401">
        <f t="shared" si="502"/>
        <v>-22.355269840702221</v>
      </c>
      <c r="K1714" s="401">
        <f t="shared" si="502"/>
        <v>-36.703911441870432</v>
      </c>
      <c r="L1714" s="401">
        <f t="shared" si="502"/>
        <v>-6.3317899434566414</v>
      </c>
      <c r="M1714" s="401">
        <f t="shared" si="502"/>
        <v>-24.874228575717641</v>
      </c>
      <c r="N1714" s="401">
        <f t="shared" si="502"/>
        <v>-2.3041857646284862</v>
      </c>
      <c r="O1714" s="401">
        <f t="shared" si="502"/>
        <v>9.3240713182247799</v>
      </c>
      <c r="P1714" s="401">
        <f t="shared" si="502"/>
        <v>-8.7195076340811806</v>
      </c>
      <c r="Q1714" s="401">
        <f t="shared" si="502"/>
        <v>-23.432696415580537</v>
      </c>
      <c r="R1714" s="401">
        <f t="shared" si="502"/>
        <v>-17.522415762896461</v>
      </c>
      <c r="S1714" s="401">
        <f t="shared" si="502"/>
        <v>-5.1965911064810246</v>
      </c>
      <c r="T1714" s="401">
        <f t="shared" si="502"/>
        <v>-40.476676039917002</v>
      </c>
      <c r="U1714" s="401">
        <f t="shared" si="502"/>
        <v>-29.228948030465123</v>
      </c>
      <c r="V1714" s="401">
        <f t="shared" si="502"/>
        <v>-30.163535830248584</v>
      </c>
      <c r="W1714" s="401">
        <f t="shared" si="502"/>
        <v>42.979434817227748</v>
      </c>
      <c r="X1714" s="401">
        <f t="shared" si="502"/>
        <v>52.267106903621013</v>
      </c>
      <c r="Y1714" s="401">
        <f t="shared" si="502"/>
        <v>-68.921835805005287</v>
      </c>
      <c r="Z1714" s="401">
        <f t="shared" si="502"/>
        <v>72.227000000000004</v>
      </c>
      <c r="AA1714" s="401">
        <f t="shared" si="502"/>
        <v>31.231000000000002</v>
      </c>
      <c r="AB1714" s="401">
        <f t="shared" si="502"/>
        <v>-2.6669999999999998</v>
      </c>
      <c r="AC1714" s="401">
        <f t="shared" si="502"/>
        <v>-35.762999999999998</v>
      </c>
      <c r="AD1714" s="401">
        <f t="shared" si="502"/>
        <v>-124.795</v>
      </c>
      <c r="AE1714" s="401">
        <f t="shared" si="502"/>
        <v>-15.686999999999999</v>
      </c>
      <c r="AF1714" s="401">
        <f t="shared" si="502"/>
        <v>80.451999999999998</v>
      </c>
      <c r="AG1714" s="402">
        <f t="shared" si="502"/>
        <v>116.14400000000001</v>
      </c>
      <c r="AH1714" s="402"/>
    </row>
    <row r="1715" spans="1:34" s="377" customFormat="1" ht="13.8" x14ac:dyDescent="0.25">
      <c r="A1715" s="383"/>
      <c r="B1715" s="384"/>
      <c r="C1715" s="401"/>
      <c r="D1715" s="401"/>
      <c r="E1715" s="401"/>
      <c r="F1715" s="401"/>
      <c r="G1715" s="401"/>
      <c r="H1715" s="401"/>
      <c r="I1715" s="401"/>
      <c r="J1715" s="401"/>
      <c r="K1715" s="401"/>
      <c r="L1715" s="401"/>
      <c r="M1715" s="401"/>
      <c r="N1715" s="401"/>
      <c r="O1715" s="401"/>
      <c r="P1715" s="401"/>
      <c r="Q1715" s="401"/>
      <c r="R1715" s="401"/>
      <c r="S1715" s="401"/>
      <c r="T1715" s="401"/>
      <c r="U1715" s="401"/>
      <c r="V1715" s="401"/>
      <c r="W1715" s="401"/>
      <c r="X1715" s="401"/>
      <c r="Y1715" s="401"/>
      <c r="Z1715" s="401"/>
      <c r="AA1715" s="401"/>
      <c r="AB1715" s="401"/>
      <c r="AC1715" s="401"/>
      <c r="AD1715" s="401"/>
      <c r="AE1715" s="401"/>
      <c r="AF1715" s="401"/>
      <c r="AG1715" s="402"/>
      <c r="AH1715" s="402"/>
    </row>
    <row r="1716" spans="1:34" s="377" customFormat="1" ht="13.8" x14ac:dyDescent="0.25">
      <c r="A1716" s="393" t="s">
        <v>636</v>
      </c>
      <c r="B1716" s="384"/>
      <c r="C1716" s="401">
        <f>C567</f>
        <v>303.45273173262956</v>
      </c>
      <c r="D1716" s="401">
        <f t="shared" ref="D1716:AG1716" si="503">D567</f>
        <v>296.60627163052754</v>
      </c>
      <c r="E1716" s="401">
        <f t="shared" si="503"/>
        <v>355.47034669848165</v>
      </c>
      <c r="F1716" s="401">
        <f t="shared" si="503"/>
        <v>193.4793548575351</v>
      </c>
      <c r="G1716" s="401">
        <f t="shared" si="503"/>
        <v>304.27361893084571</v>
      </c>
      <c r="H1716" s="401">
        <f t="shared" si="503"/>
        <v>110.89268372414449</v>
      </c>
      <c r="I1716" s="401">
        <f t="shared" si="503"/>
        <v>115.23511259209772</v>
      </c>
      <c r="J1716" s="401">
        <f t="shared" si="503"/>
        <v>134.00589168089482</v>
      </c>
      <c r="K1716" s="401">
        <f t="shared" si="503"/>
        <v>-84.220966061295258</v>
      </c>
      <c r="L1716" s="401">
        <f t="shared" si="503"/>
        <v>-216.16052083032537</v>
      </c>
      <c r="M1716" s="401">
        <f t="shared" si="503"/>
        <v>-126.81930519948673</v>
      </c>
      <c r="N1716" s="401">
        <f t="shared" si="503"/>
        <v>-73.72318999203776</v>
      </c>
      <c r="O1716" s="401">
        <f t="shared" si="503"/>
        <v>-52.129926514725412</v>
      </c>
      <c r="P1716" s="401">
        <f t="shared" si="503"/>
        <v>136.96243468964622</v>
      </c>
      <c r="Q1716" s="401">
        <f t="shared" si="503"/>
        <v>84.933634711193463</v>
      </c>
      <c r="R1716" s="401">
        <f t="shared" si="503"/>
        <v>-359.41776981191151</v>
      </c>
      <c r="S1716" s="401">
        <f t="shared" si="503"/>
        <v>-395.58216385765081</v>
      </c>
      <c r="T1716" s="401">
        <f t="shared" si="503"/>
        <v>-340.37338936824381</v>
      </c>
      <c r="U1716" s="401">
        <f t="shared" si="503"/>
        <v>-442.08147582232368</v>
      </c>
      <c r="V1716" s="401">
        <f t="shared" si="503"/>
        <v>-351.42047671624641</v>
      </c>
      <c r="W1716" s="401">
        <f t="shared" si="503"/>
        <v>-399.19208002186224</v>
      </c>
      <c r="X1716" s="401">
        <f t="shared" si="503"/>
        <v>-649.01510358193536</v>
      </c>
      <c r="Y1716" s="401">
        <f t="shared" si="503"/>
        <v>-678.28500314324174</v>
      </c>
      <c r="Z1716" s="401">
        <f t="shared" si="503"/>
        <v>-548.79100000000017</v>
      </c>
      <c r="AA1716" s="401">
        <f t="shared" si="503"/>
        <v>-523.35599999999977</v>
      </c>
      <c r="AB1716" s="401">
        <f t="shared" si="503"/>
        <v>-691.65499999999975</v>
      </c>
      <c r="AC1716" s="401">
        <f t="shared" si="503"/>
        <v>-854.97900000000027</v>
      </c>
      <c r="AD1716" s="401">
        <f t="shared" si="503"/>
        <v>-766.78499999999985</v>
      </c>
      <c r="AE1716" s="401">
        <f t="shared" si="503"/>
        <v>-926.84400000000005</v>
      </c>
      <c r="AF1716" s="401">
        <f t="shared" si="503"/>
        <v>-731.13799999999992</v>
      </c>
      <c r="AG1716" s="402">
        <f t="shared" si="503"/>
        <v>-1192.4549999999999</v>
      </c>
      <c r="AH1716" s="402"/>
    </row>
    <row r="1717" spans="1:34" s="377" customFormat="1" ht="13.8" x14ac:dyDescent="0.25">
      <c r="A1717" s="385"/>
      <c r="B1717" s="384"/>
      <c r="C1717" s="401"/>
      <c r="D1717" s="401"/>
      <c r="E1717" s="401"/>
      <c r="F1717" s="401"/>
      <c r="G1717" s="401"/>
      <c r="H1717" s="401"/>
      <c r="I1717" s="401"/>
      <c r="J1717" s="401"/>
      <c r="K1717" s="401"/>
      <c r="L1717" s="401"/>
      <c r="M1717" s="401"/>
      <c r="N1717" s="401"/>
      <c r="O1717" s="401"/>
      <c r="P1717" s="401"/>
      <c r="Q1717" s="401"/>
      <c r="R1717" s="401"/>
      <c r="S1717" s="401"/>
      <c r="T1717" s="401"/>
      <c r="U1717" s="401"/>
      <c r="V1717" s="401"/>
      <c r="W1717" s="401"/>
      <c r="X1717" s="401"/>
      <c r="Y1717" s="401"/>
      <c r="Z1717" s="401"/>
      <c r="AA1717" s="401"/>
      <c r="AB1717" s="401"/>
      <c r="AC1717" s="401"/>
      <c r="AD1717" s="401"/>
      <c r="AE1717" s="401"/>
      <c r="AF1717" s="401"/>
      <c r="AG1717" s="402"/>
      <c r="AH1717" s="402"/>
    </row>
    <row r="1718" spans="1:34" s="377" customFormat="1" ht="13.8" x14ac:dyDescent="0.25">
      <c r="A1718" s="383" t="s">
        <v>637</v>
      </c>
      <c r="B1718" s="384"/>
      <c r="C1718" s="401">
        <f>C568</f>
        <v>751.03649535071384</v>
      </c>
      <c r="D1718" s="401">
        <f t="shared" ref="D1718:AG1718" si="504">D568</f>
        <v>1061.7380971901916</v>
      </c>
      <c r="E1718" s="401">
        <f t="shared" si="504"/>
        <v>1172.3995880290931</v>
      </c>
      <c r="F1718" s="401">
        <f t="shared" si="504"/>
        <v>1376.8786481669192</v>
      </c>
      <c r="G1718" s="401">
        <f t="shared" si="504"/>
        <v>1678.3187373098324</v>
      </c>
      <c r="H1718" s="401">
        <f t="shared" si="504"/>
        <v>1464.9919574577441</v>
      </c>
      <c r="I1718" s="401">
        <f t="shared" si="504"/>
        <v>1383.0167612711227</v>
      </c>
      <c r="J1718" s="401">
        <f t="shared" si="504"/>
        <v>1865.3717821549576</v>
      </c>
      <c r="K1718" s="401">
        <f t="shared" si="504"/>
        <v>2026.5325007248998</v>
      </c>
      <c r="L1718" s="401">
        <f t="shared" si="504"/>
        <v>1980.0303233266272</v>
      </c>
      <c r="M1718" s="401">
        <f t="shared" si="504"/>
        <v>1800.0804723135634</v>
      </c>
      <c r="N1718" s="401">
        <f t="shared" si="504"/>
        <v>2039.9176482017217</v>
      </c>
      <c r="O1718" s="401">
        <f t="shared" si="504"/>
        <v>2288.3306457870253</v>
      </c>
      <c r="P1718" s="401">
        <f t="shared" si="504"/>
        <v>2641.3696456620755</v>
      </c>
      <c r="Q1718" s="401">
        <f t="shared" si="504"/>
        <v>3089.828091118698</v>
      </c>
      <c r="R1718" s="401">
        <f t="shared" si="504"/>
        <v>3338.4917622598723</v>
      </c>
      <c r="S1718" s="401">
        <f t="shared" si="504"/>
        <v>2572.4816262468844</v>
      </c>
      <c r="T1718" s="401">
        <f t="shared" si="504"/>
        <v>3044.5299073403585</v>
      </c>
      <c r="U1718" s="401">
        <f t="shared" si="504"/>
        <v>3497.5006222306815</v>
      </c>
      <c r="V1718" s="401">
        <f t="shared" si="504"/>
        <v>3676.0265445856139</v>
      </c>
      <c r="W1718" s="401">
        <f t="shared" si="504"/>
        <v>3937.9335215793863</v>
      </c>
      <c r="X1718" s="401">
        <f t="shared" si="504"/>
        <v>4241.7972829414794</v>
      </c>
      <c r="Y1718" s="401">
        <f t="shared" si="504"/>
        <v>3996.977733724003</v>
      </c>
      <c r="Z1718" s="401">
        <f t="shared" si="504"/>
        <v>3797.3040000000001</v>
      </c>
      <c r="AA1718" s="401">
        <f t="shared" si="504"/>
        <v>3846.549</v>
      </c>
      <c r="AB1718" s="401">
        <f t="shared" si="504"/>
        <v>4160.0720000000001</v>
      </c>
      <c r="AC1718" s="401">
        <f t="shared" si="504"/>
        <v>4613.8879999999999</v>
      </c>
      <c r="AD1718" s="401">
        <f t="shared" si="504"/>
        <v>3575.625</v>
      </c>
      <c r="AE1718" s="401">
        <f t="shared" si="504"/>
        <v>4120.6750000000002</v>
      </c>
      <c r="AF1718" s="401">
        <f t="shared" si="504"/>
        <v>5344.759</v>
      </c>
      <c r="AG1718" s="402">
        <f t="shared" si="504"/>
        <v>4966.232</v>
      </c>
      <c r="AH1718" s="402"/>
    </row>
    <row r="1719" spans="1:34" s="377" customFormat="1" ht="13.8" x14ac:dyDescent="0.25">
      <c r="A1719" s="383" t="s">
        <v>638</v>
      </c>
      <c r="B1719" s="384"/>
      <c r="C1719" s="401">
        <f>C569</f>
        <v>609.94789496581143</v>
      </c>
      <c r="D1719" s="401">
        <f t="shared" ref="D1719:AG1719" si="505">D569</f>
        <v>896.05512711870392</v>
      </c>
      <c r="E1719" s="401">
        <f t="shared" si="505"/>
        <v>963.95345870593997</v>
      </c>
      <c r="F1719" s="401">
        <f t="shared" si="505"/>
        <v>1108.6379256747191</v>
      </c>
      <c r="G1719" s="401">
        <f t="shared" si="505"/>
        <v>1250.0788992286064</v>
      </c>
      <c r="H1719" s="401">
        <f t="shared" si="505"/>
        <v>1107.6774292280759</v>
      </c>
      <c r="I1719" s="401">
        <f t="shared" si="505"/>
        <v>1149.1402223537043</v>
      </c>
      <c r="J1719" s="401">
        <f t="shared" si="505"/>
        <v>1501.9157563801734</v>
      </c>
      <c r="K1719" s="401">
        <f t="shared" si="505"/>
        <v>1470.4094330788137</v>
      </c>
      <c r="L1719" s="401">
        <f t="shared" si="505"/>
        <v>1463.4848619448844</v>
      </c>
      <c r="M1719" s="401">
        <f t="shared" si="505"/>
        <v>1381.8868432711449</v>
      </c>
      <c r="N1719" s="401">
        <f t="shared" si="505"/>
        <v>1333.0672328452783</v>
      </c>
      <c r="O1719" s="401">
        <f t="shared" si="505"/>
        <v>1620.6936852388053</v>
      </c>
      <c r="P1719" s="401">
        <f t="shared" si="505"/>
        <v>1971.2265705552845</v>
      </c>
      <c r="Q1719" s="401">
        <f t="shared" si="505"/>
        <v>2289.9994146609815</v>
      </c>
      <c r="R1719" s="401">
        <f t="shared" si="505"/>
        <v>2559.0900805896558</v>
      </c>
      <c r="S1719" s="401">
        <f t="shared" si="505"/>
        <v>1854.9881918794626</v>
      </c>
      <c r="T1719" s="401">
        <f t="shared" si="505"/>
        <v>2286.3593652877043</v>
      </c>
      <c r="U1719" s="401">
        <f t="shared" si="505"/>
        <v>2482.7720920053589</v>
      </c>
      <c r="V1719" s="401">
        <f t="shared" si="505"/>
        <v>2661.8918676412331</v>
      </c>
      <c r="W1719" s="401">
        <f t="shared" si="505"/>
        <v>2851.7557362360785</v>
      </c>
      <c r="X1719" s="401">
        <f t="shared" si="505"/>
        <v>3154.4146072871977</v>
      </c>
      <c r="Y1719" s="401">
        <f t="shared" si="505"/>
        <v>3066.8376901333831</v>
      </c>
      <c r="Z1719" s="401">
        <f t="shared" si="505"/>
        <v>2778.8120000000004</v>
      </c>
      <c r="AA1719" s="401">
        <f t="shared" si="505"/>
        <v>2727.9370000000004</v>
      </c>
      <c r="AB1719" s="401">
        <f t="shared" si="505"/>
        <v>2981.0220000000008</v>
      </c>
      <c r="AC1719" s="401">
        <f t="shared" si="505"/>
        <v>3305.5010000000002</v>
      </c>
      <c r="AD1719" s="401">
        <f t="shared" si="505"/>
        <v>2501.3939999999993</v>
      </c>
      <c r="AE1719" s="401">
        <f t="shared" si="505"/>
        <v>3113.4330000000004</v>
      </c>
      <c r="AF1719" s="401">
        <f t="shared" si="505"/>
        <v>4209.7289999999985</v>
      </c>
      <c r="AG1719" s="402">
        <f t="shared" si="505"/>
        <v>3720.2739999999999</v>
      </c>
      <c r="AH1719" s="402"/>
    </row>
    <row r="1720" spans="1:34" s="377" customFormat="1" ht="13.8" x14ac:dyDescent="0.25">
      <c r="A1720" s="383" t="s">
        <v>639</v>
      </c>
      <c r="B1720" s="384"/>
      <c r="C1720" s="401"/>
      <c r="D1720" s="401"/>
      <c r="E1720" s="401"/>
      <c r="F1720" s="401"/>
      <c r="G1720" s="401"/>
      <c r="H1720" s="401"/>
      <c r="I1720" s="401"/>
      <c r="J1720" s="401"/>
      <c r="K1720" s="401"/>
      <c r="L1720" s="401"/>
      <c r="M1720" s="401"/>
      <c r="N1720" s="401"/>
      <c r="O1720" s="401"/>
      <c r="P1720" s="401"/>
      <c r="Q1720" s="401"/>
      <c r="R1720" s="401"/>
      <c r="S1720" s="401"/>
      <c r="T1720" s="401"/>
      <c r="U1720" s="401"/>
      <c r="V1720" s="401"/>
      <c r="W1720" s="401"/>
      <c r="X1720" s="401"/>
      <c r="Y1720" s="401"/>
      <c r="Z1720" s="401"/>
      <c r="AA1720" s="401"/>
      <c r="AB1720" s="401"/>
      <c r="AC1720" s="401"/>
      <c r="AD1720" s="401"/>
      <c r="AE1720" s="401"/>
      <c r="AF1720" s="401"/>
      <c r="AG1720" s="402"/>
      <c r="AH1720" s="402"/>
    </row>
    <row r="1721" spans="1:34" s="377" customFormat="1" ht="13.8" x14ac:dyDescent="0.25">
      <c r="A1721" s="383" t="s">
        <v>640</v>
      </c>
      <c r="B1721" s="384"/>
      <c r="C1721" s="401"/>
      <c r="D1721" s="401"/>
      <c r="E1721" s="401"/>
      <c r="F1721" s="401"/>
      <c r="G1721" s="401"/>
      <c r="H1721" s="401"/>
      <c r="I1721" s="401"/>
      <c r="J1721" s="401"/>
      <c r="K1721" s="401"/>
      <c r="L1721" s="401"/>
      <c r="M1721" s="401"/>
      <c r="N1721" s="401"/>
      <c r="O1721" s="401"/>
      <c r="P1721" s="401"/>
      <c r="Q1721" s="401"/>
      <c r="R1721" s="401"/>
      <c r="S1721" s="401"/>
      <c r="T1721" s="401"/>
      <c r="U1721" s="401"/>
      <c r="V1721" s="401"/>
      <c r="W1721" s="401"/>
      <c r="X1721" s="401"/>
      <c r="Y1721" s="401"/>
      <c r="Z1721" s="401"/>
      <c r="AA1721" s="401"/>
      <c r="AB1721" s="401"/>
      <c r="AC1721" s="401"/>
      <c r="AD1721" s="401"/>
      <c r="AE1721" s="401"/>
      <c r="AF1721" s="401"/>
      <c r="AG1721" s="402"/>
      <c r="AH1721" s="402"/>
    </row>
    <row r="1722" spans="1:34" s="377" customFormat="1" ht="13.8" x14ac:dyDescent="0.25">
      <c r="A1722" s="383" t="s">
        <v>641</v>
      </c>
      <c r="B1722" s="384"/>
      <c r="C1722" s="401">
        <f>C570</f>
        <v>141.08860038490241</v>
      </c>
      <c r="D1722" s="401">
        <f t="shared" ref="D1722:AG1722" si="506">D570</f>
        <v>165.68297007148772</v>
      </c>
      <c r="E1722" s="401">
        <f t="shared" si="506"/>
        <v>208.44612932315317</v>
      </c>
      <c r="F1722" s="401">
        <f t="shared" si="506"/>
        <v>268.24072249220012</v>
      </c>
      <c r="G1722" s="401">
        <f t="shared" si="506"/>
        <v>428.23983808122603</v>
      </c>
      <c r="H1722" s="401">
        <f t="shared" si="506"/>
        <v>357.31452822966821</v>
      </c>
      <c r="I1722" s="401">
        <f t="shared" si="506"/>
        <v>233.87653891741843</v>
      </c>
      <c r="J1722" s="401">
        <f t="shared" si="506"/>
        <v>363.45602577478417</v>
      </c>
      <c r="K1722" s="401">
        <f t="shared" si="506"/>
        <v>556.12306764608616</v>
      </c>
      <c r="L1722" s="401">
        <f t="shared" si="506"/>
        <v>516.54546138174283</v>
      </c>
      <c r="M1722" s="401">
        <f t="shared" si="506"/>
        <v>418.19362904241848</v>
      </c>
      <c r="N1722" s="401">
        <f t="shared" si="506"/>
        <v>706.85041535644336</v>
      </c>
      <c r="O1722" s="401">
        <f t="shared" si="506"/>
        <v>667.63696054822003</v>
      </c>
      <c r="P1722" s="401">
        <f t="shared" si="506"/>
        <v>670.143075106791</v>
      </c>
      <c r="Q1722" s="401">
        <f t="shared" si="506"/>
        <v>799.82867645771648</v>
      </c>
      <c r="R1722" s="401">
        <f t="shared" si="506"/>
        <v>779.40168167021648</v>
      </c>
      <c r="S1722" s="401">
        <f t="shared" si="506"/>
        <v>717.49343436742174</v>
      </c>
      <c r="T1722" s="401">
        <f t="shared" si="506"/>
        <v>758.17054205265413</v>
      </c>
      <c r="U1722" s="401">
        <f t="shared" si="506"/>
        <v>1014.7285302253226</v>
      </c>
      <c r="V1722" s="401">
        <f t="shared" si="506"/>
        <v>1014.1346769443808</v>
      </c>
      <c r="W1722" s="401">
        <f t="shared" si="506"/>
        <v>1086.1777853433077</v>
      </c>
      <c r="X1722" s="401">
        <f t="shared" si="506"/>
        <v>1087.3826756542817</v>
      </c>
      <c r="Y1722" s="401">
        <f t="shared" si="506"/>
        <v>930.14004359061983</v>
      </c>
      <c r="Z1722" s="401">
        <f t="shared" si="506"/>
        <v>1018.4919999999997</v>
      </c>
      <c r="AA1722" s="401">
        <f t="shared" si="506"/>
        <v>1118.6119999999996</v>
      </c>
      <c r="AB1722" s="401">
        <f t="shared" si="506"/>
        <v>1179.0499999999993</v>
      </c>
      <c r="AC1722" s="401">
        <f t="shared" si="506"/>
        <v>1308.3869999999997</v>
      </c>
      <c r="AD1722" s="401">
        <f t="shared" si="506"/>
        <v>1074.2310000000007</v>
      </c>
      <c r="AE1722" s="401">
        <f t="shared" si="506"/>
        <v>1007.2419999999997</v>
      </c>
      <c r="AF1722" s="401">
        <f t="shared" si="506"/>
        <v>1135.0300000000016</v>
      </c>
      <c r="AG1722" s="402">
        <f t="shared" si="506"/>
        <v>1245.9580000000001</v>
      </c>
      <c r="AH1722" s="402"/>
    </row>
    <row r="1723" spans="1:34" s="377" customFormat="1" ht="13.8" x14ac:dyDescent="0.25">
      <c r="A1723" s="383"/>
      <c r="B1723" s="384"/>
      <c r="C1723" s="401"/>
      <c r="D1723" s="401"/>
      <c r="E1723" s="401"/>
      <c r="F1723" s="401"/>
      <c r="G1723" s="401"/>
      <c r="H1723" s="401"/>
      <c r="I1723" s="401"/>
      <c r="J1723" s="401"/>
      <c r="K1723" s="401"/>
      <c r="L1723" s="401"/>
      <c r="M1723" s="401"/>
      <c r="N1723" s="401"/>
      <c r="O1723" s="401"/>
      <c r="P1723" s="401"/>
      <c r="Q1723" s="401"/>
      <c r="R1723" s="401"/>
      <c r="S1723" s="401"/>
      <c r="T1723" s="401"/>
      <c r="U1723" s="401"/>
      <c r="V1723" s="401"/>
      <c r="W1723" s="401"/>
      <c r="X1723" s="401"/>
      <c r="Y1723" s="401"/>
      <c r="Z1723" s="401"/>
      <c r="AA1723" s="401"/>
      <c r="AB1723" s="401"/>
      <c r="AC1723" s="401"/>
      <c r="AD1723" s="401"/>
      <c r="AE1723" s="401"/>
      <c r="AF1723" s="401"/>
      <c r="AG1723" s="402"/>
      <c r="AH1723" s="402"/>
    </row>
    <row r="1724" spans="1:34" s="377" customFormat="1" ht="13.8" x14ac:dyDescent="0.25">
      <c r="A1724" s="383" t="s">
        <v>642</v>
      </c>
      <c r="B1724" s="384"/>
      <c r="C1724" s="401">
        <f>C571</f>
        <v>447.58376361808428</v>
      </c>
      <c r="D1724" s="401">
        <f t="shared" ref="D1724:AG1724" si="507">D571</f>
        <v>765.13182555966409</v>
      </c>
      <c r="E1724" s="401">
        <f t="shared" si="507"/>
        <v>816.92924133061149</v>
      </c>
      <c r="F1724" s="401">
        <f t="shared" si="507"/>
        <v>1183.3992933093841</v>
      </c>
      <c r="G1724" s="401">
        <f t="shared" si="507"/>
        <v>1374.0451183789867</v>
      </c>
      <c r="H1724" s="401">
        <f t="shared" si="507"/>
        <v>1354.0992737335996</v>
      </c>
      <c r="I1724" s="401">
        <f t="shared" si="507"/>
        <v>1267.781648679025</v>
      </c>
      <c r="J1724" s="401">
        <f t="shared" si="507"/>
        <v>1731.3658904740628</v>
      </c>
      <c r="K1724" s="401">
        <f t="shared" si="507"/>
        <v>2110.7534667861951</v>
      </c>
      <c r="L1724" s="401">
        <f t="shared" si="507"/>
        <v>2196.1908441569526</v>
      </c>
      <c r="M1724" s="401">
        <f t="shared" si="507"/>
        <v>1926.8997775130501</v>
      </c>
      <c r="N1724" s="401">
        <f t="shared" si="507"/>
        <v>2113.6408381937595</v>
      </c>
      <c r="O1724" s="401">
        <f t="shared" si="507"/>
        <v>2340.4605723017507</v>
      </c>
      <c r="P1724" s="401">
        <f t="shared" si="507"/>
        <v>2504.4072109724293</v>
      </c>
      <c r="Q1724" s="401">
        <f t="shared" si="507"/>
        <v>3004.8944564075045</v>
      </c>
      <c r="R1724" s="401">
        <f t="shared" si="507"/>
        <v>3697.9095320717838</v>
      </c>
      <c r="S1724" s="401">
        <f t="shared" si="507"/>
        <v>2968.0637901045352</v>
      </c>
      <c r="T1724" s="401">
        <f t="shared" si="507"/>
        <v>3384.9032967086023</v>
      </c>
      <c r="U1724" s="401">
        <f t="shared" si="507"/>
        <v>3939.5820980530052</v>
      </c>
      <c r="V1724" s="401">
        <f t="shared" si="507"/>
        <v>4027.4470213018603</v>
      </c>
      <c r="W1724" s="401">
        <f t="shared" si="507"/>
        <v>4337.1256016012485</v>
      </c>
      <c r="X1724" s="401">
        <f t="shared" si="507"/>
        <v>4890.8123865234147</v>
      </c>
      <c r="Y1724" s="401">
        <f t="shared" si="507"/>
        <v>4675.2627368672447</v>
      </c>
      <c r="Z1724" s="401">
        <f t="shared" si="507"/>
        <v>4346.0950000000003</v>
      </c>
      <c r="AA1724" s="401">
        <f t="shared" si="507"/>
        <v>4369.9049999999997</v>
      </c>
      <c r="AB1724" s="401">
        <f t="shared" si="507"/>
        <v>4851.7269999999999</v>
      </c>
      <c r="AC1724" s="401">
        <f t="shared" si="507"/>
        <v>5468.8670000000002</v>
      </c>
      <c r="AD1724" s="401">
        <f t="shared" si="507"/>
        <v>4342.41</v>
      </c>
      <c r="AE1724" s="401">
        <f t="shared" si="507"/>
        <v>5047.5190000000002</v>
      </c>
      <c r="AF1724" s="401">
        <f t="shared" si="507"/>
        <v>6075.8969999999999</v>
      </c>
      <c r="AG1724" s="402">
        <f t="shared" si="507"/>
        <v>6158.6869999999999</v>
      </c>
      <c r="AH1724" s="402"/>
    </row>
    <row r="1725" spans="1:34" s="377" customFormat="1" ht="13.8" x14ac:dyDescent="0.25">
      <c r="A1725" s="383" t="s">
        <v>638</v>
      </c>
      <c r="B1725" s="384"/>
      <c r="C1725" s="401">
        <f>C572</f>
        <v>332.38018223441134</v>
      </c>
      <c r="D1725" s="401">
        <f t="shared" ref="D1725:AG1725" si="508">D572</f>
        <v>579.47585232959375</v>
      </c>
      <c r="E1725" s="401">
        <f t="shared" si="508"/>
        <v>634.73964328315503</v>
      </c>
      <c r="F1725" s="401">
        <f t="shared" si="508"/>
        <v>691.74474671164467</v>
      </c>
      <c r="G1725" s="401">
        <f t="shared" si="508"/>
        <v>918.38836731671574</v>
      </c>
      <c r="H1725" s="401">
        <f t="shared" si="508"/>
        <v>957.22772697424693</v>
      </c>
      <c r="I1725" s="401">
        <f t="shared" si="508"/>
        <v>907.46769138619823</v>
      </c>
      <c r="J1725" s="401">
        <f t="shared" si="508"/>
        <v>1114.8161660524725</v>
      </c>
      <c r="K1725" s="401">
        <f t="shared" si="508"/>
        <v>1359.5347873301796</v>
      </c>
      <c r="L1725" s="401">
        <f t="shared" si="508"/>
        <v>1341.0049746934505</v>
      </c>
      <c r="M1725" s="401">
        <f t="shared" si="508"/>
        <v>1322.3327241293721</v>
      </c>
      <c r="N1725" s="401">
        <f t="shared" si="508"/>
        <v>1434.2780574170854</v>
      </c>
      <c r="O1725" s="401">
        <f t="shared" si="508"/>
        <v>1697.4786668163879</v>
      </c>
      <c r="P1725" s="401">
        <f t="shared" si="508"/>
        <v>1853.1068221941521</v>
      </c>
      <c r="Q1725" s="401">
        <f t="shared" si="508"/>
        <v>2281.2865258248958</v>
      </c>
      <c r="R1725" s="401">
        <f t="shared" si="508"/>
        <v>2755.3341733468319</v>
      </c>
      <c r="S1725" s="401">
        <f t="shared" si="508"/>
        <v>2297.5664237736942</v>
      </c>
      <c r="T1725" s="401">
        <f t="shared" si="508"/>
        <v>2673.5322426978664</v>
      </c>
      <c r="U1725" s="401">
        <f t="shared" si="508"/>
        <v>3415.3003583407394</v>
      </c>
      <c r="V1725" s="401">
        <f t="shared" si="508"/>
        <v>3374.6414769019016</v>
      </c>
      <c r="W1725" s="401">
        <f t="shared" si="508"/>
        <v>3501.3593158303338</v>
      </c>
      <c r="X1725" s="401">
        <f t="shared" si="508"/>
        <v>4024.4126045538942</v>
      </c>
      <c r="Y1725" s="401">
        <f t="shared" si="508"/>
        <v>3907.7591778287397</v>
      </c>
      <c r="Z1725" s="401">
        <f t="shared" si="508"/>
        <v>3500.3029999999999</v>
      </c>
      <c r="AA1725" s="401">
        <f t="shared" si="508"/>
        <v>3459.7980000000002</v>
      </c>
      <c r="AB1725" s="401">
        <f t="shared" si="508"/>
        <v>3845.8750000000005</v>
      </c>
      <c r="AC1725" s="401">
        <f t="shared" si="508"/>
        <v>4365.4240000000009</v>
      </c>
      <c r="AD1725" s="401">
        <f t="shared" si="508"/>
        <v>3506.6510000000003</v>
      </c>
      <c r="AE1725" s="401">
        <f t="shared" si="508"/>
        <v>4189.3429999999998</v>
      </c>
      <c r="AF1725" s="401">
        <f t="shared" si="508"/>
        <v>5164.9519999999993</v>
      </c>
      <c r="AG1725" s="402">
        <f t="shared" si="508"/>
        <v>5230.6619999999994</v>
      </c>
      <c r="AH1725" s="402"/>
    </row>
    <row r="1726" spans="1:34" s="377" customFormat="1" ht="13.8" x14ac:dyDescent="0.25">
      <c r="A1726" s="383" t="s">
        <v>643</v>
      </c>
      <c r="B1726" s="384"/>
      <c r="C1726" s="401"/>
      <c r="D1726" s="401"/>
      <c r="E1726" s="401"/>
      <c r="F1726" s="401"/>
      <c r="G1726" s="401"/>
      <c r="H1726" s="401"/>
      <c r="I1726" s="401"/>
      <c r="J1726" s="401"/>
      <c r="K1726" s="401"/>
      <c r="L1726" s="401"/>
      <c r="M1726" s="401"/>
      <c r="N1726" s="401"/>
      <c r="O1726" s="401"/>
      <c r="P1726" s="401"/>
      <c r="Q1726" s="401"/>
      <c r="R1726" s="401"/>
      <c r="S1726" s="401"/>
      <c r="T1726" s="401"/>
      <c r="U1726" s="401"/>
      <c r="V1726" s="401"/>
      <c r="W1726" s="401"/>
      <c r="X1726" s="401"/>
      <c r="Y1726" s="401"/>
      <c r="Z1726" s="401"/>
      <c r="AA1726" s="401"/>
      <c r="AB1726" s="401"/>
      <c r="AC1726" s="401"/>
      <c r="AD1726" s="401"/>
      <c r="AE1726" s="401"/>
      <c r="AF1726" s="401"/>
      <c r="AG1726" s="402"/>
      <c r="AH1726" s="402"/>
    </row>
    <row r="1727" spans="1:34" s="377" customFormat="1" ht="13.8" x14ac:dyDescent="0.25">
      <c r="A1727" s="383" t="s">
        <v>640</v>
      </c>
      <c r="B1727" s="384"/>
      <c r="C1727" s="401"/>
      <c r="D1727" s="401"/>
      <c r="E1727" s="401"/>
      <c r="F1727" s="401"/>
      <c r="G1727" s="401"/>
      <c r="H1727" s="401"/>
      <c r="I1727" s="401"/>
      <c r="J1727" s="401"/>
      <c r="K1727" s="401"/>
      <c r="L1727" s="401"/>
      <c r="M1727" s="401"/>
      <c r="N1727" s="401"/>
      <c r="O1727" s="401"/>
      <c r="P1727" s="401"/>
      <c r="Q1727" s="401"/>
      <c r="R1727" s="401"/>
      <c r="S1727" s="401"/>
      <c r="T1727" s="401"/>
      <c r="U1727" s="401"/>
      <c r="V1727" s="401"/>
      <c r="W1727" s="401"/>
      <c r="X1727" s="401"/>
      <c r="Y1727" s="401"/>
      <c r="Z1727" s="401"/>
      <c r="AA1727" s="401"/>
      <c r="AB1727" s="401"/>
      <c r="AC1727" s="401"/>
      <c r="AD1727" s="401"/>
      <c r="AE1727" s="401"/>
      <c r="AF1727" s="401"/>
      <c r="AG1727" s="402"/>
      <c r="AH1727" s="402"/>
    </row>
    <row r="1728" spans="1:34" s="377" customFormat="1" ht="14.4" thickBot="1" x14ac:dyDescent="0.3">
      <c r="A1728" s="394" t="s">
        <v>641</v>
      </c>
      <c r="B1728" s="389"/>
      <c r="C1728" s="404">
        <f>C573</f>
        <v>115.20358138367294</v>
      </c>
      <c r="D1728" s="404">
        <f t="shared" ref="D1728:AG1728" si="509">D573</f>
        <v>185.65597323007034</v>
      </c>
      <c r="E1728" s="404">
        <f t="shared" si="509"/>
        <v>182.18959804745646</v>
      </c>
      <c r="F1728" s="404">
        <f t="shared" si="509"/>
        <v>491.65454659773945</v>
      </c>
      <c r="G1728" s="404">
        <f t="shared" si="509"/>
        <v>455.65675106227093</v>
      </c>
      <c r="H1728" s="404">
        <f t="shared" si="509"/>
        <v>396.87154675935267</v>
      </c>
      <c r="I1728" s="404">
        <f t="shared" si="509"/>
        <v>360.31395729282679</v>
      </c>
      <c r="J1728" s="404">
        <f t="shared" si="509"/>
        <v>616.54972442159033</v>
      </c>
      <c r="K1728" s="404">
        <f t="shared" si="509"/>
        <v>751.21867945601548</v>
      </c>
      <c r="L1728" s="404">
        <f t="shared" si="509"/>
        <v>855.18586946350206</v>
      </c>
      <c r="M1728" s="404">
        <f t="shared" si="509"/>
        <v>604.56705338367806</v>
      </c>
      <c r="N1728" s="404">
        <f t="shared" si="509"/>
        <v>679.36278077667407</v>
      </c>
      <c r="O1728" s="404">
        <f t="shared" si="509"/>
        <v>642.98190548536286</v>
      </c>
      <c r="P1728" s="404">
        <f t="shared" si="509"/>
        <v>651.30038877827724</v>
      </c>
      <c r="Q1728" s="404">
        <f t="shared" si="509"/>
        <v>723.60793058260879</v>
      </c>
      <c r="R1728" s="404">
        <f t="shared" si="509"/>
        <v>942.57535872495191</v>
      </c>
      <c r="S1728" s="404">
        <f t="shared" si="509"/>
        <v>670.49736633084103</v>
      </c>
      <c r="T1728" s="404">
        <f t="shared" si="509"/>
        <v>711.37105401073586</v>
      </c>
      <c r="U1728" s="404">
        <f t="shared" si="509"/>
        <v>524.28173971226579</v>
      </c>
      <c r="V1728" s="404">
        <f t="shared" si="509"/>
        <v>652.80554439995876</v>
      </c>
      <c r="W1728" s="404">
        <f t="shared" si="509"/>
        <v>835.76628577091469</v>
      </c>
      <c r="X1728" s="404">
        <f t="shared" si="509"/>
        <v>866.39978196952052</v>
      </c>
      <c r="Y1728" s="404">
        <f t="shared" si="509"/>
        <v>767.50355903850505</v>
      </c>
      <c r="Z1728" s="404">
        <f t="shared" si="509"/>
        <v>845.79200000000037</v>
      </c>
      <c r="AA1728" s="404">
        <f t="shared" si="509"/>
        <v>910.10699999999952</v>
      </c>
      <c r="AB1728" s="404">
        <f t="shared" si="509"/>
        <v>1005.8519999999994</v>
      </c>
      <c r="AC1728" s="404">
        <f t="shared" si="509"/>
        <v>1103.4429999999993</v>
      </c>
      <c r="AD1728" s="404">
        <f t="shared" si="509"/>
        <v>835.75899999999956</v>
      </c>
      <c r="AE1728" s="404">
        <f t="shared" si="509"/>
        <v>858.17600000000039</v>
      </c>
      <c r="AF1728" s="404">
        <f t="shared" si="509"/>
        <v>910.94500000000062</v>
      </c>
      <c r="AG1728" s="405">
        <f t="shared" si="509"/>
        <v>928.02500000000055</v>
      </c>
      <c r="AH1728" s="405"/>
    </row>
    <row r="1729" spans="1:34" s="377" customFormat="1" ht="15.6" x14ac:dyDescent="0.3">
      <c r="A1729" s="395"/>
      <c r="B1729" s="391"/>
      <c r="C1729" s="406"/>
      <c r="D1729" s="406"/>
      <c r="E1729" s="406"/>
      <c r="F1729" s="406"/>
      <c r="G1729" s="406"/>
      <c r="H1729" s="406"/>
      <c r="I1729" s="406"/>
      <c r="J1729" s="406"/>
      <c r="K1729" s="406"/>
      <c r="L1729" s="406"/>
      <c r="M1729" s="406"/>
      <c r="N1729" s="406"/>
      <c r="O1729" s="406"/>
      <c r="P1729" s="406"/>
      <c r="Q1729" s="406"/>
      <c r="R1729" s="406"/>
      <c r="S1729" s="406"/>
      <c r="T1729" s="406"/>
      <c r="U1729" s="406"/>
      <c r="V1729" s="406"/>
      <c r="W1729" s="406"/>
      <c r="X1729" s="406"/>
      <c r="Y1729" s="406"/>
      <c r="Z1729" s="406"/>
      <c r="AA1729" s="406"/>
      <c r="AB1729" s="406"/>
      <c r="AC1729" s="406"/>
      <c r="AD1729" s="406"/>
      <c r="AE1729" s="406"/>
      <c r="AF1729" s="406"/>
      <c r="AG1729" s="406"/>
      <c r="AH1729" s="406"/>
    </row>
    <row r="1730" spans="1:34" s="397" customFormat="1" ht="17.399999999999999" customHeight="1" thickBot="1" x14ac:dyDescent="0.3">
      <c r="A1730" s="396" t="s">
        <v>646</v>
      </c>
      <c r="C1730" s="410"/>
      <c r="D1730" s="410"/>
      <c r="E1730" s="410"/>
      <c r="F1730" s="410"/>
      <c r="G1730" s="410"/>
      <c r="H1730" s="410"/>
      <c r="I1730" s="410"/>
      <c r="J1730" s="410"/>
      <c r="K1730" s="410"/>
      <c r="L1730" s="410"/>
      <c r="M1730" s="410"/>
      <c r="N1730" s="410"/>
      <c r="O1730" s="410"/>
      <c r="P1730" s="410"/>
      <c r="Q1730" s="410"/>
      <c r="R1730" s="410"/>
      <c r="S1730" s="410"/>
      <c r="T1730" s="410"/>
      <c r="U1730" s="410"/>
      <c r="V1730" s="410"/>
      <c r="W1730" s="410"/>
      <c r="X1730" s="410"/>
      <c r="Y1730" s="410"/>
      <c r="Z1730" s="410"/>
      <c r="AA1730" s="410"/>
      <c r="AB1730" s="410"/>
      <c r="AC1730" s="410"/>
      <c r="AD1730" s="410"/>
      <c r="AE1730" s="410"/>
      <c r="AF1730" s="410"/>
      <c r="AG1730" s="410"/>
      <c r="AH1730" s="410"/>
    </row>
    <row r="1731" spans="1:34" s="377" customFormat="1" ht="14.4" thickBot="1" x14ac:dyDescent="0.3">
      <c r="A1731" s="398" t="s">
        <v>0</v>
      </c>
      <c r="B1731" s="381"/>
      <c r="C1731" s="408">
        <f t="shared" ref="C1731" si="510">IF(ISNUMBER(B1731),B1731+1,1993)</f>
        <v>1993</v>
      </c>
      <c r="D1731" s="408">
        <f t="shared" ref="D1731" si="511">IF(ISNUMBER(C1731),C1731+1,1993)</f>
        <v>1994</v>
      </c>
      <c r="E1731" s="408">
        <f t="shared" ref="E1731" si="512">IF(ISNUMBER(D1731),D1731+1,1993)</f>
        <v>1995</v>
      </c>
      <c r="F1731" s="408">
        <f t="shared" ref="F1731" si="513">IF(ISNUMBER(E1731),E1731+1,1993)</f>
        <v>1996</v>
      </c>
      <c r="G1731" s="408">
        <f t="shared" ref="G1731" si="514">IF(ISNUMBER(F1731),F1731+1,1993)</f>
        <v>1997</v>
      </c>
      <c r="H1731" s="408">
        <f t="shared" ref="H1731" si="515">IF(ISNUMBER(G1731),G1731+1,1993)</f>
        <v>1998</v>
      </c>
      <c r="I1731" s="408">
        <f t="shared" ref="I1731" si="516">IF(ISNUMBER(H1731),H1731+1,1993)</f>
        <v>1999</v>
      </c>
      <c r="J1731" s="408">
        <f t="shared" ref="J1731" si="517">IF(ISNUMBER(I1731),I1731+1,1993)</f>
        <v>2000</v>
      </c>
      <c r="K1731" s="408">
        <f t="shared" ref="K1731" si="518">IF(ISNUMBER(J1731),J1731+1,1993)</f>
        <v>2001</v>
      </c>
      <c r="L1731" s="408">
        <f t="shared" ref="L1731" si="519">IF(ISNUMBER(K1731),K1731+1,1993)</f>
        <v>2002</v>
      </c>
      <c r="M1731" s="408">
        <f t="shared" ref="M1731" si="520">IF(ISNUMBER(L1731),L1731+1,1993)</f>
        <v>2003</v>
      </c>
      <c r="N1731" s="408">
        <f t="shared" ref="N1731" si="521">IF(ISNUMBER(M1731),M1731+1,1993)</f>
        <v>2004</v>
      </c>
      <c r="O1731" s="408">
        <f t="shared" ref="O1731" si="522">IF(ISNUMBER(N1731),N1731+1,1993)</f>
        <v>2005</v>
      </c>
      <c r="P1731" s="408">
        <f t="shared" ref="P1731" si="523">IF(ISNUMBER(O1731),O1731+1,1993)</f>
        <v>2006</v>
      </c>
      <c r="Q1731" s="408">
        <f t="shared" ref="Q1731" si="524">IF(ISNUMBER(P1731),P1731+1,1993)</f>
        <v>2007</v>
      </c>
      <c r="R1731" s="408">
        <f t="shared" ref="R1731" si="525">IF(ISNUMBER(Q1731),Q1731+1,1993)</f>
        <v>2008</v>
      </c>
      <c r="S1731" s="408">
        <f t="shared" ref="S1731" si="526">IF(ISNUMBER(R1731),R1731+1,1993)</f>
        <v>2009</v>
      </c>
      <c r="T1731" s="408">
        <f t="shared" ref="T1731" si="527">IF(ISNUMBER(S1731),S1731+1,1993)</f>
        <v>2010</v>
      </c>
      <c r="U1731" s="408">
        <f t="shared" ref="U1731" si="528">IF(ISNUMBER(T1731),T1731+1,1993)</f>
        <v>2011</v>
      </c>
      <c r="V1731" s="408">
        <f t="shared" ref="V1731" si="529">IF(ISNUMBER(U1731),U1731+1,1993)</f>
        <v>2012</v>
      </c>
      <c r="W1731" s="408">
        <f t="shared" ref="W1731" si="530">IF(ISNUMBER(V1731),V1731+1,1993)</f>
        <v>2013</v>
      </c>
      <c r="X1731" s="408">
        <f t="shared" ref="X1731" si="531">IF(ISNUMBER(W1731),W1731+1,1993)</f>
        <v>2014</v>
      </c>
      <c r="Y1731" s="408">
        <f t="shared" ref="Y1731" si="532">IF(ISNUMBER(X1731),X1731+1,1993)</f>
        <v>2015</v>
      </c>
      <c r="Z1731" s="408">
        <v>2016</v>
      </c>
      <c r="AA1731" s="408">
        <v>2017</v>
      </c>
      <c r="AB1731" s="408">
        <v>2018</v>
      </c>
      <c r="AC1731" s="408">
        <v>2019</v>
      </c>
      <c r="AD1731" s="408">
        <v>2020</v>
      </c>
      <c r="AE1731" s="408">
        <v>2021</v>
      </c>
      <c r="AF1731" s="408">
        <v>2022</v>
      </c>
      <c r="AG1731" s="409">
        <v>2023</v>
      </c>
      <c r="AH1731" s="409"/>
    </row>
    <row r="1732" spans="1:34" s="377" customFormat="1" ht="13.8" x14ac:dyDescent="0.25">
      <c r="A1732" s="399" t="s">
        <v>7</v>
      </c>
      <c r="B1732" s="384"/>
      <c r="C1732" s="406"/>
      <c r="D1732" s="401">
        <f>D95</f>
        <v>892.7930096303628</v>
      </c>
      <c r="E1732" s="401">
        <f t="shared" ref="E1732:AG1732" si="533">E95</f>
        <v>1031.3753238287707</v>
      </c>
      <c r="F1732" s="401">
        <f t="shared" si="533"/>
        <v>1060.8282916839601</v>
      </c>
      <c r="G1732" s="401">
        <f t="shared" si="533"/>
        <v>1069.5764642941299</v>
      </c>
      <c r="H1732" s="401">
        <f t="shared" si="533"/>
        <v>1234.1740240871427</v>
      </c>
      <c r="I1732" s="401">
        <f t="shared" si="533"/>
        <v>1356.0688849954647</v>
      </c>
      <c r="J1732" s="401">
        <f t="shared" si="533"/>
        <v>1375.1015167516618</v>
      </c>
      <c r="K1732" s="401">
        <f t="shared" si="533"/>
        <v>1405.6413052437688</v>
      </c>
      <c r="L1732" s="401">
        <f t="shared" si="533"/>
        <v>1531.3641341127179</v>
      </c>
      <c r="M1732" s="401">
        <f t="shared" si="533"/>
        <v>1624.2629570393995</v>
      </c>
      <c r="N1732" s="401">
        <f t="shared" si="533"/>
        <v>1752.8906672605542</v>
      </c>
      <c r="O1732" s="401">
        <f t="shared" si="533"/>
        <v>1656.9659692836931</v>
      </c>
      <c r="P1732" s="401">
        <f t="shared" si="533"/>
        <v>1721.5650213144065</v>
      </c>
      <c r="Q1732" s="401">
        <f t="shared" si="533"/>
        <v>1798.8537959826754</v>
      </c>
      <c r="R1732" s="401">
        <f t="shared" si="533"/>
        <v>1882.1754967556174</v>
      </c>
      <c r="S1732" s="401">
        <f t="shared" si="533"/>
        <v>2028.5462568456255</v>
      </c>
      <c r="T1732" s="401">
        <f t="shared" si="533"/>
        <v>2260.7906338335097</v>
      </c>
      <c r="U1732" s="401">
        <f t="shared" si="533"/>
        <v>2419.1923339608725</v>
      </c>
      <c r="V1732" s="401">
        <f t="shared" si="533"/>
        <v>2493.7381392328793</v>
      </c>
      <c r="W1732" s="401">
        <f t="shared" si="533"/>
        <v>2672.8538863028994</v>
      </c>
      <c r="X1732" s="401">
        <f t="shared" si="533"/>
        <v>2931.5959158652631</v>
      </c>
      <c r="Y1732" s="401">
        <f t="shared" si="533"/>
        <v>3181.6653453899889</v>
      </c>
      <c r="Z1732" s="401">
        <f t="shared" si="533"/>
        <v>3360.1095517679169</v>
      </c>
      <c r="AA1732" s="401">
        <f t="shared" si="533"/>
        <v>3531.9919999999997</v>
      </c>
      <c r="AB1732" s="401">
        <f t="shared" si="533"/>
        <v>3633.4809999999998</v>
      </c>
      <c r="AC1732" s="401">
        <f t="shared" si="533"/>
        <v>3804.8379999999997</v>
      </c>
      <c r="AD1732" s="401">
        <f t="shared" si="533"/>
        <v>3959.085</v>
      </c>
      <c r="AE1732" s="401">
        <f t="shared" si="533"/>
        <v>4225.7329999999993</v>
      </c>
      <c r="AF1732" s="401">
        <f t="shared" si="533"/>
        <v>4376.723</v>
      </c>
      <c r="AG1732" s="402">
        <f t="shared" si="533"/>
        <v>4676.692</v>
      </c>
      <c r="AH1732" s="402"/>
    </row>
    <row r="1733" spans="1:34" s="377" customFormat="1" ht="13.8" x14ac:dyDescent="0.25">
      <c r="A1733" s="383" t="s">
        <v>587</v>
      </c>
      <c r="B1733" s="384"/>
      <c r="C1733" s="406"/>
      <c r="D1733" s="401"/>
      <c r="E1733" s="401"/>
      <c r="F1733" s="401"/>
      <c r="G1733" s="401"/>
      <c r="H1733" s="401"/>
      <c r="I1733" s="401"/>
      <c r="J1733" s="401"/>
      <c r="K1733" s="401"/>
      <c r="L1733" s="401"/>
      <c r="M1733" s="401"/>
      <c r="N1733" s="401"/>
      <c r="O1733" s="401"/>
      <c r="P1733" s="401"/>
      <c r="Q1733" s="401"/>
      <c r="R1733" s="401"/>
      <c r="S1733" s="401"/>
      <c r="T1733" s="401"/>
      <c r="U1733" s="401"/>
      <c r="V1733" s="401"/>
      <c r="W1733" s="401"/>
      <c r="X1733" s="401"/>
      <c r="Y1733" s="401"/>
      <c r="Z1733" s="401"/>
      <c r="AA1733" s="401"/>
      <c r="AB1733" s="401"/>
      <c r="AC1733" s="401"/>
      <c r="AD1733" s="401"/>
      <c r="AE1733" s="401"/>
      <c r="AF1733" s="401"/>
      <c r="AG1733" s="402"/>
      <c r="AH1733" s="402"/>
    </row>
    <row r="1734" spans="1:34" s="377" customFormat="1" ht="13.8" x14ac:dyDescent="0.25">
      <c r="A1734" s="383" t="s">
        <v>588</v>
      </c>
      <c r="B1734" s="384"/>
      <c r="C1734" s="406"/>
      <c r="D1734" s="401">
        <f>D96</f>
        <v>493.42674868752619</v>
      </c>
      <c r="E1734" s="401">
        <f t="shared" ref="E1734:AG1734" si="534">E96</f>
        <v>541.24450155592672</v>
      </c>
      <c r="F1734" s="401">
        <f t="shared" si="534"/>
        <v>576.65971128320336</v>
      </c>
      <c r="G1734" s="401">
        <f t="shared" si="534"/>
        <v>588.61227654304219</v>
      </c>
      <c r="H1734" s="401">
        <f t="shared" si="534"/>
        <v>660.67689041160634</v>
      </c>
      <c r="I1734" s="401">
        <f t="shared" si="534"/>
        <v>722.11390341125605</v>
      </c>
      <c r="J1734" s="401">
        <f t="shared" si="534"/>
        <v>765.62856314749683</v>
      </c>
      <c r="K1734" s="401">
        <f t="shared" si="534"/>
        <v>773.87266223967015</v>
      </c>
      <c r="L1734" s="401">
        <f t="shared" si="534"/>
        <v>861.55172476854864</v>
      </c>
      <c r="M1734" s="401">
        <f t="shared" si="534"/>
        <v>914.36870712769473</v>
      </c>
      <c r="N1734" s="401">
        <f t="shared" si="534"/>
        <v>916.75429531156738</v>
      </c>
      <c r="O1734" s="401">
        <f t="shared" si="534"/>
        <v>901.10950303491529</v>
      </c>
      <c r="P1734" s="401">
        <f t="shared" si="534"/>
        <v>914.32188561161558</v>
      </c>
      <c r="Q1734" s="401">
        <f t="shared" si="534"/>
        <v>941.07588121424476</v>
      </c>
      <c r="R1734" s="401">
        <f t="shared" si="534"/>
        <v>957.81224074025829</v>
      </c>
      <c r="S1734" s="401">
        <f t="shared" si="534"/>
        <v>1041.9789287299611</v>
      </c>
      <c r="T1734" s="401">
        <f t="shared" si="534"/>
        <v>1220.0678018032786</v>
      </c>
      <c r="U1734" s="401">
        <f t="shared" si="534"/>
        <v>1314.3950315364698</v>
      </c>
      <c r="V1734" s="401">
        <f t="shared" si="534"/>
        <v>1328.6370072669072</v>
      </c>
      <c r="W1734" s="401">
        <f t="shared" si="534"/>
        <v>1435.2911888074605</v>
      </c>
      <c r="X1734" s="401">
        <f t="shared" si="534"/>
        <v>1564.6097888584204</v>
      </c>
      <c r="Y1734" s="401">
        <f t="shared" si="534"/>
        <v>1740.6510299925781</v>
      </c>
      <c r="Z1734" s="401">
        <f t="shared" si="534"/>
        <v>1873.1225446432843</v>
      </c>
      <c r="AA1734" s="401">
        <f t="shared" si="534"/>
        <v>2010.1379999999999</v>
      </c>
      <c r="AB1734" s="401">
        <f t="shared" si="534"/>
        <v>2025.8019999999999</v>
      </c>
      <c r="AC1734" s="401">
        <f t="shared" si="534"/>
        <v>2141.0050000000001</v>
      </c>
      <c r="AD1734" s="401">
        <f t="shared" si="534"/>
        <v>2230.0819999999999</v>
      </c>
      <c r="AE1734" s="401">
        <f t="shared" si="534"/>
        <v>2400.7489999999998</v>
      </c>
      <c r="AF1734" s="401">
        <f t="shared" si="534"/>
        <v>2429.069</v>
      </c>
      <c r="AG1734" s="402">
        <f t="shared" si="534"/>
        <v>2583.8310000000001</v>
      </c>
      <c r="AH1734" s="402"/>
    </row>
    <row r="1735" spans="1:34" s="377" customFormat="1" ht="13.8" x14ac:dyDescent="0.25">
      <c r="A1735" s="383" t="s">
        <v>589</v>
      </c>
      <c r="B1735" s="384"/>
      <c r="C1735" s="406"/>
      <c r="D1735" s="401"/>
      <c r="E1735" s="401"/>
      <c r="F1735" s="401"/>
      <c r="G1735" s="401"/>
      <c r="H1735" s="401"/>
      <c r="I1735" s="401"/>
      <c r="J1735" s="401"/>
      <c r="K1735" s="401"/>
      <c r="L1735" s="401"/>
      <c r="M1735" s="401"/>
      <c r="N1735" s="401"/>
      <c r="O1735" s="401"/>
      <c r="P1735" s="401"/>
      <c r="Q1735" s="401"/>
      <c r="R1735" s="401"/>
      <c r="S1735" s="401"/>
      <c r="T1735" s="401"/>
      <c r="U1735" s="401"/>
      <c r="V1735" s="401"/>
      <c r="W1735" s="401"/>
      <c r="X1735" s="401"/>
      <c r="Y1735" s="401"/>
      <c r="Z1735" s="401"/>
      <c r="AA1735" s="401"/>
      <c r="AB1735" s="401"/>
      <c r="AC1735" s="401"/>
      <c r="AD1735" s="401"/>
      <c r="AE1735" s="401"/>
      <c r="AF1735" s="401"/>
      <c r="AG1735" s="402"/>
      <c r="AH1735" s="402"/>
    </row>
    <row r="1736" spans="1:34" s="377" customFormat="1" ht="13.8" x14ac:dyDescent="0.25">
      <c r="A1736" s="383" t="s">
        <v>590</v>
      </c>
      <c r="B1736" s="384"/>
      <c r="C1736" s="406"/>
      <c r="D1736" s="401"/>
      <c r="E1736" s="401"/>
      <c r="F1736" s="401"/>
      <c r="G1736" s="401"/>
      <c r="H1736" s="401"/>
      <c r="I1736" s="401"/>
      <c r="J1736" s="401"/>
      <c r="K1736" s="401"/>
      <c r="L1736" s="401"/>
      <c r="M1736" s="401"/>
      <c r="N1736" s="401"/>
      <c r="O1736" s="401"/>
      <c r="P1736" s="401"/>
      <c r="Q1736" s="401"/>
      <c r="R1736" s="401"/>
      <c r="S1736" s="401"/>
      <c r="T1736" s="401"/>
      <c r="U1736" s="401"/>
      <c r="V1736" s="401"/>
      <c r="W1736" s="401"/>
      <c r="X1736" s="401"/>
      <c r="Y1736" s="401"/>
      <c r="Z1736" s="401"/>
      <c r="AA1736" s="401"/>
      <c r="AB1736" s="401"/>
      <c r="AC1736" s="401"/>
      <c r="AD1736" s="401"/>
      <c r="AE1736" s="401"/>
      <c r="AF1736" s="401"/>
      <c r="AG1736" s="402"/>
      <c r="AH1736" s="402"/>
    </row>
    <row r="1737" spans="1:34" s="377" customFormat="1" ht="13.8" x14ac:dyDescent="0.25">
      <c r="A1737" s="383" t="s">
        <v>591</v>
      </c>
      <c r="B1737" s="384"/>
      <c r="C1737" s="406"/>
      <c r="D1737" s="401">
        <f>D1738+D1739</f>
        <v>192.57037796755088</v>
      </c>
      <c r="E1737" s="401">
        <f t="shared" ref="E1737:AG1737" si="535">E1738+E1739</f>
        <v>214.47499439681178</v>
      </c>
      <c r="F1737" s="401">
        <f t="shared" si="535"/>
        <v>236.57273485888717</v>
      </c>
      <c r="G1737" s="401">
        <f t="shared" si="535"/>
        <v>241.71874048970403</v>
      </c>
      <c r="H1737" s="401">
        <f t="shared" si="535"/>
        <v>279.55422764442494</v>
      </c>
      <c r="I1737" s="401">
        <f t="shared" si="535"/>
        <v>289.59492158582282</v>
      </c>
      <c r="J1737" s="401">
        <f t="shared" si="535"/>
        <v>312.4107765808634</v>
      </c>
      <c r="K1737" s="401">
        <f t="shared" si="535"/>
        <v>326.05674079210547</v>
      </c>
      <c r="L1737" s="401">
        <f t="shared" si="535"/>
        <v>363.86297370448148</v>
      </c>
      <c r="M1737" s="401">
        <f t="shared" si="535"/>
        <v>383.57164456356122</v>
      </c>
      <c r="N1737" s="401">
        <f t="shared" si="535"/>
        <v>411.20999911241461</v>
      </c>
      <c r="O1737" s="401">
        <f t="shared" si="535"/>
        <v>389.02830998065559</v>
      </c>
      <c r="P1737" s="401">
        <f t="shared" si="535"/>
        <v>415.81504901782046</v>
      </c>
      <c r="Q1737" s="401">
        <f t="shared" si="535"/>
        <v>427.16746699993729</v>
      </c>
      <c r="R1737" s="401">
        <f t="shared" si="535"/>
        <v>458.41393240623813</v>
      </c>
      <c r="S1737" s="401">
        <f t="shared" si="535"/>
        <v>512.68669352355357</v>
      </c>
      <c r="T1737" s="401">
        <f t="shared" si="535"/>
        <v>522.3019756747027</v>
      </c>
      <c r="U1737" s="401">
        <f t="shared" si="535"/>
        <v>561.24155946025871</v>
      </c>
      <c r="V1737" s="401">
        <f t="shared" si="535"/>
        <v>586.21366762795253</v>
      </c>
      <c r="W1737" s="401">
        <f t="shared" si="535"/>
        <v>624.1024474874356</v>
      </c>
      <c r="X1737" s="401">
        <f t="shared" si="535"/>
        <v>663.55193568101402</v>
      </c>
      <c r="Y1737" s="401">
        <f t="shared" si="535"/>
        <v>676.3230926288511</v>
      </c>
      <c r="Z1737" s="401">
        <f t="shared" si="535"/>
        <v>732.11637231452778</v>
      </c>
      <c r="AA1737" s="401">
        <f t="shared" si="535"/>
        <v>743.423</v>
      </c>
      <c r="AB1737" s="401">
        <f t="shared" si="535"/>
        <v>785.14400000000001</v>
      </c>
      <c r="AC1737" s="401">
        <f t="shared" si="535"/>
        <v>823.31799999999998</v>
      </c>
      <c r="AD1737" s="401">
        <f t="shared" si="535"/>
        <v>843.98</v>
      </c>
      <c r="AE1737" s="401">
        <f t="shared" si="535"/>
        <v>888.14999999999986</v>
      </c>
      <c r="AF1737" s="401">
        <f t="shared" si="535"/>
        <v>957.5329999999999</v>
      </c>
      <c r="AG1737" s="402">
        <f t="shared" si="535"/>
        <v>1027.4780000000001</v>
      </c>
      <c r="AH1737" s="402"/>
    </row>
    <row r="1738" spans="1:34" s="377" customFormat="1" ht="13.8" x14ac:dyDescent="0.25">
      <c r="A1738" s="383" t="s">
        <v>592</v>
      </c>
      <c r="B1738" s="384"/>
      <c r="C1738" s="406"/>
      <c r="D1738" s="401">
        <f>D97</f>
        <v>101.40090537894153</v>
      </c>
      <c r="E1738" s="401">
        <f t="shared" ref="E1738:AG1738" si="536">E97</f>
        <v>115.06197724548174</v>
      </c>
      <c r="F1738" s="401">
        <f t="shared" si="536"/>
        <v>134.67548004111063</v>
      </c>
      <c r="G1738" s="401">
        <f t="shared" si="536"/>
        <v>140.68081542229768</v>
      </c>
      <c r="H1738" s="401">
        <f t="shared" si="536"/>
        <v>160.59067223145252</v>
      </c>
      <c r="I1738" s="401">
        <f t="shared" si="536"/>
        <v>168.91608994540127</v>
      </c>
      <c r="J1738" s="401">
        <f t="shared" si="536"/>
        <v>181.41507805534636</v>
      </c>
      <c r="K1738" s="401">
        <f t="shared" si="536"/>
        <v>192.18068046002159</v>
      </c>
      <c r="L1738" s="401">
        <f t="shared" si="536"/>
        <v>207.76912774791722</v>
      </c>
      <c r="M1738" s="401">
        <f t="shared" si="536"/>
        <v>221.60731705125909</v>
      </c>
      <c r="N1738" s="401">
        <f t="shared" si="536"/>
        <v>237.76616729907568</v>
      </c>
      <c r="O1738" s="401">
        <f t="shared" si="536"/>
        <v>234.01053838132842</v>
      </c>
      <c r="P1738" s="401">
        <f t="shared" si="536"/>
        <v>246.28630120105038</v>
      </c>
      <c r="Q1738" s="401">
        <f t="shared" si="536"/>
        <v>249.59597699030587</v>
      </c>
      <c r="R1738" s="401">
        <f t="shared" si="536"/>
        <v>279.69635589757036</v>
      </c>
      <c r="S1738" s="401">
        <f t="shared" si="536"/>
        <v>300.89500719670298</v>
      </c>
      <c r="T1738" s="401">
        <f t="shared" si="536"/>
        <v>313.84184505377397</v>
      </c>
      <c r="U1738" s="401">
        <f t="shared" si="536"/>
        <v>346.19252287609402</v>
      </c>
      <c r="V1738" s="401">
        <f t="shared" si="536"/>
        <v>357.72779781929586</v>
      </c>
      <c r="W1738" s="401">
        <f t="shared" si="536"/>
        <v>384.73787706685607</v>
      </c>
      <c r="X1738" s="401">
        <f t="shared" si="536"/>
        <v>410.64412855823406</v>
      </c>
      <c r="Y1738" s="401">
        <f t="shared" si="536"/>
        <v>422.03644922485927</v>
      </c>
      <c r="Z1738" s="401">
        <f t="shared" si="536"/>
        <v>455.63642225879352</v>
      </c>
      <c r="AA1738" s="401">
        <f t="shared" si="536"/>
        <v>444.93</v>
      </c>
      <c r="AB1738" s="401">
        <f t="shared" si="536"/>
        <v>468.25900000000001</v>
      </c>
      <c r="AC1738" s="401">
        <f t="shared" si="536"/>
        <v>494.49299999999999</v>
      </c>
      <c r="AD1738" s="401">
        <f t="shared" si="536"/>
        <v>509.048</v>
      </c>
      <c r="AE1738" s="401">
        <f t="shared" si="536"/>
        <v>530.03599999999994</v>
      </c>
      <c r="AF1738" s="401">
        <f t="shared" si="536"/>
        <v>567.20899999999995</v>
      </c>
      <c r="AG1738" s="402">
        <f t="shared" si="536"/>
        <v>618.12199999999996</v>
      </c>
      <c r="AH1738" s="402"/>
    </row>
    <row r="1739" spans="1:34" s="377" customFormat="1" ht="13.8" x14ac:dyDescent="0.25">
      <c r="A1739" s="385" t="s">
        <v>593</v>
      </c>
      <c r="B1739" s="384"/>
      <c r="C1739" s="406"/>
      <c r="D1739" s="401">
        <f>D99</f>
        <v>91.169472588609366</v>
      </c>
      <c r="E1739" s="401">
        <f t="shared" ref="E1739:AG1739" si="537">E99</f>
        <v>99.413017151330024</v>
      </c>
      <c r="F1739" s="401">
        <f t="shared" si="537"/>
        <v>101.89725481777654</v>
      </c>
      <c r="G1739" s="401">
        <f t="shared" si="537"/>
        <v>101.03792506740633</v>
      </c>
      <c r="H1739" s="401">
        <f t="shared" si="537"/>
        <v>118.96355541297243</v>
      </c>
      <c r="I1739" s="401">
        <f t="shared" si="537"/>
        <v>120.67883164042154</v>
      </c>
      <c r="J1739" s="401">
        <f t="shared" si="537"/>
        <v>130.99569852551707</v>
      </c>
      <c r="K1739" s="401">
        <f t="shared" si="537"/>
        <v>133.87606033208388</v>
      </c>
      <c r="L1739" s="401">
        <f t="shared" si="537"/>
        <v>156.09384595656425</v>
      </c>
      <c r="M1739" s="401">
        <f t="shared" si="537"/>
        <v>161.96432751230211</v>
      </c>
      <c r="N1739" s="401">
        <f t="shared" si="537"/>
        <v>173.44383181333893</v>
      </c>
      <c r="O1739" s="401">
        <f t="shared" si="537"/>
        <v>155.01777159932718</v>
      </c>
      <c r="P1739" s="401">
        <f t="shared" si="537"/>
        <v>169.52874781677011</v>
      </c>
      <c r="Q1739" s="401">
        <f t="shared" si="537"/>
        <v>177.57149000963142</v>
      </c>
      <c r="R1739" s="401">
        <f t="shared" si="537"/>
        <v>178.71757650866775</v>
      </c>
      <c r="S1739" s="401">
        <f t="shared" si="537"/>
        <v>211.79168632685059</v>
      </c>
      <c r="T1739" s="401">
        <f t="shared" si="537"/>
        <v>208.46013062092877</v>
      </c>
      <c r="U1739" s="401">
        <f t="shared" si="537"/>
        <v>215.04903658416464</v>
      </c>
      <c r="V1739" s="401">
        <f t="shared" si="537"/>
        <v>228.48586980865664</v>
      </c>
      <c r="W1739" s="401">
        <f t="shared" si="537"/>
        <v>239.3645704205795</v>
      </c>
      <c r="X1739" s="401">
        <f t="shared" si="537"/>
        <v>252.90780712277999</v>
      </c>
      <c r="Y1739" s="401">
        <f t="shared" si="537"/>
        <v>254.28664340399177</v>
      </c>
      <c r="Z1739" s="401">
        <f t="shared" si="537"/>
        <v>276.47995005573421</v>
      </c>
      <c r="AA1739" s="401">
        <f t="shared" si="537"/>
        <v>298.49299999999999</v>
      </c>
      <c r="AB1739" s="401">
        <f t="shared" si="537"/>
        <v>316.88499999999999</v>
      </c>
      <c r="AC1739" s="401">
        <f t="shared" si="537"/>
        <v>328.82499999999999</v>
      </c>
      <c r="AD1739" s="401">
        <f t="shared" si="537"/>
        <v>334.93200000000002</v>
      </c>
      <c r="AE1739" s="401">
        <f t="shared" si="537"/>
        <v>358.11399999999998</v>
      </c>
      <c r="AF1739" s="401">
        <f t="shared" si="537"/>
        <v>390.32400000000001</v>
      </c>
      <c r="AG1739" s="402">
        <f t="shared" si="537"/>
        <v>409.35599999999999</v>
      </c>
      <c r="AH1739" s="402"/>
    </row>
    <row r="1740" spans="1:34" s="377" customFormat="1" ht="13.8" x14ac:dyDescent="0.25">
      <c r="A1740" s="385" t="s">
        <v>594</v>
      </c>
      <c r="B1740" s="384"/>
      <c r="C1740" s="406"/>
      <c r="D1740" s="401">
        <f>D98</f>
        <v>206.79588297528574</v>
      </c>
      <c r="E1740" s="401">
        <f t="shared" ref="E1740:AG1740" si="538">E98</f>
        <v>275.65582787603205</v>
      </c>
      <c r="F1740" s="401">
        <f t="shared" si="538"/>
        <v>247.59584554186961</v>
      </c>
      <c r="G1740" s="401">
        <f t="shared" si="538"/>
        <v>239.24544726138373</v>
      </c>
      <c r="H1740" s="401">
        <f t="shared" si="538"/>
        <v>293.94290603111125</v>
      </c>
      <c r="I1740" s="401">
        <f t="shared" si="538"/>
        <v>344.36005999838585</v>
      </c>
      <c r="J1740" s="401">
        <f t="shared" si="538"/>
        <v>297.06217702330144</v>
      </c>
      <c r="K1740" s="401">
        <f t="shared" si="538"/>
        <v>305.71190221199328</v>
      </c>
      <c r="L1740" s="401">
        <f t="shared" si="538"/>
        <v>305.94943563968775</v>
      </c>
      <c r="M1740" s="401">
        <f t="shared" si="538"/>
        <v>326.32260534814344</v>
      </c>
      <c r="N1740" s="401">
        <f t="shared" si="538"/>
        <v>424.92637283657223</v>
      </c>
      <c r="O1740" s="401">
        <f t="shared" si="538"/>
        <v>366.82815626812192</v>
      </c>
      <c r="P1740" s="401">
        <f t="shared" si="538"/>
        <v>391.42808668497042</v>
      </c>
      <c r="Q1740" s="401">
        <f t="shared" si="538"/>
        <v>430.61044776849337</v>
      </c>
      <c r="R1740" s="401">
        <f t="shared" si="538"/>
        <v>465.94932360912094</v>
      </c>
      <c r="S1740" s="401">
        <f t="shared" si="538"/>
        <v>473.88063459211077</v>
      </c>
      <c r="T1740" s="401">
        <f t="shared" si="538"/>
        <v>518.42085635552849</v>
      </c>
      <c r="U1740" s="401">
        <f t="shared" si="538"/>
        <v>543.55574296414397</v>
      </c>
      <c r="V1740" s="401">
        <f t="shared" si="538"/>
        <v>578.88746433801964</v>
      </c>
      <c r="W1740" s="401">
        <f t="shared" si="538"/>
        <v>613.46025000800307</v>
      </c>
      <c r="X1740" s="401">
        <f t="shared" si="538"/>
        <v>703.43419132582869</v>
      </c>
      <c r="Y1740" s="401">
        <f t="shared" si="538"/>
        <v>764.69122276856024</v>
      </c>
      <c r="Z1740" s="401">
        <f t="shared" si="538"/>
        <v>754.87063481010512</v>
      </c>
      <c r="AA1740" s="401">
        <f t="shared" si="538"/>
        <v>778.43100000000004</v>
      </c>
      <c r="AB1740" s="401">
        <f t="shared" si="538"/>
        <v>822.53499999999997</v>
      </c>
      <c r="AC1740" s="401">
        <f t="shared" si="538"/>
        <v>840.51499999999999</v>
      </c>
      <c r="AD1740" s="401">
        <f t="shared" si="538"/>
        <v>885.02300000000002</v>
      </c>
      <c r="AE1740" s="401">
        <f t="shared" si="538"/>
        <v>936.83399999999995</v>
      </c>
      <c r="AF1740" s="401">
        <f t="shared" si="538"/>
        <v>990.12099999999998</v>
      </c>
      <c r="AG1740" s="402">
        <f t="shared" si="538"/>
        <v>1065.383</v>
      </c>
      <c r="AH1740" s="402"/>
    </row>
    <row r="1741" spans="1:34" s="377" customFormat="1" ht="13.8" x14ac:dyDescent="0.25">
      <c r="A1741" s="385"/>
      <c r="B1741" s="384"/>
      <c r="C1741" s="406"/>
      <c r="D1741" s="401"/>
      <c r="E1741" s="401"/>
      <c r="F1741" s="401"/>
      <c r="G1741" s="401"/>
      <c r="H1741" s="401"/>
      <c r="I1741" s="401"/>
      <c r="J1741" s="401"/>
      <c r="K1741" s="401"/>
      <c r="L1741" s="401"/>
      <c r="M1741" s="401"/>
      <c r="N1741" s="401"/>
      <c r="O1741" s="401"/>
      <c r="P1741" s="401"/>
      <c r="Q1741" s="401"/>
      <c r="R1741" s="401"/>
      <c r="S1741" s="401"/>
      <c r="T1741" s="401"/>
      <c r="U1741" s="401"/>
      <c r="V1741" s="401"/>
      <c r="W1741" s="401"/>
      <c r="X1741" s="401"/>
      <c r="Y1741" s="401"/>
      <c r="Z1741" s="401"/>
      <c r="AA1741" s="401"/>
      <c r="AB1741" s="401"/>
      <c r="AC1741" s="401"/>
      <c r="AD1741" s="401"/>
      <c r="AE1741" s="401"/>
      <c r="AF1741" s="401"/>
      <c r="AG1741" s="402"/>
      <c r="AH1741" s="402"/>
    </row>
    <row r="1742" spans="1:34" s="377" customFormat="1" ht="13.8" x14ac:dyDescent="0.25">
      <c r="A1742" s="383" t="s">
        <v>9</v>
      </c>
      <c r="B1742" s="384"/>
      <c r="C1742" s="406"/>
      <c r="D1742" s="401">
        <f>D100</f>
        <v>1310.5935195651639</v>
      </c>
      <c r="E1742" s="401">
        <f t="shared" ref="E1742:AG1742" si="539">E100</f>
        <v>1405.3031389507762</v>
      </c>
      <c r="F1742" s="401">
        <f t="shared" si="539"/>
        <v>1590.1428078452827</v>
      </c>
      <c r="G1742" s="401">
        <f t="shared" si="539"/>
        <v>1682.862875083531</v>
      </c>
      <c r="H1742" s="401">
        <f t="shared" si="539"/>
        <v>1900.9395554166445</v>
      </c>
      <c r="I1742" s="401">
        <f t="shared" si="539"/>
        <v>1877.5576765639485</v>
      </c>
      <c r="J1742" s="401">
        <f t="shared" si="539"/>
        <v>1995.3360042887684</v>
      </c>
      <c r="K1742" s="401">
        <f t="shared" si="539"/>
        <v>2177.5072364807002</v>
      </c>
      <c r="L1742" s="401">
        <f t="shared" si="539"/>
        <v>2368.8065485783532</v>
      </c>
      <c r="M1742" s="401">
        <f t="shared" si="539"/>
        <v>2388.5580389928805</v>
      </c>
      <c r="N1742" s="401">
        <f t="shared" si="539"/>
        <v>2820.77005465807</v>
      </c>
      <c r="O1742" s="401">
        <f t="shared" si="539"/>
        <v>2669.297043124855</v>
      </c>
      <c r="P1742" s="401">
        <f t="shared" si="539"/>
        <v>3011.6165633612277</v>
      </c>
      <c r="Q1742" s="401">
        <f t="shared" si="539"/>
        <v>3084.0537129301301</v>
      </c>
      <c r="R1742" s="401">
        <f t="shared" si="539"/>
        <v>3101.0439578064525</v>
      </c>
      <c r="S1742" s="401">
        <f t="shared" si="539"/>
        <v>3383.7773451319399</v>
      </c>
      <c r="T1742" s="401">
        <f t="shared" si="539"/>
        <v>3429.3132411656798</v>
      </c>
      <c r="U1742" s="401">
        <f t="shared" si="539"/>
        <v>3464.5892291536193</v>
      </c>
      <c r="V1742" s="401">
        <f t="shared" si="539"/>
        <v>3966.2938061903446</v>
      </c>
      <c r="W1742" s="401">
        <f t="shared" si="539"/>
        <v>4226.1614874364732</v>
      </c>
      <c r="X1742" s="401">
        <f t="shared" si="539"/>
        <v>4527.2363708965067</v>
      </c>
      <c r="Y1742" s="401">
        <f t="shared" si="539"/>
        <v>4915.0362291421034</v>
      </c>
      <c r="Z1742" s="401">
        <f t="shared" si="539"/>
        <v>5014.8660347472232</v>
      </c>
      <c r="AA1742" s="401">
        <f t="shared" si="539"/>
        <v>4914.0859999999993</v>
      </c>
      <c r="AB1742" s="401">
        <f t="shared" si="539"/>
        <v>5234.7019999999993</v>
      </c>
      <c r="AC1742" s="401">
        <f t="shared" si="539"/>
        <v>5686.4040000000005</v>
      </c>
      <c r="AD1742" s="401">
        <f t="shared" si="539"/>
        <v>5617.3830000000007</v>
      </c>
      <c r="AE1742" s="401">
        <f t="shared" si="539"/>
        <v>5621.7820000000011</v>
      </c>
      <c r="AF1742" s="401">
        <f t="shared" si="539"/>
        <v>6317.8229999999994</v>
      </c>
      <c r="AG1742" s="402">
        <f t="shared" si="539"/>
        <v>7676.505000000001</v>
      </c>
      <c r="AH1742" s="402"/>
    </row>
    <row r="1743" spans="1:34" s="377" customFormat="1" ht="13.8" x14ac:dyDescent="0.25">
      <c r="A1743" s="383" t="s">
        <v>595</v>
      </c>
      <c r="B1743" s="384"/>
      <c r="C1743" s="406"/>
      <c r="D1743" s="401"/>
      <c r="E1743" s="401"/>
      <c r="F1743" s="401"/>
      <c r="G1743" s="401"/>
      <c r="H1743" s="401"/>
      <c r="I1743" s="401"/>
      <c r="J1743" s="401"/>
      <c r="K1743" s="401"/>
      <c r="L1743" s="401"/>
      <c r="M1743" s="401"/>
      <c r="N1743" s="401"/>
      <c r="O1743" s="401"/>
      <c r="P1743" s="401"/>
      <c r="Q1743" s="401"/>
      <c r="R1743" s="401"/>
      <c r="S1743" s="401"/>
      <c r="T1743" s="401"/>
      <c r="U1743" s="401"/>
      <c r="V1743" s="401"/>
      <c r="W1743" s="401"/>
      <c r="X1743" s="401"/>
      <c r="Y1743" s="401"/>
      <c r="Z1743" s="401"/>
      <c r="AA1743" s="401"/>
      <c r="AB1743" s="401"/>
      <c r="AC1743" s="401"/>
      <c r="AD1743" s="401"/>
      <c r="AE1743" s="401"/>
      <c r="AF1743" s="401"/>
      <c r="AG1743" s="402"/>
      <c r="AH1743" s="402"/>
    </row>
    <row r="1744" spans="1:34" s="377" customFormat="1" ht="13.8" x14ac:dyDescent="0.25">
      <c r="A1744" s="383" t="s">
        <v>596</v>
      </c>
      <c r="B1744" s="384"/>
      <c r="C1744" s="406"/>
      <c r="D1744" s="401">
        <f>D1745+D1749+D1750</f>
        <v>967.07316721623647</v>
      </c>
      <c r="E1744" s="401">
        <f t="shared" ref="E1744:AG1744" si="540">E1745+E1749+E1750</f>
        <v>1027.6905049240083</v>
      </c>
      <c r="F1744" s="401">
        <f t="shared" si="540"/>
        <v>1149.8704849478447</v>
      </c>
      <c r="G1744" s="401">
        <f t="shared" si="540"/>
        <v>1246.9076917993007</v>
      </c>
      <c r="H1744" s="401">
        <f t="shared" si="540"/>
        <v>1421.3932663507328</v>
      </c>
      <c r="I1744" s="401">
        <f t="shared" si="540"/>
        <v>1360.0052844859329</v>
      </c>
      <c r="J1744" s="401">
        <f t="shared" si="540"/>
        <v>1410.4434327369431</v>
      </c>
      <c r="K1744" s="401">
        <f t="shared" si="540"/>
        <v>1604.6848527980992</v>
      </c>
      <c r="L1744" s="401">
        <f t="shared" si="540"/>
        <v>1684.2386427854167</v>
      </c>
      <c r="M1744" s="401">
        <f t="shared" si="540"/>
        <v>1756.585829377839</v>
      </c>
      <c r="N1744" s="401">
        <f t="shared" si="540"/>
        <v>2000.919580517349</v>
      </c>
      <c r="O1744" s="401">
        <f t="shared" si="540"/>
        <v>1793.3481180978852</v>
      </c>
      <c r="P1744" s="401">
        <f t="shared" si="540"/>
        <v>2091.2204743847515</v>
      </c>
      <c r="Q1744" s="401">
        <f t="shared" si="540"/>
        <v>2182.6823949810105</v>
      </c>
      <c r="R1744" s="401">
        <f t="shared" si="540"/>
        <v>2263.0717246319855</v>
      </c>
      <c r="S1744" s="401">
        <f t="shared" si="540"/>
        <v>2528.8668234850006</v>
      </c>
      <c r="T1744" s="401">
        <f t="shared" si="540"/>
        <v>2474.6360629311507</v>
      </c>
      <c r="U1744" s="401">
        <f t="shared" si="540"/>
        <v>2444.056603779029</v>
      </c>
      <c r="V1744" s="401">
        <f t="shared" si="540"/>
        <v>2885.1005978354438</v>
      </c>
      <c r="W1744" s="401">
        <f t="shared" si="540"/>
        <v>3133.7883684485037</v>
      </c>
      <c r="X1744" s="401">
        <f t="shared" si="540"/>
        <v>3329.125451829434</v>
      </c>
      <c r="Y1744" s="401">
        <f t="shared" si="540"/>
        <v>3625.4038350611872</v>
      </c>
      <c r="Z1744" s="401">
        <f t="shared" si="540"/>
        <v>3579.0209606235121</v>
      </c>
      <c r="AA1744" s="401">
        <f t="shared" si="540"/>
        <v>3435.076</v>
      </c>
      <c r="AB1744" s="401">
        <f t="shared" si="540"/>
        <v>3666.6359999999995</v>
      </c>
      <c r="AC1744" s="401">
        <f t="shared" si="540"/>
        <v>4015.9449999999997</v>
      </c>
      <c r="AD1744" s="401">
        <f t="shared" si="540"/>
        <v>3881.5640000000003</v>
      </c>
      <c r="AE1744" s="401">
        <f t="shared" si="540"/>
        <v>3787.3329999999996</v>
      </c>
      <c r="AF1744" s="401">
        <f t="shared" si="540"/>
        <v>4372.3629999999994</v>
      </c>
      <c r="AG1744" s="402">
        <f t="shared" si="540"/>
        <v>5523.3240000000005</v>
      </c>
      <c r="AH1744" s="402"/>
    </row>
    <row r="1745" spans="1:34" s="377" customFormat="1" ht="13.8" x14ac:dyDescent="0.25">
      <c r="A1745" s="383" t="s">
        <v>597</v>
      </c>
      <c r="B1745" s="384"/>
      <c r="C1745" s="406"/>
      <c r="D1745" s="401">
        <f>D101</f>
        <v>184.06656735670623</v>
      </c>
      <c r="E1745" s="401">
        <f t="shared" ref="E1745:AG1745" si="541">E101</f>
        <v>226.36520448889061</v>
      </c>
      <c r="F1745" s="401">
        <f t="shared" si="541"/>
        <v>200.72193494930093</v>
      </c>
      <c r="G1745" s="401">
        <f t="shared" si="541"/>
        <v>361.15539495808815</v>
      </c>
      <c r="H1745" s="401">
        <f t="shared" si="541"/>
        <v>338.72432598176715</v>
      </c>
      <c r="I1745" s="401">
        <f t="shared" si="541"/>
        <v>320.84261505503974</v>
      </c>
      <c r="J1745" s="401">
        <f t="shared" si="541"/>
        <v>239.56368624982935</v>
      </c>
      <c r="K1745" s="401">
        <f t="shared" si="541"/>
        <v>356.02829890654135</v>
      </c>
      <c r="L1745" s="401">
        <f t="shared" si="541"/>
        <v>345.93306102673097</v>
      </c>
      <c r="M1745" s="401">
        <f t="shared" si="541"/>
        <v>315.95668916490223</v>
      </c>
      <c r="N1745" s="401">
        <f t="shared" si="541"/>
        <v>472.4912400134242</v>
      </c>
      <c r="O1745" s="401">
        <f t="shared" si="541"/>
        <v>244.50686783029664</v>
      </c>
      <c r="P1745" s="401">
        <f t="shared" si="541"/>
        <v>432.28291965599084</v>
      </c>
      <c r="Q1745" s="401">
        <f t="shared" si="541"/>
        <v>431.40412168095241</v>
      </c>
      <c r="R1745" s="401">
        <f t="shared" si="541"/>
        <v>563.45337676738166</v>
      </c>
      <c r="S1745" s="401">
        <f t="shared" si="541"/>
        <v>666.76511430308938</v>
      </c>
      <c r="T1745" s="401">
        <f t="shared" si="541"/>
        <v>488.59086819506177</v>
      </c>
      <c r="U1745" s="401">
        <f t="shared" si="541"/>
        <v>253.93838479907359</v>
      </c>
      <c r="V1745" s="401">
        <f t="shared" si="541"/>
        <v>540.61811170342969</v>
      </c>
      <c r="W1745" s="401">
        <f t="shared" si="541"/>
        <v>647.72553213664116</v>
      </c>
      <c r="X1745" s="401">
        <f t="shared" si="541"/>
        <v>729.77122389920567</v>
      </c>
      <c r="Y1745" s="401">
        <f t="shared" si="541"/>
        <v>906.10591988561828</v>
      </c>
      <c r="Z1745" s="401">
        <f t="shared" si="541"/>
        <v>719.4262079444552</v>
      </c>
      <c r="AA1745" s="401">
        <f t="shared" si="541"/>
        <v>576.36500000000001</v>
      </c>
      <c r="AB1745" s="401">
        <f t="shared" si="541"/>
        <v>689.80499999999995</v>
      </c>
      <c r="AC1745" s="401">
        <f t="shared" si="541"/>
        <v>942.89499999999998</v>
      </c>
      <c r="AD1745" s="401">
        <f t="shared" si="541"/>
        <v>938.649</v>
      </c>
      <c r="AE1745" s="401">
        <f t="shared" si="541"/>
        <v>501.553</v>
      </c>
      <c r="AF1745" s="401">
        <f t="shared" si="541"/>
        <v>910.81799999999998</v>
      </c>
      <c r="AG1745" s="402">
        <f t="shared" si="541"/>
        <v>1706.9870000000001</v>
      </c>
      <c r="AH1745" s="402"/>
    </row>
    <row r="1746" spans="1:34" s="377" customFormat="1" ht="13.8" x14ac:dyDescent="0.25">
      <c r="A1746" s="383" t="s">
        <v>598</v>
      </c>
      <c r="B1746" s="384"/>
      <c r="C1746" s="406"/>
      <c r="D1746" s="401"/>
      <c r="E1746" s="401"/>
      <c r="F1746" s="401"/>
      <c r="G1746" s="401"/>
      <c r="H1746" s="401"/>
      <c r="I1746" s="401"/>
      <c r="J1746" s="401"/>
      <c r="K1746" s="401"/>
      <c r="L1746" s="401"/>
      <c r="M1746" s="401"/>
      <c r="N1746" s="401"/>
      <c r="O1746" s="401"/>
      <c r="P1746" s="401"/>
      <c r="Q1746" s="401"/>
      <c r="R1746" s="401"/>
      <c r="S1746" s="401"/>
      <c r="T1746" s="401"/>
      <c r="U1746" s="401"/>
      <c r="V1746" s="401"/>
      <c r="W1746" s="401"/>
      <c r="X1746" s="401"/>
      <c r="Y1746" s="401"/>
      <c r="Z1746" s="401"/>
      <c r="AA1746" s="401"/>
      <c r="AB1746" s="401"/>
      <c r="AC1746" s="401"/>
      <c r="AD1746" s="401"/>
      <c r="AE1746" s="401"/>
      <c r="AF1746" s="401"/>
      <c r="AG1746" s="402"/>
      <c r="AH1746" s="402"/>
    </row>
    <row r="1747" spans="1:34" s="377" customFormat="1" ht="13.8" x14ac:dyDescent="0.25">
      <c r="A1747" s="383" t="s">
        <v>599</v>
      </c>
      <c r="B1747" s="384"/>
      <c r="C1747" s="406"/>
      <c r="D1747" s="401"/>
      <c r="E1747" s="401"/>
      <c r="F1747" s="401"/>
      <c r="G1747" s="401"/>
      <c r="H1747" s="401"/>
      <c r="I1747" s="401"/>
      <c r="J1747" s="401"/>
      <c r="K1747" s="401"/>
      <c r="L1747" s="401"/>
      <c r="M1747" s="401"/>
      <c r="N1747" s="401"/>
      <c r="O1747" s="401"/>
      <c r="P1747" s="401"/>
      <c r="Q1747" s="401"/>
      <c r="R1747" s="401"/>
      <c r="S1747" s="401"/>
      <c r="T1747" s="401"/>
      <c r="U1747" s="401"/>
      <c r="V1747" s="401"/>
      <c r="W1747" s="401"/>
      <c r="X1747" s="401"/>
      <c r="Y1747" s="401"/>
      <c r="Z1747" s="401"/>
      <c r="AA1747" s="401"/>
      <c r="AB1747" s="401"/>
      <c r="AC1747" s="401"/>
      <c r="AD1747" s="401"/>
      <c r="AE1747" s="401"/>
      <c r="AF1747" s="401"/>
      <c r="AG1747" s="402"/>
      <c r="AH1747" s="402"/>
    </row>
    <row r="1748" spans="1:34" s="377" customFormat="1" ht="13.8" x14ac:dyDescent="0.25">
      <c r="A1748" s="383" t="s">
        <v>600</v>
      </c>
      <c r="B1748" s="384"/>
      <c r="C1748" s="406"/>
      <c r="D1748" s="401"/>
      <c r="E1748" s="401"/>
      <c r="F1748" s="401"/>
      <c r="G1748" s="401"/>
      <c r="H1748" s="401"/>
      <c r="I1748" s="401"/>
      <c r="J1748" s="401"/>
      <c r="K1748" s="401"/>
      <c r="L1748" s="401"/>
      <c r="M1748" s="401"/>
      <c r="N1748" s="401"/>
      <c r="O1748" s="401"/>
      <c r="P1748" s="401"/>
      <c r="Q1748" s="401"/>
      <c r="R1748" s="401"/>
      <c r="S1748" s="401"/>
      <c r="T1748" s="401"/>
      <c r="U1748" s="401"/>
      <c r="V1748" s="401"/>
      <c r="W1748" s="401"/>
      <c r="X1748" s="401"/>
      <c r="Y1748" s="401"/>
      <c r="Z1748" s="401"/>
      <c r="AA1748" s="401"/>
      <c r="AB1748" s="401"/>
      <c r="AC1748" s="401"/>
      <c r="AD1748" s="401"/>
      <c r="AE1748" s="401"/>
      <c r="AF1748" s="401"/>
      <c r="AG1748" s="402"/>
      <c r="AH1748" s="402"/>
    </row>
    <row r="1749" spans="1:34" s="377" customFormat="1" ht="13.8" x14ac:dyDescent="0.25">
      <c r="A1749" s="383" t="s">
        <v>601</v>
      </c>
      <c r="B1749" s="384"/>
      <c r="C1749" s="406"/>
      <c r="D1749" s="401">
        <f>D103</f>
        <v>426.9973444203946</v>
      </c>
      <c r="E1749" s="401">
        <f t="shared" ref="E1749:AG1749" si="542">E103</f>
        <v>433.28595472323326</v>
      </c>
      <c r="F1749" s="401">
        <f t="shared" si="542"/>
        <v>492.25018162984566</v>
      </c>
      <c r="G1749" s="401">
        <f t="shared" si="542"/>
        <v>453.87804873528904</v>
      </c>
      <c r="H1749" s="401">
        <f t="shared" si="542"/>
        <v>548.63738252180917</v>
      </c>
      <c r="I1749" s="401">
        <f t="shared" si="542"/>
        <v>565.79861194687726</v>
      </c>
      <c r="J1749" s="401">
        <f t="shared" si="542"/>
        <v>615.32073946038906</v>
      </c>
      <c r="K1749" s="401">
        <f t="shared" si="542"/>
        <v>628.59802740509519</v>
      </c>
      <c r="L1749" s="401">
        <f t="shared" si="542"/>
        <v>744.06679880611034</v>
      </c>
      <c r="M1749" s="401">
        <f t="shared" si="542"/>
        <v>832.12587040103449</v>
      </c>
      <c r="N1749" s="401">
        <f t="shared" si="542"/>
        <v>833.62183094304703</v>
      </c>
      <c r="O1749" s="401">
        <f t="shared" si="542"/>
        <v>778.37441049499887</v>
      </c>
      <c r="P1749" s="401">
        <f t="shared" si="542"/>
        <v>785.79842500218467</v>
      </c>
      <c r="Q1749" s="401">
        <f t="shared" si="542"/>
        <v>836.65683914780902</v>
      </c>
      <c r="R1749" s="401">
        <f t="shared" si="542"/>
        <v>891.136104884102</v>
      </c>
      <c r="S1749" s="401">
        <f t="shared" si="542"/>
        <v>955.51000846889099</v>
      </c>
      <c r="T1749" s="401">
        <f t="shared" si="542"/>
        <v>1035.2333032449387</v>
      </c>
      <c r="U1749" s="401">
        <f t="shared" si="542"/>
        <v>1105.5234444082989</v>
      </c>
      <c r="V1749" s="401">
        <f t="shared" si="542"/>
        <v>1142.5042995590672</v>
      </c>
      <c r="W1749" s="401">
        <f t="shared" si="542"/>
        <v>1208.9110066040812</v>
      </c>
      <c r="X1749" s="401">
        <f t="shared" si="542"/>
        <v>1261.1325239331052</v>
      </c>
      <c r="Y1749" s="401">
        <f t="shared" si="542"/>
        <v>1301.8246458925012</v>
      </c>
      <c r="Z1749" s="401">
        <f t="shared" si="542"/>
        <v>1401.5284972859106</v>
      </c>
      <c r="AA1749" s="401">
        <f t="shared" si="542"/>
        <v>1404.367</v>
      </c>
      <c r="AB1749" s="401">
        <f t="shared" si="542"/>
        <v>1425.8739999999998</v>
      </c>
      <c r="AC1749" s="401">
        <f t="shared" si="542"/>
        <v>1453.9360000000001</v>
      </c>
      <c r="AD1749" s="401">
        <f t="shared" si="542"/>
        <v>1431.5920000000001</v>
      </c>
      <c r="AE1749" s="401">
        <f t="shared" si="542"/>
        <v>1627.933</v>
      </c>
      <c r="AF1749" s="401">
        <f t="shared" si="542"/>
        <v>1728.3210000000001</v>
      </c>
      <c r="AG1749" s="402">
        <f t="shared" si="542"/>
        <v>1953.1700000000003</v>
      </c>
      <c r="AH1749" s="402"/>
    </row>
    <row r="1750" spans="1:34" s="377" customFormat="1" ht="13.8" x14ac:dyDescent="0.25">
      <c r="A1750" s="383" t="s">
        <v>602</v>
      </c>
      <c r="B1750" s="384"/>
      <c r="C1750" s="406"/>
      <c r="D1750" s="401">
        <f>+D104</f>
        <v>356.00925543913553</v>
      </c>
      <c r="E1750" s="401">
        <f t="shared" ref="E1750:AG1750" si="543">+E104</f>
        <v>368.03934571188449</v>
      </c>
      <c r="F1750" s="401">
        <f t="shared" si="543"/>
        <v>456.89836836869807</v>
      </c>
      <c r="G1750" s="401">
        <f t="shared" si="543"/>
        <v>431.87424810592353</v>
      </c>
      <c r="H1750" s="401">
        <f t="shared" si="543"/>
        <v>534.03155784715648</v>
      </c>
      <c r="I1750" s="401">
        <f t="shared" si="543"/>
        <v>473.3640574840158</v>
      </c>
      <c r="J1750" s="401">
        <f t="shared" si="543"/>
        <v>555.55900702672454</v>
      </c>
      <c r="K1750" s="401">
        <f t="shared" si="543"/>
        <v>620.05852648646248</v>
      </c>
      <c r="L1750" s="401">
        <f t="shared" si="543"/>
        <v>594.23878295257521</v>
      </c>
      <c r="M1750" s="401">
        <f t="shared" si="543"/>
        <v>608.50326981190233</v>
      </c>
      <c r="N1750" s="401">
        <f t="shared" si="543"/>
        <v>694.80650956087777</v>
      </c>
      <c r="O1750" s="401">
        <f t="shared" si="543"/>
        <v>770.46683977258976</v>
      </c>
      <c r="P1750" s="401">
        <f t="shared" si="543"/>
        <v>873.13912972657613</v>
      </c>
      <c r="Q1750" s="401">
        <f t="shared" si="543"/>
        <v>914.62143415224909</v>
      </c>
      <c r="R1750" s="401">
        <f t="shared" si="543"/>
        <v>808.48224298050195</v>
      </c>
      <c r="S1750" s="401">
        <f t="shared" si="543"/>
        <v>906.59170071302015</v>
      </c>
      <c r="T1750" s="401">
        <f t="shared" si="543"/>
        <v>950.81189149115028</v>
      </c>
      <c r="U1750" s="401">
        <f t="shared" si="543"/>
        <v>1084.5947745716564</v>
      </c>
      <c r="V1750" s="401">
        <f t="shared" si="543"/>
        <v>1201.9781865729469</v>
      </c>
      <c r="W1750" s="401">
        <f t="shared" si="543"/>
        <v>1277.1518297077814</v>
      </c>
      <c r="X1750" s="401">
        <f t="shared" si="543"/>
        <v>1338.2217039971233</v>
      </c>
      <c r="Y1750" s="401">
        <f t="shared" si="543"/>
        <v>1417.4732692830676</v>
      </c>
      <c r="Z1750" s="401">
        <f t="shared" si="543"/>
        <v>1458.0662553931459</v>
      </c>
      <c r="AA1750" s="401">
        <f t="shared" si="543"/>
        <v>1454.3439999999998</v>
      </c>
      <c r="AB1750" s="401">
        <f t="shared" si="543"/>
        <v>1550.9569999999999</v>
      </c>
      <c r="AC1750" s="401">
        <f t="shared" si="543"/>
        <v>1619.1139999999998</v>
      </c>
      <c r="AD1750" s="401">
        <f t="shared" si="543"/>
        <v>1511.3230000000001</v>
      </c>
      <c r="AE1750" s="401">
        <f t="shared" si="543"/>
        <v>1657.8469999999998</v>
      </c>
      <c r="AF1750" s="401">
        <f t="shared" si="543"/>
        <v>1733.2239999999997</v>
      </c>
      <c r="AG1750" s="402">
        <f t="shared" si="543"/>
        <v>1863.1669999999999</v>
      </c>
      <c r="AH1750" s="402"/>
    </row>
    <row r="1751" spans="1:34" s="377" customFormat="1" ht="13.8" x14ac:dyDescent="0.25">
      <c r="A1751" s="383" t="s">
        <v>603</v>
      </c>
      <c r="B1751" s="384"/>
      <c r="C1751" s="406"/>
      <c r="D1751" s="401">
        <f>D1752+D1753</f>
        <v>76.386606520486907</v>
      </c>
      <c r="E1751" s="401">
        <f t="shared" ref="E1751:AG1751" si="544">E1752+E1753</f>
        <v>76.322300244044499</v>
      </c>
      <c r="F1751" s="401">
        <f t="shared" si="544"/>
        <v>84.201350266043988</v>
      </c>
      <c r="G1751" s="401">
        <f t="shared" si="544"/>
        <v>83.328862875888888</v>
      </c>
      <c r="H1751" s="401">
        <f t="shared" si="544"/>
        <v>86.798634981307003</v>
      </c>
      <c r="I1751" s="401">
        <f t="shared" si="544"/>
        <v>92.347036088580808</v>
      </c>
      <c r="J1751" s="401">
        <f t="shared" si="544"/>
        <v>102.18754934012077</v>
      </c>
      <c r="K1751" s="401">
        <f t="shared" si="544"/>
        <v>101.40448804824858</v>
      </c>
      <c r="L1751" s="401">
        <f t="shared" si="544"/>
        <v>101.80641904834066</v>
      </c>
      <c r="M1751" s="401">
        <f t="shared" si="544"/>
        <v>111.84860815024101</v>
      </c>
      <c r="N1751" s="401">
        <f t="shared" si="544"/>
        <v>117.99888820948033</v>
      </c>
      <c r="O1751" s="401">
        <f t="shared" si="544"/>
        <v>149.51445657366281</v>
      </c>
      <c r="P1751" s="401">
        <f t="shared" si="544"/>
        <v>160.22596780190355</v>
      </c>
      <c r="Q1751" s="401">
        <f t="shared" si="544"/>
        <v>174.236180602145</v>
      </c>
      <c r="R1751" s="401">
        <f t="shared" si="544"/>
        <v>171.19387133603993</v>
      </c>
      <c r="S1751" s="401">
        <f t="shared" si="544"/>
        <v>171.77005841658223</v>
      </c>
      <c r="T1751" s="401">
        <f t="shared" si="544"/>
        <v>180.7701783116122</v>
      </c>
      <c r="U1751" s="401">
        <f t="shared" si="544"/>
        <v>209.27992533634995</v>
      </c>
      <c r="V1751" s="401">
        <f t="shared" si="544"/>
        <v>243.56613778044641</v>
      </c>
      <c r="W1751" s="401">
        <f t="shared" si="544"/>
        <v>249.547492311399</v>
      </c>
      <c r="X1751" s="401">
        <f t="shared" si="544"/>
        <v>283.5733675857673</v>
      </c>
      <c r="Y1751" s="401">
        <f t="shared" si="544"/>
        <v>321.4324023062469</v>
      </c>
      <c r="Z1751" s="401">
        <f t="shared" si="544"/>
        <v>338.50558611396139</v>
      </c>
      <c r="AA1751" s="401">
        <f t="shared" si="544"/>
        <v>352.899</v>
      </c>
      <c r="AB1751" s="401">
        <f t="shared" si="544"/>
        <v>349.18799999999999</v>
      </c>
      <c r="AC1751" s="401">
        <f t="shared" si="544"/>
        <v>335.05500000000001</v>
      </c>
      <c r="AD1751" s="401">
        <f t="shared" si="544"/>
        <v>343.86</v>
      </c>
      <c r="AE1751" s="401">
        <f t="shared" si="544"/>
        <v>350.74699999999996</v>
      </c>
      <c r="AF1751" s="401">
        <f t="shared" si="544"/>
        <v>360.48699999999997</v>
      </c>
      <c r="AG1751" s="402">
        <f t="shared" si="544"/>
        <v>366.82100000000003</v>
      </c>
      <c r="AH1751" s="402"/>
    </row>
    <row r="1752" spans="1:34" s="377" customFormat="1" ht="13.8" x14ac:dyDescent="0.25">
      <c r="A1752" s="383" t="s">
        <v>604</v>
      </c>
      <c r="B1752" s="384"/>
      <c r="C1752" s="406"/>
      <c r="D1752" s="401">
        <f>D105</f>
        <v>41.110636900333724</v>
      </c>
      <c r="E1752" s="401">
        <f t="shared" ref="E1752:AG1752" si="545">E105</f>
        <v>40.4834601271805</v>
      </c>
      <c r="F1752" s="401">
        <f t="shared" si="545"/>
        <v>45.285250906614422</v>
      </c>
      <c r="G1752" s="401">
        <f t="shared" si="545"/>
        <v>42.221600158060689</v>
      </c>
      <c r="H1752" s="401">
        <f t="shared" si="545"/>
        <v>45.040743503511969</v>
      </c>
      <c r="I1752" s="401">
        <f t="shared" si="545"/>
        <v>46.849091239397112</v>
      </c>
      <c r="J1752" s="401">
        <f t="shared" si="545"/>
        <v>53.626217154242326</v>
      </c>
      <c r="K1752" s="401">
        <f t="shared" si="545"/>
        <v>52.237843819625247</v>
      </c>
      <c r="L1752" s="401">
        <f t="shared" si="545"/>
        <v>53.00031545860498</v>
      </c>
      <c r="M1752" s="401">
        <f t="shared" si="545"/>
        <v>58.021725155317441</v>
      </c>
      <c r="N1752" s="401">
        <f t="shared" si="545"/>
        <v>64.181859938534728</v>
      </c>
      <c r="O1752" s="401">
        <f t="shared" si="545"/>
        <v>73.97654629700142</v>
      </c>
      <c r="P1752" s="401">
        <f t="shared" si="545"/>
        <v>80.819751710275426</v>
      </c>
      <c r="Q1752" s="401">
        <f t="shared" si="545"/>
        <v>91.283769949623192</v>
      </c>
      <c r="R1752" s="401">
        <f t="shared" si="545"/>
        <v>86.203351829728703</v>
      </c>
      <c r="S1752" s="401">
        <f t="shared" si="545"/>
        <v>84.402045379174112</v>
      </c>
      <c r="T1752" s="401">
        <f t="shared" si="545"/>
        <v>90.630877700357743</v>
      </c>
      <c r="U1752" s="401">
        <f t="shared" si="545"/>
        <v>115.04646977821282</v>
      </c>
      <c r="V1752" s="401">
        <f t="shared" si="545"/>
        <v>141.87252255571244</v>
      </c>
      <c r="W1752" s="401">
        <f t="shared" si="545"/>
        <v>142.09397555824816</v>
      </c>
      <c r="X1752" s="401">
        <f t="shared" si="545"/>
        <v>169.46926491670422</v>
      </c>
      <c r="Y1752" s="401">
        <f t="shared" si="545"/>
        <v>195.77720245074639</v>
      </c>
      <c r="Z1752" s="401">
        <f t="shared" si="545"/>
        <v>215.755573384869</v>
      </c>
      <c r="AA1752" s="401">
        <f t="shared" si="545"/>
        <v>223.19499999999999</v>
      </c>
      <c r="AB1752" s="401">
        <f t="shared" si="545"/>
        <v>216.46700000000001</v>
      </c>
      <c r="AC1752" s="401">
        <f t="shared" si="545"/>
        <v>202.00200000000001</v>
      </c>
      <c r="AD1752" s="401">
        <f t="shared" si="545"/>
        <v>204.01900000000001</v>
      </c>
      <c r="AE1752" s="401">
        <f t="shared" si="545"/>
        <v>210.47399999999999</v>
      </c>
      <c r="AF1752" s="401">
        <f t="shared" si="545"/>
        <v>216.459</v>
      </c>
      <c r="AG1752" s="402">
        <f t="shared" si="545"/>
        <v>220.00200000000001</v>
      </c>
      <c r="AH1752" s="402"/>
    </row>
    <row r="1753" spans="1:34" s="377" customFormat="1" ht="13.8" x14ac:dyDescent="0.25">
      <c r="A1753" s="383" t="s">
        <v>605</v>
      </c>
      <c r="B1753" s="384"/>
      <c r="C1753" s="406"/>
      <c r="D1753" s="401">
        <f>D106</f>
        <v>35.275969620153177</v>
      </c>
      <c r="E1753" s="401">
        <f t="shared" ref="E1753:AG1753" si="546">E106</f>
        <v>35.838840116863992</v>
      </c>
      <c r="F1753" s="401">
        <f t="shared" si="546"/>
        <v>38.916099359429573</v>
      </c>
      <c r="G1753" s="401">
        <f t="shared" si="546"/>
        <v>41.107262717828206</v>
      </c>
      <c r="H1753" s="401">
        <f t="shared" si="546"/>
        <v>41.757891477795042</v>
      </c>
      <c r="I1753" s="401">
        <f t="shared" si="546"/>
        <v>45.497944849183696</v>
      </c>
      <c r="J1753" s="401">
        <f t="shared" si="546"/>
        <v>48.561332185878442</v>
      </c>
      <c r="K1753" s="401">
        <f t="shared" si="546"/>
        <v>49.166644228623333</v>
      </c>
      <c r="L1753" s="401">
        <f t="shared" si="546"/>
        <v>48.806103589735677</v>
      </c>
      <c r="M1753" s="401">
        <f t="shared" si="546"/>
        <v>53.826882994923565</v>
      </c>
      <c r="N1753" s="401">
        <f t="shared" si="546"/>
        <v>53.817028270945592</v>
      </c>
      <c r="O1753" s="401">
        <f t="shared" si="546"/>
        <v>75.537910276661378</v>
      </c>
      <c r="P1753" s="401">
        <f t="shared" si="546"/>
        <v>79.406216091628139</v>
      </c>
      <c r="Q1753" s="401">
        <f t="shared" si="546"/>
        <v>82.952410652521806</v>
      </c>
      <c r="R1753" s="401">
        <f t="shared" si="546"/>
        <v>84.99051950631123</v>
      </c>
      <c r="S1753" s="401">
        <f t="shared" si="546"/>
        <v>87.368013037408105</v>
      </c>
      <c r="T1753" s="401">
        <f t="shared" si="546"/>
        <v>90.13930061125447</v>
      </c>
      <c r="U1753" s="401">
        <f t="shared" si="546"/>
        <v>94.233455558137123</v>
      </c>
      <c r="V1753" s="401">
        <f t="shared" si="546"/>
        <v>101.69361522473397</v>
      </c>
      <c r="W1753" s="401">
        <f t="shared" si="546"/>
        <v>107.45351675315084</v>
      </c>
      <c r="X1753" s="401">
        <f t="shared" si="546"/>
        <v>114.1041026690631</v>
      </c>
      <c r="Y1753" s="401">
        <f t="shared" si="546"/>
        <v>125.65519985550053</v>
      </c>
      <c r="Z1753" s="401">
        <f t="shared" si="546"/>
        <v>122.75001272909238</v>
      </c>
      <c r="AA1753" s="401">
        <f t="shared" si="546"/>
        <v>129.70400000000001</v>
      </c>
      <c r="AB1753" s="401">
        <f t="shared" si="546"/>
        <v>132.721</v>
      </c>
      <c r="AC1753" s="401">
        <f t="shared" si="546"/>
        <v>133.053</v>
      </c>
      <c r="AD1753" s="401">
        <f t="shared" si="546"/>
        <v>139.84100000000001</v>
      </c>
      <c r="AE1753" s="401">
        <f t="shared" si="546"/>
        <v>140.273</v>
      </c>
      <c r="AF1753" s="401">
        <f t="shared" si="546"/>
        <v>144.02799999999999</v>
      </c>
      <c r="AG1753" s="402">
        <f t="shared" si="546"/>
        <v>146.81899999999999</v>
      </c>
      <c r="AH1753" s="402"/>
    </row>
    <row r="1754" spans="1:34" s="377" customFormat="1" ht="13.8" x14ac:dyDescent="0.25">
      <c r="A1754" s="383" t="s">
        <v>606</v>
      </c>
      <c r="B1754" s="384"/>
      <c r="C1754" s="406"/>
      <c r="D1754" s="401">
        <f>D107</f>
        <v>267.13374582844062</v>
      </c>
      <c r="E1754" s="401">
        <f t="shared" ref="E1754:AG1754" si="547">E107</f>
        <v>301.29033378272339</v>
      </c>
      <c r="F1754" s="401">
        <f t="shared" si="547"/>
        <v>356.07097263139394</v>
      </c>
      <c r="G1754" s="401">
        <f t="shared" si="547"/>
        <v>352.62632040834131</v>
      </c>
      <c r="H1754" s="401">
        <f t="shared" si="547"/>
        <v>392.74765408460468</v>
      </c>
      <c r="I1754" s="401">
        <f t="shared" si="547"/>
        <v>425.20535598943519</v>
      </c>
      <c r="J1754" s="401">
        <f t="shared" si="547"/>
        <v>482.70502221170517</v>
      </c>
      <c r="K1754" s="401">
        <f t="shared" si="547"/>
        <v>471.41789563435265</v>
      </c>
      <c r="L1754" s="401">
        <f t="shared" si="547"/>
        <v>582.76148674459535</v>
      </c>
      <c r="M1754" s="401">
        <f t="shared" si="547"/>
        <v>520.12360146480069</v>
      </c>
      <c r="N1754" s="401">
        <f t="shared" si="547"/>
        <v>701.85158593124049</v>
      </c>
      <c r="O1754" s="401">
        <f t="shared" si="547"/>
        <v>726.43446845330698</v>
      </c>
      <c r="P1754" s="401">
        <f t="shared" si="547"/>
        <v>760.17012117457227</v>
      </c>
      <c r="Q1754" s="401">
        <f t="shared" si="547"/>
        <v>727.1351373469746</v>
      </c>
      <c r="R1754" s="401">
        <f t="shared" si="547"/>
        <v>666.77836183842726</v>
      </c>
      <c r="S1754" s="401">
        <f t="shared" si="547"/>
        <v>683.140463230357</v>
      </c>
      <c r="T1754" s="401">
        <f t="shared" si="547"/>
        <v>773.90699992291707</v>
      </c>
      <c r="U1754" s="401">
        <f t="shared" si="547"/>
        <v>811.25270003824085</v>
      </c>
      <c r="V1754" s="401">
        <f t="shared" si="547"/>
        <v>837.62707057445391</v>
      </c>
      <c r="W1754" s="401">
        <f t="shared" si="547"/>
        <v>842.82562667657044</v>
      </c>
      <c r="X1754" s="401">
        <f t="shared" si="547"/>
        <v>914.53755148130597</v>
      </c>
      <c r="Y1754" s="401">
        <f t="shared" si="547"/>
        <v>968.19999177466866</v>
      </c>
      <c r="Z1754" s="401">
        <f t="shared" si="547"/>
        <v>1097.3394880097501</v>
      </c>
      <c r="AA1754" s="401">
        <f t="shared" si="547"/>
        <v>1126.1110000000001</v>
      </c>
      <c r="AB1754" s="401">
        <f t="shared" si="547"/>
        <v>1218.8779999999999</v>
      </c>
      <c r="AC1754" s="401">
        <f t="shared" si="547"/>
        <v>1335.404</v>
      </c>
      <c r="AD1754" s="401">
        <f t="shared" si="547"/>
        <v>1391.9590000000001</v>
      </c>
      <c r="AE1754" s="401">
        <f t="shared" si="547"/>
        <v>1483.702</v>
      </c>
      <c r="AF1754" s="401">
        <f t="shared" si="547"/>
        <v>1584.973</v>
      </c>
      <c r="AG1754" s="402">
        <f t="shared" si="547"/>
        <v>1786.36</v>
      </c>
      <c r="AH1754" s="402"/>
    </row>
    <row r="1755" spans="1:34" s="377" customFormat="1" ht="13.8" x14ac:dyDescent="0.25">
      <c r="A1755" s="385"/>
      <c r="B1755" s="384"/>
      <c r="C1755" s="406"/>
      <c r="D1755" s="401"/>
      <c r="E1755" s="401"/>
      <c r="F1755" s="401"/>
      <c r="G1755" s="401"/>
      <c r="H1755" s="401"/>
      <c r="I1755" s="401"/>
      <c r="J1755" s="401"/>
      <c r="K1755" s="401"/>
      <c r="L1755" s="401"/>
      <c r="M1755" s="401"/>
      <c r="N1755" s="401"/>
      <c r="O1755" s="401"/>
      <c r="P1755" s="401"/>
      <c r="Q1755" s="401"/>
      <c r="R1755" s="401"/>
      <c r="S1755" s="401"/>
      <c r="T1755" s="401"/>
      <c r="U1755" s="401"/>
      <c r="V1755" s="401"/>
      <c r="W1755" s="401"/>
      <c r="X1755" s="401"/>
      <c r="Y1755" s="401"/>
      <c r="Z1755" s="401"/>
      <c r="AA1755" s="401"/>
      <c r="AB1755" s="401"/>
      <c r="AC1755" s="401"/>
      <c r="AD1755" s="401"/>
      <c r="AE1755" s="401"/>
      <c r="AF1755" s="401"/>
      <c r="AG1755" s="402"/>
      <c r="AH1755" s="402"/>
    </row>
    <row r="1756" spans="1:34" s="377" customFormat="1" ht="13.8" x14ac:dyDescent="0.25">
      <c r="A1756" s="383" t="s">
        <v>14</v>
      </c>
      <c r="B1756" s="384"/>
      <c r="C1756" s="406"/>
      <c r="D1756" s="401">
        <f>D108</f>
        <v>2221.1339438167024</v>
      </c>
      <c r="E1756" s="401">
        <f t="shared" ref="E1756:AG1756" si="548">E108</f>
        <v>2343.8730522932387</v>
      </c>
      <c r="F1756" s="401">
        <f t="shared" si="548"/>
        <v>2619.7320788833217</v>
      </c>
      <c r="G1756" s="401">
        <f t="shared" si="548"/>
        <v>2716.416314456249</v>
      </c>
      <c r="H1756" s="401">
        <f t="shared" si="548"/>
        <v>2973.1189937771696</v>
      </c>
      <c r="I1756" s="401">
        <f t="shared" si="548"/>
        <v>3151.3182022672768</v>
      </c>
      <c r="J1756" s="401">
        <f t="shared" si="548"/>
        <v>3423.6860802132578</v>
      </c>
      <c r="K1756" s="401">
        <f t="shared" si="548"/>
        <v>3593.1695821572212</v>
      </c>
      <c r="L1756" s="401">
        <f t="shared" si="548"/>
        <v>3807.4025285650223</v>
      </c>
      <c r="M1756" s="401">
        <f t="shared" si="548"/>
        <v>4302.2528711240229</v>
      </c>
      <c r="N1756" s="401">
        <f t="shared" si="548"/>
        <v>4658.6005257786737</v>
      </c>
      <c r="O1756" s="401">
        <f t="shared" si="548"/>
        <v>5111.3938156477871</v>
      </c>
      <c r="P1756" s="401">
        <f t="shared" si="548"/>
        <v>5125.9222252786194</v>
      </c>
      <c r="Q1756" s="401">
        <f t="shared" si="548"/>
        <v>5635.4839304525385</v>
      </c>
      <c r="R1756" s="401">
        <f t="shared" si="548"/>
        <v>5994.7288138071799</v>
      </c>
      <c r="S1756" s="401">
        <f t="shared" si="548"/>
        <v>6428.0383339974314</v>
      </c>
      <c r="T1756" s="401">
        <f t="shared" si="548"/>
        <v>6961.1341211186136</v>
      </c>
      <c r="U1756" s="401">
        <f t="shared" si="548"/>
        <v>7327.4557507162572</v>
      </c>
      <c r="V1756" s="401">
        <f t="shared" si="548"/>
        <v>7701.279646844484</v>
      </c>
      <c r="W1756" s="401">
        <f t="shared" si="548"/>
        <v>8232.4280931720186</v>
      </c>
      <c r="X1756" s="401">
        <f t="shared" si="548"/>
        <v>8909.9267776792003</v>
      </c>
      <c r="Y1756" s="401">
        <f t="shared" si="548"/>
        <v>9352.5402831518204</v>
      </c>
      <c r="Z1756" s="401">
        <f t="shared" si="548"/>
        <v>9855.7757983196607</v>
      </c>
      <c r="AA1756" s="401">
        <f t="shared" si="548"/>
        <v>10594.012000000001</v>
      </c>
      <c r="AB1756" s="401">
        <f t="shared" si="548"/>
        <v>11094.253000000002</v>
      </c>
      <c r="AC1756" s="401">
        <f t="shared" si="548"/>
        <v>11553.323</v>
      </c>
      <c r="AD1756" s="401">
        <f t="shared" si="548"/>
        <v>11876.254000000001</v>
      </c>
      <c r="AE1756" s="401">
        <f t="shared" si="548"/>
        <v>12514.478999999999</v>
      </c>
      <c r="AF1756" s="401">
        <f t="shared" si="548"/>
        <v>13215.607000000002</v>
      </c>
      <c r="AG1756" s="402">
        <f t="shared" si="548"/>
        <v>14203.366</v>
      </c>
      <c r="AH1756" s="402"/>
    </row>
    <row r="1757" spans="1:34" s="377" customFormat="1" ht="13.8" x14ac:dyDescent="0.25">
      <c r="A1757" s="383" t="s">
        <v>607</v>
      </c>
      <c r="B1757" s="384"/>
      <c r="C1757" s="406"/>
      <c r="D1757" s="401"/>
      <c r="E1757" s="401"/>
      <c r="F1757" s="401"/>
      <c r="G1757" s="401"/>
      <c r="H1757" s="401"/>
      <c r="I1757" s="401"/>
      <c r="J1757" s="401"/>
      <c r="K1757" s="401"/>
      <c r="L1757" s="401"/>
      <c r="M1757" s="401"/>
      <c r="N1757" s="401"/>
      <c r="O1757" s="401"/>
      <c r="P1757" s="401"/>
      <c r="Q1757" s="401"/>
      <c r="R1757" s="401"/>
      <c r="S1757" s="401"/>
      <c r="T1757" s="401"/>
      <c r="U1757" s="401"/>
      <c r="V1757" s="401"/>
      <c r="W1757" s="401"/>
      <c r="X1757" s="401"/>
      <c r="Y1757" s="401"/>
      <c r="Z1757" s="401"/>
      <c r="AA1757" s="401"/>
      <c r="AB1757" s="401"/>
      <c r="AC1757" s="401"/>
      <c r="AD1757" s="401"/>
      <c r="AE1757" s="401"/>
      <c r="AF1757" s="401"/>
      <c r="AG1757" s="402"/>
      <c r="AH1757" s="402"/>
    </row>
    <row r="1758" spans="1:34" s="377" customFormat="1" ht="13.8" x14ac:dyDescent="0.25">
      <c r="A1758" s="383" t="s">
        <v>608</v>
      </c>
      <c r="B1758" s="384"/>
      <c r="C1758" s="406"/>
      <c r="D1758" s="401">
        <f>D111</f>
        <v>315.56395350547331</v>
      </c>
      <c r="E1758" s="401">
        <f t="shared" ref="E1758:AG1758" si="549">E111</f>
        <v>361.7195677931773</v>
      </c>
      <c r="F1758" s="401">
        <f t="shared" si="549"/>
        <v>402.4280026278488</v>
      </c>
      <c r="G1758" s="401">
        <f t="shared" si="549"/>
        <v>426.2040086355438</v>
      </c>
      <c r="H1758" s="401">
        <f t="shared" si="549"/>
        <v>440.10569290128001</v>
      </c>
      <c r="I1758" s="401">
        <f t="shared" si="549"/>
        <v>498.88673992740445</v>
      </c>
      <c r="J1758" s="401">
        <f t="shared" si="549"/>
        <v>582.92757346224073</v>
      </c>
      <c r="K1758" s="401">
        <f t="shared" si="549"/>
        <v>551.865988685964</v>
      </c>
      <c r="L1758" s="401">
        <f t="shared" si="549"/>
        <v>605.67123587987987</v>
      </c>
      <c r="M1758" s="401">
        <f t="shared" si="549"/>
        <v>749.04890439499422</v>
      </c>
      <c r="N1758" s="401">
        <f t="shared" si="549"/>
        <v>846.49368087002779</v>
      </c>
      <c r="O1758" s="401">
        <f t="shared" si="549"/>
        <v>1096.5121612980854</v>
      </c>
      <c r="P1758" s="401">
        <f t="shared" si="549"/>
        <v>996.12921012426511</v>
      </c>
      <c r="Q1758" s="401">
        <f t="shared" si="549"/>
        <v>1093.4869718104903</v>
      </c>
      <c r="R1758" s="401">
        <f t="shared" si="549"/>
        <v>1115.669733287483</v>
      </c>
      <c r="S1758" s="401">
        <f t="shared" si="549"/>
        <v>1195.9823655673033</v>
      </c>
      <c r="T1758" s="401">
        <f t="shared" si="549"/>
        <v>1359.710903009777</v>
      </c>
      <c r="U1758" s="401">
        <f t="shared" si="549"/>
        <v>1360.1599621651151</v>
      </c>
      <c r="V1758" s="401">
        <f t="shared" si="549"/>
        <v>1445.1547430904002</v>
      </c>
      <c r="W1758" s="401">
        <f t="shared" si="549"/>
        <v>1556.9686772999084</v>
      </c>
      <c r="X1758" s="401">
        <f t="shared" si="549"/>
        <v>1702.7653368309295</v>
      </c>
      <c r="Y1758" s="401">
        <f t="shared" si="549"/>
        <v>1936.4547531566457</v>
      </c>
      <c r="Z1758" s="401">
        <f t="shared" si="549"/>
        <v>2002.1762226992983</v>
      </c>
      <c r="AA1758" s="401">
        <f t="shared" si="549"/>
        <v>2129.797</v>
      </c>
      <c r="AB1758" s="401">
        <f t="shared" si="549"/>
        <v>2218.556</v>
      </c>
      <c r="AC1758" s="401">
        <f t="shared" si="549"/>
        <v>2324.8029999999999</v>
      </c>
      <c r="AD1758" s="401">
        <f t="shared" si="549"/>
        <v>2368.817</v>
      </c>
      <c r="AE1758" s="401">
        <f t="shared" si="549"/>
        <v>2521.21</v>
      </c>
      <c r="AF1758" s="401">
        <f t="shared" si="549"/>
        <v>2717.7069999999999</v>
      </c>
      <c r="AG1758" s="402">
        <f t="shared" si="549"/>
        <v>2890.1759999999999</v>
      </c>
      <c r="AH1758" s="402"/>
    </row>
    <row r="1759" spans="1:34" s="377" customFormat="1" ht="13.8" x14ac:dyDescent="0.25">
      <c r="A1759" s="383" t="s">
        <v>609</v>
      </c>
      <c r="B1759" s="384"/>
      <c r="C1759" s="406"/>
      <c r="D1759" s="401">
        <f>D1758-D1760</f>
        <v>251.76439984930826</v>
      </c>
      <c r="E1759" s="401">
        <f t="shared" ref="E1759:AG1759" si="550">E1758-E1760</f>
        <v>292.82151062929722</v>
      </c>
      <c r="F1759" s="401">
        <f t="shared" si="550"/>
        <v>318.82799817438877</v>
      </c>
      <c r="G1759" s="401">
        <f t="shared" si="550"/>
        <v>333.61898891296494</v>
      </c>
      <c r="H1759" s="401">
        <f t="shared" si="550"/>
        <v>336.97349001834755</v>
      </c>
      <c r="I1759" s="401">
        <f t="shared" si="550"/>
        <v>378.29586733260908</v>
      </c>
      <c r="J1759" s="401">
        <f t="shared" si="550"/>
        <v>433.6980224413511</v>
      </c>
      <c r="K1759" s="401">
        <f t="shared" si="550"/>
        <v>352.64514287577549</v>
      </c>
      <c r="L1759" s="401">
        <f t="shared" si="550"/>
        <v>424.13579594833379</v>
      </c>
      <c r="M1759" s="401">
        <f t="shared" si="550"/>
        <v>495.09019983107783</v>
      </c>
      <c r="N1759" s="401">
        <f t="shared" si="550"/>
        <v>553.66580486320117</v>
      </c>
      <c r="O1759" s="401">
        <f t="shared" si="550"/>
        <v>748.78319303113108</v>
      </c>
      <c r="P1759" s="401">
        <f t="shared" si="550"/>
        <v>724.00738368852353</v>
      </c>
      <c r="Q1759" s="401">
        <f t="shared" si="550"/>
        <v>758.525866782771</v>
      </c>
      <c r="R1759" s="401">
        <f t="shared" si="550"/>
        <v>772.14404955195073</v>
      </c>
      <c r="S1759" s="401">
        <f t="shared" si="550"/>
        <v>850.76046916077803</v>
      </c>
      <c r="T1759" s="401">
        <f t="shared" si="550"/>
        <v>1006.2695986767533</v>
      </c>
      <c r="U1759" s="401">
        <f t="shared" si="550"/>
        <v>974.42955512893082</v>
      </c>
      <c r="V1759" s="401">
        <f t="shared" si="550"/>
        <v>1056.1255955817874</v>
      </c>
      <c r="W1759" s="401">
        <f t="shared" si="550"/>
        <v>1144.5118189013874</v>
      </c>
      <c r="X1759" s="401">
        <f t="shared" si="550"/>
        <v>1273.1275428668814</v>
      </c>
      <c r="Y1759" s="401">
        <f t="shared" si="550"/>
        <v>1508.9241322797056</v>
      </c>
      <c r="Z1759" s="401">
        <f t="shared" si="550"/>
        <v>1560.6439737723115</v>
      </c>
      <c r="AA1759" s="401">
        <f t="shared" si="550"/>
        <v>1650.5540000000001</v>
      </c>
      <c r="AB1759" s="401">
        <f t="shared" si="550"/>
        <v>1742.58</v>
      </c>
      <c r="AC1759" s="401">
        <f t="shared" si="550"/>
        <v>1842.146</v>
      </c>
      <c r="AD1759" s="401">
        <f t="shared" si="550"/>
        <v>1859.4169999999999</v>
      </c>
      <c r="AE1759" s="401">
        <f t="shared" si="550"/>
        <v>1990.0219999999999</v>
      </c>
      <c r="AF1759" s="401">
        <f t="shared" si="550"/>
        <v>2167.5189999999998</v>
      </c>
      <c r="AG1759" s="402">
        <f t="shared" si="550"/>
        <v>2291.9430000000002</v>
      </c>
      <c r="AH1759" s="402"/>
    </row>
    <row r="1760" spans="1:34" s="377" customFormat="1" ht="13.8" x14ac:dyDescent="0.25">
      <c r="A1760" s="383" t="s">
        <v>610</v>
      </c>
      <c r="B1760" s="384"/>
      <c r="C1760" s="406"/>
      <c r="D1760" s="401">
        <f>D112</f>
        <v>63.799553656165038</v>
      </c>
      <c r="E1760" s="401">
        <f t="shared" ref="E1760:AG1760" si="551">E112</f>
        <v>68.898057163880082</v>
      </c>
      <c r="F1760" s="401">
        <f t="shared" si="551"/>
        <v>83.600004453460059</v>
      </c>
      <c r="G1760" s="401">
        <f t="shared" si="551"/>
        <v>92.585019722578892</v>
      </c>
      <c r="H1760" s="401">
        <f t="shared" si="551"/>
        <v>103.13220288293249</v>
      </c>
      <c r="I1760" s="401">
        <f t="shared" si="551"/>
        <v>120.5908725947954</v>
      </c>
      <c r="J1760" s="401">
        <f t="shared" si="551"/>
        <v>149.2295510208896</v>
      </c>
      <c r="K1760" s="401">
        <f t="shared" si="551"/>
        <v>199.22084581018851</v>
      </c>
      <c r="L1760" s="401">
        <f t="shared" si="551"/>
        <v>181.53543993154605</v>
      </c>
      <c r="M1760" s="401">
        <f t="shared" si="551"/>
        <v>253.95870456391643</v>
      </c>
      <c r="N1760" s="401">
        <f t="shared" si="551"/>
        <v>292.82787600682656</v>
      </c>
      <c r="O1760" s="401">
        <f t="shared" si="551"/>
        <v>347.72896826695433</v>
      </c>
      <c r="P1760" s="401">
        <f t="shared" si="551"/>
        <v>272.12182643574153</v>
      </c>
      <c r="Q1760" s="401">
        <f t="shared" si="551"/>
        <v>334.96110502771933</v>
      </c>
      <c r="R1760" s="401">
        <f t="shared" si="551"/>
        <v>343.52568373553225</v>
      </c>
      <c r="S1760" s="401">
        <f t="shared" si="551"/>
        <v>345.22189640652527</v>
      </c>
      <c r="T1760" s="401">
        <f t="shared" si="551"/>
        <v>353.44130433302377</v>
      </c>
      <c r="U1760" s="401">
        <f t="shared" si="551"/>
        <v>385.73040703618432</v>
      </c>
      <c r="V1760" s="401">
        <f t="shared" si="551"/>
        <v>389.02914750861271</v>
      </c>
      <c r="W1760" s="401">
        <f t="shared" si="551"/>
        <v>412.45685839852115</v>
      </c>
      <c r="X1760" s="401">
        <f t="shared" si="551"/>
        <v>429.63779396404823</v>
      </c>
      <c r="Y1760" s="401">
        <f t="shared" si="551"/>
        <v>427.53062087694002</v>
      </c>
      <c r="Z1760" s="401">
        <f t="shared" si="551"/>
        <v>441.53224892698677</v>
      </c>
      <c r="AA1760" s="401">
        <f t="shared" si="551"/>
        <v>479.24299999999999</v>
      </c>
      <c r="AB1760" s="401">
        <f t="shared" si="551"/>
        <v>475.976</v>
      </c>
      <c r="AC1760" s="401">
        <f t="shared" si="551"/>
        <v>482.65699999999998</v>
      </c>
      <c r="AD1760" s="401">
        <f t="shared" si="551"/>
        <v>509.4</v>
      </c>
      <c r="AE1760" s="401">
        <f t="shared" si="551"/>
        <v>531.18799999999999</v>
      </c>
      <c r="AF1760" s="401">
        <f t="shared" si="551"/>
        <v>550.18799999999999</v>
      </c>
      <c r="AG1760" s="402">
        <f t="shared" si="551"/>
        <v>598.23299999999995</v>
      </c>
      <c r="AH1760" s="402"/>
    </row>
    <row r="1761" spans="1:34" s="377" customFormat="1" ht="13.8" x14ac:dyDescent="0.25">
      <c r="A1761" s="383" t="s">
        <v>611</v>
      </c>
      <c r="B1761" s="384"/>
      <c r="C1761" s="406"/>
      <c r="D1761" s="401">
        <f>D1762+D1763</f>
        <v>638.91298968487513</v>
      </c>
      <c r="E1761" s="401">
        <f t="shared" ref="E1761:AG1761" si="552">E1762+E1763</f>
        <v>701.74915126197345</v>
      </c>
      <c r="F1761" s="401">
        <f t="shared" si="552"/>
        <v>803.562726977495</v>
      </c>
      <c r="G1761" s="401">
        <f t="shared" si="552"/>
        <v>825.2924065841753</v>
      </c>
      <c r="H1761" s="401">
        <f t="shared" si="552"/>
        <v>915.91736675137486</v>
      </c>
      <c r="I1761" s="401">
        <f t="shared" si="552"/>
        <v>940.70614304439948</v>
      </c>
      <c r="J1761" s="401">
        <f t="shared" si="552"/>
        <v>997.88580680676273</v>
      </c>
      <c r="K1761" s="401">
        <f t="shared" si="552"/>
        <v>1018.8417627594993</v>
      </c>
      <c r="L1761" s="401">
        <f t="shared" si="552"/>
        <v>1137.9294545936336</v>
      </c>
      <c r="M1761" s="401">
        <f t="shared" si="552"/>
        <v>1225.7483687085378</v>
      </c>
      <c r="N1761" s="401">
        <f t="shared" si="552"/>
        <v>1409.4218731747558</v>
      </c>
      <c r="O1761" s="401">
        <f t="shared" si="552"/>
        <v>1419.1289661185529</v>
      </c>
      <c r="P1761" s="401">
        <f t="shared" si="552"/>
        <v>1524.9409015947513</v>
      </c>
      <c r="Q1761" s="401">
        <f t="shared" si="552"/>
        <v>1638.6813186564923</v>
      </c>
      <c r="R1761" s="401">
        <f t="shared" si="552"/>
        <v>1917.2437744966912</v>
      </c>
      <c r="S1761" s="401">
        <f t="shared" si="552"/>
        <v>2049.219335502517</v>
      </c>
      <c r="T1761" s="401">
        <f t="shared" si="552"/>
        <v>2313.0968377869067</v>
      </c>
      <c r="U1761" s="401">
        <f t="shared" si="552"/>
        <v>2385.6285235036976</v>
      </c>
      <c r="V1761" s="401">
        <f t="shared" si="552"/>
        <v>2540.4160840352952</v>
      </c>
      <c r="W1761" s="401">
        <f t="shared" si="552"/>
        <v>2670.3723361841699</v>
      </c>
      <c r="X1761" s="401">
        <f t="shared" si="552"/>
        <v>2827.8736064903123</v>
      </c>
      <c r="Y1761" s="401">
        <f t="shared" si="552"/>
        <v>2896.1828151273403</v>
      </c>
      <c r="Z1761" s="401">
        <f t="shared" si="552"/>
        <v>3136.8118194724375</v>
      </c>
      <c r="AA1761" s="401">
        <f t="shared" si="552"/>
        <v>3373.4719999999998</v>
      </c>
      <c r="AB1761" s="401">
        <f t="shared" si="552"/>
        <v>3484.9660000000003</v>
      </c>
      <c r="AC1761" s="401">
        <f t="shared" si="552"/>
        <v>3645.0810000000001</v>
      </c>
      <c r="AD1761" s="401">
        <f t="shared" si="552"/>
        <v>3711.6500000000005</v>
      </c>
      <c r="AE1761" s="401">
        <f t="shared" si="552"/>
        <v>3938.91</v>
      </c>
      <c r="AF1761" s="401">
        <f t="shared" si="552"/>
        <v>4145.2309999999998</v>
      </c>
      <c r="AG1761" s="402">
        <f t="shared" si="552"/>
        <v>4682.7440000000006</v>
      </c>
      <c r="AH1761" s="402"/>
    </row>
    <row r="1762" spans="1:34" s="377" customFormat="1" ht="13.8" x14ac:dyDescent="0.25">
      <c r="A1762" s="383" t="s">
        <v>612</v>
      </c>
      <c r="B1762" s="384"/>
      <c r="C1762" s="406"/>
      <c r="D1762" s="401">
        <f>D109</f>
        <v>419.06012770498143</v>
      </c>
      <c r="E1762" s="401">
        <f t="shared" ref="E1762:AG1762" si="553">E109</f>
        <v>461.30311433237517</v>
      </c>
      <c r="F1762" s="401">
        <f t="shared" si="553"/>
        <v>525.76041620428975</v>
      </c>
      <c r="G1762" s="401">
        <f t="shared" si="553"/>
        <v>545.9777367008644</v>
      </c>
      <c r="H1762" s="401">
        <f t="shared" si="553"/>
        <v>606.8065851038541</v>
      </c>
      <c r="I1762" s="401">
        <f t="shared" si="553"/>
        <v>620.09004213490482</v>
      </c>
      <c r="J1762" s="401">
        <f t="shared" si="553"/>
        <v>659.12688817332264</v>
      </c>
      <c r="K1762" s="401">
        <f t="shared" si="553"/>
        <v>659.90401450462434</v>
      </c>
      <c r="L1762" s="401">
        <f t="shared" si="553"/>
        <v>742.82515749809625</v>
      </c>
      <c r="M1762" s="401">
        <f t="shared" si="553"/>
        <v>815.57863185756651</v>
      </c>
      <c r="N1762" s="401">
        <f t="shared" si="553"/>
        <v>941.12317884164827</v>
      </c>
      <c r="O1762" s="401">
        <f t="shared" si="553"/>
        <v>937.18442579370731</v>
      </c>
      <c r="P1762" s="401">
        <f t="shared" si="553"/>
        <v>1029.0001020565985</v>
      </c>
      <c r="Q1762" s="401">
        <f t="shared" si="553"/>
        <v>1095.2804406758476</v>
      </c>
      <c r="R1762" s="401">
        <f t="shared" si="553"/>
        <v>1359.2001282662586</v>
      </c>
      <c r="S1762" s="401">
        <f t="shared" si="553"/>
        <v>1435.5518615908359</v>
      </c>
      <c r="T1762" s="401">
        <f t="shared" si="553"/>
        <v>1607.8773043162075</v>
      </c>
      <c r="U1762" s="401">
        <f t="shared" si="553"/>
        <v>1649.9115384023889</v>
      </c>
      <c r="V1762" s="401">
        <f t="shared" si="553"/>
        <v>1750.8612623707272</v>
      </c>
      <c r="W1762" s="401">
        <f t="shared" si="553"/>
        <v>1860.9092646360946</v>
      </c>
      <c r="X1762" s="401">
        <f t="shared" si="553"/>
        <v>1949.3283169123501</v>
      </c>
      <c r="Y1762" s="401">
        <f t="shared" si="553"/>
        <v>1988.742186031523</v>
      </c>
      <c r="Z1762" s="401">
        <f t="shared" si="553"/>
        <v>2157.1003869661836</v>
      </c>
      <c r="AA1762" s="401">
        <f t="shared" si="553"/>
        <v>2335.8249999999998</v>
      </c>
      <c r="AB1762" s="401">
        <f t="shared" si="553"/>
        <v>2391.2860000000001</v>
      </c>
      <c r="AC1762" s="401">
        <f t="shared" si="553"/>
        <v>2466.4780000000001</v>
      </c>
      <c r="AD1762" s="401">
        <f t="shared" si="553"/>
        <v>2560.0910000000003</v>
      </c>
      <c r="AE1762" s="401">
        <f t="shared" si="553"/>
        <v>2637.2040000000002</v>
      </c>
      <c r="AF1762" s="401">
        <f t="shared" si="553"/>
        <v>2770.1320000000001</v>
      </c>
      <c r="AG1762" s="402">
        <f t="shared" si="553"/>
        <v>3186.8620000000001</v>
      </c>
      <c r="AH1762" s="402"/>
    </row>
    <row r="1763" spans="1:34" s="377" customFormat="1" ht="13.8" x14ac:dyDescent="0.25">
      <c r="A1763" s="383" t="s">
        <v>613</v>
      </c>
      <c r="B1763" s="384"/>
      <c r="C1763" s="406"/>
      <c r="D1763" s="401">
        <f>D110</f>
        <v>219.8528619798937</v>
      </c>
      <c r="E1763" s="401">
        <f t="shared" ref="E1763:AG1763" si="554">E110</f>
        <v>240.44603692959828</v>
      </c>
      <c r="F1763" s="401">
        <f t="shared" si="554"/>
        <v>277.80231077320519</v>
      </c>
      <c r="G1763" s="401">
        <f t="shared" si="554"/>
        <v>279.31466988331084</v>
      </c>
      <c r="H1763" s="401">
        <f t="shared" si="554"/>
        <v>309.11078164752081</v>
      </c>
      <c r="I1763" s="401">
        <f t="shared" si="554"/>
        <v>320.61610090949466</v>
      </c>
      <c r="J1763" s="401">
        <f t="shared" si="554"/>
        <v>338.75891863344009</v>
      </c>
      <c r="K1763" s="401">
        <f t="shared" si="554"/>
        <v>358.93774825487486</v>
      </c>
      <c r="L1763" s="401">
        <f t="shared" si="554"/>
        <v>395.10429709553745</v>
      </c>
      <c r="M1763" s="401">
        <f t="shared" si="554"/>
        <v>410.16973685097133</v>
      </c>
      <c r="N1763" s="401">
        <f t="shared" si="554"/>
        <v>468.29869433310756</v>
      </c>
      <c r="O1763" s="401">
        <f t="shared" si="554"/>
        <v>481.9445403248456</v>
      </c>
      <c r="P1763" s="401">
        <f t="shared" si="554"/>
        <v>495.9407995381527</v>
      </c>
      <c r="Q1763" s="401">
        <f t="shared" si="554"/>
        <v>543.40087798064462</v>
      </c>
      <c r="R1763" s="401">
        <f t="shared" si="554"/>
        <v>558.04364623043261</v>
      </c>
      <c r="S1763" s="401">
        <f t="shared" si="554"/>
        <v>613.66747391168099</v>
      </c>
      <c r="T1763" s="401">
        <f t="shared" si="554"/>
        <v>705.21953347069916</v>
      </c>
      <c r="U1763" s="401">
        <f t="shared" si="554"/>
        <v>735.71698510130875</v>
      </c>
      <c r="V1763" s="401">
        <f t="shared" si="554"/>
        <v>789.55482166456784</v>
      </c>
      <c r="W1763" s="401">
        <f t="shared" si="554"/>
        <v>809.46307154807539</v>
      </c>
      <c r="X1763" s="401">
        <f t="shared" si="554"/>
        <v>878.54528957796231</v>
      </c>
      <c r="Y1763" s="401">
        <f t="shared" si="554"/>
        <v>907.44062909581748</v>
      </c>
      <c r="Z1763" s="401">
        <f t="shared" si="554"/>
        <v>979.7114325062538</v>
      </c>
      <c r="AA1763" s="401">
        <f t="shared" si="554"/>
        <v>1037.6469999999999</v>
      </c>
      <c r="AB1763" s="401">
        <f t="shared" si="554"/>
        <v>1093.68</v>
      </c>
      <c r="AC1763" s="401">
        <f t="shared" si="554"/>
        <v>1178.6030000000001</v>
      </c>
      <c r="AD1763" s="401">
        <f t="shared" si="554"/>
        <v>1151.559</v>
      </c>
      <c r="AE1763" s="401">
        <f t="shared" si="554"/>
        <v>1301.7059999999999</v>
      </c>
      <c r="AF1763" s="401">
        <f t="shared" si="554"/>
        <v>1375.0989999999999</v>
      </c>
      <c r="AG1763" s="402">
        <f t="shared" si="554"/>
        <v>1495.8820000000001</v>
      </c>
      <c r="AH1763" s="402"/>
    </row>
    <row r="1764" spans="1:34" s="377" customFormat="1" ht="13.8" x14ac:dyDescent="0.25">
      <c r="A1764" s="383" t="s">
        <v>614</v>
      </c>
      <c r="B1764" s="384"/>
      <c r="C1764" s="406"/>
      <c r="D1764" s="401">
        <f>D1765+D1766</f>
        <v>884.53276230651863</v>
      </c>
      <c r="E1764" s="401">
        <f t="shared" ref="E1764:AG1764" si="555">E1765+E1766</f>
        <v>919.38934629557218</v>
      </c>
      <c r="F1764" s="401">
        <f t="shared" si="555"/>
        <v>1004.6391191886047</v>
      </c>
      <c r="G1764" s="401">
        <f t="shared" si="555"/>
        <v>1054.7244903786161</v>
      </c>
      <c r="H1764" s="401">
        <f t="shared" si="555"/>
        <v>1097.8874038970671</v>
      </c>
      <c r="I1764" s="401">
        <f t="shared" si="555"/>
        <v>1153.5318701975457</v>
      </c>
      <c r="J1764" s="401">
        <f t="shared" si="555"/>
        <v>1213.6344021883797</v>
      </c>
      <c r="K1764" s="401">
        <f t="shared" si="555"/>
        <v>1292.9174512175071</v>
      </c>
      <c r="L1764" s="401">
        <f t="shared" si="555"/>
        <v>1341.3252136446126</v>
      </c>
      <c r="M1764" s="401">
        <f t="shared" si="555"/>
        <v>1451.6448943762591</v>
      </c>
      <c r="N1764" s="401">
        <f t="shared" si="555"/>
        <v>1452.2920265867958</v>
      </c>
      <c r="O1764" s="401">
        <f t="shared" si="555"/>
        <v>1556.0207478228722</v>
      </c>
      <c r="P1764" s="401">
        <f t="shared" si="555"/>
        <v>1604.3410252095564</v>
      </c>
      <c r="Q1764" s="401">
        <f t="shared" si="555"/>
        <v>1753.6841555717633</v>
      </c>
      <c r="R1764" s="401">
        <f t="shared" si="555"/>
        <v>1771.3314185671604</v>
      </c>
      <c r="S1764" s="401">
        <f t="shared" si="555"/>
        <v>1870.5658350612168</v>
      </c>
      <c r="T1764" s="401">
        <f t="shared" si="555"/>
        <v>1890.3004137346859</v>
      </c>
      <c r="U1764" s="401">
        <f t="shared" si="555"/>
        <v>2067.5138852070213</v>
      </c>
      <c r="V1764" s="401">
        <f t="shared" si="555"/>
        <v>2072.9792253116266</v>
      </c>
      <c r="W1764" s="401">
        <f t="shared" si="555"/>
        <v>2228.1797341717911</v>
      </c>
      <c r="X1764" s="401">
        <f t="shared" si="555"/>
        <v>2379.0326940407549</v>
      </c>
      <c r="Y1764" s="401">
        <f t="shared" si="555"/>
        <v>2506.0955635379187</v>
      </c>
      <c r="Z1764" s="401">
        <f t="shared" si="555"/>
        <v>2610.0491174562226</v>
      </c>
      <c r="AA1764" s="401">
        <f t="shared" si="555"/>
        <v>2715.4806128860173</v>
      </c>
      <c r="AB1764" s="401">
        <f t="shared" si="555"/>
        <v>2928.1366128860177</v>
      </c>
      <c r="AC1764" s="401">
        <f t="shared" si="555"/>
        <v>2986.856612886017</v>
      </c>
      <c r="AD1764" s="401">
        <f t="shared" si="555"/>
        <v>3098.713612886017</v>
      </c>
      <c r="AE1764" s="401">
        <f t="shared" si="555"/>
        <v>3237.4016128860171</v>
      </c>
      <c r="AF1764" s="401">
        <f t="shared" si="555"/>
        <v>3432.7566128860171</v>
      </c>
      <c r="AG1764" s="402">
        <f t="shared" si="555"/>
        <v>3520.9336128860177</v>
      </c>
      <c r="AH1764" s="402"/>
    </row>
    <row r="1765" spans="1:34" s="377" customFormat="1" ht="13.8" x14ac:dyDescent="0.25">
      <c r="A1765" s="383" t="s">
        <v>615</v>
      </c>
      <c r="B1765" s="384"/>
      <c r="C1765" s="406"/>
      <c r="D1765" s="401">
        <f>D113</f>
        <v>70.38837217637591</v>
      </c>
      <c r="E1765" s="401">
        <f t="shared" ref="E1765:AG1765" si="556">E113</f>
        <v>113.65944620075872</v>
      </c>
      <c r="F1765" s="401">
        <f t="shared" si="556"/>
        <v>102.40713476283086</v>
      </c>
      <c r="G1765" s="401">
        <f t="shared" si="556"/>
        <v>82.882712831627117</v>
      </c>
      <c r="H1765" s="401">
        <f t="shared" si="556"/>
        <v>81.591392349486995</v>
      </c>
      <c r="I1765" s="401">
        <f t="shared" si="556"/>
        <v>82.140641112423324</v>
      </c>
      <c r="J1765" s="401">
        <f t="shared" si="556"/>
        <v>83.804666944670288</v>
      </c>
      <c r="K1765" s="401">
        <f t="shared" si="556"/>
        <v>81.545266872096732</v>
      </c>
      <c r="L1765" s="401">
        <f t="shared" si="556"/>
        <v>103.34022697906303</v>
      </c>
      <c r="M1765" s="401">
        <f t="shared" si="556"/>
        <v>122.23809095107906</v>
      </c>
      <c r="N1765" s="401">
        <f t="shared" si="556"/>
        <v>104.2965994170366</v>
      </c>
      <c r="O1765" s="401">
        <f t="shared" si="556"/>
        <v>114.96124847451284</v>
      </c>
      <c r="P1765" s="401">
        <f t="shared" si="556"/>
        <v>115.40898189621913</v>
      </c>
      <c r="Q1765" s="401">
        <f t="shared" si="556"/>
        <v>145.94667779185104</v>
      </c>
      <c r="R1765" s="401">
        <f t="shared" si="556"/>
        <v>182.25166066043988</v>
      </c>
      <c r="S1765" s="401">
        <f t="shared" si="556"/>
        <v>191.4110446443722</v>
      </c>
      <c r="T1765" s="401">
        <f t="shared" si="556"/>
        <v>212.51277171887824</v>
      </c>
      <c r="U1765" s="401">
        <f t="shared" si="556"/>
        <v>321.27293222232811</v>
      </c>
      <c r="V1765" s="401">
        <f t="shared" si="556"/>
        <v>268.40614918134236</v>
      </c>
      <c r="W1765" s="401">
        <f t="shared" si="556"/>
        <v>299.29722604448716</v>
      </c>
      <c r="X1765" s="401">
        <f t="shared" si="556"/>
        <v>319.17852544488454</v>
      </c>
      <c r="Y1765" s="401">
        <f t="shared" si="556"/>
        <v>340.5681533569886</v>
      </c>
      <c r="Z1765" s="401">
        <f t="shared" si="556"/>
        <v>364.04851411472538</v>
      </c>
      <c r="AA1765" s="401">
        <f t="shared" si="556"/>
        <v>421.97800000000001</v>
      </c>
      <c r="AB1765" s="401">
        <f t="shared" si="556"/>
        <v>477.91699999999997</v>
      </c>
      <c r="AC1765" s="401">
        <f t="shared" si="556"/>
        <v>503.13099999999997</v>
      </c>
      <c r="AD1765" s="401">
        <f t="shared" si="556"/>
        <v>523.31200000000001</v>
      </c>
      <c r="AE1765" s="401">
        <f t="shared" si="556"/>
        <v>566.49300000000005</v>
      </c>
      <c r="AF1765" s="401">
        <f t="shared" si="556"/>
        <v>610.78300000000002</v>
      </c>
      <c r="AG1765" s="402">
        <f t="shared" si="556"/>
        <v>657.72</v>
      </c>
      <c r="AH1765" s="402"/>
    </row>
    <row r="1766" spans="1:34" s="377" customFormat="1" ht="13.8" x14ac:dyDescent="0.25">
      <c r="A1766" s="383" t="s">
        <v>616</v>
      </c>
      <c r="B1766" s="384"/>
      <c r="C1766" s="406"/>
      <c r="D1766" s="401">
        <f>D117+'[2]PIB_Annuel (2016)'!$D$116+'[2]PIB_Annuel (2016)'!$D$115</f>
        <v>814.14439013014271</v>
      </c>
      <c r="E1766" s="401">
        <f>E117+'[2]PIB_Annuel (2016)'!$D$116+'[2]PIB_Annuel (2016)'!$D$115</f>
        <v>805.7299000948135</v>
      </c>
      <c r="F1766" s="401">
        <f>F117+'[2]PIB_Annuel (2016)'!$D$116+'[2]PIB_Annuel (2016)'!$D$115</f>
        <v>902.23198442577382</v>
      </c>
      <c r="G1766" s="401">
        <f>G117+'[2]PIB_Annuel (2016)'!$D$116+'[2]PIB_Annuel (2016)'!$D$115</f>
        <v>971.84177754698896</v>
      </c>
      <c r="H1766" s="401">
        <f>H117+'[2]PIB_Annuel (2016)'!$D$116+'[2]PIB_Annuel (2016)'!$D$115</f>
        <v>1016.2960115475802</v>
      </c>
      <c r="I1766" s="401">
        <f>I117+'[2]PIB_Annuel (2016)'!$D$116+'[2]PIB_Annuel (2016)'!$D$115</f>
        <v>1071.3912290851224</v>
      </c>
      <c r="J1766" s="401">
        <f>J117+'[2]PIB_Annuel (2016)'!$D$116+'[2]PIB_Annuel (2016)'!$D$115</f>
        <v>1129.8297352437094</v>
      </c>
      <c r="K1766" s="401">
        <f>K117+'[2]PIB_Annuel (2016)'!$D$116+'[2]PIB_Annuel (2016)'!$D$115</f>
        <v>1211.3721843454102</v>
      </c>
      <c r="L1766" s="401">
        <f>L117+'[2]PIB_Annuel (2016)'!$D$116+'[2]PIB_Annuel (2016)'!$D$115</f>
        <v>1237.9849866655495</v>
      </c>
      <c r="M1766" s="401">
        <f>M117+'[2]PIB_Annuel (2016)'!$D$116+'[2]PIB_Annuel (2016)'!$D$115</f>
        <v>1329.40680342518</v>
      </c>
      <c r="N1766" s="401">
        <f>N117+'[2]PIB_Annuel (2016)'!$D$116+'[2]PIB_Annuel (2016)'!$D$115</f>
        <v>1347.9954271697593</v>
      </c>
      <c r="O1766" s="401">
        <f>O117+'[2]PIB_Annuel (2016)'!$D$116+'[2]PIB_Annuel (2016)'!$D$115</f>
        <v>1441.0594993483594</v>
      </c>
      <c r="P1766" s="401">
        <f>P117+'[2]PIB_Annuel (2016)'!$D$116+'[2]PIB_Annuel (2016)'!$D$115</f>
        <v>1488.9320433133373</v>
      </c>
      <c r="Q1766" s="401">
        <f>Q117+'[2]PIB_Annuel (2016)'!$D$116+'[2]PIB_Annuel (2016)'!$D$115</f>
        <v>1607.7374777799123</v>
      </c>
      <c r="R1766" s="401">
        <f>R117+'[2]PIB_Annuel (2016)'!$D$116+'[2]PIB_Annuel (2016)'!$D$115</f>
        <v>1589.0797579067205</v>
      </c>
      <c r="S1766" s="401">
        <f>S117+'[2]PIB_Annuel (2016)'!$D$116+'[2]PIB_Annuel (2016)'!$D$115</f>
        <v>1679.1547904168447</v>
      </c>
      <c r="T1766" s="401">
        <f>T117+'[2]PIB_Annuel (2016)'!$D$116+'[2]PIB_Annuel (2016)'!$D$115</f>
        <v>1677.7876420158077</v>
      </c>
      <c r="U1766" s="401">
        <f>U117+'[2]PIB_Annuel (2016)'!$D$116+'[2]PIB_Annuel (2016)'!$D$115</f>
        <v>1746.240952984693</v>
      </c>
      <c r="V1766" s="401">
        <f>V117+'[2]PIB_Annuel (2016)'!$D$116+'[2]PIB_Annuel (2016)'!$D$115</f>
        <v>1804.5730761302843</v>
      </c>
      <c r="W1766" s="401">
        <f>W117+'[2]PIB_Annuel (2016)'!$D$116+'[2]PIB_Annuel (2016)'!$D$115</f>
        <v>1928.8825081273039</v>
      </c>
      <c r="X1766" s="401">
        <f>X117+'[2]PIB_Annuel (2016)'!$D$116+'[2]PIB_Annuel (2016)'!$D$115</f>
        <v>2059.8541685958703</v>
      </c>
      <c r="Y1766" s="401">
        <f>Y117+'[2]PIB_Annuel (2016)'!$D$116+'[2]PIB_Annuel (2016)'!$D$115</f>
        <v>2165.52741018093</v>
      </c>
      <c r="Z1766" s="401">
        <f>Z117+'[2]PIB_Annuel (2016)'!$D$116+'[2]PIB_Annuel (2016)'!$D$115</f>
        <v>2246.000603341497</v>
      </c>
      <c r="AA1766" s="401">
        <f>AA117+'[2]PIB_Annuel (2016)'!$D$116+'[2]PIB_Annuel (2016)'!$D$115</f>
        <v>2293.5026128860172</v>
      </c>
      <c r="AB1766" s="401">
        <f>AB117+'[2]PIB_Annuel (2016)'!$D$116+'[2]PIB_Annuel (2016)'!$D$115</f>
        <v>2450.2196128860178</v>
      </c>
      <c r="AC1766" s="401">
        <f>AC117+'[2]PIB_Annuel (2016)'!$D$116+'[2]PIB_Annuel (2016)'!$D$115</f>
        <v>2483.7256128860172</v>
      </c>
      <c r="AD1766" s="401">
        <f>AD117+'[2]PIB_Annuel (2016)'!$D$116+'[2]PIB_Annuel (2016)'!$D$115</f>
        <v>2575.4016128860171</v>
      </c>
      <c r="AE1766" s="401">
        <f>AE117+'[2]PIB_Annuel (2016)'!$D$116+'[2]PIB_Annuel (2016)'!$D$115</f>
        <v>2670.9086128860172</v>
      </c>
      <c r="AF1766" s="401">
        <f>AF117+'[2]PIB_Annuel (2016)'!$D$116+'[2]PIB_Annuel (2016)'!$D$115</f>
        <v>2821.9736128860172</v>
      </c>
      <c r="AG1766" s="402">
        <f>AG117+'[2]PIB_Annuel (2016)'!$D$116+'[2]PIB_Annuel (2016)'!$D$115</f>
        <v>2863.2136128860175</v>
      </c>
      <c r="AH1766" s="402"/>
    </row>
    <row r="1767" spans="1:34" s="377" customFormat="1" ht="13.8" x14ac:dyDescent="0.25">
      <c r="A1767" s="383" t="s">
        <v>617</v>
      </c>
      <c r="B1767" s="384"/>
      <c r="C1767" s="406"/>
      <c r="D1767" s="401">
        <f>D114</f>
        <v>318.32468466367033</v>
      </c>
      <c r="E1767" s="401">
        <f t="shared" ref="E1767:AG1767" si="557">E114</f>
        <v>305.15163387831393</v>
      </c>
      <c r="F1767" s="401">
        <f t="shared" si="557"/>
        <v>320.96836492102585</v>
      </c>
      <c r="G1767" s="401">
        <f t="shared" si="557"/>
        <v>292.15714550750755</v>
      </c>
      <c r="H1767" s="401">
        <f t="shared" si="557"/>
        <v>357.22510394132638</v>
      </c>
      <c r="I1767" s="401">
        <f t="shared" si="557"/>
        <v>363.79659166151532</v>
      </c>
      <c r="J1767" s="401">
        <f t="shared" si="557"/>
        <v>407.12161113416022</v>
      </c>
      <c r="K1767" s="401">
        <f t="shared" si="557"/>
        <v>429.72243914620304</v>
      </c>
      <c r="L1767" s="401">
        <f t="shared" si="557"/>
        <v>404.13238844065376</v>
      </c>
      <c r="M1767" s="401">
        <f t="shared" si="557"/>
        <v>458.82703677258007</v>
      </c>
      <c r="N1767" s="401">
        <f t="shared" si="557"/>
        <v>445.70528295179281</v>
      </c>
      <c r="O1767" s="401">
        <f t="shared" si="557"/>
        <v>479.23178658378424</v>
      </c>
      <c r="P1767" s="401">
        <f t="shared" si="557"/>
        <v>475.77296698527454</v>
      </c>
      <c r="Q1767" s="401">
        <f t="shared" si="557"/>
        <v>513.59964768151315</v>
      </c>
      <c r="R1767" s="401">
        <f t="shared" si="557"/>
        <v>526.45121809081877</v>
      </c>
      <c r="S1767" s="401">
        <f t="shared" si="557"/>
        <v>614.74248102890908</v>
      </c>
      <c r="T1767" s="401">
        <f t="shared" si="557"/>
        <v>636.28443518264544</v>
      </c>
      <c r="U1767" s="401">
        <f t="shared" si="557"/>
        <v>680.64707691923843</v>
      </c>
      <c r="V1767" s="401">
        <f t="shared" si="557"/>
        <v>765.0353799192593</v>
      </c>
      <c r="W1767" s="401">
        <f t="shared" si="557"/>
        <v>830.42847825992214</v>
      </c>
      <c r="X1767" s="401">
        <f t="shared" si="557"/>
        <v>978.91627443563914</v>
      </c>
      <c r="Y1767" s="401">
        <f t="shared" si="557"/>
        <v>959.44962328184522</v>
      </c>
      <c r="Z1767" s="401">
        <f t="shared" si="557"/>
        <v>980.1318621377286</v>
      </c>
      <c r="AA1767" s="401">
        <f t="shared" si="557"/>
        <v>1131.787</v>
      </c>
      <c r="AB1767" s="401">
        <f t="shared" si="557"/>
        <v>1196.4090000000001</v>
      </c>
      <c r="AC1767" s="401">
        <f t="shared" si="557"/>
        <v>1276.2750000000001</v>
      </c>
      <c r="AD1767" s="401">
        <f t="shared" si="557"/>
        <v>1322.3620000000001</v>
      </c>
      <c r="AE1767" s="401">
        <f t="shared" si="557"/>
        <v>1376.9680000000001</v>
      </c>
      <c r="AF1767" s="401">
        <f t="shared" si="557"/>
        <v>1443.96</v>
      </c>
      <c r="AG1767" s="402">
        <f t="shared" si="557"/>
        <v>1508.079</v>
      </c>
      <c r="AH1767" s="402"/>
    </row>
    <row r="1768" spans="1:34" s="377" customFormat="1" ht="13.8" x14ac:dyDescent="0.25">
      <c r="A1768" s="385"/>
      <c r="B1768" s="384"/>
      <c r="C1768" s="406"/>
      <c r="D1768" s="401"/>
      <c r="E1768" s="401"/>
      <c r="F1768" s="401"/>
      <c r="G1768" s="401"/>
      <c r="H1768" s="401"/>
      <c r="I1768" s="401"/>
      <c r="J1768" s="401"/>
      <c r="K1768" s="401"/>
      <c r="L1768" s="401"/>
      <c r="M1768" s="401"/>
      <c r="N1768" s="401"/>
      <c r="O1768" s="401"/>
      <c r="P1768" s="401"/>
      <c r="Q1768" s="401"/>
      <c r="R1768" s="401"/>
      <c r="S1768" s="401"/>
      <c r="T1768" s="401"/>
      <c r="U1768" s="401"/>
      <c r="V1768" s="401"/>
      <c r="W1768" s="401"/>
      <c r="X1768" s="401"/>
      <c r="Y1768" s="401"/>
      <c r="Z1768" s="401"/>
      <c r="AA1768" s="401"/>
      <c r="AB1768" s="401"/>
      <c r="AC1768" s="401"/>
      <c r="AD1768" s="401"/>
      <c r="AE1768" s="401"/>
      <c r="AF1768" s="401"/>
      <c r="AG1768" s="402"/>
      <c r="AH1768" s="402"/>
    </row>
    <row r="1769" spans="1:34" s="377" customFormat="1" ht="13.8" x14ac:dyDescent="0.25">
      <c r="A1769" s="386" t="s">
        <v>618</v>
      </c>
      <c r="B1769" s="384"/>
      <c r="C1769" s="406"/>
      <c r="D1769" s="401">
        <f>D118</f>
        <v>4424.5204730122296</v>
      </c>
      <c r="E1769" s="401">
        <f t="shared" ref="E1769:AG1769" si="558">E118</f>
        <v>4780.5515150727861</v>
      </c>
      <c r="F1769" s="401">
        <f t="shared" si="558"/>
        <v>5270.7031784125647</v>
      </c>
      <c r="G1769" s="401">
        <f t="shared" si="558"/>
        <v>5468.8556538339099</v>
      </c>
      <c r="H1769" s="401">
        <f t="shared" si="558"/>
        <v>6108.2325732809568</v>
      </c>
      <c r="I1769" s="401">
        <f t="shared" si="558"/>
        <v>6384.9447638266902</v>
      </c>
      <c r="J1769" s="401">
        <f t="shared" si="558"/>
        <v>6794.1236012536883</v>
      </c>
      <c r="K1769" s="401">
        <f t="shared" si="558"/>
        <v>7176.3181238816906</v>
      </c>
      <c r="L1769" s="401">
        <f t="shared" si="558"/>
        <v>7707.5732112560936</v>
      </c>
      <c r="M1769" s="401">
        <f t="shared" si="558"/>
        <v>8315.0738671563031</v>
      </c>
      <c r="N1769" s="401">
        <f t="shared" si="558"/>
        <v>9232.2612476972972</v>
      </c>
      <c r="O1769" s="401">
        <f t="shared" si="558"/>
        <v>9437.6568280563351</v>
      </c>
      <c r="P1769" s="401">
        <f t="shared" si="558"/>
        <v>9859.1038099542529</v>
      </c>
      <c r="Q1769" s="401">
        <f t="shared" si="558"/>
        <v>10518.391439365343</v>
      </c>
      <c r="R1769" s="401">
        <f t="shared" si="558"/>
        <v>10977.948268369249</v>
      </c>
      <c r="S1769" s="401">
        <f t="shared" si="558"/>
        <v>11840.361935974997</v>
      </c>
      <c r="T1769" s="401">
        <f t="shared" si="558"/>
        <v>12651.237996117803</v>
      </c>
      <c r="U1769" s="401">
        <f t="shared" si="558"/>
        <v>13211.237313830748</v>
      </c>
      <c r="V1769" s="401">
        <f t="shared" si="558"/>
        <v>14161.311592267708</v>
      </c>
      <c r="W1769" s="401">
        <f t="shared" si="558"/>
        <v>15131.443466911391</v>
      </c>
      <c r="X1769" s="401">
        <f t="shared" si="558"/>
        <v>16368.75906444097</v>
      </c>
      <c r="Y1769" s="401">
        <f t="shared" si="558"/>
        <v>17449.241857683912</v>
      </c>
      <c r="Z1769" s="401">
        <f t="shared" si="558"/>
        <v>18230.751384834803</v>
      </c>
      <c r="AA1769" s="401">
        <f t="shared" si="558"/>
        <v>19040.09</v>
      </c>
      <c r="AB1769" s="401">
        <f t="shared" si="558"/>
        <v>19962.436000000002</v>
      </c>
      <c r="AC1769" s="401">
        <f t="shared" si="558"/>
        <v>21044.565000000002</v>
      </c>
      <c r="AD1769" s="401">
        <f t="shared" si="558"/>
        <v>21452.722000000002</v>
      </c>
      <c r="AE1769" s="401">
        <f t="shared" si="558"/>
        <v>22361.993999999999</v>
      </c>
      <c r="AF1769" s="401">
        <f t="shared" si="558"/>
        <v>23910.152999999998</v>
      </c>
      <c r="AG1769" s="402">
        <f t="shared" si="558"/>
        <v>26556.563000000002</v>
      </c>
      <c r="AH1769" s="402"/>
    </row>
    <row r="1770" spans="1:34" s="377" customFormat="1" ht="13.8" x14ac:dyDescent="0.25">
      <c r="A1770" s="386"/>
      <c r="B1770" s="384"/>
      <c r="C1770" s="406"/>
      <c r="D1770" s="401"/>
      <c r="E1770" s="401"/>
      <c r="F1770" s="401"/>
      <c r="G1770" s="401"/>
      <c r="H1770" s="401"/>
      <c r="I1770" s="401"/>
      <c r="J1770" s="401"/>
      <c r="K1770" s="401"/>
      <c r="L1770" s="401"/>
      <c r="M1770" s="401"/>
      <c r="N1770" s="401"/>
      <c r="O1770" s="401"/>
      <c r="P1770" s="401"/>
      <c r="Q1770" s="401"/>
      <c r="R1770" s="401"/>
      <c r="S1770" s="401"/>
      <c r="T1770" s="401"/>
      <c r="U1770" s="401"/>
      <c r="V1770" s="401"/>
      <c r="W1770" s="401"/>
      <c r="X1770" s="401"/>
      <c r="Y1770" s="401"/>
      <c r="Z1770" s="401"/>
      <c r="AA1770" s="401"/>
      <c r="AB1770" s="401"/>
      <c r="AC1770" s="401"/>
      <c r="AD1770" s="401"/>
      <c r="AE1770" s="401"/>
      <c r="AF1770" s="401"/>
      <c r="AG1770" s="402"/>
      <c r="AH1770" s="402"/>
    </row>
    <row r="1771" spans="1:34" s="377" customFormat="1" ht="13.8" x14ac:dyDescent="0.25">
      <c r="A1771" s="383" t="s">
        <v>619</v>
      </c>
      <c r="B1771" s="384"/>
      <c r="C1771" s="406"/>
      <c r="D1771" s="401">
        <f>D119</f>
        <v>243.56089635981988</v>
      </c>
      <c r="E1771" s="401">
        <f t="shared" ref="E1771:AG1771" si="559">E119</f>
        <v>305.16967625416703</v>
      </c>
      <c r="F1771" s="401">
        <f t="shared" si="559"/>
        <v>381.01991343066197</v>
      </c>
      <c r="G1771" s="401">
        <f t="shared" si="559"/>
        <v>462.99284046885259</v>
      </c>
      <c r="H1771" s="401">
        <f t="shared" si="559"/>
        <v>486.83329751019306</v>
      </c>
      <c r="I1771" s="401">
        <f t="shared" si="559"/>
        <v>581.11062573297988</v>
      </c>
      <c r="J1771" s="401">
        <f t="shared" si="559"/>
        <v>597.1433961388484</v>
      </c>
      <c r="K1771" s="401">
        <f t="shared" si="559"/>
        <v>652.66361757694392</v>
      </c>
      <c r="L1771" s="401">
        <f t="shared" si="559"/>
        <v>673.89504334766741</v>
      </c>
      <c r="M1771" s="401">
        <f t="shared" si="559"/>
        <v>768.67291086327145</v>
      </c>
      <c r="N1771" s="401">
        <f t="shared" si="559"/>
        <v>681.6887108361143</v>
      </c>
      <c r="O1771" s="401">
        <f t="shared" si="559"/>
        <v>711.33961948400611</v>
      </c>
      <c r="P1771" s="401">
        <f t="shared" si="559"/>
        <v>819.51057636125904</v>
      </c>
      <c r="Q1771" s="401">
        <f t="shared" si="559"/>
        <v>878.55032149397653</v>
      </c>
      <c r="R1771" s="401">
        <f t="shared" si="559"/>
        <v>801.0599766105945</v>
      </c>
      <c r="S1771" s="401">
        <f t="shared" si="559"/>
        <v>839.41268481280235</v>
      </c>
      <c r="T1771" s="401">
        <f t="shared" si="559"/>
        <v>866.2901844855254</v>
      </c>
      <c r="U1771" s="401">
        <f t="shared" si="559"/>
        <v>859.24612873803346</v>
      </c>
      <c r="V1771" s="401">
        <f t="shared" si="559"/>
        <v>941.21248742915873</v>
      </c>
      <c r="W1771" s="401">
        <f t="shared" si="559"/>
        <v>1033.5193137928293</v>
      </c>
      <c r="X1771" s="401">
        <f t="shared" si="559"/>
        <v>1242.6332096961469</v>
      </c>
      <c r="Y1771" s="401">
        <f t="shared" si="559"/>
        <v>1535.0130586801579</v>
      </c>
      <c r="Z1771" s="401">
        <f t="shared" si="559"/>
        <v>1676.0694875115048</v>
      </c>
      <c r="AA1771" s="401">
        <f t="shared" si="559"/>
        <v>1708.077</v>
      </c>
      <c r="AB1771" s="401">
        <f t="shared" si="559"/>
        <v>1827.539</v>
      </c>
      <c r="AC1771" s="401">
        <f t="shared" si="559"/>
        <v>1930.338</v>
      </c>
      <c r="AD1771" s="401">
        <f t="shared" si="559"/>
        <v>1851.3630000000001</v>
      </c>
      <c r="AE1771" s="401">
        <f t="shared" si="559"/>
        <v>1890.0930000000001</v>
      </c>
      <c r="AF1771" s="401">
        <f t="shared" si="559"/>
        <v>1983.0940000000001</v>
      </c>
      <c r="AG1771" s="402">
        <f t="shared" si="559"/>
        <v>2003.943</v>
      </c>
      <c r="AH1771" s="402"/>
    </row>
    <row r="1772" spans="1:34" s="377" customFormat="1" ht="13.8" x14ac:dyDescent="0.25">
      <c r="A1772" s="385"/>
      <c r="B1772" s="384"/>
      <c r="C1772" s="406"/>
      <c r="D1772" s="401"/>
      <c r="E1772" s="401"/>
      <c r="F1772" s="401"/>
      <c r="G1772" s="401"/>
      <c r="H1772" s="401"/>
      <c r="I1772" s="401"/>
      <c r="J1772" s="401"/>
      <c r="K1772" s="401"/>
      <c r="L1772" s="401"/>
      <c r="M1772" s="401"/>
      <c r="N1772" s="401"/>
      <c r="O1772" s="401"/>
      <c r="P1772" s="401"/>
      <c r="Q1772" s="401"/>
      <c r="R1772" s="401"/>
      <c r="S1772" s="401"/>
      <c r="T1772" s="401"/>
      <c r="U1772" s="401"/>
      <c r="V1772" s="401"/>
      <c r="W1772" s="401"/>
      <c r="X1772" s="401"/>
      <c r="Y1772" s="401"/>
      <c r="Z1772" s="401"/>
      <c r="AA1772" s="401"/>
      <c r="AB1772" s="401"/>
      <c r="AC1772" s="401"/>
      <c r="AD1772" s="401"/>
      <c r="AE1772" s="401"/>
      <c r="AF1772" s="401"/>
      <c r="AG1772" s="402"/>
      <c r="AH1772" s="402"/>
    </row>
    <row r="1773" spans="1:34" s="377" customFormat="1" ht="13.8" x14ac:dyDescent="0.25">
      <c r="A1773" s="383" t="s">
        <v>620</v>
      </c>
      <c r="B1773" s="384"/>
      <c r="C1773" s="406"/>
      <c r="D1773" s="401">
        <f>D120</f>
        <v>4668.0813693720493</v>
      </c>
      <c r="E1773" s="401">
        <f t="shared" ref="E1773:AG1773" si="560">E120</f>
        <v>5085.721191326953</v>
      </c>
      <c r="F1773" s="401">
        <f t="shared" si="560"/>
        <v>5651.7230918432269</v>
      </c>
      <c r="G1773" s="401">
        <f t="shared" si="560"/>
        <v>5931.8484943027624</v>
      </c>
      <c r="H1773" s="401">
        <f t="shared" si="560"/>
        <v>6595.0658707911498</v>
      </c>
      <c r="I1773" s="401">
        <f t="shared" si="560"/>
        <v>6966.0553895596704</v>
      </c>
      <c r="J1773" s="401">
        <f t="shared" si="560"/>
        <v>7391.2669973925367</v>
      </c>
      <c r="K1773" s="401">
        <f t="shared" si="560"/>
        <v>7828.9817414586341</v>
      </c>
      <c r="L1773" s="401">
        <f t="shared" si="560"/>
        <v>8381.4682546037602</v>
      </c>
      <c r="M1773" s="401">
        <f t="shared" si="560"/>
        <v>9083.7467780195748</v>
      </c>
      <c r="N1773" s="401">
        <f t="shared" si="560"/>
        <v>9913.9499585334124</v>
      </c>
      <c r="O1773" s="401">
        <f t="shared" si="560"/>
        <v>10148.996447540341</v>
      </c>
      <c r="P1773" s="401">
        <f t="shared" si="560"/>
        <v>10678.614386315512</v>
      </c>
      <c r="Q1773" s="401">
        <f t="shared" si="560"/>
        <v>11396.941760859319</v>
      </c>
      <c r="R1773" s="401">
        <f t="shared" si="560"/>
        <v>11779.008244979845</v>
      </c>
      <c r="S1773" s="401">
        <f t="shared" si="560"/>
        <v>12679.774620787799</v>
      </c>
      <c r="T1773" s="401">
        <f t="shared" si="560"/>
        <v>13517.528180603329</v>
      </c>
      <c r="U1773" s="401">
        <f t="shared" si="560"/>
        <v>14070.483442568782</v>
      </c>
      <c r="V1773" s="401">
        <f t="shared" si="560"/>
        <v>15102.524079696866</v>
      </c>
      <c r="W1773" s="401">
        <f t="shared" si="560"/>
        <v>16164.96278070422</v>
      </c>
      <c r="X1773" s="401">
        <f t="shared" si="560"/>
        <v>17611.392274137117</v>
      </c>
      <c r="Y1773" s="401">
        <f t="shared" si="560"/>
        <v>18984.254916364069</v>
      </c>
      <c r="Z1773" s="401">
        <f t="shared" si="560"/>
        <v>19906.820872346307</v>
      </c>
      <c r="AA1773" s="401">
        <f t="shared" si="560"/>
        <v>20748.167000000001</v>
      </c>
      <c r="AB1773" s="401">
        <f t="shared" si="560"/>
        <v>21789.975000000002</v>
      </c>
      <c r="AC1773" s="401">
        <f t="shared" si="560"/>
        <v>22974.903000000002</v>
      </c>
      <c r="AD1773" s="401">
        <f t="shared" si="560"/>
        <v>23304.085000000003</v>
      </c>
      <c r="AE1773" s="401">
        <f t="shared" si="560"/>
        <v>24252.087</v>
      </c>
      <c r="AF1773" s="401">
        <f t="shared" si="560"/>
        <v>25893.246999999999</v>
      </c>
      <c r="AG1773" s="402">
        <f t="shared" si="560"/>
        <v>28560.506000000001</v>
      </c>
      <c r="AH1773" s="402"/>
    </row>
    <row r="1774" spans="1:34" s="377" customFormat="1" ht="13.8" x14ac:dyDescent="0.25">
      <c r="A1774" s="387" t="s">
        <v>621</v>
      </c>
      <c r="B1774" s="384"/>
      <c r="C1774" s="406"/>
      <c r="D1774" s="401">
        <f>D1773-D1776</f>
        <v>4498.5985344291748</v>
      </c>
      <c r="E1774" s="401">
        <f t="shared" ref="E1774:AG1774" si="561">E1773-E1776</f>
        <v>4874.4880529057345</v>
      </c>
      <c r="F1774" s="401">
        <f t="shared" si="561"/>
        <v>5468.2549390624108</v>
      </c>
      <c r="G1774" s="401">
        <f t="shared" si="561"/>
        <v>5597.5108842827567</v>
      </c>
      <c r="H1774" s="401">
        <f t="shared" si="561"/>
        <v>6284.5141194700118</v>
      </c>
      <c r="I1774" s="401">
        <f t="shared" si="561"/>
        <v>6674.50132891046</v>
      </c>
      <c r="J1774" s="401">
        <f t="shared" si="561"/>
        <v>7182.3455035844099</v>
      </c>
      <c r="K1774" s="401">
        <f t="shared" si="561"/>
        <v>7505.0723360077527</v>
      </c>
      <c r="L1774" s="401">
        <f t="shared" si="561"/>
        <v>8068.7214384174395</v>
      </c>
      <c r="M1774" s="401">
        <f t="shared" si="561"/>
        <v>8805.1500216265813</v>
      </c>
      <c r="N1774" s="401">
        <f t="shared" si="561"/>
        <v>9490.700634612509</v>
      </c>
      <c r="O1774" s="401">
        <f t="shared" si="561"/>
        <v>9959.4494365886658</v>
      </c>
      <c r="P1774" s="401">
        <f t="shared" si="561"/>
        <v>10292.387795008612</v>
      </c>
      <c r="Q1774" s="401">
        <f t="shared" si="561"/>
        <v>11018.858722142963</v>
      </c>
      <c r="R1774" s="401">
        <f t="shared" si="561"/>
        <v>11266.245433113558</v>
      </c>
      <c r="S1774" s="401">
        <f t="shared" si="561"/>
        <v>12065.038802490755</v>
      </c>
      <c r="T1774" s="401">
        <f t="shared" si="561"/>
        <v>13087.317730339546</v>
      </c>
      <c r="U1774" s="401">
        <f t="shared" si="561"/>
        <v>13880.097020010418</v>
      </c>
      <c r="V1774" s="401">
        <f t="shared" si="561"/>
        <v>14628.238543390562</v>
      </c>
      <c r="W1774" s="401">
        <f t="shared" si="561"/>
        <v>15587.524612381667</v>
      </c>
      <c r="X1774" s="401">
        <f t="shared" si="561"/>
        <v>16953.967811711995</v>
      </c>
      <c r="Y1774" s="401">
        <f t="shared" si="561"/>
        <v>18161.85139539872</v>
      </c>
      <c r="Z1774" s="401">
        <f t="shared" si="561"/>
        <v>19278.318942311093</v>
      </c>
      <c r="AA1774" s="401">
        <f t="shared" si="561"/>
        <v>20220.984</v>
      </c>
      <c r="AB1774" s="401">
        <f t="shared" si="561"/>
        <v>21149.710000000003</v>
      </c>
      <c r="AC1774" s="401">
        <f t="shared" si="561"/>
        <v>22075.815000000002</v>
      </c>
      <c r="AD1774" s="401">
        <f t="shared" si="561"/>
        <v>22405.642000000003</v>
      </c>
      <c r="AE1774" s="401">
        <f t="shared" si="561"/>
        <v>23784.75</v>
      </c>
      <c r="AF1774" s="401">
        <f t="shared" si="561"/>
        <v>25020.463</v>
      </c>
      <c r="AG1774" s="402">
        <f t="shared" si="561"/>
        <v>26898.649000000001</v>
      </c>
      <c r="AH1774" s="402"/>
    </row>
    <row r="1775" spans="1:34" s="377" customFormat="1" ht="13.8" x14ac:dyDescent="0.25">
      <c r="A1775" s="387" t="s">
        <v>622</v>
      </c>
      <c r="B1775" s="384"/>
      <c r="C1775" s="406"/>
      <c r="D1775" s="401"/>
      <c r="E1775" s="401"/>
      <c r="F1775" s="401"/>
      <c r="G1775" s="401"/>
      <c r="H1775" s="401"/>
      <c r="I1775" s="401"/>
      <c r="J1775" s="401"/>
      <c r="K1775" s="401"/>
      <c r="L1775" s="401"/>
      <c r="M1775" s="401"/>
      <c r="N1775" s="401"/>
      <c r="O1775" s="401"/>
      <c r="P1775" s="401"/>
      <c r="Q1775" s="401"/>
      <c r="R1775" s="401"/>
      <c r="S1775" s="401"/>
      <c r="T1775" s="401"/>
      <c r="U1775" s="401"/>
      <c r="V1775" s="401"/>
      <c r="W1775" s="401"/>
      <c r="X1775" s="401"/>
      <c r="Y1775" s="401"/>
      <c r="Z1775" s="401"/>
      <c r="AA1775" s="401"/>
      <c r="AB1775" s="401"/>
      <c r="AC1775" s="401"/>
      <c r="AD1775" s="401"/>
      <c r="AE1775" s="401"/>
      <c r="AF1775" s="401"/>
      <c r="AG1775" s="402"/>
      <c r="AH1775" s="402"/>
    </row>
    <row r="1776" spans="1:34" s="377" customFormat="1" ht="14.4" thickBot="1" x14ac:dyDescent="0.3">
      <c r="A1776" s="388" t="s">
        <v>623</v>
      </c>
      <c r="B1776" s="389"/>
      <c r="C1776" s="411"/>
      <c r="D1776" s="404">
        <f>D102</f>
        <v>169.48283494287469</v>
      </c>
      <c r="E1776" s="404">
        <f t="shared" ref="E1776:AG1776" si="562">E102</f>
        <v>211.23313842121817</v>
      </c>
      <c r="F1776" s="404">
        <f t="shared" si="562"/>
        <v>183.46815278081593</v>
      </c>
      <c r="G1776" s="404">
        <f t="shared" si="562"/>
        <v>334.33761002000563</v>
      </c>
      <c r="H1776" s="404">
        <f t="shared" si="562"/>
        <v>310.551751321138</v>
      </c>
      <c r="I1776" s="404">
        <f t="shared" si="562"/>
        <v>291.55406064921038</v>
      </c>
      <c r="J1776" s="404">
        <f t="shared" si="562"/>
        <v>208.92149380812674</v>
      </c>
      <c r="K1776" s="404">
        <f t="shared" si="562"/>
        <v>323.90940545088154</v>
      </c>
      <c r="L1776" s="404">
        <f t="shared" si="562"/>
        <v>312.74681618632036</v>
      </c>
      <c r="M1776" s="404">
        <f t="shared" si="562"/>
        <v>278.59675639299422</v>
      </c>
      <c r="N1776" s="404">
        <f t="shared" si="562"/>
        <v>423.24932392090318</v>
      </c>
      <c r="O1776" s="404">
        <f t="shared" si="562"/>
        <v>189.54701095167496</v>
      </c>
      <c r="P1776" s="404">
        <f t="shared" si="562"/>
        <v>386.22659130690107</v>
      </c>
      <c r="Q1776" s="404">
        <f t="shared" si="562"/>
        <v>378.08303871635644</v>
      </c>
      <c r="R1776" s="404">
        <f t="shared" si="562"/>
        <v>512.76281186628728</v>
      </c>
      <c r="S1776" s="404">
        <f t="shared" si="562"/>
        <v>614.73581829704449</v>
      </c>
      <c r="T1776" s="404">
        <f t="shared" si="562"/>
        <v>430.21045026378232</v>
      </c>
      <c r="U1776" s="404">
        <f t="shared" si="562"/>
        <v>190.38642255836388</v>
      </c>
      <c r="V1776" s="404">
        <f t="shared" si="562"/>
        <v>474.285536306305</v>
      </c>
      <c r="W1776" s="404">
        <f t="shared" si="562"/>
        <v>577.438168322553</v>
      </c>
      <c r="X1776" s="404">
        <f t="shared" si="562"/>
        <v>657.42446242512074</v>
      </c>
      <c r="Y1776" s="404">
        <f t="shared" si="562"/>
        <v>822.40352096534787</v>
      </c>
      <c r="Z1776" s="404">
        <f t="shared" si="562"/>
        <v>628.50193003521281</v>
      </c>
      <c r="AA1776" s="404">
        <f t="shared" si="562"/>
        <v>527.18299999999999</v>
      </c>
      <c r="AB1776" s="404">
        <f t="shared" si="562"/>
        <v>640.26499999999999</v>
      </c>
      <c r="AC1776" s="404">
        <f t="shared" si="562"/>
        <v>899.08799999999997</v>
      </c>
      <c r="AD1776" s="404">
        <f t="shared" si="562"/>
        <v>898.44299999999998</v>
      </c>
      <c r="AE1776" s="404">
        <f t="shared" si="562"/>
        <v>467.33699999999999</v>
      </c>
      <c r="AF1776" s="404">
        <f t="shared" si="562"/>
        <v>872.78399999999999</v>
      </c>
      <c r="AG1776" s="405">
        <f t="shared" si="562"/>
        <v>1661.857</v>
      </c>
      <c r="AH1776" s="405"/>
    </row>
    <row r="1777" spans="1:34" s="377" customFormat="1" ht="15.6" x14ac:dyDescent="0.3">
      <c r="A1777" s="390"/>
      <c r="C1777" s="403"/>
      <c r="D1777" s="403"/>
      <c r="E1777" s="403"/>
      <c r="F1777" s="403"/>
      <c r="G1777" s="403"/>
      <c r="H1777" s="403"/>
      <c r="I1777" s="403"/>
      <c r="J1777" s="403"/>
      <c r="K1777" s="403"/>
      <c r="L1777" s="403"/>
      <c r="M1777" s="403"/>
      <c r="N1777" s="403"/>
      <c r="O1777" s="403"/>
      <c r="P1777" s="403"/>
      <c r="Q1777" s="403"/>
      <c r="R1777" s="403"/>
      <c r="S1777" s="403"/>
      <c r="T1777" s="403"/>
      <c r="U1777" s="403"/>
      <c r="V1777" s="403"/>
      <c r="W1777" s="403"/>
      <c r="X1777" s="403"/>
      <c r="Y1777" s="403"/>
      <c r="Z1777" s="403"/>
      <c r="AA1777" s="403"/>
      <c r="AB1777" s="403"/>
      <c r="AC1777" s="403"/>
      <c r="AD1777" s="403"/>
      <c r="AE1777" s="403"/>
      <c r="AF1777" s="403"/>
      <c r="AG1777" s="403"/>
      <c r="AH1777" s="403"/>
    </row>
    <row r="1778" spans="1:34" s="377" customFormat="1" ht="13.2" x14ac:dyDescent="0.25">
      <c r="A1778" s="400"/>
      <c r="C1778" s="403"/>
      <c r="D1778" s="403"/>
      <c r="E1778" s="403"/>
      <c r="F1778" s="403"/>
      <c r="G1778" s="403"/>
      <c r="H1778" s="403"/>
      <c r="I1778" s="403"/>
      <c r="J1778" s="403"/>
      <c r="K1778" s="403"/>
      <c r="L1778" s="403"/>
      <c r="M1778" s="403"/>
      <c r="N1778" s="403"/>
      <c r="O1778" s="403"/>
      <c r="P1778" s="403"/>
      <c r="Q1778" s="403"/>
      <c r="R1778" s="403"/>
      <c r="S1778" s="403"/>
      <c r="T1778" s="403"/>
      <c r="U1778" s="403"/>
      <c r="V1778" s="403"/>
      <c r="W1778" s="403"/>
      <c r="X1778" s="403"/>
      <c r="Y1778" s="403"/>
      <c r="Z1778" s="403"/>
      <c r="AA1778" s="403"/>
      <c r="AB1778" s="403"/>
      <c r="AC1778" s="403"/>
      <c r="AD1778" s="403"/>
      <c r="AE1778" s="403"/>
      <c r="AF1778" s="403"/>
      <c r="AG1778" s="403"/>
      <c r="AH1778" s="403"/>
    </row>
    <row r="1779" spans="1:34" s="377" customFormat="1" ht="16.2" thickBot="1" x14ac:dyDescent="0.35">
      <c r="A1779" s="392" t="s">
        <v>647</v>
      </c>
      <c r="C1779" s="403"/>
      <c r="D1779" s="403"/>
      <c r="E1779" s="403"/>
      <c r="F1779" s="403"/>
      <c r="G1779" s="403"/>
      <c r="H1779" s="403"/>
      <c r="I1779" s="403"/>
      <c r="J1779" s="403"/>
      <c r="K1779" s="403"/>
      <c r="L1779" s="403"/>
      <c r="M1779" s="403"/>
      <c r="N1779" s="403"/>
      <c r="O1779" s="403"/>
      <c r="P1779" s="403"/>
      <c r="Q1779" s="403"/>
      <c r="R1779" s="403"/>
      <c r="S1779" s="403"/>
      <c r="T1779" s="403"/>
      <c r="U1779" s="403"/>
      <c r="V1779" s="403"/>
      <c r="W1779" s="403"/>
      <c r="X1779" s="403"/>
      <c r="Y1779" s="403"/>
      <c r="Z1779" s="403"/>
      <c r="AA1779" s="403"/>
      <c r="AB1779" s="403"/>
      <c r="AC1779" s="403"/>
      <c r="AD1779" s="403"/>
      <c r="AE1779" s="403"/>
      <c r="AF1779" s="403"/>
      <c r="AG1779" s="403"/>
      <c r="AH1779" s="403"/>
    </row>
    <row r="1780" spans="1:34" s="377" customFormat="1" ht="14.4" thickBot="1" x14ac:dyDescent="0.3">
      <c r="A1780" s="380" t="s">
        <v>0</v>
      </c>
      <c r="B1780" s="381"/>
      <c r="C1780" s="408">
        <f t="shared" ref="C1780" si="563">IF(ISNUMBER(B1780),B1780+1,1993)</f>
        <v>1993</v>
      </c>
      <c r="D1780" s="408">
        <f t="shared" ref="D1780" si="564">IF(ISNUMBER(C1780),C1780+1,1993)</f>
        <v>1994</v>
      </c>
      <c r="E1780" s="408">
        <f t="shared" ref="E1780" si="565">IF(ISNUMBER(D1780),D1780+1,1993)</f>
        <v>1995</v>
      </c>
      <c r="F1780" s="408">
        <f t="shared" ref="F1780" si="566">IF(ISNUMBER(E1780),E1780+1,1993)</f>
        <v>1996</v>
      </c>
      <c r="G1780" s="408">
        <f t="shared" ref="G1780" si="567">IF(ISNUMBER(F1780),F1780+1,1993)</f>
        <v>1997</v>
      </c>
      <c r="H1780" s="408">
        <f t="shared" ref="H1780" si="568">IF(ISNUMBER(G1780),G1780+1,1993)</f>
        <v>1998</v>
      </c>
      <c r="I1780" s="408">
        <f t="shared" ref="I1780" si="569">IF(ISNUMBER(H1780),H1780+1,1993)</f>
        <v>1999</v>
      </c>
      <c r="J1780" s="408">
        <f t="shared" ref="J1780" si="570">IF(ISNUMBER(I1780),I1780+1,1993)</f>
        <v>2000</v>
      </c>
      <c r="K1780" s="408">
        <f t="shared" ref="K1780" si="571">IF(ISNUMBER(J1780),J1780+1,1993)</f>
        <v>2001</v>
      </c>
      <c r="L1780" s="408">
        <f t="shared" ref="L1780" si="572">IF(ISNUMBER(K1780),K1780+1,1993)</f>
        <v>2002</v>
      </c>
      <c r="M1780" s="408">
        <f t="shared" ref="M1780" si="573">IF(ISNUMBER(L1780),L1780+1,1993)</f>
        <v>2003</v>
      </c>
      <c r="N1780" s="408">
        <f t="shared" ref="N1780" si="574">IF(ISNUMBER(M1780),M1780+1,1993)</f>
        <v>2004</v>
      </c>
      <c r="O1780" s="408">
        <f t="shared" ref="O1780" si="575">IF(ISNUMBER(N1780),N1780+1,1993)</f>
        <v>2005</v>
      </c>
      <c r="P1780" s="408">
        <f t="shared" ref="P1780" si="576">IF(ISNUMBER(O1780),O1780+1,1993)</f>
        <v>2006</v>
      </c>
      <c r="Q1780" s="408">
        <f t="shared" ref="Q1780" si="577">IF(ISNUMBER(P1780),P1780+1,1993)</f>
        <v>2007</v>
      </c>
      <c r="R1780" s="408">
        <f t="shared" ref="R1780" si="578">IF(ISNUMBER(Q1780),Q1780+1,1993)</f>
        <v>2008</v>
      </c>
      <c r="S1780" s="408">
        <f t="shared" ref="S1780" si="579">IF(ISNUMBER(R1780),R1780+1,1993)</f>
        <v>2009</v>
      </c>
      <c r="T1780" s="408">
        <f t="shared" ref="T1780" si="580">IF(ISNUMBER(S1780),S1780+1,1993)</f>
        <v>2010</v>
      </c>
      <c r="U1780" s="408">
        <f t="shared" ref="U1780" si="581">IF(ISNUMBER(T1780),T1780+1,1993)</f>
        <v>2011</v>
      </c>
      <c r="V1780" s="408">
        <f t="shared" ref="V1780" si="582">IF(ISNUMBER(U1780),U1780+1,1993)</f>
        <v>2012</v>
      </c>
      <c r="W1780" s="408">
        <f t="shared" ref="W1780" si="583">IF(ISNUMBER(V1780),V1780+1,1993)</f>
        <v>2013</v>
      </c>
      <c r="X1780" s="408">
        <f t="shared" ref="X1780" si="584">IF(ISNUMBER(W1780),W1780+1,1993)</f>
        <v>2014</v>
      </c>
      <c r="Y1780" s="408">
        <f t="shared" ref="Y1780" si="585">IF(ISNUMBER(X1780),X1780+1,1993)</f>
        <v>2015</v>
      </c>
      <c r="Z1780" s="408">
        <v>2016</v>
      </c>
      <c r="AA1780" s="408">
        <v>2017</v>
      </c>
      <c r="AB1780" s="408">
        <v>2018</v>
      </c>
      <c r="AC1780" s="408">
        <v>2019</v>
      </c>
      <c r="AD1780" s="408">
        <v>2020</v>
      </c>
      <c r="AE1780" s="408">
        <v>2021</v>
      </c>
      <c r="AF1780" s="408">
        <v>2022</v>
      </c>
      <c r="AG1780" s="409">
        <v>2023</v>
      </c>
      <c r="AH1780" s="409"/>
    </row>
    <row r="1781" spans="1:34" s="377" customFormat="1" ht="13.8" x14ac:dyDescent="0.25">
      <c r="A1781" s="393" t="s">
        <v>624</v>
      </c>
      <c r="B1781" s="384"/>
      <c r="C1781" s="406"/>
      <c r="D1781" s="401">
        <f>D595</f>
        <v>4668.0813792686095</v>
      </c>
      <c r="E1781" s="401">
        <f t="shared" ref="E1781:AG1781" si="586">E595</f>
        <v>5085.7212023893517</v>
      </c>
      <c r="F1781" s="401">
        <f t="shared" si="586"/>
        <v>5651.7231049210113</v>
      </c>
      <c r="G1781" s="401">
        <f t="shared" si="586"/>
        <v>5931.848509038271</v>
      </c>
      <c r="H1781" s="401">
        <f t="shared" si="586"/>
        <v>6595.0658877733931</v>
      </c>
      <c r="I1781" s="401">
        <f t="shared" si="586"/>
        <v>6966.0554086831071</v>
      </c>
      <c r="J1781" s="401">
        <f t="shared" si="586"/>
        <v>7391.2670172795233</v>
      </c>
      <c r="K1781" s="401">
        <f t="shared" si="586"/>
        <v>7828.9817616809069</v>
      </c>
      <c r="L1781" s="401">
        <f t="shared" si="586"/>
        <v>8381.4682756035709</v>
      </c>
      <c r="M1781" s="401">
        <f t="shared" si="586"/>
        <v>9083.7468026837196</v>
      </c>
      <c r="N1781" s="401">
        <f t="shared" si="586"/>
        <v>9913.9499784650998</v>
      </c>
      <c r="O1781" s="401">
        <f t="shared" si="586"/>
        <v>10148.996447540303</v>
      </c>
      <c r="P1781" s="401">
        <f t="shared" si="586"/>
        <v>10678.614386315472</v>
      </c>
      <c r="Q1781" s="401">
        <f t="shared" si="586"/>
        <v>11396.941760859279</v>
      </c>
      <c r="R1781" s="401">
        <f t="shared" si="586"/>
        <v>11779.008244979803</v>
      </c>
      <c r="S1781" s="401">
        <f t="shared" si="586"/>
        <v>12679.774620787761</v>
      </c>
      <c r="T1781" s="401">
        <f t="shared" si="586"/>
        <v>13517.528180603287</v>
      </c>
      <c r="U1781" s="401">
        <f t="shared" si="586"/>
        <v>14070.483442568748</v>
      </c>
      <c r="V1781" s="401">
        <f t="shared" si="586"/>
        <v>15102.524079696828</v>
      </c>
      <c r="W1781" s="401">
        <f t="shared" si="586"/>
        <v>16164.962780704183</v>
      </c>
      <c r="X1781" s="401">
        <f t="shared" si="586"/>
        <v>17611.392274137077</v>
      </c>
      <c r="Y1781" s="401">
        <f t="shared" si="586"/>
        <v>18984.254916364029</v>
      </c>
      <c r="Z1781" s="401">
        <f t="shared" si="586"/>
        <v>19906.820785459466</v>
      </c>
      <c r="AA1781" s="401">
        <f t="shared" si="586"/>
        <v>20748.167000000001</v>
      </c>
      <c r="AB1781" s="401">
        <f t="shared" si="586"/>
        <v>21789.974999999999</v>
      </c>
      <c r="AC1781" s="401">
        <f t="shared" si="586"/>
        <v>22974.902999999998</v>
      </c>
      <c r="AD1781" s="401">
        <f t="shared" si="586"/>
        <v>23304.084999999999</v>
      </c>
      <c r="AE1781" s="401">
        <f t="shared" si="586"/>
        <v>24252.087</v>
      </c>
      <c r="AF1781" s="401">
        <f t="shared" si="586"/>
        <v>25893.246999999999</v>
      </c>
      <c r="AG1781" s="402">
        <f t="shared" si="586"/>
        <v>28560.506000000001</v>
      </c>
      <c r="AH1781" s="402"/>
    </row>
    <row r="1782" spans="1:34" s="377" customFormat="1" ht="13.8" x14ac:dyDescent="0.25">
      <c r="A1782" s="385"/>
      <c r="B1782" s="384"/>
      <c r="C1782" s="406"/>
      <c r="D1782" s="401"/>
      <c r="E1782" s="401"/>
      <c r="F1782" s="401"/>
      <c r="G1782" s="401"/>
      <c r="H1782" s="401"/>
      <c r="I1782" s="401"/>
      <c r="J1782" s="401"/>
      <c r="K1782" s="401"/>
      <c r="L1782" s="401"/>
      <c r="M1782" s="401"/>
      <c r="N1782" s="401"/>
      <c r="O1782" s="401"/>
      <c r="P1782" s="401"/>
      <c r="Q1782" s="401"/>
      <c r="R1782" s="401"/>
      <c r="S1782" s="401"/>
      <c r="T1782" s="401"/>
      <c r="U1782" s="401"/>
      <c r="V1782" s="401"/>
      <c r="W1782" s="401"/>
      <c r="X1782" s="401"/>
      <c r="Y1782" s="401"/>
      <c r="Z1782" s="401"/>
      <c r="AA1782" s="401"/>
      <c r="AB1782" s="401"/>
      <c r="AC1782" s="401"/>
      <c r="AD1782" s="401"/>
      <c r="AE1782" s="401"/>
      <c r="AF1782" s="401"/>
      <c r="AG1782" s="402"/>
      <c r="AH1782" s="402"/>
    </row>
    <row r="1783" spans="1:34" s="377" customFormat="1" ht="13.8" x14ac:dyDescent="0.25">
      <c r="A1783" s="393" t="s">
        <v>625</v>
      </c>
      <c r="B1783" s="384"/>
      <c r="C1783" s="406"/>
      <c r="D1783" s="401">
        <f>D1785+D1789</f>
        <v>4501.1700299714867</v>
      </c>
      <c r="E1783" s="401">
        <f t="shared" ref="E1783:AG1783" si="587">E1785+E1789</f>
        <v>4671.0345686859218</v>
      </c>
      <c r="F1783" s="401">
        <f t="shared" si="587"/>
        <v>5352.3984078035746</v>
      </c>
      <c r="G1783" s="401">
        <f t="shared" si="587"/>
        <v>5911.9439014966047</v>
      </c>
      <c r="H1783" s="401">
        <f t="shared" si="587"/>
        <v>6318.3858498961454</v>
      </c>
      <c r="I1783" s="401">
        <f t="shared" si="587"/>
        <v>6906.1320073923816</v>
      </c>
      <c r="J1783" s="401">
        <f t="shared" si="587"/>
        <v>7443.492697625149</v>
      </c>
      <c r="K1783" s="401">
        <f t="shared" si="587"/>
        <v>7776.2031452429328</v>
      </c>
      <c r="L1783" s="401">
        <f t="shared" si="587"/>
        <v>8442.4741914935512</v>
      </c>
      <c r="M1783" s="401">
        <f t="shared" si="587"/>
        <v>9224.4744004767872</v>
      </c>
      <c r="N1783" s="401">
        <f t="shared" si="587"/>
        <v>10053.183877225572</v>
      </c>
      <c r="O1783" s="401">
        <f t="shared" si="587"/>
        <v>10446.468207360995</v>
      </c>
      <c r="P1783" s="401">
        <f t="shared" si="587"/>
        <v>10597.769572306655</v>
      </c>
      <c r="Q1783" s="401">
        <f t="shared" si="587"/>
        <v>11253.293277586366</v>
      </c>
      <c r="R1783" s="401">
        <f t="shared" si="587"/>
        <v>12116.282270486108</v>
      </c>
      <c r="S1783" s="401">
        <f t="shared" si="587"/>
        <v>13191.390631129198</v>
      </c>
      <c r="T1783" s="401">
        <f t="shared" si="587"/>
        <v>13998.462480320524</v>
      </c>
      <c r="U1783" s="401">
        <f t="shared" si="587"/>
        <v>14515.953831229817</v>
      </c>
      <c r="V1783" s="401">
        <f t="shared" si="587"/>
        <v>15622.586706953496</v>
      </c>
      <c r="W1783" s="401">
        <f t="shared" si="587"/>
        <v>16878.475462704675</v>
      </c>
      <c r="X1783" s="401">
        <f t="shared" si="587"/>
        <v>18228.287017788425</v>
      </c>
      <c r="Y1783" s="401">
        <f t="shared" si="587"/>
        <v>19425.636342657755</v>
      </c>
      <c r="Z1783" s="401">
        <f t="shared" si="587"/>
        <v>20523.107707445</v>
      </c>
      <c r="AA1783" s="401">
        <f t="shared" si="587"/>
        <v>21304.177</v>
      </c>
      <c r="AB1783" s="401">
        <f t="shared" si="587"/>
        <v>22601.554</v>
      </c>
      <c r="AC1783" s="401">
        <f t="shared" si="587"/>
        <v>23750.646000000001</v>
      </c>
      <c r="AD1783" s="401">
        <f t="shared" si="587"/>
        <v>23889.111000000001</v>
      </c>
      <c r="AE1783" s="401">
        <f t="shared" si="587"/>
        <v>25450.292000000001</v>
      </c>
      <c r="AF1783" s="401">
        <f t="shared" si="587"/>
        <v>26967.627</v>
      </c>
      <c r="AG1783" s="402">
        <f t="shared" si="587"/>
        <v>29411.555</v>
      </c>
      <c r="AH1783" s="402"/>
    </row>
    <row r="1784" spans="1:34" s="377" customFormat="1" ht="13.8" x14ac:dyDescent="0.25">
      <c r="A1784" s="385"/>
      <c r="B1784" s="384"/>
      <c r="C1784" s="406"/>
      <c r="D1784" s="401"/>
      <c r="E1784" s="401"/>
      <c r="F1784" s="401"/>
      <c r="G1784" s="401"/>
      <c r="H1784" s="401"/>
      <c r="I1784" s="401"/>
      <c r="J1784" s="401"/>
      <c r="K1784" s="401"/>
      <c r="L1784" s="401"/>
      <c r="M1784" s="401"/>
      <c r="N1784" s="401"/>
      <c r="O1784" s="401"/>
      <c r="P1784" s="401"/>
      <c r="Q1784" s="401"/>
      <c r="R1784" s="401"/>
      <c r="S1784" s="401"/>
      <c r="T1784" s="401"/>
      <c r="U1784" s="401"/>
      <c r="V1784" s="401"/>
      <c r="W1784" s="401"/>
      <c r="X1784" s="401"/>
      <c r="Y1784" s="401"/>
      <c r="Z1784" s="401"/>
      <c r="AA1784" s="401"/>
      <c r="AB1784" s="401"/>
      <c r="AC1784" s="401"/>
      <c r="AD1784" s="401"/>
      <c r="AE1784" s="401"/>
      <c r="AF1784" s="401"/>
      <c r="AG1784" s="402"/>
      <c r="AH1784" s="402"/>
    </row>
    <row r="1785" spans="1:34" s="377" customFormat="1" ht="13.8" x14ac:dyDescent="0.25">
      <c r="A1785" s="383" t="s">
        <v>626</v>
      </c>
      <c r="B1785" s="384"/>
      <c r="C1785" s="406"/>
      <c r="D1785" s="401">
        <f>D580</f>
        <v>3768.8741187337218</v>
      </c>
      <c r="E1785" s="401">
        <f t="shared" ref="E1785:AG1785" si="588">E580</f>
        <v>3870.2771342192423</v>
      </c>
      <c r="F1785" s="401">
        <f t="shared" si="588"/>
        <v>4363.2903656775634</v>
      </c>
      <c r="G1785" s="401">
        <f t="shared" si="588"/>
        <v>4803.6057135561668</v>
      </c>
      <c r="H1785" s="401">
        <f t="shared" si="588"/>
        <v>5190.7875442613422</v>
      </c>
      <c r="I1785" s="401">
        <f t="shared" si="588"/>
        <v>5632.4087688151458</v>
      </c>
      <c r="J1785" s="401">
        <f t="shared" si="588"/>
        <v>6129.9306066434692</v>
      </c>
      <c r="K1785" s="401">
        <f t="shared" si="588"/>
        <v>6427.2059840301654</v>
      </c>
      <c r="L1785" s="401">
        <f t="shared" si="588"/>
        <v>6821.9380643845534</v>
      </c>
      <c r="M1785" s="401">
        <f t="shared" si="588"/>
        <v>7656.7656472259823</v>
      </c>
      <c r="N1785" s="401">
        <f t="shared" si="588"/>
        <v>8147.2112071356851</v>
      </c>
      <c r="O1785" s="401">
        <f t="shared" si="588"/>
        <v>8543.9276963413304</v>
      </c>
      <c r="P1785" s="401">
        <f t="shared" si="588"/>
        <v>8653.9588331151681</v>
      </c>
      <c r="Q1785" s="401">
        <f t="shared" si="588"/>
        <v>9148.9157533222715</v>
      </c>
      <c r="R1785" s="401">
        <f t="shared" si="588"/>
        <v>9810.5514195111355</v>
      </c>
      <c r="S1785" s="401">
        <f t="shared" si="588"/>
        <v>10778.658657538293</v>
      </c>
      <c r="T1785" s="401">
        <f t="shared" si="588"/>
        <v>11351.20618145665</v>
      </c>
      <c r="U1785" s="401">
        <f t="shared" si="588"/>
        <v>11887.324217303239</v>
      </c>
      <c r="V1785" s="401">
        <f t="shared" si="588"/>
        <v>12815.814552973696</v>
      </c>
      <c r="W1785" s="401">
        <f t="shared" si="588"/>
        <v>13721.395899751446</v>
      </c>
      <c r="X1785" s="401">
        <f t="shared" si="588"/>
        <v>14721.835385811975</v>
      </c>
      <c r="Y1785" s="401">
        <f t="shared" si="588"/>
        <v>16015.476734212392</v>
      </c>
      <c r="Z1785" s="401">
        <f t="shared" si="588"/>
        <v>16650.869220730128</v>
      </c>
      <c r="AA1785" s="401">
        <f t="shared" si="588"/>
        <v>17284.585999999999</v>
      </c>
      <c r="AB1785" s="401">
        <f t="shared" si="588"/>
        <v>18286.734</v>
      </c>
      <c r="AC1785" s="401">
        <f t="shared" si="588"/>
        <v>19301.611000000001</v>
      </c>
      <c r="AD1785" s="401">
        <f t="shared" si="588"/>
        <v>19771.554</v>
      </c>
      <c r="AE1785" s="401">
        <f t="shared" si="588"/>
        <v>20980.914000000001</v>
      </c>
      <c r="AF1785" s="401">
        <f t="shared" si="588"/>
        <v>21978.669000000002</v>
      </c>
      <c r="AG1785" s="402">
        <f t="shared" si="588"/>
        <v>23908.33</v>
      </c>
      <c r="AH1785" s="402"/>
    </row>
    <row r="1786" spans="1:34" s="377" customFormat="1" ht="13.8" x14ac:dyDescent="0.25">
      <c r="A1786" s="383" t="s">
        <v>627</v>
      </c>
      <c r="B1786" s="384"/>
      <c r="C1786" s="406"/>
      <c r="D1786" s="401">
        <f>D582</f>
        <v>613.47022155780314</v>
      </c>
      <c r="E1786" s="401">
        <f t="shared" ref="E1786:AG1786" si="589">E582</f>
        <v>590.24112317252354</v>
      </c>
      <c r="F1786" s="401">
        <f t="shared" si="589"/>
        <v>640.85980981565183</v>
      </c>
      <c r="G1786" s="401">
        <f t="shared" si="589"/>
        <v>662.32314376426291</v>
      </c>
      <c r="H1786" s="401">
        <f t="shared" si="589"/>
        <v>728.70582630038984</v>
      </c>
      <c r="I1786" s="401">
        <f t="shared" si="589"/>
        <v>731.34024898756013</v>
      </c>
      <c r="J1786" s="401">
        <f t="shared" si="589"/>
        <v>814.81075962012881</v>
      </c>
      <c r="K1786" s="401">
        <f t="shared" si="589"/>
        <v>885.92857909546649</v>
      </c>
      <c r="L1786" s="401">
        <f t="shared" si="589"/>
        <v>934.54295806675179</v>
      </c>
      <c r="M1786" s="401">
        <f t="shared" si="589"/>
        <v>1037.5927047521272</v>
      </c>
      <c r="N1786" s="401">
        <f t="shared" si="589"/>
        <v>1081.0669066617966</v>
      </c>
      <c r="O1786" s="401">
        <f t="shared" si="589"/>
        <v>1125.3577842221293</v>
      </c>
      <c r="P1786" s="401">
        <f t="shared" si="589"/>
        <v>1145.005890998711</v>
      </c>
      <c r="Q1786" s="401">
        <f t="shared" si="589"/>
        <v>1223.0130664900319</v>
      </c>
      <c r="R1786" s="401">
        <f t="shared" si="589"/>
        <v>1269.2267131493013</v>
      </c>
      <c r="S1786" s="401">
        <f t="shared" si="589"/>
        <v>1456.3300768024455</v>
      </c>
      <c r="T1786" s="401">
        <f t="shared" si="589"/>
        <v>1581.2785449527557</v>
      </c>
      <c r="U1786" s="401">
        <f t="shared" si="589"/>
        <v>1641.087003590083</v>
      </c>
      <c r="V1786" s="401">
        <f t="shared" si="589"/>
        <v>1844.0158360739524</v>
      </c>
      <c r="W1786" s="401">
        <f t="shared" si="589"/>
        <v>1995.7628764231833</v>
      </c>
      <c r="X1786" s="401">
        <f t="shared" si="589"/>
        <v>2136.4867324985275</v>
      </c>
      <c r="Y1786" s="401">
        <f t="shared" si="589"/>
        <v>2280.0684002409121</v>
      </c>
      <c r="Z1786" s="401">
        <f t="shared" si="589"/>
        <v>2404.4296520660068</v>
      </c>
      <c r="AA1786" s="401">
        <f t="shared" si="589"/>
        <v>2430.9699999999998</v>
      </c>
      <c r="AB1786" s="401">
        <f t="shared" si="589"/>
        <v>2560.3409999999999</v>
      </c>
      <c r="AC1786" s="401">
        <f t="shared" si="589"/>
        <v>2746.5949999999998</v>
      </c>
      <c r="AD1786" s="401">
        <f t="shared" si="589"/>
        <v>2842.4940000000001</v>
      </c>
      <c r="AE1786" s="401">
        <f t="shared" si="589"/>
        <v>2958.511</v>
      </c>
      <c r="AF1786" s="401">
        <f t="shared" si="589"/>
        <v>2834.453</v>
      </c>
      <c r="AG1786" s="402">
        <f t="shared" si="589"/>
        <v>2990.6010000000001</v>
      </c>
      <c r="AH1786" s="402"/>
    </row>
    <row r="1787" spans="1:34" s="377" customFormat="1" ht="13.8" x14ac:dyDescent="0.25">
      <c r="A1787" s="383" t="s">
        <v>628</v>
      </c>
      <c r="B1787" s="384"/>
      <c r="C1787" s="406"/>
      <c r="D1787" s="401">
        <f>D581</f>
        <v>3155.4038971759187</v>
      </c>
      <c r="E1787" s="401">
        <f t="shared" ref="E1787:AG1787" si="590">E581</f>
        <v>3280.0360110467182</v>
      </c>
      <c r="F1787" s="401">
        <f t="shared" si="590"/>
        <v>3722.4305558619117</v>
      </c>
      <c r="G1787" s="401">
        <f t="shared" si="590"/>
        <v>4141.2825697919034</v>
      </c>
      <c r="H1787" s="401">
        <f t="shared" si="590"/>
        <v>4462.0817179609521</v>
      </c>
      <c r="I1787" s="401">
        <f t="shared" si="590"/>
        <v>4901.068519827586</v>
      </c>
      <c r="J1787" s="401">
        <f t="shared" si="590"/>
        <v>5315.1198470233403</v>
      </c>
      <c r="K1787" s="401">
        <f t="shared" si="590"/>
        <v>5541.2774049346981</v>
      </c>
      <c r="L1787" s="401">
        <f t="shared" si="590"/>
        <v>5887.3951063178029</v>
      </c>
      <c r="M1787" s="401">
        <f t="shared" si="590"/>
        <v>6619.1729424738542</v>
      </c>
      <c r="N1787" s="401">
        <f t="shared" si="590"/>
        <v>7066.1443004738885</v>
      </c>
      <c r="O1787" s="401">
        <f t="shared" si="590"/>
        <v>7418.5699121191983</v>
      </c>
      <c r="P1787" s="401">
        <f t="shared" si="590"/>
        <v>7508.9529421164571</v>
      </c>
      <c r="Q1787" s="401">
        <f t="shared" si="590"/>
        <v>7925.9026868322389</v>
      </c>
      <c r="R1787" s="401">
        <f t="shared" si="590"/>
        <v>8541.3247063618364</v>
      </c>
      <c r="S1787" s="401">
        <f t="shared" si="590"/>
        <v>9322.3285807358479</v>
      </c>
      <c r="T1787" s="401">
        <f t="shared" si="590"/>
        <v>9769.9276365038895</v>
      </c>
      <c r="U1787" s="401">
        <f t="shared" si="590"/>
        <v>10246.237213713159</v>
      </c>
      <c r="V1787" s="401">
        <f t="shared" si="590"/>
        <v>10971.798716899746</v>
      </c>
      <c r="W1787" s="401">
        <f t="shared" si="590"/>
        <v>11725.633023328257</v>
      </c>
      <c r="X1787" s="401">
        <f t="shared" si="590"/>
        <v>12585.348653313451</v>
      </c>
      <c r="Y1787" s="401">
        <f t="shared" si="590"/>
        <v>13735.408333971478</v>
      </c>
      <c r="Z1787" s="401">
        <f t="shared" si="590"/>
        <v>14246.439568664118</v>
      </c>
      <c r="AA1787" s="401">
        <f t="shared" si="590"/>
        <v>14853.616</v>
      </c>
      <c r="AB1787" s="401">
        <f t="shared" si="590"/>
        <v>15726.393</v>
      </c>
      <c r="AC1787" s="401">
        <f t="shared" si="590"/>
        <v>16555.016</v>
      </c>
      <c r="AD1787" s="401">
        <f t="shared" si="590"/>
        <v>16929.060000000001</v>
      </c>
      <c r="AE1787" s="401">
        <f t="shared" si="590"/>
        <v>18022.402999999998</v>
      </c>
      <c r="AF1787" s="401">
        <f t="shared" si="590"/>
        <v>19144.216</v>
      </c>
      <c r="AG1787" s="402">
        <f t="shared" si="590"/>
        <v>20917.728999999999</v>
      </c>
      <c r="AH1787" s="402"/>
    </row>
    <row r="1788" spans="1:34" s="377" customFormat="1" ht="13.8" x14ac:dyDescent="0.25">
      <c r="A1788" s="385"/>
      <c r="B1788" s="384"/>
      <c r="C1788" s="406"/>
      <c r="D1788" s="401"/>
      <c r="E1788" s="401"/>
      <c r="F1788" s="401"/>
      <c r="G1788" s="401"/>
      <c r="H1788" s="401"/>
      <c r="I1788" s="401"/>
      <c r="J1788" s="401"/>
      <c r="K1788" s="401"/>
      <c r="L1788" s="401"/>
      <c r="M1788" s="401"/>
      <c r="N1788" s="401"/>
      <c r="O1788" s="401"/>
      <c r="P1788" s="401"/>
      <c r="Q1788" s="401"/>
      <c r="R1788" s="401"/>
      <c r="S1788" s="401"/>
      <c r="T1788" s="401"/>
      <c r="U1788" s="401"/>
      <c r="V1788" s="401"/>
      <c r="W1788" s="401"/>
      <c r="X1788" s="401"/>
      <c r="Y1788" s="401"/>
      <c r="Z1788" s="401"/>
      <c r="AA1788" s="401"/>
      <c r="AB1788" s="401"/>
      <c r="AC1788" s="401"/>
      <c r="AD1788" s="401"/>
      <c r="AE1788" s="401"/>
      <c r="AF1788" s="401"/>
      <c r="AG1788" s="402"/>
      <c r="AH1788" s="402"/>
    </row>
    <row r="1789" spans="1:34" s="377" customFormat="1" ht="13.8" x14ac:dyDescent="0.25">
      <c r="A1789" s="383" t="s">
        <v>629</v>
      </c>
      <c r="B1789" s="384"/>
      <c r="C1789" s="406"/>
      <c r="D1789" s="401">
        <f>D587</f>
        <v>732.2959112377647</v>
      </c>
      <c r="E1789" s="401">
        <f t="shared" ref="E1789:AG1789" si="591">E587</f>
        <v>800.75743446667957</v>
      </c>
      <c r="F1789" s="401">
        <f t="shared" si="591"/>
        <v>989.10804212601158</v>
      </c>
      <c r="G1789" s="401">
        <f t="shared" si="591"/>
        <v>1108.338187940438</v>
      </c>
      <c r="H1789" s="401">
        <f t="shared" si="591"/>
        <v>1127.5983056348034</v>
      </c>
      <c r="I1789" s="401">
        <f t="shared" si="591"/>
        <v>1273.7232385772356</v>
      </c>
      <c r="J1789" s="401">
        <f t="shared" si="591"/>
        <v>1313.5620909816801</v>
      </c>
      <c r="K1789" s="401">
        <f t="shared" si="591"/>
        <v>1348.9971612127679</v>
      </c>
      <c r="L1789" s="401">
        <f t="shared" si="591"/>
        <v>1620.5361271089982</v>
      </c>
      <c r="M1789" s="401">
        <f t="shared" si="591"/>
        <v>1567.7087532508056</v>
      </c>
      <c r="N1789" s="401">
        <f t="shared" si="591"/>
        <v>1905.972670089888</v>
      </c>
      <c r="O1789" s="401">
        <f t="shared" si="591"/>
        <v>1902.5405110196652</v>
      </c>
      <c r="P1789" s="401">
        <f t="shared" si="591"/>
        <v>1943.8107391914866</v>
      </c>
      <c r="Q1789" s="401">
        <f t="shared" si="591"/>
        <v>2104.3775242640959</v>
      </c>
      <c r="R1789" s="401">
        <f t="shared" si="591"/>
        <v>2305.7308509749728</v>
      </c>
      <c r="S1789" s="401">
        <f t="shared" si="591"/>
        <v>2412.731973590905</v>
      </c>
      <c r="T1789" s="401">
        <f t="shared" si="591"/>
        <v>2647.2562988638751</v>
      </c>
      <c r="U1789" s="401">
        <f t="shared" si="591"/>
        <v>2628.6296139265773</v>
      </c>
      <c r="V1789" s="401">
        <f t="shared" si="591"/>
        <v>2806.7721539797999</v>
      </c>
      <c r="W1789" s="401">
        <f t="shared" si="591"/>
        <v>3157.0795629532308</v>
      </c>
      <c r="X1789" s="401">
        <f t="shared" si="591"/>
        <v>3506.451631976448</v>
      </c>
      <c r="Y1789" s="401">
        <f t="shared" si="591"/>
        <v>3410.159608445364</v>
      </c>
      <c r="Z1789" s="401">
        <f t="shared" si="591"/>
        <v>3872.2384867148726</v>
      </c>
      <c r="AA1789" s="401">
        <f t="shared" si="591"/>
        <v>4019.5909999999999</v>
      </c>
      <c r="AB1789" s="401">
        <f t="shared" si="591"/>
        <v>4314.82</v>
      </c>
      <c r="AC1789" s="401">
        <f t="shared" si="591"/>
        <v>4449.0349999999999</v>
      </c>
      <c r="AD1789" s="401">
        <f t="shared" si="591"/>
        <v>4117.5569999999998</v>
      </c>
      <c r="AE1789" s="401">
        <f t="shared" si="591"/>
        <v>4469.3779999999997</v>
      </c>
      <c r="AF1789" s="401">
        <f t="shared" si="591"/>
        <v>4988.9580000000005</v>
      </c>
      <c r="AG1789" s="402">
        <f t="shared" si="591"/>
        <v>5503.2250000000004</v>
      </c>
      <c r="AH1789" s="402"/>
    </row>
    <row r="1790" spans="1:34" s="377" customFormat="1" ht="13.8" x14ac:dyDescent="0.25">
      <c r="A1790" s="383" t="s">
        <v>630</v>
      </c>
      <c r="B1790" s="384"/>
      <c r="C1790" s="406"/>
      <c r="D1790" s="401">
        <f>D583</f>
        <v>766.01597567654255</v>
      </c>
      <c r="E1790" s="401">
        <f t="shared" ref="E1790:AG1790" si="592">E583</f>
        <v>814.4374750555387</v>
      </c>
      <c r="F1790" s="401">
        <f t="shared" si="592"/>
        <v>1002.7214973382572</v>
      </c>
      <c r="G1790" s="401">
        <f t="shared" si="592"/>
        <v>1158.9806515463745</v>
      </c>
      <c r="H1790" s="401">
        <f t="shared" si="592"/>
        <v>1159.6268919331203</v>
      </c>
      <c r="I1790" s="401">
        <f t="shared" si="592"/>
        <v>1248.9528932555672</v>
      </c>
      <c r="J1790" s="401">
        <f t="shared" si="592"/>
        <v>1364.3721840963426</v>
      </c>
      <c r="K1790" s="401">
        <f t="shared" si="592"/>
        <v>1424.4152465970308</v>
      </c>
      <c r="L1790" s="401">
        <f t="shared" si="592"/>
        <v>1600.2485599692047</v>
      </c>
      <c r="M1790" s="401">
        <f t="shared" si="592"/>
        <v>1583.035509141559</v>
      </c>
      <c r="N1790" s="401">
        <f t="shared" si="592"/>
        <v>1902.8616412576616</v>
      </c>
      <c r="O1790" s="401">
        <f t="shared" si="592"/>
        <v>1893.3263563580224</v>
      </c>
      <c r="P1790" s="401">
        <f t="shared" si="592"/>
        <v>1963.1370849063123</v>
      </c>
      <c r="Q1790" s="401">
        <f t="shared" si="592"/>
        <v>2138.6926949228018</v>
      </c>
      <c r="R1790" s="401">
        <f t="shared" si="592"/>
        <v>2308.0988319815242</v>
      </c>
      <c r="S1790" s="401">
        <f t="shared" si="592"/>
        <v>2460.3837174631267</v>
      </c>
      <c r="T1790" s="401">
        <f t="shared" si="592"/>
        <v>2656.8328647674339</v>
      </c>
      <c r="U1790" s="401">
        <f t="shared" si="592"/>
        <v>2624.8141045805419</v>
      </c>
      <c r="V1790" s="401">
        <f t="shared" si="592"/>
        <v>2854.1606505440827</v>
      </c>
      <c r="W1790" s="401">
        <f t="shared" si="592"/>
        <v>3130.6487864020032</v>
      </c>
      <c r="X1790" s="401">
        <f t="shared" si="592"/>
        <v>3480.7914482413571</v>
      </c>
      <c r="Y1790" s="401">
        <f t="shared" si="592"/>
        <v>3555.8060312473735</v>
      </c>
      <c r="Z1790" s="401">
        <f t="shared" si="592"/>
        <v>3819.0033854379471</v>
      </c>
      <c r="AA1790" s="401">
        <f t="shared" si="592"/>
        <v>3986.5340000000001</v>
      </c>
      <c r="AB1790" s="401">
        <f t="shared" si="592"/>
        <v>4290.1480000000001</v>
      </c>
      <c r="AC1790" s="401">
        <f t="shared" si="592"/>
        <v>4481.9650000000001</v>
      </c>
      <c r="AD1790" s="401">
        <f t="shared" si="592"/>
        <v>4249.8339999999998</v>
      </c>
      <c r="AE1790" s="401">
        <f t="shared" si="592"/>
        <v>4476.6049999999996</v>
      </c>
      <c r="AF1790" s="401">
        <f t="shared" si="592"/>
        <v>4879.47</v>
      </c>
      <c r="AG1790" s="402">
        <f t="shared" si="592"/>
        <v>5421.8440000000001</v>
      </c>
      <c r="AH1790" s="402"/>
    </row>
    <row r="1791" spans="1:34" s="377" customFormat="1" ht="13.8" x14ac:dyDescent="0.25">
      <c r="A1791" s="383" t="s">
        <v>631</v>
      </c>
      <c r="B1791" s="384"/>
      <c r="C1791" s="406"/>
      <c r="D1791" s="401">
        <f>D585</f>
        <v>216.50402781441167</v>
      </c>
      <c r="E1791" s="401">
        <f t="shared" ref="E1791:AG1791" si="593">E585</f>
        <v>230.18976427710592</v>
      </c>
      <c r="F1791" s="401">
        <f t="shared" si="593"/>
        <v>283.40588373295446</v>
      </c>
      <c r="G1791" s="401">
        <f t="shared" si="593"/>
        <v>327.56979537832768</v>
      </c>
      <c r="H1791" s="401">
        <f t="shared" si="593"/>
        <v>327.75313626153797</v>
      </c>
      <c r="I1791" s="401">
        <f t="shared" si="593"/>
        <v>353.00058575524713</v>
      </c>
      <c r="J1791" s="401">
        <f t="shared" si="593"/>
        <v>385.61853654025077</v>
      </c>
      <c r="K1791" s="401">
        <f t="shared" si="593"/>
        <v>402.59458988840123</v>
      </c>
      <c r="L1791" s="401">
        <f t="shared" si="593"/>
        <v>452.29228693533645</v>
      </c>
      <c r="M1791" s="401">
        <f t="shared" si="593"/>
        <v>447.40695916914717</v>
      </c>
      <c r="N1791" s="401">
        <f t="shared" si="593"/>
        <v>537.84527581044131</v>
      </c>
      <c r="O1791" s="401">
        <f t="shared" si="593"/>
        <v>535.12897198146084</v>
      </c>
      <c r="P1791" s="401">
        <f t="shared" si="593"/>
        <v>554.75819387415049</v>
      </c>
      <c r="Q1791" s="401">
        <f t="shared" si="593"/>
        <v>604.66205846633056</v>
      </c>
      <c r="R1791" s="401">
        <f t="shared" si="593"/>
        <v>652.28274747573573</v>
      </c>
      <c r="S1791" s="401">
        <f t="shared" si="593"/>
        <v>694.89021773286322</v>
      </c>
      <c r="T1791" s="401">
        <f t="shared" si="593"/>
        <v>752.24905841513009</v>
      </c>
      <c r="U1791" s="401">
        <f t="shared" si="593"/>
        <v>740.85131252548229</v>
      </c>
      <c r="V1791" s="401">
        <f t="shared" si="593"/>
        <v>804.61173571268398</v>
      </c>
      <c r="W1791" s="401">
        <f t="shared" si="593"/>
        <v>893.03363767084966</v>
      </c>
      <c r="X1791" s="401">
        <f t="shared" si="593"/>
        <v>973.17251540537063</v>
      </c>
      <c r="Y1791" s="401">
        <f t="shared" si="593"/>
        <v>998.77700005978977</v>
      </c>
      <c r="Z1791" s="401">
        <f t="shared" si="593"/>
        <v>1127.7343893424595</v>
      </c>
      <c r="AA1791" s="401">
        <f t="shared" si="593"/>
        <v>1046.7416700658996</v>
      </c>
      <c r="AB1791" s="401">
        <f t="shared" si="593"/>
        <v>1221.8080107759931</v>
      </c>
      <c r="AC1791" s="401">
        <f t="shared" si="593"/>
        <v>1280.8043008953612</v>
      </c>
      <c r="AD1791" s="401">
        <f t="shared" si="593"/>
        <v>896.14234755956295</v>
      </c>
      <c r="AE1791" s="401">
        <f t="shared" si="593"/>
        <v>945.27615377533391</v>
      </c>
      <c r="AF1791" s="401">
        <f t="shared" si="593"/>
        <v>1002.148055372534</v>
      </c>
      <c r="AG1791" s="402">
        <f t="shared" si="593"/>
        <v>886.01327344471542</v>
      </c>
      <c r="AH1791" s="402"/>
    </row>
    <row r="1792" spans="1:34" s="377" customFormat="1" ht="13.8" x14ac:dyDescent="0.25">
      <c r="A1792" s="387" t="s">
        <v>632</v>
      </c>
      <c r="B1792" s="384"/>
      <c r="C1792" s="406"/>
      <c r="D1792" s="401">
        <f>D584</f>
        <v>549.51194786213091</v>
      </c>
      <c r="E1792" s="401">
        <f t="shared" ref="E1792:AG1792" si="594">E584</f>
        <v>584.24771077843275</v>
      </c>
      <c r="F1792" s="401">
        <f t="shared" si="594"/>
        <v>719.31561360530281</v>
      </c>
      <c r="G1792" s="401">
        <f t="shared" si="594"/>
        <v>831.41085616804685</v>
      </c>
      <c r="H1792" s="401">
        <f t="shared" si="594"/>
        <v>831.87375567158233</v>
      </c>
      <c r="I1792" s="401">
        <f t="shared" si="594"/>
        <v>895.9523075003201</v>
      </c>
      <c r="J1792" s="401">
        <f t="shared" si="594"/>
        <v>978.75364755609189</v>
      </c>
      <c r="K1792" s="401">
        <f t="shared" si="594"/>
        <v>1021.8206567086295</v>
      </c>
      <c r="L1792" s="401">
        <f t="shared" si="594"/>
        <v>1147.9562730338682</v>
      </c>
      <c r="M1792" s="401">
        <f t="shared" si="594"/>
        <v>1135.6285499724117</v>
      </c>
      <c r="N1792" s="401">
        <f t="shared" si="594"/>
        <v>1365.0163654472203</v>
      </c>
      <c r="O1792" s="401">
        <f t="shared" si="594"/>
        <v>1358.1973843765616</v>
      </c>
      <c r="P1792" s="401">
        <f t="shared" si="594"/>
        <v>1408.3788910321618</v>
      </c>
      <c r="Q1792" s="401">
        <f t="shared" si="594"/>
        <v>1534.0306364564713</v>
      </c>
      <c r="R1792" s="401">
        <f t="shared" si="594"/>
        <v>1655.8160845057885</v>
      </c>
      <c r="S1792" s="401">
        <f t="shared" si="594"/>
        <v>1765.4934997302635</v>
      </c>
      <c r="T1792" s="401">
        <f t="shared" si="594"/>
        <v>1904.5838063523038</v>
      </c>
      <c r="U1792" s="401">
        <f t="shared" si="594"/>
        <v>1883.9627920550597</v>
      </c>
      <c r="V1792" s="401">
        <f t="shared" si="594"/>
        <v>2049.5489148313986</v>
      </c>
      <c r="W1792" s="401">
        <f t="shared" si="594"/>
        <v>2237.6151487311536</v>
      </c>
      <c r="X1792" s="401">
        <f t="shared" si="594"/>
        <v>2507.6189328359865</v>
      </c>
      <c r="Y1792" s="401">
        <f t="shared" si="594"/>
        <v>2557.0290311875838</v>
      </c>
      <c r="Z1792" s="401">
        <f t="shared" si="594"/>
        <v>2691.2689960954876</v>
      </c>
      <c r="AA1792" s="401">
        <f t="shared" si="594"/>
        <v>2939.7923299341005</v>
      </c>
      <c r="AB1792" s="401">
        <f t="shared" si="594"/>
        <v>3068.3399892240068</v>
      </c>
      <c r="AC1792" s="401">
        <f t="shared" si="594"/>
        <v>3201.1606991046392</v>
      </c>
      <c r="AD1792" s="401">
        <f t="shared" si="594"/>
        <v>3353.6916524404369</v>
      </c>
      <c r="AE1792" s="401">
        <f t="shared" si="594"/>
        <v>3531.3288462246655</v>
      </c>
      <c r="AF1792" s="401">
        <f t="shared" si="594"/>
        <v>3877.3219446274661</v>
      </c>
      <c r="AG1792" s="402">
        <f t="shared" si="594"/>
        <v>4535.8307265552849</v>
      </c>
      <c r="AH1792" s="402"/>
    </row>
    <row r="1793" spans="1:34" s="377" customFormat="1" ht="13.8" x14ac:dyDescent="0.25">
      <c r="A1793" s="387" t="s">
        <v>633</v>
      </c>
      <c r="B1793" s="384"/>
      <c r="C1793" s="406"/>
      <c r="D1793" s="401"/>
      <c r="E1793" s="401"/>
      <c r="F1793" s="401"/>
      <c r="G1793" s="401"/>
      <c r="H1793" s="401"/>
      <c r="I1793" s="401"/>
      <c r="J1793" s="401"/>
      <c r="K1793" s="401"/>
      <c r="L1793" s="401"/>
      <c r="M1793" s="401"/>
      <c r="N1793" s="401"/>
      <c r="O1793" s="401"/>
      <c r="P1793" s="401"/>
      <c r="Q1793" s="401"/>
      <c r="R1793" s="401"/>
      <c r="S1793" s="401"/>
      <c r="T1793" s="401"/>
      <c r="U1793" s="401"/>
      <c r="V1793" s="401"/>
      <c r="W1793" s="401"/>
      <c r="X1793" s="401"/>
      <c r="Y1793" s="401"/>
      <c r="Z1793" s="401"/>
      <c r="AA1793" s="401"/>
      <c r="AB1793" s="401"/>
      <c r="AC1793" s="401"/>
      <c r="AD1793" s="401"/>
      <c r="AE1793" s="401"/>
      <c r="AF1793" s="401"/>
      <c r="AG1793" s="402"/>
      <c r="AH1793" s="402"/>
    </row>
    <row r="1794" spans="1:34" s="377" customFormat="1" ht="13.8" x14ac:dyDescent="0.25">
      <c r="A1794" s="383" t="s">
        <v>634</v>
      </c>
      <c r="B1794" s="384"/>
      <c r="C1794" s="406"/>
      <c r="D1794" s="401"/>
      <c r="E1794" s="401"/>
      <c r="F1794" s="401"/>
      <c r="G1794" s="401"/>
      <c r="H1794" s="401"/>
      <c r="I1794" s="401"/>
      <c r="J1794" s="401"/>
      <c r="K1794" s="401"/>
      <c r="L1794" s="401"/>
      <c r="M1794" s="401"/>
      <c r="N1794" s="401"/>
      <c r="O1794" s="401"/>
      <c r="P1794" s="401"/>
      <c r="Q1794" s="401"/>
      <c r="R1794" s="401"/>
      <c r="S1794" s="401"/>
      <c r="T1794" s="401"/>
      <c r="U1794" s="401"/>
      <c r="V1794" s="401"/>
      <c r="W1794" s="401"/>
      <c r="X1794" s="401"/>
      <c r="Y1794" s="401"/>
      <c r="Z1794" s="401"/>
      <c r="AA1794" s="401"/>
      <c r="AB1794" s="401"/>
      <c r="AC1794" s="401"/>
      <c r="AD1794" s="401"/>
      <c r="AE1794" s="401"/>
      <c r="AF1794" s="401"/>
      <c r="AG1794" s="402"/>
      <c r="AH1794" s="402"/>
    </row>
    <row r="1795" spans="1:34" s="377" customFormat="1" ht="13.8" x14ac:dyDescent="0.25">
      <c r="A1795" s="383" t="s">
        <v>635</v>
      </c>
      <c r="B1795" s="384"/>
      <c r="C1795" s="406"/>
      <c r="D1795" s="401">
        <f>D586</f>
        <v>-33.720064438777904</v>
      </c>
      <c r="E1795" s="401">
        <f t="shared" ref="E1795:AG1795" si="595">E586</f>
        <v>-13.680040588859084</v>
      </c>
      <c r="F1795" s="401">
        <f t="shared" si="595"/>
        <v>-13.613455212245652</v>
      </c>
      <c r="G1795" s="401">
        <f t="shared" si="595"/>
        <v>-50.642463605936527</v>
      </c>
      <c r="H1795" s="401">
        <f t="shared" si="595"/>
        <v>-32.028586298316817</v>
      </c>
      <c r="I1795" s="401">
        <f t="shared" si="595"/>
        <v>24.770345321668486</v>
      </c>
      <c r="J1795" s="401">
        <f t="shared" si="595"/>
        <v>-50.810093114662571</v>
      </c>
      <c r="K1795" s="401">
        <f t="shared" si="595"/>
        <v>-75.418085384262938</v>
      </c>
      <c r="L1795" s="401">
        <f t="shared" si="595"/>
        <v>20.287567139793605</v>
      </c>
      <c r="M1795" s="401">
        <f t="shared" si="595"/>
        <v>-15.326755890753446</v>
      </c>
      <c r="N1795" s="401">
        <f t="shared" si="595"/>
        <v>3.1110288322263218</v>
      </c>
      <c r="O1795" s="401">
        <f t="shared" si="595"/>
        <v>9.2141546616428194</v>
      </c>
      <c r="P1795" s="401">
        <f t="shared" si="595"/>
        <v>-19.326345714825777</v>
      </c>
      <c r="Q1795" s="401">
        <f t="shared" si="595"/>
        <v>-34.315170658706009</v>
      </c>
      <c r="R1795" s="401">
        <f t="shared" si="595"/>
        <v>-2.367981006551211</v>
      </c>
      <c r="S1795" s="401">
        <f t="shared" si="595"/>
        <v>-47.651743872221722</v>
      </c>
      <c r="T1795" s="401">
        <f t="shared" si="595"/>
        <v>-9.5765659035588797</v>
      </c>
      <c r="U1795" s="401">
        <f t="shared" si="595"/>
        <v>3.8155093460355949</v>
      </c>
      <c r="V1795" s="401">
        <f t="shared" si="595"/>
        <v>-47.388496564283017</v>
      </c>
      <c r="W1795" s="401">
        <f t="shared" si="595"/>
        <v>26.430776551227581</v>
      </c>
      <c r="X1795" s="401">
        <f t="shared" si="595"/>
        <v>25.660183735090783</v>
      </c>
      <c r="Y1795" s="401">
        <f t="shared" si="595"/>
        <v>-145.64642280200928</v>
      </c>
      <c r="Z1795" s="401">
        <f t="shared" si="595"/>
        <v>53.235101276925263</v>
      </c>
      <c r="AA1795" s="401">
        <f t="shared" si="595"/>
        <v>33.057000000000002</v>
      </c>
      <c r="AB1795" s="401">
        <f t="shared" si="595"/>
        <v>24.672000000000001</v>
      </c>
      <c r="AC1795" s="401">
        <f t="shared" si="595"/>
        <v>-32.93</v>
      </c>
      <c r="AD1795" s="401">
        <f t="shared" si="595"/>
        <v>-132.27699999999999</v>
      </c>
      <c r="AE1795" s="401">
        <f t="shared" si="595"/>
        <v>-7.2270000000000003</v>
      </c>
      <c r="AF1795" s="401">
        <f t="shared" si="595"/>
        <v>109.488</v>
      </c>
      <c r="AG1795" s="402">
        <f t="shared" si="595"/>
        <v>81.381</v>
      </c>
      <c r="AH1795" s="402"/>
    </row>
    <row r="1796" spans="1:34" s="377" customFormat="1" ht="13.8" x14ac:dyDescent="0.25">
      <c r="A1796" s="383"/>
      <c r="B1796" s="384"/>
      <c r="C1796" s="406"/>
      <c r="D1796" s="401"/>
      <c r="E1796" s="401"/>
      <c r="F1796" s="401"/>
      <c r="G1796" s="401"/>
      <c r="H1796" s="401"/>
      <c r="I1796" s="401"/>
      <c r="J1796" s="401"/>
      <c r="K1796" s="401"/>
      <c r="L1796" s="401"/>
      <c r="M1796" s="401"/>
      <c r="N1796" s="401"/>
      <c r="O1796" s="401"/>
      <c r="P1796" s="401"/>
      <c r="Q1796" s="401"/>
      <c r="R1796" s="401"/>
      <c r="S1796" s="401"/>
      <c r="T1796" s="401"/>
      <c r="U1796" s="401"/>
      <c r="V1796" s="401"/>
      <c r="W1796" s="401"/>
      <c r="X1796" s="401"/>
      <c r="Y1796" s="401"/>
      <c r="Z1796" s="401"/>
      <c r="AA1796" s="401"/>
      <c r="AB1796" s="401"/>
      <c r="AC1796" s="401"/>
      <c r="AD1796" s="401"/>
      <c r="AE1796" s="401"/>
      <c r="AF1796" s="401"/>
      <c r="AG1796" s="402"/>
      <c r="AH1796" s="402"/>
    </row>
    <row r="1797" spans="1:34" s="377" customFormat="1" ht="13.8" x14ac:dyDescent="0.25">
      <c r="A1797" s="393" t="s">
        <v>636</v>
      </c>
      <c r="B1797" s="384"/>
      <c r="C1797" s="406"/>
      <c r="D1797" s="401">
        <f>D588</f>
        <v>166.91134929712291</v>
      </c>
      <c r="E1797" s="401">
        <f t="shared" ref="E1797:AG1797" si="596">E588</f>
        <v>414.68663370342972</v>
      </c>
      <c r="F1797" s="401">
        <f t="shared" si="596"/>
        <v>299.3246971174367</v>
      </c>
      <c r="G1797" s="401">
        <f t="shared" si="596"/>
        <v>19.904607541666564</v>
      </c>
      <c r="H1797" s="401">
        <f t="shared" si="596"/>
        <v>276.68003787724774</v>
      </c>
      <c r="I1797" s="401">
        <f t="shared" si="596"/>
        <v>59.923401290725224</v>
      </c>
      <c r="J1797" s="401">
        <f t="shared" si="596"/>
        <v>-52.225680345625506</v>
      </c>
      <c r="K1797" s="401">
        <f t="shared" si="596"/>
        <v>52.778616437973596</v>
      </c>
      <c r="L1797" s="401">
        <f t="shared" si="596"/>
        <v>-61.00591588998077</v>
      </c>
      <c r="M1797" s="401">
        <f t="shared" si="596"/>
        <v>-140.72759779306671</v>
      </c>
      <c r="N1797" s="401">
        <f t="shared" si="596"/>
        <v>-139.23389876047258</v>
      </c>
      <c r="O1797" s="401">
        <f t="shared" si="596"/>
        <v>-297.47175982069143</v>
      </c>
      <c r="P1797" s="401">
        <f t="shared" si="596"/>
        <v>80.844814008817593</v>
      </c>
      <c r="Q1797" s="401">
        <f t="shared" si="596"/>
        <v>143.64848327291247</v>
      </c>
      <c r="R1797" s="401">
        <f t="shared" si="596"/>
        <v>-337.27402550630495</v>
      </c>
      <c r="S1797" s="401">
        <f t="shared" si="596"/>
        <v>-511.61601034143769</v>
      </c>
      <c r="T1797" s="401">
        <f t="shared" si="596"/>
        <v>-480.93429971723663</v>
      </c>
      <c r="U1797" s="401">
        <f t="shared" si="596"/>
        <v>-445.4703886610705</v>
      </c>
      <c r="V1797" s="401">
        <f t="shared" si="596"/>
        <v>-520.06262725666738</v>
      </c>
      <c r="W1797" s="401">
        <f t="shared" si="596"/>
        <v>-713.51268200049208</v>
      </c>
      <c r="X1797" s="401">
        <f t="shared" si="596"/>
        <v>-616.89474365134811</v>
      </c>
      <c r="Y1797" s="401">
        <f t="shared" si="596"/>
        <v>-441.38142629372578</v>
      </c>
      <c r="Z1797" s="401">
        <f t="shared" si="596"/>
        <v>-616.28692198553381</v>
      </c>
      <c r="AA1797" s="401">
        <f t="shared" si="596"/>
        <v>-556.01000000000022</v>
      </c>
      <c r="AB1797" s="401">
        <f t="shared" si="596"/>
        <v>-811.57899999999972</v>
      </c>
      <c r="AC1797" s="401">
        <f t="shared" si="596"/>
        <v>-775.74300000000039</v>
      </c>
      <c r="AD1797" s="401">
        <f t="shared" si="596"/>
        <v>-585.02600000000029</v>
      </c>
      <c r="AE1797" s="401">
        <f t="shared" si="596"/>
        <v>-1198.2049999999999</v>
      </c>
      <c r="AF1797" s="401">
        <f t="shared" si="596"/>
        <v>-1074.3800000000001</v>
      </c>
      <c r="AG1797" s="402">
        <f t="shared" si="596"/>
        <v>-851.04899999999998</v>
      </c>
      <c r="AH1797" s="402"/>
    </row>
    <row r="1798" spans="1:34" s="377" customFormat="1" ht="13.8" x14ac:dyDescent="0.25">
      <c r="A1798" s="385"/>
      <c r="B1798" s="384"/>
      <c r="C1798" s="406"/>
      <c r="D1798" s="401"/>
      <c r="E1798" s="401"/>
      <c r="F1798" s="401"/>
      <c r="G1798" s="401"/>
      <c r="H1798" s="401"/>
      <c r="I1798" s="401"/>
      <c r="J1798" s="401"/>
      <c r="K1798" s="401"/>
      <c r="L1798" s="401"/>
      <c r="M1798" s="401"/>
      <c r="N1798" s="401"/>
      <c r="O1798" s="401"/>
      <c r="P1798" s="401"/>
      <c r="Q1798" s="401"/>
      <c r="R1798" s="401"/>
      <c r="S1798" s="401"/>
      <c r="T1798" s="401"/>
      <c r="U1798" s="401"/>
      <c r="V1798" s="401"/>
      <c r="W1798" s="401"/>
      <c r="X1798" s="401"/>
      <c r="Y1798" s="401"/>
      <c r="Z1798" s="401"/>
      <c r="AA1798" s="401"/>
      <c r="AB1798" s="401"/>
      <c r="AC1798" s="401"/>
      <c r="AD1798" s="401"/>
      <c r="AE1798" s="401"/>
      <c r="AF1798" s="401"/>
      <c r="AG1798" s="402"/>
      <c r="AH1798" s="402"/>
    </row>
    <row r="1799" spans="1:34" s="377" customFormat="1" ht="13.8" x14ac:dyDescent="0.25">
      <c r="A1799" s="383" t="s">
        <v>637</v>
      </c>
      <c r="B1799" s="384"/>
      <c r="C1799" s="406"/>
      <c r="D1799" s="401">
        <f>D589</f>
        <v>832.81801562412966</v>
      </c>
      <c r="E1799" s="401">
        <f t="shared" ref="E1799:AG1799" si="597">E589</f>
        <v>1225.2770696162597</v>
      </c>
      <c r="F1799" s="401">
        <f t="shared" si="597"/>
        <v>1373.4278347808468</v>
      </c>
      <c r="G1799" s="401">
        <f t="shared" si="597"/>
        <v>1469.6667701156493</v>
      </c>
      <c r="H1799" s="401">
        <f t="shared" si="597"/>
        <v>1559.559778384524</v>
      </c>
      <c r="I1799" s="401">
        <f t="shared" si="597"/>
        <v>1409.064687030336</v>
      </c>
      <c r="J1799" s="401">
        <f t="shared" si="597"/>
        <v>1519.1248953378308</v>
      </c>
      <c r="K1799" s="401">
        <f t="shared" si="597"/>
        <v>1983.0673117947752</v>
      </c>
      <c r="L1799" s="401">
        <f t="shared" si="597"/>
        <v>2021.1971990286656</v>
      </c>
      <c r="M1799" s="401">
        <f t="shared" si="597"/>
        <v>1746.1260879391939</v>
      </c>
      <c r="N1799" s="401">
        <f t="shared" si="597"/>
        <v>1961.0143063173355</v>
      </c>
      <c r="O1799" s="401">
        <f t="shared" si="597"/>
        <v>1913.8551930168221</v>
      </c>
      <c r="P1799" s="401">
        <f t="shared" si="597"/>
        <v>2509.2771140565878</v>
      </c>
      <c r="Q1799" s="401">
        <f t="shared" si="597"/>
        <v>3018.8953292929964</v>
      </c>
      <c r="R1799" s="401">
        <f t="shared" si="597"/>
        <v>2990.0139847978958</v>
      </c>
      <c r="S1799" s="401">
        <f t="shared" si="597"/>
        <v>2938.1562813459873</v>
      </c>
      <c r="T1799" s="401">
        <f t="shared" si="597"/>
        <v>2911.6461800230882</v>
      </c>
      <c r="U1799" s="401">
        <f t="shared" si="597"/>
        <v>3199.6621062540603</v>
      </c>
      <c r="V1799" s="401">
        <f t="shared" si="597"/>
        <v>3540.3779745381298</v>
      </c>
      <c r="W1799" s="401">
        <f t="shared" si="597"/>
        <v>3795.7129516944328</v>
      </c>
      <c r="X1799" s="401">
        <f t="shared" si="597"/>
        <v>4380.5251731142043</v>
      </c>
      <c r="Y1799" s="401">
        <f t="shared" si="597"/>
        <v>4444.0808326510723</v>
      </c>
      <c r="Z1799" s="401">
        <f t="shared" si="597"/>
        <v>4107.1666631443541</v>
      </c>
      <c r="AA1799" s="401">
        <f t="shared" si="597"/>
        <v>3737.652</v>
      </c>
      <c r="AB1799" s="401">
        <f t="shared" si="597"/>
        <v>3928.4560000000001</v>
      </c>
      <c r="AC1799" s="401">
        <f t="shared" si="597"/>
        <v>4626.9549999999999</v>
      </c>
      <c r="AD1799" s="401">
        <f t="shared" si="597"/>
        <v>3951.2840000000001</v>
      </c>
      <c r="AE1799" s="401">
        <f t="shared" si="597"/>
        <v>3700.183</v>
      </c>
      <c r="AF1799" s="401">
        <f t="shared" si="597"/>
        <v>4240.0259999999998</v>
      </c>
      <c r="AG1799" s="402">
        <f t="shared" si="597"/>
        <v>5340.5540000000001</v>
      </c>
      <c r="AH1799" s="402"/>
    </row>
    <row r="1800" spans="1:34" s="377" customFormat="1" ht="13.8" x14ac:dyDescent="0.25">
      <c r="A1800" s="383" t="s">
        <v>638</v>
      </c>
      <c r="B1800" s="384"/>
      <c r="C1800" s="406"/>
      <c r="D1800" s="401">
        <f>D590</f>
        <v>680.61977725550128</v>
      </c>
      <c r="E1800" s="401">
        <f t="shared" ref="E1800:AG1800" si="598">E590</f>
        <v>1034.1038564418852</v>
      </c>
      <c r="F1800" s="401">
        <f t="shared" si="598"/>
        <v>1159.7156135734945</v>
      </c>
      <c r="G1800" s="401">
        <f t="shared" si="598"/>
        <v>1218.6831671228083</v>
      </c>
      <c r="H1800" s="401">
        <f t="shared" si="598"/>
        <v>1162.8012355733388</v>
      </c>
      <c r="I1800" s="401">
        <f t="shared" si="598"/>
        <v>1111.8633226417817</v>
      </c>
      <c r="J1800" s="401">
        <f t="shared" si="598"/>
        <v>1147.789708741615</v>
      </c>
      <c r="K1800" s="401">
        <f t="shared" si="598"/>
        <v>1488.464464571425</v>
      </c>
      <c r="L1800" s="401">
        <f t="shared" si="598"/>
        <v>1492.4601621008767</v>
      </c>
      <c r="M1800" s="401">
        <f t="shared" si="598"/>
        <v>1347.4332963496854</v>
      </c>
      <c r="N1800" s="401">
        <f t="shared" si="598"/>
        <v>1375.0163857569239</v>
      </c>
      <c r="O1800" s="401">
        <f t="shared" si="598"/>
        <v>1205.0584437958921</v>
      </c>
      <c r="P1800" s="401">
        <f t="shared" si="598"/>
        <v>1837.5099079242812</v>
      </c>
      <c r="Q1800" s="401">
        <f t="shared" si="598"/>
        <v>2220.9254734242932</v>
      </c>
      <c r="R1800" s="401">
        <f t="shared" si="598"/>
        <v>2230.5113675963944</v>
      </c>
      <c r="S1800" s="401">
        <f t="shared" si="598"/>
        <v>2271.1682852314038</v>
      </c>
      <c r="T1800" s="401">
        <f t="shared" si="598"/>
        <v>2129.827546631509</v>
      </c>
      <c r="U1800" s="401">
        <f t="shared" si="598"/>
        <v>2203.2031105783335</v>
      </c>
      <c r="V1800" s="401">
        <f t="shared" si="598"/>
        <v>2537.3272886418608</v>
      </c>
      <c r="W1800" s="401">
        <f t="shared" si="598"/>
        <v>2733.1677969156012</v>
      </c>
      <c r="X1800" s="401">
        <f t="shared" si="598"/>
        <v>3314.2704970141931</v>
      </c>
      <c r="Y1800" s="401">
        <f t="shared" si="598"/>
        <v>3529.7115353928889</v>
      </c>
      <c r="Z1800" s="401">
        <f t="shared" si="598"/>
        <v>3076.3714854792784</v>
      </c>
      <c r="AA1800" s="401">
        <f t="shared" si="598"/>
        <v>2630.7449999999999</v>
      </c>
      <c r="AB1800" s="401">
        <f t="shared" si="598"/>
        <v>2736.136</v>
      </c>
      <c r="AC1800" s="401">
        <f t="shared" si="598"/>
        <v>3327.4769999999999</v>
      </c>
      <c r="AD1800" s="401">
        <f t="shared" si="598"/>
        <v>2898.6439999999998</v>
      </c>
      <c r="AE1800" s="401">
        <f t="shared" si="598"/>
        <v>2687.8320000000003</v>
      </c>
      <c r="AF1800" s="401">
        <f t="shared" si="598"/>
        <v>3187.7219999999998</v>
      </c>
      <c r="AG1800" s="402">
        <f t="shared" si="598"/>
        <v>4105.1219999999994</v>
      </c>
      <c r="AH1800" s="402"/>
    </row>
    <row r="1801" spans="1:34" s="377" customFormat="1" ht="13.8" x14ac:dyDescent="0.25">
      <c r="A1801" s="383" t="s">
        <v>639</v>
      </c>
      <c r="B1801" s="384"/>
      <c r="C1801" s="406"/>
      <c r="D1801" s="401"/>
      <c r="E1801" s="401"/>
      <c r="F1801" s="401"/>
      <c r="G1801" s="401"/>
      <c r="H1801" s="401"/>
      <c r="I1801" s="401"/>
      <c r="J1801" s="401"/>
      <c r="K1801" s="401"/>
      <c r="L1801" s="401"/>
      <c r="M1801" s="401"/>
      <c r="N1801" s="401"/>
      <c r="O1801" s="401"/>
      <c r="P1801" s="401"/>
      <c r="Q1801" s="401"/>
      <c r="R1801" s="401"/>
      <c r="S1801" s="401"/>
      <c r="T1801" s="401"/>
      <c r="U1801" s="401"/>
      <c r="V1801" s="401"/>
      <c r="W1801" s="401"/>
      <c r="X1801" s="401"/>
      <c r="Y1801" s="401"/>
      <c r="Z1801" s="401"/>
      <c r="AA1801" s="401"/>
      <c r="AB1801" s="401"/>
      <c r="AC1801" s="401"/>
      <c r="AD1801" s="401"/>
      <c r="AE1801" s="401"/>
      <c r="AF1801" s="401"/>
      <c r="AG1801" s="402"/>
      <c r="AH1801" s="402"/>
    </row>
    <row r="1802" spans="1:34" s="377" customFormat="1" ht="13.8" x14ac:dyDescent="0.25">
      <c r="A1802" s="383" t="s">
        <v>640</v>
      </c>
      <c r="B1802" s="384"/>
      <c r="C1802" s="406"/>
      <c r="D1802" s="401"/>
      <c r="E1802" s="401"/>
      <c r="F1802" s="401"/>
      <c r="G1802" s="401"/>
      <c r="H1802" s="401"/>
      <c r="I1802" s="401"/>
      <c r="J1802" s="401"/>
      <c r="K1802" s="401"/>
      <c r="L1802" s="401"/>
      <c r="M1802" s="401"/>
      <c r="N1802" s="401"/>
      <c r="O1802" s="401"/>
      <c r="P1802" s="401"/>
      <c r="Q1802" s="401"/>
      <c r="R1802" s="401"/>
      <c r="S1802" s="401"/>
      <c r="T1802" s="401"/>
      <c r="U1802" s="401"/>
      <c r="V1802" s="401"/>
      <c r="W1802" s="401"/>
      <c r="X1802" s="401"/>
      <c r="Y1802" s="401"/>
      <c r="Z1802" s="401"/>
      <c r="AA1802" s="401"/>
      <c r="AB1802" s="401"/>
      <c r="AC1802" s="401"/>
      <c r="AD1802" s="401"/>
      <c r="AE1802" s="401"/>
      <c r="AF1802" s="401"/>
      <c r="AG1802" s="402"/>
      <c r="AH1802" s="402"/>
    </row>
    <row r="1803" spans="1:34" s="377" customFormat="1" ht="13.8" x14ac:dyDescent="0.25">
      <c r="A1803" s="383" t="s">
        <v>641</v>
      </c>
      <c r="B1803" s="384"/>
      <c r="C1803" s="406"/>
      <c r="D1803" s="401">
        <f>D591</f>
        <v>152.19823836862838</v>
      </c>
      <c r="E1803" s="401">
        <f t="shared" ref="E1803:AG1803" si="599">E591</f>
        <v>191.1732131743745</v>
      </c>
      <c r="F1803" s="401">
        <f t="shared" si="599"/>
        <v>213.71222120735229</v>
      </c>
      <c r="G1803" s="401">
        <f t="shared" si="599"/>
        <v>250.98360299284104</v>
      </c>
      <c r="H1803" s="401">
        <f t="shared" si="599"/>
        <v>396.75854281118518</v>
      </c>
      <c r="I1803" s="401">
        <f t="shared" si="599"/>
        <v>297.20136438855434</v>
      </c>
      <c r="J1803" s="401">
        <f t="shared" si="599"/>
        <v>371.33518659621586</v>
      </c>
      <c r="K1803" s="401">
        <f t="shared" si="599"/>
        <v>494.60284722335018</v>
      </c>
      <c r="L1803" s="401">
        <f t="shared" si="599"/>
        <v>528.73703692778895</v>
      </c>
      <c r="M1803" s="401">
        <f t="shared" si="599"/>
        <v>398.69279158950849</v>
      </c>
      <c r="N1803" s="401">
        <f t="shared" si="599"/>
        <v>585.99792056041156</v>
      </c>
      <c r="O1803" s="401">
        <f t="shared" si="599"/>
        <v>708.79674922093</v>
      </c>
      <c r="P1803" s="401">
        <f t="shared" si="599"/>
        <v>671.76720613230668</v>
      </c>
      <c r="Q1803" s="401">
        <f t="shared" si="599"/>
        <v>797.96985586870323</v>
      </c>
      <c r="R1803" s="401">
        <f t="shared" si="599"/>
        <v>759.50261720150138</v>
      </c>
      <c r="S1803" s="401">
        <f t="shared" si="599"/>
        <v>666.98799611458344</v>
      </c>
      <c r="T1803" s="401">
        <f t="shared" si="599"/>
        <v>781.81863339157917</v>
      </c>
      <c r="U1803" s="401">
        <f t="shared" si="599"/>
        <v>996.45899567572678</v>
      </c>
      <c r="V1803" s="401">
        <f t="shared" si="599"/>
        <v>1003.050685896269</v>
      </c>
      <c r="W1803" s="401">
        <f t="shared" si="599"/>
        <v>1062.5451547788316</v>
      </c>
      <c r="X1803" s="401">
        <f t="shared" si="599"/>
        <v>1066.2546761000112</v>
      </c>
      <c r="Y1803" s="401">
        <f t="shared" si="599"/>
        <v>914.36929725818345</v>
      </c>
      <c r="Z1803" s="401">
        <f t="shared" si="599"/>
        <v>1030.7951776650757</v>
      </c>
      <c r="AA1803" s="401">
        <f t="shared" si="599"/>
        <v>1106.9070000000002</v>
      </c>
      <c r="AB1803" s="401">
        <f t="shared" si="599"/>
        <v>1192.3200000000002</v>
      </c>
      <c r="AC1803" s="401">
        <f t="shared" si="599"/>
        <v>1299.4780000000001</v>
      </c>
      <c r="AD1803" s="401">
        <f t="shared" si="599"/>
        <v>1052.6400000000003</v>
      </c>
      <c r="AE1803" s="401">
        <f t="shared" si="599"/>
        <v>1012.3509999999997</v>
      </c>
      <c r="AF1803" s="401">
        <f t="shared" si="599"/>
        <v>1052.3040000000001</v>
      </c>
      <c r="AG1803" s="402">
        <f t="shared" si="599"/>
        <v>1235.4320000000007</v>
      </c>
      <c r="AH1803" s="402"/>
    </row>
    <row r="1804" spans="1:34" s="377" customFormat="1" ht="13.8" x14ac:dyDescent="0.25">
      <c r="A1804" s="383"/>
      <c r="B1804" s="384"/>
      <c r="C1804" s="406"/>
      <c r="D1804" s="401"/>
      <c r="E1804" s="401"/>
      <c r="F1804" s="401"/>
      <c r="G1804" s="401"/>
      <c r="H1804" s="401"/>
      <c r="I1804" s="401"/>
      <c r="J1804" s="401"/>
      <c r="K1804" s="401"/>
      <c r="L1804" s="401"/>
      <c r="M1804" s="401"/>
      <c r="N1804" s="401"/>
      <c r="O1804" s="401"/>
      <c r="P1804" s="401"/>
      <c r="Q1804" s="401"/>
      <c r="R1804" s="401"/>
      <c r="S1804" s="401"/>
      <c r="T1804" s="401"/>
      <c r="U1804" s="401"/>
      <c r="V1804" s="401"/>
      <c r="W1804" s="401"/>
      <c r="X1804" s="401"/>
      <c r="Y1804" s="401"/>
      <c r="Z1804" s="401"/>
      <c r="AA1804" s="401"/>
      <c r="AB1804" s="401"/>
      <c r="AC1804" s="401"/>
      <c r="AD1804" s="401"/>
      <c r="AE1804" s="401"/>
      <c r="AF1804" s="401"/>
      <c r="AG1804" s="402"/>
      <c r="AH1804" s="402"/>
    </row>
    <row r="1805" spans="1:34" s="377" customFormat="1" ht="13.8" x14ac:dyDescent="0.25">
      <c r="A1805" s="383" t="s">
        <v>642</v>
      </c>
      <c r="B1805" s="384"/>
      <c r="C1805" s="406"/>
      <c r="D1805" s="401">
        <f>D592</f>
        <v>665.90666632700675</v>
      </c>
      <c r="E1805" s="401">
        <f t="shared" ref="E1805:AG1805" si="600">E592</f>
        <v>810.59043591283</v>
      </c>
      <c r="F1805" s="401">
        <f t="shared" si="600"/>
        <v>1074.1031376634101</v>
      </c>
      <c r="G1805" s="401">
        <f t="shared" si="600"/>
        <v>1449.7621625739828</v>
      </c>
      <c r="H1805" s="401">
        <f t="shared" si="600"/>
        <v>1282.8797405072762</v>
      </c>
      <c r="I1805" s="401">
        <f t="shared" si="600"/>
        <v>1349.1412857396108</v>
      </c>
      <c r="J1805" s="401">
        <f t="shared" si="600"/>
        <v>1571.3505756834563</v>
      </c>
      <c r="K1805" s="401">
        <f t="shared" si="600"/>
        <v>1930.2886953568016</v>
      </c>
      <c r="L1805" s="401">
        <f t="shared" si="600"/>
        <v>2082.2031149186464</v>
      </c>
      <c r="M1805" s="401">
        <f t="shared" si="600"/>
        <v>1886.8536857322606</v>
      </c>
      <c r="N1805" s="401">
        <f t="shared" si="600"/>
        <v>2100.2482050778081</v>
      </c>
      <c r="O1805" s="401">
        <f t="shared" si="600"/>
        <v>2211.3269528375135</v>
      </c>
      <c r="P1805" s="401">
        <f t="shared" si="600"/>
        <v>2428.4323000477702</v>
      </c>
      <c r="Q1805" s="401">
        <f t="shared" si="600"/>
        <v>2875.2468460200839</v>
      </c>
      <c r="R1805" s="401">
        <f t="shared" si="600"/>
        <v>3327.2880103042007</v>
      </c>
      <c r="S1805" s="401">
        <f t="shared" si="600"/>
        <v>3449.772291687425</v>
      </c>
      <c r="T1805" s="401">
        <f t="shared" si="600"/>
        <v>3392.5804797403248</v>
      </c>
      <c r="U1805" s="401">
        <f t="shared" si="600"/>
        <v>3645.1324949151308</v>
      </c>
      <c r="V1805" s="401">
        <f t="shared" si="600"/>
        <v>4060.4406017947972</v>
      </c>
      <c r="W1805" s="401">
        <f t="shared" si="600"/>
        <v>4509.2256336949249</v>
      </c>
      <c r="X1805" s="401">
        <f t="shared" si="600"/>
        <v>4997.4199167655524</v>
      </c>
      <c r="Y1805" s="401">
        <f t="shared" si="600"/>
        <v>4885.4622589447981</v>
      </c>
      <c r="Z1805" s="401">
        <f t="shared" si="600"/>
        <v>4723.4535851298879</v>
      </c>
      <c r="AA1805" s="401">
        <f t="shared" si="600"/>
        <v>4293.6620000000003</v>
      </c>
      <c r="AB1805" s="401">
        <f t="shared" si="600"/>
        <v>4740.0349999999999</v>
      </c>
      <c r="AC1805" s="401">
        <f t="shared" si="600"/>
        <v>5402.6980000000003</v>
      </c>
      <c r="AD1805" s="401">
        <f t="shared" si="600"/>
        <v>4536.3100000000004</v>
      </c>
      <c r="AE1805" s="401">
        <f t="shared" si="600"/>
        <v>4898.3879999999999</v>
      </c>
      <c r="AF1805" s="401">
        <f t="shared" si="600"/>
        <v>5314.4059999999999</v>
      </c>
      <c r="AG1805" s="402">
        <f t="shared" si="600"/>
        <v>6191.6030000000001</v>
      </c>
      <c r="AH1805" s="402"/>
    </row>
    <row r="1806" spans="1:34" s="377" customFormat="1" ht="13.8" x14ac:dyDescent="0.25">
      <c r="A1806" s="383" t="s">
        <v>638</v>
      </c>
      <c r="B1806" s="384"/>
      <c r="C1806" s="406"/>
      <c r="D1806" s="401">
        <f>D593</f>
        <v>495.58385975143443</v>
      </c>
      <c r="E1806" s="401">
        <f t="shared" ref="E1806:AG1806" si="601">E593</f>
        <v>647.06017505194848</v>
      </c>
      <c r="F1806" s="401">
        <f t="shared" si="601"/>
        <v>698.63984644801133</v>
      </c>
      <c r="G1806" s="401">
        <f t="shared" si="601"/>
        <v>952.76516587542801</v>
      </c>
      <c r="H1806" s="401">
        <f t="shared" si="601"/>
        <v>886.68909762430928</v>
      </c>
      <c r="I1806" s="401">
        <f t="shared" si="601"/>
        <v>973.68471717926263</v>
      </c>
      <c r="J1806" s="401">
        <f t="shared" si="601"/>
        <v>937.80531771413735</v>
      </c>
      <c r="K1806" s="401">
        <f t="shared" si="601"/>
        <v>1175.2437669498654</v>
      </c>
      <c r="L1806" s="401">
        <f t="shared" si="601"/>
        <v>1264.7335933526867</v>
      </c>
      <c r="M1806" s="401">
        <f t="shared" si="601"/>
        <v>1348.8494577186202</v>
      </c>
      <c r="N1806" s="401">
        <f t="shared" si="601"/>
        <v>1432.3793145627869</v>
      </c>
      <c r="O1806" s="401">
        <f t="shared" si="601"/>
        <v>1519.6929269100694</v>
      </c>
      <c r="P1806" s="401">
        <f t="shared" si="601"/>
        <v>1786.1874534530755</v>
      </c>
      <c r="Q1806" s="401">
        <f t="shared" si="601"/>
        <v>2185.5745225683845</v>
      </c>
      <c r="R1806" s="401">
        <f t="shared" si="601"/>
        <v>2413.5133485090173</v>
      </c>
      <c r="S1806" s="401">
        <f t="shared" si="601"/>
        <v>2828.4179640204943</v>
      </c>
      <c r="T1806" s="401">
        <f t="shared" si="601"/>
        <v>2655.3272027491662</v>
      </c>
      <c r="U1806" s="401">
        <f t="shared" si="601"/>
        <v>3108.5412340144094</v>
      </c>
      <c r="V1806" s="401">
        <f t="shared" si="601"/>
        <v>3405.6945001181234</v>
      </c>
      <c r="W1806" s="401">
        <f t="shared" si="601"/>
        <v>3700.2197953619079</v>
      </c>
      <c r="X1806" s="401">
        <f t="shared" si="601"/>
        <v>4092.592532350141</v>
      </c>
      <c r="Y1806" s="401">
        <f t="shared" si="601"/>
        <v>4118.3069704524687</v>
      </c>
      <c r="Z1806" s="401">
        <f t="shared" si="601"/>
        <v>3904.6599600891964</v>
      </c>
      <c r="AA1806" s="401">
        <f t="shared" si="601"/>
        <v>3394.7019999999993</v>
      </c>
      <c r="AB1806" s="401">
        <f t="shared" si="601"/>
        <v>3812.3270000000007</v>
      </c>
      <c r="AC1806" s="401">
        <f t="shared" si="601"/>
        <v>4337.8730000000005</v>
      </c>
      <c r="AD1806" s="401">
        <f t="shared" si="601"/>
        <v>3700.3389999999999</v>
      </c>
      <c r="AE1806" s="401">
        <f t="shared" si="601"/>
        <v>4060.5380000000005</v>
      </c>
      <c r="AF1806" s="401">
        <f t="shared" si="601"/>
        <v>4488.2870000000012</v>
      </c>
      <c r="AG1806" s="402">
        <f t="shared" si="601"/>
        <v>5296.5029999999997</v>
      </c>
      <c r="AH1806" s="402"/>
    </row>
    <row r="1807" spans="1:34" s="377" customFormat="1" ht="13.8" x14ac:dyDescent="0.25">
      <c r="A1807" s="383" t="s">
        <v>643</v>
      </c>
      <c r="B1807" s="384"/>
      <c r="C1807" s="406"/>
      <c r="D1807" s="401"/>
      <c r="E1807" s="401"/>
      <c r="F1807" s="401"/>
      <c r="G1807" s="401"/>
      <c r="H1807" s="401"/>
      <c r="I1807" s="401"/>
      <c r="J1807" s="401"/>
      <c r="K1807" s="401"/>
      <c r="L1807" s="401"/>
      <c r="M1807" s="401"/>
      <c r="N1807" s="401"/>
      <c r="O1807" s="401"/>
      <c r="P1807" s="401"/>
      <c r="Q1807" s="401"/>
      <c r="R1807" s="401"/>
      <c r="S1807" s="401"/>
      <c r="T1807" s="401"/>
      <c r="U1807" s="401"/>
      <c r="V1807" s="401"/>
      <c r="W1807" s="401"/>
      <c r="X1807" s="401"/>
      <c r="Y1807" s="401"/>
      <c r="Z1807" s="401"/>
      <c r="AA1807" s="401"/>
      <c r="AB1807" s="401"/>
      <c r="AC1807" s="401"/>
      <c r="AD1807" s="401"/>
      <c r="AE1807" s="401"/>
      <c r="AF1807" s="401"/>
      <c r="AG1807" s="402"/>
      <c r="AH1807" s="402"/>
    </row>
    <row r="1808" spans="1:34" s="377" customFormat="1" ht="13.8" x14ac:dyDescent="0.25">
      <c r="A1808" s="383" t="s">
        <v>640</v>
      </c>
      <c r="B1808" s="384"/>
      <c r="C1808" s="406"/>
      <c r="D1808" s="401"/>
      <c r="E1808" s="401"/>
      <c r="F1808" s="401"/>
      <c r="G1808" s="401"/>
      <c r="H1808" s="401"/>
      <c r="I1808" s="401"/>
      <c r="J1808" s="401"/>
      <c r="K1808" s="401"/>
      <c r="L1808" s="401"/>
      <c r="M1808" s="401"/>
      <c r="N1808" s="401"/>
      <c r="O1808" s="401"/>
      <c r="P1808" s="401"/>
      <c r="Q1808" s="401"/>
      <c r="R1808" s="401"/>
      <c r="S1808" s="401"/>
      <c r="T1808" s="401"/>
      <c r="U1808" s="401"/>
      <c r="V1808" s="401"/>
      <c r="W1808" s="401"/>
      <c r="X1808" s="401"/>
      <c r="Y1808" s="401"/>
      <c r="Z1808" s="401"/>
      <c r="AA1808" s="401"/>
      <c r="AB1808" s="401"/>
      <c r="AC1808" s="401"/>
      <c r="AD1808" s="401"/>
      <c r="AE1808" s="401"/>
      <c r="AF1808" s="401"/>
      <c r="AG1808" s="402"/>
      <c r="AH1808" s="402"/>
    </row>
    <row r="1809" spans="1:34" s="377" customFormat="1" ht="14.4" thickBot="1" x14ac:dyDescent="0.3">
      <c r="A1809" s="394" t="s">
        <v>641</v>
      </c>
      <c r="B1809" s="389"/>
      <c r="C1809" s="411"/>
      <c r="D1809" s="404">
        <f>D594</f>
        <v>170.32280657557232</v>
      </c>
      <c r="E1809" s="404">
        <f t="shared" ref="E1809:AG1809" si="602">E594</f>
        <v>163.53026086088153</v>
      </c>
      <c r="F1809" s="404">
        <f t="shared" si="602"/>
        <v>375.46329121539873</v>
      </c>
      <c r="G1809" s="404">
        <f t="shared" si="602"/>
        <v>496.99699669855477</v>
      </c>
      <c r="H1809" s="404">
        <f t="shared" si="602"/>
        <v>396.19064288296693</v>
      </c>
      <c r="I1809" s="404">
        <f t="shared" si="602"/>
        <v>375.45656856034816</v>
      </c>
      <c r="J1809" s="404">
        <f t="shared" si="602"/>
        <v>633.54525796931898</v>
      </c>
      <c r="K1809" s="404">
        <f t="shared" si="602"/>
        <v>755.04492840693615</v>
      </c>
      <c r="L1809" s="404">
        <f t="shared" si="602"/>
        <v>817.46952156595967</v>
      </c>
      <c r="M1809" s="404">
        <f t="shared" si="602"/>
        <v>538.00422801364039</v>
      </c>
      <c r="N1809" s="404">
        <f t="shared" si="602"/>
        <v>667.86889051502112</v>
      </c>
      <c r="O1809" s="404">
        <f t="shared" si="602"/>
        <v>691.6340259274441</v>
      </c>
      <c r="P1809" s="404">
        <f t="shared" si="602"/>
        <v>642.24484659469476</v>
      </c>
      <c r="Q1809" s="404">
        <f t="shared" si="602"/>
        <v>689.67232345169941</v>
      </c>
      <c r="R1809" s="404">
        <f t="shared" si="602"/>
        <v>913.77466179518342</v>
      </c>
      <c r="S1809" s="404">
        <f t="shared" si="602"/>
        <v>621.35432766693066</v>
      </c>
      <c r="T1809" s="404">
        <f t="shared" si="602"/>
        <v>737.2532769911586</v>
      </c>
      <c r="U1809" s="404">
        <f t="shared" si="602"/>
        <v>536.59126090072141</v>
      </c>
      <c r="V1809" s="404">
        <f t="shared" si="602"/>
        <v>654.74610167667379</v>
      </c>
      <c r="W1809" s="404">
        <f t="shared" si="602"/>
        <v>809.00583833301698</v>
      </c>
      <c r="X1809" s="404">
        <f t="shared" si="602"/>
        <v>904.82738441541142</v>
      </c>
      <c r="Y1809" s="404">
        <f t="shared" si="602"/>
        <v>767.15528849232942</v>
      </c>
      <c r="Z1809" s="404">
        <f t="shared" si="602"/>
        <v>818.7936250406915</v>
      </c>
      <c r="AA1809" s="404">
        <f t="shared" si="602"/>
        <v>898.96000000000095</v>
      </c>
      <c r="AB1809" s="404">
        <f t="shared" si="602"/>
        <v>927.70799999999917</v>
      </c>
      <c r="AC1809" s="404">
        <f t="shared" si="602"/>
        <v>1064.8249999999998</v>
      </c>
      <c r="AD1809" s="404">
        <f t="shared" si="602"/>
        <v>835.97100000000046</v>
      </c>
      <c r="AE1809" s="404">
        <f t="shared" si="602"/>
        <v>837.84999999999945</v>
      </c>
      <c r="AF1809" s="404">
        <f t="shared" si="602"/>
        <v>826.11899999999878</v>
      </c>
      <c r="AG1809" s="405">
        <f t="shared" si="602"/>
        <v>895.10000000000036</v>
      </c>
      <c r="AH1809" s="405"/>
    </row>
    <row r="1810" spans="1:34" s="377" customFormat="1" ht="13.2" x14ac:dyDescent="0.25">
      <c r="C1810" s="403"/>
      <c r="D1810" s="403"/>
      <c r="E1810" s="403"/>
      <c r="F1810" s="403"/>
      <c r="G1810" s="403"/>
      <c r="H1810" s="403"/>
      <c r="I1810" s="403"/>
      <c r="J1810" s="403"/>
      <c r="K1810" s="403"/>
      <c r="L1810" s="403"/>
      <c r="M1810" s="403"/>
      <c r="N1810" s="403"/>
      <c r="O1810" s="403"/>
      <c r="P1810" s="403"/>
      <c r="Q1810" s="403"/>
      <c r="R1810" s="403"/>
      <c r="S1810" s="403"/>
      <c r="T1810" s="403"/>
      <c r="U1810" s="403"/>
      <c r="V1810" s="403"/>
      <c r="W1810" s="403"/>
      <c r="X1810" s="403"/>
      <c r="Y1810" s="403"/>
      <c r="Z1810" s="403"/>
      <c r="AA1810" s="403"/>
      <c r="AB1810" s="403"/>
      <c r="AC1810" s="403"/>
      <c r="AD1810" s="403"/>
      <c r="AE1810" s="403"/>
      <c r="AF1810" s="403"/>
      <c r="AG1810" s="403"/>
      <c r="AH1810" s="403"/>
    </row>
    <row r="1811" spans="1:34" s="377" customFormat="1" ht="13.2" x14ac:dyDescent="0.25">
      <c r="C1811" s="403"/>
      <c r="D1811" s="403"/>
      <c r="E1811" s="403"/>
      <c r="F1811" s="403"/>
      <c r="G1811" s="403"/>
      <c r="H1811" s="403"/>
      <c r="I1811" s="403"/>
      <c r="J1811" s="403"/>
      <c r="K1811" s="403"/>
      <c r="L1811" s="403"/>
      <c r="M1811" s="403"/>
      <c r="N1811" s="403"/>
      <c r="O1811" s="403"/>
      <c r="P1811" s="403"/>
      <c r="Q1811" s="403"/>
      <c r="R1811" s="403"/>
      <c r="S1811" s="403"/>
      <c r="T1811" s="403"/>
      <c r="U1811" s="403"/>
      <c r="V1811" s="403"/>
      <c r="W1811" s="403"/>
      <c r="X1811" s="403"/>
      <c r="Y1811" s="403"/>
      <c r="Z1811" s="403"/>
      <c r="AA1811" s="403"/>
      <c r="AB1811" s="403"/>
      <c r="AC1811" s="403"/>
      <c r="AD1811" s="403"/>
      <c r="AE1811" s="403"/>
      <c r="AF1811" s="403"/>
      <c r="AG1811" s="403"/>
      <c r="AH1811" s="403"/>
    </row>
    <row r="1812" spans="1:34" s="377" customFormat="1" ht="13.2" x14ac:dyDescent="0.25">
      <c r="C1812" s="403"/>
      <c r="D1812" s="403"/>
      <c r="E1812" s="403"/>
      <c r="F1812" s="403"/>
      <c r="G1812" s="403"/>
      <c r="H1812" s="403"/>
      <c r="I1812" s="403"/>
      <c r="J1812" s="403"/>
      <c r="K1812" s="403"/>
      <c r="L1812" s="403"/>
      <c r="M1812" s="403"/>
      <c r="N1812" s="403"/>
      <c r="O1812" s="403"/>
      <c r="P1812" s="403"/>
      <c r="Q1812" s="403"/>
      <c r="R1812" s="403"/>
      <c r="S1812" s="403"/>
      <c r="T1812" s="403"/>
      <c r="U1812" s="403"/>
      <c r="V1812" s="403"/>
      <c r="W1812" s="403"/>
      <c r="X1812" s="403"/>
      <c r="Y1812" s="403"/>
      <c r="Z1812" s="403"/>
      <c r="AA1812" s="403"/>
      <c r="AB1812" s="403"/>
      <c r="AC1812" s="403"/>
      <c r="AD1812" s="403"/>
      <c r="AE1812" s="403"/>
      <c r="AF1812" s="403"/>
      <c r="AG1812" s="403"/>
      <c r="AH1812" s="403"/>
    </row>
    <row r="1813" spans="1:34" s="377" customFormat="1" ht="13.2" x14ac:dyDescent="0.25">
      <c r="C1813" s="403"/>
      <c r="D1813" s="403"/>
      <c r="E1813" s="403"/>
      <c r="F1813" s="403"/>
      <c r="G1813" s="403"/>
      <c r="H1813" s="403"/>
      <c r="I1813" s="403"/>
      <c r="J1813" s="403"/>
      <c r="K1813" s="403"/>
      <c r="L1813" s="403"/>
      <c r="M1813" s="403"/>
      <c r="N1813" s="403"/>
      <c r="O1813" s="403"/>
      <c r="P1813" s="403"/>
      <c r="Q1813" s="403"/>
      <c r="R1813" s="403"/>
      <c r="S1813" s="403"/>
      <c r="T1813" s="403"/>
      <c r="U1813" s="403"/>
      <c r="V1813" s="403"/>
      <c r="W1813" s="403"/>
      <c r="X1813" s="403"/>
      <c r="Y1813" s="403"/>
      <c r="Z1813" s="403"/>
      <c r="AA1813" s="403"/>
      <c r="AB1813" s="403"/>
      <c r="AC1813" s="403"/>
      <c r="AD1813" s="403"/>
      <c r="AE1813" s="403"/>
      <c r="AF1813" s="403"/>
      <c r="AG1813" s="403"/>
      <c r="AH1813" s="403"/>
    </row>
    <row r="1814" spans="1:34" s="377" customFormat="1" ht="13.2" x14ac:dyDescent="0.25">
      <c r="C1814" s="403"/>
      <c r="D1814" s="403"/>
      <c r="E1814" s="403"/>
      <c r="F1814" s="403"/>
      <c r="G1814" s="403"/>
      <c r="H1814" s="403"/>
      <c r="I1814" s="403"/>
      <c r="J1814" s="403"/>
      <c r="K1814" s="403"/>
      <c r="L1814" s="403"/>
      <c r="M1814" s="403"/>
      <c r="N1814" s="403"/>
      <c r="O1814" s="403"/>
      <c r="P1814" s="403"/>
      <c r="Q1814" s="403"/>
      <c r="R1814" s="403"/>
      <c r="S1814" s="403"/>
      <c r="T1814" s="403"/>
      <c r="U1814" s="403"/>
      <c r="V1814" s="403"/>
      <c r="W1814" s="403"/>
      <c r="X1814" s="403"/>
      <c r="Y1814" s="403"/>
      <c r="Z1814" s="403"/>
      <c r="AA1814" s="403"/>
      <c r="AB1814" s="403"/>
      <c r="AC1814" s="403"/>
      <c r="AD1814" s="403"/>
      <c r="AE1814" s="403"/>
      <c r="AF1814" s="403"/>
      <c r="AG1814" s="403"/>
      <c r="AH1814" s="403"/>
    </row>
    <row r="1815" spans="1:34" s="377" customFormat="1" ht="13.2" x14ac:dyDescent="0.25">
      <c r="C1815" s="403"/>
      <c r="D1815" s="403"/>
      <c r="E1815" s="403"/>
      <c r="F1815" s="403"/>
      <c r="G1815" s="403"/>
      <c r="H1815" s="403"/>
      <c r="I1815" s="403"/>
      <c r="J1815" s="403"/>
      <c r="K1815" s="403"/>
      <c r="L1815" s="403"/>
      <c r="M1815" s="403"/>
      <c r="N1815" s="403"/>
      <c r="O1815" s="403"/>
      <c r="P1815" s="403"/>
      <c r="Q1815" s="403"/>
      <c r="R1815" s="403"/>
      <c r="S1815" s="403"/>
      <c r="T1815" s="403"/>
      <c r="U1815" s="403"/>
      <c r="V1815" s="403"/>
      <c r="W1815" s="403"/>
      <c r="X1815" s="403"/>
      <c r="Y1815" s="403"/>
      <c r="Z1815" s="403"/>
      <c r="AA1815" s="403"/>
      <c r="AB1815" s="403"/>
      <c r="AC1815" s="403"/>
      <c r="AD1815" s="403"/>
      <c r="AE1815" s="403"/>
      <c r="AF1815" s="403"/>
      <c r="AG1815" s="403"/>
      <c r="AH1815" s="403"/>
    </row>
    <row r="1816" spans="1:34" s="377" customFormat="1" ht="13.2" x14ac:dyDescent="0.25">
      <c r="C1816" s="403"/>
      <c r="D1816" s="403"/>
      <c r="E1816" s="403"/>
      <c r="F1816" s="403"/>
      <c r="G1816" s="403"/>
      <c r="H1816" s="403"/>
      <c r="I1816" s="403"/>
      <c r="J1816" s="403"/>
      <c r="K1816" s="403"/>
      <c r="L1816" s="403"/>
      <c r="M1816" s="403"/>
      <c r="N1816" s="403"/>
      <c r="O1816" s="403"/>
      <c r="P1816" s="403"/>
      <c r="Q1816" s="403"/>
      <c r="R1816" s="403"/>
      <c r="S1816" s="403"/>
      <c r="T1816" s="403"/>
      <c r="U1816" s="403"/>
      <c r="V1816" s="403"/>
      <c r="W1816" s="403"/>
      <c r="X1816" s="403"/>
      <c r="Y1816" s="403"/>
      <c r="Z1816" s="403"/>
      <c r="AA1816" s="403"/>
      <c r="AB1816" s="403"/>
      <c r="AC1816" s="403"/>
      <c r="AD1816" s="403"/>
      <c r="AE1816" s="403"/>
      <c r="AF1816" s="403"/>
      <c r="AG1816" s="403"/>
      <c r="AH1816" s="403"/>
    </row>
    <row r="1817" spans="1:34" s="377" customFormat="1" ht="13.2" x14ac:dyDescent="0.25">
      <c r="C1817" s="403"/>
      <c r="D1817" s="403"/>
      <c r="E1817" s="403"/>
      <c r="F1817" s="403"/>
      <c r="G1817" s="403"/>
      <c r="H1817" s="403"/>
      <c r="I1817" s="403"/>
      <c r="J1817" s="403"/>
      <c r="K1817" s="403"/>
      <c r="L1817" s="403"/>
      <c r="M1817" s="403"/>
      <c r="N1817" s="403"/>
      <c r="O1817" s="403"/>
      <c r="P1817" s="403"/>
      <c r="Q1817" s="403"/>
      <c r="R1817" s="403"/>
      <c r="S1817" s="403"/>
      <c r="T1817" s="403"/>
      <c r="U1817" s="403"/>
      <c r="V1817" s="403"/>
      <c r="W1817" s="403"/>
      <c r="X1817" s="403"/>
      <c r="Y1817" s="403"/>
      <c r="Z1817" s="403"/>
      <c r="AA1817" s="403"/>
      <c r="AB1817" s="403"/>
      <c r="AC1817" s="403"/>
      <c r="AD1817" s="403"/>
      <c r="AE1817" s="403"/>
      <c r="AF1817" s="403"/>
      <c r="AG1817" s="403"/>
      <c r="AH1817" s="403"/>
    </row>
    <row r="1818" spans="1:34" s="377" customFormat="1" ht="13.2" x14ac:dyDescent="0.25">
      <c r="C1818" s="403"/>
      <c r="D1818" s="403"/>
      <c r="E1818" s="403"/>
      <c r="F1818" s="403"/>
      <c r="G1818" s="403"/>
      <c r="H1818" s="403"/>
      <c r="I1818" s="403"/>
      <c r="J1818" s="403"/>
      <c r="K1818" s="403"/>
      <c r="L1818" s="403"/>
      <c r="M1818" s="403"/>
      <c r="N1818" s="403"/>
      <c r="O1818" s="403"/>
      <c r="P1818" s="403"/>
      <c r="Q1818" s="403"/>
      <c r="R1818" s="403"/>
      <c r="S1818" s="403"/>
      <c r="T1818" s="403"/>
      <c r="U1818" s="403"/>
      <c r="V1818" s="403"/>
      <c r="W1818" s="403"/>
      <c r="X1818" s="403"/>
      <c r="Y1818" s="403"/>
      <c r="Z1818" s="403"/>
      <c r="AA1818" s="403"/>
      <c r="AB1818" s="403"/>
      <c r="AC1818" s="403"/>
      <c r="AD1818" s="403"/>
      <c r="AE1818" s="403"/>
      <c r="AF1818" s="403"/>
      <c r="AG1818" s="403"/>
      <c r="AH1818" s="403"/>
    </row>
    <row r="1819" spans="1:34" s="377" customFormat="1" ht="13.2" x14ac:dyDescent="0.25">
      <c r="C1819" s="403"/>
      <c r="D1819" s="403"/>
      <c r="E1819" s="403"/>
      <c r="F1819" s="403"/>
      <c r="G1819" s="403"/>
      <c r="H1819" s="403"/>
      <c r="I1819" s="403"/>
      <c r="J1819" s="403"/>
      <c r="K1819" s="403"/>
      <c r="L1819" s="403"/>
      <c r="M1819" s="403"/>
      <c r="N1819" s="403"/>
      <c r="O1819" s="403"/>
      <c r="P1819" s="403"/>
      <c r="Q1819" s="403"/>
      <c r="R1819" s="403"/>
      <c r="S1819" s="403"/>
      <c r="T1819" s="403"/>
      <c r="U1819" s="403"/>
      <c r="V1819" s="403"/>
      <c r="W1819" s="403"/>
      <c r="X1819" s="403"/>
      <c r="Y1819" s="403"/>
      <c r="Z1819" s="403"/>
      <c r="AA1819" s="403"/>
      <c r="AB1819" s="403"/>
      <c r="AC1819" s="403"/>
      <c r="AD1819" s="403"/>
      <c r="AE1819" s="403"/>
      <c r="AF1819" s="403"/>
      <c r="AG1819" s="403"/>
      <c r="AH1819" s="403"/>
    </row>
    <row r="1820" spans="1:34" s="377" customFormat="1" ht="13.2" x14ac:dyDescent="0.25">
      <c r="C1820" s="403"/>
      <c r="D1820" s="403"/>
      <c r="E1820" s="403"/>
      <c r="F1820" s="403"/>
      <c r="G1820" s="403"/>
      <c r="H1820" s="403"/>
      <c r="I1820" s="403"/>
      <c r="J1820" s="403"/>
      <c r="K1820" s="403"/>
      <c r="L1820" s="403"/>
      <c r="M1820" s="403"/>
      <c r="N1820" s="403"/>
      <c r="O1820" s="403"/>
      <c r="P1820" s="403"/>
      <c r="Q1820" s="403"/>
      <c r="R1820" s="403"/>
      <c r="S1820" s="403"/>
      <c r="T1820" s="403"/>
      <c r="U1820" s="403"/>
      <c r="V1820" s="403"/>
      <c r="W1820" s="403"/>
      <c r="X1820" s="403"/>
      <c r="Y1820" s="403"/>
      <c r="Z1820" s="403"/>
      <c r="AA1820" s="403"/>
      <c r="AB1820" s="403"/>
      <c r="AC1820" s="403"/>
      <c r="AD1820" s="403"/>
      <c r="AE1820" s="403"/>
      <c r="AF1820" s="403"/>
      <c r="AG1820" s="403"/>
      <c r="AH1820" s="403"/>
    </row>
    <row r="1821" spans="1:34" s="377" customFormat="1" ht="13.2" x14ac:dyDescent="0.25">
      <c r="C1821" s="403"/>
      <c r="D1821" s="403"/>
      <c r="E1821" s="403"/>
      <c r="F1821" s="403"/>
      <c r="G1821" s="403"/>
      <c r="H1821" s="403"/>
      <c r="I1821" s="403"/>
      <c r="J1821" s="403"/>
      <c r="K1821" s="403"/>
      <c r="L1821" s="403"/>
      <c r="M1821" s="403"/>
      <c r="N1821" s="403"/>
      <c r="O1821" s="403"/>
      <c r="P1821" s="403"/>
      <c r="Q1821" s="403"/>
      <c r="R1821" s="403"/>
      <c r="S1821" s="403"/>
      <c r="T1821" s="403"/>
      <c r="U1821" s="403"/>
      <c r="V1821" s="403"/>
      <c r="W1821" s="403"/>
      <c r="X1821" s="403"/>
      <c r="Y1821" s="403"/>
      <c r="Z1821" s="403"/>
      <c r="AA1821" s="403"/>
      <c r="AB1821" s="403"/>
      <c r="AC1821" s="403"/>
      <c r="AD1821" s="403"/>
      <c r="AE1821" s="403"/>
      <c r="AF1821" s="403"/>
      <c r="AG1821" s="403"/>
      <c r="AH1821" s="403"/>
    </row>
    <row r="1822" spans="1:34" s="377" customFormat="1" x14ac:dyDescent="0.2"/>
    <row r="1823" spans="1:34" s="377" customFormat="1" x14ac:dyDescent="0.2"/>
    <row r="1824" spans="1:34" s="377" customFormat="1" x14ac:dyDescent="0.2"/>
    <row r="1825" s="377" customFormat="1" x14ac:dyDescent="0.2"/>
    <row r="1826" s="377" customFormat="1" x14ac:dyDescent="0.2"/>
    <row r="1827" s="377" customFormat="1" x14ac:dyDescent="0.2"/>
    <row r="1828" s="377" customFormat="1" x14ac:dyDescent="0.2"/>
    <row r="1829" s="377" customFormat="1" x14ac:dyDescent="0.2"/>
    <row r="1830" s="377" customFormat="1" x14ac:dyDescent="0.2"/>
    <row r="1831" s="377" customFormat="1" x14ac:dyDescent="0.2"/>
    <row r="1832" s="377" customFormat="1" x14ac:dyDescent="0.2"/>
    <row r="1833" s="377" customFormat="1" x14ac:dyDescent="0.2"/>
    <row r="1834" s="377" customFormat="1" x14ac:dyDescent="0.2"/>
    <row r="1835" s="377" customFormat="1" x14ac:dyDescent="0.2"/>
    <row r="1836" s="377" customFormat="1" x14ac:dyDescent="0.2"/>
    <row r="1837" s="377" customFormat="1" x14ac:dyDescent="0.2"/>
    <row r="1838" s="377" customFormat="1" x14ac:dyDescent="0.2"/>
    <row r="1839" s="377" customFormat="1" x14ac:dyDescent="0.2"/>
    <row r="1840" s="377" customFormat="1" x14ac:dyDescent="0.2"/>
    <row r="1841" s="377" customFormat="1" x14ac:dyDescent="0.2"/>
    <row r="1842" s="377" customFormat="1" x14ac:dyDescent="0.2"/>
    <row r="1843" s="377" customFormat="1" x14ac:dyDescent="0.2"/>
    <row r="1844" s="377" customFormat="1" x14ac:dyDescent="0.2"/>
    <row r="1845" s="377" customFormat="1" x14ac:dyDescent="0.2"/>
    <row r="1846" s="377" customFormat="1" x14ac:dyDescent="0.2"/>
    <row r="1847" s="377" customFormat="1" x14ac:dyDescent="0.2"/>
    <row r="1848" s="377" customFormat="1" x14ac:dyDescent="0.2"/>
    <row r="1849" s="377" customFormat="1" x14ac:dyDescent="0.2"/>
    <row r="1850" s="377" customFormat="1" x14ac:dyDescent="0.2"/>
    <row r="1851" s="377" customFormat="1" x14ac:dyDescent="0.2"/>
    <row r="1852" s="377" customFormat="1" x14ac:dyDescent="0.2"/>
    <row r="1853" s="377" customFormat="1" x14ac:dyDescent="0.2"/>
    <row r="1854" s="377" customFormat="1" x14ac:dyDescent="0.2"/>
    <row r="1855" s="377" customFormat="1" x14ac:dyDescent="0.2"/>
    <row r="1856" s="377" customFormat="1" x14ac:dyDescent="0.2"/>
    <row r="1857" s="377" customFormat="1" x14ac:dyDescent="0.2"/>
    <row r="1858" s="377" customFormat="1" x14ac:dyDescent="0.2"/>
    <row r="1859" s="377" customFormat="1" x14ac:dyDescent="0.2"/>
    <row r="1860" s="377" customFormat="1" x14ac:dyDescent="0.2"/>
    <row r="1861" s="377" customFormat="1" x14ac:dyDescent="0.2"/>
    <row r="1862" s="377" customFormat="1" x14ac:dyDescent="0.2"/>
    <row r="1863" s="377" customFormat="1" x14ac:dyDescent="0.2"/>
    <row r="1864" s="377" customFormat="1" x14ac:dyDescent="0.2"/>
    <row r="1865" s="377" customFormat="1" x14ac:dyDescent="0.2"/>
    <row r="1866" s="377" customFormat="1" x14ac:dyDescent="0.2"/>
    <row r="1867" s="377" customFormat="1" x14ac:dyDescent="0.2"/>
    <row r="1868" s="377" customFormat="1" x14ac:dyDescent="0.2"/>
    <row r="1869" s="377" customFormat="1" x14ac:dyDescent="0.2"/>
    <row r="1870" s="377" customFormat="1" x14ac:dyDescent="0.2"/>
    <row r="1871" s="377" customFormat="1" x14ac:dyDescent="0.2"/>
    <row r="1872" s="377" customFormat="1" x14ac:dyDescent="0.2"/>
    <row r="1873" s="377" customFormat="1" x14ac:dyDescent="0.2"/>
    <row r="1874" s="377" customFormat="1" x14ac:dyDescent="0.2"/>
    <row r="1875" s="377" customFormat="1" x14ac:dyDescent="0.2"/>
    <row r="1876" s="377" customFormat="1" x14ac:dyDescent="0.2"/>
    <row r="1877" s="377" customFormat="1" x14ac:dyDescent="0.2"/>
    <row r="1878" s="377" customFormat="1" x14ac:dyDescent="0.2"/>
    <row r="1879" s="377" customFormat="1" x14ac:dyDescent="0.2"/>
    <row r="1880" s="377" customFormat="1" x14ac:dyDescent="0.2"/>
    <row r="1881" s="377" customFormat="1" x14ac:dyDescent="0.2"/>
    <row r="1882" s="377" customFormat="1" x14ac:dyDescent="0.2"/>
    <row r="1883" s="377" customFormat="1" x14ac:dyDescent="0.2"/>
    <row r="1884" s="377" customFormat="1" x14ac:dyDescent="0.2"/>
    <row r="1885" s="377" customFormat="1" x14ac:dyDescent="0.2"/>
    <row r="1886" s="377" customFormat="1" x14ac:dyDescent="0.2"/>
    <row r="1887" s="377" customFormat="1" x14ac:dyDescent="0.2"/>
    <row r="1888" s="377" customFormat="1" x14ac:dyDescent="0.2"/>
    <row r="1889" s="377" customFormat="1" x14ac:dyDescent="0.2"/>
    <row r="1890" s="377" customFormat="1" x14ac:dyDescent="0.2"/>
    <row r="1891" s="377" customFormat="1" x14ac:dyDescent="0.2"/>
    <row r="1892" s="377" customFormat="1" x14ac:dyDescent="0.2"/>
    <row r="1893" s="377" customFormat="1" x14ac:dyDescent="0.2"/>
    <row r="1894" s="377" customFormat="1" x14ac:dyDescent="0.2"/>
    <row r="1895" s="377" customFormat="1" x14ac:dyDescent="0.2"/>
    <row r="1896" s="377" customFormat="1" x14ac:dyDescent="0.2"/>
    <row r="1897" s="377" customFormat="1" x14ac:dyDescent="0.2"/>
    <row r="1898" s="377" customFormat="1" x14ac:dyDescent="0.2"/>
    <row r="1899" s="377" customFormat="1" x14ac:dyDescent="0.2"/>
    <row r="1900" s="377" customFormat="1" x14ac:dyDescent="0.2"/>
    <row r="1901" s="377" customFormat="1" x14ac:dyDescent="0.2"/>
    <row r="1902" s="377" customFormat="1" x14ac:dyDescent="0.2"/>
    <row r="1903" s="377" customFormat="1" x14ac:dyDescent="0.2"/>
    <row r="1904" s="377" customFormat="1" x14ac:dyDescent="0.2"/>
    <row r="1905" s="377" customFormat="1" x14ac:dyDescent="0.2"/>
    <row r="1906" s="377" customFormat="1" x14ac:dyDescent="0.2"/>
    <row r="1907" s="377" customFormat="1" x14ac:dyDescent="0.2"/>
    <row r="1908" s="377" customFormat="1" x14ac:dyDescent="0.2"/>
    <row r="1909" s="377" customFormat="1" x14ac:dyDescent="0.2"/>
    <row r="1910" s="377" customFormat="1" x14ac:dyDescent="0.2"/>
    <row r="1911" s="377" customFormat="1" x14ac:dyDescent="0.2"/>
    <row r="1912" s="377" customFormat="1" x14ac:dyDescent="0.2"/>
    <row r="1913" s="377" customFormat="1" x14ac:dyDescent="0.2"/>
    <row r="1914" s="377" customFormat="1" x14ac:dyDescent="0.2"/>
    <row r="1915" s="377" customFormat="1" x14ac:dyDescent="0.2"/>
    <row r="1916" s="377" customFormat="1" x14ac:dyDescent="0.2"/>
    <row r="1917" s="377" customFormat="1" x14ac:dyDescent="0.2"/>
    <row r="1918" s="377" customFormat="1" x14ac:dyDescent="0.2"/>
    <row r="1919" s="377" customFormat="1" x14ac:dyDescent="0.2"/>
    <row r="1920" s="377" customFormat="1" x14ac:dyDescent="0.2"/>
    <row r="1921" s="377" customFormat="1" x14ac:dyDescent="0.2"/>
    <row r="1922" s="377" customFormat="1" x14ac:dyDescent="0.2"/>
    <row r="1923" s="377" customFormat="1" x14ac:dyDescent="0.2"/>
    <row r="1924" s="377" customFormat="1" x14ac:dyDescent="0.2"/>
    <row r="1925" s="377" customFormat="1" x14ac:dyDescent="0.2"/>
    <row r="1926" s="377" customFormat="1" x14ac:dyDescent="0.2"/>
    <row r="1927" s="377" customFormat="1" x14ac:dyDescent="0.2"/>
    <row r="1928" s="377" customFormat="1" x14ac:dyDescent="0.2"/>
    <row r="1929" s="377" customFormat="1" x14ac:dyDescent="0.2"/>
    <row r="1930" s="377" customFormat="1" x14ac:dyDescent="0.2"/>
    <row r="1931" s="377" customFormat="1" x14ac:dyDescent="0.2"/>
    <row r="1932" s="377" customFormat="1" x14ac:dyDescent="0.2"/>
    <row r="1933" s="377" customFormat="1" x14ac:dyDescent="0.2"/>
    <row r="1934" s="377" customFormat="1" x14ac:dyDescent="0.2"/>
    <row r="1935" s="377" customFormat="1" x14ac:dyDescent="0.2"/>
    <row r="1936" s="377" customFormat="1" x14ac:dyDescent="0.2"/>
    <row r="1937" s="377" customFormat="1" x14ac:dyDescent="0.2"/>
    <row r="1938" s="377" customFormat="1" x14ac:dyDescent="0.2"/>
    <row r="1939" s="377" customFormat="1" x14ac:dyDescent="0.2"/>
    <row r="1940" s="377" customFormat="1" x14ac:dyDescent="0.2"/>
    <row r="1941" s="377" customFormat="1" x14ac:dyDescent="0.2"/>
    <row r="1942" s="377" customFormat="1" x14ac:dyDescent="0.2"/>
    <row r="1943" s="377" customFormat="1" x14ac:dyDescent="0.2"/>
    <row r="1944" s="377" customFormat="1" x14ac:dyDescent="0.2"/>
    <row r="1945" s="377" customFormat="1" x14ac:dyDescent="0.2"/>
    <row r="1946" s="377" customFormat="1" x14ac:dyDescent="0.2"/>
    <row r="1947" s="377" customFormat="1" x14ac:dyDescent="0.2"/>
    <row r="1948" s="377" customFormat="1" x14ac:dyDescent="0.2"/>
    <row r="1949" s="377" customFormat="1" x14ac:dyDescent="0.2"/>
    <row r="1950" s="377" customFormat="1" x14ac:dyDescent="0.2"/>
    <row r="1951" s="377" customFormat="1" x14ac:dyDescent="0.2"/>
    <row r="1952" s="377" customFormat="1" x14ac:dyDescent="0.2"/>
    <row r="1953" s="377" customFormat="1" x14ac:dyDescent="0.2"/>
    <row r="1954" s="377" customFormat="1" x14ac:dyDescent="0.2"/>
    <row r="1955" s="377" customFormat="1" x14ac:dyDescent="0.2"/>
    <row r="1956" s="377" customFormat="1" x14ac:dyDescent="0.2"/>
    <row r="1957" s="377" customFormat="1" x14ac:dyDescent="0.2"/>
    <row r="1958" s="377" customFormat="1" x14ac:dyDescent="0.2"/>
    <row r="1959" s="377" customFormat="1" x14ac:dyDescent="0.2"/>
    <row r="1960" s="377" customFormat="1" x14ac:dyDescent="0.2"/>
    <row r="1961" s="377" customFormat="1" x14ac:dyDescent="0.2"/>
    <row r="1962" s="377" customFormat="1" x14ac:dyDescent="0.2"/>
    <row r="1963" s="377" customFormat="1" x14ac:dyDescent="0.2"/>
    <row r="1964" s="377" customFormat="1" x14ac:dyDescent="0.2"/>
    <row r="1965" s="377" customFormat="1" x14ac:dyDescent="0.2"/>
    <row r="1966" s="377" customFormat="1" x14ac:dyDescent="0.2"/>
    <row r="1967" s="377" customFormat="1" x14ac:dyDescent="0.2"/>
    <row r="1968" s="377" customFormat="1" x14ac:dyDescent="0.2"/>
    <row r="1969" s="377" customFormat="1" x14ac:dyDescent="0.2"/>
    <row r="1970" s="377" customFormat="1" x14ac:dyDescent="0.2"/>
    <row r="1971" s="377" customFormat="1" x14ac:dyDescent="0.2"/>
    <row r="1972" s="377" customFormat="1" x14ac:dyDescent="0.2"/>
    <row r="1973" s="377" customFormat="1" x14ac:dyDescent="0.2"/>
    <row r="1974" s="377" customFormat="1" x14ac:dyDescent="0.2"/>
    <row r="1975" s="377" customFormat="1" x14ac:dyDescent="0.2"/>
    <row r="1976" s="377" customFormat="1" x14ac:dyDescent="0.2"/>
    <row r="1977" s="377" customFormat="1" x14ac:dyDescent="0.2"/>
    <row r="1978" s="377" customFormat="1" x14ac:dyDescent="0.2"/>
    <row r="1979" s="377" customFormat="1" x14ac:dyDescent="0.2"/>
    <row r="1980" s="377" customFormat="1" x14ac:dyDescent="0.2"/>
    <row r="1981" s="377" customFormat="1" x14ac:dyDescent="0.2"/>
    <row r="1982" s="377" customFormat="1" x14ac:dyDescent="0.2"/>
    <row r="1983" s="377" customFormat="1" x14ac:dyDescent="0.2"/>
    <row r="1984" s="377" customFormat="1" x14ac:dyDescent="0.2"/>
    <row r="1985" s="377" customFormat="1" x14ac:dyDescent="0.2"/>
    <row r="1986" s="377" customFormat="1" x14ac:dyDescent="0.2"/>
    <row r="1987" s="377" customFormat="1" x14ac:dyDescent="0.2"/>
    <row r="1988" s="377" customFormat="1" x14ac:dyDescent="0.2"/>
    <row r="1989" s="377" customFormat="1" x14ac:dyDescent="0.2"/>
    <row r="1990" s="377" customFormat="1" x14ac:dyDescent="0.2"/>
    <row r="1991" s="377" customFormat="1" x14ac:dyDescent="0.2"/>
    <row r="1992" s="377" customFormat="1" x14ac:dyDescent="0.2"/>
    <row r="1993" s="377" customFormat="1" x14ac:dyDescent="0.2"/>
    <row r="1994" s="377" customFormat="1" x14ac:dyDescent="0.2"/>
    <row r="1995" s="377" customFormat="1" x14ac:dyDescent="0.2"/>
    <row r="1996" s="377" customFormat="1" x14ac:dyDescent="0.2"/>
    <row r="1997" s="377" customFormat="1" x14ac:dyDescent="0.2"/>
    <row r="1998" s="377" customFormat="1" x14ac:dyDescent="0.2"/>
    <row r="1999" s="377" customFormat="1" x14ac:dyDescent="0.2"/>
    <row r="2000" s="377" customFormat="1" x14ac:dyDescent="0.2"/>
    <row r="2001" s="377" customFormat="1" x14ac:dyDescent="0.2"/>
    <row r="2002" s="377" customFormat="1" x14ac:dyDescent="0.2"/>
    <row r="2003" s="377" customFormat="1" x14ac:dyDescent="0.2"/>
    <row r="2004" s="377" customFormat="1" x14ac:dyDescent="0.2"/>
    <row r="2005" s="377" customFormat="1" x14ac:dyDescent="0.2"/>
    <row r="2006" s="377" customFormat="1" x14ac:dyDescent="0.2"/>
    <row r="2007" s="377" customFormat="1" x14ac:dyDescent="0.2"/>
    <row r="2106" spans="1:69" s="269" customFormat="1" x14ac:dyDescent="0.2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</row>
    <row r="2107" spans="1:69" s="270" customFormat="1" x14ac:dyDescent="0.2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</row>
    <row r="2108" spans="1:69" s="269" customFormat="1" x14ac:dyDescent="0.2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</row>
    <row r="2109" spans="1:69" s="269" customFormat="1" x14ac:dyDescent="0.2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</row>
    <row r="2171" spans="1:69" s="271" customFormat="1" x14ac:dyDescent="0.2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</row>
    <row r="2172" spans="1:69" s="271" customFormat="1" x14ac:dyDescent="0.2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</row>
  </sheetData>
  <conditionalFormatting sqref="C394:AF440">
    <cfRule type="cellIs" dxfId="54" priority="11" operator="lessThan">
      <formula>0</formula>
    </cfRule>
  </conditionalFormatting>
  <conditionalFormatting sqref="AG394:AH440">
    <cfRule type="cellIs" dxfId="53" priority="10" operator="lessThan">
      <formula>0</formula>
    </cfRule>
  </conditionalFormatting>
  <conditionalFormatting sqref="A331">
    <cfRule type="cellIs" dxfId="52" priority="6" operator="lessThan">
      <formula>0</formula>
    </cfRule>
  </conditionalFormatting>
  <conditionalFormatting sqref="A386">
    <cfRule type="cellIs" dxfId="51" priority="5" operator="lessThan">
      <formula>0</formula>
    </cfRule>
  </conditionalFormatting>
  <conditionalFormatting sqref="A441">
    <cfRule type="cellIs" dxfId="50" priority="4" operator="lessThan">
      <formula>0</formula>
    </cfRule>
  </conditionalFormatting>
  <conditionalFormatting sqref="A550">
    <cfRule type="cellIs" dxfId="49" priority="3" operator="lessThan">
      <formula>0</formula>
    </cfRule>
  </conditionalFormatting>
  <conditionalFormatting sqref="A496">
    <cfRule type="cellIs" dxfId="48" priority="1" operator="lessThan">
      <formula>0</formula>
    </cfRule>
  </conditionalFormatting>
  <hyperlinks>
    <hyperlink ref="A84" location="_ftn1" display="_ftn1"/>
    <hyperlink ref="A146" location="_ftn1" display="_ftn1"/>
    <hyperlink ref="A177" location="_ftn1" display="_ftn1"/>
    <hyperlink ref="A210" location="_ftn1" display="_ftn1"/>
    <hyperlink ref="A243" location="_ftn1" display="_ftn1"/>
    <hyperlink ref="A273" location="_ftn1" display="_ftn1"/>
    <hyperlink ref="A115" location="_ftn1" display="_ftn1"/>
  </hyperlinks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05"/>
  <sheetViews>
    <sheetView topLeftCell="A8" zoomScale="85" zoomScaleNormal="85" workbookViewId="0">
      <pane xSplit="1" ySplit="3" topLeftCell="CU11" activePane="bottomRight" state="frozen"/>
      <selection activeCell="A8" sqref="A8"/>
      <selection pane="topRight" activeCell="B8" sqref="B8"/>
      <selection pane="bottomLeft" activeCell="A11" sqref="A11"/>
      <selection pane="bottomRight" activeCell="DH13" sqref="DH13"/>
    </sheetView>
  </sheetViews>
  <sheetFormatPr baseColWidth="10" defaultRowHeight="13.2" x14ac:dyDescent="0.25"/>
  <cols>
    <col min="1" max="1" width="31.33203125" customWidth="1"/>
    <col min="97" max="100" width="10.6640625" bestFit="1" customWidth="1"/>
    <col min="101" max="101" width="10.44140625" bestFit="1" customWidth="1"/>
  </cols>
  <sheetData>
    <row r="1" spans="1:112" ht="13.2" hidden="1" customHeight="1" x14ac:dyDescent="0.25">
      <c r="A1" s="272" t="s">
        <v>347</v>
      </c>
    </row>
    <row r="2" spans="1:112" ht="13.2" hidden="1" customHeight="1" x14ac:dyDescent="0.25">
      <c r="A2" s="272" t="s">
        <v>348</v>
      </c>
    </row>
    <row r="3" spans="1:112" ht="13.2" hidden="1" customHeight="1" x14ac:dyDescent="0.25">
      <c r="A3" s="272" t="s">
        <v>349</v>
      </c>
    </row>
    <row r="4" spans="1:112" ht="13.2" hidden="1" customHeight="1" x14ac:dyDescent="0.25">
      <c r="A4" s="272" t="s">
        <v>350</v>
      </c>
    </row>
    <row r="5" spans="1:112" ht="13.2" hidden="1" customHeight="1" x14ac:dyDescent="0.25">
      <c r="A5" s="272"/>
    </row>
    <row r="6" spans="1:112" ht="13.2" hidden="1" customHeight="1" x14ac:dyDescent="0.25"/>
    <row r="7" spans="1:112" ht="13.2" hidden="1" customHeight="1" x14ac:dyDescent="0.25"/>
    <row r="8" spans="1:112" ht="39.6" x14ac:dyDescent="0.25">
      <c r="A8" s="273" t="s">
        <v>351</v>
      </c>
    </row>
    <row r="9" spans="1:112" ht="22.5" customHeight="1" x14ac:dyDescent="0.25"/>
    <row r="10" spans="1:112" ht="42.75" customHeight="1" thickBot="1" x14ac:dyDescent="0.3">
      <c r="A10" s="274" t="s">
        <v>0</v>
      </c>
      <c r="B10" s="262" t="s">
        <v>485</v>
      </c>
      <c r="C10" s="262" t="s">
        <v>486</v>
      </c>
      <c r="D10" s="262" t="s">
        <v>487</v>
      </c>
      <c r="E10" s="262" t="s">
        <v>488</v>
      </c>
      <c r="F10" s="262" t="s">
        <v>489</v>
      </c>
      <c r="G10" s="262" t="s">
        <v>490</v>
      </c>
      <c r="H10" s="262" t="s">
        <v>491</v>
      </c>
      <c r="I10" s="262" t="s">
        <v>492</v>
      </c>
      <c r="J10" s="262" t="s">
        <v>493</v>
      </c>
      <c r="K10" s="262" t="s">
        <v>494</v>
      </c>
      <c r="L10" s="262" t="s">
        <v>495</v>
      </c>
      <c r="M10" s="262" t="s">
        <v>496</v>
      </c>
      <c r="N10" s="262" t="s">
        <v>497</v>
      </c>
      <c r="O10" s="262" t="s">
        <v>498</v>
      </c>
      <c r="P10" s="262" t="s">
        <v>499</v>
      </c>
      <c r="Q10" s="262" t="s">
        <v>500</v>
      </c>
      <c r="R10" s="262" t="s">
        <v>501</v>
      </c>
      <c r="S10" s="262" t="s">
        <v>502</v>
      </c>
      <c r="T10" s="262" t="s">
        <v>503</v>
      </c>
      <c r="U10" s="262" t="s">
        <v>504</v>
      </c>
      <c r="V10" s="262" t="s">
        <v>505</v>
      </c>
      <c r="W10" s="262" t="s">
        <v>506</v>
      </c>
      <c r="X10" s="262" t="s">
        <v>507</v>
      </c>
      <c r="Y10" s="262" t="s">
        <v>508</v>
      </c>
      <c r="Z10" s="262" t="s">
        <v>509</v>
      </c>
      <c r="AA10" s="262" t="s">
        <v>510</v>
      </c>
      <c r="AB10" s="262" t="s">
        <v>511</v>
      </c>
      <c r="AC10" s="262" t="s">
        <v>512</v>
      </c>
      <c r="AD10" s="262" t="s">
        <v>513</v>
      </c>
      <c r="AE10" s="262" t="s">
        <v>514</v>
      </c>
      <c r="AF10" s="262" t="s">
        <v>515</v>
      </c>
      <c r="AG10" s="262" t="s">
        <v>516</v>
      </c>
      <c r="AH10" s="262" t="s">
        <v>517</v>
      </c>
      <c r="AI10" s="262" t="s">
        <v>518</v>
      </c>
      <c r="AJ10" s="262" t="s">
        <v>519</v>
      </c>
      <c r="AK10" s="262" t="s">
        <v>520</v>
      </c>
      <c r="AL10" s="262" t="s">
        <v>521</v>
      </c>
      <c r="AM10" s="262" t="s">
        <v>522</v>
      </c>
      <c r="AN10" s="262" t="s">
        <v>523</v>
      </c>
      <c r="AO10" s="262" t="s">
        <v>524</v>
      </c>
      <c r="AP10" s="262" t="s">
        <v>525</v>
      </c>
      <c r="AQ10" s="262" t="s">
        <v>526</v>
      </c>
      <c r="AR10" s="262" t="s">
        <v>527</v>
      </c>
      <c r="AS10" s="262" t="s">
        <v>528</v>
      </c>
      <c r="AT10" s="262" t="s">
        <v>529</v>
      </c>
      <c r="AU10" s="262" t="s">
        <v>530</v>
      </c>
      <c r="AV10" s="262" t="s">
        <v>531</v>
      </c>
      <c r="AW10" s="262" t="s">
        <v>532</v>
      </c>
      <c r="AX10" s="262" t="s">
        <v>533</v>
      </c>
      <c r="AY10" s="262" t="s">
        <v>534</v>
      </c>
      <c r="AZ10" s="262" t="s">
        <v>535</v>
      </c>
      <c r="BA10" s="262" t="s">
        <v>536</v>
      </c>
      <c r="BB10" s="262" t="s">
        <v>537</v>
      </c>
      <c r="BC10" s="262" t="s">
        <v>538</v>
      </c>
      <c r="BD10" s="262" t="s">
        <v>539</v>
      </c>
      <c r="BE10" s="262" t="s">
        <v>540</v>
      </c>
      <c r="BF10" s="262" t="s">
        <v>541</v>
      </c>
      <c r="BG10" s="262" t="s">
        <v>542</v>
      </c>
      <c r="BH10" s="262" t="s">
        <v>543</v>
      </c>
      <c r="BI10" s="262" t="s">
        <v>544</v>
      </c>
      <c r="BJ10" s="262" t="s">
        <v>545</v>
      </c>
      <c r="BK10" s="262" t="s">
        <v>546</v>
      </c>
      <c r="BL10" s="262" t="s">
        <v>547</v>
      </c>
      <c r="BM10" s="262" t="s">
        <v>548</v>
      </c>
      <c r="BN10" s="262" t="s">
        <v>549</v>
      </c>
      <c r="BO10" s="262" t="s">
        <v>550</v>
      </c>
      <c r="BP10" s="262" t="s">
        <v>551</v>
      </c>
      <c r="BQ10" s="262" t="s">
        <v>552</v>
      </c>
      <c r="BR10" s="262" t="s">
        <v>553</v>
      </c>
      <c r="BS10" s="262" t="s">
        <v>554</v>
      </c>
      <c r="BT10" s="262" t="s">
        <v>555</v>
      </c>
      <c r="BU10" s="262" t="s">
        <v>556</v>
      </c>
      <c r="BV10" s="262" t="s">
        <v>352</v>
      </c>
      <c r="BW10" s="262" t="s">
        <v>353</v>
      </c>
      <c r="BX10" s="262" t="s">
        <v>354</v>
      </c>
      <c r="BY10" s="262" t="s">
        <v>355</v>
      </c>
      <c r="BZ10" s="262" t="s">
        <v>356</v>
      </c>
      <c r="CA10" s="262" t="s">
        <v>269</v>
      </c>
      <c r="CB10" s="262" t="s">
        <v>357</v>
      </c>
      <c r="CC10" s="262" t="s">
        <v>358</v>
      </c>
      <c r="CD10" s="262" t="s">
        <v>359</v>
      </c>
      <c r="CE10" s="262" t="s">
        <v>360</v>
      </c>
      <c r="CF10" s="262" t="s">
        <v>361</v>
      </c>
      <c r="CG10" s="262" t="s">
        <v>362</v>
      </c>
      <c r="CH10" s="262" t="s">
        <v>363</v>
      </c>
      <c r="CI10" s="262" t="s">
        <v>364</v>
      </c>
      <c r="CJ10" s="262" t="s">
        <v>365</v>
      </c>
      <c r="CK10" s="262" t="s">
        <v>366</v>
      </c>
      <c r="CL10" s="262" t="s">
        <v>378</v>
      </c>
      <c r="CM10" s="262" t="s">
        <v>561</v>
      </c>
      <c r="CN10" s="262" t="s">
        <v>557</v>
      </c>
      <c r="CO10" s="322" t="s">
        <v>560</v>
      </c>
      <c r="CP10" s="322" t="s">
        <v>562</v>
      </c>
      <c r="CQ10" s="322" t="s">
        <v>563</v>
      </c>
      <c r="CR10" s="322" t="s">
        <v>564</v>
      </c>
      <c r="CS10" s="322" t="s">
        <v>565</v>
      </c>
      <c r="CT10" s="322" t="s">
        <v>566</v>
      </c>
      <c r="CU10" s="322" t="s">
        <v>567</v>
      </c>
      <c r="CV10" s="322" t="s">
        <v>568</v>
      </c>
      <c r="CW10" s="322" t="s">
        <v>569</v>
      </c>
      <c r="CX10" s="262" t="s">
        <v>573</v>
      </c>
      <c r="CY10" s="262" t="s">
        <v>574</v>
      </c>
      <c r="CZ10" s="262" t="s">
        <v>575</v>
      </c>
      <c r="DA10" s="262" t="s">
        <v>579</v>
      </c>
      <c r="DD10" s="358" t="s">
        <v>580</v>
      </c>
      <c r="DG10" s="262">
        <v>2023</v>
      </c>
      <c r="DH10" s="262">
        <v>2024</v>
      </c>
    </row>
    <row r="11" spans="1:112" ht="19.2" thickTop="1" thickBot="1" x14ac:dyDescent="0.3">
      <c r="A11" s="275" t="s">
        <v>7</v>
      </c>
      <c r="B11" s="263">
        <v>475.82040854984569</v>
      </c>
      <c r="C11" s="263">
        <v>553.79322269067688</v>
      </c>
      <c r="D11" s="263">
        <v>510.64110077015516</v>
      </c>
      <c r="E11" s="263">
        <v>487.17954706545976</v>
      </c>
      <c r="F11" s="263">
        <v>477.18093237477768</v>
      </c>
      <c r="G11" s="263">
        <v>568.6973781701887</v>
      </c>
      <c r="H11" s="263">
        <v>523.76422303000686</v>
      </c>
      <c r="I11" s="263">
        <v>493.96495094445055</v>
      </c>
      <c r="J11" s="263">
        <v>504.06468719572052</v>
      </c>
      <c r="K11" s="263">
        <v>575.6309671373142</v>
      </c>
      <c r="L11" s="263">
        <v>544.905440291172</v>
      </c>
      <c r="M11" s="263">
        <v>508.82479190183176</v>
      </c>
      <c r="N11" s="263">
        <v>484.61781958709236</v>
      </c>
      <c r="O11" s="263">
        <v>573.4033271550262</v>
      </c>
      <c r="P11" s="263">
        <v>561.15272960313223</v>
      </c>
      <c r="Q11" s="263">
        <v>567.85594865302471</v>
      </c>
      <c r="R11" s="263">
        <v>498.33092040786488</v>
      </c>
      <c r="S11" s="263">
        <v>572.64770424879339</v>
      </c>
      <c r="T11" s="263">
        <v>578.80902130159291</v>
      </c>
      <c r="U11" s="263">
        <v>607.18922563474007</v>
      </c>
      <c r="V11" s="263">
        <v>570.98412891194926</v>
      </c>
      <c r="W11" s="263">
        <v>651.33721782860516</v>
      </c>
      <c r="X11" s="263">
        <v>623.83927648802558</v>
      </c>
      <c r="Y11" s="263">
        <v>598.56601308522988</v>
      </c>
      <c r="Z11" s="263">
        <v>540.20482232924769</v>
      </c>
      <c r="AA11" s="263">
        <v>587.90362335437283</v>
      </c>
      <c r="AB11" s="263">
        <v>600.96905104359723</v>
      </c>
      <c r="AC11" s="263">
        <v>594.42814536387812</v>
      </c>
      <c r="AD11" s="263">
        <v>497.65007930964128</v>
      </c>
      <c r="AE11" s="263">
        <v>592.07182144739647</v>
      </c>
      <c r="AF11" s="287">
        <v>622.47632190242575</v>
      </c>
      <c r="AG11" s="263">
        <v>611.53009587506483</v>
      </c>
      <c r="AH11" s="263">
        <v>548.30036399024573</v>
      </c>
      <c r="AI11" s="263">
        <v>634.3406471168272</v>
      </c>
      <c r="AJ11" s="263">
        <v>634.26500895613231</v>
      </c>
      <c r="AK11" s="263">
        <v>631.98669988478741</v>
      </c>
      <c r="AL11" s="263">
        <v>588.30915443369236</v>
      </c>
      <c r="AM11" s="263">
        <v>647.3530764983991</v>
      </c>
      <c r="AN11" s="263">
        <v>626.81206928755444</v>
      </c>
      <c r="AO11" s="263">
        <v>675.45807746832634</v>
      </c>
      <c r="AP11" s="263">
        <v>596.31304714072405</v>
      </c>
      <c r="AQ11" s="263">
        <v>660.22897646350191</v>
      </c>
      <c r="AR11" s="263">
        <v>663.0403955231003</v>
      </c>
      <c r="AS11" s="263">
        <v>683.33638668318304</v>
      </c>
      <c r="AT11" s="263">
        <v>605.24741124143384</v>
      </c>
      <c r="AU11" s="263">
        <v>696.20700749352045</v>
      </c>
      <c r="AV11" s="263">
        <v>707.55743418348652</v>
      </c>
      <c r="AW11" s="263">
        <v>724.55967953899324</v>
      </c>
      <c r="AX11" s="263">
        <v>648.983109571466</v>
      </c>
      <c r="AY11" s="263">
        <v>724.32496498860417</v>
      </c>
      <c r="AZ11" s="263">
        <v>722.01550062958927</v>
      </c>
      <c r="BA11" s="263">
        <v>718.13139684601367</v>
      </c>
      <c r="BB11" s="263">
        <v>668.95258162215566</v>
      </c>
      <c r="BC11" s="263">
        <v>761.7196773873053</v>
      </c>
      <c r="BD11" s="263">
        <v>755.72281106966602</v>
      </c>
      <c r="BE11" s="263">
        <v>724.53788508516402</v>
      </c>
      <c r="BF11" s="263">
        <v>720.05806449399006</v>
      </c>
      <c r="BG11" s="263">
        <v>784.87105397370556</v>
      </c>
      <c r="BH11" s="263">
        <v>780.23604544370869</v>
      </c>
      <c r="BI11" s="263">
        <v>748.72931279864383</v>
      </c>
      <c r="BJ11" s="263">
        <v>725.68264019021797</v>
      </c>
      <c r="BK11" s="263">
        <v>825.64603994303764</v>
      </c>
      <c r="BL11" s="263">
        <v>813.27024380290356</v>
      </c>
      <c r="BM11" s="263">
        <v>827.93804920509467</v>
      </c>
      <c r="BN11" s="263">
        <v>794.86586194609799</v>
      </c>
      <c r="BO11" s="263">
        <v>872.91627579569058</v>
      </c>
      <c r="BP11" s="263">
        <v>858.43961299142404</v>
      </c>
      <c r="BQ11" s="263">
        <v>833.93357082171553</v>
      </c>
      <c r="BR11" s="263">
        <v>770.15643916390491</v>
      </c>
      <c r="BS11" s="263">
        <v>888.17341450413142</v>
      </c>
      <c r="BT11" s="263">
        <v>877.98098031921199</v>
      </c>
      <c r="BU11" s="263">
        <v>908.85216601275545</v>
      </c>
      <c r="BV11" s="263">
        <v>853.93045992189059</v>
      </c>
      <c r="BW11" s="263">
        <v>922.92598373323449</v>
      </c>
      <c r="BX11" s="263">
        <v>906.52836081701719</v>
      </c>
      <c r="BY11" s="263">
        <v>848.60719552786168</v>
      </c>
      <c r="BZ11" s="263">
        <v>865.7076616548253</v>
      </c>
      <c r="CA11" s="263">
        <v>961.8935882772488</v>
      </c>
      <c r="CB11" s="263">
        <v>918.17193630496342</v>
      </c>
      <c r="CC11" s="263">
        <v>921.98355583302373</v>
      </c>
      <c r="CD11" s="263">
        <v>853.37211714603802</v>
      </c>
      <c r="CE11" s="263">
        <v>1017.9222466818781</v>
      </c>
      <c r="CF11" s="263">
        <v>978.5752189061983</v>
      </c>
      <c r="CG11" s="263">
        <v>959.61503174540269</v>
      </c>
      <c r="CH11" s="263">
        <v>898.38356769698032</v>
      </c>
      <c r="CI11" s="263">
        <v>964.41984776227775</v>
      </c>
      <c r="CJ11" s="263">
        <v>978.12660268410207</v>
      </c>
      <c r="CK11" s="263">
        <v>1020.436491134234</v>
      </c>
      <c r="CL11" s="263">
        <v>952.19351117824272</v>
      </c>
      <c r="CM11" s="263">
        <v>1012.1161476011912</v>
      </c>
      <c r="CN11" s="263">
        <v>1002.7840519478705</v>
      </c>
      <c r="CO11" s="323">
        <v>1006.6273150714319</v>
      </c>
      <c r="CP11" s="323">
        <v>971.51952760726726</v>
      </c>
      <c r="CQ11" s="323">
        <v>1089.768754181297</v>
      </c>
      <c r="CR11" s="323">
        <v>1040.6861390491429</v>
      </c>
      <c r="CS11" s="323">
        <v>1006.5770137157857</v>
      </c>
      <c r="CT11" s="323">
        <v>947.09891222496049</v>
      </c>
      <c r="CU11" s="323">
        <v>1111.3185452900041</v>
      </c>
      <c r="CV11" s="323">
        <v>1087.1646968264029</v>
      </c>
      <c r="CW11" s="323">
        <v>1052.3644121732382</v>
      </c>
      <c r="CX11" s="352">
        <v>1026.5005253031684</v>
      </c>
      <c r="CY11" s="352">
        <v>1105.00027185763</v>
      </c>
      <c r="CZ11" s="352">
        <v>1108.5795591747001</v>
      </c>
      <c r="DA11" s="352">
        <v>1105.0668316339152</v>
      </c>
      <c r="DB11" s="375"/>
      <c r="DC11" s="375"/>
      <c r="DD11" s="359">
        <f>(SUM(CX11:DA11)/SUM(CT11:CW11)-1)*100</f>
        <v>3.5064910694426299</v>
      </c>
      <c r="DE11" s="267"/>
      <c r="DG11" s="352">
        <f>+SUM(CT11:CW11)</f>
        <v>4197.9465665146054</v>
      </c>
      <c r="DH11" s="352">
        <f>+SUM(CX11:DA11)</f>
        <v>4345.1471879694136</v>
      </c>
    </row>
    <row r="12" spans="1:112" ht="18.600000000000001" thickTop="1" x14ac:dyDescent="0.25">
      <c r="A12" s="276" t="s">
        <v>225</v>
      </c>
      <c r="B12" s="264">
        <v>110.42003981522656</v>
      </c>
      <c r="C12" s="264">
        <v>184.61925711963886</v>
      </c>
      <c r="D12" s="264">
        <v>172.54472396513779</v>
      </c>
      <c r="E12" s="264">
        <v>119.81086019336882</v>
      </c>
      <c r="F12" s="264">
        <v>117.84398530647985</v>
      </c>
      <c r="G12" s="264">
        <v>193.37086007101323</v>
      </c>
      <c r="H12" s="264">
        <v>183.80126669214314</v>
      </c>
      <c r="I12" s="264">
        <v>132.46287580328703</v>
      </c>
      <c r="J12" s="264">
        <v>132.31097650080011</v>
      </c>
      <c r="K12" s="264">
        <v>217.13538225380591</v>
      </c>
      <c r="L12" s="264">
        <v>205.99641986589268</v>
      </c>
      <c r="M12" s="264">
        <v>147.87916653307809</v>
      </c>
      <c r="N12" s="264">
        <v>144.53971331041689</v>
      </c>
      <c r="O12" s="264">
        <v>236.16260229991678</v>
      </c>
      <c r="P12" s="264">
        <v>223.26107608441944</v>
      </c>
      <c r="Q12" s="264">
        <v>159.84889796267117</v>
      </c>
      <c r="R12" s="264">
        <v>140.69941040489005</v>
      </c>
      <c r="S12" s="264">
        <v>230.82701225786167</v>
      </c>
      <c r="T12" s="264">
        <v>220.31611669756165</v>
      </c>
      <c r="U12" s="264">
        <v>160.13641602425935</v>
      </c>
      <c r="V12" s="264">
        <v>161.51244277475303</v>
      </c>
      <c r="W12" s="264">
        <v>266.86423218433924</v>
      </c>
      <c r="X12" s="264">
        <v>253.92897585126775</v>
      </c>
      <c r="Y12" s="264">
        <v>182.1351158226976</v>
      </c>
      <c r="Z12" s="264">
        <v>161.27640483111293</v>
      </c>
      <c r="AA12" s="264">
        <v>262.01954554868973</v>
      </c>
      <c r="AB12" s="264">
        <v>246.40467995769836</v>
      </c>
      <c r="AC12" s="264">
        <v>175.56012839679457</v>
      </c>
      <c r="AD12" s="264">
        <v>152.6447399969779</v>
      </c>
      <c r="AE12" s="284">
        <v>248.16638393904768</v>
      </c>
      <c r="AF12" s="288">
        <v>233.71891962290411</v>
      </c>
      <c r="AG12" s="264">
        <v>166.90092872983902</v>
      </c>
      <c r="AH12" s="264">
        <v>156.49931073481741</v>
      </c>
      <c r="AI12" s="264">
        <v>255.0802009377953</v>
      </c>
      <c r="AJ12" s="264">
        <v>240.91368025938425</v>
      </c>
      <c r="AK12" s="264">
        <v>172.56956790157429</v>
      </c>
      <c r="AL12" s="264">
        <v>165.40529662887329</v>
      </c>
      <c r="AM12" s="264">
        <v>269.86134461348627</v>
      </c>
      <c r="AN12" s="264">
        <v>253.48436573096936</v>
      </c>
      <c r="AO12" s="264">
        <v>179.47080326186162</v>
      </c>
      <c r="AP12" s="264">
        <v>182.5267655735162</v>
      </c>
      <c r="AQ12" s="264">
        <v>290.13229490460344</v>
      </c>
      <c r="AR12" s="264">
        <v>263.22462690417643</v>
      </c>
      <c r="AS12" s="264">
        <v>178.32120795607781</v>
      </c>
      <c r="AT12" s="264">
        <v>179.53060890102887</v>
      </c>
      <c r="AU12" s="264">
        <v>280.94339064698704</v>
      </c>
      <c r="AV12" s="264">
        <v>259.55870071435561</v>
      </c>
      <c r="AW12" s="264">
        <v>185.31097011550733</v>
      </c>
      <c r="AX12" s="264">
        <v>171.12695957200384</v>
      </c>
      <c r="AY12" s="264">
        <v>280.78230107133572</v>
      </c>
      <c r="AZ12" s="264">
        <v>264.72007811397157</v>
      </c>
      <c r="BA12" s="264">
        <v>187.74943765414707</v>
      </c>
      <c r="BB12" s="264">
        <v>178.39649289455323</v>
      </c>
      <c r="BC12" s="264">
        <v>287.54540745391836</v>
      </c>
      <c r="BD12" s="264">
        <v>269.49268855539003</v>
      </c>
      <c r="BE12" s="264">
        <v>192.20254436341565</v>
      </c>
      <c r="BF12" s="264">
        <v>185.65710460807023</v>
      </c>
      <c r="BG12" s="264">
        <v>303.09803239782184</v>
      </c>
      <c r="BH12" s="264">
        <v>286.86702253682432</v>
      </c>
      <c r="BI12" s="264">
        <v>205.99582122787268</v>
      </c>
      <c r="BJ12" s="264">
        <v>192.59423689720199</v>
      </c>
      <c r="BK12" s="264">
        <v>315.28043879343932</v>
      </c>
      <c r="BL12" s="264">
        <v>298.50556285586924</v>
      </c>
      <c r="BM12" s="264">
        <v>213.97084370481585</v>
      </c>
      <c r="BN12" s="264">
        <v>200.53644084404493</v>
      </c>
      <c r="BO12" s="264">
        <v>330.5588328666156</v>
      </c>
      <c r="BP12" s="264">
        <v>317.56225311748489</v>
      </c>
      <c r="BQ12" s="264">
        <v>233.1925645330484</v>
      </c>
      <c r="BR12" s="264">
        <v>239.45077670734517</v>
      </c>
      <c r="BS12" s="264">
        <v>390.87702925898952</v>
      </c>
      <c r="BT12" s="264">
        <v>369.82809897867895</v>
      </c>
      <c r="BU12" s="264">
        <v>265.45409505498765</v>
      </c>
      <c r="BV12" s="264">
        <v>250.43865103126757</v>
      </c>
      <c r="BW12" s="264">
        <v>409.70770124725567</v>
      </c>
      <c r="BX12" s="264">
        <v>387.33211708823825</v>
      </c>
      <c r="BY12" s="264">
        <v>277.00053063324003</v>
      </c>
      <c r="BZ12" s="264">
        <v>259.97355423948119</v>
      </c>
      <c r="CA12" s="264">
        <v>423.81320306782914</v>
      </c>
      <c r="CB12" s="264">
        <v>400.49615871114429</v>
      </c>
      <c r="CC12" s="264">
        <v>287.15236714170658</v>
      </c>
      <c r="CD12" s="264">
        <v>272.28824221840767</v>
      </c>
      <c r="CE12" s="264">
        <v>440.12509685343207</v>
      </c>
      <c r="CF12" s="264">
        <v>410.3590806433549</v>
      </c>
      <c r="CG12" s="264">
        <v>295.67181822847937</v>
      </c>
      <c r="CH12" s="264">
        <v>225.41466066959387</v>
      </c>
      <c r="CI12" s="264">
        <v>366.87891668513299</v>
      </c>
      <c r="CJ12" s="264">
        <v>346.15307754314375</v>
      </c>
      <c r="CK12" s="264">
        <v>247.77230853100573</v>
      </c>
      <c r="CL12" s="264">
        <v>226.25133635132536</v>
      </c>
      <c r="CM12" s="264">
        <v>370.27202872114742</v>
      </c>
      <c r="CN12" s="264">
        <v>351.4199402959012</v>
      </c>
      <c r="CO12" s="324">
        <v>253.1552871302917</v>
      </c>
      <c r="CP12" s="324">
        <v>234.59035657915544</v>
      </c>
      <c r="CQ12" s="324">
        <v>385.50119975924275</v>
      </c>
      <c r="CR12" s="324">
        <v>366.46250109004922</v>
      </c>
      <c r="CS12" s="324">
        <v>263.82320903357419</v>
      </c>
      <c r="CT12" s="324">
        <v>241.64110881093049</v>
      </c>
      <c r="CU12" s="324">
        <v>395.99301934761468</v>
      </c>
      <c r="CV12" s="324">
        <v>374.70497703641593</v>
      </c>
      <c r="CW12" s="324">
        <v>268.0103386534654</v>
      </c>
      <c r="CX12" s="353">
        <v>250.57487234621803</v>
      </c>
      <c r="CY12" s="353">
        <v>408.09194711881594</v>
      </c>
      <c r="CZ12" s="353">
        <v>384.91640456046088</v>
      </c>
      <c r="DA12" s="353">
        <v>275.20983523374707</v>
      </c>
      <c r="DB12" s="375">
        <f>+SUM(CP12:CS12)</f>
        <v>1250.3772664620215</v>
      </c>
      <c r="DC12" s="375">
        <f>+SUM(CT12:CW12)</f>
        <v>1280.3494438484265</v>
      </c>
      <c r="DD12" s="360">
        <f t="shared" ref="DD12:DD33" si="0">(SUM(CX12:DA12)/SUM(CT12:CW12)-1)*100</f>
        <v>3.0025877384898259</v>
      </c>
      <c r="DE12" s="267"/>
      <c r="DG12" s="353">
        <f t="shared" ref="DG12:DG34" si="1">+SUM(CT12:CW12)</f>
        <v>1280.3494438484265</v>
      </c>
      <c r="DH12" s="353">
        <f>+SUM(CX12:DA12)</f>
        <v>1318.793059259242</v>
      </c>
    </row>
    <row r="13" spans="1:112" ht="18" x14ac:dyDescent="0.25">
      <c r="A13" s="277" t="s">
        <v>226</v>
      </c>
      <c r="B13" s="264">
        <v>167.44766332244865</v>
      </c>
      <c r="C13" s="264">
        <v>149.3835907355944</v>
      </c>
      <c r="D13" s="264">
        <v>118.165832800518</v>
      </c>
      <c r="E13" s="264">
        <v>176.33729072223025</v>
      </c>
      <c r="F13" s="264">
        <v>159.38346901933221</v>
      </c>
      <c r="G13" s="264">
        <v>163.19571012079348</v>
      </c>
      <c r="H13" s="264">
        <v>120.85687231288115</v>
      </c>
      <c r="I13" s="264">
        <v>167.17574275058922</v>
      </c>
      <c r="J13" s="264">
        <v>171.46529191553415</v>
      </c>
      <c r="K13" s="264">
        <v>130.36752358531842</v>
      </c>
      <c r="L13" s="264">
        <v>103.85338161564454</v>
      </c>
      <c r="M13" s="264">
        <v>151.38096406891907</v>
      </c>
      <c r="N13" s="264">
        <v>116.83647614192284</v>
      </c>
      <c r="O13" s="264">
        <v>97.937654718109982</v>
      </c>
      <c r="P13" s="264">
        <v>109.01749219429269</v>
      </c>
      <c r="Q13" s="264">
        <v>214.36933484449378</v>
      </c>
      <c r="R13" s="264">
        <v>145.49424460533422</v>
      </c>
      <c r="S13" s="264">
        <v>113.47278642692351</v>
      </c>
      <c r="T13" s="264">
        <v>133.98852531530528</v>
      </c>
      <c r="U13" s="264">
        <v>237.60272924077395</v>
      </c>
      <c r="V13" s="264">
        <v>175.98075119015448</v>
      </c>
      <c r="W13" s="264">
        <v>123.08490088084389</v>
      </c>
      <c r="X13" s="264">
        <v>100.73373949767516</v>
      </c>
      <c r="Y13" s="264">
        <v>185.13215705178831</v>
      </c>
      <c r="Z13" s="264">
        <v>147.58027054149406</v>
      </c>
      <c r="AA13" s="264">
        <v>95.842997849716539</v>
      </c>
      <c r="AB13" s="264">
        <v>127.47722150173281</v>
      </c>
      <c r="AC13" s="264">
        <v>195.21932512709446</v>
      </c>
      <c r="AD13" s="264">
        <v>102.59042942194543</v>
      </c>
      <c r="AE13" s="284">
        <v>100.4058155819079</v>
      </c>
      <c r="AF13" s="289">
        <v>155.91649758311195</v>
      </c>
      <c r="AG13" s="264">
        <v>220.53995868192862</v>
      </c>
      <c r="AH13" s="264">
        <v>136.38685645486686</v>
      </c>
      <c r="AI13" s="264">
        <v>121.61009064807851</v>
      </c>
      <c r="AJ13" s="264">
        <v>134.19764627122987</v>
      </c>
      <c r="AK13" s="264">
        <v>210.97403219647194</v>
      </c>
      <c r="AL13" s="264">
        <v>158.78335193029235</v>
      </c>
      <c r="AM13" s="264">
        <v>102.4399592421415</v>
      </c>
      <c r="AN13" s="264">
        <v>93.187820009790187</v>
      </c>
      <c r="AO13" s="264">
        <v>233.04924232441653</v>
      </c>
      <c r="AP13" s="264">
        <v>140.74863846410514</v>
      </c>
      <c r="AQ13" s="264">
        <v>99.255932005697247</v>
      </c>
      <c r="AR13" s="264">
        <v>126.96547079340294</v>
      </c>
      <c r="AS13" s="264">
        <v>236.17714390899999</v>
      </c>
      <c r="AT13" s="264">
        <v>138.94208911872116</v>
      </c>
      <c r="AU13" s="264">
        <v>126.42555389267967</v>
      </c>
      <c r="AV13" s="264">
        <v>160.40062760434262</v>
      </c>
      <c r="AW13" s="264">
        <v>260.7665592477656</v>
      </c>
      <c r="AX13" s="264">
        <v>193.91158592073995</v>
      </c>
      <c r="AY13" s="264">
        <v>135.63384339946953</v>
      </c>
      <c r="AZ13" s="264">
        <v>152.86421935333237</v>
      </c>
      <c r="BA13" s="264">
        <v>247.95113534499825</v>
      </c>
      <c r="BB13" s="264">
        <v>189.13017237211062</v>
      </c>
      <c r="BC13" s="264">
        <v>152.33530618178708</v>
      </c>
      <c r="BD13" s="264">
        <v>171.27948841982604</v>
      </c>
      <c r="BE13" s="264">
        <v>245.53555657923434</v>
      </c>
      <c r="BF13" s="264">
        <v>235.74037142455458</v>
      </c>
      <c r="BG13" s="264">
        <v>147.97975341256259</v>
      </c>
      <c r="BH13" s="264">
        <v>160.71972273308629</v>
      </c>
      <c r="BI13" s="264">
        <v>241.73142931641044</v>
      </c>
      <c r="BJ13" s="264">
        <v>208.29015841761833</v>
      </c>
      <c r="BK13" s="264">
        <v>165.2929425959021</v>
      </c>
      <c r="BL13" s="264">
        <v>155.62371260399831</v>
      </c>
      <c r="BM13" s="264">
        <v>285.16269827189285</v>
      </c>
      <c r="BN13" s="264">
        <v>250.00170583192568</v>
      </c>
      <c r="BO13" s="264">
        <v>168.7026571076554</v>
      </c>
      <c r="BP13" s="264">
        <v>187.48171230548877</v>
      </c>
      <c r="BQ13" s="264">
        <v>274.33190190892947</v>
      </c>
      <c r="BR13" s="264">
        <v>180.52943228721631</v>
      </c>
      <c r="BS13" s="264">
        <v>119.60394515902928</v>
      </c>
      <c r="BT13" s="264">
        <v>126.4771393240764</v>
      </c>
      <c r="BU13" s="264">
        <v>293.02048322967931</v>
      </c>
      <c r="BV13" s="264">
        <v>232.08355031529587</v>
      </c>
      <c r="BW13" s="264">
        <v>136.98062098085313</v>
      </c>
      <c r="BX13" s="264">
        <v>135.00410881608857</v>
      </c>
      <c r="BY13" s="264">
        <v>181.59071988776356</v>
      </c>
      <c r="BZ13" s="264">
        <v>217.13086839989074</v>
      </c>
      <c r="CA13" s="264">
        <v>122.20399197723685</v>
      </c>
      <c r="CB13" s="264">
        <v>113.72020932348234</v>
      </c>
      <c r="CC13" s="264">
        <v>249.6758135614088</v>
      </c>
      <c r="CD13" s="264">
        <v>188.51451011971426</v>
      </c>
      <c r="CE13" s="264">
        <v>149.54351607016233</v>
      </c>
      <c r="CF13" s="264">
        <v>140.26352062177349</v>
      </c>
      <c r="CG13" s="264">
        <v>245.51426705509897</v>
      </c>
      <c r="CH13" s="264">
        <v>279.36118358892605</v>
      </c>
      <c r="CI13" s="264">
        <v>148.8472846773106</v>
      </c>
      <c r="CJ13" s="264">
        <v>207.8435489123415</v>
      </c>
      <c r="CK13" s="264">
        <v>397.28976400399006</v>
      </c>
      <c r="CL13" s="264">
        <v>344.32053359290302</v>
      </c>
      <c r="CM13" s="264">
        <v>201.29930047672792</v>
      </c>
      <c r="CN13" s="264">
        <v>203.52694013177202</v>
      </c>
      <c r="CO13" s="324">
        <v>353.86013476656217</v>
      </c>
      <c r="CP13" s="324">
        <v>337.8290907471806</v>
      </c>
      <c r="CQ13" s="324">
        <v>226.21105432699812</v>
      </c>
      <c r="CR13" s="324">
        <v>202.59872658277811</v>
      </c>
      <c r="CS13" s="324">
        <v>323.25321012471164</v>
      </c>
      <c r="CT13" s="324">
        <v>298.6057861996623</v>
      </c>
      <c r="CU13" s="324">
        <v>230.73935446492587</v>
      </c>
      <c r="CV13" s="324">
        <v>198.06519357878827</v>
      </c>
      <c r="CW13" s="324">
        <v>344.32470895764459</v>
      </c>
      <c r="CX13" s="353">
        <v>370.64362811352419</v>
      </c>
      <c r="CY13" s="353">
        <v>191.56176701546832</v>
      </c>
      <c r="CZ13" s="353">
        <v>213.97049529736162</v>
      </c>
      <c r="DA13" s="353">
        <v>397.68256140097839</v>
      </c>
      <c r="DB13" s="375">
        <f>+SUM(CP13:CS13)</f>
        <v>1089.8920817816686</v>
      </c>
      <c r="DC13" s="375">
        <f>+SUM(CT13:CW13)</f>
        <v>1071.735043201021</v>
      </c>
      <c r="DD13" s="360">
        <f>(SUM(CX13:DA13)/SUM(CT13:CW13)-1)*100</f>
        <v>9.5287925195851386</v>
      </c>
      <c r="DE13" s="374">
        <f>+DE15+DE16</f>
        <v>2583.8309999810872</v>
      </c>
      <c r="DG13" s="353">
        <f t="shared" si="1"/>
        <v>1071.735043201021</v>
      </c>
      <c r="DH13" s="353">
        <f t="shared" ref="DH13:DH34" si="2">+SUM(CX13:DA13)</f>
        <v>1173.8584518273324</v>
      </c>
    </row>
    <row r="14" spans="1:112" ht="18" x14ac:dyDescent="0.25">
      <c r="A14" s="278" t="s">
        <v>227</v>
      </c>
      <c r="B14" s="264">
        <v>89.097989971596732</v>
      </c>
      <c r="C14" s="264">
        <v>89.165907676903529</v>
      </c>
      <c r="D14" s="264">
        <v>89.302916559608363</v>
      </c>
      <c r="E14" s="264">
        <v>89.511391645320472</v>
      </c>
      <c r="F14" s="264">
        <v>90.147957709581746</v>
      </c>
      <c r="G14" s="264">
        <v>90.681985749947302</v>
      </c>
      <c r="H14" s="264">
        <v>91.267866476368496</v>
      </c>
      <c r="I14" s="264">
        <v>91.887332377326928</v>
      </c>
      <c r="J14" s="264">
        <v>92.601868704302234</v>
      </c>
      <c r="K14" s="264">
        <v>93.928875777473806</v>
      </c>
      <c r="L14" s="264">
        <v>95.942873531036071</v>
      </c>
      <c r="M14" s="264">
        <v>98.680759797377391</v>
      </c>
      <c r="N14" s="264">
        <v>102.09993516070615</v>
      </c>
      <c r="O14" s="264">
        <v>104.69001181240317</v>
      </c>
      <c r="P14" s="264">
        <v>106.38000202443308</v>
      </c>
      <c r="Q14" s="264">
        <v>107.14923319007325</v>
      </c>
      <c r="R14" s="264">
        <v>106.98130443376513</v>
      </c>
      <c r="S14" s="264">
        <v>107.33638100572188</v>
      </c>
      <c r="T14" s="264">
        <v>108.19389145271067</v>
      </c>
      <c r="U14" s="264">
        <v>109.5967613691942</v>
      </c>
      <c r="V14" s="264">
        <v>111.65219063973559</v>
      </c>
      <c r="W14" s="264">
        <v>112.98277341336349</v>
      </c>
      <c r="X14" s="264">
        <v>113.50079530474328</v>
      </c>
      <c r="Y14" s="264">
        <v>113.17265382506208</v>
      </c>
      <c r="Z14" s="264">
        <v>112.07397108027972</v>
      </c>
      <c r="AA14" s="264">
        <v>111.58180134579737</v>
      </c>
      <c r="AB14" s="264">
        <v>111.65445407776248</v>
      </c>
      <c r="AC14" s="264">
        <v>112.2734016851325</v>
      </c>
      <c r="AD14" s="264">
        <v>113.36633788507534</v>
      </c>
      <c r="AE14" s="284">
        <v>114.32385347565209</v>
      </c>
      <c r="AF14" s="289">
        <v>115.10121305263499</v>
      </c>
      <c r="AG14" s="264">
        <v>115.69951998718435</v>
      </c>
      <c r="AH14" s="264">
        <v>116.10337976022696</v>
      </c>
      <c r="AI14" s="264">
        <v>116.93106419487209</v>
      </c>
      <c r="AJ14" s="264">
        <v>118.14847925500037</v>
      </c>
      <c r="AK14" s="264">
        <v>119.73390047440498</v>
      </c>
      <c r="AL14" s="264">
        <v>121.67159269097725</v>
      </c>
      <c r="AM14" s="264">
        <v>123.79151341479889</v>
      </c>
      <c r="AN14" s="264">
        <v>126.14082446429627</v>
      </c>
      <c r="AO14" s="264">
        <v>128.76170772377239</v>
      </c>
      <c r="AP14" s="264">
        <v>131.75830554971549</v>
      </c>
      <c r="AQ14" s="264">
        <v>134.16571799315543</v>
      </c>
      <c r="AR14" s="264">
        <v>135.97069675448068</v>
      </c>
      <c r="AS14" s="264">
        <v>137.13865431115036</v>
      </c>
      <c r="AT14" s="264">
        <v>137.60402779116691</v>
      </c>
      <c r="AU14" s="264">
        <v>138.66467723055794</v>
      </c>
      <c r="AV14" s="264">
        <v>140.34396818462008</v>
      </c>
      <c r="AW14" s="264">
        <v>142.66640015330219</v>
      </c>
      <c r="AX14" s="264">
        <v>145.70762278886843</v>
      </c>
      <c r="AY14" s="264">
        <v>148.24118666929303</v>
      </c>
      <c r="AZ14" s="264">
        <v>150.25155729432706</v>
      </c>
      <c r="BA14" s="264">
        <v>151.70955059037951</v>
      </c>
      <c r="BB14" s="264">
        <v>152.59464354824476</v>
      </c>
      <c r="BC14" s="264">
        <v>153.51835599431982</v>
      </c>
      <c r="BD14" s="264">
        <v>154.49776994664887</v>
      </c>
      <c r="BE14" s="264">
        <v>155.54686936570303</v>
      </c>
      <c r="BF14" s="264">
        <v>156.64652207654512</v>
      </c>
      <c r="BG14" s="264">
        <v>157.97575785303715</v>
      </c>
      <c r="BH14" s="264">
        <v>159.51055171032323</v>
      </c>
      <c r="BI14" s="264">
        <v>161.2458629569324</v>
      </c>
      <c r="BJ14" s="264">
        <v>163.25106858388898</v>
      </c>
      <c r="BK14" s="264">
        <v>164.70699454857888</v>
      </c>
      <c r="BL14" s="264">
        <v>165.64198884098914</v>
      </c>
      <c r="BM14" s="264">
        <v>166.04996979189397</v>
      </c>
      <c r="BN14" s="264">
        <v>165.90553451139334</v>
      </c>
      <c r="BO14" s="264">
        <v>166.59972980214289</v>
      </c>
      <c r="BP14" s="264">
        <v>168.15567200930167</v>
      </c>
      <c r="BQ14" s="264">
        <v>170.62991849231236</v>
      </c>
      <c r="BR14" s="264">
        <v>174.04408088709096</v>
      </c>
      <c r="BS14" s="264">
        <v>177.11973888471289</v>
      </c>
      <c r="BT14" s="264">
        <v>179.77017062539124</v>
      </c>
      <c r="BU14" s="264">
        <v>181.92600960280387</v>
      </c>
      <c r="BV14" s="264">
        <v>183.48484972086331</v>
      </c>
      <c r="BW14" s="264">
        <v>185.07138419757962</v>
      </c>
      <c r="BX14" s="264">
        <v>186.64601317295637</v>
      </c>
      <c r="BY14" s="264">
        <v>188.22075290859956</v>
      </c>
      <c r="BZ14" s="264">
        <v>189.80707477859988</v>
      </c>
      <c r="CA14" s="264">
        <v>191.39299745873888</v>
      </c>
      <c r="CB14" s="264">
        <v>192.9816501575624</v>
      </c>
      <c r="CC14" s="264">
        <v>194.57626444770523</v>
      </c>
      <c r="CD14" s="264">
        <v>196.1801047786474</v>
      </c>
      <c r="CE14" s="264">
        <v>197.62151535060855</v>
      </c>
      <c r="CF14" s="264">
        <v>198.89875770697975</v>
      </c>
      <c r="CG14" s="264">
        <v>200.01076916451711</v>
      </c>
      <c r="CH14" s="264">
        <v>200.86539368986061</v>
      </c>
      <c r="CI14" s="264">
        <v>201.75692084863601</v>
      </c>
      <c r="CJ14" s="264">
        <v>202.64422075066184</v>
      </c>
      <c r="CK14" s="264">
        <v>203.52677553901464</v>
      </c>
      <c r="CL14" s="264">
        <v>204.40281282834829</v>
      </c>
      <c r="CM14" s="264">
        <v>205.81602566916445</v>
      </c>
      <c r="CN14" s="264">
        <v>207.76396934445592</v>
      </c>
      <c r="CO14" s="324">
        <v>210.24731022699928</v>
      </c>
      <c r="CP14" s="324">
        <v>213.26737763754002</v>
      </c>
      <c r="CQ14" s="324">
        <v>215.87441621335478</v>
      </c>
      <c r="CR14" s="324">
        <v>218.06872552395325</v>
      </c>
      <c r="CS14" s="324">
        <v>219.85083704010066</v>
      </c>
      <c r="CT14" s="324">
        <v>221.21483783940127</v>
      </c>
      <c r="CU14" s="324">
        <v>222.85729155086656</v>
      </c>
      <c r="CV14" s="324">
        <v>224.77558320984454</v>
      </c>
      <c r="CW14" s="324">
        <v>226.9684320101963</v>
      </c>
      <c r="CX14" s="353">
        <v>229.4351794032184</v>
      </c>
      <c r="CY14" s="353">
        <v>231.28411454055404</v>
      </c>
      <c r="CZ14" s="353">
        <v>232.51653899996327</v>
      </c>
      <c r="DA14" s="353">
        <v>233.13265753468716</v>
      </c>
      <c r="DD14" s="360">
        <f t="shared" si="0"/>
        <v>3.4105598623035416</v>
      </c>
      <c r="DG14" s="353">
        <f t="shared" si="1"/>
        <v>895.81614461030858</v>
      </c>
      <c r="DH14" s="353">
        <f t="shared" si="2"/>
        <v>926.36849047842281</v>
      </c>
    </row>
    <row r="15" spans="1:112" ht="18.600000000000001" thickBot="1" x14ac:dyDescent="0.3">
      <c r="A15" s="279" t="s">
        <v>228</v>
      </c>
      <c r="B15" s="264">
        <v>146.02943930740079</v>
      </c>
      <c r="C15" s="264">
        <v>152.11038065029669</v>
      </c>
      <c r="D15" s="264">
        <v>142.55346586743374</v>
      </c>
      <c r="E15" s="264">
        <v>138.30258051537277</v>
      </c>
      <c r="F15" s="264">
        <v>142.36280367643477</v>
      </c>
      <c r="G15" s="264">
        <v>143.67810842787719</v>
      </c>
      <c r="H15" s="264">
        <v>137.23316754516142</v>
      </c>
      <c r="I15" s="264">
        <v>132.70355385175768</v>
      </c>
      <c r="J15" s="264">
        <v>140.69498804521817</v>
      </c>
      <c r="K15" s="264">
        <v>141.65962812531075</v>
      </c>
      <c r="L15" s="264">
        <v>138.23896269427291</v>
      </c>
      <c r="M15" s="264">
        <v>131.89438467274812</v>
      </c>
      <c r="N15" s="264">
        <v>130.73479536988239</v>
      </c>
      <c r="O15" s="264">
        <v>129.99021065362837</v>
      </c>
      <c r="P15" s="264">
        <v>120.41576682149559</v>
      </c>
      <c r="Q15" s="264">
        <v>117.66630123170958</v>
      </c>
      <c r="R15" s="264">
        <v>116.59086457109383</v>
      </c>
      <c r="S15" s="264">
        <v>122.98946025515625</v>
      </c>
      <c r="T15" s="264">
        <v>122.86909704837055</v>
      </c>
      <c r="U15" s="264">
        <v>131.18987355718554</v>
      </c>
      <c r="V15" s="264">
        <v>139.43446633572077</v>
      </c>
      <c r="W15" s="264">
        <v>146.43345154589025</v>
      </c>
      <c r="X15" s="264">
        <v>146.6469794346495</v>
      </c>
      <c r="Y15" s="264">
        <v>137.90670163917883</v>
      </c>
      <c r="Z15" s="264">
        <v>124.13357323284561</v>
      </c>
      <c r="AA15" s="264">
        <v>119.91459671221394</v>
      </c>
      <c r="AB15" s="264">
        <v>121.59242191280489</v>
      </c>
      <c r="AC15" s="264">
        <v>125.43745290291601</v>
      </c>
      <c r="AD15" s="264">
        <v>125.26914811109079</v>
      </c>
      <c r="AE15" s="284">
        <v>127.20732196375862</v>
      </c>
      <c r="AF15" s="289">
        <v>127.20215515171017</v>
      </c>
      <c r="AG15" s="264">
        <v>129.78742468218459</v>
      </c>
      <c r="AH15" s="264">
        <v>141.39163329801013</v>
      </c>
      <c r="AI15" s="264">
        <v>144.60542328652272</v>
      </c>
      <c r="AJ15" s="264">
        <v>146.15266229268917</v>
      </c>
      <c r="AK15" s="264">
        <v>143.98534469442254</v>
      </c>
      <c r="AL15" s="264">
        <v>146.19797973209475</v>
      </c>
      <c r="AM15" s="264">
        <v>152.91361979665589</v>
      </c>
      <c r="AN15" s="264">
        <v>152.33235491897634</v>
      </c>
      <c r="AO15" s="264">
        <v>149.49236102565047</v>
      </c>
      <c r="AP15" s="264">
        <v>140.69056522404628</v>
      </c>
      <c r="AQ15" s="264">
        <v>141.64471877105291</v>
      </c>
      <c r="AR15" s="264">
        <v>142.19329215390476</v>
      </c>
      <c r="AS15" s="264">
        <v>142.14383490322024</v>
      </c>
      <c r="AT15" s="264">
        <v>150.37107964202653</v>
      </c>
      <c r="AU15" s="264">
        <v>153.23665465939928</v>
      </c>
      <c r="AV15" s="264">
        <v>153.50154644804508</v>
      </c>
      <c r="AW15" s="264">
        <v>151.4980360083544</v>
      </c>
      <c r="AX15" s="264">
        <v>150.65431464169748</v>
      </c>
      <c r="AY15" s="264">
        <v>156.29303533519951</v>
      </c>
      <c r="AZ15" s="264">
        <v>154.5901371572894</v>
      </c>
      <c r="BA15" s="264">
        <v>152.28315262414969</v>
      </c>
      <c r="BB15" s="264">
        <v>160.55219951944562</v>
      </c>
      <c r="BC15" s="264">
        <v>163.33909687397644</v>
      </c>
      <c r="BD15" s="264">
        <v>161.48213515775709</v>
      </c>
      <c r="BE15" s="264">
        <v>156.45184533627366</v>
      </c>
      <c r="BF15" s="264">
        <v>167.26790253901748</v>
      </c>
      <c r="BG15" s="264">
        <v>164.79433446609943</v>
      </c>
      <c r="BH15" s="264">
        <v>167.01648381362679</v>
      </c>
      <c r="BI15" s="264">
        <v>164.49800745219912</v>
      </c>
      <c r="BJ15" s="264">
        <v>176.75340612248408</v>
      </c>
      <c r="BK15" s="264">
        <v>172.85184452656395</v>
      </c>
      <c r="BL15" s="264">
        <v>184.19496214178184</v>
      </c>
      <c r="BM15" s="264">
        <v>195.82753397985681</v>
      </c>
      <c r="BN15" s="264">
        <v>199.31595414974331</v>
      </c>
      <c r="BO15" s="264">
        <v>200.95924278608243</v>
      </c>
      <c r="BP15" s="264">
        <v>184.97699128577054</v>
      </c>
      <c r="BQ15" s="264">
        <v>180.63114157413094</v>
      </c>
      <c r="BR15" s="264">
        <v>180.54972096128725</v>
      </c>
      <c r="BS15" s="264">
        <v>186.17030810361965</v>
      </c>
      <c r="BT15" s="264">
        <v>189.52282426399245</v>
      </c>
      <c r="BU15" s="264">
        <v>190.81914667110274</v>
      </c>
      <c r="BV15" s="264">
        <v>187.92340885446396</v>
      </c>
      <c r="BW15" s="264">
        <v>191.1662773075459</v>
      </c>
      <c r="BX15" s="264">
        <v>197.54612173973408</v>
      </c>
      <c r="BY15" s="264">
        <v>201.79519209825824</v>
      </c>
      <c r="BZ15" s="264">
        <v>206.35184238059662</v>
      </c>
      <c r="CA15" s="264">
        <v>215.20029027352149</v>
      </c>
      <c r="CB15" s="264">
        <v>201.64085546654889</v>
      </c>
      <c r="CC15" s="264">
        <v>200.71478400743672</v>
      </c>
      <c r="CD15" s="264">
        <v>200.84008260562706</v>
      </c>
      <c r="CE15" s="264">
        <v>223.02411505735631</v>
      </c>
      <c r="CF15" s="264">
        <v>221.98513250949603</v>
      </c>
      <c r="CG15" s="264">
        <v>228.3006271495469</v>
      </c>
      <c r="CH15" s="264">
        <v>216.93566862579647</v>
      </c>
      <c r="CI15" s="264">
        <v>225.0517415381187</v>
      </c>
      <c r="CJ15" s="264">
        <v>214.31239532983452</v>
      </c>
      <c r="CK15" s="264">
        <v>216.79918390164079</v>
      </c>
      <c r="CL15" s="264">
        <v>219.07752995436761</v>
      </c>
      <c r="CM15" s="264">
        <v>218.9470382953333</v>
      </c>
      <c r="CN15" s="264">
        <v>228.17695621819539</v>
      </c>
      <c r="CO15" s="324">
        <v>228.88886959485561</v>
      </c>
      <c r="CP15" s="324">
        <v>226.98956242738686</v>
      </c>
      <c r="CQ15" s="324">
        <v>247.44891015202444</v>
      </c>
      <c r="CR15" s="324">
        <v>235.84824913287136</v>
      </c>
      <c r="CS15" s="324">
        <v>231.60021975380849</v>
      </c>
      <c r="CT15" s="324">
        <v>222.90506806814511</v>
      </c>
      <c r="CU15" s="324">
        <v>235.62796083200388</v>
      </c>
      <c r="CV15" s="324">
        <v>258.29521384145681</v>
      </c>
      <c r="CW15" s="324">
        <v>259.69778642168865</v>
      </c>
      <c r="CX15" s="353">
        <v>228.7760467986549</v>
      </c>
      <c r="CY15" s="353">
        <v>235.34208422512532</v>
      </c>
      <c r="CZ15" s="353">
        <v>251.97139232029372</v>
      </c>
      <c r="DA15" s="353">
        <v>254.69590773849643</v>
      </c>
      <c r="DC15" s="374">
        <f>+DC12/DB12-1</f>
        <v>2.3970507294340138E-2</v>
      </c>
      <c r="DD15" s="360">
        <f t="shared" si="0"/>
        <v>-0.58785919773616246</v>
      </c>
      <c r="DE15" s="374">
        <f>+DB61*(1+DC15)</f>
        <v>1799.0229995235431</v>
      </c>
      <c r="DG15" s="353">
        <f t="shared" si="1"/>
        <v>976.52602916329454</v>
      </c>
      <c r="DH15" s="353">
        <f t="shared" si="2"/>
        <v>970.78543108257043</v>
      </c>
    </row>
    <row r="16" spans="1:112" ht="19.2" thickTop="1" thickBot="1" x14ac:dyDescent="0.3">
      <c r="A16" s="275" t="s">
        <v>9</v>
      </c>
      <c r="B16" s="265">
        <v>804.51373247835136</v>
      </c>
      <c r="C16" s="265">
        <v>828.43201142486635</v>
      </c>
      <c r="D16" s="265">
        <v>768.84344266536095</v>
      </c>
      <c r="E16" s="265">
        <v>787.62202186688114</v>
      </c>
      <c r="F16" s="265">
        <v>814.68716896687397</v>
      </c>
      <c r="G16" s="265">
        <v>827.32405992462316</v>
      </c>
      <c r="H16" s="265">
        <v>808.25396005878576</v>
      </c>
      <c r="I16" s="265">
        <v>805.33710483818356</v>
      </c>
      <c r="J16" s="265">
        <v>830.6579802664445</v>
      </c>
      <c r="K16" s="265">
        <v>846.37235226928476</v>
      </c>
      <c r="L16" s="265">
        <v>801.19667298419563</v>
      </c>
      <c r="M16" s="265">
        <v>838.34797058209415</v>
      </c>
      <c r="N16" s="265">
        <v>944.67192448474464</v>
      </c>
      <c r="O16" s="265">
        <v>925.09469301472564</v>
      </c>
      <c r="P16" s="265">
        <v>945.79970671137085</v>
      </c>
      <c r="Q16" s="265">
        <v>924.49413712198714</v>
      </c>
      <c r="R16" s="265">
        <v>938.15393496996319</v>
      </c>
      <c r="S16" s="265">
        <v>946.89369249381605</v>
      </c>
      <c r="T16" s="265">
        <v>942.20180057789253</v>
      </c>
      <c r="U16" s="265">
        <v>947.2727036867982</v>
      </c>
      <c r="V16" s="265">
        <v>997.35586593985352</v>
      </c>
      <c r="W16" s="265">
        <v>1032.570068979222</v>
      </c>
      <c r="X16" s="265">
        <v>1015.0908475122918</v>
      </c>
      <c r="Y16" s="265">
        <v>999.70918055445293</v>
      </c>
      <c r="Z16" s="265">
        <v>1015.5646370932653</v>
      </c>
      <c r="AA16" s="265">
        <v>985.03731233514691</v>
      </c>
      <c r="AB16" s="265">
        <v>977.04615024739167</v>
      </c>
      <c r="AC16" s="265">
        <v>951.66560766005784</v>
      </c>
      <c r="AD16" s="265">
        <v>1020.9246735521467</v>
      </c>
      <c r="AE16" s="285">
        <v>1008.2865928650546</v>
      </c>
      <c r="AF16" s="290">
        <v>991.56989667472806</v>
      </c>
      <c r="AG16" s="265">
        <v>1092.7291331177685</v>
      </c>
      <c r="AH16" s="265">
        <v>1055.2564372745937</v>
      </c>
      <c r="AI16" s="265">
        <v>1000.3179848960229</v>
      </c>
      <c r="AJ16" s="265">
        <v>1014.1174654425231</v>
      </c>
      <c r="AK16" s="265">
        <v>976.0148011533023</v>
      </c>
      <c r="AL16" s="265">
        <v>1042.0530278915498</v>
      </c>
      <c r="AM16" s="265">
        <v>1054.5593544332319</v>
      </c>
      <c r="AN16" s="265">
        <v>994.90345077749942</v>
      </c>
      <c r="AO16" s="265">
        <v>946.94152719531337</v>
      </c>
      <c r="AP16" s="265">
        <v>1024.7375584222102</v>
      </c>
      <c r="AQ16" s="265">
        <v>1002.2558170080056</v>
      </c>
      <c r="AR16" s="265">
        <v>992.63890089512233</v>
      </c>
      <c r="AS16" s="265">
        <v>985.85586045168452</v>
      </c>
      <c r="AT16" s="265">
        <v>1027.0828516998151</v>
      </c>
      <c r="AU16" s="265">
        <v>993.97062841168588</v>
      </c>
      <c r="AV16" s="265">
        <v>969.44209746518504</v>
      </c>
      <c r="AW16" s="265">
        <v>953.58994806372107</v>
      </c>
      <c r="AX16" s="265">
        <v>1004.8738179785811</v>
      </c>
      <c r="AY16" s="265">
        <v>937.09728871963512</v>
      </c>
      <c r="AZ16" s="265">
        <v>967.35064979353581</v>
      </c>
      <c r="BA16" s="265">
        <v>975.34651217741066</v>
      </c>
      <c r="BB16" s="265">
        <v>1075.4858884705222</v>
      </c>
      <c r="BC16" s="265">
        <v>1054.8575410156072</v>
      </c>
      <c r="BD16" s="265">
        <v>1034.0395744504528</v>
      </c>
      <c r="BE16" s="265">
        <v>976.57182639176722</v>
      </c>
      <c r="BF16" s="265">
        <v>1123.0012234310559</v>
      </c>
      <c r="BG16" s="265">
        <v>1037.2164442176879</v>
      </c>
      <c r="BH16" s="265">
        <v>1061.5498369850625</v>
      </c>
      <c r="BI16" s="265">
        <v>1047.5174944283308</v>
      </c>
      <c r="BJ16" s="265">
        <v>1078.9603895805503</v>
      </c>
      <c r="BK16" s="265">
        <v>1055.4435600572685</v>
      </c>
      <c r="BL16" s="265">
        <v>1074.8061859016468</v>
      </c>
      <c r="BM16" s="265">
        <v>1129.4739399400073</v>
      </c>
      <c r="BN16" s="265">
        <v>1114.0078146416317</v>
      </c>
      <c r="BO16" s="265">
        <v>1120.5115262536542</v>
      </c>
      <c r="BP16" s="265">
        <v>1163.0517237959161</v>
      </c>
      <c r="BQ16" s="265">
        <v>1219.4878797071876</v>
      </c>
      <c r="BR16" s="263">
        <v>1228.3376301341907</v>
      </c>
      <c r="BS16" s="263">
        <v>1235.8674059233597</v>
      </c>
      <c r="BT16" s="263">
        <v>1190.4938992388527</v>
      </c>
      <c r="BU16" s="263">
        <v>1191.056064703595</v>
      </c>
      <c r="BV16" s="263">
        <v>1231.9179476608756</v>
      </c>
      <c r="BW16" s="263">
        <v>1248.2788351611284</v>
      </c>
      <c r="BX16" s="263">
        <v>1238.0331586078171</v>
      </c>
      <c r="BY16" s="263">
        <v>1195.8560585701753</v>
      </c>
      <c r="BZ16" s="263">
        <v>1281.2893979730666</v>
      </c>
      <c r="CA16" s="263">
        <v>1306.5410446630056</v>
      </c>
      <c r="CB16" s="263">
        <v>1239.4199338387493</v>
      </c>
      <c r="CC16" s="263">
        <v>1230.9429126048972</v>
      </c>
      <c r="CD16" s="263">
        <v>1322.5324725951045</v>
      </c>
      <c r="CE16" s="263">
        <v>1325.7503213758644</v>
      </c>
      <c r="CF16" s="263">
        <v>1296.0081516666266</v>
      </c>
      <c r="CG16" s="263">
        <v>1304.1583285072186</v>
      </c>
      <c r="CH16" s="263">
        <v>1344.719795005391</v>
      </c>
      <c r="CI16" s="263">
        <v>1362.6751952587176</v>
      </c>
      <c r="CJ16" s="263">
        <v>1335.6705115854891</v>
      </c>
      <c r="CK16" s="263">
        <v>1353.8900856628272</v>
      </c>
      <c r="CL16" s="263">
        <v>1393.9321429319125</v>
      </c>
      <c r="CM16" s="263">
        <v>1451.0386234557532</v>
      </c>
      <c r="CN16" s="263">
        <v>1383.0073748984037</v>
      </c>
      <c r="CO16" s="323">
        <v>1383.6821863222865</v>
      </c>
      <c r="CP16" s="323">
        <v>1443.6984234884003</v>
      </c>
      <c r="CQ16" s="323">
        <v>1494.7213728309423</v>
      </c>
      <c r="CR16" s="323">
        <v>1421.1146282335671</v>
      </c>
      <c r="CS16" s="323">
        <v>1439.7136095723756</v>
      </c>
      <c r="CT16" s="323">
        <v>1497.1089039341971</v>
      </c>
      <c r="CU16" s="323">
        <v>1512.2798429341772</v>
      </c>
      <c r="CV16" s="323">
        <v>1449.4107001567818</v>
      </c>
      <c r="CW16" s="323">
        <v>1473.1901459597075</v>
      </c>
      <c r="CX16" s="352">
        <v>1513.2869974524945</v>
      </c>
      <c r="CY16" s="352">
        <v>1543.7871305550061</v>
      </c>
      <c r="CZ16" s="352">
        <v>1472.3527648941613</v>
      </c>
      <c r="DA16" s="352">
        <v>1470.8741476282382</v>
      </c>
      <c r="DC16" s="374">
        <f>+DC13/DB13-1</f>
        <v>-1.6659482974650031E-2</v>
      </c>
      <c r="DD16" s="359">
        <f t="shared" si="0"/>
        <v>1.1515773329376922</v>
      </c>
      <c r="DE16" s="374">
        <f>+DB62*(1+DC16)</f>
        <v>784.80800045754404</v>
      </c>
      <c r="DG16" s="352">
        <f t="shared" si="1"/>
        <v>5931.9895929848635</v>
      </c>
      <c r="DH16" s="352">
        <f t="shared" si="2"/>
        <v>6000.3010405299001</v>
      </c>
    </row>
    <row r="17" spans="1:112" ht="18.600000000000001" thickTop="1" x14ac:dyDescent="0.25">
      <c r="A17" s="277" t="s">
        <v>229</v>
      </c>
      <c r="B17" s="264">
        <v>2743.1514999610908</v>
      </c>
      <c r="C17" s="264">
        <v>2667.6170721091412</v>
      </c>
      <c r="D17" s="264">
        <v>2377.5172958689336</v>
      </c>
      <c r="E17" s="264">
        <v>1978.0158790602184</v>
      </c>
      <c r="F17" s="264">
        <v>1994.9640054491081</v>
      </c>
      <c r="G17" s="264">
        <v>1939.9468955147777</v>
      </c>
      <c r="H17" s="264">
        <v>1941.3796552900076</v>
      </c>
      <c r="I17" s="264">
        <v>1989.9125774563377</v>
      </c>
      <c r="J17" s="264">
        <v>1588.616541723065</v>
      </c>
      <c r="K17" s="264">
        <v>1582.3654724276528</v>
      </c>
      <c r="L17" s="264">
        <v>1455.2460703812267</v>
      </c>
      <c r="M17" s="264">
        <v>1314.7329814107932</v>
      </c>
      <c r="N17" s="264">
        <v>1624.2956433630313</v>
      </c>
      <c r="O17" s="264">
        <v>1440.3760863828734</v>
      </c>
      <c r="P17" s="264">
        <v>1360.7255630925508</v>
      </c>
      <c r="Q17" s="264">
        <v>1183.7339951104657</v>
      </c>
      <c r="R17" s="264">
        <v>1116.7383318434916</v>
      </c>
      <c r="S17" s="264">
        <v>1101.456335066136</v>
      </c>
      <c r="T17" s="264">
        <v>1115.0164974478766</v>
      </c>
      <c r="U17" s="264">
        <v>1135.3961911191379</v>
      </c>
      <c r="V17" s="264">
        <v>1097.6211161954539</v>
      </c>
      <c r="W17" s="264">
        <v>1103.1582330029441</v>
      </c>
      <c r="X17" s="264">
        <v>1116.9627070370757</v>
      </c>
      <c r="Y17" s="264">
        <v>969.54258894904854</v>
      </c>
      <c r="Z17" s="264">
        <v>815.52131044502619</v>
      </c>
      <c r="AA17" s="264">
        <v>723.45602820599572</v>
      </c>
      <c r="AB17" s="264">
        <v>685.63444370989328</v>
      </c>
      <c r="AC17" s="264">
        <v>669.09897171854118</v>
      </c>
      <c r="AD17" s="264">
        <v>750.87735050115282</v>
      </c>
      <c r="AE17" s="284">
        <v>730.6651933167409</v>
      </c>
      <c r="AF17" s="289">
        <v>664.34983503837736</v>
      </c>
      <c r="AG17" s="264">
        <v>587.39683279575081</v>
      </c>
      <c r="AH17" s="264">
        <v>546.68028256932632</v>
      </c>
      <c r="AI17" s="264">
        <v>498.04779627252253</v>
      </c>
      <c r="AJ17" s="264">
        <v>506.81186505016308</v>
      </c>
      <c r="AK17" s="264">
        <v>510.39130662264358</v>
      </c>
      <c r="AL17" s="264">
        <v>572.99837252457621</v>
      </c>
      <c r="AM17" s="264">
        <v>596.20084557825328</v>
      </c>
      <c r="AN17" s="264">
        <v>575.85099784534793</v>
      </c>
      <c r="AO17" s="264">
        <v>525.27232761239111</v>
      </c>
      <c r="AP17" s="264">
        <v>531.22897724876782</v>
      </c>
      <c r="AQ17" s="264">
        <v>483.79439820555154</v>
      </c>
      <c r="AR17" s="264">
        <v>489.25915550002685</v>
      </c>
      <c r="AS17" s="264">
        <v>461.86924448339045</v>
      </c>
      <c r="AT17" s="264">
        <v>444.33066767955467</v>
      </c>
      <c r="AU17" s="264">
        <v>410.64062296918763</v>
      </c>
      <c r="AV17" s="264">
        <v>355.56090579686702</v>
      </c>
      <c r="AW17" s="264">
        <v>285.62726929915146</v>
      </c>
      <c r="AX17" s="264">
        <v>202.38028151956902</v>
      </c>
      <c r="AY17" s="264">
        <v>165.81204046935852</v>
      </c>
      <c r="AZ17" s="264">
        <v>147.7136843418391</v>
      </c>
      <c r="BA17" s="264">
        <v>125.76189105437133</v>
      </c>
      <c r="BB17" s="264">
        <v>192.98547223594076</v>
      </c>
      <c r="BC17" s="264">
        <v>180.3732548135736</v>
      </c>
      <c r="BD17" s="264">
        <v>170.18187545159239</v>
      </c>
      <c r="BE17" s="264">
        <v>149.63794309628418</v>
      </c>
      <c r="BF17" s="264">
        <v>165.31447743581083</v>
      </c>
      <c r="BG17" s="264">
        <v>159.24647219964046</v>
      </c>
      <c r="BH17" s="264">
        <v>177.24766090423759</v>
      </c>
      <c r="BI17" s="264">
        <v>168.88296649183059</v>
      </c>
      <c r="BJ17" s="264">
        <v>163.26250213256964</v>
      </c>
      <c r="BK17" s="264">
        <v>155.43568196598699</v>
      </c>
      <c r="BL17" s="264">
        <v>154.22037481069771</v>
      </c>
      <c r="BM17" s="264">
        <v>151.31328416224073</v>
      </c>
      <c r="BN17" s="264">
        <v>156.36864705745504</v>
      </c>
      <c r="BO17" s="264">
        <v>180.7854491070409</v>
      </c>
      <c r="BP17" s="264">
        <v>187.42901034884463</v>
      </c>
      <c r="BQ17" s="264">
        <v>195.82281406265804</v>
      </c>
      <c r="BR17" s="264">
        <v>192.25540234055669</v>
      </c>
      <c r="BS17" s="264">
        <v>183.98304026325513</v>
      </c>
      <c r="BT17" s="264">
        <v>164.87887583054157</v>
      </c>
      <c r="BU17" s="264">
        <v>157.61768156564668</v>
      </c>
      <c r="BV17" s="264">
        <v>152.06080256568882</v>
      </c>
      <c r="BW17" s="264">
        <v>150.48617865577407</v>
      </c>
      <c r="BX17" s="264">
        <v>139.36410202263605</v>
      </c>
      <c r="BY17" s="264">
        <v>134.45391675590105</v>
      </c>
      <c r="BZ17" s="264">
        <v>130.68081742132617</v>
      </c>
      <c r="CA17" s="264">
        <v>139.77520771374532</v>
      </c>
      <c r="CB17" s="264">
        <v>145.38114765424319</v>
      </c>
      <c r="CC17" s="264">
        <v>144.53720768029081</v>
      </c>
      <c r="CD17" s="264">
        <v>144.36716488063877</v>
      </c>
      <c r="CE17" s="264">
        <v>145.76079152257694</v>
      </c>
      <c r="CF17" s="264">
        <v>154.99094542190963</v>
      </c>
      <c r="CG17" s="264">
        <v>161.03934426016599</v>
      </c>
      <c r="CH17" s="264">
        <v>156.46239386581667</v>
      </c>
      <c r="CI17" s="264">
        <v>154.79341846519421</v>
      </c>
      <c r="CJ17" s="264">
        <v>153.35589243566838</v>
      </c>
      <c r="CK17" s="264">
        <v>156.88886801730706</v>
      </c>
      <c r="CL17" s="264">
        <v>150.53294644489301</v>
      </c>
      <c r="CM17" s="264">
        <v>155.41430863887305</v>
      </c>
      <c r="CN17" s="264">
        <v>149.17214578977976</v>
      </c>
      <c r="CO17" s="324">
        <v>147.78040277602474</v>
      </c>
      <c r="CP17" s="324">
        <v>147.46865280509914</v>
      </c>
      <c r="CQ17" s="324">
        <v>150.93329325380694</v>
      </c>
      <c r="CR17" s="324">
        <v>141.99913393934312</v>
      </c>
      <c r="CS17" s="324">
        <v>154.46286361970667</v>
      </c>
      <c r="CT17" s="324">
        <v>150.20100721413567</v>
      </c>
      <c r="CU17" s="324">
        <v>145.78633196646794</v>
      </c>
      <c r="CV17" s="324">
        <v>140.07616311153191</v>
      </c>
      <c r="CW17" s="324">
        <v>147.51879005078206</v>
      </c>
      <c r="CX17" s="353">
        <v>143.78110618681561</v>
      </c>
      <c r="CY17" s="353">
        <v>136.50762129151374</v>
      </c>
      <c r="CZ17" s="353">
        <v>132.72891133436715</v>
      </c>
      <c r="DA17" s="353">
        <v>121.07561637691069</v>
      </c>
      <c r="DD17" s="360">
        <f t="shared" si="0"/>
        <v>-8.4802156958234338</v>
      </c>
      <c r="DG17" s="353">
        <f t="shared" si="1"/>
        <v>583.58229234291753</v>
      </c>
      <c r="DH17" s="353">
        <f t="shared" si="2"/>
        <v>534.09325518960725</v>
      </c>
    </row>
    <row r="18" spans="1:112" ht="18" x14ac:dyDescent="0.25">
      <c r="A18" s="280" t="s">
        <v>230</v>
      </c>
      <c r="B18" s="264">
        <v>4432.2630179078751</v>
      </c>
      <c r="C18" s="264">
        <v>4270.9803872779003</v>
      </c>
      <c r="D18" s="264">
        <v>3820.3720890293257</v>
      </c>
      <c r="E18" s="264">
        <v>3049.6346644264686</v>
      </c>
      <c r="F18" s="264">
        <v>3097.5016567063494</v>
      </c>
      <c r="G18" s="264">
        <v>2941.9640901729804</v>
      </c>
      <c r="H18" s="264">
        <v>2957.2465720670584</v>
      </c>
      <c r="I18" s="264">
        <v>3122.7480293632088</v>
      </c>
      <c r="J18" s="264">
        <v>2388.210836208531</v>
      </c>
      <c r="K18" s="264">
        <v>2363.8246545356178</v>
      </c>
      <c r="L18" s="264">
        <v>2207.2160230690611</v>
      </c>
      <c r="M18" s="264">
        <v>1965.5126932891842</v>
      </c>
      <c r="N18" s="264">
        <v>2434.7117186865084</v>
      </c>
      <c r="O18" s="264">
        <v>2144.6654328466834</v>
      </c>
      <c r="P18" s="264">
        <v>2006.2792869279572</v>
      </c>
      <c r="Q18" s="264">
        <v>1753.1155875432714</v>
      </c>
      <c r="R18" s="264">
        <v>1607.0337837835177</v>
      </c>
      <c r="S18" s="264">
        <v>1564.3140313599063</v>
      </c>
      <c r="T18" s="264">
        <v>1581.2096476865397</v>
      </c>
      <c r="U18" s="264">
        <v>1699.6456245367467</v>
      </c>
      <c r="V18" s="264">
        <v>1584.7321344812433</v>
      </c>
      <c r="W18" s="264">
        <v>1544.1048073309662</v>
      </c>
      <c r="X18" s="264">
        <v>1609.3090263783463</v>
      </c>
      <c r="Y18" s="264">
        <v>1378.5051675578443</v>
      </c>
      <c r="Z18" s="264">
        <v>1060.2568266764292</v>
      </c>
      <c r="AA18" s="264">
        <v>891.14208184729694</v>
      </c>
      <c r="AB18" s="264">
        <v>835.13525397495948</v>
      </c>
      <c r="AC18" s="264">
        <v>836.67645050127203</v>
      </c>
      <c r="AD18" s="264">
        <v>932.71265996356135</v>
      </c>
      <c r="AE18" s="284">
        <v>910.58754216238083</v>
      </c>
      <c r="AF18" s="289">
        <v>829.49653714132864</v>
      </c>
      <c r="AG18" s="264">
        <v>729.42691342798423</v>
      </c>
      <c r="AH18" s="264">
        <v>647.48813340060792</v>
      </c>
      <c r="AI18" s="264">
        <v>592.3140898691388</v>
      </c>
      <c r="AJ18" s="264">
        <v>605.13637977324549</v>
      </c>
      <c r="AK18" s="264">
        <v>621.21195478898665</v>
      </c>
      <c r="AL18" s="264">
        <v>702.6529002640201</v>
      </c>
      <c r="AM18" s="264">
        <v>710.6328996395664</v>
      </c>
      <c r="AN18" s="264">
        <v>690.97847683519763</v>
      </c>
      <c r="AO18" s="264">
        <v>640.63798340542041</v>
      </c>
      <c r="AP18" s="264">
        <v>636.28939019305528</v>
      </c>
      <c r="AQ18" s="264">
        <v>575.06961166803217</v>
      </c>
      <c r="AR18" s="264">
        <v>581.01300613467106</v>
      </c>
      <c r="AS18" s="264">
        <v>548.13623367861089</v>
      </c>
      <c r="AT18" s="264">
        <v>519.57941300013931</v>
      </c>
      <c r="AU18" s="264">
        <v>473.28154013725793</v>
      </c>
      <c r="AV18" s="264">
        <v>403.86243527023879</v>
      </c>
      <c r="AW18" s="264">
        <v>319.79811671836939</v>
      </c>
      <c r="AX18" s="264">
        <v>198.80421514342422</v>
      </c>
      <c r="AY18" s="264">
        <v>166.78638891745496</v>
      </c>
      <c r="AZ18" s="264">
        <v>134.71490990699422</v>
      </c>
      <c r="BA18" s="264">
        <v>111.48871613779447</v>
      </c>
      <c r="BB18" s="264">
        <v>187.20304470932075</v>
      </c>
      <c r="BC18" s="264">
        <v>170.43899531360307</v>
      </c>
      <c r="BD18" s="264">
        <v>161.2826010458636</v>
      </c>
      <c r="BE18" s="264">
        <v>146.69460834576734</v>
      </c>
      <c r="BF18" s="264">
        <v>150.08266191351387</v>
      </c>
      <c r="BG18" s="264">
        <v>152.6884120108366</v>
      </c>
      <c r="BH18" s="264">
        <v>169.06431068754512</v>
      </c>
      <c r="BI18" s="264">
        <v>167.27882620700677</v>
      </c>
      <c r="BJ18" s="264">
        <v>156.99280014031484</v>
      </c>
      <c r="BK18" s="264">
        <v>148.22929646867527</v>
      </c>
      <c r="BL18" s="264">
        <v>145.284825023503</v>
      </c>
      <c r="BM18" s="264">
        <v>139.86572252627076</v>
      </c>
      <c r="BN18" s="264">
        <v>149.06995302429041</v>
      </c>
      <c r="BO18" s="264">
        <v>175.12829003496464</v>
      </c>
      <c r="BP18" s="264">
        <v>177.1123319483726</v>
      </c>
      <c r="BQ18" s="264">
        <v>180.62827115176634</v>
      </c>
      <c r="BR18" s="264">
        <v>181.65093225745463</v>
      </c>
      <c r="BS18" s="264">
        <v>168.46209644049975</v>
      </c>
      <c r="BT18" s="264">
        <v>154.17824778668259</v>
      </c>
      <c r="BU18" s="264">
        <v>148.12872351536262</v>
      </c>
      <c r="BV18" s="264">
        <v>140.45922623338728</v>
      </c>
      <c r="BW18" s="264">
        <v>137.50741929698287</v>
      </c>
      <c r="BX18" s="264">
        <v>125.30712012650291</v>
      </c>
      <c r="BY18" s="264">
        <v>123.90923434312668</v>
      </c>
      <c r="BZ18" s="264">
        <v>118.60959246662678</v>
      </c>
      <c r="CA18" s="264">
        <v>126.8204693545141</v>
      </c>
      <c r="CB18" s="264">
        <v>133.21568886951064</v>
      </c>
      <c r="CC18" s="264">
        <v>132.75508245329451</v>
      </c>
      <c r="CD18" s="264">
        <v>131.88238213365267</v>
      </c>
      <c r="CE18" s="264">
        <v>133.06077877601581</v>
      </c>
      <c r="CF18" s="264">
        <v>141.73696585728553</v>
      </c>
      <c r="CG18" s="264">
        <v>147.46656635364121</v>
      </c>
      <c r="CH18" s="264">
        <v>143.98427070170339</v>
      </c>
      <c r="CI18" s="264">
        <v>141.84758219237267</v>
      </c>
      <c r="CJ18" s="264">
        <v>140.50827070102309</v>
      </c>
      <c r="CK18" s="264">
        <v>144.52994054432355</v>
      </c>
      <c r="CL18" s="264">
        <v>138.28895140773787</v>
      </c>
      <c r="CM18" s="264">
        <v>143.44413327806697</v>
      </c>
      <c r="CN18" s="264">
        <v>139.52992670586337</v>
      </c>
      <c r="CO18" s="324">
        <v>137.96037965099896</v>
      </c>
      <c r="CP18" s="324">
        <v>137.13739347175135</v>
      </c>
      <c r="CQ18" s="324">
        <v>139.2337582935009</v>
      </c>
      <c r="CR18" s="324">
        <v>131.21750800636678</v>
      </c>
      <c r="CS18" s="324">
        <v>142.91096873430882</v>
      </c>
      <c r="CT18" s="324">
        <v>138.88880694409005</v>
      </c>
      <c r="CU18" s="324">
        <v>134.37092574282804</v>
      </c>
      <c r="CV18" s="324">
        <v>129.36562416709765</v>
      </c>
      <c r="CW18" s="324">
        <v>136.14448288453895</v>
      </c>
      <c r="CX18" s="353">
        <v>132.52316267285801</v>
      </c>
      <c r="CY18" s="353">
        <v>124.82682032444065</v>
      </c>
      <c r="CZ18" s="353">
        <v>121.8712690265088</v>
      </c>
      <c r="DA18" s="353">
        <v>109.95152536618365</v>
      </c>
      <c r="DD18" s="360">
        <f t="shared" si="0"/>
        <v>-9.2056122467121249</v>
      </c>
      <c r="DG18" s="353">
        <f t="shared" si="1"/>
        <v>538.76983973855477</v>
      </c>
      <c r="DH18" s="353">
        <f t="shared" si="2"/>
        <v>489.1727773899911</v>
      </c>
    </row>
    <row r="19" spans="1:112" ht="18" x14ac:dyDescent="0.25">
      <c r="A19" s="281" t="s">
        <v>231</v>
      </c>
      <c r="B19" s="264">
        <v>154.19637517765972</v>
      </c>
      <c r="C19" s="264">
        <v>170.30918806219574</v>
      </c>
      <c r="D19" s="264">
        <v>157.24356997024333</v>
      </c>
      <c r="E19" s="264">
        <v>167.98252476047574</v>
      </c>
      <c r="F19" s="264">
        <v>171.47500424270325</v>
      </c>
      <c r="G19" s="264">
        <v>165.72273527855057</v>
      </c>
      <c r="H19" s="264">
        <v>161.84810246615353</v>
      </c>
      <c r="I19" s="264">
        <v>162.80036529651952</v>
      </c>
      <c r="J19" s="264">
        <v>164.68861024940151</v>
      </c>
      <c r="K19" s="264">
        <v>176.65672233313614</v>
      </c>
      <c r="L19" s="264">
        <v>162.77044047443221</v>
      </c>
      <c r="M19" s="264">
        <v>169.79882298693482</v>
      </c>
      <c r="N19" s="264">
        <v>191.07321213795672</v>
      </c>
      <c r="O19" s="264">
        <v>191.45518706216779</v>
      </c>
      <c r="P19" s="264">
        <v>193.74366775626942</v>
      </c>
      <c r="Q19" s="264">
        <v>205.53556973891915</v>
      </c>
      <c r="R19" s="264">
        <v>215.81453548759757</v>
      </c>
      <c r="S19" s="264">
        <v>216.5580693706674</v>
      </c>
      <c r="T19" s="264">
        <v>204.03852200141739</v>
      </c>
      <c r="U19" s="264">
        <v>215.2176724917598</v>
      </c>
      <c r="V19" s="264">
        <v>219.61303896119858</v>
      </c>
      <c r="W19" s="264">
        <v>214.80837006071775</v>
      </c>
      <c r="X19" s="264">
        <v>213.14908470153298</v>
      </c>
      <c r="Y19" s="264">
        <v>213.71308112563395</v>
      </c>
      <c r="Z19" s="264">
        <v>222.36307907422488</v>
      </c>
      <c r="AA19" s="264">
        <v>207.46301062060218</v>
      </c>
      <c r="AB19" s="264">
        <v>206.17450051272638</v>
      </c>
      <c r="AC19" s="264">
        <v>203.99243817979547</v>
      </c>
      <c r="AD19" s="264">
        <v>210.60112786973801</v>
      </c>
      <c r="AE19" s="284">
        <v>210.40477185779019</v>
      </c>
      <c r="AF19" s="289">
        <v>202.38896914767687</v>
      </c>
      <c r="AG19" s="264">
        <v>223.78583814913785</v>
      </c>
      <c r="AH19" s="264">
        <v>243.3436149395732</v>
      </c>
      <c r="AI19" s="264">
        <v>224.83307677202959</v>
      </c>
      <c r="AJ19" s="264">
        <v>212.62844488861563</v>
      </c>
      <c r="AK19" s="264">
        <v>228.87637255595368</v>
      </c>
      <c r="AL19" s="264">
        <v>250.81226620768174</v>
      </c>
      <c r="AM19" s="264">
        <v>259.62074488711141</v>
      </c>
      <c r="AN19" s="264">
        <v>228.68646843970566</v>
      </c>
      <c r="AO19" s="264">
        <v>240.24157784386381</v>
      </c>
      <c r="AP19" s="264">
        <v>257.97884590826419</v>
      </c>
      <c r="AQ19" s="264">
        <v>261.85557183263359</v>
      </c>
      <c r="AR19" s="264">
        <v>246.74911689188701</v>
      </c>
      <c r="AS19" s="264">
        <v>259.04733052146258</v>
      </c>
      <c r="AT19" s="264">
        <v>271.48942765281407</v>
      </c>
      <c r="AU19" s="264">
        <v>250.87284708849091</v>
      </c>
      <c r="AV19" s="264">
        <v>247.81238522298449</v>
      </c>
      <c r="AW19" s="264">
        <v>263.2592025692424</v>
      </c>
      <c r="AX19" s="264">
        <v>286.54202721836612</v>
      </c>
      <c r="AY19" s="264">
        <v>280.61668284205012</v>
      </c>
      <c r="AZ19" s="264">
        <v>266.93832392993443</v>
      </c>
      <c r="BA19" s="264">
        <v>282.03618962991874</v>
      </c>
      <c r="BB19" s="264">
        <v>299.794645652106</v>
      </c>
      <c r="BC19" s="264">
        <v>284.9252030408727</v>
      </c>
      <c r="BD19" s="264">
        <v>297.26985608624722</v>
      </c>
      <c r="BE19" s="264">
        <v>313.38497122578389</v>
      </c>
      <c r="BF19" s="264">
        <v>320.37706621863896</v>
      </c>
      <c r="BG19" s="264">
        <v>312.56273408274251</v>
      </c>
      <c r="BH19" s="264">
        <v>298.08553356467758</v>
      </c>
      <c r="BI19" s="264">
        <v>326.81323624758244</v>
      </c>
      <c r="BJ19" s="264">
        <v>319.59693766067556</v>
      </c>
      <c r="BK19" s="264">
        <v>313.64448159762856</v>
      </c>
      <c r="BL19" s="264">
        <v>302.35349664131991</v>
      </c>
      <c r="BM19" s="264">
        <v>321.25776157626586</v>
      </c>
      <c r="BN19" s="264">
        <v>328.64268985272685</v>
      </c>
      <c r="BO19" s="264">
        <v>314.96400603450962</v>
      </c>
      <c r="BP19" s="264">
        <v>307.55587687711881</v>
      </c>
      <c r="BQ19" s="264">
        <v>330.26648569493591</v>
      </c>
      <c r="BR19" s="264">
        <v>342.07275884872701</v>
      </c>
      <c r="BS19" s="264">
        <v>329.82749992495758</v>
      </c>
      <c r="BT19" s="264">
        <v>325.99978232643616</v>
      </c>
      <c r="BU19" s="264">
        <v>347.52495889987978</v>
      </c>
      <c r="BV19" s="264">
        <v>370.34042434910145</v>
      </c>
      <c r="BW19" s="264">
        <v>358.18407127845103</v>
      </c>
      <c r="BX19" s="264">
        <v>330.44492554729777</v>
      </c>
      <c r="BY19" s="264">
        <v>345.39757882514988</v>
      </c>
      <c r="BZ19" s="264">
        <v>360.90738019404489</v>
      </c>
      <c r="CA19" s="264">
        <v>374.85478159946564</v>
      </c>
      <c r="CB19" s="264">
        <v>356.55796656506789</v>
      </c>
      <c r="CC19" s="264">
        <v>339.3913628375189</v>
      </c>
      <c r="CD19" s="264">
        <v>376.2175917788494</v>
      </c>
      <c r="CE19" s="264">
        <v>379.05159271699262</v>
      </c>
      <c r="CF19" s="264">
        <v>355.71781243449385</v>
      </c>
      <c r="CG19" s="264">
        <v>354.50279954148465</v>
      </c>
      <c r="CH19" s="264">
        <v>386.28601819919561</v>
      </c>
      <c r="CI19" s="264">
        <v>392.73900949530451</v>
      </c>
      <c r="CJ19" s="264">
        <v>366.40018239101852</v>
      </c>
      <c r="CK19" s="264">
        <v>373.92097062100584</v>
      </c>
      <c r="CL19" s="264">
        <v>412.54967485423811</v>
      </c>
      <c r="CM19" s="264">
        <v>436.27902844230795</v>
      </c>
      <c r="CN19" s="264">
        <v>410.45746434802595</v>
      </c>
      <c r="CO19" s="324">
        <v>404.89468581450933</v>
      </c>
      <c r="CP19" s="324">
        <v>435.98441399802437</v>
      </c>
      <c r="CQ19" s="324">
        <v>449.34704094768807</v>
      </c>
      <c r="CR19" s="324">
        <v>420.88381534194724</v>
      </c>
      <c r="CS19" s="324">
        <v>426.97861367948963</v>
      </c>
      <c r="CT19" s="324">
        <v>454.48102254022427</v>
      </c>
      <c r="CU19" s="324">
        <v>467.45607754496137</v>
      </c>
      <c r="CV19" s="324">
        <v>437.68036623000825</v>
      </c>
      <c r="CW19" s="324">
        <v>441.45613628079803</v>
      </c>
      <c r="CX19" s="353">
        <v>462.99987356012656</v>
      </c>
      <c r="CY19" s="353">
        <v>482.40651038313155</v>
      </c>
      <c r="CZ19" s="353">
        <v>453.67100904477024</v>
      </c>
      <c r="DA19" s="353">
        <v>452.53368705702769</v>
      </c>
      <c r="DD19" s="360">
        <f t="shared" si="0"/>
        <v>2.8059640303550903</v>
      </c>
      <c r="DE19" s="267">
        <f>+SUM(CX19:DA20)/SUM(CT19:CW20)-1</f>
        <v>2.3000092957732754E-2</v>
      </c>
      <c r="DG19" s="353">
        <f t="shared" si="1"/>
        <v>1801.073602595992</v>
      </c>
      <c r="DH19" s="353">
        <f t="shared" si="2"/>
        <v>1851.611080045056</v>
      </c>
    </row>
    <row r="20" spans="1:112" ht="18" x14ac:dyDescent="0.25">
      <c r="A20" s="281" t="s">
        <v>232</v>
      </c>
      <c r="B20" s="264">
        <v>107.32315121277583</v>
      </c>
      <c r="C20" s="264">
        <v>105.50996127844631</v>
      </c>
      <c r="D20" s="264">
        <v>102.51422300989647</v>
      </c>
      <c r="E20" s="264">
        <v>106.36947033149538</v>
      </c>
      <c r="F20" s="264">
        <v>114.27595898135138</v>
      </c>
      <c r="G20" s="264">
        <v>119.70877977934425</v>
      </c>
      <c r="H20" s="264">
        <v>115.77627483381171</v>
      </c>
      <c r="I20" s="264">
        <v>124.01248522860169</v>
      </c>
      <c r="J20" s="264">
        <v>147.3733122376884</v>
      </c>
      <c r="K20" s="264">
        <v>143.43062039513785</v>
      </c>
      <c r="L20" s="264">
        <v>146.7642006034379</v>
      </c>
      <c r="M20" s="264">
        <v>163.38236170162259</v>
      </c>
      <c r="N20" s="264">
        <v>172.00219759121165</v>
      </c>
      <c r="O20" s="264">
        <v>165.5337007911572</v>
      </c>
      <c r="P20" s="264">
        <v>172.7733964197339</v>
      </c>
      <c r="Q20" s="264">
        <v>170.91555094843986</v>
      </c>
      <c r="R20" s="264">
        <v>175.32242384806392</v>
      </c>
      <c r="S20" s="264">
        <v>175.09502325533967</v>
      </c>
      <c r="T20" s="264">
        <v>177.20910108475641</v>
      </c>
      <c r="U20" s="264">
        <v>194.65737117387081</v>
      </c>
      <c r="V20" s="264">
        <v>196.66512209465239</v>
      </c>
      <c r="W20" s="264">
        <v>191.42282814022985</v>
      </c>
      <c r="X20" s="264">
        <v>204.94200279853274</v>
      </c>
      <c r="Y20" s="264">
        <v>218.15500510169826</v>
      </c>
      <c r="Z20" s="264">
        <v>211.77920761958768</v>
      </c>
      <c r="AA20" s="264">
        <v>210.29439027173578</v>
      </c>
      <c r="AB20" s="264">
        <v>217.15147338805184</v>
      </c>
      <c r="AC20" s="264">
        <v>214.76759615854175</v>
      </c>
      <c r="AD20" s="264">
        <v>224.46967341291912</v>
      </c>
      <c r="AE20" s="284">
        <v>219.18176276541209</v>
      </c>
      <c r="AF20" s="289">
        <v>229.98348521423912</v>
      </c>
      <c r="AG20" s="264">
        <v>299.0832801421958</v>
      </c>
      <c r="AH20" s="264">
        <v>259.90123023003065</v>
      </c>
      <c r="AI20" s="264">
        <v>249.61709263505611</v>
      </c>
      <c r="AJ20" s="264">
        <v>269.14571870994371</v>
      </c>
      <c r="AK20" s="264">
        <v>241.63181661204709</v>
      </c>
      <c r="AL20" s="264">
        <v>250.36780681707791</v>
      </c>
      <c r="AM20" s="264">
        <v>216.613474722147</v>
      </c>
      <c r="AN20" s="264">
        <v>222.52724824237796</v>
      </c>
      <c r="AO20" s="264">
        <v>212.75740236670902</v>
      </c>
      <c r="AP20" s="264">
        <v>242.50851748078327</v>
      </c>
      <c r="AQ20" s="264">
        <v>235.23020347077713</v>
      </c>
      <c r="AR20" s="264">
        <v>238.48894597262839</v>
      </c>
      <c r="AS20" s="264">
        <v>239.45726253146364</v>
      </c>
      <c r="AT20" s="264">
        <v>239.70913798558325</v>
      </c>
      <c r="AU20" s="264">
        <v>243.41319064889302</v>
      </c>
      <c r="AV20" s="264">
        <v>246.64221952618948</v>
      </c>
      <c r="AW20" s="264">
        <v>250.22487787966139</v>
      </c>
      <c r="AX20" s="264">
        <v>274.40410979506237</v>
      </c>
      <c r="AY20" s="264">
        <v>263.70896998030463</v>
      </c>
      <c r="AZ20" s="264">
        <v>284.5772162229361</v>
      </c>
      <c r="BA20" s="264">
        <v>293.04376041624226</v>
      </c>
      <c r="BB20" s="264">
        <v>319.58698501184455</v>
      </c>
      <c r="BC20" s="264">
        <v>307.4180082301923</v>
      </c>
      <c r="BD20" s="264">
        <v>287.95896411673385</v>
      </c>
      <c r="BE20" s="264">
        <v>276.32778482990869</v>
      </c>
      <c r="BF20" s="264">
        <v>313.97681348591476</v>
      </c>
      <c r="BG20" s="264">
        <v>300.72326744154833</v>
      </c>
      <c r="BH20" s="264">
        <v>298.59910407916306</v>
      </c>
      <c r="BI20" s="264">
        <v>311.19022112917304</v>
      </c>
      <c r="BJ20" s="264">
        <v>315.82470732794013</v>
      </c>
      <c r="BK20" s="264">
        <v>302.9292519221633</v>
      </c>
      <c r="BL20" s="264">
        <v>323.04681907401044</v>
      </c>
      <c r="BM20" s="264">
        <v>343.64236300076647</v>
      </c>
      <c r="BN20" s="264">
        <v>348.0317070815621</v>
      </c>
      <c r="BO20" s="264">
        <v>343.17110702828836</v>
      </c>
      <c r="BP20" s="264">
        <v>345.70403540806541</v>
      </c>
      <c r="BQ20" s="264">
        <v>332.30714593702862</v>
      </c>
      <c r="BR20" s="264">
        <v>358.19335544127659</v>
      </c>
      <c r="BS20" s="264">
        <v>352.62603890762688</v>
      </c>
      <c r="BT20" s="264">
        <v>364.18214205101799</v>
      </c>
      <c r="BU20" s="264">
        <v>353.2184636000776</v>
      </c>
      <c r="BV20" s="264">
        <v>352.86932737600335</v>
      </c>
      <c r="BW20" s="264">
        <v>360.14223935740847</v>
      </c>
      <c r="BX20" s="264">
        <v>373.27361415182662</v>
      </c>
      <c r="BY20" s="264">
        <v>368.05881911475996</v>
      </c>
      <c r="BZ20" s="264">
        <v>407.72526556373856</v>
      </c>
      <c r="CA20" s="264">
        <v>397.00240019230426</v>
      </c>
      <c r="CB20" s="264">
        <v>356.0307852981025</v>
      </c>
      <c r="CC20" s="264">
        <v>367.7420529117378</v>
      </c>
      <c r="CD20" s="264">
        <v>401.22640582905524</v>
      </c>
      <c r="CE20" s="264">
        <v>393.9950784405695</v>
      </c>
      <c r="CF20" s="264">
        <v>368.51995154366591</v>
      </c>
      <c r="CG20" s="264">
        <v>365.71691669210145</v>
      </c>
      <c r="CH20" s="264">
        <v>381.54999768849916</v>
      </c>
      <c r="CI20" s="264">
        <v>376.98198983550128</v>
      </c>
      <c r="CJ20" s="264">
        <v>363.48007698987664</v>
      </c>
      <c r="CK20" s="264">
        <v>364.86518244654013</v>
      </c>
      <c r="CL20" s="264">
        <v>392.43422964710379</v>
      </c>
      <c r="CM20" s="264">
        <v>386.29278273091825</v>
      </c>
      <c r="CN20" s="264">
        <v>380.44238384781193</v>
      </c>
      <c r="CO20" s="324">
        <v>374.63188359854144</v>
      </c>
      <c r="CP20" s="324">
        <v>414.67939547717543</v>
      </c>
      <c r="CQ20" s="324">
        <v>404.62256168893015</v>
      </c>
      <c r="CR20" s="324">
        <v>400.72526577188398</v>
      </c>
      <c r="CS20" s="324">
        <v>382.01520181459898</v>
      </c>
      <c r="CT20" s="324">
        <v>420.42597905439294</v>
      </c>
      <c r="CU20" s="324">
        <v>409.77332283102919</v>
      </c>
      <c r="CV20" s="324">
        <v>414.73306134990855</v>
      </c>
      <c r="CW20" s="324">
        <v>397.65171529014663</v>
      </c>
      <c r="CX20" s="353">
        <v>428.62313271518002</v>
      </c>
      <c r="CY20" s="353">
        <v>422.5027181391286</v>
      </c>
      <c r="CZ20" s="353">
        <v>418.41413213627078</v>
      </c>
      <c r="DA20" s="353">
        <v>401.71106486623722</v>
      </c>
      <c r="DD20" s="360">
        <f t="shared" si="0"/>
        <v>1.7452360403415801</v>
      </c>
      <c r="DG20" s="353">
        <f t="shared" si="1"/>
        <v>1642.5840785254773</v>
      </c>
      <c r="DH20" s="353">
        <f t="shared" si="2"/>
        <v>1671.2510478568165</v>
      </c>
    </row>
    <row r="21" spans="1:112" ht="18" x14ac:dyDescent="0.25">
      <c r="A21" s="281" t="s">
        <v>233</v>
      </c>
      <c r="B21" s="264">
        <v>19.745033103991563</v>
      </c>
      <c r="C21" s="264">
        <v>20.084177768381611</v>
      </c>
      <c r="D21" s="264">
        <v>19.610170521625445</v>
      </c>
      <c r="E21" s="264">
        <v>20.924513347419484</v>
      </c>
      <c r="F21" s="264">
        <v>21.718435461114019</v>
      </c>
      <c r="G21" s="264">
        <v>21.288268348928963</v>
      </c>
      <c r="H21" s="264">
        <v>21.049194445231219</v>
      </c>
      <c r="I21" s="264">
        <v>21.297572588449974</v>
      </c>
      <c r="J21" s="264">
        <v>21.093899853110024</v>
      </c>
      <c r="K21" s="264">
        <v>20.184598327218414</v>
      </c>
      <c r="L21" s="264">
        <v>21.202476359378341</v>
      </c>
      <c r="M21" s="264">
        <v>21.795434092331284</v>
      </c>
      <c r="N21" s="264">
        <v>18.625769501595148</v>
      </c>
      <c r="O21" s="264">
        <v>20.396511182454688</v>
      </c>
      <c r="P21" s="264">
        <v>24.459930451113305</v>
      </c>
      <c r="Q21" s="264">
        <v>25.780876855105721</v>
      </c>
      <c r="R21" s="264">
        <v>23.401825047265106</v>
      </c>
      <c r="S21" s="264">
        <v>21.73062234835778</v>
      </c>
      <c r="T21" s="264">
        <v>22.359801700368344</v>
      </c>
      <c r="U21" s="264">
        <v>27.130434607138206</v>
      </c>
      <c r="V21" s="264">
        <v>26.20239116144537</v>
      </c>
      <c r="W21" s="264">
        <v>24.232202965325445</v>
      </c>
      <c r="X21" s="264">
        <v>26.90707500640875</v>
      </c>
      <c r="Y21" s="264">
        <v>28.673298509531545</v>
      </c>
      <c r="Z21" s="264">
        <v>25.933367862493597</v>
      </c>
      <c r="AA21" s="264">
        <v>27.695841645898131</v>
      </c>
      <c r="AB21" s="264">
        <v>27.518661761230952</v>
      </c>
      <c r="AC21" s="264">
        <v>28.507417671976913</v>
      </c>
      <c r="AD21" s="264">
        <v>28.604576614309135</v>
      </c>
      <c r="AE21" s="284">
        <v>29.061578147911888</v>
      </c>
      <c r="AF21" s="289">
        <v>29.793078855469872</v>
      </c>
      <c r="AG21" s="264">
        <v>32.036227604753783</v>
      </c>
      <c r="AH21" s="264">
        <v>32.832312601820597</v>
      </c>
      <c r="AI21" s="264">
        <v>31.938556533519247</v>
      </c>
      <c r="AJ21" s="264">
        <v>33.799236566403657</v>
      </c>
      <c r="AK21" s="264">
        <v>35.027466298984749</v>
      </c>
      <c r="AL21" s="264">
        <v>33.315848618250655</v>
      </c>
      <c r="AM21" s="264">
        <v>33.632102684827736</v>
      </c>
      <c r="AN21" s="264">
        <v>33.36850267159479</v>
      </c>
      <c r="AO21" s="264">
        <v>33.487972707087408</v>
      </c>
      <c r="AP21" s="264">
        <v>32.007820670983406</v>
      </c>
      <c r="AQ21" s="264">
        <v>31.55393883037943</v>
      </c>
      <c r="AR21" s="264">
        <v>31.536298507917486</v>
      </c>
      <c r="AS21" s="264">
        <v>32.00459717880014</v>
      </c>
      <c r="AT21" s="264">
        <v>29.911478564912091</v>
      </c>
      <c r="AU21" s="264">
        <v>29.504919481525874</v>
      </c>
      <c r="AV21" s="264">
        <v>31.989955615237186</v>
      </c>
      <c r="AW21" s="264">
        <v>33.811003122783674</v>
      </c>
      <c r="AX21" s="264">
        <v>33.478907679054593</v>
      </c>
      <c r="AY21" s="264">
        <v>34.162762000986696</v>
      </c>
      <c r="AZ21" s="264">
        <v>37.758829089932405</v>
      </c>
      <c r="BA21" s="264">
        <v>39.816564036244593</v>
      </c>
      <c r="BB21" s="264">
        <v>39.34948330432038</v>
      </c>
      <c r="BC21" s="264">
        <v>40.04737420743853</v>
      </c>
      <c r="BD21" s="264">
        <v>44.393573821787001</v>
      </c>
      <c r="BE21" s="264">
        <v>42.688953757951815</v>
      </c>
      <c r="BF21" s="264">
        <v>43.23859432895015</v>
      </c>
      <c r="BG21" s="264">
        <v>45.054562556395396</v>
      </c>
      <c r="BH21" s="264">
        <v>43.69740447366248</v>
      </c>
      <c r="BI21" s="264">
        <v>42.406180346283335</v>
      </c>
      <c r="BJ21" s="264">
        <v>51.195830599846232</v>
      </c>
      <c r="BK21" s="264">
        <v>48.065082008961944</v>
      </c>
      <c r="BL21" s="264">
        <v>45.380187214393693</v>
      </c>
      <c r="BM21" s="264">
        <v>46.680631351237487</v>
      </c>
      <c r="BN21" s="264">
        <v>49.481208375867865</v>
      </c>
      <c r="BO21" s="264">
        <v>49.965699519193478</v>
      </c>
      <c r="BP21" s="264">
        <v>49.599079865763159</v>
      </c>
      <c r="BQ21" s="264">
        <v>42.819063595447524</v>
      </c>
      <c r="BR21" s="264">
        <v>50.819791043794169</v>
      </c>
      <c r="BS21" s="264">
        <v>50.860930435175625</v>
      </c>
      <c r="BT21" s="264">
        <v>52.093785324279871</v>
      </c>
      <c r="BU21" s="264">
        <v>54.828493196750181</v>
      </c>
      <c r="BV21" s="264">
        <v>54.885419659327205</v>
      </c>
      <c r="BW21" s="264">
        <v>55.464772598677101</v>
      </c>
      <c r="BX21" s="264">
        <v>55.262897065431304</v>
      </c>
      <c r="BY21" s="264">
        <v>57.58191067656432</v>
      </c>
      <c r="BZ21" s="264">
        <v>51.00981997617869</v>
      </c>
      <c r="CA21" s="264">
        <v>50.928209837363532</v>
      </c>
      <c r="CB21" s="264">
        <v>48.587496588094865</v>
      </c>
      <c r="CC21" s="264">
        <v>49.275774050780328</v>
      </c>
      <c r="CD21" s="264">
        <v>51.372393143588603</v>
      </c>
      <c r="CE21" s="264">
        <v>49.876469893704687</v>
      </c>
      <c r="CF21" s="264">
        <v>48.123359102802354</v>
      </c>
      <c r="CG21" s="264">
        <v>50.417209750710171</v>
      </c>
      <c r="CH21" s="264">
        <v>60.542526094468222</v>
      </c>
      <c r="CI21" s="264">
        <v>56.33154393200077</v>
      </c>
      <c r="CJ21" s="264">
        <v>54.616107393629697</v>
      </c>
      <c r="CK21" s="264">
        <v>56.199323779475073</v>
      </c>
      <c r="CL21" s="264">
        <v>56.209940072410916</v>
      </c>
      <c r="CM21" s="264">
        <v>56.505120984134209</v>
      </c>
      <c r="CN21" s="264">
        <v>56.005592416728149</v>
      </c>
      <c r="CO21" s="324">
        <v>58.376487954339019</v>
      </c>
      <c r="CP21" s="324">
        <v>59.34444725796132</v>
      </c>
      <c r="CQ21" s="324">
        <v>56.262262813117729</v>
      </c>
      <c r="CR21" s="324">
        <v>57.231442908794776</v>
      </c>
      <c r="CS21" s="324">
        <v>60.70225633889423</v>
      </c>
      <c r="CT21" s="324">
        <v>62.47832849518938</v>
      </c>
      <c r="CU21" s="324">
        <v>60.977962638284538</v>
      </c>
      <c r="CV21" s="324">
        <v>59.853037822851583</v>
      </c>
      <c r="CW21" s="324">
        <v>62.305155361283227</v>
      </c>
      <c r="CX21" s="353">
        <v>65.132405269694402</v>
      </c>
      <c r="CY21" s="353">
        <v>64.052829171823277</v>
      </c>
      <c r="CZ21" s="353">
        <v>61.633043395003796</v>
      </c>
      <c r="DA21" s="353">
        <v>64.655286409277537</v>
      </c>
      <c r="DD21" s="360">
        <f>(SUM(CX21:DA21)/SUM(CT21:CW21)-1)*100</f>
        <v>4.0140466290421895</v>
      </c>
      <c r="DE21" s="267">
        <f>+SUM(CX21:DA22)/SUM(CT21:CW22)-1</f>
        <v>3.2742789424858199E-2</v>
      </c>
      <c r="DG21" s="353">
        <f t="shared" si="1"/>
        <v>245.61448431760871</v>
      </c>
      <c r="DH21" s="353">
        <f t="shared" si="2"/>
        <v>255.47356424579903</v>
      </c>
    </row>
    <row r="22" spans="1:112" ht="18" x14ac:dyDescent="0.25">
      <c r="A22" s="278" t="s">
        <v>234</v>
      </c>
      <c r="B22" s="264">
        <v>17.689040553109137</v>
      </c>
      <c r="C22" s="264">
        <v>17.848983386305207</v>
      </c>
      <c r="D22" s="264">
        <v>17.570292185066627</v>
      </c>
      <c r="E22" s="264">
        <v>18.197101099404833</v>
      </c>
      <c r="F22" s="264">
        <v>18.526189310163964</v>
      </c>
      <c r="G22" s="264">
        <v>18.381633764857913</v>
      </c>
      <c r="H22" s="264">
        <v>18.480490135452833</v>
      </c>
      <c r="I22" s="264">
        <v>18.97547466325101</v>
      </c>
      <c r="J22" s="264">
        <v>18.982696001951147</v>
      </c>
      <c r="K22" s="264">
        <v>18.692555983819783</v>
      </c>
      <c r="L22" s="264">
        <v>19.075496271044734</v>
      </c>
      <c r="M22" s="264">
        <v>18.922120373270481</v>
      </c>
      <c r="N22" s="264">
        <v>16.945460630620673</v>
      </c>
      <c r="O22" s="264">
        <v>17.335794443586806</v>
      </c>
      <c r="P22" s="264">
        <v>19.005571158076762</v>
      </c>
      <c r="Q22" s="264">
        <v>19.624997235007541</v>
      </c>
      <c r="R22" s="264">
        <v>18.787913603512447</v>
      </c>
      <c r="S22" s="264">
        <v>18.351250049907922</v>
      </c>
      <c r="T22" s="264">
        <v>19.10729230175853</v>
      </c>
      <c r="U22" s="264">
        <v>21.998355407463123</v>
      </c>
      <c r="V22" s="264">
        <v>22.228843063059522</v>
      </c>
      <c r="W22" s="264">
        <v>21.6997302100634</v>
      </c>
      <c r="X22" s="264">
        <v>23.181880419604109</v>
      </c>
      <c r="Y22" s="264">
        <v>23.935971485235022</v>
      </c>
      <c r="Z22" s="264">
        <v>22.222942748233045</v>
      </c>
      <c r="AA22" s="264">
        <v>22.776752321454822</v>
      </c>
      <c r="AB22" s="264">
        <v>22.439396834608189</v>
      </c>
      <c r="AC22" s="264">
        <v>22.723332781914706</v>
      </c>
      <c r="AD22" s="264">
        <v>22.620224119481669</v>
      </c>
      <c r="AE22" s="284">
        <v>22.633809796201955</v>
      </c>
      <c r="AF22" s="289">
        <v>22.701067862622907</v>
      </c>
      <c r="AG22" s="264">
        <v>23.354786900722896</v>
      </c>
      <c r="AH22" s="264">
        <v>23.269691191125091</v>
      </c>
      <c r="AI22" s="264">
        <v>22.66465701100784</v>
      </c>
      <c r="AJ22" s="264">
        <v>23.326661942735754</v>
      </c>
      <c r="AK22" s="264">
        <v>23.878751061392226</v>
      </c>
      <c r="AL22" s="264">
        <v>23.406451104275874</v>
      </c>
      <c r="AM22" s="264">
        <v>23.756935280448555</v>
      </c>
      <c r="AN22" s="264">
        <v>23.871324931841791</v>
      </c>
      <c r="AO22" s="264">
        <v>24.150289829442869</v>
      </c>
      <c r="AP22" s="264">
        <v>23.753993404022665</v>
      </c>
      <c r="AQ22" s="264">
        <v>23.789973385972413</v>
      </c>
      <c r="AR22" s="264">
        <v>24.016701546107619</v>
      </c>
      <c r="AS22" s="264">
        <v>24.465396246354985</v>
      </c>
      <c r="AT22" s="264">
        <v>23.728297870845207</v>
      </c>
      <c r="AU22" s="264">
        <v>23.614127711131616</v>
      </c>
      <c r="AV22" s="264">
        <v>24.679286266513131</v>
      </c>
      <c r="AW22" s="264">
        <v>25.256987021184582</v>
      </c>
      <c r="AX22" s="264">
        <v>24.709448651830197</v>
      </c>
      <c r="AY22" s="264">
        <v>24.665912142014026</v>
      </c>
      <c r="AZ22" s="264">
        <v>25.843797481996162</v>
      </c>
      <c r="BA22" s="264">
        <v>26.397775436248509</v>
      </c>
      <c r="BB22" s="264">
        <v>25.97856547527374</v>
      </c>
      <c r="BC22" s="264">
        <v>26.194882183496048</v>
      </c>
      <c r="BD22" s="264">
        <v>27.924586068185331</v>
      </c>
      <c r="BE22" s="264">
        <v>27.583626376617186</v>
      </c>
      <c r="BF22" s="264">
        <v>28.191398058908415</v>
      </c>
      <c r="BG22" s="264">
        <v>26.74017564945914</v>
      </c>
      <c r="BH22" s="264">
        <v>27.761030672708795</v>
      </c>
      <c r="BI22" s="264">
        <v>29.867062732139861</v>
      </c>
      <c r="BJ22" s="264">
        <v>29.099212069953619</v>
      </c>
      <c r="BK22" s="264">
        <v>29.085209536089746</v>
      </c>
      <c r="BL22" s="264">
        <v>29.225566602023509</v>
      </c>
      <c r="BM22" s="264">
        <v>30.722874267380586</v>
      </c>
      <c r="BN22" s="264">
        <v>31.335338296069263</v>
      </c>
      <c r="BO22" s="264">
        <v>32.043693567320112</v>
      </c>
      <c r="BP22" s="264">
        <v>32.429110298783904</v>
      </c>
      <c r="BQ22" s="264">
        <v>33.497419535296132</v>
      </c>
      <c r="BR22" s="264">
        <v>32.075093427488561</v>
      </c>
      <c r="BS22" s="264">
        <v>31.581731115547157</v>
      </c>
      <c r="BT22" s="264">
        <v>30.608981367483423</v>
      </c>
      <c r="BU22" s="264">
        <v>32.197194089480838</v>
      </c>
      <c r="BV22" s="264">
        <v>30.966703916586496</v>
      </c>
      <c r="BW22" s="264">
        <v>32.407036454893657</v>
      </c>
      <c r="BX22" s="264">
        <v>33.057365367067511</v>
      </c>
      <c r="BY22" s="264">
        <v>33.27289426145235</v>
      </c>
      <c r="BZ22" s="264">
        <v>32.575941836976547</v>
      </c>
      <c r="CA22" s="264">
        <v>33.06290033958696</v>
      </c>
      <c r="CB22" s="264">
        <v>33.482614044197035</v>
      </c>
      <c r="CC22" s="264">
        <v>33.843527512420359</v>
      </c>
      <c r="CD22" s="264">
        <v>33.509836713667774</v>
      </c>
      <c r="CE22" s="264">
        <v>33.58682935332584</v>
      </c>
      <c r="CF22" s="264">
        <v>33.364298652344857</v>
      </c>
      <c r="CG22" s="264">
        <v>34.846033220630353</v>
      </c>
      <c r="CH22" s="264">
        <v>33.963302404320864</v>
      </c>
      <c r="CI22" s="264">
        <v>35.163264932181093</v>
      </c>
      <c r="CJ22" s="264">
        <v>35.549706402344967</v>
      </c>
      <c r="CK22" s="264">
        <v>34.452116391323095</v>
      </c>
      <c r="CL22" s="264">
        <v>34.81934419766371</v>
      </c>
      <c r="CM22" s="264">
        <v>34.835175169503053</v>
      </c>
      <c r="CN22" s="264">
        <v>35.52130909338895</v>
      </c>
      <c r="CO22" s="324">
        <v>34.056782896739193</v>
      </c>
      <c r="CP22" s="324">
        <v>34.796320922437353</v>
      </c>
      <c r="CQ22" s="324">
        <v>35.867955242597539</v>
      </c>
      <c r="CR22" s="324">
        <v>37.142719593957402</v>
      </c>
      <c r="CS22" s="324">
        <v>35.139517425277496</v>
      </c>
      <c r="CT22" s="324">
        <v>35.987564303445041</v>
      </c>
      <c r="CU22" s="324">
        <v>36.991028814474312</v>
      </c>
      <c r="CV22" s="324">
        <v>37.197910184341239</v>
      </c>
      <c r="CW22" s="324">
        <v>36.446085522519034</v>
      </c>
      <c r="CX22" s="353">
        <v>37.133791994699727</v>
      </c>
      <c r="CY22" s="353">
        <v>37.653273908297244</v>
      </c>
      <c r="CZ22" s="353">
        <v>38.017785532991908</v>
      </c>
      <c r="DA22" s="353">
        <v>36.801593351124367</v>
      </c>
      <c r="DD22" s="360">
        <f t="shared" si="0"/>
        <v>2.035058844786497</v>
      </c>
      <c r="DG22" s="353">
        <f t="shared" si="1"/>
        <v>146.62258882477963</v>
      </c>
      <c r="DH22" s="353">
        <f t="shared" si="2"/>
        <v>149.60644478711325</v>
      </c>
    </row>
    <row r="23" spans="1:112" ht="18.600000000000001" thickBot="1" x14ac:dyDescent="0.3">
      <c r="A23" s="281" t="s">
        <v>13</v>
      </c>
      <c r="B23" s="264">
        <v>105.09153248241142</v>
      </c>
      <c r="C23" s="264">
        <v>108.51249081695741</v>
      </c>
      <c r="D23" s="264">
        <v>98.085382379300142</v>
      </c>
      <c r="E23" s="264">
        <v>105.25200251309224</v>
      </c>
      <c r="F23" s="264">
        <v>107.81650968501808</v>
      </c>
      <c r="G23" s="264">
        <v>115.72941403378469</v>
      </c>
      <c r="H23" s="264">
        <v>112.62990517840009</v>
      </c>
      <c r="I23" s="264">
        <v>99.726899424147646</v>
      </c>
      <c r="J23" s="264">
        <v>113.1753498698494</v>
      </c>
      <c r="K23" s="264">
        <v>117.30826211589792</v>
      </c>
      <c r="L23" s="264">
        <v>104.56485181074613</v>
      </c>
      <c r="M23" s="264">
        <v>112.9681364527477</v>
      </c>
      <c r="N23" s="264">
        <v>137.73906637204689</v>
      </c>
      <c r="O23" s="264">
        <v>140.52520973395468</v>
      </c>
      <c r="P23" s="264">
        <v>146.27253633283152</v>
      </c>
      <c r="Q23" s="264">
        <v>133.46159722622042</v>
      </c>
      <c r="R23" s="264">
        <v>136.3284046230703</v>
      </c>
      <c r="S23" s="264">
        <v>144.15855031327047</v>
      </c>
      <c r="T23" s="264">
        <v>150.10203175782146</v>
      </c>
      <c r="U23" s="264">
        <v>119.66639128032584</v>
      </c>
      <c r="V23" s="264">
        <v>152.6104183350092</v>
      </c>
      <c r="W23" s="264">
        <v>184.69001665281746</v>
      </c>
      <c r="X23" s="264">
        <v>160.41254869723412</v>
      </c>
      <c r="Y23" s="264">
        <v>153.12519219020805</v>
      </c>
      <c r="Z23" s="264">
        <v>172.67867852154217</v>
      </c>
      <c r="AA23" s="264">
        <v>173.17042179984247</v>
      </c>
      <c r="AB23" s="264">
        <v>166.89546359945427</v>
      </c>
      <c r="AC23" s="264">
        <v>155.32909541066221</v>
      </c>
      <c r="AD23" s="264">
        <v>178.72766311640746</v>
      </c>
      <c r="AE23" s="284">
        <v>177.38542456538175</v>
      </c>
      <c r="AF23" s="289">
        <v>173.15473063325359</v>
      </c>
      <c r="AG23" s="264">
        <v>175.26219698737867</v>
      </c>
      <c r="AH23" s="264">
        <v>178.6297791679504</v>
      </c>
      <c r="AI23" s="264">
        <v>174.57830280073375</v>
      </c>
      <c r="AJ23" s="264">
        <v>175.08919500879824</v>
      </c>
      <c r="AK23" s="264">
        <v>154.97539811219158</v>
      </c>
      <c r="AL23" s="264">
        <v>162.94333197903003</v>
      </c>
      <c r="AM23" s="264">
        <v>188.48774827013966</v>
      </c>
      <c r="AN23" s="264">
        <v>170.65615109775106</v>
      </c>
      <c r="AO23" s="264">
        <v>144.30916219499321</v>
      </c>
      <c r="AP23" s="264">
        <v>164.48737549288401</v>
      </c>
      <c r="AQ23" s="264">
        <v>165.11303490953966</v>
      </c>
      <c r="AR23" s="264">
        <v>165.88670407213806</v>
      </c>
      <c r="AS23" s="264">
        <v>156.78081320509781</v>
      </c>
      <c r="AT23" s="264">
        <v>184.81452055620005</v>
      </c>
      <c r="AU23" s="264">
        <v>184.50939006221833</v>
      </c>
      <c r="AV23" s="264">
        <v>178.77981765068245</v>
      </c>
      <c r="AW23" s="264">
        <v>167.910213018728</v>
      </c>
      <c r="AX23" s="264">
        <v>203.65691099237185</v>
      </c>
      <c r="AY23" s="264">
        <v>175.18736002015132</v>
      </c>
      <c r="AZ23" s="264">
        <v>197.30000868681637</v>
      </c>
      <c r="BA23" s="264">
        <v>188.33830842169689</v>
      </c>
      <c r="BB23" s="264">
        <v>201.07179032464185</v>
      </c>
      <c r="BC23" s="264">
        <v>215.98889542091192</v>
      </c>
      <c r="BD23" s="264">
        <v>207.00792632326085</v>
      </c>
      <c r="BE23" s="264">
        <v>168.3047806974547</v>
      </c>
      <c r="BF23" s="264">
        <v>252.09068652772319</v>
      </c>
      <c r="BG23" s="264">
        <v>194.81221361709584</v>
      </c>
      <c r="BH23" s="264">
        <v>217.56142488341771</v>
      </c>
      <c r="BI23" s="264">
        <v>170.49142874952815</v>
      </c>
      <c r="BJ23" s="264">
        <v>203.35889470574182</v>
      </c>
      <c r="BK23" s="264">
        <v>209.87590288052982</v>
      </c>
      <c r="BL23" s="264">
        <v>223.54495463913761</v>
      </c>
      <c r="BM23" s="264">
        <v>240.26436539018101</v>
      </c>
      <c r="BN23" s="264">
        <v>205.02567804756779</v>
      </c>
      <c r="BO23" s="264">
        <v>199.24044303727482</v>
      </c>
      <c r="BP23" s="264">
        <v>239.29753803322609</v>
      </c>
      <c r="BQ23" s="264">
        <v>283.53441801890449</v>
      </c>
      <c r="BR23" s="264">
        <v>253.15284311769742</v>
      </c>
      <c r="BS23" s="264">
        <v>286.44580299619497</v>
      </c>
      <c r="BT23" s="264">
        <v>252.9233335497207</v>
      </c>
      <c r="BU23" s="264">
        <v>245.78702033638766</v>
      </c>
      <c r="BV23" s="264">
        <v>270.7952697941688</v>
      </c>
      <c r="BW23" s="264">
        <v>291.59453681592476</v>
      </c>
      <c r="BX23" s="264">
        <v>306.630254453558</v>
      </c>
      <c r="BY23" s="264">
        <v>257.09093893634838</v>
      </c>
      <c r="BZ23" s="264">
        <v>303.03740983791818</v>
      </c>
      <c r="CA23" s="264">
        <v>314.52328807144625</v>
      </c>
      <c r="CB23" s="264">
        <v>300.12741147409361</v>
      </c>
      <c r="CC23" s="264">
        <v>296.51470017594659</v>
      </c>
      <c r="CD23" s="264">
        <v>319.35646404996476</v>
      </c>
      <c r="CE23" s="264">
        <v>326.81347877794923</v>
      </c>
      <c r="CF23" s="264">
        <v>332.23819878761276</v>
      </c>
      <c r="CG23" s="264">
        <v>332.05990608554299</v>
      </c>
      <c r="CH23" s="264">
        <v>324.38807618528159</v>
      </c>
      <c r="CI23" s="264">
        <v>346.81272011497617</v>
      </c>
      <c r="CJ23" s="264">
        <v>360.61883112053039</v>
      </c>
      <c r="CK23" s="264">
        <v>365.45541709118447</v>
      </c>
      <c r="CL23" s="264">
        <v>344.51709748164512</v>
      </c>
      <c r="CM23" s="264">
        <v>379.60127040057375</v>
      </c>
      <c r="CN23" s="264">
        <v>349.04038721402242</v>
      </c>
      <c r="CO23" s="324">
        <v>361.44970768741933</v>
      </c>
      <c r="CP23" s="324">
        <v>352.40340465978966</v>
      </c>
      <c r="CQ23" s="324">
        <v>399.20853334906792</v>
      </c>
      <c r="CR23" s="324">
        <v>365.15874325419844</v>
      </c>
      <c r="CS23" s="324">
        <v>378.50256957825496</v>
      </c>
      <c r="CT23" s="324">
        <v>380.2534752628838</v>
      </c>
      <c r="CU23" s="324">
        <v>407.18134491757229</v>
      </c>
      <c r="CV23" s="324">
        <v>374.76816255002979</v>
      </c>
      <c r="CW23" s="324">
        <v>394.67391265820356</v>
      </c>
      <c r="CX23" s="353">
        <v>391.78816240434134</v>
      </c>
      <c r="CY23" s="353">
        <v>423.12550729978915</v>
      </c>
      <c r="CZ23" s="353">
        <v>388.80062153915287</v>
      </c>
      <c r="DA23" s="353">
        <v>421.87046370068208</v>
      </c>
      <c r="DD23" s="360">
        <f t="shared" si="0"/>
        <v>4.4131851245774012</v>
      </c>
      <c r="DG23" s="353">
        <f t="shared" si="1"/>
        <v>1556.8768953886895</v>
      </c>
      <c r="DH23" s="353">
        <f t="shared" si="2"/>
        <v>1625.5847549439654</v>
      </c>
    </row>
    <row r="24" spans="1:112" ht="19.2" thickTop="1" thickBot="1" x14ac:dyDescent="0.3">
      <c r="A24" s="275" t="s">
        <v>14</v>
      </c>
      <c r="B24" s="265">
        <v>1000.73303845985</v>
      </c>
      <c r="C24" s="265">
        <v>1031.0028731126581</v>
      </c>
      <c r="D24" s="265">
        <v>995.13980792893824</v>
      </c>
      <c r="E24" s="265">
        <v>996.49317734243084</v>
      </c>
      <c r="F24" s="265">
        <v>1031.8450530216719</v>
      </c>
      <c r="G24" s="265">
        <v>1064.2677939911521</v>
      </c>
      <c r="H24" s="265">
        <v>1059.7515130091649</v>
      </c>
      <c r="I24" s="265">
        <v>1080.3939611509129</v>
      </c>
      <c r="J24" s="265">
        <v>1108.6864602334892</v>
      </c>
      <c r="K24" s="265">
        <v>1129.5152281422331</v>
      </c>
      <c r="L24" s="265">
        <v>1129.2492354770341</v>
      </c>
      <c r="M24" s="265">
        <v>1137.0172079793538</v>
      </c>
      <c r="N24" s="265">
        <v>1130.5736920328936</v>
      </c>
      <c r="O24" s="265">
        <v>1139.9913530997594</v>
      </c>
      <c r="P24" s="265">
        <v>1157.5675191448925</v>
      </c>
      <c r="Q24" s="265">
        <v>1175.7224331928837</v>
      </c>
      <c r="R24" s="265">
        <v>1189.9205463582166</v>
      </c>
      <c r="S24" s="265">
        <v>1234.1184287588103</v>
      </c>
      <c r="T24" s="265">
        <v>1266.9761913182419</v>
      </c>
      <c r="U24" s="265">
        <v>1313.0131824187897</v>
      </c>
      <c r="V24" s="265">
        <v>1329.2211041653395</v>
      </c>
      <c r="W24" s="265">
        <v>1356.973716583492</v>
      </c>
      <c r="X24" s="265">
        <v>1372.5968696324728</v>
      </c>
      <c r="Y24" s="265">
        <v>1425.2117950105257</v>
      </c>
      <c r="Z24" s="265">
        <v>1432.5938047854945</v>
      </c>
      <c r="AA24" s="265">
        <v>1463.9325593025424</v>
      </c>
      <c r="AB24" s="265">
        <v>1489.2634890198813</v>
      </c>
      <c r="AC24" s="265">
        <v>1482.9653108088075</v>
      </c>
      <c r="AD24" s="265">
        <v>1481.2467901315697</v>
      </c>
      <c r="AE24" s="285">
        <v>1490.097785744098</v>
      </c>
      <c r="AF24" s="290">
        <v>1511.4873199739966</v>
      </c>
      <c r="AG24" s="265">
        <v>1589.1413340189215</v>
      </c>
      <c r="AH24" s="265">
        <v>1572.854415365314</v>
      </c>
      <c r="AI24" s="265">
        <v>1623.6606266513168</v>
      </c>
      <c r="AJ24" s="265">
        <v>1657.7793044188611</v>
      </c>
      <c r="AK24" s="265">
        <v>1681.041543812026</v>
      </c>
      <c r="AL24" s="265">
        <v>1705.6415825673412</v>
      </c>
      <c r="AM24" s="265">
        <v>1742.1212404743319</v>
      </c>
      <c r="AN24" s="265">
        <v>1749.3200504565493</v>
      </c>
      <c r="AO24" s="265">
        <v>1769.6310783725814</v>
      </c>
      <c r="AP24" s="265">
        <v>1798.4897903840924</v>
      </c>
      <c r="AQ24" s="265">
        <v>1824.6478222639394</v>
      </c>
      <c r="AR24" s="265">
        <v>1833.505209626451</v>
      </c>
      <c r="AS24" s="265">
        <v>1847.6324538527849</v>
      </c>
      <c r="AT24" s="265">
        <v>1862.8269561071677</v>
      </c>
      <c r="AU24" s="265">
        <v>1891.9891051121551</v>
      </c>
      <c r="AV24" s="265">
        <v>1926.9136727657058</v>
      </c>
      <c r="AW24" s="265">
        <v>1964.0287733975756</v>
      </c>
      <c r="AX24" s="265">
        <v>1965.1376749263497</v>
      </c>
      <c r="AY24" s="265">
        <v>2007.7817138282235</v>
      </c>
      <c r="AZ24" s="265">
        <v>2055.8832871230984</v>
      </c>
      <c r="BA24" s="265">
        <v>2100.7500051109214</v>
      </c>
      <c r="BB24" s="265">
        <v>2113.1738675085803</v>
      </c>
      <c r="BC24" s="265">
        <v>2073.1745182705922</v>
      </c>
      <c r="BD24" s="265">
        <v>2088.3485631826811</v>
      </c>
      <c r="BE24" s="265">
        <v>2103.2609110034614</v>
      </c>
      <c r="BF24" s="265">
        <v>2144.7467064907923</v>
      </c>
      <c r="BG24" s="265">
        <v>2192.2946723773007</v>
      </c>
      <c r="BH24" s="265">
        <v>2221.7356793118502</v>
      </c>
      <c r="BI24" s="265">
        <v>2266.4548194811127</v>
      </c>
      <c r="BJ24" s="265">
        <v>2318.7476638198223</v>
      </c>
      <c r="BK24" s="265">
        <v>2309.5267979394466</v>
      </c>
      <c r="BL24" s="265">
        <v>2331.6237835901852</v>
      </c>
      <c r="BM24" s="265">
        <v>2421.0049114281701</v>
      </c>
      <c r="BN24" s="265">
        <v>2386.1786784977921</v>
      </c>
      <c r="BO24" s="265">
        <v>2407.9930700638333</v>
      </c>
      <c r="BP24" s="265">
        <v>2439.4744364594826</v>
      </c>
      <c r="BQ24" s="265">
        <v>2450.2399049486426</v>
      </c>
      <c r="BR24" s="263">
        <v>2480.4739641265901</v>
      </c>
      <c r="BS24" s="263">
        <v>2501.0784320934004</v>
      </c>
      <c r="BT24" s="263">
        <v>2530.9737007118524</v>
      </c>
      <c r="BU24" s="263">
        <v>2600.2289030681522</v>
      </c>
      <c r="BV24" s="263">
        <v>2594.8559136982476</v>
      </c>
      <c r="BW24" s="263">
        <v>2631.6853519570009</v>
      </c>
      <c r="BX24" s="263">
        <v>2654.8935145458026</v>
      </c>
      <c r="BY24" s="263">
        <v>2712.5772197989468</v>
      </c>
      <c r="BZ24" s="263">
        <v>2724.8359192019066</v>
      </c>
      <c r="CA24" s="263">
        <v>2777.4070956158271</v>
      </c>
      <c r="CB24" s="263">
        <v>2780.1839388308731</v>
      </c>
      <c r="CC24" s="263">
        <v>2851.2963855818402</v>
      </c>
      <c r="CD24" s="263">
        <v>2840.6727948788971</v>
      </c>
      <c r="CE24" s="263">
        <v>2878.7848470795961</v>
      </c>
      <c r="CF24" s="263">
        <v>2866.3543556741315</v>
      </c>
      <c r="CG24" s="263">
        <v>2898.3324641976064</v>
      </c>
      <c r="CH24" s="263">
        <v>2860.8337918560455</v>
      </c>
      <c r="CI24" s="263">
        <v>2809.2378665475867</v>
      </c>
      <c r="CJ24" s="263">
        <v>2863.2021268541403</v>
      </c>
      <c r="CK24" s="263">
        <v>2891.5575394882903</v>
      </c>
      <c r="CL24" s="263">
        <v>2906.8144737039861</v>
      </c>
      <c r="CM24" s="263">
        <v>2918.9642251132173</v>
      </c>
      <c r="CN24" s="263">
        <v>2946.848883641896</v>
      </c>
      <c r="CO24" s="323">
        <v>2997.1085161663159</v>
      </c>
      <c r="CP24" s="323">
        <v>3031.5520374407697</v>
      </c>
      <c r="CQ24" s="323">
        <v>3038.1671688433257</v>
      </c>
      <c r="CR24" s="323">
        <v>3069.9375468794069</v>
      </c>
      <c r="CS24" s="323">
        <v>3093.2545013410736</v>
      </c>
      <c r="CT24" s="323">
        <v>3141.6647362542758</v>
      </c>
      <c r="CU24" s="323">
        <v>3165.6337990181401</v>
      </c>
      <c r="CV24" s="323">
        <v>3169.3395581638597</v>
      </c>
      <c r="CW24" s="323">
        <v>3237.0397377701288</v>
      </c>
      <c r="CX24" s="352">
        <v>3274.0379893569943</v>
      </c>
      <c r="CY24" s="352">
        <v>3266.9257804238655</v>
      </c>
      <c r="CZ24" s="352">
        <v>3310.4323709249916</v>
      </c>
      <c r="DA24" s="352">
        <v>3430.1798368530367</v>
      </c>
      <c r="DD24" s="359">
        <f>(SUM(CX24:DA24)/SUM(CT24:CW24)-1)*100</f>
        <v>4.4668281978842206</v>
      </c>
      <c r="DG24" s="352">
        <f t="shared" si="1"/>
        <v>12713.677831206403</v>
      </c>
      <c r="DH24" s="352">
        <f t="shared" si="2"/>
        <v>13281.575977558887</v>
      </c>
    </row>
    <row r="25" spans="1:112" ht="18.600000000000001" thickTop="1" x14ac:dyDescent="0.25">
      <c r="A25" s="277" t="s">
        <v>235</v>
      </c>
      <c r="B25" s="264">
        <v>198.56164662376182</v>
      </c>
      <c r="C25" s="264">
        <v>209.27185558853481</v>
      </c>
      <c r="D25" s="264">
        <v>196.55142268812725</v>
      </c>
      <c r="E25" s="264">
        <v>197.68474711807821</v>
      </c>
      <c r="F25" s="264">
        <v>205.6358193404732</v>
      </c>
      <c r="G25" s="264">
        <v>224.24877542271378</v>
      </c>
      <c r="H25" s="264">
        <v>210.13991581603253</v>
      </c>
      <c r="I25" s="264">
        <v>214.12346384188743</v>
      </c>
      <c r="J25" s="264">
        <v>223.88474517539643</v>
      </c>
      <c r="K25" s="264">
        <v>229.14333625462004</v>
      </c>
      <c r="L25" s="264">
        <v>221.91619054996067</v>
      </c>
      <c r="M25" s="264">
        <v>224.23395956996427</v>
      </c>
      <c r="N25" s="264">
        <v>216.68517000269847</v>
      </c>
      <c r="O25" s="264">
        <v>227.49087069266056</v>
      </c>
      <c r="P25" s="264">
        <v>231.93497199304701</v>
      </c>
      <c r="Q25" s="264">
        <v>232.36171735863502</v>
      </c>
      <c r="R25" s="264">
        <v>222.36241726903097</v>
      </c>
      <c r="S25" s="264">
        <v>235.86513069328609</v>
      </c>
      <c r="T25" s="264">
        <v>240.70240098984036</v>
      </c>
      <c r="U25" s="264">
        <v>263.22727896424431</v>
      </c>
      <c r="V25" s="264">
        <v>260.24501145473926</v>
      </c>
      <c r="W25" s="264">
        <v>274.15527267780038</v>
      </c>
      <c r="X25" s="264">
        <v>274.65295694934849</v>
      </c>
      <c r="Y25" s="264">
        <v>294.86355483014103</v>
      </c>
      <c r="Z25" s="264">
        <v>271.57260848719761</v>
      </c>
      <c r="AA25" s="264">
        <v>275.42076876155295</v>
      </c>
      <c r="AB25" s="264">
        <v>282.12417146895996</v>
      </c>
      <c r="AC25" s="264">
        <v>279.78848725583282</v>
      </c>
      <c r="AD25" s="264">
        <v>281.00144566973404</v>
      </c>
      <c r="AE25" s="284">
        <v>287.35747403208512</v>
      </c>
      <c r="AF25" s="289">
        <v>292.60371986076677</v>
      </c>
      <c r="AG25" s="264">
        <v>333.96705264713717</v>
      </c>
      <c r="AH25" s="264">
        <v>285.1962060471335</v>
      </c>
      <c r="AI25" s="264">
        <v>299.1668397738797</v>
      </c>
      <c r="AJ25" s="264">
        <v>315.61786721941377</v>
      </c>
      <c r="AK25" s="264">
        <v>331.16249794238013</v>
      </c>
      <c r="AL25" s="264">
        <v>348.32150619514505</v>
      </c>
      <c r="AM25" s="264">
        <v>380.14932764373333</v>
      </c>
      <c r="AN25" s="264">
        <v>380.29252470909427</v>
      </c>
      <c r="AO25" s="264">
        <v>383.70411348633883</v>
      </c>
      <c r="AP25" s="264">
        <v>385.39162515829958</v>
      </c>
      <c r="AQ25" s="264">
        <v>390.44107247900712</v>
      </c>
      <c r="AR25" s="264">
        <v>386.17010527879364</v>
      </c>
      <c r="AS25" s="264">
        <v>400.54842294165508</v>
      </c>
      <c r="AT25" s="264">
        <v>411.02351719857609</v>
      </c>
      <c r="AU25" s="264">
        <v>433.03444988206638</v>
      </c>
      <c r="AV25" s="264">
        <v>446.6966903346696</v>
      </c>
      <c r="AW25" s="264">
        <v>452.79013177228501</v>
      </c>
      <c r="AX25" s="264">
        <v>429.43818945300569</v>
      </c>
      <c r="AY25" s="264">
        <v>434.20712289771518</v>
      </c>
      <c r="AZ25" s="264">
        <v>448.2523950698087</v>
      </c>
      <c r="BA25" s="264">
        <v>465.76907517992186</v>
      </c>
      <c r="BB25" s="264">
        <v>473.06522991068437</v>
      </c>
      <c r="BC25" s="264">
        <v>473.12507492648155</v>
      </c>
      <c r="BD25" s="264">
        <v>464.43405662072041</v>
      </c>
      <c r="BE25" s="264">
        <v>454.48627485493279</v>
      </c>
      <c r="BF25" s="264">
        <v>485.46177398878956</v>
      </c>
      <c r="BG25" s="264">
        <v>492.56111989156778</v>
      </c>
      <c r="BH25" s="264">
        <v>494.26316949241505</v>
      </c>
      <c r="BI25" s="264">
        <v>509.4212735287694</v>
      </c>
      <c r="BJ25" s="264">
        <v>506.62845669096788</v>
      </c>
      <c r="BK25" s="264">
        <v>527.12273059891072</v>
      </c>
      <c r="BL25" s="264">
        <v>518.34038959655334</v>
      </c>
      <c r="BM25" s="264">
        <v>565.25985016254867</v>
      </c>
      <c r="BN25" s="264">
        <v>520.14736881270449</v>
      </c>
      <c r="BO25" s="264">
        <v>532.12204062308945</v>
      </c>
      <c r="BP25" s="264">
        <v>531.0662557060075</v>
      </c>
      <c r="BQ25" s="264">
        <v>525.79978771254207</v>
      </c>
      <c r="BR25" s="264">
        <v>530.6843229593951</v>
      </c>
      <c r="BS25" s="264">
        <v>555.0248951010725</v>
      </c>
      <c r="BT25" s="264">
        <v>553.25278394929501</v>
      </c>
      <c r="BU25" s="264">
        <v>598.11499799023363</v>
      </c>
      <c r="BV25" s="264">
        <v>563.23222263040839</v>
      </c>
      <c r="BW25" s="264">
        <v>588.70927564707063</v>
      </c>
      <c r="BX25" s="264">
        <v>599.70664495812298</v>
      </c>
      <c r="BY25" s="264">
        <v>584.17685676439544</v>
      </c>
      <c r="BZ25" s="264">
        <v>599.10554575233584</v>
      </c>
      <c r="CA25" s="264">
        <v>633.78193029444992</v>
      </c>
      <c r="CB25" s="264">
        <v>608.86939107667274</v>
      </c>
      <c r="CC25" s="264">
        <v>618.147276040576</v>
      </c>
      <c r="CD25" s="264">
        <v>613.88418492584026</v>
      </c>
      <c r="CE25" s="264">
        <v>647.40967312270061</v>
      </c>
      <c r="CF25" s="264">
        <v>620.21737346576731</v>
      </c>
      <c r="CG25" s="264">
        <v>648.22407509430252</v>
      </c>
      <c r="CH25" s="264">
        <v>610.49416465361185</v>
      </c>
      <c r="CI25" s="264">
        <v>619.3700904058843</v>
      </c>
      <c r="CJ25" s="264">
        <v>620.44934911064149</v>
      </c>
      <c r="CK25" s="264">
        <v>626.4432680081452</v>
      </c>
      <c r="CL25" s="264">
        <v>640.70569574969954</v>
      </c>
      <c r="CM25" s="264">
        <v>645.19207189973883</v>
      </c>
      <c r="CN25" s="264">
        <v>631.66209887569903</v>
      </c>
      <c r="CO25" s="324">
        <v>630.9637549158806</v>
      </c>
      <c r="CP25" s="324">
        <v>634.25653060387015</v>
      </c>
      <c r="CQ25" s="324">
        <v>650.75677467405922</v>
      </c>
      <c r="CR25" s="324">
        <v>667.84719821748649</v>
      </c>
      <c r="CS25" s="324">
        <v>656.64250752427074</v>
      </c>
      <c r="CT25" s="324">
        <v>652.23171868249074</v>
      </c>
      <c r="CU25" s="324">
        <v>698.56563270157062</v>
      </c>
      <c r="CV25" s="324">
        <v>667.60569734710475</v>
      </c>
      <c r="CW25" s="324">
        <v>665.81837897936111</v>
      </c>
      <c r="CX25" s="353">
        <v>676.47203253719852</v>
      </c>
      <c r="CY25" s="353">
        <v>710.72540004135089</v>
      </c>
      <c r="CZ25" s="353">
        <v>693.80769701768872</v>
      </c>
      <c r="DA25" s="353">
        <v>701.09246722049647</v>
      </c>
      <c r="DD25" s="360">
        <f t="shared" si="0"/>
        <v>3.6463522754041078</v>
      </c>
      <c r="DG25" s="353">
        <f t="shared" si="1"/>
        <v>2684.2214277105272</v>
      </c>
      <c r="DH25" s="353">
        <f t="shared" si="2"/>
        <v>2782.0975968167349</v>
      </c>
    </row>
    <row r="26" spans="1:112" ht="18" x14ac:dyDescent="0.25">
      <c r="A26" s="278" t="s">
        <v>236</v>
      </c>
      <c r="B26" s="264">
        <v>220.52391666539592</v>
      </c>
      <c r="C26" s="264">
        <v>220.62799530195718</v>
      </c>
      <c r="D26" s="264">
        <v>220.8495563404048</v>
      </c>
      <c r="E26" s="264">
        <v>221.21715143683744</v>
      </c>
      <c r="F26" s="264">
        <v>234.74453892270196</v>
      </c>
      <c r="G26" s="264">
        <v>240.80622316501302</v>
      </c>
      <c r="H26" s="264">
        <v>244.80358987466417</v>
      </c>
      <c r="I26" s="264">
        <v>246.45670322328095</v>
      </c>
      <c r="J26" s="264">
        <v>245.86909990047042</v>
      </c>
      <c r="K26" s="264">
        <v>245.33390190555522</v>
      </c>
      <c r="L26" s="264">
        <v>245.03730860011009</v>
      </c>
      <c r="M26" s="264">
        <v>245.06363425216401</v>
      </c>
      <c r="N26" s="264">
        <v>245.4603260456424</v>
      </c>
      <c r="O26" s="264">
        <v>247.77319685643204</v>
      </c>
      <c r="P26" s="264">
        <v>251.87658829973003</v>
      </c>
      <c r="Q26" s="264">
        <v>257.7968278815577</v>
      </c>
      <c r="R26" s="264">
        <v>265.7136427419008</v>
      </c>
      <c r="S26" s="264">
        <v>273.254436276967</v>
      </c>
      <c r="T26" s="264">
        <v>280.01601808526613</v>
      </c>
      <c r="U26" s="264">
        <v>285.74079962018635</v>
      </c>
      <c r="V26" s="264">
        <v>290.405163579011</v>
      </c>
      <c r="W26" s="264">
        <v>296.14303480116337</v>
      </c>
      <c r="X26" s="264">
        <v>303.20473889169421</v>
      </c>
      <c r="Y26" s="264">
        <v>312.06866500213766</v>
      </c>
      <c r="Z26" s="264">
        <v>323.58597987611552</v>
      </c>
      <c r="AA26" s="264">
        <v>331.88014921207787</v>
      </c>
      <c r="AB26" s="264">
        <v>336.19298692142257</v>
      </c>
      <c r="AC26" s="264">
        <v>336.08822750853489</v>
      </c>
      <c r="AD26" s="264">
        <v>331.43607587466721</v>
      </c>
      <c r="AE26" s="284">
        <v>329.75359637727297</v>
      </c>
      <c r="AF26" s="289">
        <v>330.88369587071662</v>
      </c>
      <c r="AG26" s="264">
        <v>334.79577712178906</v>
      </c>
      <c r="AH26" s="264">
        <v>341.25861569493594</v>
      </c>
      <c r="AI26" s="264">
        <v>345.95367251511328</v>
      </c>
      <c r="AJ26" s="264">
        <v>348.78270322503471</v>
      </c>
      <c r="AK26" s="264">
        <v>349.73726458962568</v>
      </c>
      <c r="AL26" s="264">
        <v>348.94421123354471</v>
      </c>
      <c r="AM26" s="264">
        <v>349.68224723717941</v>
      </c>
      <c r="AN26" s="264">
        <v>351.99274379924077</v>
      </c>
      <c r="AO26" s="264">
        <v>355.78134216004253</v>
      </c>
      <c r="AP26" s="264">
        <v>361.0378806193259</v>
      </c>
      <c r="AQ26" s="264">
        <v>366.0689242647436</v>
      </c>
      <c r="AR26" s="264">
        <v>371.06761317118912</v>
      </c>
      <c r="AS26" s="264">
        <v>376.14416067153309</v>
      </c>
      <c r="AT26" s="264">
        <v>381.43647625670366</v>
      </c>
      <c r="AU26" s="264">
        <v>386.27939909700888</v>
      </c>
      <c r="AV26" s="264">
        <v>390.63277243269613</v>
      </c>
      <c r="AW26" s="264">
        <v>394.45704528417463</v>
      </c>
      <c r="AX26" s="264">
        <v>398.20216846453019</v>
      </c>
      <c r="AY26" s="264">
        <v>401.08482006036866</v>
      </c>
      <c r="AZ26" s="264">
        <v>403.32846490113269</v>
      </c>
      <c r="BA26" s="264">
        <v>404.90640824984968</v>
      </c>
      <c r="BB26" s="264">
        <v>406.03356548636248</v>
      </c>
      <c r="BC26" s="264">
        <v>396.59162933701538</v>
      </c>
      <c r="BD26" s="264">
        <v>412.47437969235119</v>
      </c>
      <c r="BE26" s="264">
        <v>424.31044241293995</v>
      </c>
      <c r="BF26" s="264">
        <v>423.01201941807261</v>
      </c>
      <c r="BG26" s="264">
        <v>431.6261631479062</v>
      </c>
      <c r="BH26" s="264">
        <v>437.01346795599852</v>
      </c>
      <c r="BI26" s="264">
        <v>447.01319340404984</v>
      </c>
      <c r="BJ26" s="264">
        <v>452.93709274784834</v>
      </c>
      <c r="BK26" s="264">
        <v>451.2689147203202</v>
      </c>
      <c r="BL26" s="264">
        <v>453.31311046093049</v>
      </c>
      <c r="BM26" s="264">
        <v>478.04899273211379</v>
      </c>
      <c r="BN26" s="264">
        <v>475.67341476132469</v>
      </c>
      <c r="BO26" s="264">
        <v>499.90218325792409</v>
      </c>
      <c r="BP26" s="264">
        <v>519.09281375017997</v>
      </c>
      <c r="BQ26" s="264">
        <v>503.49119437752148</v>
      </c>
      <c r="BR26" s="264">
        <v>508.22148492138768</v>
      </c>
      <c r="BS26" s="264">
        <v>503.96183391325553</v>
      </c>
      <c r="BT26" s="264">
        <v>507.160118847832</v>
      </c>
      <c r="BU26" s="264">
        <v>524.23356231752336</v>
      </c>
      <c r="BV26" s="264">
        <v>528.72717173551086</v>
      </c>
      <c r="BW26" s="264">
        <v>531.60896046510322</v>
      </c>
      <c r="BX26" s="264">
        <v>524.40360398350674</v>
      </c>
      <c r="BY26" s="264">
        <v>545.05726381587726</v>
      </c>
      <c r="BZ26" s="264">
        <v>554.02470608697251</v>
      </c>
      <c r="CA26" s="264">
        <v>553.23345475003293</v>
      </c>
      <c r="CB26" s="264">
        <v>553.32273360498448</v>
      </c>
      <c r="CC26" s="264">
        <v>563.99980249387875</v>
      </c>
      <c r="CD26" s="264">
        <v>572.27516449135237</v>
      </c>
      <c r="CE26" s="264">
        <v>582.10086749564766</v>
      </c>
      <c r="CF26" s="264">
        <v>580.07751492578518</v>
      </c>
      <c r="CG26" s="264">
        <v>582.3673566970773</v>
      </c>
      <c r="CH26" s="264">
        <v>587.76391701753312</v>
      </c>
      <c r="CI26" s="264">
        <v>562.22977390587221</v>
      </c>
      <c r="CJ26" s="264">
        <v>579.95086042820139</v>
      </c>
      <c r="CK26" s="264">
        <v>577.07076047020007</v>
      </c>
      <c r="CL26" s="264">
        <v>580.10627398763802</v>
      </c>
      <c r="CM26" s="264">
        <v>582.93033049970222</v>
      </c>
      <c r="CN26" s="264">
        <v>588.91171233975501</v>
      </c>
      <c r="CO26" s="324">
        <v>591.6240505611454</v>
      </c>
      <c r="CP26" s="324">
        <v>594.81994745392865</v>
      </c>
      <c r="CQ26" s="324">
        <v>615.49290478348291</v>
      </c>
      <c r="CR26" s="324">
        <v>629.43681420595135</v>
      </c>
      <c r="CS26" s="324">
        <v>637.29492980338716</v>
      </c>
      <c r="CT26" s="324">
        <v>643.62308165152888</v>
      </c>
      <c r="CU26" s="324">
        <v>632.62865925346068</v>
      </c>
      <c r="CV26" s="324">
        <v>642.4024427651417</v>
      </c>
      <c r="CW26" s="324">
        <v>662.57274748389796</v>
      </c>
      <c r="CX26" s="353">
        <v>651.63419048099206</v>
      </c>
      <c r="CY26" s="353">
        <v>655.61318201190511</v>
      </c>
      <c r="CZ26" s="353">
        <v>659.35971830136793</v>
      </c>
      <c r="DA26" s="353">
        <v>673.99977729751777</v>
      </c>
      <c r="DD26" s="360">
        <f t="shared" si="0"/>
        <v>2.300453951609982</v>
      </c>
      <c r="DE26" s="267">
        <f>+SUM(CX26:DA27)/SUM(CT26:CW27)-1</f>
        <v>3.0851459938768366E-2</v>
      </c>
      <c r="DG26" s="353">
        <f t="shared" si="1"/>
        <v>2581.2269311540294</v>
      </c>
      <c r="DH26" s="353">
        <f t="shared" si="2"/>
        <v>2640.6068680917833</v>
      </c>
    </row>
    <row r="27" spans="1:112" ht="18" x14ac:dyDescent="0.25">
      <c r="A27" s="278" t="s">
        <v>237</v>
      </c>
      <c r="B27" s="264">
        <v>13.822012235407778</v>
      </c>
      <c r="C27" s="264">
        <v>14.181943887056939</v>
      </c>
      <c r="D27" s="264">
        <v>14.905938770294378</v>
      </c>
      <c r="E27" s="264">
        <v>16.001912357978721</v>
      </c>
      <c r="F27" s="264">
        <v>16.399793349263341</v>
      </c>
      <c r="G27" s="264">
        <v>17.440469318199707</v>
      </c>
      <c r="H27" s="264">
        <v>18.678500608442643</v>
      </c>
      <c r="I27" s="264">
        <v>20.150485566256183</v>
      </c>
      <c r="J27" s="264">
        <v>21.907437271347838</v>
      </c>
      <c r="K27" s="264">
        <v>22.917428905154793</v>
      </c>
      <c r="L27" s="264">
        <v>23.133625249109585</v>
      </c>
      <c r="M27" s="264">
        <v>22.582871648453711</v>
      </c>
      <c r="N27" s="264">
        <v>21.471874368848873</v>
      </c>
      <c r="O27" s="264">
        <v>21.119925043425596</v>
      </c>
      <c r="P27" s="264">
        <v>21.515361443258694</v>
      </c>
      <c r="Q27" s="264">
        <v>22.688201483569177</v>
      </c>
      <c r="R27" s="264">
        <v>24.760281542882161</v>
      </c>
      <c r="S27" s="264">
        <v>26.781694282472571</v>
      </c>
      <c r="T27" s="264">
        <v>28.737861712140763</v>
      </c>
      <c r="U27" s="264">
        <v>30.571617232290777</v>
      </c>
      <c r="V27" s="264">
        <v>32.083653911553974</v>
      </c>
      <c r="W27" s="264">
        <v>34.314267481310779</v>
      </c>
      <c r="X27" s="264">
        <v>37.496291183997819</v>
      </c>
      <c r="Y27" s="264">
        <v>42.037387480520962</v>
      </c>
      <c r="Z27" s="264">
        <v>48.740608916476297</v>
      </c>
      <c r="AA27" s="264">
        <v>54.832863333125403</v>
      </c>
      <c r="AB27" s="264">
        <v>59.367021259488446</v>
      </c>
      <c r="AC27" s="264">
        <v>61.468853135164899</v>
      </c>
      <c r="AD27" s="264">
        <v>60.960919375854388</v>
      </c>
      <c r="AE27" s="284">
        <v>61.764404705725511</v>
      </c>
      <c r="AF27" s="289">
        <v>63.846156202506691</v>
      </c>
      <c r="AG27" s="264">
        <v>67.273815219011283</v>
      </c>
      <c r="AH27" s="264">
        <v>72.583258941632437</v>
      </c>
      <c r="AI27" s="264">
        <v>76.745544447679862</v>
      </c>
      <c r="AJ27" s="264">
        <v>79.737110143799569</v>
      </c>
      <c r="AK27" s="264">
        <v>81.432529902867202</v>
      </c>
      <c r="AL27" s="264">
        <v>81.805310283369124</v>
      </c>
      <c r="AM27" s="264">
        <v>81.845710055484346</v>
      </c>
      <c r="AN27" s="264">
        <v>81.608178051024282</v>
      </c>
      <c r="AO27" s="264">
        <v>81.093636178577356</v>
      </c>
      <c r="AP27" s="264">
        <v>80.297318087356331</v>
      </c>
      <c r="AQ27" s="264">
        <v>80.14193971127176</v>
      </c>
      <c r="AR27" s="264">
        <v>80.641373985855637</v>
      </c>
      <c r="AS27" s="264">
        <v>81.793137609001164</v>
      </c>
      <c r="AT27" s="264">
        <v>83.598501470066893</v>
      </c>
      <c r="AU27" s="264">
        <v>84.233804092819085</v>
      </c>
      <c r="AV27" s="264">
        <v>83.651932085258935</v>
      </c>
      <c r="AW27" s="264">
        <v>81.752827561646541</v>
      </c>
      <c r="AX27" s="264">
        <v>78.390185511157384</v>
      </c>
      <c r="AY27" s="264">
        <v>81.28304279179973</v>
      </c>
      <c r="AZ27" s="264">
        <v>90.832020554637111</v>
      </c>
      <c r="BA27" s="264">
        <v>107.12905803355761</v>
      </c>
      <c r="BB27" s="264">
        <v>79.328393374127586</v>
      </c>
      <c r="BC27" s="264">
        <v>84.261266721907134</v>
      </c>
      <c r="BD27" s="264">
        <v>96.890424294276897</v>
      </c>
      <c r="BE27" s="264">
        <v>102.60195245609364</v>
      </c>
      <c r="BF27" s="264">
        <v>92.256645696880298</v>
      </c>
      <c r="BG27" s="264">
        <v>92.627676513139818</v>
      </c>
      <c r="BH27" s="264">
        <v>99.007692384944306</v>
      </c>
      <c r="BI27" s="264">
        <v>99.071134030907473</v>
      </c>
      <c r="BJ27" s="264">
        <v>106.41059153801648</v>
      </c>
      <c r="BK27" s="264">
        <v>94.446029732764316</v>
      </c>
      <c r="BL27" s="264">
        <v>104.6114206100348</v>
      </c>
      <c r="BM27" s="264">
        <v>102.92760258871944</v>
      </c>
      <c r="BN27" s="264">
        <v>102.85644529912857</v>
      </c>
      <c r="BO27" s="264">
        <v>101.59140224808756</v>
      </c>
      <c r="BP27" s="264">
        <v>102.65820762902595</v>
      </c>
      <c r="BQ27" s="264">
        <v>103.11630845081349</v>
      </c>
      <c r="BR27" s="264">
        <v>109.73580016446763</v>
      </c>
      <c r="BS27" s="264">
        <v>111.51044376312639</v>
      </c>
      <c r="BT27" s="264">
        <v>112.39276127611822</v>
      </c>
      <c r="BU27" s="264">
        <v>114.54699479628665</v>
      </c>
      <c r="BV27" s="264">
        <v>119.68574293580579</v>
      </c>
      <c r="BW27" s="264">
        <v>120.11983664653484</v>
      </c>
      <c r="BX27" s="264">
        <v>120.86767922456778</v>
      </c>
      <c r="BY27" s="264">
        <v>118.56974119309047</v>
      </c>
      <c r="BZ27" s="264">
        <v>120.22836660874736</v>
      </c>
      <c r="CA27" s="264">
        <v>117.38659358459088</v>
      </c>
      <c r="CB27" s="264">
        <v>117.26569741846079</v>
      </c>
      <c r="CC27" s="264">
        <v>121.65118002639109</v>
      </c>
      <c r="CD27" s="264">
        <v>122.10628022832269</v>
      </c>
      <c r="CE27" s="264">
        <v>114.7301729462244</v>
      </c>
      <c r="CF27" s="264">
        <v>120.87884123040723</v>
      </c>
      <c r="CG27" s="264">
        <v>126.49313952507966</v>
      </c>
      <c r="CH27" s="264">
        <v>127.87731128381346</v>
      </c>
      <c r="CI27" s="264">
        <v>116.48036956495351</v>
      </c>
      <c r="CJ27" s="264">
        <v>125.23121408761895</v>
      </c>
      <c r="CK27" s="264">
        <v>138.70566583797691</v>
      </c>
      <c r="CL27" s="264">
        <v>130.7287911536873</v>
      </c>
      <c r="CM27" s="264">
        <v>125.04221731974457</v>
      </c>
      <c r="CN27" s="264">
        <v>125.30644485002678</v>
      </c>
      <c r="CO27" s="324">
        <v>140.34725515879495</v>
      </c>
      <c r="CP27" s="324">
        <v>144.62993645278189</v>
      </c>
      <c r="CQ27" s="324">
        <v>133.54591550287677</v>
      </c>
      <c r="CR27" s="324">
        <v>134.93213571213724</v>
      </c>
      <c r="CS27" s="324">
        <v>145.29470605416861</v>
      </c>
      <c r="CT27" s="324">
        <v>160.34993893785693</v>
      </c>
      <c r="CU27" s="324">
        <v>148.74565228717967</v>
      </c>
      <c r="CV27" s="324">
        <v>140.8342622123144</v>
      </c>
      <c r="CW27" s="324">
        <v>163.29174507018087</v>
      </c>
      <c r="CX27" s="353">
        <v>170.91634071784716</v>
      </c>
      <c r="CY27" s="353">
        <v>156.44789281083189</v>
      </c>
      <c r="CZ27" s="353">
        <v>148.25026638870236</v>
      </c>
      <c r="DA27" s="353">
        <v>176.78056249170876</v>
      </c>
      <c r="DD27" s="360">
        <f t="shared" si="0"/>
        <v>6.388141578329809</v>
      </c>
      <c r="DG27" s="353">
        <f t="shared" si="1"/>
        <v>613.22159850753189</v>
      </c>
      <c r="DH27" s="353">
        <f t="shared" si="2"/>
        <v>652.3950624090902</v>
      </c>
    </row>
    <row r="28" spans="1:112" ht="18" x14ac:dyDescent="0.25">
      <c r="A28" s="278" t="s">
        <v>570</v>
      </c>
      <c r="B28" s="264">
        <v>78.956346543544242</v>
      </c>
      <c r="C28" s="264">
        <v>79.586067888462338</v>
      </c>
      <c r="D28" s="264">
        <v>80.857530637716479</v>
      </c>
      <c r="E28" s="264">
        <v>82.795240015947016</v>
      </c>
      <c r="F28" s="264">
        <v>84.046911203483646</v>
      </c>
      <c r="G28" s="264">
        <v>85.462409027701838</v>
      </c>
      <c r="H28" s="264">
        <v>86.388290129075244</v>
      </c>
      <c r="I28" s="264">
        <v>86.807468352432082</v>
      </c>
      <c r="J28" s="264">
        <v>86.82227203509936</v>
      </c>
      <c r="K28" s="264">
        <v>87.622234434139372</v>
      </c>
      <c r="L28" s="264">
        <v>89.301556033317681</v>
      </c>
      <c r="M28" s="264">
        <v>91.924243222941129</v>
      </c>
      <c r="N28" s="264">
        <v>95.835974950604651</v>
      </c>
      <c r="O28" s="264">
        <v>99.212801391054668</v>
      </c>
      <c r="P28" s="264">
        <v>102.03925181297585</v>
      </c>
      <c r="Q28" s="264">
        <v>104.20966276611175</v>
      </c>
      <c r="R28" s="264">
        <v>105.64484683260474</v>
      </c>
      <c r="S28" s="264">
        <v>107.31607713723004</v>
      </c>
      <c r="T28" s="264">
        <v>109.29164083531276</v>
      </c>
      <c r="U28" s="264">
        <v>111.64580130665371</v>
      </c>
      <c r="V28" s="264">
        <v>114.50232033072548</v>
      </c>
      <c r="W28" s="264">
        <v>116.96381110487104</v>
      </c>
      <c r="X28" s="264">
        <v>118.96505180494174</v>
      </c>
      <c r="Y28" s="264">
        <v>120.42962739952463</v>
      </c>
      <c r="Z28" s="264">
        <v>121.13465347092986</v>
      </c>
      <c r="AA28" s="264">
        <v>123.02395214857079</v>
      </c>
      <c r="AB28" s="264">
        <v>126.04696597829336</v>
      </c>
      <c r="AC28" s="264">
        <v>130.07646837985072</v>
      </c>
      <c r="AD28" s="264">
        <v>134.91382698205916</v>
      </c>
      <c r="AE28" s="284">
        <v>138.46147398894686</v>
      </c>
      <c r="AF28" s="289">
        <v>141.11991563393059</v>
      </c>
      <c r="AG28" s="264">
        <v>143.02735400763208</v>
      </c>
      <c r="AH28" s="264">
        <v>144.22065594347893</v>
      </c>
      <c r="AI28" s="264">
        <v>145.42097714863721</v>
      </c>
      <c r="AJ28" s="264">
        <v>146.57250194088292</v>
      </c>
      <c r="AK28" s="264">
        <v>147.66454788034085</v>
      </c>
      <c r="AL28" s="264">
        <v>148.74479771538867</v>
      </c>
      <c r="AM28" s="264">
        <v>150.22068225965907</v>
      </c>
      <c r="AN28" s="264">
        <v>152.08135864213432</v>
      </c>
      <c r="AO28" s="264">
        <v>154.30078775903513</v>
      </c>
      <c r="AP28" s="264">
        <v>156.79882750794278</v>
      </c>
      <c r="AQ28" s="264">
        <v>159.32070845226983</v>
      </c>
      <c r="AR28" s="264">
        <v>161.90014453482573</v>
      </c>
      <c r="AS28" s="264">
        <v>164.56105005224322</v>
      </c>
      <c r="AT28" s="264">
        <v>166.99475423029705</v>
      </c>
      <c r="AU28" s="264">
        <v>170.28775948526206</v>
      </c>
      <c r="AV28" s="264">
        <v>174.37688224628008</v>
      </c>
      <c r="AW28" s="264">
        <v>179.31083755718248</v>
      </c>
      <c r="AX28" s="264">
        <v>185.94961871699707</v>
      </c>
      <c r="AY28" s="264">
        <v>189.31849257750528</v>
      </c>
      <c r="AZ28" s="264">
        <v>189.65159968675704</v>
      </c>
      <c r="BA28" s="264">
        <v>186.6544498274605</v>
      </c>
      <c r="BB28" s="264">
        <v>205.52533415962694</v>
      </c>
      <c r="BC28" s="264">
        <v>205.02849799091101</v>
      </c>
      <c r="BD28" s="264">
        <v>201.83691850142932</v>
      </c>
      <c r="BE28" s="264">
        <v>207.86133982150793</v>
      </c>
      <c r="BF28" s="264">
        <v>211.02490235593501</v>
      </c>
      <c r="BG28" s="264">
        <v>215.63737731952293</v>
      </c>
      <c r="BH28" s="264">
        <v>207.50827459096786</v>
      </c>
      <c r="BI28" s="264">
        <v>215.77541705767104</v>
      </c>
      <c r="BJ28" s="264">
        <v>221.38279377008345</v>
      </c>
      <c r="BK28" s="264">
        <v>223.80566098613602</v>
      </c>
      <c r="BL28" s="264">
        <v>219.47990906169176</v>
      </c>
      <c r="BM28" s="264">
        <v>232.62287240041107</v>
      </c>
      <c r="BN28" s="264">
        <v>238.4852056915779</v>
      </c>
      <c r="BO28" s="264">
        <v>227.74427863192398</v>
      </c>
      <c r="BP28" s="264">
        <v>228.2444251388043</v>
      </c>
      <c r="BQ28" s="264">
        <v>236.36163107858599</v>
      </c>
      <c r="BR28" s="264">
        <v>236.93577864064028</v>
      </c>
      <c r="BS28" s="264">
        <v>240.03921960118748</v>
      </c>
      <c r="BT28" s="264">
        <v>243.79243110037646</v>
      </c>
      <c r="BU28" s="264">
        <v>255.8795706577979</v>
      </c>
      <c r="BV28" s="264">
        <v>250.78881736968847</v>
      </c>
      <c r="BW28" s="264">
        <v>255.51874695480225</v>
      </c>
      <c r="BX28" s="264">
        <v>260.57681015998628</v>
      </c>
      <c r="BY28" s="264">
        <v>270.76262551552509</v>
      </c>
      <c r="BZ28" s="264">
        <v>269.46826167053644</v>
      </c>
      <c r="CA28" s="264">
        <v>268.95671973022655</v>
      </c>
      <c r="CB28" s="264">
        <v>270.15413683045227</v>
      </c>
      <c r="CC28" s="264">
        <v>283.36034007778545</v>
      </c>
      <c r="CD28" s="264">
        <v>286.10825753697719</v>
      </c>
      <c r="CE28" s="264">
        <v>282.51890732376961</v>
      </c>
      <c r="CF28" s="264">
        <v>283.050584415179</v>
      </c>
      <c r="CG28" s="264">
        <v>285.97323148454791</v>
      </c>
      <c r="CH28" s="264">
        <v>271.43856119231799</v>
      </c>
      <c r="CI28" s="264">
        <v>248.80446284445705</v>
      </c>
      <c r="CJ28" s="264">
        <v>254.2468820399468</v>
      </c>
      <c r="CK28" s="264">
        <v>267.05363034197234</v>
      </c>
      <c r="CL28" s="264">
        <v>281.94426147538928</v>
      </c>
      <c r="CM28" s="264">
        <v>275.74620567456083</v>
      </c>
      <c r="CN28" s="264">
        <v>285.54065986435978</v>
      </c>
      <c r="CO28" s="324">
        <v>299.20665715975241</v>
      </c>
      <c r="CP28" s="324">
        <v>298.77166189309474</v>
      </c>
      <c r="CQ28" s="324">
        <v>294.76221595734444</v>
      </c>
      <c r="CR28" s="324">
        <v>301.60043304338831</v>
      </c>
      <c r="CS28" s="324">
        <v>294.3293165890488</v>
      </c>
      <c r="CT28" s="324">
        <v>309.38343493016811</v>
      </c>
      <c r="CU28" s="324">
        <v>304.57940412040449</v>
      </c>
      <c r="CV28" s="324">
        <v>316.96041163051245</v>
      </c>
      <c r="CW28" s="324">
        <v>315.60696510029334</v>
      </c>
      <c r="CX28" s="353">
        <v>320.14996711610996</v>
      </c>
      <c r="CY28" s="353">
        <v>315.04166132370858</v>
      </c>
      <c r="CZ28" s="353">
        <v>325.82229230430357</v>
      </c>
      <c r="DA28" s="353">
        <v>352.86821685813413</v>
      </c>
      <c r="DD28" s="360">
        <f t="shared" si="0"/>
        <v>5.4031519627992797</v>
      </c>
      <c r="DE28" s="267">
        <f>+SUM(CX28:DA28,CX25:DA25)/SUM(CT28:CW28,CT25:CW25)-1</f>
        <v>4.203473175433281E-2</v>
      </c>
      <c r="DG28" s="353">
        <f t="shared" si="1"/>
        <v>1246.5302157813785</v>
      </c>
      <c r="DH28" s="353">
        <f t="shared" si="2"/>
        <v>1313.8821376022561</v>
      </c>
    </row>
    <row r="29" spans="1:112" ht="18" x14ac:dyDescent="0.25">
      <c r="A29" s="278" t="s">
        <v>104</v>
      </c>
      <c r="B29" s="264">
        <v>34.084350254557393</v>
      </c>
      <c r="C29" s="264">
        <v>35.228478183645059</v>
      </c>
      <c r="D29" s="264">
        <v>35.074681107235705</v>
      </c>
      <c r="E29" s="264">
        <v>36.764877759520402</v>
      </c>
      <c r="F29" s="264">
        <v>36.264135434468756</v>
      </c>
      <c r="G29" s="264">
        <v>36.472968737779063</v>
      </c>
      <c r="H29" s="264">
        <v>36.11539172582517</v>
      </c>
      <c r="I29" s="264">
        <v>37.185270838416017</v>
      </c>
      <c r="J29" s="264">
        <v>34.108262713642397</v>
      </c>
      <c r="K29" s="264">
        <v>33.837030286567746</v>
      </c>
      <c r="L29" s="264">
        <v>35.278548487429404</v>
      </c>
      <c r="M29" s="264">
        <v>37.051995660528874</v>
      </c>
      <c r="N29" s="264">
        <v>37.555354738929481</v>
      </c>
      <c r="O29" s="264">
        <v>39.472445503208966</v>
      </c>
      <c r="P29" s="264">
        <v>44.147740928231094</v>
      </c>
      <c r="Q29" s="264">
        <v>47.715620000842492</v>
      </c>
      <c r="R29" s="264">
        <v>49.194949331716181</v>
      </c>
      <c r="S29" s="264">
        <v>51.247360969737663</v>
      </c>
      <c r="T29" s="264">
        <v>51.736259301225552</v>
      </c>
      <c r="U29" s="264">
        <v>52.186046160882562</v>
      </c>
      <c r="V29" s="264">
        <v>49.97192264756179</v>
      </c>
      <c r="W29" s="264">
        <v>46.977822029568841</v>
      </c>
      <c r="X29" s="264">
        <v>46.184042692634812</v>
      </c>
      <c r="Y29" s="264">
        <v>47.832289539007022</v>
      </c>
      <c r="Z29" s="264">
        <v>52.51287539741147</v>
      </c>
      <c r="AA29" s="264">
        <v>52.299429378633832</v>
      </c>
      <c r="AB29" s="264">
        <v>52.465602364794542</v>
      </c>
      <c r="AC29" s="264">
        <v>51.139715796068984</v>
      </c>
      <c r="AD29" s="264">
        <v>47.495536869858114</v>
      </c>
      <c r="AE29" s="284">
        <v>44.694515188516476</v>
      </c>
      <c r="AF29" s="289">
        <v>42.953688840026018</v>
      </c>
      <c r="AG29" s="264">
        <v>46.329297181206265</v>
      </c>
      <c r="AH29" s="264">
        <v>47.896645659854549</v>
      </c>
      <c r="AI29" s="264">
        <v>49.749848253402746</v>
      </c>
      <c r="AJ29" s="264">
        <v>53.213754065174619</v>
      </c>
      <c r="AK29" s="264">
        <v>56.810544011168012</v>
      </c>
      <c r="AL29" s="264">
        <v>60.678106470198209</v>
      </c>
      <c r="AM29" s="264">
        <v>61.190569931607321</v>
      </c>
      <c r="AN29" s="264">
        <v>61.671137425555955</v>
      </c>
      <c r="AO29" s="264">
        <v>67.0828767927173</v>
      </c>
      <c r="AP29" s="264">
        <v>65.381474212914028</v>
      </c>
      <c r="AQ29" s="264">
        <v>63.689437643133608</v>
      </c>
      <c r="AR29" s="264">
        <v>63.869462641600492</v>
      </c>
      <c r="AS29" s="264">
        <v>61.394405925577239</v>
      </c>
      <c r="AT29" s="264">
        <v>63.796067790075107</v>
      </c>
      <c r="AU29" s="264">
        <v>63.599582934722882</v>
      </c>
      <c r="AV29" s="264">
        <v>66.656106687412745</v>
      </c>
      <c r="AW29" s="264">
        <v>77.14250350833909</v>
      </c>
      <c r="AX29" s="264">
        <v>87.446628078681243</v>
      </c>
      <c r="AY29" s="264">
        <v>99.725175415838564</v>
      </c>
      <c r="AZ29" s="264">
        <v>105.07504985465663</v>
      </c>
      <c r="BA29" s="264">
        <v>100.75916320520366</v>
      </c>
      <c r="BB29" s="264">
        <v>85.88850215787923</v>
      </c>
      <c r="BC29" s="264">
        <v>78.807971481702339</v>
      </c>
      <c r="BD29" s="264">
        <v>74.289246423050443</v>
      </c>
      <c r="BE29" s="264">
        <v>71.466977293649649</v>
      </c>
      <c r="BF29" s="264">
        <v>77.434534613697565</v>
      </c>
      <c r="BG29" s="264">
        <v>82.019977275309287</v>
      </c>
      <c r="BH29" s="264">
        <v>86.72327975508577</v>
      </c>
      <c r="BI29" s="264">
        <v>88.91145773671029</v>
      </c>
      <c r="BJ29" s="264">
        <v>86.903005941788962</v>
      </c>
      <c r="BK29" s="264">
        <v>87.309688631108017</v>
      </c>
      <c r="BL29" s="264">
        <v>85.501315383170819</v>
      </c>
      <c r="BM29" s="264">
        <v>87.224238223815476</v>
      </c>
      <c r="BN29" s="264">
        <v>87.052131918628135</v>
      </c>
      <c r="BO29" s="264">
        <v>90.419290254236998</v>
      </c>
      <c r="BP29" s="264">
        <v>96.365773946789616</v>
      </c>
      <c r="BQ29" s="264">
        <v>99.955798773751951</v>
      </c>
      <c r="BR29" s="264">
        <v>98.441032097648247</v>
      </c>
      <c r="BS29" s="264">
        <v>98.554793613287202</v>
      </c>
      <c r="BT29" s="264">
        <v>101.16936660677537</v>
      </c>
      <c r="BU29" s="264">
        <v>103.73280768228928</v>
      </c>
      <c r="BV29" s="264">
        <v>103.95755943138055</v>
      </c>
      <c r="BW29" s="264">
        <v>104.67404309124757</v>
      </c>
      <c r="BX29" s="264">
        <v>105.40685927541205</v>
      </c>
      <c r="BY29" s="264">
        <v>107.93953820195983</v>
      </c>
      <c r="BZ29" s="264">
        <v>113.1230743504895</v>
      </c>
      <c r="CA29" s="264">
        <v>118.72576500299343</v>
      </c>
      <c r="CB29" s="264">
        <v>122.79461222515407</v>
      </c>
      <c r="CC29" s="264">
        <v>125.43629529157977</v>
      </c>
      <c r="CD29" s="264">
        <v>124.69388857482514</v>
      </c>
      <c r="CE29" s="264">
        <v>123.88904128026607</v>
      </c>
      <c r="CF29" s="264">
        <v>122.63271842443663</v>
      </c>
      <c r="CG29" s="264">
        <v>124.30291881396613</v>
      </c>
      <c r="CH29" s="264">
        <v>127.51398844623166</v>
      </c>
      <c r="CI29" s="264">
        <v>127.04791525204764</v>
      </c>
      <c r="CJ29" s="264">
        <v>125.95798847250801</v>
      </c>
      <c r="CK29" s="264">
        <v>128.68039017921302</v>
      </c>
      <c r="CL29" s="264">
        <v>137.91743946399509</v>
      </c>
      <c r="CM29" s="264">
        <v>140.82694684282313</v>
      </c>
      <c r="CN29" s="264">
        <v>138.15635930072054</v>
      </c>
      <c r="CO29" s="324">
        <v>139.21616095192158</v>
      </c>
      <c r="CP29" s="324">
        <v>155.27154544408168</v>
      </c>
      <c r="CQ29" s="324">
        <v>150.34426636675968</v>
      </c>
      <c r="CR29" s="324">
        <v>142.2989220795013</v>
      </c>
      <c r="CS29" s="324">
        <v>143.80311003747883</v>
      </c>
      <c r="CT29" s="324">
        <v>163.79220406182171</v>
      </c>
      <c r="CU29" s="324">
        <v>162.07846237662807</v>
      </c>
      <c r="CV29" s="324">
        <v>154.95471062181673</v>
      </c>
      <c r="CW29" s="324">
        <v>160.29643315592585</v>
      </c>
      <c r="CX29" s="353">
        <v>183.36760609914151</v>
      </c>
      <c r="CY29" s="353">
        <v>176.78050397482428</v>
      </c>
      <c r="CZ29" s="353">
        <v>167.34171568064224</v>
      </c>
      <c r="DA29" s="353">
        <v>178.13697024453325</v>
      </c>
      <c r="DD29" s="360">
        <f t="shared" si="0"/>
        <v>10.061268351048147</v>
      </c>
      <c r="DE29" s="267"/>
      <c r="DG29" s="353">
        <f t="shared" si="1"/>
        <v>641.12181021619244</v>
      </c>
      <c r="DH29" s="353">
        <f t="shared" si="2"/>
        <v>705.62679599914122</v>
      </c>
    </row>
    <row r="30" spans="1:112" ht="18" x14ac:dyDescent="0.25">
      <c r="A30" s="278" t="s">
        <v>367</v>
      </c>
      <c r="B30" s="264">
        <v>183.20541207438248</v>
      </c>
      <c r="C30" s="264">
        <v>196.07202568111333</v>
      </c>
      <c r="D30" s="264">
        <v>178.56968028842368</v>
      </c>
      <c r="E30" s="264">
        <v>175.624500737343</v>
      </c>
      <c r="F30" s="264">
        <v>184.33197630899812</v>
      </c>
      <c r="G30" s="264">
        <v>190.63942742679291</v>
      </c>
      <c r="H30" s="264">
        <v>191.46952396591695</v>
      </c>
      <c r="I30" s="264">
        <v>194.18972729682108</v>
      </c>
      <c r="J30" s="264">
        <v>202.17658464817421</v>
      </c>
      <c r="K30" s="264">
        <v>206.82881206760317</v>
      </c>
      <c r="L30" s="264">
        <v>208.74903087231868</v>
      </c>
      <c r="M30" s="264">
        <v>211.87831559440704</v>
      </c>
      <c r="N30" s="264">
        <v>207.52579002688927</v>
      </c>
      <c r="O30" s="264">
        <v>203.03337882150649</v>
      </c>
      <c r="P30" s="264">
        <v>203.23388822660348</v>
      </c>
      <c r="Q30" s="264">
        <v>205.44717307331885</v>
      </c>
      <c r="R30" s="264">
        <v>210.16681081943895</v>
      </c>
      <c r="S30" s="264">
        <v>218.16213932046449</v>
      </c>
      <c r="T30" s="264">
        <v>226.92102634363471</v>
      </c>
      <c r="U30" s="264">
        <v>234.96484237265847</v>
      </c>
      <c r="V30" s="264">
        <v>239.9717836561656</v>
      </c>
      <c r="W30" s="264">
        <v>238.82554778215538</v>
      </c>
      <c r="X30" s="264">
        <v>234.69498011916031</v>
      </c>
      <c r="Y30" s="264">
        <v>237.45014583700754</v>
      </c>
      <c r="Z30" s="264">
        <v>240.61475903623125</v>
      </c>
      <c r="AA30" s="264">
        <v>243.81246936395252</v>
      </c>
      <c r="AB30" s="264">
        <v>248.63105432917658</v>
      </c>
      <c r="AC30" s="264">
        <v>247.36222012580328</v>
      </c>
      <c r="AD30" s="264">
        <v>250.66901736306821</v>
      </c>
      <c r="AE30" s="284">
        <v>257.56991998905784</v>
      </c>
      <c r="AF30" s="289">
        <v>265.300532951148</v>
      </c>
      <c r="AG30" s="264">
        <v>273.26454715418663</v>
      </c>
      <c r="AH30" s="264">
        <v>285.63322940478452</v>
      </c>
      <c r="AI30" s="264">
        <v>297.88608516677209</v>
      </c>
      <c r="AJ30" s="264">
        <v>301.11934355438586</v>
      </c>
      <c r="AK30" s="264">
        <v>307.82998685109544</v>
      </c>
      <c r="AL30" s="264">
        <v>314.58892611813997</v>
      </c>
      <c r="AM30" s="264">
        <v>322.20261645030598</v>
      </c>
      <c r="AN30" s="264">
        <v>329.86377291683971</v>
      </c>
      <c r="AO30" s="264">
        <v>334.89760376352513</v>
      </c>
      <c r="AP30" s="264">
        <v>343.46889057166021</v>
      </c>
      <c r="AQ30" s="264">
        <v>353.67072135806279</v>
      </c>
      <c r="AR30" s="264">
        <v>359.62447784852918</v>
      </c>
      <c r="AS30" s="264">
        <v>360.79477756251765</v>
      </c>
      <c r="AT30" s="264">
        <v>360.91857148389323</v>
      </c>
      <c r="AU30" s="264">
        <v>365.54839334201637</v>
      </c>
      <c r="AV30" s="264">
        <v>372.77432016014239</v>
      </c>
      <c r="AW30" s="264">
        <v>375.90056204275521</v>
      </c>
      <c r="AX30" s="264">
        <v>384.54340761014072</v>
      </c>
      <c r="AY30" s="264">
        <v>391.4813741811509</v>
      </c>
      <c r="AZ30" s="264">
        <v>400.16492422729573</v>
      </c>
      <c r="BA30" s="264">
        <v>418.07879905986141</v>
      </c>
      <c r="BB30" s="264">
        <v>425.20455558002379</v>
      </c>
      <c r="BC30" s="264">
        <v>419.06775091622387</v>
      </c>
      <c r="BD30" s="264">
        <v>418.66149197266247</v>
      </c>
      <c r="BE30" s="264">
        <v>416.94833839551461</v>
      </c>
      <c r="BF30" s="264">
        <v>422.30340242581644</v>
      </c>
      <c r="BG30" s="264">
        <v>441.79482875231935</v>
      </c>
      <c r="BH30" s="264">
        <v>451.07201412514763</v>
      </c>
      <c r="BI30" s="264">
        <v>463.78526249366956</v>
      </c>
      <c r="BJ30" s="264">
        <v>473.35303655163699</v>
      </c>
      <c r="BK30" s="264">
        <v>478.68344023230793</v>
      </c>
      <c r="BL30" s="264">
        <v>494.15098440839154</v>
      </c>
      <c r="BM30" s="264">
        <v>498.86568599355996</v>
      </c>
      <c r="BN30" s="264">
        <v>496.26439808771886</v>
      </c>
      <c r="BO30" s="264">
        <v>483.22198571805609</v>
      </c>
      <c r="BP30" s="264">
        <v>477.23547788799908</v>
      </c>
      <c r="BQ30" s="264">
        <v>490.47737583684625</v>
      </c>
      <c r="BR30" s="264">
        <v>505.44907038463003</v>
      </c>
      <c r="BS30" s="264">
        <v>504.00364939119027</v>
      </c>
      <c r="BT30" s="264">
        <v>507.86857202085127</v>
      </c>
      <c r="BU30" s="264">
        <v>497.08370820332743</v>
      </c>
      <c r="BV30" s="264">
        <v>525.52210096494844</v>
      </c>
      <c r="BW30" s="264">
        <v>516.6401677819357</v>
      </c>
      <c r="BX30" s="264">
        <v>514.31132367315013</v>
      </c>
      <c r="BY30" s="264">
        <v>534.4394075799654</v>
      </c>
      <c r="BZ30" s="264">
        <v>531.40421390104245</v>
      </c>
      <c r="CA30" s="264">
        <v>536.66996378211957</v>
      </c>
      <c r="CB30" s="264">
        <v>543.93152115143687</v>
      </c>
      <c r="CC30" s="264">
        <v>557.36314031014194</v>
      </c>
      <c r="CD30" s="264">
        <v>557.63399916676758</v>
      </c>
      <c r="CE30" s="264">
        <v>560.0817709983412</v>
      </c>
      <c r="CF30" s="264">
        <v>561.2819389354006</v>
      </c>
      <c r="CG30" s="264">
        <v>547.4939417226301</v>
      </c>
      <c r="CH30" s="264">
        <v>564.13151272825746</v>
      </c>
      <c r="CI30" s="264">
        <v>567.79691186012724</v>
      </c>
      <c r="CJ30" s="264">
        <v>571.69628337505367</v>
      </c>
      <c r="CK30" s="264">
        <v>567.85448217931582</v>
      </c>
      <c r="CL30" s="264">
        <v>569.1874792587588</v>
      </c>
      <c r="CM30" s="264">
        <v>582.82243447557187</v>
      </c>
      <c r="CN30" s="264">
        <v>591.08535690585779</v>
      </c>
      <c r="CO30" s="324">
        <v>590.8733399558721</v>
      </c>
      <c r="CP30" s="324">
        <v>610.92337335330603</v>
      </c>
      <c r="CQ30" s="324">
        <v>604.94784122554722</v>
      </c>
      <c r="CR30" s="324">
        <v>592.54939187051355</v>
      </c>
      <c r="CS30" s="324">
        <v>606.93744597888758</v>
      </c>
      <c r="CT30" s="324">
        <v>613.91555601037408</v>
      </c>
      <c r="CU30" s="324">
        <v>617.09428854472753</v>
      </c>
      <c r="CV30" s="324">
        <v>625.61251255484297</v>
      </c>
      <c r="CW30" s="324">
        <v>634.76605708234683</v>
      </c>
      <c r="CX30" s="353">
        <v>651.69172933203208</v>
      </c>
      <c r="CY30" s="353">
        <v>625.301324151225</v>
      </c>
      <c r="CZ30" s="353">
        <v>664.97340553797414</v>
      </c>
      <c r="DA30" s="353">
        <v>690.45309232109389</v>
      </c>
      <c r="DD30" s="360">
        <f t="shared" si="0"/>
        <v>5.6607446814251894</v>
      </c>
      <c r="DE30" s="267"/>
      <c r="DG30" s="353">
        <f t="shared" si="1"/>
        <v>2491.3884141922913</v>
      </c>
      <c r="DH30" s="353">
        <f t="shared" si="2"/>
        <v>2632.4195513423247</v>
      </c>
    </row>
    <row r="31" spans="1:112" ht="18.600000000000001" thickBot="1" x14ac:dyDescent="0.3">
      <c r="A31" s="278" t="s">
        <v>240</v>
      </c>
      <c r="B31" s="264">
        <v>307.69442163437054</v>
      </c>
      <c r="C31" s="264">
        <v>311.24600237562476</v>
      </c>
      <c r="D31" s="264">
        <v>302.79626761811016</v>
      </c>
      <c r="E31" s="264">
        <v>299.47648337227628</v>
      </c>
      <c r="F31" s="264">
        <v>305.76859788417346</v>
      </c>
      <c r="G31" s="264">
        <v>304.36571707305359</v>
      </c>
      <c r="H31" s="264">
        <v>305.46797400211972</v>
      </c>
      <c r="I31" s="264">
        <v>313.55002660589196</v>
      </c>
      <c r="J31" s="264">
        <v>321.66641559139049</v>
      </c>
      <c r="K31" s="264">
        <v>329.556316146575</v>
      </c>
      <c r="L31" s="264">
        <v>330.29348877250794</v>
      </c>
      <c r="M31" s="264">
        <v>329.36405648410107</v>
      </c>
      <c r="N31" s="264">
        <v>333.12046126339243</v>
      </c>
      <c r="O31" s="264">
        <v>330.34967940671385</v>
      </c>
      <c r="P31" s="264">
        <v>332.61315827214554</v>
      </c>
      <c r="Q31" s="264">
        <v>335.58638125992184</v>
      </c>
      <c r="R31" s="264">
        <v>340.62457352215171</v>
      </c>
      <c r="S31" s="264">
        <v>348.86587893277277</v>
      </c>
      <c r="T31" s="264">
        <v>354.907246646587</v>
      </c>
      <c r="U31" s="264">
        <v>358.0349117720416</v>
      </c>
      <c r="V31" s="264">
        <v>363.30140916735587</v>
      </c>
      <c r="W31" s="264">
        <v>367.69831925882193</v>
      </c>
      <c r="X31" s="264">
        <v>372.37928621688189</v>
      </c>
      <c r="Y31" s="264">
        <v>381.76016101383283</v>
      </c>
      <c r="Z31" s="264">
        <v>384.51867240197367</v>
      </c>
      <c r="AA31" s="264">
        <v>388.40849070698175</v>
      </c>
      <c r="AB31" s="264">
        <v>386.49440781296818</v>
      </c>
      <c r="AC31" s="264">
        <v>375.79563045409236</v>
      </c>
      <c r="AD31" s="264">
        <v>375.72229810304009</v>
      </c>
      <c r="AE31" s="284">
        <v>369.83546805803161</v>
      </c>
      <c r="AF31" s="291">
        <v>372.60744324910951</v>
      </c>
      <c r="AG31" s="264">
        <v>387.09699029774697</v>
      </c>
      <c r="AH31" s="264">
        <v>393.92832925550653</v>
      </c>
      <c r="AI31" s="264">
        <v>405.7868494233179</v>
      </c>
      <c r="AJ31" s="264">
        <v>409.30349144525798</v>
      </c>
      <c r="AK31" s="264">
        <v>402.93980970137386</v>
      </c>
      <c r="AL31" s="264">
        <v>398.9005362459983</v>
      </c>
      <c r="AM31" s="264">
        <v>392.09054434682201</v>
      </c>
      <c r="AN31" s="264">
        <v>387.90868747519153</v>
      </c>
      <c r="AO31" s="264">
        <v>390.04200170196162</v>
      </c>
      <c r="AP31" s="264">
        <v>403.54631395101597</v>
      </c>
      <c r="AQ31" s="264">
        <v>408.97350609711378</v>
      </c>
      <c r="AR31" s="264">
        <v>408.59192578456134</v>
      </c>
      <c r="AS31" s="264">
        <v>400.11089923705572</v>
      </c>
      <c r="AT31" s="264">
        <v>392.82187948504003</v>
      </c>
      <c r="AU31" s="264">
        <v>386.71792609358863</v>
      </c>
      <c r="AV31" s="264">
        <v>390.28252516569546</v>
      </c>
      <c r="AW31" s="264">
        <v>401.89700485643237</v>
      </c>
      <c r="AX31" s="264">
        <v>402.67303286591641</v>
      </c>
      <c r="AY31" s="264">
        <v>412.6278832302757</v>
      </c>
      <c r="AZ31" s="264">
        <v>419.23988616336879</v>
      </c>
      <c r="BA31" s="264">
        <v>415.90184676888464</v>
      </c>
      <c r="BB31" s="264">
        <v>439.22687280490959</v>
      </c>
      <c r="BC31" s="264">
        <v>416.14986198757344</v>
      </c>
      <c r="BD31" s="264">
        <v>418.15641961249304</v>
      </c>
      <c r="BE31" s="264">
        <v>423.01666182898026</v>
      </c>
      <c r="BF31" s="264">
        <v>432.16424745478776</v>
      </c>
      <c r="BG31" s="264">
        <v>436.21923890650726</v>
      </c>
      <c r="BH31" s="264">
        <v>445.92867569782823</v>
      </c>
      <c r="BI31" s="264">
        <v>443.38080569461084</v>
      </c>
      <c r="BJ31" s="264">
        <v>469.66803835448138</v>
      </c>
      <c r="BK31" s="264">
        <v>448.93438584787793</v>
      </c>
      <c r="BL31" s="264">
        <v>457.14063561370278</v>
      </c>
      <c r="BM31" s="264">
        <v>458.90126084706594</v>
      </c>
      <c r="BN31" s="264">
        <v>466.35436565204981</v>
      </c>
      <c r="BO31" s="264">
        <v>473.10302683049042</v>
      </c>
      <c r="BP31" s="264">
        <v>484.04017045882233</v>
      </c>
      <c r="BQ31" s="264">
        <v>490.5559856759059</v>
      </c>
      <c r="BR31" s="264">
        <v>491.27658964313792</v>
      </c>
      <c r="BS31" s="264">
        <v>488.51406526589466</v>
      </c>
      <c r="BT31" s="264">
        <v>505.15094791835611</v>
      </c>
      <c r="BU31" s="264">
        <v>506.02339717260946</v>
      </c>
      <c r="BV31" s="264">
        <v>502.94229863050379</v>
      </c>
      <c r="BW31" s="264">
        <v>514.41432137030529</v>
      </c>
      <c r="BX31" s="264">
        <v>529.6205932710559</v>
      </c>
      <c r="BY31" s="264">
        <v>551.63178672813319</v>
      </c>
      <c r="BZ31" s="264">
        <v>537.52459158341878</v>
      </c>
      <c r="CA31" s="264">
        <v>549.34102639534899</v>
      </c>
      <c r="CB31" s="264">
        <v>563.65207930139525</v>
      </c>
      <c r="CC31" s="264">
        <v>580.91613499765253</v>
      </c>
      <c r="CD31" s="264">
        <v>563.17253707270811</v>
      </c>
      <c r="CE31" s="264">
        <v>568.32796867820684</v>
      </c>
      <c r="CF31" s="264">
        <v>577.73582917255715</v>
      </c>
      <c r="CG31" s="264">
        <v>584.2936941802925</v>
      </c>
      <c r="CH31" s="264">
        <v>572.6225711580355</v>
      </c>
      <c r="CI31" s="264">
        <v>569.20600574289028</v>
      </c>
      <c r="CJ31" s="264">
        <v>587.72715576619407</v>
      </c>
      <c r="CK31" s="264">
        <v>587.53837684396672</v>
      </c>
      <c r="CL31" s="264">
        <v>567.4632508452471</v>
      </c>
      <c r="CM31" s="264">
        <v>568.06229318632847</v>
      </c>
      <c r="CN31" s="264">
        <v>586.59979049599565</v>
      </c>
      <c r="CO31" s="324">
        <v>604.92352141361789</v>
      </c>
      <c r="CP31" s="324">
        <v>594.85909884782916</v>
      </c>
      <c r="CQ31" s="324">
        <v>589.32937367003581</v>
      </c>
      <c r="CR31" s="324">
        <v>601.25663097694849</v>
      </c>
      <c r="CS31" s="324">
        <v>610.21962906087504</v>
      </c>
      <c r="CT31" s="324">
        <v>602.8213182842876</v>
      </c>
      <c r="CU31" s="324">
        <v>602.33016569423933</v>
      </c>
      <c r="CV31" s="324">
        <v>621.62047184058497</v>
      </c>
      <c r="CW31" s="324">
        <v>639.6106827260428</v>
      </c>
      <c r="CX31" s="353">
        <v>628.90780611926562</v>
      </c>
      <c r="CY31" s="353">
        <v>630.77776605479858</v>
      </c>
      <c r="CZ31" s="353">
        <v>653.45822532150078</v>
      </c>
      <c r="DA31" s="353">
        <v>663.83099484422939</v>
      </c>
      <c r="DC31" s="361"/>
      <c r="DD31" s="362">
        <f t="shared" si="0"/>
        <v>4.4839820093720117</v>
      </c>
      <c r="DE31" s="267">
        <f>+SUM(CX31:DA31,CX29:DA29)/SUM(CT31:CW31,CT29:CW29)-1</f>
        <v>5.6346545102254453E-2</v>
      </c>
      <c r="DG31" s="353">
        <f t="shared" si="1"/>
        <v>2466.3826385451548</v>
      </c>
      <c r="DH31" s="353">
        <f t="shared" si="2"/>
        <v>2576.9747923397945</v>
      </c>
    </row>
    <row r="32" spans="1:112" ht="19.2" thickTop="1" thickBot="1" x14ac:dyDescent="0.3">
      <c r="A32" s="275" t="s">
        <v>241</v>
      </c>
      <c r="B32" s="263">
        <v>2247.9274095435303</v>
      </c>
      <c r="C32" s="263">
        <v>2374.3958448456669</v>
      </c>
      <c r="D32" s="263">
        <v>2243.5127244609816</v>
      </c>
      <c r="E32" s="263">
        <v>2239.3044233799046</v>
      </c>
      <c r="F32" s="263">
        <v>2292.7576593916506</v>
      </c>
      <c r="G32" s="263">
        <v>2424.5727304877882</v>
      </c>
      <c r="H32" s="263">
        <v>2361.7008010510945</v>
      </c>
      <c r="I32" s="263">
        <v>2354.8112478633079</v>
      </c>
      <c r="J32" s="263">
        <v>2417.1597921962848</v>
      </c>
      <c r="K32" s="263">
        <v>2518.798826490829</v>
      </c>
      <c r="L32" s="263">
        <v>2450.042704161131</v>
      </c>
      <c r="M32" s="263">
        <v>2459.3936668872593</v>
      </c>
      <c r="N32" s="263">
        <v>2518.823120322349</v>
      </c>
      <c r="O32" s="263">
        <v>2596.240971989022</v>
      </c>
      <c r="P32" s="263">
        <v>2621.8932722976442</v>
      </c>
      <c r="Q32" s="263">
        <v>2630.2510886377054</v>
      </c>
      <c r="R32" s="263">
        <v>2592.6275417030206</v>
      </c>
      <c r="S32" s="263">
        <v>2719.9564754373282</v>
      </c>
      <c r="T32" s="263">
        <v>2758.9567895599307</v>
      </c>
      <c r="U32" s="263">
        <v>2841.9243409812357</v>
      </c>
      <c r="V32" s="263">
        <v>2867.9603768424313</v>
      </c>
      <c r="W32" s="263">
        <v>3003.7101664648549</v>
      </c>
      <c r="X32" s="263">
        <v>2979.7887979678289</v>
      </c>
      <c r="Y32" s="263">
        <v>3000.1325399887373</v>
      </c>
      <c r="Z32" s="263">
        <v>2970.5788948382351</v>
      </c>
      <c r="AA32" s="263">
        <v>3022.4641749641496</v>
      </c>
      <c r="AB32" s="263">
        <v>3055.651171172025</v>
      </c>
      <c r="AC32" s="263">
        <v>3020.6214276529172</v>
      </c>
      <c r="AD32" s="263">
        <v>2990.121062703211</v>
      </c>
      <c r="AE32" s="263">
        <v>3076.2553122929589</v>
      </c>
      <c r="AF32" s="292">
        <v>3112.0667119347722</v>
      </c>
      <c r="AG32" s="263">
        <v>3278.2215075804625</v>
      </c>
      <c r="AH32" s="263">
        <v>3168.3346070806274</v>
      </c>
      <c r="AI32" s="263">
        <v>3248.8354788774436</v>
      </c>
      <c r="AJ32" s="263">
        <v>3298.1311572912741</v>
      </c>
      <c r="AK32" s="263">
        <v>3284.9558000408515</v>
      </c>
      <c r="AL32" s="263">
        <v>3333.358514780823</v>
      </c>
      <c r="AM32" s="263">
        <v>3437.8673488500503</v>
      </c>
      <c r="AN32" s="263">
        <v>3370.2574986601157</v>
      </c>
      <c r="AO32" s="263">
        <v>3390.8742640323476</v>
      </c>
      <c r="AP32" s="263">
        <v>3421.8813052449168</v>
      </c>
      <c r="AQ32" s="263">
        <v>3485.1232348297863</v>
      </c>
      <c r="AR32" s="263">
        <v>3487.3099834467457</v>
      </c>
      <c r="AS32" s="263">
        <v>3513.7623331417626</v>
      </c>
      <c r="AT32" s="263">
        <v>3497.6292693859491</v>
      </c>
      <c r="AU32" s="263">
        <v>3580.2560903982794</v>
      </c>
      <c r="AV32" s="263">
        <v>3602.7359395113704</v>
      </c>
      <c r="AW32" s="263">
        <v>3641.3053393218597</v>
      </c>
      <c r="AX32" s="263">
        <v>3620.4701696513621</v>
      </c>
      <c r="AY32" s="263">
        <v>3668.4810098833691</v>
      </c>
      <c r="AZ32" s="263">
        <v>3745.2026018365509</v>
      </c>
      <c r="BA32" s="263">
        <v>3794.8502787919342</v>
      </c>
      <c r="BB32" s="263">
        <v>3864.9811820214754</v>
      </c>
      <c r="BC32" s="263">
        <v>3889.9921329257659</v>
      </c>
      <c r="BD32" s="263">
        <v>3877.8611704187556</v>
      </c>
      <c r="BE32" s="263">
        <v>3803.6818127319229</v>
      </c>
      <c r="BF32" s="263">
        <v>3994.5244817721873</v>
      </c>
      <c r="BG32" s="263">
        <v>4012.1541185307551</v>
      </c>
      <c r="BH32" s="263">
        <v>4062.761321001341</v>
      </c>
      <c r="BI32" s="263">
        <v>4062.8331032988895</v>
      </c>
      <c r="BJ32" s="263">
        <v>4124.7931826308741</v>
      </c>
      <c r="BK32" s="263">
        <v>4185.1965899377519</v>
      </c>
      <c r="BL32" s="263">
        <v>4215.9965188489914</v>
      </c>
      <c r="BM32" s="263">
        <v>4376.4696086620997</v>
      </c>
      <c r="BN32" s="263">
        <v>4294.1151238611519</v>
      </c>
      <c r="BO32" s="263">
        <v>4397.2365662182101</v>
      </c>
      <c r="BP32" s="263">
        <v>4459.9642793753228</v>
      </c>
      <c r="BQ32" s="263">
        <v>4507.8041292801454</v>
      </c>
      <c r="BR32" s="263">
        <v>4481.9019055625577</v>
      </c>
      <c r="BS32" s="263">
        <v>4626.2348969726399</v>
      </c>
      <c r="BT32" s="263">
        <v>4598.2093629847814</v>
      </c>
      <c r="BU32" s="263">
        <v>4697.326834480019</v>
      </c>
      <c r="BV32" s="263">
        <v>4680.7043212810131</v>
      </c>
      <c r="BW32" s="263">
        <v>4802.8901708513622</v>
      </c>
      <c r="BX32" s="263">
        <v>4799.4550339706366</v>
      </c>
      <c r="BY32" s="263">
        <v>4757.0404738969837</v>
      </c>
      <c r="BZ32" s="263">
        <v>4872.9666931762085</v>
      </c>
      <c r="CA32" s="263">
        <v>5045.8550312303896</v>
      </c>
      <c r="CB32" s="263">
        <v>4936.4256173009653</v>
      </c>
      <c r="CC32" s="263">
        <v>5001.941881222514</v>
      </c>
      <c r="CD32" s="263">
        <v>5019.8542257744357</v>
      </c>
      <c r="CE32" s="263">
        <v>5221.0945588044333</v>
      </c>
      <c r="CF32" s="263">
        <v>5139.0782605424574</v>
      </c>
      <c r="CG32" s="263">
        <v>5160.6138730970824</v>
      </c>
      <c r="CH32" s="263">
        <v>5104.8634933132671</v>
      </c>
      <c r="CI32" s="263">
        <v>5136.4508443533705</v>
      </c>
      <c r="CJ32" s="263">
        <v>5176.986474878202</v>
      </c>
      <c r="CK32" s="263">
        <v>5265.5156007800097</v>
      </c>
      <c r="CL32" s="263">
        <v>5251.7394179907778</v>
      </c>
      <c r="CM32" s="263">
        <v>5379.5538002737276</v>
      </c>
      <c r="CN32" s="263">
        <v>5333.3090942259887</v>
      </c>
      <c r="CO32" s="323">
        <v>5388.8870948831245</v>
      </c>
      <c r="CP32" s="323">
        <v>5447.0449114924286</v>
      </c>
      <c r="CQ32" s="323">
        <v>5621.7666560814378</v>
      </c>
      <c r="CR32" s="323">
        <v>5530.8847518171242</v>
      </c>
      <c r="CS32" s="323">
        <v>5539.3261338303009</v>
      </c>
      <c r="CT32" s="323">
        <v>5590.8620627555883</v>
      </c>
      <c r="CU32" s="323">
        <v>5788.0710855753996</v>
      </c>
      <c r="CV32" s="323">
        <v>5698.5398176471381</v>
      </c>
      <c r="CW32" s="323">
        <v>5756.6957186164846</v>
      </c>
      <c r="CX32" s="352">
        <v>5809.9585216900896</v>
      </c>
      <c r="CY32" s="352">
        <v>5914.6913269838396</v>
      </c>
      <c r="CZ32" s="352">
        <v>5884.9862993646821</v>
      </c>
      <c r="DA32" s="352">
        <v>5995.9105790590802</v>
      </c>
      <c r="DC32" s="361"/>
      <c r="DD32" s="363">
        <f t="shared" si="0"/>
        <v>3.3781744067762132</v>
      </c>
      <c r="DG32" s="352">
        <f t="shared" si="1"/>
        <v>22834.16868459461</v>
      </c>
      <c r="DH32" s="352">
        <f t="shared" si="2"/>
        <v>23605.546727097691</v>
      </c>
    </row>
    <row r="33" spans="1:112" ht="19.2" thickTop="1" thickBot="1" x14ac:dyDescent="0.3">
      <c r="A33" s="264" t="s">
        <v>242</v>
      </c>
      <c r="B33" s="264">
        <v>170.68020875450722</v>
      </c>
      <c r="C33" s="264">
        <v>191.23547646500106</v>
      </c>
      <c r="D33" s="264">
        <v>177.30840769813744</v>
      </c>
      <c r="E33" s="264">
        <v>162.20376585142941</v>
      </c>
      <c r="F33" s="264">
        <v>184.66760068734783</v>
      </c>
      <c r="G33" s="264">
        <v>188.98212849226758</v>
      </c>
      <c r="H33" s="264">
        <v>184.23333881488441</v>
      </c>
      <c r="I33" s="264">
        <v>188.6542755091935</v>
      </c>
      <c r="J33" s="264">
        <v>197.91336575278154</v>
      </c>
      <c r="K33" s="264">
        <v>197.37791044292968</v>
      </c>
      <c r="L33" s="264">
        <v>191.18296820399587</v>
      </c>
      <c r="M33" s="264">
        <v>189.21921836243274</v>
      </c>
      <c r="N33" s="264">
        <v>185.1769737107409</v>
      </c>
      <c r="O33" s="264">
        <v>182.71993062480522</v>
      </c>
      <c r="P33" s="264">
        <v>188.22864696697118</v>
      </c>
      <c r="Q33" s="264">
        <v>187.79195387541665</v>
      </c>
      <c r="R33" s="264">
        <v>197.6799692014913</v>
      </c>
      <c r="S33" s="264">
        <v>203.67059819646613</v>
      </c>
      <c r="T33" s="264">
        <v>202.1344834445423</v>
      </c>
      <c r="U33" s="264">
        <v>196.12419579193516</v>
      </c>
      <c r="V33" s="264">
        <v>184.85724660300252</v>
      </c>
      <c r="W33" s="264">
        <v>178.87106502419226</v>
      </c>
      <c r="X33" s="264">
        <v>171.0617351479388</v>
      </c>
      <c r="Y33" s="264">
        <v>182.7344386241142</v>
      </c>
      <c r="Z33" s="264">
        <v>186.28283571452158</v>
      </c>
      <c r="AA33" s="264">
        <v>190.61138950779565</v>
      </c>
      <c r="AB33" s="264">
        <v>197.10363063009908</v>
      </c>
      <c r="AC33" s="264">
        <v>198.90528735265215</v>
      </c>
      <c r="AD33" s="264">
        <v>213.35443405603411</v>
      </c>
      <c r="AE33" s="284">
        <v>207.84575304257251</v>
      </c>
      <c r="AF33" s="288">
        <v>207.96375399622485</v>
      </c>
      <c r="AG33" s="264">
        <v>233.54121902731774</v>
      </c>
      <c r="AH33" s="264">
        <v>228.27442600318074</v>
      </c>
      <c r="AI33" s="264">
        <v>225.37570802537914</v>
      </c>
      <c r="AJ33" s="264">
        <v>225.35696651115336</v>
      </c>
      <c r="AK33" s="264">
        <v>217.30203817400445</v>
      </c>
      <c r="AL33" s="264">
        <v>204.55823995280025</v>
      </c>
      <c r="AM33" s="264">
        <v>204.6393850317597</v>
      </c>
      <c r="AN33" s="264">
        <v>196.1185634488815</v>
      </c>
      <c r="AO33" s="264">
        <v>186.66939665329772</v>
      </c>
      <c r="AP33" s="264">
        <v>198.58392232661379</v>
      </c>
      <c r="AQ33" s="264">
        <v>197.8423942097341</v>
      </c>
      <c r="AR33" s="264">
        <v>196.13644304142895</v>
      </c>
      <c r="AS33" s="264">
        <v>198.44196833623323</v>
      </c>
      <c r="AT33" s="264">
        <v>205.16846152854654</v>
      </c>
      <c r="AU33" s="264">
        <v>200.52122348465235</v>
      </c>
      <c r="AV33" s="264">
        <v>201.55763519153427</v>
      </c>
      <c r="AW33" s="264">
        <v>197.94371654199639</v>
      </c>
      <c r="AX33" s="264">
        <v>201.60943474759475</v>
      </c>
      <c r="AY33" s="264">
        <v>192.55224563823842</v>
      </c>
      <c r="AZ33" s="264">
        <v>203.13422170100893</v>
      </c>
      <c r="BA33" s="264">
        <v>215.62604151818411</v>
      </c>
      <c r="BB33" s="264">
        <v>229.58491003967657</v>
      </c>
      <c r="BC33" s="264">
        <v>228.24944631428644</v>
      </c>
      <c r="BD33" s="264">
        <v>232.3279801414138</v>
      </c>
      <c r="BE33" s="264">
        <v>230.80856101577592</v>
      </c>
      <c r="BF33" s="264">
        <v>254.66019306123823</v>
      </c>
      <c r="BG33" s="264">
        <v>250.98250078913622</v>
      </c>
      <c r="BH33" s="264">
        <v>262.13357230137694</v>
      </c>
      <c r="BI33" s="264">
        <v>270.21010450331471</v>
      </c>
      <c r="BJ33" s="264">
        <v>289.74346999066859</v>
      </c>
      <c r="BK33" s="264">
        <v>296.435896529221</v>
      </c>
      <c r="BL33" s="264">
        <v>307.2206316733276</v>
      </c>
      <c r="BM33" s="264">
        <v>352.02627445484046</v>
      </c>
      <c r="BN33" s="264">
        <v>353.74865156142846</v>
      </c>
      <c r="BO33" s="264">
        <v>367.51821053603163</v>
      </c>
      <c r="BP33" s="264">
        <v>389.42669880286155</v>
      </c>
      <c r="BQ33" s="264">
        <v>401.10250253491563</v>
      </c>
      <c r="BR33" s="264">
        <v>395.09130594020667</v>
      </c>
      <c r="BS33" s="264">
        <v>409.6345539109347</v>
      </c>
      <c r="BT33" s="264">
        <v>404.37063340937829</v>
      </c>
      <c r="BU33" s="264">
        <v>425.79650673948197</v>
      </c>
      <c r="BV33" s="264">
        <v>418.46385943122658</v>
      </c>
      <c r="BW33" s="264">
        <v>430.02947783542061</v>
      </c>
      <c r="BX33" s="264">
        <v>437.98779193293535</v>
      </c>
      <c r="BY33" s="264">
        <v>421.59587080041945</v>
      </c>
      <c r="BZ33" s="264">
        <v>426.31818410077847</v>
      </c>
      <c r="CA33" s="264">
        <v>434.94684086809184</v>
      </c>
      <c r="CB33" s="264">
        <v>423.84603241147238</v>
      </c>
      <c r="CC33" s="264">
        <v>430.17421060085985</v>
      </c>
      <c r="CD33" s="264">
        <v>440.71910704436164</v>
      </c>
      <c r="CE33" s="264">
        <v>448.61736894902259</v>
      </c>
      <c r="CF33" s="264">
        <v>439.20718960019832</v>
      </c>
      <c r="CG33" s="264">
        <v>452.58571497159835</v>
      </c>
      <c r="CH33" s="264">
        <v>432.68315159292564</v>
      </c>
      <c r="CI33" s="264">
        <v>420.356105177107</v>
      </c>
      <c r="CJ33" s="264">
        <v>423.72293941103766</v>
      </c>
      <c r="CK33" s="264">
        <v>423.47701342256039</v>
      </c>
      <c r="CL33" s="264">
        <v>441.78800604730515</v>
      </c>
      <c r="CM33" s="264">
        <v>447.29151984810539</v>
      </c>
      <c r="CN33" s="264">
        <v>441.88511168647995</v>
      </c>
      <c r="CO33" s="324">
        <v>446.65752288226895</v>
      </c>
      <c r="CP33" s="324">
        <v>453.56239480831783</v>
      </c>
      <c r="CQ33" s="324">
        <v>454.16956190400487</v>
      </c>
      <c r="CR33" s="324">
        <v>473.83476099426827</v>
      </c>
      <c r="CS33" s="324">
        <v>475.04915893629897</v>
      </c>
      <c r="CT33" s="324">
        <v>482.85612329293895</v>
      </c>
      <c r="CU33" s="324">
        <v>496.96586263889759</v>
      </c>
      <c r="CV33" s="324">
        <v>477.33226784328326</v>
      </c>
      <c r="CW33" s="324">
        <v>486.78419192540809</v>
      </c>
      <c r="CX33" s="353">
        <v>499.43070536697729</v>
      </c>
      <c r="CY33" s="353">
        <v>521.08373689788039</v>
      </c>
      <c r="CZ33" s="353">
        <v>498.93883738219137</v>
      </c>
      <c r="DA33" s="353">
        <v>512.59886354738728</v>
      </c>
      <c r="DC33" s="361"/>
      <c r="DD33" s="364">
        <f t="shared" si="0"/>
        <v>4.5327411312221511</v>
      </c>
      <c r="DG33" s="353">
        <f t="shared" si="1"/>
        <v>1943.9384457005278</v>
      </c>
      <c r="DH33" s="353">
        <f t="shared" si="2"/>
        <v>2032.0521431944364</v>
      </c>
    </row>
    <row r="34" spans="1:112" ht="19.2" thickTop="1" thickBot="1" x14ac:dyDescent="0.3">
      <c r="A34" s="282" t="s">
        <v>6</v>
      </c>
      <c r="B34" s="266">
        <v>2426.6748089206485</v>
      </c>
      <c r="C34" s="266">
        <v>2575.3104370858418</v>
      </c>
      <c r="D34" s="266">
        <v>2429.6087359452349</v>
      </c>
      <c r="E34" s="266">
        <v>2408.7174256760122</v>
      </c>
      <c r="F34" s="266">
        <v>2486.7723554850627</v>
      </c>
      <c r="G34" s="266">
        <v>2622.7729726301209</v>
      </c>
      <c r="H34" s="266">
        <v>2554.9292603143203</v>
      </c>
      <c r="I34" s="266">
        <v>2552.958664649238</v>
      </c>
      <c r="J34" s="266">
        <v>2625.5327718208796</v>
      </c>
      <c r="K34" s="266">
        <v>2725.7867916044033</v>
      </c>
      <c r="L34" s="266">
        <v>2650.4559139561102</v>
      </c>
      <c r="M34" s="266">
        <v>2657.4862766688129</v>
      </c>
      <c r="N34" s="266">
        <v>2711.0630613403873</v>
      </c>
      <c r="O34" s="266">
        <v>2784.581605549532</v>
      </c>
      <c r="P34" s="266">
        <v>2816.5522931030678</v>
      </c>
      <c r="Q34" s="266">
        <v>2824.2828025710028</v>
      </c>
      <c r="R34" s="266">
        <v>2799.47467036027</v>
      </c>
      <c r="S34" s="266">
        <v>2932.3417111372296</v>
      </c>
      <c r="T34" s="266">
        <v>2968.8487731888217</v>
      </c>
      <c r="U34" s="266">
        <v>3043.1039651170404</v>
      </c>
      <c r="V34" s="266">
        <v>3055.7096328879607</v>
      </c>
      <c r="W34" s="266">
        <v>3182.5931116703509</v>
      </c>
      <c r="X34" s="266">
        <v>3149.5551121284875</v>
      </c>
      <c r="Y34" s="266">
        <v>3183.7134385667632</v>
      </c>
      <c r="Z34" s="266">
        <v>3158.5419311067471</v>
      </c>
      <c r="AA34" s="266">
        <v>3214.9629363422887</v>
      </c>
      <c r="AB34" s="266">
        <v>3255.3907123740123</v>
      </c>
      <c r="AC34" s="266">
        <v>3222.8042931100545</v>
      </c>
      <c r="AD34" s="266">
        <v>3209.9097577475245</v>
      </c>
      <c r="AE34" s="286">
        <v>3288.5436607214997</v>
      </c>
      <c r="AF34" s="293">
        <v>3324.0948577051377</v>
      </c>
      <c r="AG34" s="266">
        <v>3518.7478053557152</v>
      </c>
      <c r="AH34" s="266">
        <v>3403.929320004187</v>
      </c>
      <c r="AI34" s="266">
        <v>3480.0032587703195</v>
      </c>
      <c r="AJ34" s="266">
        <v>3528.6904843910033</v>
      </c>
      <c r="AK34" s="266">
        <v>3506.0294817123272</v>
      </c>
      <c r="AL34" s="266">
        <v>3537.7892653976769</v>
      </c>
      <c r="AM34" s="266">
        <v>3640.9237495733896</v>
      </c>
      <c r="AN34" s="266">
        <v>3563.793544388308</v>
      </c>
      <c r="AO34" s="266">
        <v>3572.5043764917805</v>
      </c>
      <c r="AP34" s="266">
        <v>3617.7201246421196</v>
      </c>
      <c r="AQ34" s="266">
        <v>3679.159713723795</v>
      </c>
      <c r="AR34" s="266">
        <v>3679.2191146333043</v>
      </c>
      <c r="AS34" s="266">
        <v>3708.1321566034062</v>
      </c>
      <c r="AT34" s="266">
        <v>3700.328510592808</v>
      </c>
      <c r="AU34" s="266">
        <v>3776.3260410436951</v>
      </c>
      <c r="AV34" s="266">
        <v>3799.7692432717158</v>
      </c>
      <c r="AW34" s="266">
        <v>3833.5068050836535</v>
      </c>
      <c r="AX34" s="266">
        <v>3817.3990071258995</v>
      </c>
      <c r="AY34" s="266">
        <v>3854.2561869641836</v>
      </c>
      <c r="AZ34" s="266">
        <v>3942.5548218835784</v>
      </c>
      <c r="BA34" s="266">
        <v>4006.3170644105621</v>
      </c>
      <c r="BB34" s="266">
        <v>4090.8645177446979</v>
      </c>
      <c r="BC34" s="266">
        <v>4114.2172086574019</v>
      </c>
      <c r="BD34" s="266">
        <v>4106.684767513616</v>
      </c>
      <c r="BE34" s="266">
        <v>4031.362845109983</v>
      </c>
      <c r="BF34" s="266">
        <v>4246.3999643996422</v>
      </c>
      <c r="BG34" s="266">
        <v>4260.0661216859517</v>
      </c>
      <c r="BH34" s="266">
        <v>4322.2405036448026</v>
      </c>
      <c r="BI34" s="266">
        <v>4330.8485409990799</v>
      </c>
      <c r="BJ34" s="266">
        <v>4412.4756569818946</v>
      </c>
      <c r="BK34" s="266">
        <v>4479.6093171301918</v>
      </c>
      <c r="BL34" s="266">
        <v>4521.417956626553</v>
      </c>
      <c r="BM34" s="266">
        <v>4727.5475477251202</v>
      </c>
      <c r="BN34" s="266">
        <v>4647.0708669156811</v>
      </c>
      <c r="BO34" s="266">
        <v>4764.0759706301469</v>
      </c>
      <c r="BP34" s="266">
        <v>4849.1231865006903</v>
      </c>
      <c r="BQ34" s="266">
        <v>4908.8252571540279</v>
      </c>
      <c r="BR34" s="266">
        <v>4876.8954092683862</v>
      </c>
      <c r="BS34" s="266">
        <v>5035.8266833882499</v>
      </c>
      <c r="BT34" s="266">
        <v>5002.4485332806635</v>
      </c>
      <c r="BU34" s="266">
        <v>5123.3953740627057</v>
      </c>
      <c r="BV34" s="266">
        <v>5099.1681807122422</v>
      </c>
      <c r="BW34" s="266">
        <v>5232.9196486867859</v>
      </c>
      <c r="BX34" s="266">
        <v>5237.4428259035731</v>
      </c>
      <c r="BY34" s="266">
        <v>5178.6363446974046</v>
      </c>
      <c r="BZ34" s="266">
        <v>5298.6930390923544</v>
      </c>
      <c r="CA34" s="266">
        <v>5479.8341092121591</v>
      </c>
      <c r="CB34" s="266">
        <v>5359.2337424171301</v>
      </c>
      <c r="CC34" s="266">
        <v>5431.1028095991733</v>
      </c>
      <c r="CD34" s="266">
        <v>5460.0353658774166</v>
      </c>
      <c r="CE34" s="266">
        <v>5668.6365274240052</v>
      </c>
      <c r="CF34" s="266">
        <v>5577.1021691403666</v>
      </c>
      <c r="CG34" s="266">
        <v>5612.6205881716569</v>
      </c>
      <c r="CH34" s="266">
        <v>5536.2536026899188</v>
      </c>
      <c r="CI34" s="266">
        <v>5554.8226365053888</v>
      </c>
      <c r="CJ34" s="266">
        <v>5598.71169501038</v>
      </c>
      <c r="CK34" s="266">
        <v>5686.6195703697231</v>
      </c>
      <c r="CL34" s="266">
        <v>5691.7246446080308</v>
      </c>
      <c r="CM34" s="266">
        <v>5824.9262809036672</v>
      </c>
      <c r="CN34" s="266">
        <v>5773.2701306603876</v>
      </c>
      <c r="CO34" s="325">
        <v>5833.6028027770899</v>
      </c>
      <c r="CP34" s="325">
        <v>5898.6706085867181</v>
      </c>
      <c r="CQ34" s="325">
        <v>6074.0835851188986</v>
      </c>
      <c r="CR34" s="325">
        <v>6002.6136372243091</v>
      </c>
      <c r="CS34" s="325">
        <v>6012.2610523328094</v>
      </c>
      <c r="CT34" s="325">
        <v>6070.210947269743</v>
      </c>
      <c r="CU34" s="325">
        <v>6281.7159449213141</v>
      </c>
      <c r="CV34" s="325">
        <v>6173.8695395704362</v>
      </c>
      <c r="CW34" s="325">
        <v>6240.9710944620047</v>
      </c>
      <c r="CX34" s="354">
        <v>6305.9752705132823</v>
      </c>
      <c r="CY34" s="354">
        <v>6430.9097754311506</v>
      </c>
      <c r="CZ34" s="354">
        <v>6381.2296983225351</v>
      </c>
      <c r="DA34" s="354">
        <v>6505.2956516300746</v>
      </c>
      <c r="DC34" s="365" t="s">
        <v>6</v>
      </c>
      <c r="DD34" s="366">
        <f>(SUM(CX34:DA34)/SUM(CT34:CW34)-1)*100</f>
        <v>3.4588400313707357</v>
      </c>
      <c r="DG34" s="354">
        <f t="shared" si="1"/>
        <v>24766.767526223499</v>
      </c>
      <c r="DH34" s="354">
        <f t="shared" si="2"/>
        <v>25623.410395897045</v>
      </c>
    </row>
    <row r="35" spans="1:112" ht="14.4" thickTop="1" thickBot="1" x14ac:dyDescent="0.3"/>
    <row r="36" spans="1:112" ht="18.600000000000001" thickBot="1" x14ac:dyDescent="0.3">
      <c r="B36" s="267"/>
      <c r="C36" s="267"/>
      <c r="D36" s="267"/>
      <c r="E36" s="267"/>
      <c r="F36" s="267">
        <f>F34/B34-1</f>
        <v>2.4765389389419079E-2</v>
      </c>
      <c r="G36" s="267">
        <f t="shared" ref="G36:L36" si="3">G34/C34-1</f>
        <v>1.8429830773328604E-2</v>
      </c>
      <c r="H36" s="267">
        <f t="shared" si="3"/>
        <v>5.1580537440045759E-2</v>
      </c>
      <c r="I36" s="267">
        <f t="shared" si="3"/>
        <v>5.9883005551281787E-2</v>
      </c>
      <c r="J36" s="267">
        <f t="shared" si="3"/>
        <v>5.5799404408591657E-2</v>
      </c>
      <c r="K36" s="267">
        <f t="shared" si="3"/>
        <v>3.9276681607322006E-2</v>
      </c>
      <c r="L36" s="267">
        <f t="shared" si="3"/>
        <v>3.7389157940927786E-2</v>
      </c>
      <c r="M36" s="267">
        <f>M34/I34-1</f>
        <v>4.0943715018565197E-2</v>
      </c>
      <c r="N36" s="267">
        <f>N34/J34-1</f>
        <v>3.2576355716249505E-2</v>
      </c>
      <c r="O36" s="267">
        <f t="shared" ref="O36:T36" si="4">O34/K34-1</f>
        <v>2.1569850630364984E-2</v>
      </c>
      <c r="P36" s="267">
        <f t="shared" si="4"/>
        <v>6.2667097487782542E-2</v>
      </c>
      <c r="Q36" s="267">
        <f t="shared" si="4"/>
        <v>6.2764774127552991E-2</v>
      </c>
      <c r="R36" s="267">
        <f t="shared" si="4"/>
        <v>3.2611417373733298E-2</v>
      </c>
      <c r="S36" s="267">
        <f t="shared" si="4"/>
        <v>5.3063665037942798E-2</v>
      </c>
      <c r="T36" s="267">
        <f t="shared" si="4"/>
        <v>5.4071951889082426E-2</v>
      </c>
      <c r="U36" s="267">
        <f>U34/Q34-1</f>
        <v>7.7478488466820705E-2</v>
      </c>
      <c r="V36" s="267">
        <f>V34/R34-1</f>
        <v>9.15296592037802E-2</v>
      </c>
      <c r="W36" s="267">
        <f>W34/S34-1</f>
        <v>8.5341827517117164E-2</v>
      </c>
      <c r="X36" s="267">
        <f t="shared" ref="X36:AA36" si="5">X34/T34-1</f>
        <v>6.0867478522851792E-2</v>
      </c>
      <c r="Y36" s="267">
        <f t="shared" si="5"/>
        <v>4.6205938101860022E-2</v>
      </c>
      <c r="Z36" s="267">
        <f t="shared" si="5"/>
        <v>3.3652509751588955E-2</v>
      </c>
      <c r="AA36" s="267">
        <f t="shared" si="5"/>
        <v>1.0170896352801106E-2</v>
      </c>
      <c r="AB36" s="267">
        <f>AB34/X34-1</f>
        <v>3.3603349196198229E-2</v>
      </c>
      <c r="AC36" s="267">
        <f t="shared" ref="AC36:AD36" si="6">AC34/Y34-1</f>
        <v>1.2278383497005052E-2</v>
      </c>
      <c r="AD36" s="267">
        <f t="shared" si="6"/>
        <v>1.6263145388346389E-2</v>
      </c>
      <c r="AE36" s="267">
        <f>AE34/AA34-1</f>
        <v>2.2886958834718252E-2</v>
      </c>
      <c r="AF36" s="267">
        <f>AF34/AB34-1</f>
        <v>2.1104731014306655E-2</v>
      </c>
      <c r="AG36" s="267">
        <f t="shared" ref="AG36:CR36" si="7">AG34/AC34-1</f>
        <v>9.1827950235250144E-2</v>
      </c>
      <c r="AH36" s="267">
        <f t="shared" si="7"/>
        <v>6.0443930483831121E-2</v>
      </c>
      <c r="AI36" s="267">
        <f t="shared" si="7"/>
        <v>5.8220178231361608E-2</v>
      </c>
      <c r="AJ36" s="267">
        <f t="shared" si="7"/>
        <v>6.1549274447334046E-2</v>
      </c>
      <c r="AK36" s="267">
        <f t="shared" si="7"/>
        <v>-3.614445918525333E-3</v>
      </c>
      <c r="AL36" s="267">
        <f t="shared" si="7"/>
        <v>3.9325124821723678E-2</v>
      </c>
      <c r="AM36" s="267">
        <f t="shared" si="7"/>
        <v>4.6241477043884371E-2</v>
      </c>
      <c r="AN36" s="267">
        <f t="shared" si="7"/>
        <v>9.9478999794913037E-3</v>
      </c>
      <c r="AO36" s="267">
        <f t="shared" si="7"/>
        <v>1.896016423312763E-2</v>
      </c>
      <c r="AP36" s="267">
        <f t="shared" si="7"/>
        <v>2.2593448407520533E-2</v>
      </c>
      <c r="AQ36" s="267">
        <f t="shared" si="7"/>
        <v>1.0501720656711289E-2</v>
      </c>
      <c r="AR36" s="267">
        <f t="shared" si="7"/>
        <v>3.2388399834987647E-2</v>
      </c>
      <c r="AS36" s="267">
        <f t="shared" si="7"/>
        <v>3.7964342606295887E-2</v>
      </c>
      <c r="AT36" s="267">
        <f t="shared" si="7"/>
        <v>2.2834377205688483E-2</v>
      </c>
      <c r="AU36" s="267">
        <f t="shared" si="7"/>
        <v>2.6409923700092541E-2</v>
      </c>
      <c r="AV36" s="267">
        <f t="shared" si="7"/>
        <v>3.2765139797993781E-2</v>
      </c>
      <c r="AW36" s="267">
        <f t="shared" si="7"/>
        <v>3.3810728200984297E-2</v>
      </c>
      <c r="AX36" s="267">
        <f t="shared" si="7"/>
        <v>3.1637865718667335E-2</v>
      </c>
      <c r="AY36" s="267">
        <f t="shared" si="7"/>
        <v>2.0636498298475914E-2</v>
      </c>
      <c r="AZ36" s="267">
        <f t="shared" si="7"/>
        <v>3.7577434173060364E-2</v>
      </c>
      <c r="BA36" s="267">
        <f t="shared" si="7"/>
        <v>4.5078897237835314E-2</v>
      </c>
      <c r="BB36" s="267">
        <f t="shared" si="7"/>
        <v>7.1636606524055457E-2</v>
      </c>
      <c r="BC36" s="267">
        <f t="shared" si="7"/>
        <v>6.7447779567029187E-2</v>
      </c>
      <c r="BD36" s="267">
        <f t="shared" si="7"/>
        <v>4.1630352156174499E-2</v>
      </c>
      <c r="BE36" s="267">
        <f t="shared" si="7"/>
        <v>6.25157227866735E-3</v>
      </c>
      <c r="BF36" s="267">
        <f t="shared" si="7"/>
        <v>3.8020190104142371E-2</v>
      </c>
      <c r="BG36" s="267">
        <f t="shared" si="7"/>
        <v>3.5449978849353192E-2</v>
      </c>
      <c r="BH36" s="267">
        <f t="shared" si="7"/>
        <v>5.2488990106171363E-2</v>
      </c>
      <c r="BI36" s="267">
        <f t="shared" si="7"/>
        <v>7.4288945797169159E-2</v>
      </c>
      <c r="BJ36" s="267">
        <f t="shared" si="7"/>
        <v>3.9109762145481897E-2</v>
      </c>
      <c r="BK36" s="267">
        <f t="shared" si="7"/>
        <v>5.1535161467717971E-2</v>
      </c>
      <c r="BL36" s="267">
        <f t="shared" si="7"/>
        <v>4.6081992155177609E-2</v>
      </c>
      <c r="BM36" s="267">
        <f t="shared" si="7"/>
        <v>9.1598448426581491E-2</v>
      </c>
      <c r="BN36" s="267">
        <f t="shared" si="7"/>
        <v>5.3166346552549149E-2</v>
      </c>
      <c r="BO36" s="267">
        <f t="shared" si="7"/>
        <v>6.3502558674513043E-2</v>
      </c>
      <c r="BP36" s="267">
        <f t="shared" si="7"/>
        <v>7.2478420048262882E-2</v>
      </c>
      <c r="BQ36" s="267">
        <f t="shared" si="7"/>
        <v>3.8344978574808453E-2</v>
      </c>
      <c r="BR36" s="267">
        <f t="shared" si="7"/>
        <v>4.9455786006818991E-2</v>
      </c>
      <c r="BS36" s="267">
        <f t="shared" si="7"/>
        <v>5.7041641324237391E-2</v>
      </c>
      <c r="BT36" s="267">
        <f t="shared" si="7"/>
        <v>3.1619189878865139E-2</v>
      </c>
      <c r="BU36" s="267">
        <f t="shared" si="7"/>
        <v>4.3711092912905647E-2</v>
      </c>
      <c r="BV36" s="267">
        <f t="shared" si="7"/>
        <v>4.5576694349735991E-2</v>
      </c>
      <c r="BW36" s="267">
        <f t="shared" si="7"/>
        <v>3.9138155002174546E-2</v>
      </c>
      <c r="BX36" s="267">
        <f t="shared" si="7"/>
        <v>4.6975854136134032E-2</v>
      </c>
      <c r="BY36" s="267">
        <f t="shared" si="7"/>
        <v>1.0782101829259094E-2</v>
      </c>
      <c r="BZ36" s="267">
        <f t="shared" si="7"/>
        <v>3.9128903246380631E-2</v>
      </c>
      <c r="CA36" s="267">
        <f t="shared" si="7"/>
        <v>4.7184836974773159E-2</v>
      </c>
      <c r="CB36" s="267">
        <f t="shared" si="7"/>
        <v>2.3253889457503618E-2</v>
      </c>
      <c r="CC36" s="267">
        <f t="shared" si="7"/>
        <v>4.8751533820342141E-2</v>
      </c>
      <c r="CD36" s="267">
        <f t="shared" si="7"/>
        <v>3.0449457176462413E-2</v>
      </c>
      <c r="CE36" s="267">
        <f t="shared" si="7"/>
        <v>3.4454039018161131E-2</v>
      </c>
      <c r="CF36" s="267">
        <f t="shared" si="7"/>
        <v>4.0652906216584128E-2</v>
      </c>
      <c r="CG36" s="267">
        <f t="shared" si="7"/>
        <v>3.342190065922912E-2</v>
      </c>
      <c r="CH36" s="267">
        <f t="shared" si="7"/>
        <v>1.3959293613522883E-2</v>
      </c>
      <c r="CI36" s="267">
        <f t="shared" si="7"/>
        <v>-2.0077824776381759E-2</v>
      </c>
      <c r="CJ36" s="267">
        <f t="shared" si="7"/>
        <v>3.8746871071475564E-3</v>
      </c>
      <c r="CK36" s="267">
        <f t="shared" si="7"/>
        <v>1.3184390613186325E-2</v>
      </c>
      <c r="CL36" s="267">
        <f t="shared" si="7"/>
        <v>2.808235551972782E-2</v>
      </c>
      <c r="CM36" s="267">
        <f t="shared" si="7"/>
        <v>4.8625070875026877E-2</v>
      </c>
      <c r="CN36" s="267">
        <f t="shared" si="7"/>
        <v>3.1178321935307896E-2</v>
      </c>
      <c r="CO36" s="267">
        <f t="shared" si="7"/>
        <v>2.5847206866664196E-2</v>
      </c>
      <c r="CP36" s="267">
        <f t="shared" si="7"/>
        <v>3.6359096214314324E-2</v>
      </c>
      <c r="CQ36" s="267">
        <f t="shared" si="7"/>
        <v>4.2774327467810958E-2</v>
      </c>
      <c r="CR36" s="267">
        <f t="shared" si="7"/>
        <v>3.9725060732207051E-2</v>
      </c>
      <c r="CS36" s="267">
        <f t="shared" ref="CS36:DA36" si="8">CS34/CO34-1</f>
        <v>3.0625713747715055E-2</v>
      </c>
      <c r="CT36" s="267">
        <f t="shared" si="8"/>
        <v>2.9081186264802161E-2</v>
      </c>
      <c r="CU36" s="267">
        <f t="shared" si="8"/>
        <v>3.4183322783226222E-2</v>
      </c>
      <c r="CV36" s="267">
        <f t="shared" si="8"/>
        <v>2.8530222449119291E-2</v>
      </c>
      <c r="CW36" s="267">
        <f t="shared" si="8"/>
        <v>3.8040604048697135E-2</v>
      </c>
      <c r="CX36" s="267">
        <f t="shared" si="8"/>
        <v>3.8839560155579322E-2</v>
      </c>
      <c r="CY36" s="267">
        <f t="shared" si="8"/>
        <v>2.3750489805330677E-2</v>
      </c>
      <c r="CZ36" s="267">
        <f t="shared" si="8"/>
        <v>3.3586741252476626E-2</v>
      </c>
      <c r="DA36" s="267">
        <f t="shared" si="8"/>
        <v>4.2353113508668772E-2</v>
      </c>
      <c r="DC36" s="365" t="s">
        <v>581</v>
      </c>
      <c r="DD36" s="367">
        <v>3.7122403254632652</v>
      </c>
      <c r="DG36" s="267"/>
      <c r="DH36" s="267"/>
    </row>
    <row r="37" spans="1:112" x14ac:dyDescent="0.25">
      <c r="B37" s="267"/>
      <c r="C37" s="267"/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7"/>
      <c r="P37" s="267"/>
      <c r="Q37" s="267"/>
      <c r="R37" s="267"/>
      <c r="S37" s="267"/>
      <c r="T37" s="267"/>
      <c r="U37" s="267"/>
      <c r="V37" s="267"/>
      <c r="W37" s="267"/>
      <c r="X37" s="267"/>
      <c r="Y37" s="267"/>
      <c r="Z37" s="267"/>
      <c r="AA37" s="267"/>
      <c r="AB37" s="267"/>
      <c r="AC37" s="267"/>
      <c r="AD37" s="267"/>
      <c r="AE37" s="267"/>
      <c r="AF37" s="267"/>
      <c r="AG37" s="267"/>
      <c r="AH37" s="267"/>
      <c r="AI37" s="267"/>
      <c r="AJ37" s="267"/>
      <c r="AK37" s="267"/>
      <c r="AL37" s="267"/>
      <c r="AM37" s="267"/>
      <c r="AN37" s="267"/>
      <c r="AO37" s="267"/>
      <c r="AP37" s="267"/>
      <c r="AQ37" s="267"/>
      <c r="AR37" s="267"/>
      <c r="AS37" s="267"/>
      <c r="AT37" s="267"/>
      <c r="AU37" s="267"/>
      <c r="AV37" s="267"/>
      <c r="AW37" s="267"/>
      <c r="AX37" s="267"/>
      <c r="AY37" s="267"/>
      <c r="AZ37" s="267"/>
      <c r="BA37" s="267"/>
      <c r="BB37" s="267"/>
      <c r="BC37" s="267"/>
      <c r="BD37" s="267"/>
      <c r="BE37" s="267"/>
      <c r="BF37" s="267"/>
      <c r="BG37" s="267"/>
      <c r="BH37" s="267"/>
      <c r="BI37" s="267"/>
      <c r="BJ37" s="267"/>
      <c r="BK37" s="267"/>
      <c r="BL37" s="267"/>
      <c r="BM37" s="267"/>
      <c r="BN37" s="267"/>
      <c r="BO37" s="267"/>
      <c r="BP37" s="267"/>
      <c r="BQ37" s="267"/>
      <c r="BR37" s="267"/>
      <c r="BS37" s="267"/>
      <c r="BT37" s="267"/>
      <c r="BU37" s="267"/>
      <c r="BV37" s="294"/>
      <c r="BW37" s="294"/>
      <c r="BX37" s="294"/>
      <c r="BY37" s="294"/>
      <c r="BZ37" s="294"/>
      <c r="CA37" s="294"/>
      <c r="CB37" s="294"/>
      <c r="CC37" s="294"/>
      <c r="CD37" s="294"/>
      <c r="CE37" s="294"/>
      <c r="CF37" s="294"/>
      <c r="CG37" s="294"/>
      <c r="CH37" s="294"/>
      <c r="CI37" s="294"/>
      <c r="CJ37" s="294"/>
      <c r="CK37" s="294"/>
      <c r="CL37" s="267"/>
      <c r="CM37" s="267"/>
      <c r="CN37" s="267"/>
      <c r="CO37" s="267"/>
      <c r="CP37" s="267"/>
      <c r="CQ37" s="267"/>
      <c r="CR37" s="267"/>
      <c r="CS37" s="267"/>
      <c r="CT37" s="267"/>
      <c r="CU37" s="267">
        <f>+SUM(CT34:CU34)/SUM(CP34:CQ34)-1</f>
        <v>3.1669630258072345E-2</v>
      </c>
      <c r="CV37" s="267"/>
      <c r="CW37" s="267">
        <f>+SUM(CT34:CW34)/SUM(CP34:CS34)-1</f>
        <v>3.2480852807607263E-2</v>
      </c>
      <c r="CX37" s="267"/>
      <c r="CY37" s="267"/>
      <c r="CZ37" s="267"/>
      <c r="DA37" s="267"/>
      <c r="DG37" s="267"/>
      <c r="DH37" s="267"/>
    </row>
    <row r="38" spans="1:112" ht="39.6" x14ac:dyDescent="0.25">
      <c r="A38" s="273" t="s">
        <v>368</v>
      </c>
      <c r="B38" s="267"/>
      <c r="C38" s="267"/>
      <c r="D38" s="267"/>
      <c r="E38" s="267"/>
      <c r="F38" s="267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  <c r="AB38" s="267"/>
      <c r="AC38" s="267"/>
      <c r="AD38" s="267"/>
      <c r="AE38" s="267"/>
      <c r="AF38" s="267"/>
      <c r="AG38" s="267"/>
      <c r="AH38" s="267"/>
      <c r="AI38" s="267"/>
      <c r="AJ38" s="267"/>
      <c r="AK38" s="267"/>
      <c r="AL38" s="267"/>
      <c r="AM38" s="267"/>
      <c r="AN38" s="267"/>
      <c r="AO38" s="267"/>
      <c r="AP38" s="267"/>
      <c r="AQ38" s="267"/>
      <c r="AR38" s="267"/>
      <c r="AS38" s="267"/>
      <c r="AT38" s="267"/>
      <c r="AU38" s="267"/>
      <c r="AV38" s="267"/>
      <c r="AW38" s="267"/>
      <c r="AX38" s="267"/>
      <c r="AY38" s="267"/>
      <c r="AZ38" s="267"/>
      <c r="BA38" s="267"/>
      <c r="BB38" s="267"/>
      <c r="BC38" s="267"/>
      <c r="BD38" s="267"/>
      <c r="BE38" s="267"/>
      <c r="BF38" s="267"/>
      <c r="BG38" s="267"/>
      <c r="BH38" s="267"/>
      <c r="BI38" s="267"/>
      <c r="BJ38" s="267"/>
      <c r="BK38" s="267"/>
      <c r="BL38" s="267"/>
      <c r="BM38" s="267"/>
      <c r="BN38" s="267"/>
      <c r="BO38" s="267"/>
      <c r="BP38" s="267"/>
      <c r="BQ38" s="267"/>
      <c r="BR38" s="267"/>
      <c r="BS38" s="267"/>
      <c r="BT38" s="267"/>
      <c r="BU38" s="267"/>
      <c r="BV38" s="294"/>
      <c r="BW38" s="294"/>
      <c r="BX38" s="294"/>
      <c r="BY38" s="294"/>
      <c r="BZ38" s="294"/>
      <c r="CA38" s="294"/>
      <c r="CB38" s="294"/>
      <c r="CC38" s="294"/>
      <c r="CD38" s="294"/>
      <c r="CE38" s="294"/>
      <c r="CF38" s="294"/>
      <c r="CG38" s="294"/>
      <c r="CH38" s="267"/>
      <c r="CI38" s="267"/>
      <c r="CJ38" s="267"/>
      <c r="CK38" s="267"/>
      <c r="CL38" s="267"/>
      <c r="CM38" s="267"/>
      <c r="CN38" s="267"/>
      <c r="CO38" s="267"/>
      <c r="CP38" s="267"/>
      <c r="CQ38" s="267"/>
      <c r="CR38" s="267"/>
      <c r="CS38" s="267"/>
      <c r="CT38" s="267"/>
      <c r="CU38" s="267"/>
      <c r="CV38" s="267"/>
      <c r="CW38" s="267"/>
      <c r="CX38" s="267"/>
      <c r="CY38" s="267"/>
      <c r="CZ38" s="267"/>
      <c r="DA38" s="267"/>
      <c r="DG38" s="267"/>
      <c r="DH38" s="267"/>
    </row>
    <row r="40" spans="1:112" ht="14.4" thickBot="1" x14ac:dyDescent="0.3">
      <c r="A40" s="274" t="s">
        <v>0</v>
      </c>
      <c r="B40" s="262" t="str">
        <f t="shared" ref="B40:BM40" si="9">B10</f>
        <v>T1_1999</v>
      </c>
      <c r="C40" s="262" t="str">
        <f t="shared" si="9"/>
        <v>T2_1999</v>
      </c>
      <c r="D40" s="262" t="str">
        <f t="shared" si="9"/>
        <v>T3_1999</v>
      </c>
      <c r="E40" s="262" t="str">
        <f t="shared" si="9"/>
        <v>T4_1999</v>
      </c>
      <c r="F40" s="262" t="str">
        <f t="shared" si="9"/>
        <v>T1_2000</v>
      </c>
      <c r="G40" s="262" t="str">
        <f t="shared" si="9"/>
        <v>T2_2000</v>
      </c>
      <c r="H40" s="262" t="str">
        <f t="shared" si="9"/>
        <v>T3_2000</v>
      </c>
      <c r="I40" s="262" t="str">
        <f t="shared" si="9"/>
        <v>T4_2000</v>
      </c>
      <c r="J40" s="262" t="str">
        <f t="shared" si="9"/>
        <v>T1_2001</v>
      </c>
      <c r="K40" s="262" t="str">
        <f t="shared" si="9"/>
        <v>T2_2001</v>
      </c>
      <c r="L40" s="262" t="str">
        <f t="shared" si="9"/>
        <v>T3_2001</v>
      </c>
      <c r="M40" s="262" t="str">
        <f t="shared" si="9"/>
        <v>T4_2001</v>
      </c>
      <c r="N40" s="262" t="str">
        <f t="shared" si="9"/>
        <v>T1_2002</v>
      </c>
      <c r="O40" s="262" t="str">
        <f t="shared" si="9"/>
        <v>T2_2002</v>
      </c>
      <c r="P40" s="262" t="str">
        <f t="shared" si="9"/>
        <v>T3_2002</v>
      </c>
      <c r="Q40" s="262" t="str">
        <f t="shared" si="9"/>
        <v>T4_2002</v>
      </c>
      <c r="R40" s="262" t="str">
        <f t="shared" si="9"/>
        <v>T1_2003</v>
      </c>
      <c r="S40" s="262" t="str">
        <f t="shared" si="9"/>
        <v>T2_2003</v>
      </c>
      <c r="T40" s="262" t="str">
        <f t="shared" si="9"/>
        <v>T3_2003</v>
      </c>
      <c r="U40" s="262" t="str">
        <f t="shared" si="9"/>
        <v>T4_2003</v>
      </c>
      <c r="V40" s="262" t="str">
        <f t="shared" si="9"/>
        <v>T1_2004</v>
      </c>
      <c r="W40" s="262" t="str">
        <f t="shared" si="9"/>
        <v>T2_2004</v>
      </c>
      <c r="X40" s="262" t="str">
        <f t="shared" si="9"/>
        <v>T3_2004</v>
      </c>
      <c r="Y40" s="262" t="str">
        <f t="shared" si="9"/>
        <v>T4_2004</v>
      </c>
      <c r="Z40" s="262" t="str">
        <f t="shared" si="9"/>
        <v>T1_2005</v>
      </c>
      <c r="AA40" s="262" t="str">
        <f t="shared" si="9"/>
        <v>T2_2005</v>
      </c>
      <c r="AB40" s="262" t="str">
        <f t="shared" si="9"/>
        <v>T3_2005</v>
      </c>
      <c r="AC40" s="262" t="str">
        <f t="shared" si="9"/>
        <v>T4_2005</v>
      </c>
      <c r="AD40" s="262" t="str">
        <f t="shared" si="9"/>
        <v>T1_2006</v>
      </c>
      <c r="AE40" s="262" t="str">
        <f t="shared" si="9"/>
        <v>T2_2006</v>
      </c>
      <c r="AF40" s="262" t="str">
        <f t="shared" si="9"/>
        <v>T3_2006</v>
      </c>
      <c r="AG40" s="262" t="str">
        <f t="shared" si="9"/>
        <v>T4_2006</v>
      </c>
      <c r="AH40" s="262" t="str">
        <f t="shared" si="9"/>
        <v>T1_2007</v>
      </c>
      <c r="AI40" s="262" t="str">
        <f t="shared" si="9"/>
        <v>T2_2007</v>
      </c>
      <c r="AJ40" s="262" t="str">
        <f t="shared" si="9"/>
        <v>T3_2007</v>
      </c>
      <c r="AK40" s="262" t="str">
        <f t="shared" si="9"/>
        <v>T4_2007</v>
      </c>
      <c r="AL40" s="262" t="str">
        <f t="shared" si="9"/>
        <v>T1_2008</v>
      </c>
      <c r="AM40" s="262" t="str">
        <f t="shared" si="9"/>
        <v>T2_2008</v>
      </c>
      <c r="AN40" s="262" t="str">
        <f t="shared" si="9"/>
        <v>T3_2008</v>
      </c>
      <c r="AO40" s="262" t="str">
        <f t="shared" si="9"/>
        <v>T4_2008</v>
      </c>
      <c r="AP40" s="262" t="str">
        <f t="shared" si="9"/>
        <v>T1_2009</v>
      </c>
      <c r="AQ40" s="262" t="str">
        <f t="shared" si="9"/>
        <v>T2_2009</v>
      </c>
      <c r="AR40" s="262" t="str">
        <f t="shared" si="9"/>
        <v>T3_2009</v>
      </c>
      <c r="AS40" s="262" t="str">
        <f t="shared" si="9"/>
        <v>T4_2009</v>
      </c>
      <c r="AT40" s="262" t="str">
        <f t="shared" si="9"/>
        <v>T1_2010</v>
      </c>
      <c r="AU40" s="262" t="str">
        <f t="shared" si="9"/>
        <v>T2_2010</v>
      </c>
      <c r="AV40" s="262" t="str">
        <f t="shared" si="9"/>
        <v>T3_2010</v>
      </c>
      <c r="AW40" s="262" t="str">
        <f t="shared" si="9"/>
        <v>T4_2010</v>
      </c>
      <c r="AX40" s="262" t="str">
        <f t="shared" si="9"/>
        <v>T1_2011</v>
      </c>
      <c r="AY40" s="262" t="str">
        <f t="shared" si="9"/>
        <v>T2_2011</v>
      </c>
      <c r="AZ40" s="262" t="str">
        <f t="shared" si="9"/>
        <v>T3_2011</v>
      </c>
      <c r="BA40" s="262" t="str">
        <f t="shared" si="9"/>
        <v>T4_2011</v>
      </c>
      <c r="BB40" s="262" t="str">
        <f t="shared" si="9"/>
        <v>T1_2012</v>
      </c>
      <c r="BC40" s="262" t="str">
        <f t="shared" si="9"/>
        <v>T2_2012</v>
      </c>
      <c r="BD40" s="262" t="str">
        <f t="shared" si="9"/>
        <v>T3_2012</v>
      </c>
      <c r="BE40" s="262" t="str">
        <f t="shared" si="9"/>
        <v>T4_2012</v>
      </c>
      <c r="BF40" s="262" t="str">
        <f t="shared" si="9"/>
        <v>T1_2013</v>
      </c>
      <c r="BG40" s="262" t="str">
        <f t="shared" si="9"/>
        <v>T2_2013</v>
      </c>
      <c r="BH40" s="262" t="str">
        <f t="shared" si="9"/>
        <v>T3_2013</v>
      </c>
      <c r="BI40" s="262" t="str">
        <f t="shared" si="9"/>
        <v>T4_2013</v>
      </c>
      <c r="BJ40" s="262" t="str">
        <f t="shared" si="9"/>
        <v>T1_2014</v>
      </c>
      <c r="BK40" s="262" t="str">
        <f t="shared" si="9"/>
        <v>T2_2014</v>
      </c>
      <c r="BL40" s="262" t="str">
        <f t="shared" si="9"/>
        <v>T3_2014</v>
      </c>
      <c r="BM40" s="262" t="str">
        <f t="shared" si="9"/>
        <v>T4_2014</v>
      </c>
      <c r="BN40" s="262" t="str">
        <f t="shared" ref="BN40:BQ40" si="10">BN10</f>
        <v>T1_2015</v>
      </c>
      <c r="BO40" s="262" t="str">
        <f t="shared" si="10"/>
        <v>T2_2015</v>
      </c>
      <c r="BP40" s="262" t="str">
        <f t="shared" si="10"/>
        <v>T3_2015</v>
      </c>
      <c r="BQ40" s="262" t="str">
        <f t="shared" si="10"/>
        <v>T4_2015</v>
      </c>
      <c r="BR40" s="262" t="s">
        <v>553</v>
      </c>
      <c r="BS40" s="262" t="s">
        <v>554</v>
      </c>
      <c r="BT40" s="262" t="s">
        <v>555</v>
      </c>
      <c r="BU40" s="262" t="s">
        <v>556</v>
      </c>
      <c r="BV40" s="262" t="s">
        <v>352</v>
      </c>
      <c r="BW40" s="262" t="s">
        <v>353</v>
      </c>
      <c r="BX40" s="262" t="s">
        <v>354</v>
      </c>
      <c r="BY40" s="262" t="s">
        <v>355</v>
      </c>
      <c r="BZ40" s="262" t="s">
        <v>356</v>
      </c>
      <c r="CA40" s="262" t="s">
        <v>269</v>
      </c>
      <c r="CB40" s="262" t="s">
        <v>357</v>
      </c>
      <c r="CC40" s="262" t="s">
        <v>358</v>
      </c>
      <c r="CD40" s="262" t="s">
        <v>359</v>
      </c>
      <c r="CE40" s="262" t="s">
        <v>360</v>
      </c>
      <c r="CF40" s="262" t="s">
        <v>361</v>
      </c>
      <c r="CG40" s="262" t="s">
        <v>362</v>
      </c>
      <c r="CH40" s="262" t="s">
        <v>363</v>
      </c>
      <c r="CI40" s="262" t="s">
        <v>364</v>
      </c>
      <c r="CJ40" s="262" t="s">
        <v>365</v>
      </c>
      <c r="CK40" s="262" t="s">
        <v>366</v>
      </c>
      <c r="CL40" s="262" t="s">
        <v>378</v>
      </c>
      <c r="CM40" s="262" t="s">
        <v>561</v>
      </c>
      <c r="CN40" s="262" t="s">
        <v>557</v>
      </c>
      <c r="CO40" s="262" t="s">
        <v>560</v>
      </c>
      <c r="CP40" s="262" t="s">
        <v>562</v>
      </c>
      <c r="CQ40" s="262" t="s">
        <v>563</v>
      </c>
      <c r="CR40" s="262" t="s">
        <v>564</v>
      </c>
      <c r="CS40" s="262" t="s">
        <v>565</v>
      </c>
      <c r="CT40" s="262" t="s">
        <v>566</v>
      </c>
      <c r="CU40" s="262" t="s">
        <v>567</v>
      </c>
      <c r="CV40" s="262" t="s">
        <v>568</v>
      </c>
      <c r="CW40" s="262" t="s">
        <v>569</v>
      </c>
      <c r="CX40" s="262" t="str">
        <f t="shared" ref="CX40:DA40" si="11">CX10</f>
        <v>T1_2024</v>
      </c>
      <c r="CY40" s="262" t="str">
        <f t="shared" si="11"/>
        <v>T2_2024</v>
      </c>
      <c r="CZ40" s="262" t="str">
        <f t="shared" si="11"/>
        <v>T3_2024</v>
      </c>
      <c r="DA40" s="262" t="str">
        <f t="shared" si="11"/>
        <v>T4_2024</v>
      </c>
      <c r="DG40" s="262"/>
      <c r="DH40" s="262"/>
    </row>
    <row r="41" spans="1:112" ht="15.6" thickTop="1" thickBot="1" x14ac:dyDescent="0.3">
      <c r="A41" s="275" t="s">
        <v>247</v>
      </c>
      <c r="B41" s="265">
        <v>1825.7287016758712</v>
      </c>
      <c r="C41" s="265">
        <v>1953.1798799498024</v>
      </c>
      <c r="D41" s="265">
        <v>1860.8742503761164</v>
      </c>
      <c r="E41" s="265">
        <v>1847.1757100607736</v>
      </c>
      <c r="F41" s="265">
        <v>1931.5388258614264</v>
      </c>
      <c r="G41" s="265">
        <v>2038.5495775509924</v>
      </c>
      <c r="H41" s="265">
        <v>2004.0315875005365</v>
      </c>
      <c r="I41" s="265">
        <v>2013.8714481085744</v>
      </c>
      <c r="J41" s="265">
        <v>2043.3613563444708</v>
      </c>
      <c r="K41" s="265">
        <v>2169.5660160668772</v>
      </c>
      <c r="L41" s="265">
        <v>2129.091901183986</v>
      </c>
      <c r="M41" s="265">
        <v>2101.7615064988454</v>
      </c>
      <c r="N41" s="265">
        <v>2133.58369900562</v>
      </c>
      <c r="O41" s="265">
        <v>2189.3619072362544</v>
      </c>
      <c r="P41" s="265">
        <v>2197.0124508247695</v>
      </c>
      <c r="Q41" s="265">
        <v>2207.2122763855809</v>
      </c>
      <c r="R41" s="265">
        <v>2236.4141388351777</v>
      </c>
      <c r="S41" s="265">
        <v>2362.3440027754282</v>
      </c>
      <c r="T41" s="265">
        <v>2360.6811936153335</v>
      </c>
      <c r="U41" s="265">
        <v>2379.1127254133594</v>
      </c>
      <c r="V41" s="265">
        <v>2393.7842132275396</v>
      </c>
      <c r="W41" s="265">
        <v>2464.2290702861342</v>
      </c>
      <c r="X41" s="265">
        <v>2481.5450115831354</v>
      </c>
      <c r="Y41" s="265">
        <v>2525.7604936430457</v>
      </c>
      <c r="Z41" s="265">
        <v>2518.4882893633489</v>
      </c>
      <c r="AA41" s="265">
        <v>2603.1312965987595</v>
      </c>
      <c r="AB41" s="265">
        <v>2649.3494099892573</v>
      </c>
      <c r="AC41" s="265">
        <v>2598.7371607373002</v>
      </c>
      <c r="AD41" s="265">
        <v>2609.9015665977022</v>
      </c>
      <c r="AE41" s="285">
        <v>2653.0351507684873</v>
      </c>
      <c r="AF41" s="295">
        <v>2646.5770855738542</v>
      </c>
      <c r="AG41" s="265">
        <v>2750.5611369157637</v>
      </c>
      <c r="AH41" s="265">
        <v>2700.0670469517845</v>
      </c>
      <c r="AI41" s="265">
        <v>2757.3739058954629</v>
      </c>
      <c r="AJ41" s="265">
        <v>2781.6150086263224</v>
      </c>
      <c r="AK41" s="265">
        <v>2786.8559244915041</v>
      </c>
      <c r="AL41" s="265">
        <v>2869.8626747933631</v>
      </c>
      <c r="AM41" s="265">
        <v>2993.991076725928</v>
      </c>
      <c r="AN41" s="265">
        <v>2926.7485345333621</v>
      </c>
      <c r="AO41" s="265">
        <v>2886.9759530859315</v>
      </c>
      <c r="AP41" s="265">
        <v>3010.1885045676336</v>
      </c>
      <c r="AQ41" s="265">
        <v>3106.6823908937558</v>
      </c>
      <c r="AR41" s="265">
        <v>3069.9104755310582</v>
      </c>
      <c r="AS41" s="265">
        <v>3058.9372093317156</v>
      </c>
      <c r="AT41" s="265">
        <v>3058.4957966947927</v>
      </c>
      <c r="AU41" s="265">
        <v>3135.1356476786959</v>
      </c>
      <c r="AV41" s="265">
        <v>3163.9653105167322</v>
      </c>
      <c r="AW41" s="265">
        <v>3171.8652617833409</v>
      </c>
      <c r="AX41" s="265">
        <v>3167.5361846733636</v>
      </c>
      <c r="AY41" s="265">
        <v>3261.3291614129503</v>
      </c>
      <c r="AZ41" s="265">
        <v>3294.0577051628375</v>
      </c>
      <c r="BA41" s="265">
        <v>3262.4839607783533</v>
      </c>
      <c r="BB41" s="265">
        <v>3382.81692903048</v>
      </c>
      <c r="BC41" s="265">
        <v>3438.9638857080149</v>
      </c>
      <c r="BD41" s="265">
        <v>3450.4061943728079</v>
      </c>
      <c r="BE41" s="265">
        <v>3399.0740939859429</v>
      </c>
      <c r="BF41" s="265">
        <v>3476.5331215408778</v>
      </c>
      <c r="BG41" s="265">
        <v>3642.2099314144848</v>
      </c>
      <c r="BH41" s="265">
        <v>3662.2595412728379</v>
      </c>
      <c r="BI41" s="265">
        <v>3675.6927824354671</v>
      </c>
      <c r="BJ41" s="265">
        <v>3717.4709554826877</v>
      </c>
      <c r="BK41" s="265">
        <v>3808.6621465947392</v>
      </c>
      <c r="BL41" s="265">
        <v>3846.2654515449626</v>
      </c>
      <c r="BM41" s="265">
        <v>3883.4368379145558</v>
      </c>
      <c r="BN41" s="265">
        <v>3947.0920086221267</v>
      </c>
      <c r="BO41" s="265">
        <v>4122.6241112390553</v>
      </c>
      <c r="BP41" s="265">
        <v>4131.9637804316762</v>
      </c>
      <c r="BQ41" s="265">
        <v>4010.4186191504036</v>
      </c>
      <c r="BR41" s="265">
        <v>4048.5702054334101</v>
      </c>
      <c r="BS41" s="265">
        <v>4191.1685326447032</v>
      </c>
      <c r="BT41" s="265">
        <v>4211.5063849493772</v>
      </c>
      <c r="BU41" s="265">
        <v>4164.8578769725173</v>
      </c>
      <c r="BV41" s="265">
        <v>4132.8161600321027</v>
      </c>
      <c r="BW41" s="265">
        <v>4361.9225396111633</v>
      </c>
      <c r="BX41" s="265">
        <v>4366.9486989163661</v>
      </c>
      <c r="BY41" s="265">
        <v>4422.898601440379</v>
      </c>
      <c r="BZ41" s="265">
        <v>4386.7368958007728</v>
      </c>
      <c r="CA41" s="265">
        <v>4604.6595407758832</v>
      </c>
      <c r="CB41" s="265">
        <v>4584.1178655431659</v>
      </c>
      <c r="CC41" s="265">
        <v>4581.2087743738139</v>
      </c>
      <c r="CD41" s="265">
        <v>4632.9137937637661</v>
      </c>
      <c r="CE41" s="265">
        <v>4832.3313255401172</v>
      </c>
      <c r="CF41" s="265">
        <v>4783.1858273494054</v>
      </c>
      <c r="CG41" s="265">
        <v>4636.9575939604811</v>
      </c>
      <c r="CH41" s="265">
        <v>4639.5206869325812</v>
      </c>
      <c r="CI41" s="265">
        <v>4795.875412570248</v>
      </c>
      <c r="CJ41" s="265">
        <v>4824.4086209737661</v>
      </c>
      <c r="CK41" s="265">
        <v>4696.5450796082041</v>
      </c>
      <c r="CL41" s="265">
        <v>4750.3743189747693</v>
      </c>
      <c r="CM41" s="265">
        <v>5035.0381464111706</v>
      </c>
      <c r="CN41" s="265">
        <v>5024.8776547422794</v>
      </c>
      <c r="CO41" s="265">
        <v>4986.0838161292595</v>
      </c>
      <c r="CP41" s="265">
        <v>4942.826709202418</v>
      </c>
      <c r="CQ41" s="326">
        <v>5124.9210177495943</v>
      </c>
      <c r="CR41" s="326">
        <v>5231.3499206597835</v>
      </c>
      <c r="CS41" s="326">
        <v>5067.9934038827487</v>
      </c>
      <c r="CT41" s="326">
        <v>5096.5900018222464</v>
      </c>
      <c r="CU41" s="326">
        <v>5369.5153097378261</v>
      </c>
      <c r="CV41" s="326">
        <v>5331.6974815255116</v>
      </c>
      <c r="CW41" s="326">
        <v>5274.8984671043254</v>
      </c>
      <c r="CX41" s="355">
        <v>5170.5712682716912</v>
      </c>
      <c r="CY41" s="355">
        <v>5572.9967817419338</v>
      </c>
      <c r="CZ41" s="355">
        <v>5542.4207777674801</v>
      </c>
      <c r="DA41" s="355">
        <v>5528.3968822060215</v>
      </c>
      <c r="DD41" s="355">
        <f t="shared" ref="DD41:DD53" si="12">(SUM(CX41:DA41)/SUM(CT41:CW41)-1)*100</f>
        <v>3.5196458234729944</v>
      </c>
      <c r="DE41" s="268">
        <f>+DE42+DE43</f>
        <v>2.9731350084387937</v>
      </c>
      <c r="DG41" s="355"/>
      <c r="DH41" s="355"/>
    </row>
    <row r="42" spans="1:112" ht="13.8" thickTop="1" x14ac:dyDescent="0.25">
      <c r="A42" s="276" t="s">
        <v>248</v>
      </c>
      <c r="B42" s="264">
        <v>1587.8603818957226</v>
      </c>
      <c r="C42" s="264">
        <v>1699.4114400189339</v>
      </c>
      <c r="D42" s="264">
        <v>1631.6919447533996</v>
      </c>
      <c r="E42" s="264">
        <v>1622.1218767870319</v>
      </c>
      <c r="F42" s="264">
        <v>1693.7062967920992</v>
      </c>
      <c r="G42" s="264">
        <v>1794.5103637782211</v>
      </c>
      <c r="H42" s="264">
        <v>1759.0920202806706</v>
      </c>
      <c r="I42" s="264">
        <v>1765.2110977149746</v>
      </c>
      <c r="J42" s="264">
        <v>1783.5361616101907</v>
      </c>
      <c r="K42" s="264">
        <v>1903.9276268613746</v>
      </c>
      <c r="L42" s="264">
        <v>1859.3038227502009</v>
      </c>
      <c r="M42" s="264">
        <v>1826.1967271523308</v>
      </c>
      <c r="N42" s="264">
        <v>1864.3072915810196</v>
      </c>
      <c r="O42" s="264">
        <v>1926.5960938126075</v>
      </c>
      <c r="P42" s="264">
        <v>1933.1681715837467</v>
      </c>
      <c r="Q42" s="264">
        <v>1939.5311991772419</v>
      </c>
      <c r="R42" s="264">
        <v>1964.2838306453714</v>
      </c>
      <c r="S42" s="264">
        <v>2080.7447366697543</v>
      </c>
      <c r="T42" s="264">
        <v>2067.5938885825108</v>
      </c>
      <c r="U42" s="264">
        <v>2076.8990351078037</v>
      </c>
      <c r="V42" s="264">
        <v>2088.2656154792489</v>
      </c>
      <c r="W42" s="264">
        <v>2163.4917089646287</v>
      </c>
      <c r="X42" s="264">
        <v>2187.9625832280599</v>
      </c>
      <c r="Y42" s="264">
        <v>2229.0830628842104</v>
      </c>
      <c r="Z42" s="264">
        <v>2217.5896194078796</v>
      </c>
      <c r="AA42" s="264">
        <v>2298.0406400541119</v>
      </c>
      <c r="AB42" s="264">
        <v>2337.1123554107508</v>
      </c>
      <c r="AC42" s="264">
        <v>2286.443584478598</v>
      </c>
      <c r="AD42" s="264">
        <v>2303.5825126888649</v>
      </c>
      <c r="AE42" s="284">
        <v>2337.3844374298374</v>
      </c>
      <c r="AF42" s="289">
        <v>2320.361471147573</v>
      </c>
      <c r="AG42" s="264">
        <v>2415.6056478382784</v>
      </c>
      <c r="AH42" s="264">
        <v>2350.7859214150767</v>
      </c>
      <c r="AI42" s="264">
        <v>2394.3274309441608</v>
      </c>
      <c r="AJ42" s="264">
        <v>2415.9950407292349</v>
      </c>
      <c r="AK42" s="264">
        <v>2414.3864030500122</v>
      </c>
      <c r="AL42" s="264">
        <v>2480.9802361673073</v>
      </c>
      <c r="AM42" s="264">
        <v>2597.3140149050537</v>
      </c>
      <c r="AN42" s="264">
        <v>2524.4220150138453</v>
      </c>
      <c r="AO42" s="264">
        <v>2482.4115760492259</v>
      </c>
      <c r="AP42" s="264">
        <v>2599.0419929121849</v>
      </c>
      <c r="AQ42" s="264">
        <v>2684.8574125127016</v>
      </c>
      <c r="AR42" s="264">
        <v>2640.0148229398019</v>
      </c>
      <c r="AS42" s="264">
        <v>2623.4273801223371</v>
      </c>
      <c r="AT42" s="264">
        <v>2616.9962481224084</v>
      </c>
      <c r="AU42" s="264">
        <v>2683.9935264654237</v>
      </c>
      <c r="AV42" s="264">
        <v>2704.1597366007209</v>
      </c>
      <c r="AW42" s="264">
        <v>2712.2917449322044</v>
      </c>
      <c r="AX42" s="264">
        <v>2700.2858971369947</v>
      </c>
      <c r="AY42" s="264">
        <v>2790.700108396637</v>
      </c>
      <c r="AZ42" s="264">
        <v>2816.5239063522604</v>
      </c>
      <c r="BA42" s="264">
        <v>2766.2396756344474</v>
      </c>
      <c r="BB42" s="264">
        <v>2872.684738059937</v>
      </c>
      <c r="BC42" s="264">
        <v>2934.0761657082476</v>
      </c>
      <c r="BD42" s="264">
        <v>2944.6096147814551</v>
      </c>
      <c r="BE42" s="264">
        <v>2894.4842199704949</v>
      </c>
      <c r="BF42" s="264">
        <v>2962.2803265241591</v>
      </c>
      <c r="BG42" s="264">
        <v>3106.210230397558</v>
      </c>
      <c r="BH42" s="264">
        <v>3120.0619121464192</v>
      </c>
      <c r="BI42" s="264">
        <v>3126.2455895402381</v>
      </c>
      <c r="BJ42" s="264">
        <v>3169.0912052617264</v>
      </c>
      <c r="BK42" s="264">
        <v>3259.2737449785805</v>
      </c>
      <c r="BL42" s="264">
        <v>3279.9033583754813</v>
      </c>
      <c r="BM42" s="264">
        <v>3307.4602811230811</v>
      </c>
      <c r="BN42" s="264">
        <v>3357.7048231823219</v>
      </c>
      <c r="BO42" s="264">
        <v>3539.6178327721627</v>
      </c>
      <c r="BP42" s="264">
        <v>3549.3657460860054</v>
      </c>
      <c r="BQ42" s="264">
        <v>3407.3374969251759</v>
      </c>
      <c r="BR42" s="264">
        <v>3438.1698148147643</v>
      </c>
      <c r="BS42" s="264">
        <v>3580.3014923165897</v>
      </c>
      <c r="BT42" s="264">
        <v>3597.1988127342652</v>
      </c>
      <c r="BU42" s="264">
        <v>3570.8878801343822</v>
      </c>
      <c r="BV42" s="264">
        <v>3514.3036998477537</v>
      </c>
      <c r="BW42" s="264">
        <v>3761.843561115782</v>
      </c>
      <c r="BX42" s="264">
        <v>3773.0207952009591</v>
      </c>
      <c r="BY42" s="264">
        <v>3804.4479438355111</v>
      </c>
      <c r="BZ42" s="264">
        <v>3762.9675158347068</v>
      </c>
      <c r="CA42" s="264">
        <v>3976.1401012844585</v>
      </c>
      <c r="CB42" s="264">
        <v>3947.4606193915574</v>
      </c>
      <c r="CC42" s="264">
        <v>3927.9552790834318</v>
      </c>
      <c r="CD42" s="264">
        <v>3969.2640171369399</v>
      </c>
      <c r="CE42" s="264">
        <v>4163.7917813948761</v>
      </c>
      <c r="CF42" s="264">
        <v>4117.2114605153838</v>
      </c>
      <c r="CG42" s="264">
        <v>3997.0427898618391</v>
      </c>
      <c r="CH42" s="264">
        <v>3969.0220784331773</v>
      </c>
      <c r="CI42" s="264">
        <v>4128.3899145144878</v>
      </c>
      <c r="CJ42" s="264">
        <v>4156.6609828345318</v>
      </c>
      <c r="CK42" s="264">
        <v>4034.7589665938972</v>
      </c>
      <c r="CL42" s="264">
        <v>4070.681286728598</v>
      </c>
      <c r="CM42" s="264">
        <v>4344.321269573561</v>
      </c>
      <c r="CN42" s="264">
        <v>4334.155616033212</v>
      </c>
      <c r="CO42" s="264">
        <v>4310.3373754240138</v>
      </c>
      <c r="CP42" s="264">
        <v>4276.5022528679237</v>
      </c>
      <c r="CQ42" s="327">
        <v>4479.0817315531185</v>
      </c>
      <c r="CR42" s="327">
        <v>4606.6035487426825</v>
      </c>
      <c r="CS42" s="327">
        <v>4429.1332474336596</v>
      </c>
      <c r="CT42" s="327">
        <v>4446.1618133793681</v>
      </c>
      <c r="CU42" s="327">
        <v>4713.0998547676018</v>
      </c>
      <c r="CV42" s="327">
        <v>4664.9369186504991</v>
      </c>
      <c r="CW42" s="327">
        <v>4598.2028624951936</v>
      </c>
      <c r="CX42" s="356">
        <v>4459.8555442536135</v>
      </c>
      <c r="CY42" s="356">
        <v>4884.6872467473449</v>
      </c>
      <c r="CZ42" s="356">
        <v>4848.8831048906031</v>
      </c>
      <c r="DA42" s="356">
        <v>4827.3597063183042</v>
      </c>
      <c r="DD42" s="356">
        <f t="shared" si="12"/>
        <v>3.2481332825378129</v>
      </c>
      <c r="DE42" s="268">
        <f>+DD42*SUM(CT91:CW91)/SUM(CT$102:CW$102)</f>
        <v>2.3999836701895183</v>
      </c>
      <c r="DG42" s="356"/>
      <c r="DH42" s="356"/>
    </row>
    <row r="43" spans="1:112" ht="13.8" thickBot="1" x14ac:dyDescent="0.3">
      <c r="A43" s="277" t="s">
        <v>249</v>
      </c>
      <c r="B43" s="264">
        <v>234.81235500224034</v>
      </c>
      <c r="C43" s="264">
        <v>250.56896760582916</v>
      </c>
      <c r="D43" s="264">
        <v>227.38114691368881</v>
      </c>
      <c r="E43" s="264">
        <v>223.50770347199199</v>
      </c>
      <c r="F43" s="264">
        <v>235.96819358048225</v>
      </c>
      <c r="G43" s="264">
        <v>242.7617966942388</v>
      </c>
      <c r="H43" s="264">
        <v>243.18540424481205</v>
      </c>
      <c r="I43" s="264">
        <v>246.64820491555986</v>
      </c>
      <c r="J43" s="264">
        <v>257.01631566049747</v>
      </c>
      <c r="K43" s="264">
        <v>263.69161660440415</v>
      </c>
      <c r="L43" s="264">
        <v>266.9562895555988</v>
      </c>
      <c r="M43" s="264">
        <v>271.83438773850253</v>
      </c>
      <c r="N43" s="264">
        <v>266.58632036718575</v>
      </c>
      <c r="O43" s="264">
        <v>261.77622227187629</v>
      </c>
      <c r="P43" s="264">
        <v>262.83028739502402</v>
      </c>
      <c r="Q43" s="264">
        <v>266.32104371360083</v>
      </c>
      <c r="R43" s="264">
        <v>270.6253913894119</v>
      </c>
      <c r="S43" s="264">
        <v>280.65907870098528</v>
      </c>
      <c r="T43" s="264">
        <v>290.85133777074634</v>
      </c>
      <c r="U43" s="264">
        <v>299.20167100670744</v>
      </c>
      <c r="V43" s="264">
        <v>302.41952503645405</v>
      </c>
      <c r="W43" s="264">
        <v>298.96031657143322</v>
      </c>
      <c r="X43" s="264">
        <v>292.74395385661063</v>
      </c>
      <c r="Y43" s="264">
        <v>296.04319938413767</v>
      </c>
      <c r="Z43" s="264">
        <v>299.80175734542973</v>
      </c>
      <c r="AA43" s="264">
        <v>304.63761636837864</v>
      </c>
      <c r="AB43" s="264">
        <v>311.5771155861006</v>
      </c>
      <c r="AC43" s="264">
        <v>310.95394267799014</v>
      </c>
      <c r="AD43" s="264">
        <v>305.78617501224454</v>
      </c>
      <c r="AE43" s="284">
        <v>314.65433309468926</v>
      </c>
      <c r="AF43" s="289">
        <v>324.01458863926206</v>
      </c>
      <c r="AG43" s="264">
        <v>333.102228717537</v>
      </c>
      <c r="AH43" s="264">
        <v>347.27689211401429</v>
      </c>
      <c r="AI43" s="264">
        <v>360.84533247482358</v>
      </c>
      <c r="AJ43" s="264">
        <v>363.41449760129348</v>
      </c>
      <c r="AK43" s="264">
        <v>370.11017757735863</v>
      </c>
      <c r="AL43" s="264">
        <v>387.26563111796384</v>
      </c>
      <c r="AM43" s="264">
        <v>394.46137874177379</v>
      </c>
      <c r="AN43" s="264">
        <v>401.01381090830017</v>
      </c>
      <c r="AO43" s="264">
        <v>403.72107718504577</v>
      </c>
      <c r="AP43" s="264">
        <v>409.62071606773463</v>
      </c>
      <c r="AQ43" s="264">
        <v>420.18169666208172</v>
      </c>
      <c r="AR43" s="264">
        <v>428.6299934850519</v>
      </c>
      <c r="AS43" s="264">
        <v>434.4447528172966</v>
      </c>
      <c r="AT43" s="264">
        <v>440.87412866441895</v>
      </c>
      <c r="AU43" s="264">
        <v>450.4396355862404</v>
      </c>
      <c r="AV43" s="264">
        <v>459.29175778356171</v>
      </c>
      <c r="AW43" s="264">
        <v>458.99877029399642</v>
      </c>
      <c r="AX43" s="264">
        <v>467.35278183481694</v>
      </c>
      <c r="AY43" s="264">
        <v>469.92007070574618</v>
      </c>
      <c r="AZ43" s="264">
        <v>476.98764969503782</v>
      </c>
      <c r="BA43" s="264">
        <v>497.51731023189024</v>
      </c>
      <c r="BB43" s="264">
        <v>510.58910126707792</v>
      </c>
      <c r="BC43" s="264">
        <v>504.87110430869171</v>
      </c>
      <c r="BD43" s="264">
        <v>505.75285464698737</v>
      </c>
      <c r="BE43" s="264">
        <v>504.76848914167567</v>
      </c>
      <c r="BF43" s="264">
        <v>514.38137354470268</v>
      </c>
      <c r="BG43" s="264">
        <v>536.07321691457446</v>
      </c>
      <c r="BH43" s="264">
        <v>542.34353961661338</v>
      </c>
      <c r="BI43" s="264">
        <v>549.71026327777781</v>
      </c>
      <c r="BJ43" s="264">
        <v>548.50331251126693</v>
      </c>
      <c r="BK43" s="264">
        <v>549.34085869688533</v>
      </c>
      <c r="BL43" s="264">
        <v>566.47570869592448</v>
      </c>
      <c r="BM43" s="264">
        <v>576.14922058972161</v>
      </c>
      <c r="BN43" s="264">
        <v>589.72893459424188</v>
      </c>
      <c r="BO43" s="264">
        <v>582.53940030498973</v>
      </c>
      <c r="BP43" s="264">
        <v>582.08639363043051</v>
      </c>
      <c r="BQ43" s="264">
        <v>603.53547613743092</v>
      </c>
      <c r="BR43" s="264">
        <v>610.67155689400238</v>
      </c>
      <c r="BS43" s="264">
        <v>610.83835344169506</v>
      </c>
      <c r="BT43" s="264">
        <v>614.28575230767524</v>
      </c>
      <c r="BU43" s="264">
        <v>593.74933735662989</v>
      </c>
      <c r="BV43" s="264">
        <v>618.51246018434813</v>
      </c>
      <c r="BW43" s="264">
        <v>600.07897849538153</v>
      </c>
      <c r="BX43" s="264">
        <v>593.92790371540582</v>
      </c>
      <c r="BY43" s="264">
        <v>618.45065760486682</v>
      </c>
      <c r="BZ43" s="264">
        <v>623.76957045500717</v>
      </c>
      <c r="CA43" s="264">
        <v>628.51890467109592</v>
      </c>
      <c r="CB43" s="264">
        <v>636.65702013707244</v>
      </c>
      <c r="CC43" s="264">
        <v>653.2537455094714</v>
      </c>
      <c r="CD43" s="264">
        <v>663.33115408789604</v>
      </c>
      <c r="CE43" s="264">
        <v>668.71080297401704</v>
      </c>
      <c r="CF43" s="264">
        <v>666.05382669577045</v>
      </c>
      <c r="CG43" s="264">
        <v>640.11307181054394</v>
      </c>
      <c r="CH43" s="264">
        <v>669.97485826492016</v>
      </c>
      <c r="CI43" s="264">
        <v>667.57924057728201</v>
      </c>
      <c r="CJ43" s="264">
        <v>667.93392835142765</v>
      </c>
      <c r="CK43" s="264">
        <v>661.67639589099485</v>
      </c>
      <c r="CL43" s="264">
        <v>679.35258628499901</v>
      </c>
      <c r="CM43" s="264">
        <v>691.02259255240222</v>
      </c>
      <c r="CN43" s="264">
        <v>690.99574629235519</v>
      </c>
      <c r="CO43" s="264">
        <v>676.23440757187086</v>
      </c>
      <c r="CP43" s="264">
        <v>666.84739532241929</v>
      </c>
      <c r="CQ43" s="327">
        <v>647.28441228029692</v>
      </c>
      <c r="CR43" s="327">
        <v>626.91334785794481</v>
      </c>
      <c r="CS43" s="327">
        <v>640.28532321772673</v>
      </c>
      <c r="CT43" s="327">
        <v>651.86882846898527</v>
      </c>
      <c r="CU43" s="327">
        <v>657.69139208842023</v>
      </c>
      <c r="CV43" s="327">
        <v>668.15302096362802</v>
      </c>
      <c r="CW43" s="327">
        <v>678.21609137905602</v>
      </c>
      <c r="CX43" s="356">
        <v>712.48438299039753</v>
      </c>
      <c r="CY43" s="356">
        <v>689.71754749956847</v>
      </c>
      <c r="CZ43" s="356">
        <v>694.99569189919941</v>
      </c>
      <c r="DA43" s="356">
        <v>702.55083899512999</v>
      </c>
      <c r="DD43" s="356">
        <f t="shared" si="12"/>
        <v>5.415020900694123</v>
      </c>
      <c r="DE43" s="268">
        <f>+DD43*SUM(CT92:CW92)/SUM(CT$102:CW$102)</f>
        <v>0.57315133824927522</v>
      </c>
      <c r="DG43" s="356"/>
      <c r="DH43" s="356"/>
    </row>
    <row r="44" spans="1:112" ht="15.6" thickTop="1" thickBot="1" x14ac:dyDescent="0.3">
      <c r="A44" s="275" t="s">
        <v>254</v>
      </c>
      <c r="B44" s="265">
        <v>373.26307718898801</v>
      </c>
      <c r="C44" s="265">
        <v>380.63908407422963</v>
      </c>
      <c r="D44" s="265">
        <v>353.78457359967155</v>
      </c>
      <c r="E44" s="265">
        <v>371.12904739658586</v>
      </c>
      <c r="F44" s="265">
        <v>389.75671239316603</v>
      </c>
      <c r="G44" s="265">
        <v>419.2463500988481</v>
      </c>
      <c r="H44" s="265">
        <v>410.83192076413468</v>
      </c>
      <c r="I44" s="265">
        <v>398.94785601639074</v>
      </c>
      <c r="J44" s="265">
        <v>440.56721071919907</v>
      </c>
      <c r="K44" s="265">
        <v>446.4825135040071</v>
      </c>
      <c r="L44" s="265">
        <v>434.17782241958116</v>
      </c>
      <c r="M44" s="265">
        <v>435.52215321558322</v>
      </c>
      <c r="N44" s="265">
        <v>458.64274691238876</v>
      </c>
      <c r="O44" s="265">
        <v>469.05871236303904</v>
      </c>
      <c r="P44" s="265">
        <v>471.9107825248924</v>
      </c>
      <c r="Q44" s="265">
        <v>422.53281691908268</v>
      </c>
      <c r="R44" s="265">
        <v>410.00878161206703</v>
      </c>
      <c r="S44" s="265">
        <v>434.83408877608338</v>
      </c>
      <c r="T44" s="265">
        <v>460.64055067564937</v>
      </c>
      <c r="U44" s="265">
        <v>410.45549808864945</v>
      </c>
      <c r="V44" s="265">
        <v>452.41978318699387</v>
      </c>
      <c r="W44" s="265">
        <v>529.36092907516365</v>
      </c>
      <c r="X44" s="265">
        <v>453.89995621065663</v>
      </c>
      <c r="Y44" s="265">
        <v>484.28337336900438</v>
      </c>
      <c r="Z44" s="265">
        <v>494.82665364112887</v>
      </c>
      <c r="AA44" s="265">
        <v>487.59014225636122</v>
      </c>
      <c r="AB44" s="265">
        <v>486.68820352711469</v>
      </c>
      <c r="AC44" s="265">
        <v>469.150354038562</v>
      </c>
      <c r="AD44" s="265">
        <v>498.24875408401965</v>
      </c>
      <c r="AE44" s="285">
        <v>496.43038084973335</v>
      </c>
      <c r="AF44" s="290">
        <v>490.79061202177087</v>
      </c>
      <c r="AG44" s="265">
        <v>505.349452577259</v>
      </c>
      <c r="AH44" s="265">
        <v>522.514415833577</v>
      </c>
      <c r="AI44" s="265">
        <v>549.33918491865484</v>
      </c>
      <c r="AJ44" s="265">
        <v>557.16513924501305</v>
      </c>
      <c r="AK44" s="265">
        <v>553.78504407361925</v>
      </c>
      <c r="AL44" s="265">
        <v>575.33659760209298</v>
      </c>
      <c r="AM44" s="265">
        <v>635.40240574142467</v>
      </c>
      <c r="AN44" s="265">
        <v>593.98951926401958</v>
      </c>
      <c r="AO44" s="265">
        <v>562.48727439084757</v>
      </c>
      <c r="AP44" s="265">
        <v>602.74732552141677</v>
      </c>
      <c r="AQ44" s="265">
        <v>586.05474328406206</v>
      </c>
      <c r="AR44" s="265">
        <v>586.64672196630033</v>
      </c>
      <c r="AS44" s="265">
        <v>592.79851338116737</v>
      </c>
      <c r="AT44" s="265">
        <v>613.92274002222439</v>
      </c>
      <c r="AU44" s="265">
        <v>656.95673218701643</v>
      </c>
      <c r="AV44" s="265">
        <v>675.013851857845</v>
      </c>
      <c r="AW44" s="265">
        <v>629.30088972094177</v>
      </c>
      <c r="AX44" s="265">
        <v>678.78749937007024</v>
      </c>
      <c r="AY44" s="265">
        <v>627.15593145565185</v>
      </c>
      <c r="AZ44" s="265">
        <v>687.57896425071044</v>
      </c>
      <c r="BA44" s="265">
        <v>687.21900790066672</v>
      </c>
      <c r="BB44" s="265">
        <v>718.75963276444645</v>
      </c>
      <c r="BC44" s="265">
        <v>723.81026372154736</v>
      </c>
      <c r="BD44" s="265">
        <v>710.20059565854183</v>
      </c>
      <c r="BE44" s="265">
        <v>646.60097649224872</v>
      </c>
      <c r="BF44" s="265">
        <v>836.98264548457303</v>
      </c>
      <c r="BG44" s="265">
        <v>752.64129472367335</v>
      </c>
      <c r="BH44" s="265">
        <v>817.72972778615474</v>
      </c>
      <c r="BI44" s="265">
        <v>720.88115461748748</v>
      </c>
      <c r="BJ44" s="265">
        <v>874.90607441712757</v>
      </c>
      <c r="BK44" s="265">
        <v>881.63307708309617</v>
      </c>
      <c r="BL44" s="265">
        <v>860.06650556426541</v>
      </c>
      <c r="BM44" s="265">
        <v>937.04437935744102</v>
      </c>
      <c r="BN44" s="265">
        <v>822.65386385148565</v>
      </c>
      <c r="BO44" s="265">
        <v>836.57142256118982</v>
      </c>
      <c r="BP44" s="265">
        <v>927.07509699616526</v>
      </c>
      <c r="BQ44" s="265">
        <v>1032.2200790671895</v>
      </c>
      <c r="BR44" s="265">
        <v>926.07769211925449</v>
      </c>
      <c r="BS44" s="265">
        <v>1018.1601078262574</v>
      </c>
      <c r="BT44" s="265">
        <v>957.43378268547497</v>
      </c>
      <c r="BU44" s="265">
        <v>997.35541736901041</v>
      </c>
      <c r="BV44" s="265">
        <v>984.18570853264089</v>
      </c>
      <c r="BW44" s="265">
        <v>1017.0635412154978</v>
      </c>
      <c r="BX44" s="265">
        <v>1051.2535539458397</v>
      </c>
      <c r="BY44" s="265">
        <v>934.03119630601896</v>
      </c>
      <c r="BZ44" s="265">
        <v>1048.8931256399169</v>
      </c>
      <c r="CA44" s="265">
        <v>1069.058608961933</v>
      </c>
      <c r="CB44" s="265">
        <v>1046.9452879460475</v>
      </c>
      <c r="CC44" s="265">
        <v>1063.6200578513831</v>
      </c>
      <c r="CD44" s="265">
        <v>1061.6033587914997</v>
      </c>
      <c r="CE44" s="265">
        <v>1056.6421340554546</v>
      </c>
      <c r="CF44" s="265">
        <v>1082.7690461947659</v>
      </c>
      <c r="CG44" s="265">
        <v>1165.0562771867199</v>
      </c>
      <c r="CH44" s="265">
        <v>990.28438777942745</v>
      </c>
      <c r="CI44" s="265">
        <v>1017.852771241883</v>
      </c>
      <c r="CJ44" s="265">
        <v>1078.1450724129209</v>
      </c>
      <c r="CK44" s="265">
        <v>1095.7390054417315</v>
      </c>
      <c r="CL44" s="265">
        <v>1082.3857083858918</v>
      </c>
      <c r="CM44" s="265">
        <v>1118.1317090828784</v>
      </c>
      <c r="CN44" s="265">
        <v>1074.6942579469135</v>
      </c>
      <c r="CO44" s="265">
        <v>1109.7111940296913</v>
      </c>
      <c r="CP44" s="265">
        <v>1125.0314345952729</v>
      </c>
      <c r="CQ44" s="326">
        <v>1221.0963278695617</v>
      </c>
      <c r="CR44" s="326">
        <v>1164.2894074331257</v>
      </c>
      <c r="CS44" s="326">
        <v>1202.1372036811583</v>
      </c>
      <c r="CT44" s="326">
        <v>1235.375993759819</v>
      </c>
      <c r="CU44" s="326">
        <v>1268.3591245572527</v>
      </c>
      <c r="CV44" s="326">
        <v>1160.8256881073282</v>
      </c>
      <c r="CW44" s="326">
        <v>1244.3822920236316</v>
      </c>
      <c r="CX44" s="355">
        <v>1271.5312633248659</v>
      </c>
      <c r="CY44" s="355">
        <v>1316.1948046069417</v>
      </c>
      <c r="CZ44" s="355">
        <v>1236.0657829610532</v>
      </c>
      <c r="DA44" s="355">
        <v>1376.789240555154</v>
      </c>
      <c r="DD44" s="355">
        <f t="shared" si="12"/>
        <v>5.9409528110477616</v>
      </c>
      <c r="DE44" s="268">
        <f>+DE45+DE46</f>
        <v>1.1363958750504692</v>
      </c>
      <c r="DG44" s="355"/>
      <c r="DH44" s="355"/>
    </row>
    <row r="45" spans="1:112" ht="13.8" thickTop="1" x14ac:dyDescent="0.25">
      <c r="A45" s="276" t="s">
        <v>251</v>
      </c>
      <c r="B45" s="264">
        <v>290.92505513539749</v>
      </c>
      <c r="C45" s="264">
        <v>256.51573266355797</v>
      </c>
      <c r="D45" s="264">
        <v>250.38082647696697</v>
      </c>
      <c r="E45" s="264">
        <v>263.02577207313982</v>
      </c>
      <c r="F45" s="264">
        <v>268.53264079371672</v>
      </c>
      <c r="G45" s="264">
        <v>301.46973725558519</v>
      </c>
      <c r="H45" s="264">
        <v>300.64366540700308</v>
      </c>
      <c r="I45" s="264">
        <v>290.61305212441147</v>
      </c>
      <c r="J45" s="264">
        <v>325.06893478490451</v>
      </c>
      <c r="K45" s="264">
        <v>322.34711242026975</v>
      </c>
      <c r="L45" s="264">
        <v>306.45574150895914</v>
      </c>
      <c r="M45" s="264">
        <v>306.35280960470243</v>
      </c>
      <c r="N45" s="264">
        <v>332.10291937569701</v>
      </c>
      <c r="O45" s="264">
        <v>348.22741629950303</v>
      </c>
      <c r="P45" s="264">
        <v>339.17484649014523</v>
      </c>
      <c r="Q45" s="264">
        <v>287.63103583247533</v>
      </c>
      <c r="R45" s="264">
        <v>288.70400613540261</v>
      </c>
      <c r="S45" s="264">
        <v>313.26862605042936</v>
      </c>
      <c r="T45" s="264">
        <v>339.02694256797753</v>
      </c>
      <c r="U45" s="264">
        <v>289.97042897973915</v>
      </c>
      <c r="V45" s="264">
        <v>326.04118412252797</v>
      </c>
      <c r="W45" s="264">
        <v>389.530075554017</v>
      </c>
      <c r="X45" s="264">
        <v>313.89858589227333</v>
      </c>
      <c r="Y45" s="264">
        <v>347.81491405885345</v>
      </c>
      <c r="Z45" s="264">
        <v>353.5585719922687</v>
      </c>
      <c r="AA45" s="264">
        <v>354.7944951909061</v>
      </c>
      <c r="AB45" s="264">
        <v>353.01315034309903</v>
      </c>
      <c r="AC45" s="264">
        <v>329.06145094576294</v>
      </c>
      <c r="AD45" s="264">
        <v>356.33312745284127</v>
      </c>
      <c r="AE45" s="284">
        <v>353.54984030207561</v>
      </c>
      <c r="AF45" s="289">
        <v>350.77975903460322</v>
      </c>
      <c r="AG45" s="264">
        <v>367.57565658212627</v>
      </c>
      <c r="AH45" s="264">
        <v>381.83322290800709</v>
      </c>
      <c r="AI45" s="264">
        <v>392.73311753196975</v>
      </c>
      <c r="AJ45" s="264">
        <v>396.98133441020786</v>
      </c>
      <c r="AK45" s="264">
        <v>394.12273964510149</v>
      </c>
      <c r="AL45" s="264">
        <v>411.44321284142757</v>
      </c>
      <c r="AM45" s="264">
        <v>470.06001405531663</v>
      </c>
      <c r="AN45" s="264">
        <v>423.18680296225722</v>
      </c>
      <c r="AO45" s="264">
        <v>393.53620632042612</v>
      </c>
      <c r="AP45" s="264">
        <v>440.09593013452121</v>
      </c>
      <c r="AQ45" s="264">
        <v>430.60649954946143</v>
      </c>
      <c r="AR45" s="264">
        <v>424.39401237880151</v>
      </c>
      <c r="AS45" s="264">
        <v>404.28288302349063</v>
      </c>
      <c r="AT45" s="264">
        <v>411.24033328727711</v>
      </c>
      <c r="AU45" s="264">
        <v>464.79901733088968</v>
      </c>
      <c r="AV45" s="264">
        <v>503.23324915651341</v>
      </c>
      <c r="AW45" s="264">
        <v>466.78752046632854</v>
      </c>
      <c r="AX45" s="264">
        <v>509.15257226993009</v>
      </c>
      <c r="AY45" s="264">
        <v>443.39512500017497</v>
      </c>
      <c r="AZ45" s="264">
        <v>492.3644682392358</v>
      </c>
      <c r="BA45" s="264">
        <v>479.19249756637697</v>
      </c>
      <c r="BB45" s="264">
        <v>500.9005592433823</v>
      </c>
      <c r="BC45" s="264">
        <v>520.9786868851304</v>
      </c>
      <c r="BD45" s="264">
        <v>526.46822410240611</v>
      </c>
      <c r="BE45" s="264">
        <v>461.85779087124979</v>
      </c>
      <c r="BF45" s="264">
        <v>643.24617085794659</v>
      </c>
      <c r="BG45" s="264">
        <v>534.89763455799618</v>
      </c>
      <c r="BH45" s="264">
        <v>578.93573394608939</v>
      </c>
      <c r="BI45" s="264">
        <v>478.81024114234845</v>
      </c>
      <c r="BJ45" s="264">
        <v>633.13624345675407</v>
      </c>
      <c r="BK45" s="264">
        <v>635.01923816828048</v>
      </c>
      <c r="BL45" s="264">
        <v>602.88588855943965</v>
      </c>
      <c r="BM45" s="264">
        <v>689.0660779383511</v>
      </c>
      <c r="BN45" s="264">
        <v>579.21267534579795</v>
      </c>
      <c r="BO45" s="264">
        <v>588.32614684690861</v>
      </c>
      <c r="BP45" s="264">
        <v>671.37551389193004</v>
      </c>
      <c r="BQ45" s="264">
        <v>763.21350530712675</v>
      </c>
      <c r="BR45" s="264">
        <v>685.9853864222024</v>
      </c>
      <c r="BS45" s="264">
        <v>783.24167855494352</v>
      </c>
      <c r="BT45" s="264">
        <v>770.71923884542321</v>
      </c>
      <c r="BU45" s="264">
        <v>507.71569617743228</v>
      </c>
      <c r="BV45" s="264">
        <v>849.60699066953794</v>
      </c>
      <c r="BW45" s="264">
        <v>753.96623424647032</v>
      </c>
      <c r="BX45" s="264">
        <v>863.5108625888596</v>
      </c>
      <c r="BY45" s="264">
        <v>472.70824242923408</v>
      </c>
      <c r="BZ45" s="264">
        <v>774.96353907536718</v>
      </c>
      <c r="CA45" s="264">
        <v>721.4730686939356</v>
      </c>
      <c r="CB45" s="264">
        <v>764.02920528912068</v>
      </c>
      <c r="CC45" s="264">
        <v>763.79536695351885</v>
      </c>
      <c r="CD45" s="264">
        <v>900.4416711337376</v>
      </c>
      <c r="CE45" s="264">
        <v>733.1986472128367</v>
      </c>
      <c r="CF45" s="264">
        <v>799.84583832436499</v>
      </c>
      <c r="CG45" s="264">
        <v>684.89926276411029</v>
      </c>
      <c r="CH45" s="264">
        <v>730.6339142128827</v>
      </c>
      <c r="CI45" s="264">
        <v>798.69108281809201</v>
      </c>
      <c r="CJ45" s="264">
        <v>879.85393090183152</v>
      </c>
      <c r="CK45" s="264">
        <v>890.99931725031308</v>
      </c>
      <c r="CL45" s="264">
        <v>852.85205919776138</v>
      </c>
      <c r="CM45" s="264">
        <v>884.7879923133695</v>
      </c>
      <c r="CN45" s="264">
        <v>850.51313506352471</v>
      </c>
      <c r="CO45" s="264">
        <v>870.85305081790182</v>
      </c>
      <c r="CP45" s="264">
        <v>881.23560075185605</v>
      </c>
      <c r="CQ45" s="327">
        <v>980.83117237767885</v>
      </c>
      <c r="CR45" s="327">
        <v>914.32461447927983</v>
      </c>
      <c r="CS45" s="327">
        <v>968.29614770311139</v>
      </c>
      <c r="CT45" s="327">
        <v>1024.0996509892184</v>
      </c>
      <c r="CU45" s="327">
        <v>1065.1723461210515</v>
      </c>
      <c r="CV45" s="327">
        <v>966.41564488944243</v>
      </c>
      <c r="CW45" s="327">
        <v>1051.058133211104</v>
      </c>
      <c r="CX45" s="356">
        <v>1068.0619757066133</v>
      </c>
      <c r="CY45" s="356">
        <v>1101.2846121224454</v>
      </c>
      <c r="CZ45" s="356">
        <v>1026.8225996357548</v>
      </c>
      <c r="DA45" s="356">
        <v>1077.5070894973539</v>
      </c>
      <c r="DB45" s="374">
        <f>+SUM(CT47:CW47)-SUM(CT50:CW50)</f>
        <v>-1338.0180130419853</v>
      </c>
      <c r="DD45" s="356">
        <f t="shared" si="12"/>
        <v>4.0647878122619607</v>
      </c>
      <c r="DE45" s="268">
        <f>+DD45*SUM(CT94:CW94)/SUM(CT$102:CW$102)</f>
        <v>0.65046097615393439</v>
      </c>
      <c r="DG45" s="356"/>
      <c r="DH45" s="356"/>
    </row>
    <row r="46" spans="1:112" ht="13.8" thickBot="1" x14ac:dyDescent="0.3">
      <c r="A46" s="277" t="s">
        <v>252</v>
      </c>
      <c r="B46" s="264">
        <v>82.338022053590606</v>
      </c>
      <c r="C46" s="264">
        <v>124.12335141067179</v>
      </c>
      <c r="D46" s="264">
        <v>103.4037471227047</v>
      </c>
      <c r="E46" s="264">
        <v>108.103275323446</v>
      </c>
      <c r="F46" s="264">
        <v>121.22407159944936</v>
      </c>
      <c r="G46" s="264">
        <v>117.77661284326308</v>
      </c>
      <c r="H46" s="264">
        <v>110.18825535713177</v>
      </c>
      <c r="I46" s="264">
        <v>108.33480389197935</v>
      </c>
      <c r="J46" s="264">
        <v>115.49827593429467</v>
      </c>
      <c r="K46" s="264">
        <v>124.13540108373743</v>
      </c>
      <c r="L46" s="264">
        <v>127.72208091062217</v>
      </c>
      <c r="M46" s="264">
        <v>129.16934361088099</v>
      </c>
      <c r="N46" s="264">
        <v>126.53982753669186</v>
      </c>
      <c r="O46" s="264">
        <v>120.83129606353596</v>
      </c>
      <c r="P46" s="264">
        <v>132.73593603474714</v>
      </c>
      <c r="Q46" s="264">
        <v>134.9017810866074</v>
      </c>
      <c r="R46" s="264">
        <v>121.30477547666449</v>
      </c>
      <c r="S46" s="264">
        <v>121.56546272565421</v>
      </c>
      <c r="T46" s="264">
        <v>121.61360810767202</v>
      </c>
      <c r="U46" s="264">
        <v>120.48506910891045</v>
      </c>
      <c r="V46" s="264">
        <v>126.37859906446603</v>
      </c>
      <c r="W46" s="264">
        <v>139.83085352114688</v>
      </c>
      <c r="X46" s="264">
        <v>140.00137031838338</v>
      </c>
      <c r="Y46" s="264">
        <v>136.46845931015108</v>
      </c>
      <c r="Z46" s="264">
        <v>141.2680816488602</v>
      </c>
      <c r="AA46" s="264">
        <v>132.79564706545531</v>
      </c>
      <c r="AB46" s="264">
        <v>133.67505318401581</v>
      </c>
      <c r="AC46" s="264">
        <v>140.08890309279923</v>
      </c>
      <c r="AD46" s="264">
        <v>141.9156266311785</v>
      </c>
      <c r="AE46" s="284">
        <v>142.88054054765777</v>
      </c>
      <c r="AF46" s="289">
        <v>140.01085298716779</v>
      </c>
      <c r="AG46" s="264">
        <v>137.77379599513293</v>
      </c>
      <c r="AH46" s="264">
        <v>140.68119292557023</v>
      </c>
      <c r="AI46" s="264">
        <v>156.6060673866852</v>
      </c>
      <c r="AJ46" s="264">
        <v>160.1838048348055</v>
      </c>
      <c r="AK46" s="264">
        <v>159.66230442851801</v>
      </c>
      <c r="AL46" s="264">
        <v>163.89338476066553</v>
      </c>
      <c r="AM46" s="264">
        <v>165.3423916861083</v>
      </c>
      <c r="AN46" s="264">
        <v>170.80271630176264</v>
      </c>
      <c r="AO46" s="264">
        <v>168.95106807042171</v>
      </c>
      <c r="AP46" s="264">
        <v>162.65139538689576</v>
      </c>
      <c r="AQ46" s="264">
        <v>155.44824373460068</v>
      </c>
      <c r="AR46" s="264">
        <v>162.252709587499</v>
      </c>
      <c r="AS46" s="264">
        <v>188.51563035767686</v>
      </c>
      <c r="AT46" s="264">
        <v>202.68240673494751</v>
      </c>
      <c r="AU46" s="264">
        <v>192.15771485612703</v>
      </c>
      <c r="AV46" s="264">
        <v>171.78060270133199</v>
      </c>
      <c r="AW46" s="264">
        <v>162.51336925461342</v>
      </c>
      <c r="AX46" s="264">
        <v>169.63492710014052</v>
      </c>
      <c r="AY46" s="264">
        <v>183.76080645547702</v>
      </c>
      <c r="AZ46" s="264">
        <v>195.21449601147481</v>
      </c>
      <c r="BA46" s="264">
        <v>208.02651033429015</v>
      </c>
      <c r="BB46" s="264">
        <v>217.8590735210646</v>
      </c>
      <c r="BC46" s="264">
        <v>202.83157683641727</v>
      </c>
      <c r="BD46" s="264">
        <v>183.73237155613597</v>
      </c>
      <c r="BE46" s="264">
        <v>184.74318562099918</v>
      </c>
      <c r="BF46" s="264">
        <v>193.7364746266268</v>
      </c>
      <c r="BG46" s="264">
        <v>217.7436601656772</v>
      </c>
      <c r="BH46" s="264">
        <v>238.79399384006595</v>
      </c>
      <c r="BI46" s="264">
        <v>242.07091347513932</v>
      </c>
      <c r="BJ46" s="264">
        <v>241.76983096037426</v>
      </c>
      <c r="BK46" s="264">
        <v>246.6138389148162</v>
      </c>
      <c r="BL46" s="264">
        <v>257.1806170048261</v>
      </c>
      <c r="BM46" s="264">
        <v>247.97830141909043</v>
      </c>
      <c r="BN46" s="264">
        <v>243.44118850568833</v>
      </c>
      <c r="BO46" s="264">
        <v>248.24527571428175</v>
      </c>
      <c r="BP46" s="264">
        <v>255.69958310423604</v>
      </c>
      <c r="BQ46" s="264">
        <v>269.00657376006325</v>
      </c>
      <c r="BR46" s="264">
        <v>240.09230569705301</v>
      </c>
      <c r="BS46" s="264">
        <v>234.91842927131518</v>
      </c>
      <c r="BT46" s="264">
        <v>186.71454384005273</v>
      </c>
      <c r="BU46" s="264">
        <v>489.6397211915791</v>
      </c>
      <c r="BV46" s="264">
        <v>134.57871786310403</v>
      </c>
      <c r="BW46" s="264">
        <v>263.09730696902864</v>
      </c>
      <c r="BX46" s="264">
        <v>187.74269135698151</v>
      </c>
      <c r="BY46" s="264">
        <v>461.32295387678556</v>
      </c>
      <c r="BZ46" s="264">
        <v>273.92958656455079</v>
      </c>
      <c r="CA46" s="264">
        <v>347.58554026799885</v>
      </c>
      <c r="CB46" s="264">
        <v>282.91608265692821</v>
      </c>
      <c r="CC46" s="264">
        <v>299.82469089786559</v>
      </c>
      <c r="CD46" s="264">
        <v>161.16168765776339</v>
      </c>
      <c r="CE46" s="264">
        <v>323.44348684261905</v>
      </c>
      <c r="CF46" s="264">
        <v>282.92320787040217</v>
      </c>
      <c r="CG46" s="264">
        <v>480.15701442261081</v>
      </c>
      <c r="CH46" s="264">
        <v>259.65047356654566</v>
      </c>
      <c r="CI46" s="264">
        <v>219.16168842379184</v>
      </c>
      <c r="CJ46" s="264">
        <v>198.2911415110899</v>
      </c>
      <c r="CK46" s="264">
        <v>204.73968819141919</v>
      </c>
      <c r="CL46" s="264">
        <v>229.53364918813151</v>
      </c>
      <c r="CM46" s="264">
        <v>233.34371676951011</v>
      </c>
      <c r="CN46" s="264">
        <v>224.18112288338997</v>
      </c>
      <c r="CO46" s="264">
        <v>238.85814321179095</v>
      </c>
      <c r="CP46" s="264">
        <v>243.79583384341836</v>
      </c>
      <c r="CQ46" s="327">
        <v>240.26515549188431</v>
      </c>
      <c r="CR46" s="327">
        <v>249.96479295384702</v>
      </c>
      <c r="CS46" s="327">
        <v>233.84105597804842</v>
      </c>
      <c r="CT46" s="327">
        <v>211.27634277060176</v>
      </c>
      <c r="CU46" s="327">
        <v>203.18677843620259</v>
      </c>
      <c r="CV46" s="327">
        <v>194.41004321788697</v>
      </c>
      <c r="CW46" s="327">
        <v>193.32415881252928</v>
      </c>
      <c r="CX46" s="356">
        <v>203.46928761825274</v>
      </c>
      <c r="CY46" s="356">
        <v>214.91019248449669</v>
      </c>
      <c r="CZ46" s="356">
        <v>209.24318332529856</v>
      </c>
      <c r="DA46" s="356">
        <v>299.28215105780089</v>
      </c>
      <c r="DD46" s="356">
        <f t="shared" si="12"/>
        <v>15.545737642875523</v>
      </c>
      <c r="DE46" s="268">
        <f>+DD46*SUM(CT95:CW95)/SUM(CT$102:CW$102)</f>
        <v>0.48593489889653485</v>
      </c>
      <c r="DG46" s="356"/>
      <c r="DH46" s="356"/>
    </row>
    <row r="47" spans="1:112" ht="15.6" thickTop="1" thickBot="1" x14ac:dyDescent="0.3">
      <c r="A47" s="275" t="s">
        <v>370</v>
      </c>
      <c r="B47" s="265">
        <v>491.8327177344778</v>
      </c>
      <c r="C47" s="265">
        <v>526.64438984119215</v>
      </c>
      <c r="D47" s="265">
        <v>531.08899368618404</v>
      </c>
      <c r="E47" s="265">
        <v>726.59885480995672</v>
      </c>
      <c r="F47" s="265">
        <v>555.35731866047377</v>
      </c>
      <c r="G47" s="265">
        <v>607.10695413435599</v>
      </c>
      <c r="H47" s="265">
        <v>616.43812683611793</v>
      </c>
      <c r="I47" s="265">
        <v>721.26892691624801</v>
      </c>
      <c r="J47" s="265">
        <v>637.02992917893221</v>
      </c>
      <c r="K47" s="265">
        <v>655.84333875777213</v>
      </c>
      <c r="L47" s="265">
        <v>614.17037689022334</v>
      </c>
      <c r="M47" s="265">
        <v>750.8758535770977</v>
      </c>
      <c r="N47" s="265">
        <v>580.80889758142962</v>
      </c>
      <c r="O47" s="265">
        <v>572.16732405904531</v>
      </c>
      <c r="P47" s="265">
        <v>642.44580553921105</v>
      </c>
      <c r="Q47" s="265">
        <v>855.49990153166834</v>
      </c>
      <c r="R47" s="265">
        <v>557.06455383626462</v>
      </c>
      <c r="S47" s="265">
        <v>536.56568139377077</v>
      </c>
      <c r="T47" s="265">
        <v>540.0366423810035</v>
      </c>
      <c r="U47" s="265">
        <v>704.0972880589635</v>
      </c>
      <c r="V47" s="265">
        <v>651.30411487967581</v>
      </c>
      <c r="W47" s="265">
        <v>593.63301237538053</v>
      </c>
      <c r="X47" s="265">
        <v>626.18878795958983</v>
      </c>
      <c r="Y47" s="265">
        <v>675.64298994589535</v>
      </c>
      <c r="Z47" s="265">
        <v>485.66365960343029</v>
      </c>
      <c r="AA47" s="265">
        <v>489.24808039668568</v>
      </c>
      <c r="AB47" s="265">
        <v>647.76515547604913</v>
      </c>
      <c r="AC47" s="265">
        <v>766.70725385557239</v>
      </c>
      <c r="AD47" s="265">
        <v>523.07477867336831</v>
      </c>
      <c r="AE47" s="285">
        <v>524.39777116234359</v>
      </c>
      <c r="AF47" s="290">
        <v>680.92019016373092</v>
      </c>
      <c r="AG47" s="265">
        <v>891.69495302956091</v>
      </c>
      <c r="AH47" s="265">
        <v>611.18749386700347</v>
      </c>
      <c r="AI47" s="265">
        <v>704.98663092938875</v>
      </c>
      <c r="AJ47" s="265">
        <v>768.44159648251798</v>
      </c>
      <c r="AK47" s="265">
        <v>909.95586843158264</v>
      </c>
      <c r="AL47" s="265">
        <v>700.67391157407769</v>
      </c>
      <c r="AM47" s="265">
        <v>620.88526805471713</v>
      </c>
      <c r="AN47" s="265">
        <v>738.3024005772844</v>
      </c>
      <c r="AO47" s="265">
        <v>837.97307844350348</v>
      </c>
      <c r="AP47" s="265">
        <v>500.69805770807648</v>
      </c>
      <c r="AQ47" s="265">
        <v>672.18107541432994</v>
      </c>
      <c r="AR47" s="265">
        <v>649.63042614168728</v>
      </c>
      <c r="AS47" s="265">
        <v>727.83104689331992</v>
      </c>
      <c r="AT47" s="265">
        <v>611.05561678143204</v>
      </c>
      <c r="AU47" s="265">
        <v>675.19748025454351</v>
      </c>
      <c r="AV47" s="265">
        <v>706.21785422367611</v>
      </c>
      <c r="AW47" s="265">
        <v>894.11506277135675</v>
      </c>
      <c r="AX47" s="265">
        <v>710.98382045367032</v>
      </c>
      <c r="AY47" s="265">
        <v>606.53984289173638</v>
      </c>
      <c r="AZ47" s="265">
        <v>775.04694916591393</v>
      </c>
      <c r="BA47" s="265">
        <v>941.09966389809847</v>
      </c>
      <c r="BB47" s="265">
        <v>599.46668405400681</v>
      </c>
      <c r="BC47" s="265">
        <v>717.93624949083971</v>
      </c>
      <c r="BD47" s="265">
        <v>762.77763202425194</v>
      </c>
      <c r="BE47" s="265">
        <v>990.68076904899181</v>
      </c>
      <c r="BF47" s="265">
        <v>697.78950195000607</v>
      </c>
      <c r="BG47" s="265">
        <v>725.92886879890614</v>
      </c>
      <c r="BH47" s="265">
        <v>735.08850950733495</v>
      </c>
      <c r="BI47" s="265">
        <v>1012.0375081869511</v>
      </c>
      <c r="BJ47" s="265">
        <v>806.89801163156994</v>
      </c>
      <c r="BK47" s="265">
        <v>748.72106033226737</v>
      </c>
      <c r="BL47" s="265">
        <v>803.40416550517261</v>
      </c>
      <c r="BM47" s="265">
        <v>1168.1982322404374</v>
      </c>
      <c r="BN47" s="265">
        <v>829.11690551468575</v>
      </c>
      <c r="BO47" s="265">
        <v>787.00996360671024</v>
      </c>
      <c r="BP47" s="265">
        <v>980.58209976524176</v>
      </c>
      <c r="BQ47" s="265">
        <v>1098.7192377109841</v>
      </c>
      <c r="BR47" s="265">
        <v>774.71558879730912</v>
      </c>
      <c r="BS47" s="265">
        <v>811.03475588239235</v>
      </c>
      <c r="BT47" s="265">
        <v>848.68989335227718</v>
      </c>
      <c r="BU47" s="265">
        <v>1362.8637619680187</v>
      </c>
      <c r="BV47" s="265">
        <v>968.32833307343128</v>
      </c>
      <c r="BW47" s="265">
        <v>872.54726824852423</v>
      </c>
      <c r="BX47" s="265">
        <v>915.10293764172513</v>
      </c>
      <c r="BY47" s="265">
        <v>981.67346103631701</v>
      </c>
      <c r="BZ47" s="265">
        <v>866.74891807686697</v>
      </c>
      <c r="CA47" s="265">
        <v>798.38092482713046</v>
      </c>
      <c r="CB47" s="265">
        <v>863.6795165864803</v>
      </c>
      <c r="CC47" s="265">
        <v>1288.4308278337942</v>
      </c>
      <c r="CD47" s="265">
        <v>958.74008153054956</v>
      </c>
      <c r="CE47" s="265">
        <v>950.15689530135114</v>
      </c>
      <c r="CF47" s="265">
        <v>1019.7076243794415</v>
      </c>
      <c r="CG47" s="265">
        <v>1317.0427267534076</v>
      </c>
      <c r="CH47" s="265">
        <v>1001.1689651908002</v>
      </c>
      <c r="CI47" s="265">
        <v>640.99944130032429</v>
      </c>
      <c r="CJ47" s="265">
        <v>878.11548345892186</v>
      </c>
      <c r="CK47" s="265">
        <v>1115.6427638026789</v>
      </c>
      <c r="CL47" s="265">
        <v>987.15474903256973</v>
      </c>
      <c r="CM47" s="265">
        <v>890.70706873072618</v>
      </c>
      <c r="CN47" s="265">
        <v>861.36295947024871</v>
      </c>
      <c r="CO47" s="265">
        <v>1023.3605032314713</v>
      </c>
      <c r="CP47" s="265">
        <v>920.8302213061246</v>
      </c>
      <c r="CQ47" s="326">
        <v>936.63156721572568</v>
      </c>
      <c r="CR47" s="326">
        <v>936.24956177019044</v>
      </c>
      <c r="CS47" s="326">
        <v>1077.8532395843631</v>
      </c>
      <c r="CT47" s="326">
        <v>1056.6482903463007</v>
      </c>
      <c r="CU47" s="326">
        <v>929.34617195982094</v>
      </c>
      <c r="CV47" s="326">
        <v>865.04919003068539</v>
      </c>
      <c r="CW47" s="326">
        <v>1017.4749762342458</v>
      </c>
      <c r="CX47" s="355">
        <v>958.87803743237077</v>
      </c>
      <c r="CY47" s="355">
        <v>879.09179637091802</v>
      </c>
      <c r="CZ47" s="355">
        <v>822.49113234585673</v>
      </c>
      <c r="DA47" s="355">
        <v>1038.0576238510664</v>
      </c>
      <c r="DB47" s="374">
        <f>+SUM(CX47:DA47)-SUM(CX50:DA50)</f>
        <v>-1557.0998377897677</v>
      </c>
      <c r="DD47" s="355">
        <f t="shared" si="12"/>
        <v>-4.3944479759074007</v>
      </c>
      <c r="DE47" s="268">
        <f t="shared" ref="DE47" si="13">+DE48+DE49</f>
        <v>-0.73010451066103144</v>
      </c>
      <c r="DG47" s="355"/>
      <c r="DH47" s="355"/>
    </row>
    <row r="48" spans="1:112" ht="13.8" thickTop="1" x14ac:dyDescent="0.25">
      <c r="A48" s="280" t="s">
        <v>371</v>
      </c>
      <c r="B48" s="264">
        <v>443.15965271060139</v>
      </c>
      <c r="C48" s="264">
        <v>482.29367090343243</v>
      </c>
      <c r="D48" s="264">
        <v>462.17403447932776</v>
      </c>
      <c r="E48" s="264">
        <v>609.33603790970187</v>
      </c>
      <c r="F48" s="264">
        <v>463.12389367574229</v>
      </c>
      <c r="G48" s="264">
        <v>521.05463012147584</v>
      </c>
      <c r="H48" s="264">
        <v>493.00891045358128</v>
      </c>
      <c r="I48" s="264">
        <v>517.42905386697373</v>
      </c>
      <c r="J48" s="264">
        <v>503.36281423298203</v>
      </c>
      <c r="K48" s="264">
        <v>530.12502244610221</v>
      </c>
      <c r="L48" s="264">
        <v>451.1990861383245</v>
      </c>
      <c r="M48" s="264">
        <v>492.06560168307425</v>
      </c>
      <c r="N48" s="264">
        <v>464.72716146313428</v>
      </c>
      <c r="O48" s="264">
        <v>458.26520725142854</v>
      </c>
      <c r="P48" s="264">
        <v>485.49615456866792</v>
      </c>
      <c r="Q48" s="264">
        <v>597.90801279719153</v>
      </c>
      <c r="R48" s="264">
        <v>461.23948941150144</v>
      </c>
      <c r="S48" s="264">
        <v>445.59764626612275</v>
      </c>
      <c r="T48" s="264">
        <v>419.83835637127032</v>
      </c>
      <c r="U48" s="264">
        <v>520.61761544704598</v>
      </c>
      <c r="V48" s="264">
        <v>516.34400622748046</v>
      </c>
      <c r="W48" s="264">
        <v>468.84955821102238</v>
      </c>
      <c r="X48" s="264">
        <v>458.23104095438953</v>
      </c>
      <c r="Y48" s="264">
        <v>394.68414024797755</v>
      </c>
      <c r="Z48" s="264">
        <v>359.3896877811319</v>
      </c>
      <c r="AA48" s="264">
        <v>364.14940508570794</v>
      </c>
      <c r="AB48" s="264">
        <v>476.16270402591499</v>
      </c>
      <c r="AC48" s="264">
        <v>461.90116653909229</v>
      </c>
      <c r="AD48" s="264">
        <v>383.85927370215973</v>
      </c>
      <c r="AE48" s="284">
        <v>389.7344694909313</v>
      </c>
      <c r="AF48" s="289">
        <v>501.72349939034859</v>
      </c>
      <c r="AG48" s="264">
        <v>608.57478226423132</v>
      </c>
      <c r="AH48" s="264">
        <v>445.89583914354392</v>
      </c>
      <c r="AI48" s="264">
        <v>540.73760818659537</v>
      </c>
      <c r="AJ48" s="264">
        <v>555.35594044957941</v>
      </c>
      <c r="AK48" s="264">
        <v>580.53871206547444</v>
      </c>
      <c r="AL48" s="264">
        <v>534.67154647268933</v>
      </c>
      <c r="AM48" s="264">
        <v>463.63939881695188</v>
      </c>
      <c r="AN48" s="264">
        <v>534.98325747635613</v>
      </c>
      <c r="AO48" s="264">
        <v>534.09630591164819</v>
      </c>
      <c r="AP48" s="264">
        <v>363.27987557304698</v>
      </c>
      <c r="AQ48" s="264">
        <v>527.99604997517736</v>
      </c>
      <c r="AR48" s="264">
        <v>475.01225525900355</v>
      </c>
      <c r="AS48" s="264">
        <v>468.50137666516594</v>
      </c>
      <c r="AT48" s="264">
        <v>466.52494563533332</v>
      </c>
      <c r="AU48" s="264">
        <v>533.20347318076995</v>
      </c>
      <c r="AV48" s="264">
        <v>515.98791592748148</v>
      </c>
      <c r="AW48" s="264">
        <v>590.91990093897061</v>
      </c>
      <c r="AX48" s="264">
        <v>517.10404706118436</v>
      </c>
      <c r="AY48" s="264">
        <v>422.31075358097274</v>
      </c>
      <c r="AZ48" s="264">
        <v>530.97610190882483</v>
      </c>
      <c r="BA48" s="264">
        <v>559.62571591214146</v>
      </c>
      <c r="BB48" s="264">
        <v>410.46414271424635</v>
      </c>
      <c r="BC48" s="264">
        <v>527.25574087668053</v>
      </c>
      <c r="BD48" s="264">
        <v>519.99380669343782</v>
      </c>
      <c r="BE48" s="264">
        <v>616.90950167466599</v>
      </c>
      <c r="BF48" s="264">
        <v>494.3047774149826</v>
      </c>
      <c r="BG48" s="264">
        <v>526.3734123065592</v>
      </c>
      <c r="BH48" s="264">
        <v>485.20533748205855</v>
      </c>
      <c r="BI48" s="264">
        <v>624.29064250121871</v>
      </c>
      <c r="BJ48" s="264">
        <v>597.60045292192854</v>
      </c>
      <c r="BK48" s="264">
        <v>549.02683036638871</v>
      </c>
      <c r="BL48" s="264">
        <v>552.06995268101798</v>
      </c>
      <c r="BM48" s="264">
        <v>776.96129061701765</v>
      </c>
      <c r="BN48" s="264">
        <v>648.44819737134287</v>
      </c>
      <c r="BO48" s="264">
        <v>613.42981067326139</v>
      </c>
      <c r="BP48" s="264">
        <v>752.10638678528744</v>
      </c>
      <c r="BQ48" s="264">
        <v>756.21595828748627</v>
      </c>
      <c r="BR48" s="264">
        <v>651.60442282763199</v>
      </c>
      <c r="BS48" s="264">
        <v>639.00171680098708</v>
      </c>
      <c r="BT48" s="264">
        <v>638.18824936789167</v>
      </c>
      <c r="BU48" s="264">
        <v>850.01761100348949</v>
      </c>
      <c r="BV48" s="264">
        <v>749.72242290765371</v>
      </c>
      <c r="BW48" s="264">
        <v>648.13419485120085</v>
      </c>
      <c r="BX48" s="264">
        <v>599.7688847351194</v>
      </c>
      <c r="BY48" s="264">
        <v>633.11949750602662</v>
      </c>
      <c r="BZ48" s="264">
        <v>676.03588071636523</v>
      </c>
      <c r="CA48" s="264">
        <v>573.91301627196708</v>
      </c>
      <c r="CB48" s="264">
        <v>588.68808839630481</v>
      </c>
      <c r="CC48" s="264">
        <v>800.0148974557668</v>
      </c>
      <c r="CD48" s="264">
        <v>680.96806454848786</v>
      </c>
      <c r="CE48" s="264">
        <v>718.72353382540564</v>
      </c>
      <c r="CF48" s="264">
        <v>693.85515303751788</v>
      </c>
      <c r="CG48" s="264">
        <v>851.76980484283297</v>
      </c>
      <c r="CH48" s="264">
        <v>764.83020498472081</v>
      </c>
      <c r="CI48" s="264">
        <v>468.05894884323823</v>
      </c>
      <c r="CJ48" s="264">
        <v>603.05138042819578</v>
      </c>
      <c r="CK48" s="264">
        <v>746.85225990334584</v>
      </c>
      <c r="CL48" s="264">
        <v>719.31489948919466</v>
      </c>
      <c r="CM48" s="264">
        <v>664.40210219196217</v>
      </c>
      <c r="CN48" s="264">
        <v>633.06878102381847</v>
      </c>
      <c r="CO48" s="264">
        <v>758.51195987828692</v>
      </c>
      <c r="CP48" s="264">
        <v>693.76899454416798</v>
      </c>
      <c r="CQ48" s="327">
        <v>674.37467840013426</v>
      </c>
      <c r="CR48" s="327">
        <v>676.15916622520922</v>
      </c>
      <c r="CS48" s="327">
        <v>797.21572589451966</v>
      </c>
      <c r="CT48" s="327">
        <v>684.22338237648728</v>
      </c>
      <c r="CU48" s="327">
        <v>595.15917829050716</v>
      </c>
      <c r="CV48" s="327">
        <v>654.67974883652676</v>
      </c>
      <c r="CW48" s="327">
        <v>836.84773597750234</v>
      </c>
      <c r="CX48" s="356">
        <v>649.53647356174474</v>
      </c>
      <c r="CY48" s="356">
        <v>588.23756231126686</v>
      </c>
      <c r="CZ48" s="356">
        <v>632.72547265093226</v>
      </c>
      <c r="DA48" s="356">
        <v>877.91552826222733</v>
      </c>
      <c r="DD48" s="356">
        <f t="shared" si="12"/>
        <v>-0.81182746193939614</v>
      </c>
      <c r="DE48" s="268">
        <f>+DD48*SUM(CT97:CW97)/SUM(CT$102:CW$102)</f>
        <v>-0.10103977384865892</v>
      </c>
      <c r="DG48" s="356"/>
      <c r="DH48" s="356"/>
    </row>
    <row r="49" spans="1:115" ht="13.8" thickBot="1" x14ac:dyDescent="0.3">
      <c r="A49" s="281" t="s">
        <v>372</v>
      </c>
      <c r="B49" s="264">
        <v>64.850537670539396</v>
      </c>
      <c r="C49" s="264">
        <v>62.827011561108819</v>
      </c>
      <c r="D49" s="264">
        <v>83.953955450384626</v>
      </c>
      <c r="E49" s="264">
        <v>134.4248914191908</v>
      </c>
      <c r="F49" s="264">
        <v>104.96363238551866</v>
      </c>
      <c r="G49" s="264">
        <v>102.16357236864823</v>
      </c>
      <c r="H49" s="264">
        <v>134.43251252654434</v>
      </c>
      <c r="I49" s="264">
        <v>207.88794007681591</v>
      </c>
      <c r="J49" s="264">
        <v>145.52219344912817</v>
      </c>
      <c r="K49" s="264">
        <v>136.2781189743537</v>
      </c>
      <c r="L49" s="264">
        <v>179.11743770311233</v>
      </c>
      <c r="M49" s="264">
        <v>286.78859247681044</v>
      </c>
      <c r="N49" s="264">
        <v>130.61844633663685</v>
      </c>
      <c r="O49" s="264">
        <v>128.22249430526685</v>
      </c>
      <c r="P49" s="264">
        <v>173.0320663996217</v>
      </c>
      <c r="Q49" s="264">
        <v>279.01287250596914</v>
      </c>
      <c r="R49" s="264">
        <v>109.61808439116722</v>
      </c>
      <c r="S49" s="264">
        <v>104.24839399455711</v>
      </c>
      <c r="T49" s="264">
        <v>133.67442581407565</v>
      </c>
      <c r="U49" s="264">
        <v>201.15247713434303</v>
      </c>
      <c r="V49" s="264">
        <v>151.21211468103172</v>
      </c>
      <c r="W49" s="264">
        <v>139.56357361848836</v>
      </c>
      <c r="X49" s="264">
        <v>182.87620010146762</v>
      </c>
      <c r="Y49" s="264">
        <v>295.21008882070333</v>
      </c>
      <c r="Z49" s="264">
        <v>139.62629202935494</v>
      </c>
      <c r="AA49" s="264">
        <v>138.99446106170225</v>
      </c>
      <c r="AB49" s="264">
        <v>188.7396615779864</v>
      </c>
      <c r="AC49" s="264">
        <v>303.6186471166119</v>
      </c>
      <c r="AD49" s="264">
        <v>146.13149669096327</v>
      </c>
      <c r="AE49" s="284">
        <v>140.97709326939889</v>
      </c>
      <c r="AF49" s="289">
        <v>187.94329147246125</v>
      </c>
      <c r="AG49" s="264">
        <v>300.69673784220208</v>
      </c>
      <c r="AH49" s="264">
        <v>173.15758390616134</v>
      </c>
      <c r="AI49" s="264">
        <v>167.74301077522102</v>
      </c>
      <c r="AJ49" s="264">
        <v>224.08780545118677</v>
      </c>
      <c r="AK49" s="264">
        <v>358.73078299051684</v>
      </c>
      <c r="AL49" s="264">
        <v>168.73503430002447</v>
      </c>
      <c r="AM49" s="264">
        <v>162.16369104150672</v>
      </c>
      <c r="AN49" s="264">
        <v>213.18599450870434</v>
      </c>
      <c r="AO49" s="264">
        <v>333.06204644016691</v>
      </c>
      <c r="AP49" s="264">
        <v>143.10211054765784</v>
      </c>
      <c r="AQ49" s="264">
        <v>135.97586769408366</v>
      </c>
      <c r="AR49" s="264">
        <v>180.54824572960405</v>
      </c>
      <c r="AS49" s="264">
        <v>291.00901034415938</v>
      </c>
      <c r="AT49" s="264">
        <v>151.38361745315072</v>
      </c>
      <c r="AU49" s="264">
        <v>148.54440768198873</v>
      </c>
      <c r="AV49" s="264">
        <v>199.48842965724319</v>
      </c>
      <c r="AW49" s="264">
        <v>318.51522925922336</v>
      </c>
      <c r="AX49" s="264">
        <v>203.5379469972672</v>
      </c>
      <c r="AY49" s="264">
        <v>195.68583452684351</v>
      </c>
      <c r="AZ49" s="264">
        <v>260.19008335284457</v>
      </c>
      <c r="BA49" s="264">
        <v>415.58884126196943</v>
      </c>
      <c r="BB49" s="264">
        <v>200.34457072751493</v>
      </c>
      <c r="BC49" s="264">
        <v>193.71610749828696</v>
      </c>
      <c r="BD49" s="264">
        <v>257.89338708357627</v>
      </c>
      <c r="BE49" s="264">
        <v>410.67714058916687</v>
      </c>
      <c r="BF49" s="264">
        <v>210.68727095855337</v>
      </c>
      <c r="BG49" s="264">
        <v>202.86877250899613</v>
      </c>
      <c r="BH49" s="264">
        <v>269.70539860000918</v>
      </c>
      <c r="BI49" s="264">
        <v>430.09525977235967</v>
      </c>
      <c r="BJ49" s="264">
        <v>207.12524637503054</v>
      </c>
      <c r="BK49" s="264">
        <v>199.72100186315754</v>
      </c>
      <c r="BL49" s="264">
        <v>265.1564482994782</v>
      </c>
      <c r="BM49" s="264">
        <v>420.93236945512928</v>
      </c>
      <c r="BN49" s="264">
        <v>171.72467590590838</v>
      </c>
      <c r="BO49" s="264">
        <v>165.67605307315219</v>
      </c>
      <c r="BP49" s="264">
        <v>222.05235482576475</v>
      </c>
      <c r="BQ49" s="264">
        <v>359.58516336914965</v>
      </c>
      <c r="BR49" s="264">
        <v>115.16255059590492</v>
      </c>
      <c r="BS49" s="264">
        <v>167.76221705163709</v>
      </c>
      <c r="BT49" s="264">
        <v>208.89375420579671</v>
      </c>
      <c r="BU49" s="264">
        <v>526.6734781466613</v>
      </c>
      <c r="BV49" s="264">
        <v>218.60591016577845</v>
      </c>
      <c r="BW49" s="264">
        <v>224.41307339732415</v>
      </c>
      <c r="BX49" s="264">
        <v>315.33405290660647</v>
      </c>
      <c r="BY49" s="264">
        <v>348.55396353029141</v>
      </c>
      <c r="BZ49" s="264">
        <v>188.99147175427257</v>
      </c>
      <c r="CA49" s="264">
        <v>224.15548521435036</v>
      </c>
      <c r="CB49" s="264">
        <v>275.49276150024014</v>
      </c>
      <c r="CC49" s="264">
        <v>491.20401129623957</v>
      </c>
      <c r="CD49" s="264">
        <v>275.70641117202837</v>
      </c>
      <c r="CE49" s="264">
        <v>223.66303148219075</v>
      </c>
      <c r="CF49" s="264">
        <v>327.62525157441416</v>
      </c>
      <c r="CG49" s="264">
        <v>473.3581069822539</v>
      </c>
      <c r="CH49" s="264">
        <v>228.23219217432495</v>
      </c>
      <c r="CI49" s="264">
        <v>170.24568614945497</v>
      </c>
      <c r="CJ49" s="264">
        <v>275.77493523149735</v>
      </c>
      <c r="CK49" s="264">
        <v>371.9234115727823</v>
      </c>
      <c r="CL49" s="264">
        <v>266.97830645942025</v>
      </c>
      <c r="CM49" s="264">
        <v>226.40053559373385</v>
      </c>
      <c r="CN49" s="264">
        <v>227.85005223125972</v>
      </c>
      <c r="CO49" s="264">
        <v>264.68339802945309</v>
      </c>
      <c r="CP49" s="264">
        <v>225.29650093286625</v>
      </c>
      <c r="CQ49" s="327">
        <v>263.53175026527651</v>
      </c>
      <c r="CR49" s="327">
        <v>261.16273600918464</v>
      </c>
      <c r="CS49" s="327">
        <v>280.02905648728591</v>
      </c>
      <c r="CT49" s="327">
        <v>403.86506629783116</v>
      </c>
      <c r="CU49" s="327">
        <v>364.1232607268588</v>
      </c>
      <c r="CV49" s="327">
        <v>203.55039647998655</v>
      </c>
      <c r="CW49" s="327">
        <v>149.59439422941546</v>
      </c>
      <c r="CX49" s="356">
        <v>322.93097182676507</v>
      </c>
      <c r="CY49" s="356">
        <v>304.82217540474301</v>
      </c>
      <c r="CZ49" s="356">
        <v>185.69399891812645</v>
      </c>
      <c r="DA49" s="356">
        <v>138.48789594835992</v>
      </c>
      <c r="DB49" s="267">
        <f>+DB47/DB45-1</f>
        <v>0.16373608024132613</v>
      </c>
      <c r="DD49" s="356">
        <f t="shared" si="12"/>
        <v>-15.091702578375488</v>
      </c>
      <c r="DE49" s="268">
        <f t="shared" ref="DE49" si="14">+DD49*SUM(CT98:CW98)/SUM(CT$102:CW$102)</f>
        <v>-0.62906473681237252</v>
      </c>
      <c r="DG49" s="356"/>
      <c r="DH49" s="356"/>
    </row>
    <row r="50" spans="1:115" ht="15.6" thickTop="1" thickBot="1" x14ac:dyDescent="0.3">
      <c r="A50" s="275" t="s">
        <v>373</v>
      </c>
      <c r="B50" s="265">
        <v>368.02874389702873</v>
      </c>
      <c r="C50" s="265">
        <v>369.06360699165702</v>
      </c>
      <c r="D50" s="265">
        <v>407.65540332430135</v>
      </c>
      <c r="E50" s="265">
        <v>456.35333011836525</v>
      </c>
      <c r="F50" s="265">
        <v>427.84953978158575</v>
      </c>
      <c r="G50" s="265">
        <v>477.49945210108717</v>
      </c>
      <c r="H50" s="265">
        <v>496.5901401116617</v>
      </c>
      <c r="I50" s="265">
        <v>582.54385307878863</v>
      </c>
      <c r="J50" s="265">
        <v>511.44557207716804</v>
      </c>
      <c r="K50" s="265">
        <v>483.29820898786869</v>
      </c>
      <c r="L50" s="265">
        <v>573.87399769081674</v>
      </c>
      <c r="M50" s="265">
        <v>643.8695373513799</v>
      </c>
      <c r="N50" s="265">
        <v>501.12803008850273</v>
      </c>
      <c r="O50" s="265">
        <v>532.31823400062103</v>
      </c>
      <c r="P50" s="265">
        <v>563.92734575297175</v>
      </c>
      <c r="Q50" s="265">
        <v>585.18728786937538</v>
      </c>
      <c r="R50" s="265">
        <v>416.83126762912468</v>
      </c>
      <c r="S50" s="265">
        <v>420.26243569156082</v>
      </c>
      <c r="T50" s="265">
        <v>481.22163611520961</v>
      </c>
      <c r="U50" s="265">
        <v>556.82820063420104</v>
      </c>
      <c r="V50" s="265">
        <v>421.92123906224958</v>
      </c>
      <c r="W50" s="265">
        <v>506.36084042193949</v>
      </c>
      <c r="X50" s="265">
        <v>484.68412517678559</v>
      </c>
      <c r="Y50" s="265">
        <v>630.86965035084336</v>
      </c>
      <c r="Z50" s="265">
        <v>476.96505937410001</v>
      </c>
      <c r="AA50" s="265">
        <v>483.67601645814722</v>
      </c>
      <c r="AB50" s="265">
        <v>563.97266462138703</v>
      </c>
      <c r="AC50" s="265">
        <v>613.68205308601614</v>
      </c>
      <c r="AD50" s="265">
        <v>582.14914012201518</v>
      </c>
      <c r="AE50" s="285">
        <v>478.44818494594938</v>
      </c>
      <c r="AF50" s="290">
        <v>545.44798096947011</v>
      </c>
      <c r="AG50" s="265">
        <v>612.62337547816128</v>
      </c>
      <c r="AH50" s="265">
        <v>589.53312812345018</v>
      </c>
      <c r="AI50" s="265">
        <v>596.02281938568035</v>
      </c>
      <c r="AJ50" s="265">
        <v>747.43236564254391</v>
      </c>
      <c r="AK50" s="265">
        <v>614.20932345562721</v>
      </c>
      <c r="AL50" s="265">
        <v>604.18297477875012</v>
      </c>
      <c r="AM50" s="265">
        <v>563.68515235788789</v>
      </c>
      <c r="AN50" s="265">
        <v>804.14118694687818</v>
      </c>
      <c r="AO50" s="265">
        <v>848.4758241170623</v>
      </c>
      <c r="AP50" s="265">
        <v>586.89616531570175</v>
      </c>
      <c r="AQ50" s="265">
        <v>653.36557621664542</v>
      </c>
      <c r="AR50" s="265">
        <v>696.1548104253759</v>
      </c>
      <c r="AS50" s="265">
        <v>694.80830481404485</v>
      </c>
      <c r="AT50" s="265">
        <v>679.52250910159444</v>
      </c>
      <c r="AU50" s="265">
        <v>703.53446432200542</v>
      </c>
      <c r="AV50" s="265">
        <v>791.03883963431883</v>
      </c>
      <c r="AW50" s="265">
        <v>833.46828197692457</v>
      </c>
      <c r="AX50" s="265">
        <v>731.88192462909819</v>
      </c>
      <c r="AY50" s="265">
        <v>772.17473580611886</v>
      </c>
      <c r="AZ50" s="265">
        <v>799.60123493631352</v>
      </c>
      <c r="BA50" s="265">
        <v>935.12580164328483</v>
      </c>
      <c r="BB50" s="265">
        <v>749.43574612136001</v>
      </c>
      <c r="BC50" s="265">
        <v>795.78012584300882</v>
      </c>
      <c r="BD50" s="265">
        <v>870.26186305159445</v>
      </c>
      <c r="BE50" s="265">
        <v>922.66537165755017</v>
      </c>
      <c r="BF50" s="265">
        <v>851.97642427842698</v>
      </c>
      <c r="BG50" s="265">
        <v>902.93654213935122</v>
      </c>
      <c r="BH50" s="265">
        <v>974.61562223795738</v>
      </c>
      <c r="BI50" s="265">
        <v>1007.9359604591925</v>
      </c>
      <c r="BJ50" s="265">
        <v>985.71251539591753</v>
      </c>
      <c r="BK50" s="265">
        <v>997.94696707641629</v>
      </c>
      <c r="BL50" s="265">
        <v>1069.7756553383256</v>
      </c>
      <c r="BM50" s="265">
        <v>1253.029901859026</v>
      </c>
      <c r="BN50" s="265">
        <v>979.59710201055191</v>
      </c>
      <c r="BO50" s="265">
        <v>1030.3767591154867</v>
      </c>
      <c r="BP50" s="265">
        <v>1153.8726123835961</v>
      </c>
      <c r="BQ50" s="265">
        <v>1137.9076642578277</v>
      </c>
      <c r="BR50" s="265">
        <v>892.92105494032091</v>
      </c>
      <c r="BS50" s="265">
        <v>942.93094857575477</v>
      </c>
      <c r="BT50" s="265">
        <v>1003.7445392099341</v>
      </c>
      <c r="BU50" s="265">
        <v>1506.4984572739941</v>
      </c>
      <c r="BV50" s="265">
        <v>883.82714500402324</v>
      </c>
      <c r="BW50" s="265">
        <v>956.35833105651432</v>
      </c>
      <c r="BX50" s="265">
        <v>1060.2930974079836</v>
      </c>
      <c r="BY50" s="265">
        <v>1393.1834265314835</v>
      </c>
      <c r="BZ50" s="265">
        <v>1049.6486067119613</v>
      </c>
      <c r="CA50" s="265">
        <v>1014.2940327125159</v>
      </c>
      <c r="CB50" s="265">
        <v>1134.427782416227</v>
      </c>
      <c r="CC50" s="265">
        <v>1458.9638126952914</v>
      </c>
      <c r="CD50" s="265">
        <v>842.88942658570568</v>
      </c>
      <c r="CE50" s="265">
        <v>1620.1261287215652</v>
      </c>
      <c r="CF50" s="265">
        <v>1278.8234718660249</v>
      </c>
      <c r="CG50" s="265">
        <v>1444.3906090488495</v>
      </c>
      <c r="CH50" s="265">
        <v>1138.1782971374771</v>
      </c>
      <c r="CI50" s="265">
        <v>904.77466383998774</v>
      </c>
      <c r="CJ50" s="265">
        <v>1167.2212766458169</v>
      </c>
      <c r="CK50" s="265">
        <v>1091.694021577551</v>
      </c>
      <c r="CL50" s="265">
        <v>1186.5602058811503</v>
      </c>
      <c r="CM50" s="265">
        <v>1162.0612226314738</v>
      </c>
      <c r="CN50" s="265">
        <v>1175.01263490675</v>
      </c>
      <c r="CO50" s="265">
        <v>1329.0214570059775</v>
      </c>
      <c r="CP50" s="265">
        <v>1239.5494109553713</v>
      </c>
      <c r="CQ50" s="326">
        <v>1060.402949536038</v>
      </c>
      <c r="CR50" s="326">
        <v>1435.785080678382</v>
      </c>
      <c r="CS50" s="326">
        <v>1373.5016946673634</v>
      </c>
      <c r="CT50" s="326">
        <v>1256.3227459686377</v>
      </c>
      <c r="CU50" s="326">
        <v>1417.8163055551611</v>
      </c>
      <c r="CV50" s="326">
        <v>1284.6786064190769</v>
      </c>
      <c r="CW50" s="326">
        <v>1247.7189836701625</v>
      </c>
      <c r="CX50" s="355">
        <v>1132.498172715872</v>
      </c>
      <c r="CY50" s="355">
        <v>1373.8032723812908</v>
      </c>
      <c r="CZ50" s="355">
        <v>1479.6081666996129</v>
      </c>
      <c r="DA50" s="355">
        <v>1269.7088159932034</v>
      </c>
      <c r="DD50" s="355">
        <f t="shared" si="12"/>
        <v>0.94269549136860586</v>
      </c>
      <c r="DE50" s="268">
        <f t="shared" ref="DE50" si="15">+DE51+DE52</f>
        <v>0.19422863716535727</v>
      </c>
      <c r="DG50" s="355"/>
      <c r="DH50" s="355"/>
    </row>
    <row r="51" spans="1:115" ht="13.8" thickTop="1" x14ac:dyDescent="0.25">
      <c r="A51" s="278" t="s">
        <v>374</v>
      </c>
      <c r="B51" s="264">
        <v>305.83780808817164</v>
      </c>
      <c r="C51" s="264">
        <v>309.94527344248905</v>
      </c>
      <c r="D51" s="264">
        <v>319.18202043022984</v>
      </c>
      <c r="E51" s="264">
        <v>329.07093431730499</v>
      </c>
      <c r="F51" s="264">
        <v>297.80363414626601</v>
      </c>
      <c r="G51" s="264">
        <v>356.43846548628937</v>
      </c>
      <c r="H51" s="264">
        <v>317.79695187075862</v>
      </c>
      <c r="I51" s="264">
        <v>334.25507649281315</v>
      </c>
      <c r="J51" s="264">
        <v>345.98581144132828</v>
      </c>
      <c r="K51" s="264">
        <v>322.48058412828919</v>
      </c>
      <c r="L51" s="264">
        <v>356.63072488745348</v>
      </c>
      <c r="M51" s="264">
        <v>352.00349799449009</v>
      </c>
      <c r="N51" s="264">
        <v>312.94949022502578</v>
      </c>
      <c r="O51" s="264">
        <v>350.57771654519121</v>
      </c>
      <c r="P51" s="264">
        <v>330.04712633139252</v>
      </c>
      <c r="Q51" s="264">
        <v>287.50021520229154</v>
      </c>
      <c r="R51" s="264">
        <v>293.71926434481321</v>
      </c>
      <c r="S51" s="264">
        <v>303.33669048499939</v>
      </c>
      <c r="T51" s="264">
        <v>330.36583523960928</v>
      </c>
      <c r="U51" s="264">
        <v>361.146665966211</v>
      </c>
      <c r="V51" s="264">
        <v>294.60238017494305</v>
      </c>
      <c r="W51" s="264">
        <v>382.74406317309592</v>
      </c>
      <c r="X51" s="264">
        <v>316.62700480938423</v>
      </c>
      <c r="Y51" s="264">
        <v>401.8316832922095</v>
      </c>
      <c r="Z51" s="264">
        <v>349.22286357598693</v>
      </c>
      <c r="AA51" s="264">
        <v>357.10574502659404</v>
      </c>
      <c r="AB51" s="264">
        <v>391.25821577992559</v>
      </c>
      <c r="AC51" s="264">
        <v>381.34201695299606</v>
      </c>
      <c r="AD51" s="264">
        <v>441.46548825273936</v>
      </c>
      <c r="AE51" s="284">
        <v>346.91309107595714</v>
      </c>
      <c r="AF51" s="289">
        <v>374.93439871143761</v>
      </c>
      <c r="AG51" s="264">
        <v>392.90342254518646</v>
      </c>
      <c r="AH51" s="264">
        <v>441.52331555779836</v>
      </c>
      <c r="AI51" s="264">
        <v>452.54237399317162</v>
      </c>
      <c r="AJ51" s="264">
        <v>558.6600500659348</v>
      </c>
      <c r="AK51" s="264">
        <v>382.69296155390225</v>
      </c>
      <c r="AL51" s="264">
        <v>423.18931701256986</v>
      </c>
      <c r="AM51" s="264">
        <v>390.3190716501025</v>
      </c>
      <c r="AN51" s="264">
        <v>572.06104696760417</v>
      </c>
      <c r="AO51" s="264">
        <v>556.23291371601761</v>
      </c>
      <c r="AP51" s="264">
        <v>453.35128018791693</v>
      </c>
      <c r="AQ51" s="264">
        <v>519.09848198911106</v>
      </c>
      <c r="AR51" s="264">
        <v>530.40858939786233</v>
      </c>
      <c r="AS51" s="264">
        <v>490.44928442665986</v>
      </c>
      <c r="AT51" s="264">
        <v>540.10495528764011</v>
      </c>
      <c r="AU51" s="264">
        <v>565.52096675615644</v>
      </c>
      <c r="AV51" s="264">
        <v>607.13396583851795</v>
      </c>
      <c r="AW51" s="264">
        <v>590.93150251897953</v>
      </c>
      <c r="AX51" s="264">
        <v>618.27508905582022</v>
      </c>
      <c r="AY51" s="264">
        <v>659.69993406209687</v>
      </c>
      <c r="AZ51" s="264">
        <v>655.16516107565269</v>
      </c>
      <c r="BA51" s="264">
        <v>745.38359163346399</v>
      </c>
      <c r="BB51" s="264">
        <v>611.68532277536713</v>
      </c>
      <c r="BC51" s="264">
        <v>658.99839145975261</v>
      </c>
      <c r="BD51" s="264">
        <v>696.5273411797051</v>
      </c>
      <c r="BE51" s="264">
        <v>703.77911664770841</v>
      </c>
      <c r="BF51" s="264">
        <v>685.39871521266775</v>
      </c>
      <c r="BG51" s="264">
        <v>738.9602531547032</v>
      </c>
      <c r="BH51" s="264">
        <v>765.08064659856177</v>
      </c>
      <c r="BI51" s="264">
        <v>739.24207626849091</v>
      </c>
      <c r="BJ51" s="264">
        <v>808.98862588195379</v>
      </c>
      <c r="BK51" s="264">
        <v>823.12503985000308</v>
      </c>
      <c r="BL51" s="264">
        <v>840.77810601679914</v>
      </c>
      <c r="BM51" s="264">
        <v>950.32182560641172</v>
      </c>
      <c r="BN51" s="264">
        <v>813.98497511152755</v>
      </c>
      <c r="BO51" s="264">
        <v>867.41446038210165</v>
      </c>
      <c r="BP51" s="264">
        <v>944.74327816118227</v>
      </c>
      <c r="BQ51" s="264">
        <v>876.93855673550468</v>
      </c>
      <c r="BR51" s="264">
        <v>795.93048295270592</v>
      </c>
      <c r="BS51" s="264">
        <v>800.93248751576061</v>
      </c>
      <c r="BT51" s="264">
        <v>894.39572463395245</v>
      </c>
      <c r="BU51" s="264">
        <v>1009.044304897582</v>
      </c>
      <c r="BV51" s="264">
        <v>705.57915630075138</v>
      </c>
      <c r="BW51" s="264">
        <v>783.04962129153387</v>
      </c>
      <c r="BX51" s="264">
        <v>831.48988491788145</v>
      </c>
      <c r="BY51" s="264">
        <v>1074.5833374898339</v>
      </c>
      <c r="BZ51" s="264">
        <v>880.42254462662345</v>
      </c>
      <c r="CA51" s="264">
        <v>818.3841689194943</v>
      </c>
      <c r="CB51" s="264">
        <v>920.92240601333674</v>
      </c>
      <c r="CC51" s="264">
        <v>1120.8690574306484</v>
      </c>
      <c r="CD51" s="264">
        <v>631.45949065459638</v>
      </c>
      <c r="CE51" s="264">
        <v>1462.5396658676507</v>
      </c>
      <c r="CF51" s="264">
        <v>999.69607658978475</v>
      </c>
      <c r="CG51" s="264">
        <v>1125.4330109974592</v>
      </c>
      <c r="CH51" s="264">
        <v>942.48948445049768</v>
      </c>
      <c r="CI51" s="264">
        <v>817.51755672497222</v>
      </c>
      <c r="CJ51" s="264">
        <v>938.48189554796966</v>
      </c>
      <c r="CK51" s="264">
        <v>877.84288984824457</v>
      </c>
      <c r="CL51" s="264">
        <v>996.73620692468921</v>
      </c>
      <c r="CM51" s="264">
        <v>1011.9052061845713</v>
      </c>
      <c r="CN51" s="264">
        <v>1036.8711717507956</v>
      </c>
      <c r="CO51" s="264">
        <v>1095.7125562799454</v>
      </c>
      <c r="CP51" s="264">
        <v>1025.0036639273596</v>
      </c>
      <c r="CQ51" s="327">
        <v>911.56581605679253</v>
      </c>
      <c r="CR51" s="327">
        <v>1278.8468333030253</v>
      </c>
      <c r="CS51" s="327">
        <v>1221.3192237771862</v>
      </c>
      <c r="CT51" s="327">
        <v>1053.8530541186744</v>
      </c>
      <c r="CU51" s="327">
        <v>1242.6422508480905</v>
      </c>
      <c r="CV51" s="327">
        <v>1120.9859446371368</v>
      </c>
      <c r="CW51" s="327">
        <v>1132.2576603158832</v>
      </c>
      <c r="CX51" s="356">
        <v>973.00378872362546</v>
      </c>
      <c r="CY51" s="356">
        <v>1229.7330724141718</v>
      </c>
      <c r="CZ51" s="356">
        <v>1346.7901120511244</v>
      </c>
      <c r="DA51" s="356">
        <v>1167.8364104314778</v>
      </c>
      <c r="DD51" s="356">
        <f t="shared" si="12"/>
        <v>3.6842657791888778</v>
      </c>
      <c r="DE51" s="268">
        <f t="shared" ref="DE51:DE53" si="16">+DD51*SUM(CT100:CW100)/SUM(CT$102:CW$102)</f>
        <v>0.64470540272410926</v>
      </c>
      <c r="DG51" s="356"/>
      <c r="DH51" s="356"/>
    </row>
    <row r="52" spans="1:115" ht="13.8" thickBot="1" x14ac:dyDescent="0.3">
      <c r="A52" s="281" t="s">
        <v>375</v>
      </c>
      <c r="B52" s="264">
        <v>88.010322050302008</v>
      </c>
      <c r="C52" s="264">
        <v>85.401905018212219</v>
      </c>
      <c r="D52" s="264">
        <v>114.71109546995619</v>
      </c>
      <c r="E52" s="264">
        <v>153.24921220130727</v>
      </c>
      <c r="F52" s="264">
        <v>153.09898738929422</v>
      </c>
      <c r="G52" s="264">
        <v>149.69238871774542</v>
      </c>
      <c r="H52" s="264">
        <v>202.19151475225416</v>
      </c>
      <c r="I52" s="264">
        <v>271.08883970381078</v>
      </c>
      <c r="J52" s="264">
        <v>189.99422233860773</v>
      </c>
      <c r="K52" s="264">
        <v>184.33317827738549</v>
      </c>
      <c r="L52" s="264">
        <v>247.11708691338333</v>
      </c>
      <c r="M52" s="264">
        <v>328.95578195640866</v>
      </c>
      <c r="N52" s="264">
        <v>213.97102111717675</v>
      </c>
      <c r="O52" s="264">
        <v>204.61878499769219</v>
      </c>
      <c r="P52" s="264">
        <v>268.41291939170964</v>
      </c>
      <c r="Q52" s="264">
        <v>347.21444033293744</v>
      </c>
      <c r="R52" s="264">
        <v>135.41611262546792</v>
      </c>
      <c r="S52" s="264">
        <v>127.41658269264188</v>
      </c>
      <c r="T52" s="264">
        <v>167.38103087914973</v>
      </c>
      <c r="U52" s="264">
        <v>220.42051341547887</v>
      </c>
      <c r="V52" s="264">
        <v>141.24563842934447</v>
      </c>
      <c r="W52" s="264">
        <v>137.28413354235639</v>
      </c>
      <c r="X52" s="264">
        <v>186.33134846219767</v>
      </c>
      <c r="Y52" s="264">
        <v>253.89847010149836</v>
      </c>
      <c r="Z52" s="264">
        <v>142.20105547407024</v>
      </c>
      <c r="AA52" s="264">
        <v>140.97378951658229</v>
      </c>
      <c r="AB52" s="264">
        <v>191.69944402456176</v>
      </c>
      <c r="AC52" s="264">
        <v>256.86816633041525</v>
      </c>
      <c r="AD52" s="264">
        <v>148.49775480826898</v>
      </c>
      <c r="AE52" s="284">
        <v>142.82984177295958</v>
      </c>
      <c r="AF52" s="289">
        <v>189.68555356397508</v>
      </c>
      <c r="AG52" s="264">
        <v>249.89049888598549</v>
      </c>
      <c r="AH52" s="264">
        <v>156.77693529072027</v>
      </c>
      <c r="AI52" s="264">
        <v>150.27281155668143</v>
      </c>
      <c r="AJ52" s="264">
        <v>200.26424047781876</v>
      </c>
      <c r="AK52" s="264">
        <v>266.65149240101857</v>
      </c>
      <c r="AL52" s="264">
        <v>199.75081266059112</v>
      </c>
      <c r="AM52" s="264">
        <v>192.34976439313203</v>
      </c>
      <c r="AN52" s="264">
        <v>254.14139429695362</v>
      </c>
      <c r="AO52" s="264">
        <v>331.12438215040902</v>
      </c>
      <c r="AP52" s="264">
        <v>130.84527782635089</v>
      </c>
      <c r="AQ52" s="264">
        <v>124.47337458689304</v>
      </c>
      <c r="AR52" s="264">
        <v>166.0036910945135</v>
      </c>
      <c r="AS52" s="264">
        <v>222.96652723616472</v>
      </c>
      <c r="AT52" s="264">
        <v>138.33826804631121</v>
      </c>
      <c r="AU52" s="264">
        <v>136.21499371232116</v>
      </c>
      <c r="AV52" s="264">
        <v>184.97312530661102</v>
      </c>
      <c r="AW52" s="264">
        <v>248.90902989135429</v>
      </c>
      <c r="AX52" s="264">
        <v>105.73352798194543</v>
      </c>
      <c r="AY52" s="264">
        <v>103.01756476489858</v>
      </c>
      <c r="AZ52" s="264">
        <v>138.99878319438386</v>
      </c>
      <c r="BA52" s="264">
        <v>186.62701711370403</v>
      </c>
      <c r="BB52" s="264">
        <v>134.19101704689419</v>
      </c>
      <c r="BC52" s="264">
        <v>130.15971186551943</v>
      </c>
      <c r="BD52" s="264">
        <v>173.7286989787782</v>
      </c>
      <c r="BE52" s="264">
        <v>229.27394540353578</v>
      </c>
      <c r="BF52" s="264">
        <v>165.55107039658992</v>
      </c>
      <c r="BG52" s="264">
        <v>159.22428471697867</v>
      </c>
      <c r="BH52" s="264">
        <v>213.89478154312295</v>
      </c>
      <c r="BI52" s="264">
        <v>288.36446784091976</v>
      </c>
      <c r="BJ52" s="264">
        <v>174.84100974246431</v>
      </c>
      <c r="BK52" s="264">
        <v>172.16600800238189</v>
      </c>
      <c r="BL52" s="264">
        <v>233.76401183396149</v>
      </c>
      <c r="BM52" s="264">
        <v>314.60315666077133</v>
      </c>
      <c r="BN52" s="264">
        <v>160.78185589722838</v>
      </c>
      <c r="BO52" s="264">
        <v>155.46685359550523</v>
      </c>
      <c r="BP52" s="264">
        <v>206.46048116108895</v>
      </c>
      <c r="BQ52" s="264">
        <v>270.10153765886434</v>
      </c>
      <c r="BR52" s="264">
        <v>85.296673734138736</v>
      </c>
      <c r="BS52" s="264">
        <v>135.67712508035834</v>
      </c>
      <c r="BT52" s="264">
        <v>96.252346226816456</v>
      </c>
      <c r="BU52" s="264">
        <v>528.56585495868728</v>
      </c>
      <c r="BV52" s="264">
        <v>178.24798870327106</v>
      </c>
      <c r="BW52" s="264">
        <v>173.30870976497988</v>
      </c>
      <c r="BX52" s="264">
        <v>228.80321249010177</v>
      </c>
      <c r="BY52" s="264">
        <v>318.6000890416488</v>
      </c>
      <c r="BZ52" s="264">
        <v>168.88781770889679</v>
      </c>
      <c r="CA52" s="264">
        <v>195.79975287957711</v>
      </c>
      <c r="CB52" s="264">
        <v>213.34468882354534</v>
      </c>
      <c r="CC52" s="264">
        <v>338.313163356953</v>
      </c>
      <c r="CD52" s="264">
        <v>208.47585682658703</v>
      </c>
      <c r="CE52" s="264">
        <v>167.66918240996</v>
      </c>
      <c r="CF52" s="264">
        <v>277.28397958872188</v>
      </c>
      <c r="CG52" s="264">
        <v>316.6416424648325</v>
      </c>
      <c r="CH52" s="264">
        <v>197.83659471462411</v>
      </c>
      <c r="CI52" s="264">
        <v>95.138010108327137</v>
      </c>
      <c r="CJ52" s="264">
        <v>228.40599562811491</v>
      </c>
      <c r="CK52" s="264">
        <v>213.54720351284345</v>
      </c>
      <c r="CL52" s="264">
        <v>193.83303508798107</v>
      </c>
      <c r="CM52" s="264">
        <v>159.00771162296249</v>
      </c>
      <c r="CN52" s="264">
        <v>148.97774793025698</v>
      </c>
      <c r="CO52" s="264">
        <v>234.94803799699042</v>
      </c>
      <c r="CP52" s="264">
        <v>216.70178562996986</v>
      </c>
      <c r="CQ52" s="327">
        <v>155.24473491486165</v>
      </c>
      <c r="CR52" s="327">
        <v>171.47727853265653</v>
      </c>
      <c r="CS52" s="327">
        <v>165.82096094438543</v>
      </c>
      <c r="CT52" s="327">
        <v>208.02990056349574</v>
      </c>
      <c r="CU52" s="327">
        <v>186.44140622418726</v>
      </c>
      <c r="CV52" s="327">
        <v>173.43682640319273</v>
      </c>
      <c r="CW52" s="327">
        <v>129.00000582473925</v>
      </c>
      <c r="CX52" s="356">
        <v>165.94630048049498</v>
      </c>
      <c r="CY52" s="356">
        <v>158.64855816431967</v>
      </c>
      <c r="CZ52" s="356">
        <v>151.57305349380573</v>
      </c>
      <c r="DA52" s="356">
        <v>119.62080996368424</v>
      </c>
      <c r="DD52" s="356">
        <f t="shared" si="12"/>
        <v>-14.509719610412631</v>
      </c>
      <c r="DE52" s="268">
        <f t="shared" si="16"/>
        <v>-0.45047676555875199</v>
      </c>
      <c r="DG52" s="356"/>
      <c r="DH52" s="356"/>
    </row>
    <row r="53" spans="1:115" ht="15.6" thickTop="1" thickBot="1" x14ac:dyDescent="0.3">
      <c r="A53" s="275" t="s">
        <v>6</v>
      </c>
      <c r="B53" s="265">
        <v>2426.6748089206421</v>
      </c>
      <c r="C53" s="265">
        <v>2575.310437085835</v>
      </c>
      <c r="D53" s="265">
        <v>2429.6087359452285</v>
      </c>
      <c r="E53" s="265">
        <v>2408.7174256760054</v>
      </c>
      <c r="F53" s="265">
        <v>2486.7723554850554</v>
      </c>
      <c r="G53" s="265">
        <v>2622.7729726301141</v>
      </c>
      <c r="H53" s="265">
        <v>2554.929260314314</v>
      </c>
      <c r="I53" s="265">
        <v>2552.9586646492307</v>
      </c>
      <c r="J53" s="265">
        <v>2625.5327718208719</v>
      </c>
      <c r="K53" s="265">
        <v>2725.7867916043961</v>
      </c>
      <c r="L53" s="265">
        <v>2650.4559139561024</v>
      </c>
      <c r="M53" s="265">
        <v>2657.4862766688057</v>
      </c>
      <c r="N53" s="265">
        <v>2711.0630613403787</v>
      </c>
      <c r="O53" s="265">
        <v>2784.5816055495229</v>
      </c>
      <c r="P53" s="265">
        <v>2816.5522931030591</v>
      </c>
      <c r="Q53" s="265">
        <v>2824.2828025709932</v>
      </c>
      <c r="R53" s="265">
        <v>2799.47467036026</v>
      </c>
      <c r="S53" s="265">
        <v>2932.3417111372191</v>
      </c>
      <c r="T53" s="265">
        <v>2968.8487731888104</v>
      </c>
      <c r="U53" s="265">
        <v>3043.103965117029</v>
      </c>
      <c r="V53" s="265">
        <v>3055.7096328879497</v>
      </c>
      <c r="W53" s="265">
        <v>3182.5931116703405</v>
      </c>
      <c r="X53" s="265">
        <v>3149.555112128477</v>
      </c>
      <c r="Y53" s="265">
        <v>3183.7134385667514</v>
      </c>
      <c r="Z53" s="265">
        <v>3158.5419311067394</v>
      </c>
      <c r="AA53" s="265">
        <v>3214.9629363422796</v>
      </c>
      <c r="AB53" s="265">
        <v>3255.3907123740028</v>
      </c>
      <c r="AC53" s="265">
        <v>3222.804293110044</v>
      </c>
      <c r="AD53" s="265">
        <v>3209.909757747514</v>
      </c>
      <c r="AE53" s="285">
        <v>3288.5436607214888</v>
      </c>
      <c r="AF53" s="296">
        <v>3324.0948577051286</v>
      </c>
      <c r="AG53" s="265">
        <v>3518.7478053557043</v>
      </c>
      <c r="AH53" s="265">
        <v>3403.9293200041766</v>
      </c>
      <c r="AI53" s="265">
        <v>3480.0032587703081</v>
      </c>
      <c r="AJ53" s="265">
        <v>3528.6904843909929</v>
      </c>
      <c r="AK53" s="265">
        <v>3506.0294817123154</v>
      </c>
      <c r="AL53" s="265">
        <v>3537.7892653976651</v>
      </c>
      <c r="AM53" s="265">
        <v>3640.9237495733751</v>
      </c>
      <c r="AN53" s="265">
        <v>3563.7935443882952</v>
      </c>
      <c r="AO53" s="265">
        <v>3572.5043764917673</v>
      </c>
      <c r="AP53" s="265">
        <v>3617.7201246421091</v>
      </c>
      <c r="AQ53" s="265">
        <v>3679.1597137237827</v>
      </c>
      <c r="AR53" s="265">
        <v>3679.219114633293</v>
      </c>
      <c r="AS53" s="265">
        <v>3708.1321566033944</v>
      </c>
      <c r="AT53" s="265">
        <v>3700.3285105927962</v>
      </c>
      <c r="AU53" s="265">
        <v>3776.3260410436837</v>
      </c>
      <c r="AV53" s="265">
        <v>3799.7692432717054</v>
      </c>
      <c r="AW53" s="265">
        <v>3833.5068050836435</v>
      </c>
      <c r="AX53" s="265">
        <v>3817.3990071258904</v>
      </c>
      <c r="AY53" s="265">
        <v>3854.2561869641736</v>
      </c>
      <c r="AZ53" s="265">
        <v>3942.5548218835688</v>
      </c>
      <c r="BA53" s="265">
        <v>4006.317064410553</v>
      </c>
      <c r="BB53" s="265">
        <v>4090.8645177446888</v>
      </c>
      <c r="BC53" s="265">
        <v>4114.2172086573919</v>
      </c>
      <c r="BD53" s="265">
        <v>4106.6847675136078</v>
      </c>
      <c r="BE53" s="265">
        <v>4031.3628451099748</v>
      </c>
      <c r="BF53" s="265">
        <v>4246.3999643996331</v>
      </c>
      <c r="BG53" s="265">
        <v>4260.0661216859435</v>
      </c>
      <c r="BH53" s="265">
        <v>4322.2405036447926</v>
      </c>
      <c r="BI53" s="265">
        <v>4330.8485409990708</v>
      </c>
      <c r="BJ53" s="265">
        <v>4412.4756569818846</v>
      </c>
      <c r="BK53" s="265">
        <v>4479.6093171301836</v>
      </c>
      <c r="BL53" s="265">
        <v>4521.4179566265429</v>
      </c>
      <c r="BM53" s="265">
        <v>4727.5475477251093</v>
      </c>
      <c r="BN53" s="265">
        <v>4647.0708669156711</v>
      </c>
      <c r="BO53" s="265">
        <v>4764.0759706301396</v>
      </c>
      <c r="BP53" s="265">
        <v>4849.1231865006812</v>
      </c>
      <c r="BQ53" s="265">
        <v>4908.8252571540188</v>
      </c>
      <c r="BR53" s="265">
        <v>4876.8954092683762</v>
      </c>
      <c r="BS53" s="265">
        <v>5035.8266833882381</v>
      </c>
      <c r="BT53" s="265">
        <v>5002.4485332806544</v>
      </c>
      <c r="BU53" s="265">
        <v>5123.3953740626966</v>
      </c>
      <c r="BV53" s="265">
        <v>5099.1681807122332</v>
      </c>
      <c r="BW53" s="265">
        <v>5232.9196486867759</v>
      </c>
      <c r="BX53" s="265">
        <v>5237.4428259035631</v>
      </c>
      <c r="BY53" s="265">
        <v>5178.6363446973955</v>
      </c>
      <c r="BZ53" s="265">
        <v>5298.6930390923471</v>
      </c>
      <c r="CA53" s="265">
        <v>5479.8341092121482</v>
      </c>
      <c r="CB53" s="265">
        <v>5359.2337424171192</v>
      </c>
      <c r="CC53" s="265">
        <v>5431.1028095991642</v>
      </c>
      <c r="CD53" s="265">
        <v>5460.0353658774056</v>
      </c>
      <c r="CE53" s="265">
        <v>5668.6365274239952</v>
      </c>
      <c r="CF53" s="265">
        <v>5577.1021691403585</v>
      </c>
      <c r="CG53" s="265">
        <v>5612.6205881716451</v>
      </c>
      <c r="CH53" s="265">
        <v>5536.2536026899061</v>
      </c>
      <c r="CI53" s="265">
        <v>5554.8226365053779</v>
      </c>
      <c r="CJ53" s="265">
        <v>5598.71169501037</v>
      </c>
      <c r="CK53" s="265">
        <v>5686.6195703697113</v>
      </c>
      <c r="CL53" s="265">
        <v>5691.7246446080171</v>
      </c>
      <c r="CM53" s="265">
        <v>5824.9262809036536</v>
      </c>
      <c r="CN53" s="265">
        <v>5773.270130660374</v>
      </c>
      <c r="CO53" s="265">
        <v>5833.6028027770762</v>
      </c>
      <c r="CP53" s="265">
        <v>5898.6706085867036</v>
      </c>
      <c r="CQ53" s="326">
        <v>6074.0835851188858</v>
      </c>
      <c r="CR53" s="326">
        <v>6002.6136372242972</v>
      </c>
      <c r="CS53" s="326">
        <v>6012.2610523327967</v>
      </c>
      <c r="CT53" s="326">
        <v>6070.2109472697312</v>
      </c>
      <c r="CU53" s="326">
        <v>6281.7159449213023</v>
      </c>
      <c r="CV53" s="326">
        <v>6173.8695395704217</v>
      </c>
      <c r="CW53" s="326">
        <v>6240.9710944619901</v>
      </c>
      <c r="CX53" s="355">
        <v>6305.9752705132669</v>
      </c>
      <c r="CY53" s="355">
        <v>6430.9097754311351</v>
      </c>
      <c r="CZ53" s="355">
        <v>6381.2296983225187</v>
      </c>
      <c r="DA53" s="355">
        <v>6505.2956516300583</v>
      </c>
      <c r="DD53" s="355">
        <f t="shared" si="12"/>
        <v>3.4588400313706913</v>
      </c>
      <c r="DE53" s="268">
        <f t="shared" si="16"/>
        <v>3.4588400313706913</v>
      </c>
      <c r="DG53" s="355"/>
      <c r="DH53" s="355"/>
    </row>
    <row r="54" spans="1:115" ht="13.8" thickTop="1" x14ac:dyDescent="0.25">
      <c r="B54" s="267"/>
      <c r="C54" s="267"/>
      <c r="D54" s="267"/>
      <c r="E54" s="267"/>
      <c r="F54" s="267"/>
      <c r="G54" s="267"/>
      <c r="H54" s="267"/>
      <c r="I54" s="267"/>
      <c r="J54" s="267"/>
      <c r="K54" s="267"/>
      <c r="L54" s="267"/>
      <c r="M54" s="267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  <c r="Z54" s="267"/>
      <c r="AA54" s="267"/>
      <c r="AB54" s="267"/>
      <c r="AC54" s="267"/>
      <c r="AD54" s="267"/>
      <c r="AE54" s="267"/>
      <c r="AF54" s="267"/>
      <c r="AG54" s="267"/>
      <c r="AH54" s="267"/>
      <c r="AI54" s="267"/>
      <c r="AJ54" s="267"/>
      <c r="AK54" s="267"/>
      <c r="AL54" s="267"/>
      <c r="AM54" s="267"/>
      <c r="AN54" s="267"/>
      <c r="AO54" s="267"/>
      <c r="AP54" s="267"/>
      <c r="AQ54" s="267"/>
      <c r="AR54" s="267"/>
      <c r="AS54" s="267"/>
      <c r="AT54" s="267"/>
      <c r="AU54" s="267"/>
      <c r="AV54" s="267"/>
      <c r="AW54" s="267"/>
      <c r="AX54" s="267"/>
      <c r="AY54" s="267"/>
      <c r="AZ54" s="267"/>
      <c r="BA54" s="267"/>
      <c r="BB54" s="267"/>
      <c r="BC54" s="267"/>
      <c r="BD54" s="267"/>
      <c r="BE54" s="267"/>
      <c r="BF54" s="267"/>
      <c r="BG54" s="267"/>
      <c r="BH54" s="267"/>
      <c r="BI54" s="267"/>
      <c r="BJ54" s="267"/>
      <c r="BK54" s="267"/>
      <c r="BL54" s="267"/>
      <c r="BM54" s="267"/>
      <c r="BN54" s="267"/>
      <c r="BO54" s="267"/>
      <c r="BP54" s="267"/>
      <c r="BQ54" s="267"/>
      <c r="BR54" s="267"/>
      <c r="BS54" s="267"/>
      <c r="BT54" s="267"/>
      <c r="BU54" s="267"/>
      <c r="BV54" s="267"/>
      <c r="BW54" s="267"/>
      <c r="BX54" s="267"/>
      <c r="BY54" s="267"/>
      <c r="BZ54" s="267"/>
      <c r="CA54" s="267"/>
      <c r="CB54" s="267"/>
      <c r="CC54" s="267"/>
      <c r="CD54" s="267"/>
      <c r="CE54" s="267"/>
      <c r="CF54" s="267"/>
      <c r="CG54" s="267"/>
      <c r="CH54" s="267"/>
      <c r="CI54" s="267"/>
      <c r="CJ54" s="267"/>
      <c r="CK54" s="267"/>
      <c r="CL54" s="267"/>
      <c r="CM54" s="267"/>
      <c r="CN54" s="267"/>
      <c r="CO54" s="267"/>
      <c r="CP54" s="267"/>
      <c r="CQ54" s="267"/>
      <c r="CR54" s="267"/>
      <c r="CS54" s="267"/>
      <c r="CT54" s="267"/>
      <c r="CU54" s="267"/>
      <c r="CV54" s="267"/>
      <c r="CW54" s="267"/>
      <c r="CX54" s="267"/>
      <c r="CY54" s="267"/>
      <c r="CZ54" s="267"/>
      <c r="DA54" s="267"/>
      <c r="DG54" s="267"/>
      <c r="DH54" s="267"/>
    </row>
    <row r="55" spans="1:115" ht="14.25" customHeight="1" x14ac:dyDescent="0.25">
      <c r="B55" s="267"/>
      <c r="C55" s="267"/>
      <c r="D55" s="267"/>
      <c r="E55" s="267"/>
      <c r="F55" s="267">
        <f t="shared" ref="F55:BQ55" si="17">F53/B53-1</f>
        <v>2.4765389389418857E-2</v>
      </c>
      <c r="G55" s="267">
        <f t="shared" si="17"/>
        <v>1.8429830773328604E-2</v>
      </c>
      <c r="H55" s="267">
        <f t="shared" si="17"/>
        <v>5.1580537440045982E-2</v>
      </c>
      <c r="I55" s="267">
        <f t="shared" si="17"/>
        <v>5.9883005551281787E-2</v>
      </c>
      <c r="J55" s="267">
        <f t="shared" si="17"/>
        <v>5.5799404408591657E-2</v>
      </c>
      <c r="K55" s="267">
        <f t="shared" si="17"/>
        <v>3.9276681607321784E-2</v>
      </c>
      <c r="L55" s="267">
        <f t="shared" si="17"/>
        <v>3.7389157940927342E-2</v>
      </c>
      <c r="M55" s="267">
        <f t="shared" si="17"/>
        <v>4.0943715018565197E-2</v>
      </c>
      <c r="N55" s="267">
        <f t="shared" si="17"/>
        <v>3.2576355716249283E-2</v>
      </c>
      <c r="O55" s="267">
        <f t="shared" si="17"/>
        <v>2.1569850630364318E-2</v>
      </c>
      <c r="P55" s="267">
        <f t="shared" si="17"/>
        <v>6.2667097487782542E-2</v>
      </c>
      <c r="Q55" s="267">
        <f t="shared" si="17"/>
        <v>6.2764774127552325E-2</v>
      </c>
      <c r="R55" s="267">
        <f t="shared" si="17"/>
        <v>3.2611417373733076E-2</v>
      </c>
      <c r="S55" s="267">
        <f t="shared" si="17"/>
        <v>5.3063665037942576E-2</v>
      </c>
      <c r="T55" s="267">
        <f t="shared" si="17"/>
        <v>5.407195188908176E-2</v>
      </c>
      <c r="U55" s="267">
        <f t="shared" si="17"/>
        <v>7.7478488466820261E-2</v>
      </c>
      <c r="V55" s="267">
        <f t="shared" si="17"/>
        <v>9.15296592037802E-2</v>
      </c>
      <c r="W55" s="267">
        <f t="shared" si="17"/>
        <v>8.5341827517117386E-2</v>
      </c>
      <c r="X55" s="267">
        <f t="shared" si="17"/>
        <v>6.0867478522852458E-2</v>
      </c>
      <c r="Y55" s="267">
        <f t="shared" si="17"/>
        <v>4.6205938101860022E-2</v>
      </c>
      <c r="Z55" s="267">
        <f t="shared" si="17"/>
        <v>3.3652509751590065E-2</v>
      </c>
      <c r="AA55" s="267">
        <f t="shared" si="17"/>
        <v>1.0170896352801551E-2</v>
      </c>
      <c r="AB55" s="267">
        <f t="shared" si="17"/>
        <v>3.3603349196198673E-2</v>
      </c>
      <c r="AC55" s="267">
        <f t="shared" si="17"/>
        <v>1.2278383497005496E-2</v>
      </c>
      <c r="AD55" s="267">
        <f t="shared" si="17"/>
        <v>1.6263145388345501E-2</v>
      </c>
      <c r="AE55" s="267">
        <f t="shared" si="17"/>
        <v>2.2886958834717808E-2</v>
      </c>
      <c r="AF55" s="267">
        <f t="shared" si="17"/>
        <v>2.1104731014306655E-2</v>
      </c>
      <c r="AG55" s="267">
        <f t="shared" si="17"/>
        <v>9.1827950235250366E-2</v>
      </c>
      <c r="AH55" s="267">
        <f t="shared" si="17"/>
        <v>6.0443930483831343E-2</v>
      </c>
      <c r="AI55" s="267">
        <f t="shared" si="17"/>
        <v>5.8220178231361608E-2</v>
      </c>
      <c r="AJ55" s="267">
        <f t="shared" si="17"/>
        <v>6.1549274447333824E-2</v>
      </c>
      <c r="AK55" s="267">
        <f t="shared" si="17"/>
        <v>-3.6144459185256661E-3</v>
      </c>
      <c r="AL55" s="267">
        <f t="shared" si="17"/>
        <v>3.9325124821723456E-2</v>
      </c>
      <c r="AM55" s="267">
        <f t="shared" si="17"/>
        <v>4.6241477043883483E-2</v>
      </c>
      <c r="AN55" s="267">
        <f t="shared" si="17"/>
        <v>9.9478999794906375E-3</v>
      </c>
      <c r="AO55" s="267">
        <f t="shared" si="17"/>
        <v>1.8960164233127408E-2</v>
      </c>
      <c r="AP55" s="267">
        <f t="shared" si="17"/>
        <v>2.2593448407520977E-2</v>
      </c>
      <c r="AQ55" s="267">
        <f t="shared" si="17"/>
        <v>1.0501720656711955E-2</v>
      </c>
      <c r="AR55" s="267">
        <f t="shared" si="17"/>
        <v>3.2388399834988091E-2</v>
      </c>
      <c r="AS55" s="267">
        <f t="shared" si="17"/>
        <v>3.7964342606296553E-2</v>
      </c>
      <c r="AT55" s="267">
        <f t="shared" si="17"/>
        <v>2.2834377205688261E-2</v>
      </c>
      <c r="AU55" s="267">
        <f t="shared" si="17"/>
        <v>2.6409923700092985E-2</v>
      </c>
      <c r="AV55" s="267">
        <f t="shared" si="17"/>
        <v>3.2765139797994225E-2</v>
      </c>
      <c r="AW55" s="267">
        <f t="shared" si="17"/>
        <v>3.3810728200984741E-2</v>
      </c>
      <c r="AX55" s="267">
        <f t="shared" si="17"/>
        <v>3.1637865718668223E-2</v>
      </c>
      <c r="AY55" s="267">
        <f t="shared" si="17"/>
        <v>2.0636498298476358E-2</v>
      </c>
      <c r="AZ55" s="267">
        <f t="shared" si="17"/>
        <v>3.7577434173060809E-2</v>
      </c>
      <c r="BA55" s="267">
        <f t="shared" si="17"/>
        <v>4.5078897237835758E-2</v>
      </c>
      <c r="BB55" s="267">
        <f t="shared" si="17"/>
        <v>7.1636606524055679E-2</v>
      </c>
      <c r="BC55" s="267">
        <f t="shared" si="17"/>
        <v>6.7447779567029187E-2</v>
      </c>
      <c r="BD55" s="267">
        <f t="shared" si="17"/>
        <v>4.1630352156174943E-2</v>
      </c>
      <c r="BE55" s="267">
        <f t="shared" si="17"/>
        <v>6.251572278667572E-3</v>
      </c>
      <c r="BF55" s="267">
        <f t="shared" si="17"/>
        <v>3.8020190104142593E-2</v>
      </c>
      <c r="BG55" s="267">
        <f t="shared" si="17"/>
        <v>3.5449978849353636E-2</v>
      </c>
      <c r="BH55" s="267">
        <f t="shared" si="17"/>
        <v>5.2488990106170919E-2</v>
      </c>
      <c r="BI55" s="267">
        <f t="shared" si="17"/>
        <v>7.4288945797168937E-2</v>
      </c>
      <c r="BJ55" s="267">
        <f t="shared" si="17"/>
        <v>3.9109762145481675E-2</v>
      </c>
      <c r="BK55" s="267">
        <f t="shared" si="17"/>
        <v>5.1535161467717971E-2</v>
      </c>
      <c r="BL55" s="267">
        <f t="shared" si="17"/>
        <v>4.6081992155177609E-2</v>
      </c>
      <c r="BM55" s="267">
        <f t="shared" si="17"/>
        <v>9.1598448426581269E-2</v>
      </c>
      <c r="BN55" s="267">
        <f t="shared" si="17"/>
        <v>5.3166346552549371E-2</v>
      </c>
      <c r="BO55" s="267">
        <f t="shared" si="17"/>
        <v>6.3502558674513265E-2</v>
      </c>
      <c r="BP55" s="267">
        <f t="shared" si="17"/>
        <v>7.2478420048263104E-2</v>
      </c>
      <c r="BQ55" s="267">
        <f t="shared" si="17"/>
        <v>3.8344978574808897E-2</v>
      </c>
      <c r="BR55" s="267">
        <f t="shared" ref="BR55:CV55" si="18">BR53/BN53-1</f>
        <v>4.9455786006819213E-2</v>
      </c>
      <c r="BS55" s="267">
        <f t="shared" si="18"/>
        <v>5.7041641324236503E-2</v>
      </c>
      <c r="BT55" s="267">
        <f t="shared" si="18"/>
        <v>3.1619189878865361E-2</v>
      </c>
      <c r="BU55" s="267">
        <f t="shared" si="18"/>
        <v>4.3711092912905869E-2</v>
      </c>
      <c r="BV55" s="267">
        <f t="shared" si="18"/>
        <v>4.5576694349736213E-2</v>
      </c>
      <c r="BW55" s="267">
        <f t="shared" si="18"/>
        <v>3.913815500217499E-2</v>
      </c>
      <c r="BX55" s="267">
        <f t="shared" si="18"/>
        <v>4.697585413613381E-2</v>
      </c>
      <c r="BY55" s="267">
        <f t="shared" si="18"/>
        <v>1.0782101829259094E-2</v>
      </c>
      <c r="BZ55" s="267">
        <f t="shared" si="18"/>
        <v>3.9128903246381075E-2</v>
      </c>
      <c r="CA55" s="267">
        <f t="shared" si="18"/>
        <v>4.7184836974773159E-2</v>
      </c>
      <c r="CB55" s="267">
        <f t="shared" si="18"/>
        <v>2.3253889457503396E-2</v>
      </c>
      <c r="CC55" s="267">
        <f t="shared" si="18"/>
        <v>4.8751533820342141E-2</v>
      </c>
      <c r="CD55" s="267">
        <f t="shared" si="18"/>
        <v>3.0449457176461747E-2</v>
      </c>
      <c r="CE55" s="267">
        <f t="shared" si="18"/>
        <v>3.4454039018161353E-2</v>
      </c>
      <c r="CF55" s="267">
        <f t="shared" si="18"/>
        <v>4.0652906216584572E-2</v>
      </c>
      <c r="CG55" s="267">
        <f t="shared" si="18"/>
        <v>3.3421900659228676E-2</v>
      </c>
      <c r="CH55" s="267">
        <f t="shared" si="18"/>
        <v>1.3959293613522661E-2</v>
      </c>
      <c r="CI55" s="267">
        <f t="shared" si="18"/>
        <v>-2.0077824776381981E-2</v>
      </c>
      <c r="CJ55" s="267">
        <f t="shared" si="18"/>
        <v>3.8746871071473343E-3</v>
      </c>
      <c r="CK55" s="267">
        <f t="shared" si="18"/>
        <v>1.3184390613186325E-2</v>
      </c>
      <c r="CL55" s="267">
        <f t="shared" si="18"/>
        <v>2.8082355519727598E-2</v>
      </c>
      <c r="CM55" s="267">
        <f t="shared" si="18"/>
        <v>4.8625070875026433E-2</v>
      </c>
      <c r="CN55" s="267">
        <f t="shared" si="18"/>
        <v>3.1178321935307451E-2</v>
      </c>
      <c r="CO55" s="267">
        <f t="shared" si="18"/>
        <v>2.5847206866663752E-2</v>
      </c>
      <c r="CP55" s="267">
        <f t="shared" si="18"/>
        <v>3.6359096214314324E-2</v>
      </c>
      <c r="CQ55" s="267">
        <f t="shared" si="18"/>
        <v>4.277432746781118E-2</v>
      </c>
      <c r="CR55" s="267">
        <f t="shared" si="18"/>
        <v>3.9725060732207496E-2</v>
      </c>
      <c r="CS55" s="267">
        <f t="shared" si="18"/>
        <v>3.0625713747715277E-2</v>
      </c>
      <c r="CT55" s="267">
        <f t="shared" si="18"/>
        <v>2.9081186264802827E-2</v>
      </c>
      <c r="CU55" s="267">
        <f t="shared" si="18"/>
        <v>3.4183322783226444E-2</v>
      </c>
      <c r="CV55" s="267">
        <f t="shared" si="18"/>
        <v>2.8530222449119069E-2</v>
      </c>
      <c r="CW55" s="267">
        <f>CW53/CS53-1</f>
        <v>3.8040604048696913E-2</v>
      </c>
      <c r="CX55" s="267">
        <f>CX53/CT53-1</f>
        <v>3.8839560155578878E-2</v>
      </c>
      <c r="CY55" s="267">
        <f>CY53/CU53-1</f>
        <v>2.3750489805330011E-2</v>
      </c>
      <c r="CZ55" s="267">
        <f t="shared" ref="CZ55:DA55" si="19">CZ53/CV53-1</f>
        <v>3.3586741252476404E-2</v>
      </c>
      <c r="DA55" s="267">
        <f t="shared" si="19"/>
        <v>4.235311350866855E-2</v>
      </c>
      <c r="DG55" s="267"/>
      <c r="DH55" s="267"/>
    </row>
    <row r="56" spans="1:115" x14ac:dyDescent="0.25"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  <c r="AA56" s="268"/>
      <c r="AB56" s="268"/>
      <c r="AC56" s="268"/>
      <c r="AD56" s="268"/>
      <c r="AE56" s="268"/>
      <c r="AF56" s="268"/>
      <c r="AG56" s="268"/>
      <c r="AH56" s="268"/>
      <c r="AI56" s="268"/>
      <c r="AJ56" s="268"/>
      <c r="AK56" s="268"/>
      <c r="AL56" s="268"/>
      <c r="AM56" s="268"/>
      <c r="AN56" s="268"/>
      <c r="AO56" s="268"/>
      <c r="AP56" s="268"/>
      <c r="AQ56" s="268"/>
      <c r="AR56" s="268"/>
      <c r="AS56" s="268"/>
      <c r="AT56" s="268"/>
      <c r="AU56" s="268"/>
      <c r="AV56" s="268"/>
      <c r="AW56" s="268"/>
      <c r="AX56" s="268"/>
      <c r="AY56" s="268"/>
      <c r="AZ56" s="268"/>
      <c r="BA56" s="268"/>
      <c r="BB56" s="268"/>
      <c r="BC56" s="268"/>
      <c r="BD56" s="268"/>
      <c r="BE56" s="268"/>
      <c r="BF56" s="268"/>
      <c r="BG56" s="268"/>
      <c r="BH56" s="268"/>
      <c r="BI56" s="268"/>
      <c r="BJ56" s="268"/>
      <c r="BK56" s="268"/>
      <c r="BL56" s="268"/>
      <c r="BM56" s="268"/>
      <c r="BN56" s="268"/>
      <c r="BO56" s="268"/>
      <c r="BP56" s="268"/>
      <c r="BQ56" s="268"/>
      <c r="BR56" s="268"/>
      <c r="BS56" s="268"/>
      <c r="BT56" s="268"/>
      <c r="BU56" s="268"/>
      <c r="BV56" s="268"/>
      <c r="BW56" s="268"/>
      <c r="BX56" s="268"/>
      <c r="BY56" s="268"/>
      <c r="BZ56" s="268"/>
      <c r="CA56" s="268"/>
      <c r="CB56" s="268"/>
      <c r="CC56" s="268"/>
      <c r="CD56" s="268"/>
      <c r="CE56" s="268"/>
      <c r="CF56" s="268"/>
      <c r="CG56" s="268"/>
      <c r="CH56" s="268"/>
      <c r="CI56" s="268"/>
      <c r="CJ56" s="268"/>
      <c r="CK56" s="268"/>
      <c r="CL56" s="268"/>
      <c r="CM56" s="268"/>
      <c r="CN56" s="268"/>
      <c r="CO56" s="268"/>
      <c r="CP56" s="268"/>
      <c r="CQ56" s="268"/>
      <c r="CR56" s="268"/>
      <c r="CS56" s="268"/>
      <c r="CT56" s="268"/>
      <c r="CU56" s="268"/>
      <c r="CV56" s="268"/>
      <c r="CW56" s="268"/>
      <c r="CX56" s="268"/>
      <c r="CY56" s="268"/>
      <c r="CZ56" s="268"/>
      <c r="DA56" s="268"/>
      <c r="DG56" s="268"/>
      <c r="DH56" s="268"/>
    </row>
    <row r="57" spans="1:115" ht="26.4" x14ac:dyDescent="0.25">
      <c r="A57" s="273" t="s">
        <v>376</v>
      </c>
      <c r="BV57" s="268"/>
      <c r="BW57" s="268"/>
      <c r="BX57" s="268"/>
      <c r="BY57" s="268"/>
      <c r="BZ57" s="268"/>
      <c r="CA57" s="268"/>
      <c r="CB57" s="268"/>
      <c r="CC57" s="268"/>
      <c r="CD57" s="268"/>
      <c r="CE57" s="268"/>
      <c r="CF57" s="268"/>
      <c r="CG57" s="268"/>
      <c r="CH57" s="268"/>
      <c r="CI57" s="268"/>
      <c r="CJ57" s="268"/>
      <c r="CK57" s="268"/>
      <c r="CL57" s="268"/>
      <c r="CM57" s="268"/>
      <c r="CN57" s="268"/>
      <c r="CO57" s="268"/>
      <c r="CP57" s="268"/>
      <c r="CQ57" s="268"/>
      <c r="CR57" s="268"/>
      <c r="CS57" s="268"/>
      <c r="CT57" s="268"/>
      <c r="CU57" s="268"/>
      <c r="CV57" s="268"/>
      <c r="CW57" s="268"/>
      <c r="CX57" s="268"/>
      <c r="CY57" s="268"/>
      <c r="CZ57" s="268"/>
      <c r="DA57" s="268"/>
      <c r="DG57" s="268"/>
      <c r="DH57" s="268"/>
    </row>
    <row r="58" spans="1:115" x14ac:dyDescent="0.25">
      <c r="DD58" s="268"/>
    </row>
    <row r="59" spans="1:115" ht="40.200000000000003" thickBot="1" x14ac:dyDescent="0.3">
      <c r="A59" s="274" t="s">
        <v>0</v>
      </c>
      <c r="B59" s="262" t="str">
        <f t="shared" ref="B59:BM59" si="20">B10</f>
        <v>T1_1999</v>
      </c>
      <c r="C59" s="262" t="str">
        <f t="shared" si="20"/>
        <v>T2_1999</v>
      </c>
      <c r="D59" s="262" t="str">
        <f t="shared" si="20"/>
        <v>T3_1999</v>
      </c>
      <c r="E59" s="262" t="str">
        <f t="shared" si="20"/>
        <v>T4_1999</v>
      </c>
      <c r="F59" s="262" t="str">
        <f t="shared" si="20"/>
        <v>T1_2000</v>
      </c>
      <c r="G59" s="262" t="str">
        <f t="shared" si="20"/>
        <v>T2_2000</v>
      </c>
      <c r="H59" s="262" t="str">
        <f t="shared" si="20"/>
        <v>T3_2000</v>
      </c>
      <c r="I59" s="262" t="str">
        <f t="shared" si="20"/>
        <v>T4_2000</v>
      </c>
      <c r="J59" s="262" t="str">
        <f t="shared" si="20"/>
        <v>T1_2001</v>
      </c>
      <c r="K59" s="262" t="str">
        <f t="shared" si="20"/>
        <v>T2_2001</v>
      </c>
      <c r="L59" s="262" t="str">
        <f t="shared" si="20"/>
        <v>T3_2001</v>
      </c>
      <c r="M59" s="262" t="str">
        <f t="shared" si="20"/>
        <v>T4_2001</v>
      </c>
      <c r="N59" s="262" t="str">
        <f t="shared" si="20"/>
        <v>T1_2002</v>
      </c>
      <c r="O59" s="262" t="str">
        <f t="shared" si="20"/>
        <v>T2_2002</v>
      </c>
      <c r="P59" s="262" t="str">
        <f t="shared" si="20"/>
        <v>T3_2002</v>
      </c>
      <c r="Q59" s="262" t="str">
        <f t="shared" si="20"/>
        <v>T4_2002</v>
      </c>
      <c r="R59" s="262" t="str">
        <f t="shared" si="20"/>
        <v>T1_2003</v>
      </c>
      <c r="S59" s="262" t="str">
        <f t="shared" si="20"/>
        <v>T2_2003</v>
      </c>
      <c r="T59" s="262" t="str">
        <f t="shared" si="20"/>
        <v>T3_2003</v>
      </c>
      <c r="U59" s="262" t="str">
        <f t="shared" si="20"/>
        <v>T4_2003</v>
      </c>
      <c r="V59" s="262" t="str">
        <f t="shared" si="20"/>
        <v>T1_2004</v>
      </c>
      <c r="W59" s="262" t="str">
        <f t="shared" si="20"/>
        <v>T2_2004</v>
      </c>
      <c r="X59" s="262" t="str">
        <f t="shared" si="20"/>
        <v>T3_2004</v>
      </c>
      <c r="Y59" s="262" t="str">
        <f t="shared" si="20"/>
        <v>T4_2004</v>
      </c>
      <c r="Z59" s="262" t="str">
        <f t="shared" si="20"/>
        <v>T1_2005</v>
      </c>
      <c r="AA59" s="262" t="str">
        <f t="shared" si="20"/>
        <v>T2_2005</v>
      </c>
      <c r="AB59" s="262" t="str">
        <f t="shared" si="20"/>
        <v>T3_2005</v>
      </c>
      <c r="AC59" s="262" t="str">
        <f t="shared" si="20"/>
        <v>T4_2005</v>
      </c>
      <c r="AD59" s="262" t="str">
        <f t="shared" si="20"/>
        <v>T1_2006</v>
      </c>
      <c r="AE59" s="262" t="str">
        <f t="shared" si="20"/>
        <v>T2_2006</v>
      </c>
      <c r="AF59" s="262" t="str">
        <f t="shared" si="20"/>
        <v>T3_2006</v>
      </c>
      <c r="AG59" s="262" t="str">
        <f t="shared" si="20"/>
        <v>T4_2006</v>
      </c>
      <c r="AH59" s="262" t="str">
        <f t="shared" si="20"/>
        <v>T1_2007</v>
      </c>
      <c r="AI59" s="262" t="str">
        <f t="shared" si="20"/>
        <v>T2_2007</v>
      </c>
      <c r="AJ59" s="262" t="str">
        <f t="shared" si="20"/>
        <v>T3_2007</v>
      </c>
      <c r="AK59" s="262" t="str">
        <f t="shared" si="20"/>
        <v>T4_2007</v>
      </c>
      <c r="AL59" s="262" t="str">
        <f t="shared" si="20"/>
        <v>T1_2008</v>
      </c>
      <c r="AM59" s="262" t="str">
        <f t="shared" si="20"/>
        <v>T2_2008</v>
      </c>
      <c r="AN59" s="262" t="str">
        <f t="shared" si="20"/>
        <v>T3_2008</v>
      </c>
      <c r="AO59" s="262" t="str">
        <f t="shared" si="20"/>
        <v>T4_2008</v>
      </c>
      <c r="AP59" s="262" t="str">
        <f t="shared" si="20"/>
        <v>T1_2009</v>
      </c>
      <c r="AQ59" s="262" t="str">
        <f t="shared" si="20"/>
        <v>T2_2009</v>
      </c>
      <c r="AR59" s="262" t="str">
        <f t="shared" si="20"/>
        <v>T3_2009</v>
      </c>
      <c r="AS59" s="262" t="str">
        <f t="shared" si="20"/>
        <v>T4_2009</v>
      </c>
      <c r="AT59" s="262" t="str">
        <f t="shared" si="20"/>
        <v>T1_2010</v>
      </c>
      <c r="AU59" s="262" t="str">
        <f t="shared" si="20"/>
        <v>T2_2010</v>
      </c>
      <c r="AV59" s="262" t="str">
        <f t="shared" si="20"/>
        <v>T3_2010</v>
      </c>
      <c r="AW59" s="262" t="str">
        <f t="shared" si="20"/>
        <v>T4_2010</v>
      </c>
      <c r="AX59" s="262" t="str">
        <f t="shared" si="20"/>
        <v>T1_2011</v>
      </c>
      <c r="AY59" s="262" t="str">
        <f t="shared" si="20"/>
        <v>T2_2011</v>
      </c>
      <c r="AZ59" s="262" t="str">
        <f t="shared" si="20"/>
        <v>T3_2011</v>
      </c>
      <c r="BA59" s="262" t="str">
        <f t="shared" si="20"/>
        <v>T4_2011</v>
      </c>
      <c r="BB59" s="262" t="str">
        <f t="shared" si="20"/>
        <v>T1_2012</v>
      </c>
      <c r="BC59" s="262" t="str">
        <f t="shared" si="20"/>
        <v>T2_2012</v>
      </c>
      <c r="BD59" s="262" t="str">
        <f t="shared" si="20"/>
        <v>T3_2012</v>
      </c>
      <c r="BE59" s="262" t="str">
        <f t="shared" si="20"/>
        <v>T4_2012</v>
      </c>
      <c r="BF59" s="262" t="str">
        <f t="shared" si="20"/>
        <v>T1_2013</v>
      </c>
      <c r="BG59" s="262" t="str">
        <f t="shared" si="20"/>
        <v>T2_2013</v>
      </c>
      <c r="BH59" s="262" t="str">
        <f t="shared" si="20"/>
        <v>T3_2013</v>
      </c>
      <c r="BI59" s="262" t="str">
        <f t="shared" si="20"/>
        <v>T4_2013</v>
      </c>
      <c r="BJ59" s="262" t="str">
        <f t="shared" si="20"/>
        <v>T1_2014</v>
      </c>
      <c r="BK59" s="262" t="str">
        <f t="shared" si="20"/>
        <v>T2_2014</v>
      </c>
      <c r="BL59" s="262" t="str">
        <f t="shared" si="20"/>
        <v>T3_2014</v>
      </c>
      <c r="BM59" s="262" t="str">
        <f t="shared" si="20"/>
        <v>T4_2014</v>
      </c>
      <c r="BN59" s="262" t="str">
        <f t="shared" ref="BN59:BQ59" si="21">BN10</f>
        <v>T1_2015</v>
      </c>
      <c r="BO59" s="262" t="str">
        <f t="shared" si="21"/>
        <v>T2_2015</v>
      </c>
      <c r="BP59" s="262" t="str">
        <f t="shared" si="21"/>
        <v>T3_2015</v>
      </c>
      <c r="BQ59" s="262" t="str">
        <f t="shared" si="21"/>
        <v>T4_2015</v>
      </c>
      <c r="BR59" s="262" t="s">
        <v>553</v>
      </c>
      <c r="BS59" s="262" t="s">
        <v>554</v>
      </c>
      <c r="BT59" s="262" t="s">
        <v>555</v>
      </c>
      <c r="BU59" s="262" t="s">
        <v>556</v>
      </c>
      <c r="BV59" s="262" t="s">
        <v>352</v>
      </c>
      <c r="BW59" s="262" t="s">
        <v>353</v>
      </c>
      <c r="BX59" s="262" t="s">
        <v>354</v>
      </c>
      <c r="BY59" s="262" t="s">
        <v>355</v>
      </c>
      <c r="BZ59" s="262" t="s">
        <v>356</v>
      </c>
      <c r="CA59" s="262" t="s">
        <v>269</v>
      </c>
      <c r="CB59" s="262" t="s">
        <v>357</v>
      </c>
      <c r="CC59" s="262" t="s">
        <v>358</v>
      </c>
      <c r="CD59" s="262" t="s">
        <v>359</v>
      </c>
      <c r="CE59" s="262" t="s">
        <v>360</v>
      </c>
      <c r="CF59" s="262" t="s">
        <v>361</v>
      </c>
      <c r="CG59" s="328" t="s">
        <v>362</v>
      </c>
      <c r="CH59" s="262" t="s">
        <v>363</v>
      </c>
      <c r="CI59" s="262" t="s">
        <v>364</v>
      </c>
      <c r="CJ59" s="262" t="s">
        <v>365</v>
      </c>
      <c r="CK59" s="262" t="s">
        <v>366</v>
      </c>
      <c r="CL59" s="262" t="s">
        <v>378</v>
      </c>
      <c r="CM59" s="262" t="s">
        <v>561</v>
      </c>
      <c r="CN59" s="262" t="s">
        <v>557</v>
      </c>
      <c r="CO59" s="322" t="s">
        <v>560</v>
      </c>
      <c r="CP59" s="322" t="s">
        <v>562</v>
      </c>
      <c r="CQ59" s="322" t="s">
        <v>563</v>
      </c>
      <c r="CR59" s="322" t="s">
        <v>564</v>
      </c>
      <c r="CS59" s="322" t="s">
        <v>565</v>
      </c>
      <c r="CT59" s="322" t="s">
        <v>566</v>
      </c>
      <c r="CU59" s="322" t="s">
        <v>567</v>
      </c>
      <c r="CV59" s="322" t="s">
        <v>568</v>
      </c>
      <c r="CW59" s="322" t="s">
        <v>569</v>
      </c>
      <c r="CX59" s="262" t="str">
        <f t="shared" ref="CX59:DA59" si="22">CX10</f>
        <v>T1_2024</v>
      </c>
      <c r="CY59" s="262" t="str">
        <f t="shared" si="22"/>
        <v>T2_2024</v>
      </c>
      <c r="CZ59" s="262" t="str">
        <f t="shared" si="22"/>
        <v>T3_2024</v>
      </c>
      <c r="DA59" s="262" t="str">
        <f t="shared" si="22"/>
        <v>T4_2024</v>
      </c>
      <c r="DD59" s="358" t="s">
        <v>582</v>
      </c>
      <c r="DG59" s="262">
        <v>2023</v>
      </c>
      <c r="DH59" s="262">
        <v>2024</v>
      </c>
      <c r="DK59" s="262" t="s">
        <v>585</v>
      </c>
    </row>
    <row r="60" spans="1:115" ht="19.2" thickTop="1" thickBot="1" x14ac:dyDescent="0.3">
      <c r="A60" s="275" t="s">
        <v>7</v>
      </c>
      <c r="B60" s="263">
        <v>317.06677282703447</v>
      </c>
      <c r="C60" s="263">
        <v>369.02458737984512</v>
      </c>
      <c r="D60" s="263">
        <v>340.26982236319236</v>
      </c>
      <c r="E60" s="263">
        <v>324.63602653394798</v>
      </c>
      <c r="F60" s="263">
        <v>312.91885514659498</v>
      </c>
      <c r="G60" s="263">
        <v>370.81073873746993</v>
      </c>
      <c r="H60" s="263">
        <v>350.87051363593957</v>
      </c>
      <c r="I60" s="263">
        <v>325.04024200909561</v>
      </c>
      <c r="J60" s="263">
        <v>349.47991276880362</v>
      </c>
      <c r="K60" s="263">
        <v>399.06416396379814</v>
      </c>
      <c r="L60" s="263">
        <v>386.3226121140159</v>
      </c>
      <c r="M60" s="263">
        <v>358.96382414886978</v>
      </c>
      <c r="N60" s="263">
        <v>342.10583397559697</v>
      </c>
      <c r="O60" s="263">
        <v>401.55111858722478</v>
      </c>
      <c r="P60" s="263">
        <v>403.25723989843993</v>
      </c>
      <c r="Q60" s="263">
        <v>427.01045665479705</v>
      </c>
      <c r="R60" s="263">
        <v>371.01941297448008</v>
      </c>
      <c r="S60" s="263">
        <v>413.10339950603759</v>
      </c>
      <c r="T60" s="263">
        <v>413.93177816790916</v>
      </c>
      <c r="U60" s="263">
        <v>420.21783117274481</v>
      </c>
      <c r="V60" s="263">
        <v>409.05495619376222</v>
      </c>
      <c r="W60" s="263">
        <v>463.57665356018634</v>
      </c>
      <c r="X60" s="263">
        <v>442.21441980332224</v>
      </c>
      <c r="Y60" s="263">
        <v>428.56649640833479</v>
      </c>
      <c r="Z60" s="263">
        <v>394.16275682717202</v>
      </c>
      <c r="AA60" s="263">
        <v>435.98463482180466</v>
      </c>
      <c r="AB60" s="263">
        <v>455.94813366251259</v>
      </c>
      <c r="AC60" s="263">
        <v>435.30452319907243</v>
      </c>
      <c r="AD60" s="263">
        <v>362.05874051648641</v>
      </c>
      <c r="AE60" s="263">
        <v>437.71098750306834</v>
      </c>
      <c r="AF60" s="287">
        <v>460.49882754102032</v>
      </c>
      <c r="AG60" s="263">
        <v>446.64472511471968</v>
      </c>
      <c r="AH60" s="263">
        <v>398.99273132994438</v>
      </c>
      <c r="AI60" s="263">
        <v>471.19394103622471</v>
      </c>
      <c r="AJ60" s="263">
        <v>472.81192495821074</v>
      </c>
      <c r="AK60" s="263">
        <v>473.1435159136002</v>
      </c>
      <c r="AL60" s="263">
        <v>455.40782295623438</v>
      </c>
      <c r="AM60" s="263">
        <v>497.21726652091547</v>
      </c>
      <c r="AN60" s="263">
        <v>494.45839927615242</v>
      </c>
      <c r="AO60" s="263">
        <v>530.81655691606272</v>
      </c>
      <c r="AP60" s="263">
        <v>497.60065938552725</v>
      </c>
      <c r="AQ60" s="263">
        <v>537.88175051512826</v>
      </c>
      <c r="AR60" s="263">
        <v>541.33706172888037</v>
      </c>
      <c r="AS60" s="263">
        <v>575.91528834775215</v>
      </c>
      <c r="AT60" s="263">
        <v>509.15284232179033</v>
      </c>
      <c r="AU60" s="263">
        <v>583.28119772301477</v>
      </c>
      <c r="AV60" s="263">
        <v>611.74797991148228</v>
      </c>
      <c r="AW60" s="263">
        <v>646.32131540359649</v>
      </c>
      <c r="AX60" s="263">
        <v>556.41989541537339</v>
      </c>
      <c r="AY60" s="263">
        <v>615.05183856332019</v>
      </c>
      <c r="AZ60" s="263">
        <v>633.90866934665655</v>
      </c>
      <c r="BA60" s="263">
        <v>604.85029413286554</v>
      </c>
      <c r="BB60" s="263">
        <v>565.82777355612848</v>
      </c>
      <c r="BC60" s="263">
        <v>669.44461308477298</v>
      </c>
      <c r="BD60" s="263">
        <v>684.59513900331649</v>
      </c>
      <c r="BE60" s="263">
        <v>644.65754986705178</v>
      </c>
      <c r="BF60" s="263">
        <v>649.33147651475576</v>
      </c>
      <c r="BG60" s="263">
        <v>713.16276020358487</v>
      </c>
      <c r="BH60" s="263">
        <v>720.43663399996353</v>
      </c>
      <c r="BI60" s="263">
        <v>702.9891458439713</v>
      </c>
      <c r="BJ60" s="263">
        <v>668.36948451418209</v>
      </c>
      <c r="BK60" s="263">
        <v>752.91891595306288</v>
      </c>
      <c r="BL60" s="263">
        <v>774.77391896063159</v>
      </c>
      <c r="BM60" s="263">
        <v>826.88849066125647</v>
      </c>
      <c r="BN60" s="263">
        <v>792.57865901173568</v>
      </c>
      <c r="BO60" s="263">
        <v>873.85320225916712</v>
      </c>
      <c r="BP60" s="263">
        <v>814.46303849381002</v>
      </c>
      <c r="BQ60" s="263">
        <v>796.30562496532684</v>
      </c>
      <c r="BR60" s="263">
        <v>755.36515543769042</v>
      </c>
      <c r="BS60" s="263">
        <v>862.12822096660591</v>
      </c>
      <c r="BT60" s="263">
        <v>862.62905143747651</v>
      </c>
      <c r="BU60" s="263">
        <v>965.04057215822706</v>
      </c>
      <c r="BV60" s="263">
        <v>773.11292274466302</v>
      </c>
      <c r="BW60" s="263">
        <v>927.58403016217494</v>
      </c>
      <c r="BX60" s="263">
        <v>940.70873242675066</v>
      </c>
      <c r="BY60" s="263">
        <v>857.57931466641094</v>
      </c>
      <c r="BZ60" s="263">
        <v>853.0910817425447</v>
      </c>
      <c r="CA60" s="263">
        <v>975.08296982819456</v>
      </c>
      <c r="CB60" s="263">
        <v>915.78025187028049</v>
      </c>
      <c r="CC60" s="263">
        <v>919.32869655898048</v>
      </c>
      <c r="CD60" s="263">
        <v>837.90941165853337</v>
      </c>
      <c r="CE60" s="263">
        <v>1037.4165804525444</v>
      </c>
      <c r="CF60" s="263">
        <v>1016.857907959989</v>
      </c>
      <c r="CG60" s="263">
        <v>1013.2820999289333</v>
      </c>
      <c r="CH60" s="265">
        <v>972.26574873456309</v>
      </c>
      <c r="CI60" s="265">
        <v>1019.3388778672581</v>
      </c>
      <c r="CJ60" s="265">
        <v>1045.0559606035386</v>
      </c>
      <c r="CK60" s="265">
        <v>1069.5924127946405</v>
      </c>
      <c r="CL60" s="265">
        <v>981.86274330201559</v>
      </c>
      <c r="CM60" s="265">
        <v>1079.4846211428201</v>
      </c>
      <c r="CN60" s="265">
        <v>1080.6599471438597</v>
      </c>
      <c r="CO60" s="329">
        <v>1091.0846884113053</v>
      </c>
      <c r="CP60" s="329">
        <v>1059.1264954144042</v>
      </c>
      <c r="CQ60" s="329">
        <v>1229.3619511843137</v>
      </c>
      <c r="CR60" s="329">
        <v>1186.0291119546657</v>
      </c>
      <c r="CS60" s="329">
        <v>1102.5844414466169</v>
      </c>
      <c r="CT60" s="329">
        <v>1099.9620192537691</v>
      </c>
      <c r="CU60" s="329">
        <v>1314.7161930166139</v>
      </c>
      <c r="CV60" s="329">
        <v>1385.7220116207714</v>
      </c>
      <c r="CW60" s="329">
        <v>1369.3557761088452</v>
      </c>
      <c r="CX60" s="357">
        <v>1371.9565671112186</v>
      </c>
      <c r="CY60" s="357">
        <v>1521.7584993744752</v>
      </c>
      <c r="CZ60" s="357">
        <v>1586.7839622098797</v>
      </c>
      <c r="DA60" s="357">
        <v>1903.2964983492639</v>
      </c>
      <c r="DB60" s="375">
        <f>+DB61+DB62</f>
        <v>2555.0130000000004</v>
      </c>
      <c r="DC60" s="375">
        <f>+DC61+DC62</f>
        <v>2944.9209999999998</v>
      </c>
      <c r="DD60" s="359">
        <v>19.300245173774023</v>
      </c>
      <c r="DE60" s="267" t="e">
        <f>+#REF!/DC60-1</f>
        <v>#REF!</v>
      </c>
      <c r="DG60" s="352">
        <f>+SUM(CT60:CW60)</f>
        <v>5169.7559999999994</v>
      </c>
      <c r="DH60" s="352">
        <f>+SUM(CX60:DA60)</f>
        <v>6383.7955270448374</v>
      </c>
      <c r="DK60" s="352">
        <f>+DG60*(1+DD11/100)</f>
        <v>5351.0330324519737</v>
      </c>
    </row>
    <row r="61" spans="1:115" ht="18.600000000000001" thickTop="1" x14ac:dyDescent="0.25">
      <c r="A61" s="276" t="s">
        <v>225</v>
      </c>
      <c r="B61" s="264">
        <v>84.872852121297271</v>
      </c>
      <c r="C61" s="264">
        <v>141.90506482771744</v>
      </c>
      <c r="D61" s="264">
        <v>132.62414020053438</v>
      </c>
      <c r="E61" s="264">
        <v>92.090977658884938</v>
      </c>
      <c r="F61" s="264">
        <v>88.320450859867677</v>
      </c>
      <c r="G61" s="264">
        <v>145.46207109070869</v>
      </c>
      <c r="H61" s="264">
        <v>139.01889843768464</v>
      </c>
      <c r="I61" s="264">
        <v>98.001280018170604</v>
      </c>
      <c r="J61" s="264">
        <v>99.212249952231403</v>
      </c>
      <c r="K61" s="264">
        <v>166.09517971913664</v>
      </c>
      <c r="L61" s="264">
        <v>161.14520077693649</v>
      </c>
      <c r="M61" s="264">
        <v>111.74686523241056</v>
      </c>
      <c r="N61" s="264">
        <v>107.74445437622504</v>
      </c>
      <c r="O61" s="264">
        <v>174.13147625146303</v>
      </c>
      <c r="P61" s="264">
        <v>166.50294852739276</v>
      </c>
      <c r="Q61" s="264">
        <v>119.3361022414817</v>
      </c>
      <c r="R61" s="264">
        <v>104.36379841387875</v>
      </c>
      <c r="S61" s="264">
        <v>170.70342644127447</v>
      </c>
      <c r="T61" s="264">
        <v>161.16943158695562</v>
      </c>
      <c r="U61" s="264">
        <v>113.19210285242772</v>
      </c>
      <c r="V61" s="264">
        <v>108.92045229676089</v>
      </c>
      <c r="W61" s="264">
        <v>177.2810417004232</v>
      </c>
      <c r="X61" s="264">
        <v>170.33224171910857</v>
      </c>
      <c r="Y61" s="264">
        <v>126.00560466940817</v>
      </c>
      <c r="Z61" s="264">
        <v>112.57116786162543</v>
      </c>
      <c r="AA61" s="264">
        <v>185.31418404937457</v>
      </c>
      <c r="AB61" s="264">
        <v>184.29660402464384</v>
      </c>
      <c r="AC61" s="264">
        <v>127.1961572134062</v>
      </c>
      <c r="AD61" s="264">
        <v>107.99947064534203</v>
      </c>
      <c r="AE61" s="284">
        <v>175.02079531990586</v>
      </c>
      <c r="AF61" s="288">
        <v>164.85701524271053</v>
      </c>
      <c r="AG61" s="264">
        <v>112.77460866811025</v>
      </c>
      <c r="AH61" s="264">
        <v>105.72172296698049</v>
      </c>
      <c r="AI61" s="264">
        <v>174.46614273966048</v>
      </c>
      <c r="AJ61" s="264">
        <v>165.09712243364024</v>
      </c>
      <c r="AK61" s="264">
        <v>119.48478849824295</v>
      </c>
      <c r="AL61" s="264">
        <v>114.93778217819019</v>
      </c>
      <c r="AM61" s="264">
        <v>181.22371797144385</v>
      </c>
      <c r="AN61" s="264">
        <v>175.94151948520283</v>
      </c>
      <c r="AO61" s="264">
        <v>130.85481084782415</v>
      </c>
      <c r="AP61" s="264">
        <v>138.53316034169691</v>
      </c>
      <c r="AQ61" s="264">
        <v>230.07654744536231</v>
      </c>
      <c r="AR61" s="264">
        <v>211.95379305465528</v>
      </c>
      <c r="AS61" s="264">
        <v>148.51450237234837</v>
      </c>
      <c r="AT61" s="264">
        <v>153.61120008157445</v>
      </c>
      <c r="AU61" s="264">
        <v>247.0504330948317</v>
      </c>
      <c r="AV61" s="264">
        <v>235.48937265582583</v>
      </c>
      <c r="AW61" s="264">
        <v>171.92320941375598</v>
      </c>
      <c r="AX61" s="264">
        <v>156.22032518871291</v>
      </c>
      <c r="AY61" s="264">
        <v>251.91283846168898</v>
      </c>
      <c r="AZ61" s="264">
        <v>241.89839350364349</v>
      </c>
      <c r="BA61" s="264">
        <v>174.49640799712432</v>
      </c>
      <c r="BB61" s="264">
        <v>164.72496902692288</v>
      </c>
      <c r="BC61" s="264">
        <v>274.03517246629582</v>
      </c>
      <c r="BD61" s="264">
        <v>264.17562987007602</v>
      </c>
      <c r="BE61" s="264">
        <v>189.0863757039896</v>
      </c>
      <c r="BF61" s="264">
        <v>178.15905264084776</v>
      </c>
      <c r="BG61" s="264">
        <v>301.22885182294453</v>
      </c>
      <c r="BH61" s="264">
        <v>292.97368004106028</v>
      </c>
      <c r="BI61" s="264">
        <v>210.03218954671499</v>
      </c>
      <c r="BJ61" s="264">
        <v>183.27615595480574</v>
      </c>
      <c r="BK61" s="264">
        <v>305.69960258543927</v>
      </c>
      <c r="BL61" s="264">
        <v>307.33000000133904</v>
      </c>
      <c r="BM61" s="264">
        <v>234.56166661828075</v>
      </c>
      <c r="BN61" s="264">
        <v>220.71820542584987</v>
      </c>
      <c r="BO61" s="264">
        <v>385.80574433113873</v>
      </c>
      <c r="BP61" s="264">
        <v>316.93155737340271</v>
      </c>
      <c r="BQ61" s="264">
        <v>184.42824225151048</v>
      </c>
      <c r="BR61" s="264">
        <v>230.19683493305206</v>
      </c>
      <c r="BS61" s="264">
        <v>398.00607255071321</v>
      </c>
      <c r="BT61" s="264">
        <v>377.90695141364972</v>
      </c>
      <c r="BU61" s="264">
        <v>259.50014110258491</v>
      </c>
      <c r="BV61" s="264">
        <v>242.76950747990492</v>
      </c>
      <c r="BW61" s="264">
        <v>418.81745228607309</v>
      </c>
      <c r="BX61" s="264">
        <v>404.15130885718008</v>
      </c>
      <c r="BY61" s="264">
        <v>294.35773137684191</v>
      </c>
      <c r="BZ61" s="264">
        <v>277.52820886310337</v>
      </c>
      <c r="CA61" s="264">
        <v>446.17621091742933</v>
      </c>
      <c r="CB61" s="264">
        <v>412.96145304056063</v>
      </c>
      <c r="CC61" s="264">
        <v>305.45912717890678</v>
      </c>
      <c r="CD61" s="264">
        <v>271.82393997516488</v>
      </c>
      <c r="CE61" s="264">
        <v>463.66627133160659</v>
      </c>
      <c r="CF61" s="264">
        <v>453.90973317183415</v>
      </c>
      <c r="CG61" s="264">
        <v>317.3990555213947</v>
      </c>
      <c r="CH61" s="264">
        <v>277.54703056566791</v>
      </c>
      <c r="CI61" s="264">
        <v>446.89836004296313</v>
      </c>
      <c r="CJ61" s="264">
        <v>447.39629022031932</v>
      </c>
      <c r="CK61" s="264">
        <v>306.71994417431813</v>
      </c>
      <c r="CL61" s="264">
        <v>263.72983529860937</v>
      </c>
      <c r="CM61" s="264">
        <v>465.01704094805649</v>
      </c>
      <c r="CN61" s="264">
        <v>456.12070917506196</v>
      </c>
      <c r="CO61" s="324">
        <v>323.57376611509045</v>
      </c>
      <c r="CP61" s="324">
        <v>321.78320200954857</v>
      </c>
      <c r="CQ61" s="324">
        <v>541.01212047535421</v>
      </c>
      <c r="CR61" s="324">
        <v>529.44423977381405</v>
      </c>
      <c r="CS61" s="324">
        <v>364.66943727598778</v>
      </c>
      <c r="CT61" s="324">
        <v>346.74713122889204</v>
      </c>
      <c r="CU61" s="324">
        <v>600.92673230133471</v>
      </c>
      <c r="CV61" s="324">
        <v>604.62837808647862</v>
      </c>
      <c r="CW61" s="324">
        <v>443.13159281020125</v>
      </c>
      <c r="CX61" s="353">
        <v>399.42272469279658</v>
      </c>
      <c r="CY61" s="353">
        <v>691.48847738499944</v>
      </c>
      <c r="CZ61" s="353">
        <v>683.55350117506919</v>
      </c>
      <c r="DA61" s="353">
        <v>514.33861614652858</v>
      </c>
      <c r="DB61" s="375">
        <f>+SUM(CP61:CS61)</f>
        <v>1756.9089995347047</v>
      </c>
      <c r="DC61" s="375">
        <f>+SUM(CT61:CW61)</f>
        <v>1995.4338344269067</v>
      </c>
      <c r="DD61" s="360">
        <v>11.358406368196782</v>
      </c>
      <c r="DE61" s="267" t="e">
        <f>+#REF!/DC61-1</f>
        <v>#REF!</v>
      </c>
      <c r="DG61" s="353">
        <f t="shared" ref="DG61:DG83" si="23">+SUM(CT61:CW61)</f>
        <v>1995.4338344269067</v>
      </c>
      <c r="DH61" s="353">
        <f t="shared" ref="DH61:DH83" si="24">+SUM(CX61:DA61)</f>
        <v>2288.8033193993938</v>
      </c>
      <c r="DK61" s="353">
        <f t="shared" ref="DK61:DK83" si="25">+DG61*(1+DD12/100)</f>
        <v>2055.3484860690864</v>
      </c>
    </row>
    <row r="62" spans="1:115" ht="18" x14ac:dyDescent="0.25">
      <c r="A62" s="277" t="s">
        <v>226</v>
      </c>
      <c r="B62" s="264">
        <v>77.696142439413038</v>
      </c>
      <c r="C62" s="264">
        <v>69.314366731731582</v>
      </c>
      <c r="D62" s="264">
        <v>54.829247506794381</v>
      </c>
      <c r="E62" s="264">
        <v>81.820952203743403</v>
      </c>
      <c r="F62" s="264">
        <v>70.791141614909293</v>
      </c>
      <c r="G62" s="264">
        <v>69.449360415430021</v>
      </c>
      <c r="H62" s="264">
        <v>57.35855047701034</v>
      </c>
      <c r="I62" s="264">
        <v>72.226333622837302</v>
      </c>
      <c r="J62" s="264">
        <v>87.34837196984985</v>
      </c>
      <c r="K62" s="264">
        <v>65.606300131465588</v>
      </c>
      <c r="L62" s="264">
        <v>55.938713799728305</v>
      </c>
      <c r="M62" s="264">
        <v>77.903677244513119</v>
      </c>
      <c r="N62" s="264">
        <v>61.575666189952742</v>
      </c>
      <c r="O62" s="264">
        <v>50.601026850176169</v>
      </c>
      <c r="P62" s="264">
        <v>61.565671699669792</v>
      </c>
      <c r="Q62" s="264">
        <v>129.62180412091286</v>
      </c>
      <c r="R62" s="264">
        <v>84.560129046743072</v>
      </c>
      <c r="S62" s="264">
        <v>52.374823412832662</v>
      </c>
      <c r="T62" s="264">
        <v>61.208218377713095</v>
      </c>
      <c r="U62" s="264">
        <v>109.25602139872774</v>
      </c>
      <c r="V62" s="264">
        <v>98.082111353148036</v>
      </c>
      <c r="W62" s="264">
        <v>79.752547015205266</v>
      </c>
      <c r="X62" s="264">
        <v>64.631735017913655</v>
      </c>
      <c r="Y62" s="264">
        <v>100.04435666871332</v>
      </c>
      <c r="Z62" s="264">
        <v>86.588220041953178</v>
      </c>
      <c r="AA62" s="264">
        <v>57.038058064021868</v>
      </c>
      <c r="AB62" s="264">
        <v>75.80931713721759</v>
      </c>
      <c r="AC62" s="264">
        <v>109.3629568234422</v>
      </c>
      <c r="AD62" s="264">
        <v>56.464953309704164</v>
      </c>
      <c r="AE62" s="284">
        <v>64.067373475634582</v>
      </c>
      <c r="AF62" s="289">
        <v>96.813314040261318</v>
      </c>
      <c r="AG62" s="264">
        <v>132.23857976256522</v>
      </c>
      <c r="AH62" s="264">
        <v>81.345875877144294</v>
      </c>
      <c r="AI62" s="264">
        <v>79.471788812590233</v>
      </c>
      <c r="AJ62" s="264">
        <v>85.094405673764996</v>
      </c>
      <c r="AK62" s="264">
        <v>127.30697605839833</v>
      </c>
      <c r="AL62" s="264">
        <v>105.72666878283066</v>
      </c>
      <c r="AM62" s="264">
        <v>70.392119463077591</v>
      </c>
      <c r="AN62" s="264">
        <v>69.50395630902355</v>
      </c>
      <c r="AO62" s="264">
        <v>150.87665069304802</v>
      </c>
      <c r="AP62" s="264">
        <v>116.23714373534025</v>
      </c>
      <c r="AQ62" s="264">
        <v>62.552177748505805</v>
      </c>
      <c r="AR62" s="264">
        <v>81.603150292127069</v>
      </c>
      <c r="AS62" s="264">
        <v>177.16937696557343</v>
      </c>
      <c r="AT62" s="264">
        <v>95.192365465539325</v>
      </c>
      <c r="AU62" s="264">
        <v>70.346767190194583</v>
      </c>
      <c r="AV62" s="264">
        <v>107.14232183987265</v>
      </c>
      <c r="AW62" s="264">
        <v>204.06667472564624</v>
      </c>
      <c r="AX62" s="264">
        <v>127.46291255121614</v>
      </c>
      <c r="AY62" s="264">
        <v>82.109059102512887</v>
      </c>
      <c r="AZ62" s="264">
        <v>109.21162097087752</v>
      </c>
      <c r="BA62" s="264">
        <v>146.34021618388621</v>
      </c>
      <c r="BB62" s="264">
        <v>106.55892146448497</v>
      </c>
      <c r="BC62" s="264">
        <v>94.967743926896844</v>
      </c>
      <c r="BD62" s="264">
        <v>118.15183331695155</v>
      </c>
      <c r="BE62" s="264">
        <v>154.25034448810794</v>
      </c>
      <c r="BF62" s="264">
        <v>155.56794136591662</v>
      </c>
      <c r="BG62" s="264">
        <v>94.8422825915613</v>
      </c>
      <c r="BH62" s="264">
        <v>104.71558753788237</v>
      </c>
      <c r="BI62" s="264">
        <v>169.50899340718794</v>
      </c>
      <c r="BJ62" s="264">
        <v>146.68090478494781</v>
      </c>
      <c r="BK62" s="264">
        <v>109.83416447691008</v>
      </c>
      <c r="BL62" s="264">
        <v>115.98074043023192</v>
      </c>
      <c r="BM62" s="264">
        <v>226.50050751755819</v>
      </c>
      <c r="BN62" s="264">
        <v>200.1765247320439</v>
      </c>
      <c r="BO62" s="264">
        <v>112.89086208535124</v>
      </c>
      <c r="BP62" s="264">
        <v>137.37894774583967</v>
      </c>
      <c r="BQ62" s="264">
        <v>255.55742049499082</v>
      </c>
      <c r="BR62" s="264">
        <v>169.0347297041933</v>
      </c>
      <c r="BS62" s="264">
        <v>101.36980071709957</v>
      </c>
      <c r="BT62" s="264">
        <v>116.49465904110929</v>
      </c>
      <c r="BU62" s="264">
        <v>332.73181053759782</v>
      </c>
      <c r="BV62" s="264">
        <v>155.98560102251608</v>
      </c>
      <c r="BW62" s="264">
        <v>128.13389759849196</v>
      </c>
      <c r="BX62" s="264">
        <v>147.97485986330562</v>
      </c>
      <c r="BY62" s="264">
        <v>170.39164151568625</v>
      </c>
      <c r="BZ62" s="264">
        <v>179.85013042540075</v>
      </c>
      <c r="CA62" s="264">
        <v>124.45547764928138</v>
      </c>
      <c r="CB62" s="264">
        <v>109.14884509407122</v>
      </c>
      <c r="CC62" s="264">
        <v>217.05754683124684</v>
      </c>
      <c r="CD62" s="264">
        <v>163.39560573969305</v>
      </c>
      <c r="CE62" s="264">
        <v>143.42750770337855</v>
      </c>
      <c r="CF62" s="264">
        <v>128.54885462870388</v>
      </c>
      <c r="CG62" s="264">
        <v>250.36403192822456</v>
      </c>
      <c r="CH62" s="264">
        <v>255.58328581677057</v>
      </c>
      <c r="CI62" s="264">
        <v>121.20415310935914</v>
      </c>
      <c r="CJ62" s="264">
        <v>154.72715743906255</v>
      </c>
      <c r="CK62" s="264">
        <v>315.05277863153952</v>
      </c>
      <c r="CL62" s="264">
        <v>266.31415852154254</v>
      </c>
      <c r="CM62" s="264">
        <v>159.28903854748791</v>
      </c>
      <c r="CN62" s="264">
        <v>154.28174365543765</v>
      </c>
      <c r="CO62" s="324">
        <v>289.18770773871415</v>
      </c>
      <c r="CP62" s="324">
        <v>243.43959049801313</v>
      </c>
      <c r="CQ62" s="324">
        <v>167.89057093001293</v>
      </c>
      <c r="CR62" s="324">
        <v>145.42470658179076</v>
      </c>
      <c r="CS62" s="324">
        <v>241.34913245547887</v>
      </c>
      <c r="CT62" s="324">
        <v>241.06009856883784</v>
      </c>
      <c r="CU62" s="324">
        <v>178.81184355444427</v>
      </c>
      <c r="CV62" s="324">
        <v>196.10751824694162</v>
      </c>
      <c r="CW62" s="324">
        <v>333.50770520286932</v>
      </c>
      <c r="CX62" s="353">
        <v>435.0420808884349</v>
      </c>
      <c r="CY62" s="353">
        <v>273.12490733038908</v>
      </c>
      <c r="CZ62" s="353">
        <v>316.03384988114135</v>
      </c>
      <c r="DA62" s="353">
        <v>789.49555298896644</v>
      </c>
      <c r="DB62" s="375">
        <f>+SUM(CP62:CS62)</f>
        <v>798.10400046529571</v>
      </c>
      <c r="DC62" s="375">
        <f>+SUM(CT62:CW62)</f>
        <v>949.48716557309308</v>
      </c>
      <c r="DD62" s="360">
        <v>74.400284990103472</v>
      </c>
      <c r="DE62" s="267" t="e">
        <f>+#REF!/DC62-1</f>
        <v>#REF!</v>
      </c>
      <c r="DG62" s="353">
        <f t="shared" si="23"/>
        <v>949.48716557309308</v>
      </c>
      <c r="DH62" s="353">
        <f t="shared" si="24"/>
        <v>1813.6963910889317</v>
      </c>
      <c r="DK62" s="353">
        <f t="shared" si="25"/>
        <v>1039.9618275806429</v>
      </c>
    </row>
    <row r="63" spans="1:115" ht="18" x14ac:dyDescent="0.25">
      <c r="A63" s="278" t="s">
        <v>227</v>
      </c>
      <c r="B63" s="264">
        <v>76.473374879865816</v>
      </c>
      <c r="C63" s="264">
        <v>76.531669080897316</v>
      </c>
      <c r="D63" s="264">
        <v>76.649264681564631</v>
      </c>
      <c r="E63" s="264">
        <v>76.82820018154456</v>
      </c>
      <c r="F63" s="264">
        <v>77.071594455200824</v>
      </c>
      <c r="G63" s="264">
        <v>77.47912277325014</v>
      </c>
      <c r="H63" s="264">
        <v>78.048369795667966</v>
      </c>
      <c r="I63" s="264">
        <v>78.770311069222089</v>
      </c>
      <c r="J63" s="264">
        <v>79.629280872307262</v>
      </c>
      <c r="K63" s="264">
        <v>81.10557493607034</v>
      </c>
      <c r="L63" s="264">
        <v>83.223185122201784</v>
      </c>
      <c r="M63" s="264">
        <v>86.000645771926401</v>
      </c>
      <c r="N63" s="264">
        <v>89.450093431784126</v>
      </c>
      <c r="O63" s="264">
        <v>92.363684135009123</v>
      </c>
      <c r="P63" s="264">
        <v>94.737172098018661</v>
      </c>
      <c r="Q63" s="264">
        <v>96.555759180477011</v>
      </c>
      <c r="R63" s="264">
        <v>97.792408368238711</v>
      </c>
      <c r="S63" s="264">
        <v>98.537436970007974</v>
      </c>
      <c r="T63" s="264">
        <v>98.80140051507351</v>
      </c>
      <c r="U63" s="264">
        <v>98.584590596025194</v>
      </c>
      <c r="V63" s="264">
        <v>97.87805515911414</v>
      </c>
      <c r="W63" s="264">
        <v>97.667978466315077</v>
      </c>
      <c r="X63" s="264">
        <v>97.962538448566661</v>
      </c>
      <c r="Y63" s="264">
        <v>98.757226322163007</v>
      </c>
      <c r="Z63" s="264">
        <v>100.03581848141935</v>
      </c>
      <c r="AA63" s="264">
        <v>101.12842447017385</v>
      </c>
      <c r="AB63" s="264">
        <v>102.02742183318605</v>
      </c>
      <c r="AC63" s="264">
        <v>102.73132821296277</v>
      </c>
      <c r="AD63" s="264">
        <v>103.24440777762774</v>
      </c>
      <c r="AE63" s="284">
        <v>103.73805248781082</v>
      </c>
      <c r="AF63" s="289">
        <v>104.21869479597257</v>
      </c>
      <c r="AG63" s="264">
        <v>104.69480993357607</v>
      </c>
      <c r="AH63" s="264">
        <v>105.17689697840984</v>
      </c>
      <c r="AI63" s="264">
        <v>106.44205081306728</v>
      </c>
      <c r="AJ63" s="264">
        <v>108.49051936766533</v>
      </c>
      <c r="AK63" s="264">
        <v>111.32470109741988</v>
      </c>
      <c r="AL63" s="264">
        <v>114.94906189418447</v>
      </c>
      <c r="AM63" s="264">
        <v>118.0050189148576</v>
      </c>
      <c r="AN63" s="264">
        <v>120.50344279889171</v>
      </c>
      <c r="AO63" s="264">
        <v>122.45142142908028</v>
      </c>
      <c r="AP63" s="264">
        <v>123.8522467046204</v>
      </c>
      <c r="AQ63" s="264">
        <v>125.22112730184838</v>
      </c>
      <c r="AR63" s="264">
        <v>126.53840079985977</v>
      </c>
      <c r="AS63" s="264">
        <v>127.78305958537115</v>
      </c>
      <c r="AT63" s="264">
        <v>128.93307070171437</v>
      </c>
      <c r="AU63" s="264">
        <v>130.4801074621403</v>
      </c>
      <c r="AV63" s="264">
        <v>132.45468783800885</v>
      </c>
      <c r="AW63" s="264">
        <v>134.87392863964718</v>
      </c>
      <c r="AX63" s="264">
        <v>137.74123311886677</v>
      </c>
      <c r="AY63" s="264">
        <v>140.48322146532772</v>
      </c>
      <c r="AZ63" s="264">
        <v>143.11271097842155</v>
      </c>
      <c r="BA63" s="264">
        <v>145.61277742703521</v>
      </c>
      <c r="BB63" s="264">
        <v>147.93619130498934</v>
      </c>
      <c r="BC63" s="264">
        <v>150.20255663285633</v>
      </c>
      <c r="BD63" s="264">
        <v>152.43271954698241</v>
      </c>
      <c r="BE63" s="264">
        <v>154.65104582502673</v>
      </c>
      <c r="BF63" s="264">
        <v>156.88612780003893</v>
      </c>
      <c r="BG63" s="264">
        <v>158.95010252772113</v>
      </c>
      <c r="BH63" s="264">
        <v>160.82322357844004</v>
      </c>
      <c r="BI63" s="264">
        <v>162.47758661402418</v>
      </c>
      <c r="BJ63" s="264">
        <v>163.87688599713363</v>
      </c>
      <c r="BK63" s="264">
        <v>165.33957082397026</v>
      </c>
      <c r="BL63" s="264">
        <v>166.8767913494768</v>
      </c>
      <c r="BM63" s="264">
        <v>168.50174753494167</v>
      </c>
      <c r="BN63" s="264">
        <v>170.22961263066793</v>
      </c>
      <c r="BO63" s="264">
        <v>171.7660744355791</v>
      </c>
      <c r="BP63" s="264">
        <v>173.12713284589819</v>
      </c>
      <c r="BQ63" s="264">
        <v>174.30150659682604</v>
      </c>
      <c r="BR63" s="264">
        <v>175.24775682071083</v>
      </c>
      <c r="BS63" s="264">
        <v>176.79981789462451</v>
      </c>
      <c r="BT63" s="264">
        <v>178.98899000340725</v>
      </c>
      <c r="BU63" s="264">
        <v>181.82343528125733</v>
      </c>
      <c r="BV63" s="264">
        <v>185.28740485940671</v>
      </c>
      <c r="BW63" s="264">
        <v>188.48136692132417</v>
      </c>
      <c r="BX63" s="264">
        <v>191.4127782012711</v>
      </c>
      <c r="BY63" s="264">
        <v>194.08745001799787</v>
      </c>
      <c r="BZ63" s="264">
        <v>196.50958593891406</v>
      </c>
      <c r="CA63" s="264">
        <v>198.71972611892551</v>
      </c>
      <c r="CB63" s="264">
        <v>200.71560702775781</v>
      </c>
      <c r="CC63" s="264">
        <v>202.49508091440259</v>
      </c>
      <c r="CD63" s="264">
        <v>204.05610751152619</v>
      </c>
      <c r="CE63" s="264">
        <v>205.77558927057254</v>
      </c>
      <c r="CF63" s="264">
        <v>207.65819570679042</v>
      </c>
      <c r="CG63" s="264">
        <v>209.70610751111076</v>
      </c>
      <c r="CH63" s="264">
        <v>212.90908071286304</v>
      </c>
      <c r="CI63" s="264">
        <v>215.59049221987891</v>
      </c>
      <c r="CJ63" s="264">
        <v>218.16658435535359</v>
      </c>
      <c r="CK63" s="264">
        <v>220.6408427119045</v>
      </c>
      <c r="CL63" s="264">
        <v>223.01536711710781</v>
      </c>
      <c r="CM63" s="264">
        <v>226.23376562350128</v>
      </c>
      <c r="CN63" s="264">
        <v>230.2813935332542</v>
      </c>
      <c r="CO63" s="324">
        <v>235.11947372613668</v>
      </c>
      <c r="CP63" s="324">
        <v>247.28533612384564</v>
      </c>
      <c r="CQ63" s="324">
        <v>249.57287025885836</v>
      </c>
      <c r="CR63" s="324">
        <v>252.91714250872053</v>
      </c>
      <c r="CS63" s="324">
        <v>244.72165110857551</v>
      </c>
      <c r="CT63" s="324">
        <v>262.96246587027679</v>
      </c>
      <c r="CU63" s="324">
        <v>271.00626656191571</v>
      </c>
      <c r="CV63" s="324">
        <v>279.10120481938679</v>
      </c>
      <c r="CW63" s="324">
        <v>286.53006274842085</v>
      </c>
      <c r="CX63" s="353">
        <v>289.07797059643224</v>
      </c>
      <c r="CY63" s="353">
        <v>297.87839967073899</v>
      </c>
      <c r="CZ63" s="353">
        <v>304.78825411742162</v>
      </c>
      <c r="DA63" s="353">
        <v>318.73743504651497</v>
      </c>
      <c r="DD63" s="360">
        <v>6.4532038349083498</v>
      </c>
      <c r="DG63" s="353">
        <f t="shared" si="23"/>
        <v>1099.6000000000001</v>
      </c>
      <c r="DH63" s="353">
        <f t="shared" si="24"/>
        <v>1210.4820594311077</v>
      </c>
      <c r="DK63" s="353">
        <f t="shared" si="25"/>
        <v>1137.1025162458898</v>
      </c>
    </row>
    <row r="64" spans="1:115" ht="18.600000000000001" thickBot="1" x14ac:dyDescent="0.3">
      <c r="A64" s="279" t="s">
        <v>228</v>
      </c>
      <c r="B64" s="264">
        <v>78.024403386458374</v>
      </c>
      <c r="C64" s="264">
        <v>81.273486739498765</v>
      </c>
      <c r="D64" s="264">
        <v>76.167169974299</v>
      </c>
      <c r="E64" s="264">
        <v>73.895896489775083</v>
      </c>
      <c r="F64" s="264">
        <v>76.735668216617199</v>
      </c>
      <c r="G64" s="264">
        <v>78.420184458081067</v>
      </c>
      <c r="H64" s="264">
        <v>76.44469492557667</v>
      </c>
      <c r="I64" s="264">
        <v>76.042317298865612</v>
      </c>
      <c r="J64" s="264">
        <v>83.290009974415099</v>
      </c>
      <c r="K64" s="264">
        <v>86.257109177125557</v>
      </c>
      <c r="L64" s="264">
        <v>86.015512415149303</v>
      </c>
      <c r="M64" s="264">
        <v>83.312635900019671</v>
      </c>
      <c r="N64" s="264">
        <v>83.335619977635048</v>
      </c>
      <c r="O64" s="264">
        <v>84.454931350576402</v>
      </c>
      <c r="P64" s="264">
        <v>80.451447573358706</v>
      </c>
      <c r="Q64" s="264">
        <v>81.496791111925461</v>
      </c>
      <c r="R64" s="264">
        <v>84.303077145619511</v>
      </c>
      <c r="S64" s="264">
        <v>91.487712681922517</v>
      </c>
      <c r="T64" s="264">
        <v>92.752727688166956</v>
      </c>
      <c r="U64" s="264">
        <v>99.185116325564167</v>
      </c>
      <c r="V64" s="264">
        <v>104.17433738473912</v>
      </c>
      <c r="W64" s="264">
        <v>108.87508637824278</v>
      </c>
      <c r="X64" s="264">
        <v>109.2879046177334</v>
      </c>
      <c r="Y64" s="264">
        <v>103.75930874805026</v>
      </c>
      <c r="Z64" s="264">
        <v>94.967550442174058</v>
      </c>
      <c r="AA64" s="264">
        <v>92.503968238234421</v>
      </c>
      <c r="AB64" s="264">
        <v>93.814790667465104</v>
      </c>
      <c r="AC64" s="264">
        <v>96.014080949261256</v>
      </c>
      <c r="AD64" s="264">
        <v>94.349908783812424</v>
      </c>
      <c r="AE64" s="284">
        <v>94.884766219717051</v>
      </c>
      <c r="AF64" s="289">
        <v>94.609803462075917</v>
      </c>
      <c r="AG64" s="264">
        <v>96.936726750468125</v>
      </c>
      <c r="AH64" s="264">
        <v>106.74823550740972</v>
      </c>
      <c r="AI64" s="264">
        <v>110.81395867090667</v>
      </c>
      <c r="AJ64" s="264">
        <v>114.12987748314012</v>
      </c>
      <c r="AK64" s="264">
        <v>115.02705025953907</v>
      </c>
      <c r="AL64" s="264">
        <v>119.79431010102905</v>
      </c>
      <c r="AM64" s="264">
        <v>127.59641017153643</v>
      </c>
      <c r="AN64" s="264">
        <v>128.50948068303433</v>
      </c>
      <c r="AO64" s="264">
        <v>126.63367394611033</v>
      </c>
      <c r="AP64" s="264">
        <v>118.97810860386973</v>
      </c>
      <c r="AQ64" s="264">
        <v>120.03189801941181</v>
      </c>
      <c r="AR64" s="264">
        <v>121.24171758223829</v>
      </c>
      <c r="AS64" s="264">
        <v>122.44834942445922</v>
      </c>
      <c r="AT64" s="264">
        <v>131.41620607296215</v>
      </c>
      <c r="AU64" s="264">
        <v>135.40388997584816</v>
      </c>
      <c r="AV64" s="264">
        <v>136.66159757777493</v>
      </c>
      <c r="AW64" s="264">
        <v>135.45750262454715</v>
      </c>
      <c r="AX64" s="264">
        <v>134.99542455657758</v>
      </c>
      <c r="AY64" s="264">
        <v>140.54671953379054</v>
      </c>
      <c r="AZ64" s="264">
        <v>139.68594389371401</v>
      </c>
      <c r="BA64" s="264">
        <v>138.40089252481982</v>
      </c>
      <c r="BB64" s="264">
        <v>146.60769175973121</v>
      </c>
      <c r="BC64" s="264">
        <v>150.23914005872393</v>
      </c>
      <c r="BD64" s="264">
        <v>149.83495626930659</v>
      </c>
      <c r="BE64" s="264">
        <v>146.66978384992757</v>
      </c>
      <c r="BF64" s="264">
        <v>158.7183547079525</v>
      </c>
      <c r="BG64" s="264">
        <v>158.14152326135786</v>
      </c>
      <c r="BH64" s="264">
        <v>161.92414284258086</v>
      </c>
      <c r="BI64" s="264">
        <v>160.97037627604419</v>
      </c>
      <c r="BJ64" s="264">
        <v>174.53553777729493</v>
      </c>
      <c r="BK64" s="264">
        <v>172.04557806674325</v>
      </c>
      <c r="BL64" s="264">
        <v>184.58638717958394</v>
      </c>
      <c r="BM64" s="264">
        <v>197.32456899047577</v>
      </c>
      <c r="BN64" s="264">
        <v>201.45431622317386</v>
      </c>
      <c r="BO64" s="264">
        <v>203.39052140709811</v>
      </c>
      <c r="BP64" s="264">
        <v>187.02540052866951</v>
      </c>
      <c r="BQ64" s="264">
        <v>182.01845562199949</v>
      </c>
      <c r="BR64" s="264">
        <v>180.88583397973417</v>
      </c>
      <c r="BS64" s="264">
        <v>185.95252980416862</v>
      </c>
      <c r="BT64" s="264">
        <v>189.23845097931016</v>
      </c>
      <c r="BU64" s="264">
        <v>190.98518523678706</v>
      </c>
      <c r="BV64" s="264">
        <v>189.07040938283535</v>
      </c>
      <c r="BW64" s="264">
        <v>192.15131335628575</v>
      </c>
      <c r="BX64" s="264">
        <v>197.16978550499385</v>
      </c>
      <c r="BY64" s="264">
        <v>198.74249175588491</v>
      </c>
      <c r="BZ64" s="264">
        <v>199.20315651512664</v>
      </c>
      <c r="CA64" s="264">
        <v>205.73155514255836</v>
      </c>
      <c r="CB64" s="264">
        <v>192.95434670789078</v>
      </c>
      <c r="CC64" s="264">
        <v>194.31694163442432</v>
      </c>
      <c r="CD64" s="264">
        <v>198.63375843214934</v>
      </c>
      <c r="CE64" s="264">
        <v>224.54721214698671</v>
      </c>
      <c r="CF64" s="264">
        <v>226.74112445266059</v>
      </c>
      <c r="CG64" s="264">
        <v>235.81290496820336</v>
      </c>
      <c r="CH64" s="264">
        <v>226.22635163926168</v>
      </c>
      <c r="CI64" s="264">
        <v>235.64587249505701</v>
      </c>
      <c r="CJ64" s="264">
        <v>224.76592858880298</v>
      </c>
      <c r="CK64" s="264">
        <v>227.17884727687832</v>
      </c>
      <c r="CL64" s="264">
        <v>228.80338236475586</v>
      </c>
      <c r="CM64" s="264">
        <v>228.94477602377438</v>
      </c>
      <c r="CN64" s="264">
        <v>239.97610078010581</v>
      </c>
      <c r="CO64" s="324">
        <v>243.20374083136403</v>
      </c>
      <c r="CP64" s="324">
        <v>246.61836678299682</v>
      </c>
      <c r="CQ64" s="324">
        <v>270.88638952008824</v>
      </c>
      <c r="CR64" s="324">
        <v>258.2430230903405</v>
      </c>
      <c r="CS64" s="324">
        <v>251.84422060657465</v>
      </c>
      <c r="CT64" s="324">
        <v>249.19232358576249</v>
      </c>
      <c r="CU64" s="324">
        <v>263.97135059891934</v>
      </c>
      <c r="CV64" s="324">
        <v>305.88491046796435</v>
      </c>
      <c r="CW64" s="324">
        <v>306.18641534735372</v>
      </c>
      <c r="CX64" s="353">
        <v>248.41379093355488</v>
      </c>
      <c r="CY64" s="353">
        <v>259.26671498834747</v>
      </c>
      <c r="CZ64" s="353">
        <v>282.40835703624754</v>
      </c>
      <c r="DA64" s="353">
        <v>280.72489416725386</v>
      </c>
      <c r="DC64" s="374"/>
      <c r="DD64" s="360">
        <v>-4.2736976608950368</v>
      </c>
      <c r="DG64" s="353">
        <f t="shared" si="23"/>
        <v>1125.2349999999999</v>
      </c>
      <c r="DH64" s="353">
        <f t="shared" si="24"/>
        <v>1070.8137571254038</v>
      </c>
      <c r="DK64" s="353">
        <f t="shared" si="25"/>
        <v>1118.6202025563534</v>
      </c>
    </row>
    <row r="65" spans="1:117" ht="19.2" thickTop="1" thickBot="1" x14ac:dyDescent="0.3">
      <c r="A65" s="275" t="s">
        <v>9</v>
      </c>
      <c r="B65" s="265">
        <v>493.08087152462844</v>
      </c>
      <c r="C65" s="265">
        <v>507.74021834769115</v>
      </c>
      <c r="D65" s="265">
        <v>471.21879897262431</v>
      </c>
      <c r="E65" s="265">
        <v>482.72805956679201</v>
      </c>
      <c r="F65" s="265">
        <v>555.74229716721538</v>
      </c>
      <c r="G65" s="265">
        <v>544.87662790260867</v>
      </c>
      <c r="H65" s="265">
        <v>521.60469753459006</v>
      </c>
      <c r="I65" s="265">
        <v>515.25181663905278</v>
      </c>
      <c r="J65" s="265">
        <v>527.59902294025142</v>
      </c>
      <c r="K65" s="265">
        <v>536.86503796595889</v>
      </c>
      <c r="L65" s="265">
        <v>507.27499549254287</v>
      </c>
      <c r="M65" s="265">
        <v>528.84851523687598</v>
      </c>
      <c r="N65" s="265">
        <v>585.88575356252761</v>
      </c>
      <c r="O65" s="265">
        <v>577.73018438462316</v>
      </c>
      <c r="P65" s="265">
        <v>600.3524442280733</v>
      </c>
      <c r="Q65" s="265">
        <v>602.78194262551926</v>
      </c>
      <c r="R65" s="265">
        <v>640.90652925757468</v>
      </c>
      <c r="S65" s="265">
        <v>660.13645490363342</v>
      </c>
      <c r="T65" s="265">
        <v>666.66355532902685</v>
      </c>
      <c r="U65" s="265">
        <v>664.62482170886744</v>
      </c>
      <c r="V65" s="265">
        <v>678.01078260335407</v>
      </c>
      <c r="W65" s="265">
        <v>701.02293508311391</v>
      </c>
      <c r="X65" s="265">
        <v>686.39478884988034</v>
      </c>
      <c r="Y65" s="265">
        <v>682.27143737284746</v>
      </c>
      <c r="Z65" s="265">
        <v>744.75295965518467</v>
      </c>
      <c r="AA65" s="265">
        <v>720.84149163297661</v>
      </c>
      <c r="AB65" s="265">
        <v>714.6252803520274</v>
      </c>
      <c r="AC65" s="265">
        <v>696.54132923737473</v>
      </c>
      <c r="AD65" s="265">
        <v>785.68906870761998</v>
      </c>
      <c r="AE65" s="285">
        <v>769.13839952466742</v>
      </c>
      <c r="AF65" s="290">
        <v>753.39132059725932</v>
      </c>
      <c r="AG65" s="265">
        <v>827.52180685608812</v>
      </c>
      <c r="AH65" s="265">
        <v>800.75224584344551</v>
      </c>
      <c r="AI65" s="265">
        <v>765.44547076682579</v>
      </c>
      <c r="AJ65" s="265">
        <v>783.00470085159782</v>
      </c>
      <c r="AK65" s="265">
        <v>757.40814269811676</v>
      </c>
      <c r="AL65" s="265">
        <v>844.42318235960784</v>
      </c>
      <c r="AM65" s="265">
        <v>867.94831603406226</v>
      </c>
      <c r="AN65" s="265">
        <v>849.32408843534131</v>
      </c>
      <c r="AO65" s="265">
        <v>849.93367243324292</v>
      </c>
      <c r="AP65" s="265">
        <v>869.6359927825556</v>
      </c>
      <c r="AQ65" s="265">
        <v>877.27159435843498</v>
      </c>
      <c r="AR65" s="265">
        <v>876.99478991458534</v>
      </c>
      <c r="AS65" s="265">
        <v>858.79935836156858</v>
      </c>
      <c r="AT65" s="265">
        <v>925.12917456639218</v>
      </c>
      <c r="AU65" s="265">
        <v>875.77242662747767</v>
      </c>
      <c r="AV65" s="265">
        <v>854.48367030496274</v>
      </c>
      <c r="AW65" s="265">
        <v>862.19596991712444</v>
      </c>
      <c r="AX65" s="265">
        <v>935.52390641825298</v>
      </c>
      <c r="AY65" s="265">
        <v>898.95207365945635</v>
      </c>
      <c r="AZ65" s="265">
        <v>939.56977676092424</v>
      </c>
      <c r="BA65" s="265">
        <v>946.77137941226749</v>
      </c>
      <c r="BB65" s="265">
        <v>1068.5843098568371</v>
      </c>
      <c r="BC65" s="265">
        <v>1035.7515590744929</v>
      </c>
      <c r="BD65" s="265">
        <v>1016.6669450697217</v>
      </c>
      <c r="BE65" s="265">
        <v>978.12475161992086</v>
      </c>
      <c r="BF65" s="265">
        <v>1144.4011733684192</v>
      </c>
      <c r="BG65" s="265">
        <v>1075.2974281394877</v>
      </c>
      <c r="BH65" s="265">
        <v>1120.5231821498433</v>
      </c>
      <c r="BI65" s="265">
        <v>1114.5995375607126</v>
      </c>
      <c r="BJ65" s="265">
        <v>1127.6009966145521</v>
      </c>
      <c r="BK65" s="265">
        <v>1106.3871432705678</v>
      </c>
      <c r="BL65" s="265">
        <v>1144.477805653685</v>
      </c>
      <c r="BM65" s="265">
        <v>1240.2295648695379</v>
      </c>
      <c r="BN65" s="265">
        <v>1118.2116248022758</v>
      </c>
      <c r="BO65" s="265">
        <v>1148.3998727513142</v>
      </c>
      <c r="BP65" s="265">
        <v>1220.4331423507763</v>
      </c>
      <c r="BQ65" s="265">
        <v>1291.1441213287835</v>
      </c>
      <c r="BR65" s="265">
        <v>1157.6285995617261</v>
      </c>
      <c r="BS65" s="265">
        <v>1240.9377221531818</v>
      </c>
      <c r="BT65" s="265">
        <v>1201.3020491176039</v>
      </c>
      <c r="BU65" s="265">
        <v>1245.8866291674881</v>
      </c>
      <c r="BV65" s="265">
        <v>1278.0282057053632</v>
      </c>
      <c r="BW65" s="265">
        <v>1268.8720759730277</v>
      </c>
      <c r="BX65" s="265">
        <v>1247.7780127400349</v>
      </c>
      <c r="BY65" s="265">
        <v>1290.8877055815735</v>
      </c>
      <c r="BZ65" s="265">
        <v>1359.3176626497448</v>
      </c>
      <c r="CA65" s="265">
        <v>1394.6331420710794</v>
      </c>
      <c r="CB65" s="265">
        <v>1367.3859617175117</v>
      </c>
      <c r="CC65" s="265">
        <v>1358.9402335616639</v>
      </c>
      <c r="CD65" s="265">
        <v>1387.2647054620379</v>
      </c>
      <c r="CE65" s="265">
        <v>1410.2712598128194</v>
      </c>
      <c r="CF65" s="265">
        <v>1362.4462182367342</v>
      </c>
      <c r="CG65" s="265">
        <v>1378.256816488409</v>
      </c>
      <c r="CH65" s="265">
        <v>1328.993616807511</v>
      </c>
      <c r="CI65" s="265">
        <v>1390.9123507838144</v>
      </c>
      <c r="CJ65" s="265">
        <v>1364.3859273058042</v>
      </c>
      <c r="CK65" s="265">
        <v>1322.3981051028709</v>
      </c>
      <c r="CL65" s="265">
        <v>1513.6894438351333</v>
      </c>
      <c r="CM65" s="265">
        <v>1582.5122804072764</v>
      </c>
      <c r="CN65" s="265">
        <v>1464.758526166806</v>
      </c>
      <c r="CO65" s="329">
        <v>1552.5007495907851</v>
      </c>
      <c r="CP65" s="329">
        <v>1839.7361888545042</v>
      </c>
      <c r="CQ65" s="329">
        <v>1895.9391551368285</v>
      </c>
      <c r="CR65" s="329">
        <v>1851.581536945996</v>
      </c>
      <c r="CS65" s="329">
        <v>1917.4691190626711</v>
      </c>
      <c r="CT65" s="329">
        <v>1896.3244323020858</v>
      </c>
      <c r="CU65" s="329">
        <v>1957.1956685252503</v>
      </c>
      <c r="CV65" s="329">
        <v>1880.9692584071765</v>
      </c>
      <c r="CW65" s="329">
        <v>1897.8516407654874</v>
      </c>
      <c r="CX65" s="357">
        <v>1932.2224648659094</v>
      </c>
      <c r="CY65" s="357">
        <v>2008.1642783648617</v>
      </c>
      <c r="CZ65" s="357">
        <v>1941.1441406648223</v>
      </c>
      <c r="DA65" s="357">
        <v>1870.3842224152136</v>
      </c>
      <c r="DC65" s="361"/>
      <c r="DD65" s="359">
        <v>0.41037357440552036</v>
      </c>
      <c r="DG65" s="352">
        <f t="shared" si="23"/>
        <v>7632.3410000000003</v>
      </c>
      <c r="DH65" s="352">
        <f t="shared" si="24"/>
        <v>7751.9151063108075</v>
      </c>
      <c r="DK65" s="352">
        <f t="shared" si="25"/>
        <v>7720.2333089285103</v>
      </c>
    </row>
    <row r="66" spans="1:117" ht="18.600000000000001" thickTop="1" x14ac:dyDescent="0.25">
      <c r="A66" s="277" t="s">
        <v>229</v>
      </c>
      <c r="B66" s="264">
        <v>83.542145314834642</v>
      </c>
      <c r="C66" s="264">
        <v>81.24175900807397</v>
      </c>
      <c r="D66" s="264">
        <v>72.40682675485931</v>
      </c>
      <c r="E66" s="264">
        <v>60.24008881968166</v>
      </c>
      <c r="F66" s="264">
        <v>130.88431936878334</v>
      </c>
      <c r="G66" s="264">
        <v>117.62913257918446</v>
      </c>
      <c r="H66" s="264">
        <v>111.10486204189814</v>
      </c>
      <c r="I66" s="264">
        <v>111.78536791656504</v>
      </c>
      <c r="J66" s="264">
        <v>92.519936142186396</v>
      </c>
      <c r="K66" s="264">
        <v>95.214966480544092</v>
      </c>
      <c r="L66" s="264">
        <v>91.790360817794962</v>
      </c>
      <c r="M66" s="264">
        <v>86.872800979484197</v>
      </c>
      <c r="N66" s="264">
        <v>101.00337914661205</v>
      </c>
      <c r="O66" s="264">
        <v>96.303366938031246</v>
      </c>
      <c r="P66" s="264">
        <v>100.35754222362954</v>
      </c>
      <c r="Q66" s="264">
        <v>98.93411693303284</v>
      </c>
      <c r="R66" s="264">
        <v>116.98694934820358</v>
      </c>
      <c r="S66" s="264">
        <v>123.2567689410303</v>
      </c>
      <c r="T66" s="264">
        <v>126.74949081830681</v>
      </c>
      <c r="U66" s="264">
        <v>125.48116692759523</v>
      </c>
      <c r="V66" s="264">
        <v>95.975786130509519</v>
      </c>
      <c r="W66" s="264">
        <v>93.123416154005781</v>
      </c>
      <c r="X66" s="264">
        <v>92.008681859710535</v>
      </c>
      <c r="Y66" s="264">
        <v>81.150347302429992</v>
      </c>
      <c r="Z66" s="264">
        <v>122.60089449473516</v>
      </c>
      <c r="AA66" s="264">
        <v>113.55363159222867</v>
      </c>
      <c r="AB66" s="264">
        <v>111.23766175807471</v>
      </c>
      <c r="AC66" s="264">
        <v>110.26217528668137</v>
      </c>
      <c r="AD66" s="264">
        <v>154.88953453444267</v>
      </c>
      <c r="AE66" s="284">
        <v>147.75013839945021</v>
      </c>
      <c r="AF66" s="289">
        <v>137.59994228798931</v>
      </c>
      <c r="AG66" s="264">
        <v>131.62825445536743</v>
      </c>
      <c r="AH66" s="264">
        <v>127.93551508787044</v>
      </c>
      <c r="AI66" s="264">
        <v>125.20782952904281</v>
      </c>
      <c r="AJ66" s="264">
        <v>130.56512571892111</v>
      </c>
      <c r="AK66" s="264">
        <v>128.02592135223261</v>
      </c>
      <c r="AL66" s="264">
        <v>176.93632291252462</v>
      </c>
      <c r="AM66" s="264">
        <v>182.81164317634753</v>
      </c>
      <c r="AN66" s="264">
        <v>194.86884727531435</v>
      </c>
      <c r="AO66" s="264">
        <v>215.2992679744591</v>
      </c>
      <c r="AP66" s="264">
        <v>150.6551266589571</v>
      </c>
      <c r="AQ66" s="264">
        <v>159.56213967243656</v>
      </c>
      <c r="AR66" s="264">
        <v>172.29234627433544</v>
      </c>
      <c r="AS66" s="264">
        <v>159.56352529083534</v>
      </c>
      <c r="AT66" s="264">
        <v>175.04496587488174</v>
      </c>
      <c r="AU66" s="264">
        <v>153.24455731095253</v>
      </c>
      <c r="AV66" s="264">
        <v>136.45054454406559</v>
      </c>
      <c r="AW66" s="264">
        <v>127.36111059198973</v>
      </c>
      <c r="AX66" s="264">
        <v>124.55435183936038</v>
      </c>
      <c r="AY66" s="264">
        <v>125.3041641615836</v>
      </c>
      <c r="AZ66" s="264">
        <v>127.065791761771</v>
      </c>
      <c r="BA66" s="264">
        <v>123.52004272724766</v>
      </c>
      <c r="BB66" s="264">
        <v>184.2432917711271</v>
      </c>
      <c r="BC66" s="264">
        <v>168.61649892352983</v>
      </c>
      <c r="BD66" s="264">
        <v>162.36769364659671</v>
      </c>
      <c r="BE66" s="264">
        <v>154.21501007622541</v>
      </c>
      <c r="BF66" s="264">
        <v>171.30987212434405</v>
      </c>
      <c r="BG66" s="264">
        <v>176.79885948518407</v>
      </c>
      <c r="BH66" s="264">
        <v>215.36611370957743</v>
      </c>
      <c r="BI66" s="264">
        <v>220.61109720645473</v>
      </c>
      <c r="BJ66" s="264">
        <v>181.59969794591115</v>
      </c>
      <c r="BK66" s="264">
        <v>183.85351439025638</v>
      </c>
      <c r="BL66" s="264">
        <v>198.48372825722038</v>
      </c>
      <c r="BM66" s="264">
        <v>221.20398098031652</v>
      </c>
      <c r="BN66" s="264">
        <v>127.80168597873374</v>
      </c>
      <c r="BO66" s="264">
        <v>170.68707848889403</v>
      </c>
      <c r="BP66" s="264">
        <v>204.71754511927773</v>
      </c>
      <c r="BQ66" s="264">
        <v>238.53254651837534</v>
      </c>
      <c r="BR66" s="264">
        <v>120.71236154729712</v>
      </c>
      <c r="BS66" s="264">
        <v>193.14229715005791</v>
      </c>
      <c r="BT66" s="264">
        <v>184.0021542694912</v>
      </c>
      <c r="BU66" s="264">
        <v>200.87818703315372</v>
      </c>
      <c r="BV66" s="264">
        <v>219.65088407551303</v>
      </c>
      <c r="BW66" s="264">
        <v>176.06143657666098</v>
      </c>
      <c r="BX66" s="264">
        <v>143.97638437492807</v>
      </c>
      <c r="BY66" s="264">
        <v>169.8002949728978</v>
      </c>
      <c r="BZ66" s="264">
        <v>169.33401513681937</v>
      </c>
      <c r="CA66" s="264">
        <v>216.8319062442738</v>
      </c>
      <c r="CB66" s="264">
        <v>232.37378958495347</v>
      </c>
      <c r="CC66" s="264">
        <v>253.13728903395332</v>
      </c>
      <c r="CD66" s="264">
        <v>197.13673808977612</v>
      </c>
      <c r="CE66" s="264">
        <v>236.98371267271196</v>
      </c>
      <c r="CF66" s="264">
        <v>228.96181280223959</v>
      </c>
      <c r="CG66" s="264">
        <v>252.18373643527232</v>
      </c>
      <c r="CH66" s="264">
        <v>126.29790216084297</v>
      </c>
      <c r="CI66" s="264">
        <v>128.49453267664899</v>
      </c>
      <c r="CJ66" s="264">
        <v>129.87729091427062</v>
      </c>
      <c r="CK66" s="264">
        <v>132.35727424823745</v>
      </c>
      <c r="CL66" s="264">
        <v>239.91390257979111</v>
      </c>
      <c r="CM66" s="264">
        <v>240.78626847434066</v>
      </c>
      <c r="CN66" s="264">
        <v>226.31574796842477</v>
      </c>
      <c r="CO66" s="324">
        <v>216.1060809774433</v>
      </c>
      <c r="CP66" s="324">
        <v>438.89727793306952</v>
      </c>
      <c r="CQ66" s="324">
        <v>441.4066777700591</v>
      </c>
      <c r="CR66" s="324">
        <v>400.87182544153217</v>
      </c>
      <c r="CS66" s="324">
        <v>458.81021885533926</v>
      </c>
      <c r="CT66" s="324">
        <v>310.15857363588071</v>
      </c>
      <c r="CU66" s="324">
        <v>307.6180345725972</v>
      </c>
      <c r="CV66" s="324">
        <v>301.30702790251985</v>
      </c>
      <c r="CW66" s="324">
        <v>315.7403638890022</v>
      </c>
      <c r="CX66" s="353">
        <v>288.17189319084144</v>
      </c>
      <c r="CY66" s="353">
        <v>282.79049246998835</v>
      </c>
      <c r="CZ66" s="353">
        <v>278.05146160242589</v>
      </c>
      <c r="DA66" s="353">
        <v>253.4726190115897</v>
      </c>
      <c r="DD66" s="360">
        <v>-2.4441724750071669</v>
      </c>
      <c r="DG66" s="353">
        <f t="shared" si="23"/>
        <v>1234.8240000000001</v>
      </c>
      <c r="DH66" s="353">
        <f t="shared" si="24"/>
        <v>1102.4864662748455</v>
      </c>
      <c r="DK66" s="353">
        <f t="shared" si="25"/>
        <v>1130.1082613362053</v>
      </c>
      <c r="DM66" s="267">
        <f>+(DK66-DK67)/(DG66-DG67)-1</f>
        <v>8.3833810092784233E-2</v>
      </c>
    </row>
    <row r="67" spans="1:117" ht="18" x14ac:dyDescent="0.25">
      <c r="A67" s="280" t="s">
        <v>230</v>
      </c>
      <c r="B67" s="264">
        <v>76.405630617124473</v>
      </c>
      <c r="C67" s="264">
        <v>73.625357638945317</v>
      </c>
      <c r="D67" s="264">
        <v>65.857539923731551</v>
      </c>
      <c r="E67" s="264">
        <v>52.571171599228016</v>
      </c>
      <c r="F67" s="264">
        <v>123.33668384485959</v>
      </c>
      <c r="G67" s="264">
        <v>108.99372112478173</v>
      </c>
      <c r="H67" s="264">
        <v>102.69240039104493</v>
      </c>
      <c r="I67" s="264">
        <v>104.83275885494554</v>
      </c>
      <c r="J67" s="264">
        <v>84.110716974993068</v>
      </c>
      <c r="K67" s="264">
        <v>86.348768992902137</v>
      </c>
      <c r="L67" s="264">
        <v>84.80314990671522</v>
      </c>
      <c r="M67" s="264">
        <v>79.461899378372252</v>
      </c>
      <c r="N67" s="264">
        <v>91.923665556288213</v>
      </c>
      <c r="O67" s="264">
        <v>87.362389330377795</v>
      </c>
      <c r="P67" s="264">
        <v>90.588912624159136</v>
      </c>
      <c r="Q67" s="264">
        <v>90.181095091134836</v>
      </c>
      <c r="R67" s="264">
        <v>105.65062728355423</v>
      </c>
      <c r="S67" s="264">
        <v>110.46927335547694</v>
      </c>
      <c r="T67" s="264">
        <v>113.46026337701159</v>
      </c>
      <c r="U67" s="264">
        <v>116.88809678892594</v>
      </c>
      <c r="V67" s="264">
        <v>84.79527575323857</v>
      </c>
      <c r="W67" s="264">
        <v>79.613365985818746</v>
      </c>
      <c r="X67" s="264">
        <v>82.44750184723199</v>
      </c>
      <c r="Y67" s="264">
        <v>73.134346520858969</v>
      </c>
      <c r="Z67" s="264">
        <v>109.74903436015069</v>
      </c>
      <c r="AA67" s="264">
        <v>101.22222133229621</v>
      </c>
      <c r="AB67" s="264">
        <v>99.958107623166285</v>
      </c>
      <c r="AC67" s="264">
        <v>100.38406798610836</v>
      </c>
      <c r="AD67" s="264">
        <v>142.5362296763069</v>
      </c>
      <c r="AE67" s="284">
        <v>135.29711924588986</v>
      </c>
      <c r="AF67" s="289">
        <v>125.27033224470253</v>
      </c>
      <c r="AG67" s="264">
        <v>118.48777354724628</v>
      </c>
      <c r="AH67" s="264">
        <v>115.13515846574043</v>
      </c>
      <c r="AI67" s="264">
        <v>112.05513666612264</v>
      </c>
      <c r="AJ67" s="264">
        <v>116.81459680260481</v>
      </c>
      <c r="AK67" s="264">
        <v>116.68557157701042</v>
      </c>
      <c r="AL67" s="264">
        <v>165.25513821349904</v>
      </c>
      <c r="AM67" s="264">
        <v>168.21880858805196</v>
      </c>
      <c r="AN67" s="264">
        <v>182.16186928805615</v>
      </c>
      <c r="AO67" s="264">
        <v>205.31432071829295</v>
      </c>
      <c r="AP67" s="264">
        <v>137.23579301904954</v>
      </c>
      <c r="AQ67" s="264">
        <v>145.6324766308245</v>
      </c>
      <c r="AR67" s="264">
        <v>157.83124007122854</v>
      </c>
      <c r="AS67" s="264">
        <v>145.90025118484053</v>
      </c>
      <c r="AT67" s="264">
        <v>160.37322299391471</v>
      </c>
      <c r="AU67" s="264">
        <v>138.1062721510869</v>
      </c>
      <c r="AV67" s="264">
        <v>121.71497100117128</v>
      </c>
      <c r="AW67" s="264">
        <v>113.97596653181074</v>
      </c>
      <c r="AX67" s="264">
        <v>106.3701124268454</v>
      </c>
      <c r="AY67" s="264">
        <v>111.30794939211927</v>
      </c>
      <c r="AZ67" s="264">
        <v>110.07236936997722</v>
      </c>
      <c r="BA67" s="264">
        <v>108.18220566010392</v>
      </c>
      <c r="BB67" s="264">
        <v>167.46502424696939</v>
      </c>
      <c r="BC67" s="264">
        <v>149.15541523575354</v>
      </c>
      <c r="BD67" s="264">
        <v>144.04074235553719</v>
      </c>
      <c r="BE67" s="264">
        <v>140.72422577096393</v>
      </c>
      <c r="BF67" s="264">
        <v>146.62108086910899</v>
      </c>
      <c r="BG67" s="264">
        <v>161.12779098475244</v>
      </c>
      <c r="BH67" s="264">
        <v>196.11384779043954</v>
      </c>
      <c r="BI67" s="264">
        <v>207.83915311876021</v>
      </c>
      <c r="BJ67" s="264">
        <v>165.88148677503938</v>
      </c>
      <c r="BK67" s="264">
        <v>167.88297226873095</v>
      </c>
      <c r="BL67" s="264">
        <v>181.11342116373675</v>
      </c>
      <c r="BM67" s="264">
        <v>197.09877865598509</v>
      </c>
      <c r="BN67" s="264">
        <v>113.32824778887952</v>
      </c>
      <c r="BO67" s="264">
        <v>156.47790391535167</v>
      </c>
      <c r="BP67" s="264">
        <v>181.05858612965878</v>
      </c>
      <c r="BQ67" s="264">
        <v>206.07386149961229</v>
      </c>
      <c r="BR67" s="264">
        <v>109.59194086791803</v>
      </c>
      <c r="BS67" s="264">
        <v>178.33789239976613</v>
      </c>
      <c r="BT67" s="264">
        <v>172.1857920604383</v>
      </c>
      <c r="BU67" s="264">
        <v>192.3043746718775</v>
      </c>
      <c r="BV67" s="264">
        <v>201.64274411156396</v>
      </c>
      <c r="BW67" s="264">
        <v>162.42996752987347</v>
      </c>
      <c r="BX67" s="264">
        <v>133.07693275994978</v>
      </c>
      <c r="BY67" s="264">
        <v>162.87435559861265</v>
      </c>
      <c r="BZ67" s="264">
        <v>160.0914360711925</v>
      </c>
      <c r="CA67" s="264">
        <v>205.7550004455282</v>
      </c>
      <c r="CB67" s="264">
        <v>221.6505662040114</v>
      </c>
      <c r="CC67" s="264">
        <v>242.23699727926788</v>
      </c>
      <c r="CD67" s="264">
        <v>186.94652197690436</v>
      </c>
      <c r="CE67" s="264">
        <v>226.62010694752198</v>
      </c>
      <c r="CF67" s="264">
        <v>218.07645923879096</v>
      </c>
      <c r="CG67" s="264">
        <v>240.32191183678268</v>
      </c>
      <c r="CH67" s="264">
        <v>117.18826016263769</v>
      </c>
      <c r="CI67" s="264">
        <v>118.57847694599042</v>
      </c>
      <c r="CJ67" s="264">
        <v>118.63426972652493</v>
      </c>
      <c r="CK67" s="264">
        <v>122.66899316484698</v>
      </c>
      <c r="CL67" s="264">
        <v>229.24213931529317</v>
      </c>
      <c r="CM67" s="264">
        <v>230.96126588214798</v>
      </c>
      <c r="CN67" s="264">
        <v>218.64258823560351</v>
      </c>
      <c r="CO67" s="324">
        <v>207.7690065669552</v>
      </c>
      <c r="CP67" s="324">
        <v>429.25453670140212</v>
      </c>
      <c r="CQ67" s="324">
        <v>429.88428582906681</v>
      </c>
      <c r="CR67" s="324">
        <v>390.40755873078882</v>
      </c>
      <c r="CS67" s="324">
        <v>448.49161873874232</v>
      </c>
      <c r="CT67" s="324">
        <v>298.37194203719861</v>
      </c>
      <c r="CU67" s="324">
        <v>294.71609945965622</v>
      </c>
      <c r="CV67" s="324">
        <v>288.70299545687362</v>
      </c>
      <c r="CW67" s="324">
        <v>302.10696304627152</v>
      </c>
      <c r="CX67" s="353">
        <v>274.35621154880988</v>
      </c>
      <c r="CY67" s="353">
        <v>267.39671383612944</v>
      </c>
      <c r="CZ67" s="353">
        <v>263.90386224917063</v>
      </c>
      <c r="DA67" s="353">
        <v>237.47773178840453</v>
      </c>
      <c r="DD67" s="360">
        <v>-2.956371636899191</v>
      </c>
      <c r="DG67" s="353">
        <f t="shared" si="23"/>
        <v>1183.8980000000001</v>
      </c>
      <c r="DH67" s="353">
        <f t="shared" si="24"/>
        <v>1043.1345194225146</v>
      </c>
      <c r="DK67" s="353">
        <f t="shared" si="25"/>
        <v>1074.9129407234202</v>
      </c>
    </row>
    <row r="68" spans="1:117" ht="18" x14ac:dyDescent="0.25">
      <c r="A68" s="281" t="s">
        <v>231</v>
      </c>
      <c r="B68" s="264">
        <v>143.35691064212176</v>
      </c>
      <c r="C68" s="264">
        <v>158.3370492752141</v>
      </c>
      <c r="D68" s="264">
        <v>146.18989832478445</v>
      </c>
      <c r="E68" s="264">
        <v>156.17394224591669</v>
      </c>
      <c r="F68" s="264">
        <v>159.06003895232638</v>
      </c>
      <c r="G68" s="264">
        <v>154.53395332023379</v>
      </c>
      <c r="H68" s="264">
        <v>150.75689885502325</v>
      </c>
      <c r="I68" s="264">
        <v>152.99027166437975</v>
      </c>
      <c r="J68" s="264">
        <v>155.12167574023798</v>
      </c>
      <c r="K68" s="264">
        <v>166.98284403038548</v>
      </c>
      <c r="L68" s="264">
        <v>155.41718279092476</v>
      </c>
      <c r="M68" s="264">
        <v>163.86046436978089</v>
      </c>
      <c r="N68" s="264">
        <v>185.89291286190678</v>
      </c>
      <c r="O68" s="264">
        <v>187.07768550572067</v>
      </c>
      <c r="P68" s="264">
        <v>190.00572092208404</v>
      </c>
      <c r="Q68" s="264">
        <v>200.92734468536702</v>
      </c>
      <c r="R68" s="264">
        <v>211.15741360339197</v>
      </c>
      <c r="S68" s="264">
        <v>210.02996939045258</v>
      </c>
      <c r="T68" s="264">
        <v>197.69539480754543</v>
      </c>
      <c r="U68" s="264">
        <v>205.39435894021693</v>
      </c>
      <c r="V68" s="264">
        <v>205.73178200444727</v>
      </c>
      <c r="W68" s="264">
        <v>199.66047518570053</v>
      </c>
      <c r="X68" s="264">
        <v>195.89222853112969</v>
      </c>
      <c r="Y68" s="264">
        <v>196.81867964575287</v>
      </c>
      <c r="Z68" s="264">
        <v>207.09978946631657</v>
      </c>
      <c r="AA68" s="264">
        <v>193.18985921044475</v>
      </c>
      <c r="AB68" s="264">
        <v>191.39517316765381</v>
      </c>
      <c r="AC68" s="264">
        <v>187.44670611261509</v>
      </c>
      <c r="AD68" s="264">
        <v>195.58407067812482</v>
      </c>
      <c r="AE68" s="284">
        <v>193.78708208745473</v>
      </c>
      <c r="AF68" s="289">
        <v>185.5936231529964</v>
      </c>
      <c r="AG68" s="264">
        <v>204.20851208579529</v>
      </c>
      <c r="AH68" s="264">
        <v>224.61153608746321</v>
      </c>
      <c r="AI68" s="264">
        <v>206.33362036423227</v>
      </c>
      <c r="AJ68" s="264">
        <v>192.82157477749968</v>
      </c>
      <c r="AK68" s="264">
        <v>203.96685144412425</v>
      </c>
      <c r="AL68" s="264">
        <v>230.70628123114082</v>
      </c>
      <c r="AM68" s="264">
        <v>237.01947918175469</v>
      </c>
      <c r="AN68" s="264">
        <v>213.09300202758092</v>
      </c>
      <c r="AO68" s="264">
        <v>231.58483618656558</v>
      </c>
      <c r="AP68" s="264">
        <v>253.12855657428565</v>
      </c>
      <c r="AQ68" s="264">
        <v>263.77163752530959</v>
      </c>
      <c r="AR68" s="264">
        <v>250.2963336881956</v>
      </c>
      <c r="AS68" s="264">
        <v>260.22019130500388</v>
      </c>
      <c r="AT68" s="264">
        <v>275.65740206684347</v>
      </c>
      <c r="AU68" s="264">
        <v>248.87090979686596</v>
      </c>
      <c r="AV68" s="264">
        <v>242.06212799054893</v>
      </c>
      <c r="AW68" s="264">
        <v>257.01977001880527</v>
      </c>
      <c r="AX68" s="264">
        <v>274.97943100852535</v>
      </c>
      <c r="AY68" s="264">
        <v>269.92612643610966</v>
      </c>
      <c r="AZ68" s="264">
        <v>255.66626801621567</v>
      </c>
      <c r="BA68" s="264">
        <v>266.19580184794006</v>
      </c>
      <c r="BB68" s="264">
        <v>290.50716127075663</v>
      </c>
      <c r="BC68" s="264">
        <v>272.72808024136651</v>
      </c>
      <c r="BD68" s="264">
        <v>283.70747218510331</v>
      </c>
      <c r="BE68" s="264">
        <v>301.93412723768336</v>
      </c>
      <c r="BF68" s="264">
        <v>317.36752805337255</v>
      </c>
      <c r="BG68" s="264">
        <v>313.32667345107251</v>
      </c>
      <c r="BH68" s="264">
        <v>300.68243110996798</v>
      </c>
      <c r="BI68" s="264">
        <v>330.74514112724762</v>
      </c>
      <c r="BJ68" s="264">
        <v>323.27402962916608</v>
      </c>
      <c r="BK68" s="264">
        <v>317.34177863730838</v>
      </c>
      <c r="BL68" s="264">
        <v>307.21036339545913</v>
      </c>
      <c r="BM68" s="264">
        <v>329.03092861434482</v>
      </c>
      <c r="BN68" s="264">
        <v>340.4974357743838</v>
      </c>
      <c r="BO68" s="264">
        <v>328.72676983443159</v>
      </c>
      <c r="BP68" s="264">
        <v>321.57336179383435</v>
      </c>
      <c r="BQ68" s="264">
        <v>344.06639207554383</v>
      </c>
      <c r="BR68" s="264">
        <v>343.50223514183142</v>
      </c>
      <c r="BS68" s="264">
        <v>329.64478577044918</v>
      </c>
      <c r="BT68" s="264">
        <v>326.67710582206576</v>
      </c>
      <c r="BU68" s="264">
        <v>345.60087326565355</v>
      </c>
      <c r="BV68" s="264">
        <v>361.06709029527178</v>
      </c>
      <c r="BW68" s="264">
        <v>344.23992447551444</v>
      </c>
      <c r="BX68" s="264">
        <v>319.55260084173744</v>
      </c>
      <c r="BY68" s="264">
        <v>373.78138438747612</v>
      </c>
      <c r="BZ68" s="264">
        <v>370.18154330304685</v>
      </c>
      <c r="CA68" s="264">
        <v>376.85889686893233</v>
      </c>
      <c r="CB68" s="264">
        <v>351.29325150547709</v>
      </c>
      <c r="CC68" s="264">
        <v>322.09030832254405</v>
      </c>
      <c r="CD68" s="264">
        <v>376.79131634340126</v>
      </c>
      <c r="CE68" s="264">
        <v>359.845060128868</v>
      </c>
      <c r="CF68" s="264">
        <v>341.21470622296761</v>
      </c>
      <c r="CG68" s="264">
        <v>314.92291730476313</v>
      </c>
      <c r="CH68" s="264">
        <v>351.13576271105455</v>
      </c>
      <c r="CI68" s="264">
        <v>387.80655190139305</v>
      </c>
      <c r="CJ68" s="264">
        <v>368.51333880852604</v>
      </c>
      <c r="CK68" s="264">
        <v>378.7973465790264</v>
      </c>
      <c r="CL68" s="264">
        <v>407.63383860870709</v>
      </c>
      <c r="CM68" s="264">
        <v>430.21872924587819</v>
      </c>
      <c r="CN68" s="264">
        <v>402.61280961878958</v>
      </c>
      <c r="CO68" s="324">
        <v>419.03662252662519</v>
      </c>
      <c r="CP68" s="324">
        <v>444.70571951572401</v>
      </c>
      <c r="CQ68" s="324">
        <v>475.59532991390847</v>
      </c>
      <c r="CR68" s="324">
        <v>473.83756425611102</v>
      </c>
      <c r="CS68" s="324">
        <v>485.41938631425649</v>
      </c>
      <c r="CT68" s="324">
        <v>533.09322829942766</v>
      </c>
      <c r="CU68" s="324">
        <v>544.63236770876222</v>
      </c>
      <c r="CV68" s="324">
        <v>508.95573203106972</v>
      </c>
      <c r="CW68" s="324">
        <v>521.87267196074049</v>
      </c>
      <c r="CX68" s="353">
        <v>548.86400541116791</v>
      </c>
      <c r="CY68" s="353">
        <v>569.42099458945847</v>
      </c>
      <c r="CZ68" s="353">
        <v>542.88365996877826</v>
      </c>
      <c r="DA68" s="353">
        <v>525.13335947003668</v>
      </c>
      <c r="DD68" s="360">
        <v>0.85724904158166471</v>
      </c>
      <c r="DG68" s="353">
        <f t="shared" si="23"/>
        <v>2108.5540000000001</v>
      </c>
      <c r="DH68" s="353">
        <f t="shared" si="24"/>
        <v>2186.3020194394417</v>
      </c>
      <c r="DK68" s="353">
        <f t="shared" si="25"/>
        <v>2167.7192668006137</v>
      </c>
      <c r="DM68" s="267">
        <f>+(DK68+DK69)/(DG68+DG69)-1</f>
        <v>2.300009577391382E-2</v>
      </c>
    </row>
    <row r="69" spans="1:117" ht="18" x14ac:dyDescent="0.25">
      <c r="A69" s="281" t="s">
        <v>232</v>
      </c>
      <c r="B69" s="264">
        <v>125.84989128108757</v>
      </c>
      <c r="C69" s="264">
        <v>123.72369806435161</v>
      </c>
      <c r="D69" s="264">
        <v>120.21081821370188</v>
      </c>
      <c r="E69" s="264">
        <v>124.73158051710291</v>
      </c>
      <c r="F69" s="264">
        <v>125.68643149213491</v>
      </c>
      <c r="G69" s="264">
        <v>126.20143957911851</v>
      </c>
      <c r="H69" s="264">
        <v>116.96348564737104</v>
      </c>
      <c r="I69" s="264">
        <v>119.98640952525929</v>
      </c>
      <c r="J69" s="264">
        <v>133.9593403194915</v>
      </c>
      <c r="K69" s="264">
        <v>125.32638460541639</v>
      </c>
      <c r="L69" s="264">
        <v>125.72450470657775</v>
      </c>
      <c r="M69" s="264">
        <v>139.20448883373996</v>
      </c>
      <c r="N69" s="264">
        <v>144.85295751459779</v>
      </c>
      <c r="O69" s="264">
        <v>139.36932521922313</v>
      </c>
      <c r="P69" s="264">
        <v>145.15367134944196</v>
      </c>
      <c r="Q69" s="264">
        <v>144.53623612921245</v>
      </c>
      <c r="R69" s="264">
        <v>147.63440383791573</v>
      </c>
      <c r="S69" s="264">
        <v>148.66103576279144</v>
      </c>
      <c r="T69" s="264">
        <v>152.3587116071817</v>
      </c>
      <c r="U69" s="264">
        <v>170.00570421844222</v>
      </c>
      <c r="V69" s="264">
        <v>175.36710096604475</v>
      </c>
      <c r="W69" s="264">
        <v>173.08162993502432</v>
      </c>
      <c r="X69" s="264">
        <v>185.9308943635836</v>
      </c>
      <c r="Y69" s="264">
        <v>197.46636709084521</v>
      </c>
      <c r="Z69" s="264">
        <v>190.89624535581862</v>
      </c>
      <c r="AA69" s="264">
        <v>188.23924065262932</v>
      </c>
      <c r="AB69" s="264">
        <v>194.08239285456722</v>
      </c>
      <c r="AC69" s="264">
        <v>193.34988275912553</v>
      </c>
      <c r="AD69" s="264">
        <v>200.99881267611408</v>
      </c>
      <c r="AE69" s="284">
        <v>196.8080984222</v>
      </c>
      <c r="AF69" s="289">
        <v>206.48566499115196</v>
      </c>
      <c r="AG69" s="264">
        <v>267.67893038566649</v>
      </c>
      <c r="AH69" s="264">
        <v>230.31138787877515</v>
      </c>
      <c r="AI69" s="264">
        <v>222.00537839986248</v>
      </c>
      <c r="AJ69" s="264">
        <v>242.16789008713693</v>
      </c>
      <c r="AK69" s="264">
        <v>219.75919851049736</v>
      </c>
      <c r="AL69" s="264">
        <v>230.50817019100487</v>
      </c>
      <c r="AM69" s="264">
        <v>205.69846693107843</v>
      </c>
      <c r="AN69" s="264">
        <v>214.29338509327914</v>
      </c>
      <c r="AO69" s="264">
        <v>205.41679797314171</v>
      </c>
      <c r="AP69" s="264">
        <v>237.04160514709511</v>
      </c>
      <c r="AQ69" s="264">
        <v>229.69811073751615</v>
      </c>
      <c r="AR69" s="264">
        <v>232.57682816324322</v>
      </c>
      <c r="AS69" s="264">
        <v>227.91447630799374</v>
      </c>
      <c r="AT69" s="264">
        <v>233.9349101387692</v>
      </c>
      <c r="AU69" s="264">
        <v>233.46958796537766</v>
      </c>
      <c r="AV69" s="264">
        <v>237.80865218293704</v>
      </c>
      <c r="AW69" s="264">
        <v>247.4255224396934</v>
      </c>
      <c r="AX69" s="264">
        <v>265.65164516783062</v>
      </c>
      <c r="AY69" s="264">
        <v>263.59822418070041</v>
      </c>
      <c r="AZ69" s="264">
        <v>291.75793340269888</v>
      </c>
      <c r="BA69" s="264">
        <v>304.73491024948669</v>
      </c>
      <c r="BB69" s="264">
        <v>332.66678651017298</v>
      </c>
      <c r="BC69" s="264">
        <v>321.79573042848131</v>
      </c>
      <c r="BD69" s="264">
        <v>300.79783648939588</v>
      </c>
      <c r="BE69" s="264">
        <v>287.26605850181147</v>
      </c>
      <c r="BF69" s="264">
        <v>327.7599144026168</v>
      </c>
      <c r="BG69" s="264">
        <v>312.84165446179179</v>
      </c>
      <c r="BH69" s="264">
        <v>309.96165889932911</v>
      </c>
      <c r="BI69" s="264">
        <v>324.20206283990825</v>
      </c>
      <c r="BJ69" s="264">
        <v>329.03126021807225</v>
      </c>
      <c r="BK69" s="264">
        <v>314.64186162990688</v>
      </c>
      <c r="BL69" s="264">
        <v>334.68778091038462</v>
      </c>
      <c r="BM69" s="264">
        <v>352.38892747971897</v>
      </c>
      <c r="BN69" s="264">
        <v>356.98773484497235</v>
      </c>
      <c r="BO69" s="264">
        <v>350.8724244283942</v>
      </c>
      <c r="BP69" s="264">
        <v>352.03436892502248</v>
      </c>
      <c r="BQ69" s="264">
        <v>337.93264351526778</v>
      </c>
      <c r="BR69" s="264">
        <v>352.3077084996961</v>
      </c>
      <c r="BS69" s="264">
        <v>354.04855654708172</v>
      </c>
      <c r="BT69" s="264">
        <v>359.26303807767971</v>
      </c>
      <c r="BU69" s="264">
        <v>362.60069687554221</v>
      </c>
      <c r="BV69" s="264">
        <v>348.76282449905733</v>
      </c>
      <c r="BW69" s="264">
        <v>365.35119698392987</v>
      </c>
      <c r="BX69" s="264">
        <v>375.24927544054628</v>
      </c>
      <c r="BY69" s="264">
        <v>386.34770307646625</v>
      </c>
      <c r="BZ69" s="264">
        <v>438.88460235380251</v>
      </c>
      <c r="CA69" s="264">
        <v>414.74056108311902</v>
      </c>
      <c r="CB69" s="264">
        <v>377.06399981609536</v>
      </c>
      <c r="CC69" s="264">
        <v>387.41583674698273</v>
      </c>
      <c r="CD69" s="264">
        <v>413.51893506796591</v>
      </c>
      <c r="CE69" s="264">
        <v>399.40375243251947</v>
      </c>
      <c r="CF69" s="264">
        <v>378.67445241233406</v>
      </c>
      <c r="CG69" s="264">
        <v>396.8098600871806</v>
      </c>
      <c r="CH69" s="264">
        <v>412.3520549281119</v>
      </c>
      <c r="CI69" s="264">
        <v>411.74638090230286</v>
      </c>
      <c r="CJ69" s="264">
        <v>402.37258340421249</v>
      </c>
      <c r="CK69" s="264">
        <v>380.65698076537296</v>
      </c>
      <c r="CL69" s="264">
        <v>419.82457169001782</v>
      </c>
      <c r="CM69" s="264">
        <v>413.26185869865492</v>
      </c>
      <c r="CN69" s="264">
        <v>405.61891065461805</v>
      </c>
      <c r="CO69" s="324">
        <v>420.68965895670937</v>
      </c>
      <c r="CP69" s="324">
        <v>478.07065720971696</v>
      </c>
      <c r="CQ69" s="324">
        <v>446.10226401835871</v>
      </c>
      <c r="CR69" s="324">
        <v>460.74831360935286</v>
      </c>
      <c r="CS69" s="324">
        <v>432.25976516257151</v>
      </c>
      <c r="CT69" s="324">
        <v>482.3259408673436</v>
      </c>
      <c r="CU69" s="324">
        <v>490.85587369299202</v>
      </c>
      <c r="CV69" s="324">
        <v>488.91396030409396</v>
      </c>
      <c r="CW69" s="324">
        <v>460.90922513557052</v>
      </c>
      <c r="CX69" s="353">
        <v>503.65555254776461</v>
      </c>
      <c r="CY69" s="353">
        <v>513.68725634559257</v>
      </c>
      <c r="CZ69" s="353">
        <v>516.8486134343342</v>
      </c>
      <c r="DA69" s="353">
        <v>444.48202314221396</v>
      </c>
      <c r="DD69" s="360">
        <v>1.1299117647922685</v>
      </c>
      <c r="DG69" s="353">
        <f t="shared" si="23"/>
        <v>1923.0050000000001</v>
      </c>
      <c r="DH69" s="353">
        <f t="shared" si="24"/>
        <v>1978.6734454699053</v>
      </c>
      <c r="DK69" s="353">
        <f t="shared" si="25"/>
        <v>1956.5659763175706</v>
      </c>
    </row>
    <row r="70" spans="1:117" ht="18" x14ac:dyDescent="0.25">
      <c r="A70" s="281" t="s">
        <v>233</v>
      </c>
      <c r="B70" s="264">
        <v>12.405487702908214</v>
      </c>
      <c r="C70" s="264">
        <v>12.618566857622172</v>
      </c>
      <c r="D70" s="264">
        <v>12.32075570482475</v>
      </c>
      <c r="E70" s="264">
        <v>13.146536227800802</v>
      </c>
      <c r="F70" s="264">
        <v>13.529676860852829</v>
      </c>
      <c r="G70" s="264">
        <v>13.210947756619881</v>
      </c>
      <c r="H70" s="264">
        <v>13.022213792101233</v>
      </c>
      <c r="I70" s="264">
        <v>13.142611072315912</v>
      </c>
      <c r="J70" s="264">
        <v>12.767230968364263</v>
      </c>
      <c r="K70" s="264">
        <v>12.098636281611784</v>
      </c>
      <c r="L70" s="264">
        <v>12.528146534113127</v>
      </c>
      <c r="M70" s="264">
        <v>12.645440863763259</v>
      </c>
      <c r="N70" s="264">
        <v>11.579526743538462</v>
      </c>
      <c r="O70" s="264">
        <v>12.493190284765362</v>
      </c>
      <c r="P70" s="264">
        <v>14.889612237092557</v>
      </c>
      <c r="Q70" s="264">
        <v>15.772943030785655</v>
      </c>
      <c r="R70" s="264">
        <v>13.523953608469025</v>
      </c>
      <c r="S70" s="264">
        <v>12.877450744709801</v>
      </c>
      <c r="T70" s="264">
        <v>13.675357745982698</v>
      </c>
      <c r="U70" s="264">
        <v>17.208166316888182</v>
      </c>
      <c r="V70" s="264">
        <v>17.238515906824237</v>
      </c>
      <c r="W70" s="264">
        <v>16.329449763299785</v>
      </c>
      <c r="X70" s="264">
        <v>18.358067962518216</v>
      </c>
      <c r="Y70" s="264">
        <v>19.594649388611508</v>
      </c>
      <c r="Z70" s="264">
        <v>17.554957237673307</v>
      </c>
      <c r="AA70" s="264">
        <v>18.665785651954483</v>
      </c>
      <c r="AB70" s="264">
        <v>18.570086274143264</v>
      </c>
      <c r="AC70" s="264">
        <v>19.373604659209889</v>
      </c>
      <c r="AD70" s="264">
        <v>19.644104308926796</v>
      </c>
      <c r="AE70" s="284">
        <v>20.003833022226228</v>
      </c>
      <c r="AF70" s="289">
        <v>20.387247223587529</v>
      </c>
      <c r="AG70" s="264">
        <v>21.612977375884249</v>
      </c>
      <c r="AH70" s="264">
        <v>21.628122666469856</v>
      </c>
      <c r="AI70" s="264">
        <v>20.65595868139587</v>
      </c>
      <c r="AJ70" s="264">
        <v>21.582896060439975</v>
      </c>
      <c r="AK70" s="264">
        <v>22.203108525152825</v>
      </c>
      <c r="AL70" s="264">
        <v>21.075421099654196</v>
      </c>
      <c r="AM70" s="264">
        <v>21.655390795783685</v>
      </c>
      <c r="AN70" s="264">
        <v>22.339825423408886</v>
      </c>
      <c r="AO70" s="264">
        <v>23.781694491349914</v>
      </c>
      <c r="AP70" s="264">
        <v>21.997350749215585</v>
      </c>
      <c r="AQ70" s="264">
        <v>22.840177063555334</v>
      </c>
      <c r="AR70" s="264">
        <v>23.424283002690284</v>
      </c>
      <c r="AS70" s="264">
        <v>23.733624111107879</v>
      </c>
      <c r="AT70" s="264">
        <v>23.909092385439301</v>
      </c>
      <c r="AU70" s="264">
        <v>23.137263824335637</v>
      </c>
      <c r="AV70" s="264">
        <v>25.06666595317974</v>
      </c>
      <c r="AW70" s="264">
        <v>27.088921290718186</v>
      </c>
      <c r="AX70" s="264">
        <v>28.06590677613481</v>
      </c>
      <c r="AY70" s="264">
        <v>29.320564400402759</v>
      </c>
      <c r="AZ70" s="264">
        <v>32.540943736511551</v>
      </c>
      <c r="BA70" s="264">
        <v>33.825511055090494</v>
      </c>
      <c r="BB70" s="264">
        <v>32.293124309935465</v>
      </c>
      <c r="BC70" s="264">
        <v>32.35363148533029</v>
      </c>
      <c r="BD70" s="264">
        <v>35.904882082444033</v>
      </c>
      <c r="BE70" s="264">
        <v>35.091479332121395</v>
      </c>
      <c r="BF70" s="264">
        <v>36.358187126797574</v>
      </c>
      <c r="BG70" s="264">
        <v>39.029369688406874</v>
      </c>
      <c r="BH70" s="264">
        <v>39.244074074025924</v>
      </c>
      <c r="BI70" s="264">
        <v>39.845790150395949</v>
      </c>
      <c r="BJ70" s="264">
        <v>50.012685274712226</v>
      </c>
      <c r="BK70" s="264">
        <v>48.730315612688621</v>
      </c>
      <c r="BL70" s="264">
        <v>47.234421340278296</v>
      </c>
      <c r="BM70" s="264">
        <v>49.245381678452894</v>
      </c>
      <c r="BN70" s="264">
        <v>51.817320990204905</v>
      </c>
      <c r="BO70" s="264">
        <v>52.018013048747932</v>
      </c>
      <c r="BP70" s="264">
        <v>51.090212070269438</v>
      </c>
      <c r="BQ70" s="264">
        <v>43.5181683526488</v>
      </c>
      <c r="BR70" s="264">
        <v>53.110960986586178</v>
      </c>
      <c r="BS70" s="264">
        <v>50.253918376748011</v>
      </c>
      <c r="BT70" s="264">
        <v>50.668576812486364</v>
      </c>
      <c r="BU70" s="264">
        <v>54.569543824179398</v>
      </c>
      <c r="BV70" s="264">
        <v>57.360637969253837</v>
      </c>
      <c r="BW70" s="264">
        <v>59.966492499699726</v>
      </c>
      <c r="BX70" s="264">
        <v>60.8819066379723</v>
      </c>
      <c r="BY70" s="264">
        <v>63.602962893074142</v>
      </c>
      <c r="BZ70" s="264">
        <v>53.629897357659004</v>
      </c>
      <c r="CA70" s="264">
        <v>51.716164583681326</v>
      </c>
      <c r="CB70" s="264">
        <v>48.169948218926528</v>
      </c>
      <c r="CC70" s="264">
        <v>48.497989839733144</v>
      </c>
      <c r="CD70" s="264">
        <v>51.097621496757313</v>
      </c>
      <c r="CE70" s="264">
        <v>50.084416846102258</v>
      </c>
      <c r="CF70" s="264">
        <v>48.89829897914219</v>
      </c>
      <c r="CG70" s="264">
        <v>51.955662677998291</v>
      </c>
      <c r="CH70" s="264">
        <v>53.653695848532308</v>
      </c>
      <c r="CI70" s="264">
        <v>51.995530480637839</v>
      </c>
      <c r="CJ70" s="264">
        <v>51.681846188448162</v>
      </c>
      <c r="CK70" s="264">
        <v>53.691927482381701</v>
      </c>
      <c r="CL70" s="264">
        <v>53.369993721717996</v>
      </c>
      <c r="CM70" s="264">
        <v>53.012788592804938</v>
      </c>
      <c r="CN70" s="264">
        <v>51.605907492524416</v>
      </c>
      <c r="CO70" s="324">
        <v>52.49831019295263</v>
      </c>
      <c r="CP70" s="324">
        <v>51.739810747055152</v>
      </c>
      <c r="CQ70" s="324">
        <v>48.685071730212229</v>
      </c>
      <c r="CR70" s="324">
        <v>53.343213494714718</v>
      </c>
      <c r="CS70" s="324">
        <v>55.418904028017906</v>
      </c>
      <c r="CT70" s="324">
        <v>60.437300798605065</v>
      </c>
      <c r="CU70" s="324">
        <v>61.30322411681658</v>
      </c>
      <c r="CV70" s="324">
        <v>61.487088194959753</v>
      </c>
      <c r="CW70" s="324">
        <v>64.398386889618649</v>
      </c>
      <c r="CX70" s="353">
        <v>64.614030287617879</v>
      </c>
      <c r="CY70" s="353">
        <v>64.45735739448935</v>
      </c>
      <c r="CZ70" s="353">
        <v>63.338146727990249</v>
      </c>
      <c r="DA70" s="353">
        <v>66.475701573420508</v>
      </c>
      <c r="DD70" s="360">
        <v>0.51226240421853309</v>
      </c>
      <c r="DG70" s="353">
        <f t="shared" si="23"/>
        <v>247.62600000000006</v>
      </c>
      <c r="DH70" s="353">
        <f t="shared" si="24"/>
        <v>258.88523598351799</v>
      </c>
      <c r="DK70" s="353">
        <f t="shared" si="25"/>
        <v>257.56582310563209</v>
      </c>
      <c r="DM70" s="267">
        <f>+(DK70+DK71)/(DG70+DG71)-1</f>
        <v>3.2705342009312632E-2</v>
      </c>
    </row>
    <row r="71" spans="1:117" ht="18" x14ac:dyDescent="0.25">
      <c r="A71" s="278" t="s">
        <v>234</v>
      </c>
      <c r="B71" s="264">
        <v>11.55136658460229</v>
      </c>
      <c r="C71" s="264">
        <v>11.65581308034527</v>
      </c>
      <c r="D71" s="264">
        <v>11.473821059933279</v>
      </c>
      <c r="E71" s="264">
        <v>11.883142273612364</v>
      </c>
      <c r="F71" s="264">
        <v>12.038945811728537</v>
      </c>
      <c r="G71" s="264">
        <v>11.930440069255196</v>
      </c>
      <c r="H71" s="264">
        <v>11.999018588448495</v>
      </c>
      <c r="I71" s="264">
        <v>12.347695713753387</v>
      </c>
      <c r="J71" s="264">
        <v>12.395146537694021</v>
      </c>
      <c r="K71" s="264">
        <v>12.349095697481134</v>
      </c>
      <c r="L71" s="264">
        <v>12.843440697586768</v>
      </c>
      <c r="M71" s="264">
        <v>13.066623730535991</v>
      </c>
      <c r="N71" s="264">
        <v>12.065553223448591</v>
      </c>
      <c r="O71" s="264">
        <v>12.335409672434814</v>
      </c>
      <c r="P71" s="264">
        <v>13.098411187208743</v>
      </c>
      <c r="Q71" s="264">
        <v>12.658791325869984</v>
      </c>
      <c r="R71" s="264">
        <v>10.875855808336045</v>
      </c>
      <c r="S71" s="264">
        <v>10.210812112927595</v>
      </c>
      <c r="T71" s="264">
        <v>11.034517443767015</v>
      </c>
      <c r="U71" s="264">
        <v>14.128881201859269</v>
      </c>
      <c r="V71" s="264">
        <v>16.67566247094409</v>
      </c>
      <c r="W71" s="264">
        <v>17.970396358054703</v>
      </c>
      <c r="X71" s="264">
        <v>20.293256547314364</v>
      </c>
      <c r="Y71" s="264">
        <v>21.339208854141486</v>
      </c>
      <c r="Z71" s="264">
        <v>19.467921362805942</v>
      </c>
      <c r="AA71" s="264">
        <v>19.752500167905797</v>
      </c>
      <c r="AB71" s="264">
        <v>19.414804062730163</v>
      </c>
      <c r="AC71" s="264">
        <v>19.773116389595327</v>
      </c>
      <c r="AD71" s="264">
        <v>19.954275469587824</v>
      </c>
      <c r="AE71" s="284">
        <v>20.152110527207618</v>
      </c>
      <c r="AF71" s="289">
        <v>20.31078167794686</v>
      </c>
      <c r="AG71" s="264">
        <v>20.905516474782296</v>
      </c>
      <c r="AH71" s="264">
        <v>20.758713970911831</v>
      </c>
      <c r="AI71" s="264">
        <v>20.198475134635082</v>
      </c>
      <c r="AJ71" s="264">
        <v>20.817433358884848</v>
      </c>
      <c r="AK71" s="264">
        <v>21.389705909858407</v>
      </c>
      <c r="AL71" s="264">
        <v>21.099208413952226</v>
      </c>
      <c r="AM71" s="264">
        <v>21.545343256483758</v>
      </c>
      <c r="AN71" s="264">
        <v>21.782971404708938</v>
      </c>
      <c r="AO71" s="264">
        <v>22.175259796886262</v>
      </c>
      <c r="AP71" s="264">
        <v>21.935814777283582</v>
      </c>
      <c r="AQ71" s="264">
        <v>22.048188358157464</v>
      </c>
      <c r="AR71" s="264">
        <v>22.293494825073779</v>
      </c>
      <c r="AS71" s="264">
        <v>22.701100668873337</v>
      </c>
      <c r="AT71" s="264">
        <v>21.958096694152985</v>
      </c>
      <c r="AU71" s="264">
        <v>21.845603978617032</v>
      </c>
      <c r="AV71" s="264">
        <v>22.88077279375959</v>
      </c>
      <c r="AW71" s="264">
        <v>23.525963040651924</v>
      </c>
      <c r="AX71" s="264">
        <v>23.172278678203416</v>
      </c>
      <c r="AY71" s="264">
        <v>23.257614631382459</v>
      </c>
      <c r="AZ71" s="264">
        <v>24.469401192414082</v>
      </c>
      <c r="BA71" s="264">
        <v>25.066846318034088</v>
      </c>
      <c r="BB71" s="264">
        <v>24.710297414932072</v>
      </c>
      <c r="BC71" s="264">
        <v>24.967876792539126</v>
      </c>
      <c r="BD71" s="264">
        <v>26.683416498072255</v>
      </c>
      <c r="BE71" s="264">
        <v>26.43520467150789</v>
      </c>
      <c r="BF71" s="264">
        <v>27.108273588045272</v>
      </c>
      <c r="BG71" s="264">
        <v>25.793062582394896</v>
      </c>
      <c r="BH71" s="264">
        <v>26.85411024526568</v>
      </c>
      <c r="BI71" s="264">
        <v>28.965527101306517</v>
      </c>
      <c r="BJ71" s="264">
        <v>28.286369189513643</v>
      </c>
      <c r="BK71" s="264">
        <v>28.29577869228099</v>
      </c>
      <c r="BL71" s="264">
        <v>28.412890166746799</v>
      </c>
      <c r="BM71" s="264">
        <v>29.802873572496079</v>
      </c>
      <c r="BN71" s="264">
        <v>30.285393822365187</v>
      </c>
      <c r="BO71" s="264">
        <v>30.976405691056129</v>
      </c>
      <c r="BP71" s="264">
        <v>31.476829929406215</v>
      </c>
      <c r="BQ71" s="264">
        <v>32.770486617259849</v>
      </c>
      <c r="BR71" s="264">
        <v>32.146109317427488</v>
      </c>
      <c r="BS71" s="264">
        <v>31.584879420240593</v>
      </c>
      <c r="BT71" s="264">
        <v>30.576791761834727</v>
      </c>
      <c r="BU71" s="264">
        <v>32.155219500497168</v>
      </c>
      <c r="BV71" s="264">
        <v>30.949187405874603</v>
      </c>
      <c r="BW71" s="264">
        <v>32.346848921500126</v>
      </c>
      <c r="BX71" s="264">
        <v>32.646703813515288</v>
      </c>
      <c r="BY71" s="264">
        <v>33.52325985910997</v>
      </c>
      <c r="BZ71" s="264">
        <v>32.533953546539209</v>
      </c>
      <c r="CA71" s="264">
        <v>32.70550361886724</v>
      </c>
      <c r="CB71" s="264">
        <v>32.781633557321584</v>
      </c>
      <c r="CC71" s="264">
        <v>32.72890927727196</v>
      </c>
      <c r="CD71" s="264">
        <v>31.701011483903706</v>
      </c>
      <c r="CE71" s="264">
        <v>34.110477597565946</v>
      </c>
      <c r="CF71" s="264">
        <v>34.06385689671891</v>
      </c>
      <c r="CG71" s="264">
        <v>36.039654021811415</v>
      </c>
      <c r="CH71" s="264">
        <v>33.315594921604955</v>
      </c>
      <c r="CI71" s="264">
        <v>35.040015606315031</v>
      </c>
      <c r="CJ71" s="264">
        <v>36.406752462363826</v>
      </c>
      <c r="CK71" s="264">
        <v>35.405637009716159</v>
      </c>
      <c r="CL71" s="264">
        <v>35.145953618358377</v>
      </c>
      <c r="CM71" s="264">
        <v>35.157652339445946</v>
      </c>
      <c r="CN71" s="264">
        <v>35.787231877810065</v>
      </c>
      <c r="CO71" s="324">
        <v>34.195162164385614</v>
      </c>
      <c r="CP71" s="324">
        <v>34.757447291810394</v>
      </c>
      <c r="CQ71" s="324">
        <v>35.737070398547488</v>
      </c>
      <c r="CR71" s="324">
        <v>37.276134434804149</v>
      </c>
      <c r="CS71" s="324">
        <v>35.367347874837961</v>
      </c>
      <c r="CT71" s="324">
        <v>36.418000014811426</v>
      </c>
      <c r="CU71" s="324">
        <v>37.579066832922727</v>
      </c>
      <c r="CV71" s="324">
        <v>37.87880254678366</v>
      </c>
      <c r="CW71" s="324">
        <v>37.146130605482199</v>
      </c>
      <c r="CX71" s="353">
        <v>37.65990193149365</v>
      </c>
      <c r="CY71" s="353">
        <v>38.254171130274379</v>
      </c>
      <c r="CZ71" s="353">
        <v>38.670047697544156</v>
      </c>
      <c r="DA71" s="353">
        <v>37.45513097553259</v>
      </c>
      <c r="DD71" s="360">
        <v>-1.0150069886505353E-2</v>
      </c>
      <c r="DG71" s="353">
        <f t="shared" si="23"/>
        <v>149.02199999999999</v>
      </c>
      <c r="DH71" s="353">
        <f t="shared" si="24"/>
        <v>152.03925173484478</v>
      </c>
      <c r="DK71" s="353">
        <f t="shared" si="25"/>
        <v>152.05468539167774</v>
      </c>
    </row>
    <row r="72" spans="1:117" ht="18.600000000000001" thickBot="1" x14ac:dyDescent="0.3">
      <c r="A72" s="281" t="s">
        <v>13</v>
      </c>
      <c r="B72" s="264">
        <v>116.37506999907401</v>
      </c>
      <c r="C72" s="264">
        <v>120.16333206208405</v>
      </c>
      <c r="D72" s="264">
        <v>108.61667891452062</v>
      </c>
      <c r="E72" s="264">
        <v>116.55276948267759</v>
      </c>
      <c r="F72" s="264">
        <v>114.5428846813893</v>
      </c>
      <c r="G72" s="264">
        <v>121.37071459819676</v>
      </c>
      <c r="H72" s="264">
        <v>117.75821860974789</v>
      </c>
      <c r="I72" s="264">
        <v>104.99946074677945</v>
      </c>
      <c r="J72" s="264">
        <v>120.83569323227728</v>
      </c>
      <c r="K72" s="264">
        <v>124.89311087052006</v>
      </c>
      <c r="L72" s="264">
        <v>108.97135994554553</v>
      </c>
      <c r="M72" s="264">
        <v>113.19869645957159</v>
      </c>
      <c r="N72" s="264">
        <v>130.49142407242394</v>
      </c>
      <c r="O72" s="264">
        <v>130.15120676444803</v>
      </c>
      <c r="P72" s="264">
        <v>136.84748630861631</v>
      </c>
      <c r="Q72" s="264">
        <v>129.95251052125127</v>
      </c>
      <c r="R72" s="264">
        <v>140.72795305125845</v>
      </c>
      <c r="S72" s="264">
        <v>155.10041795172177</v>
      </c>
      <c r="T72" s="264">
        <v>165.15008290624314</v>
      </c>
      <c r="U72" s="264">
        <v>132.4065441038656</v>
      </c>
      <c r="V72" s="264">
        <v>167.02193512458427</v>
      </c>
      <c r="W72" s="264">
        <v>200.85756768702876</v>
      </c>
      <c r="X72" s="264">
        <v>173.91165958562377</v>
      </c>
      <c r="Y72" s="264">
        <v>165.90218509106649</v>
      </c>
      <c r="Z72" s="264">
        <v>187.13315173783511</v>
      </c>
      <c r="AA72" s="264">
        <v>187.44047435781349</v>
      </c>
      <c r="AB72" s="264">
        <v>179.92516223485825</v>
      </c>
      <c r="AC72" s="264">
        <v>166.33584403014743</v>
      </c>
      <c r="AD72" s="264">
        <v>194.61827104042376</v>
      </c>
      <c r="AE72" s="284">
        <v>190.6371370661287</v>
      </c>
      <c r="AF72" s="289">
        <v>183.01406126358719</v>
      </c>
      <c r="AG72" s="264">
        <v>181.48761607859245</v>
      </c>
      <c r="AH72" s="264">
        <v>175.50697015195516</v>
      </c>
      <c r="AI72" s="264">
        <v>171.04420865765738</v>
      </c>
      <c r="AJ72" s="264">
        <v>175.04978084871516</v>
      </c>
      <c r="AK72" s="264">
        <v>162.06335695625137</v>
      </c>
      <c r="AL72" s="264">
        <v>164.09777851133103</v>
      </c>
      <c r="AM72" s="264">
        <v>199.21799269261422</v>
      </c>
      <c r="AN72" s="264">
        <v>182.94605721104892</v>
      </c>
      <c r="AO72" s="264">
        <v>151.67581601084052</v>
      </c>
      <c r="AP72" s="264">
        <v>184.87753887571864</v>
      </c>
      <c r="AQ72" s="264">
        <v>179.35134100145996</v>
      </c>
      <c r="AR72" s="264">
        <v>176.11150396104688</v>
      </c>
      <c r="AS72" s="264">
        <v>164.66644067775442</v>
      </c>
      <c r="AT72" s="264">
        <v>194.6247074063055</v>
      </c>
      <c r="AU72" s="264">
        <v>195.20450375132899</v>
      </c>
      <c r="AV72" s="264">
        <v>190.21490684047197</v>
      </c>
      <c r="AW72" s="264">
        <v>179.77468253526587</v>
      </c>
      <c r="AX72" s="264">
        <v>219.10029294819824</v>
      </c>
      <c r="AY72" s="264">
        <v>187.54537984927742</v>
      </c>
      <c r="AZ72" s="264">
        <v>208.06943865131308</v>
      </c>
      <c r="BA72" s="264">
        <v>193.4282672144686</v>
      </c>
      <c r="BB72" s="264">
        <v>204.16364857991289</v>
      </c>
      <c r="BC72" s="264">
        <v>215.2897412032458</v>
      </c>
      <c r="BD72" s="264">
        <v>207.20564416810964</v>
      </c>
      <c r="BE72" s="264">
        <v>173.18287180057123</v>
      </c>
      <c r="BF72" s="264">
        <v>264.49739807324295</v>
      </c>
      <c r="BG72" s="264">
        <v>207.50780847063768</v>
      </c>
      <c r="BH72" s="264">
        <v>228.41479411167717</v>
      </c>
      <c r="BI72" s="264">
        <v>170.22991913539963</v>
      </c>
      <c r="BJ72" s="264">
        <v>215.39695435717647</v>
      </c>
      <c r="BK72" s="264">
        <v>213.52389430812681</v>
      </c>
      <c r="BL72" s="264">
        <v>228.44862158359592</v>
      </c>
      <c r="BM72" s="264">
        <v>258.55747254420868</v>
      </c>
      <c r="BN72" s="264">
        <v>210.8220533916157</v>
      </c>
      <c r="BO72" s="264">
        <v>215.11918125979037</v>
      </c>
      <c r="BP72" s="264">
        <v>259.54082451296597</v>
      </c>
      <c r="BQ72" s="264">
        <v>294.32388424968775</v>
      </c>
      <c r="BR72" s="264">
        <v>255.84922406888785</v>
      </c>
      <c r="BS72" s="264">
        <v>282.26328488860423</v>
      </c>
      <c r="BT72" s="264">
        <v>250.11438237404576</v>
      </c>
      <c r="BU72" s="264">
        <v>250.08210866846204</v>
      </c>
      <c r="BV72" s="264">
        <v>260.23758146039245</v>
      </c>
      <c r="BW72" s="264">
        <v>290.90617651572222</v>
      </c>
      <c r="BX72" s="264">
        <v>315.47114163133557</v>
      </c>
      <c r="BY72" s="264">
        <v>263.83210039254948</v>
      </c>
      <c r="BZ72" s="264">
        <v>294.75365095187789</v>
      </c>
      <c r="CA72" s="264">
        <v>301.78010967220581</v>
      </c>
      <c r="CB72" s="264">
        <v>325.70333903473789</v>
      </c>
      <c r="CC72" s="264">
        <v>315.06990034117871</v>
      </c>
      <c r="CD72" s="264">
        <v>317.01908298023352</v>
      </c>
      <c r="CE72" s="264">
        <v>329.84384013505183</v>
      </c>
      <c r="CF72" s="264">
        <v>330.63309092333145</v>
      </c>
      <c r="CG72" s="264">
        <v>326.3449859613832</v>
      </c>
      <c r="CH72" s="264">
        <v>352.23860623736431</v>
      </c>
      <c r="CI72" s="264">
        <v>375.82933921651647</v>
      </c>
      <c r="CJ72" s="264">
        <v>375.53411552798309</v>
      </c>
      <c r="CK72" s="264">
        <v>341.48893901813619</v>
      </c>
      <c r="CL72" s="264">
        <v>357.80118361654075</v>
      </c>
      <c r="CM72" s="264">
        <v>410.07498305615144</v>
      </c>
      <c r="CN72" s="264">
        <v>342.81791855463882</v>
      </c>
      <c r="CO72" s="324">
        <v>409.97491477266891</v>
      </c>
      <c r="CP72" s="324">
        <v>391.56527615712838</v>
      </c>
      <c r="CQ72" s="324">
        <v>448.4127413057426</v>
      </c>
      <c r="CR72" s="324">
        <v>425.50448570948146</v>
      </c>
      <c r="CS72" s="324">
        <v>450.19349682764789</v>
      </c>
      <c r="CT72" s="324">
        <v>473.89138868601731</v>
      </c>
      <c r="CU72" s="324">
        <v>515.20710160115937</v>
      </c>
      <c r="CV72" s="324">
        <v>482.42664742774957</v>
      </c>
      <c r="CW72" s="324">
        <v>497.78486228507347</v>
      </c>
      <c r="CX72" s="353">
        <v>489.25708149702422</v>
      </c>
      <c r="CY72" s="353">
        <v>539.55400643505823</v>
      </c>
      <c r="CZ72" s="353">
        <v>501.35221123374947</v>
      </c>
      <c r="DA72" s="353">
        <v>543.36538824242029</v>
      </c>
      <c r="DD72" s="360">
        <v>0.84180668206481624</v>
      </c>
      <c r="DG72" s="353">
        <f t="shared" si="23"/>
        <v>1969.3099999999995</v>
      </c>
      <c r="DH72" s="353">
        <f t="shared" si="24"/>
        <v>2073.5286874082522</v>
      </c>
      <c r="DK72" s="353">
        <f t="shared" si="25"/>
        <v>2056.2192959768145</v>
      </c>
    </row>
    <row r="73" spans="1:117" ht="19.2" thickTop="1" thickBot="1" x14ac:dyDescent="0.3">
      <c r="A73" s="275" t="s">
        <v>14</v>
      </c>
      <c r="B73" s="265">
        <v>808.778765133447</v>
      </c>
      <c r="C73" s="265">
        <v>833.24243181619124</v>
      </c>
      <c r="D73" s="265">
        <v>804.2583926584266</v>
      </c>
      <c r="E73" s="265">
        <v>805.35216732254514</v>
      </c>
      <c r="F73" s="265">
        <v>825.9531045228274</v>
      </c>
      <c r="G73" s="265">
        <v>842.71029584795633</v>
      </c>
      <c r="H73" s="265">
        <v>842.40999621236779</v>
      </c>
      <c r="I73" s="265">
        <v>868.1478780066584</v>
      </c>
      <c r="J73" s="265">
        <v>900.02232831845822</v>
      </c>
      <c r="K73" s="265">
        <v>927.25478312795212</v>
      </c>
      <c r="L73" s="265">
        <v>942.16551741213959</v>
      </c>
      <c r="M73" s="265">
        <v>955.76664997436876</v>
      </c>
      <c r="N73" s="265">
        <v>968.13831907316182</v>
      </c>
      <c r="O73" s="265">
        <v>980.41861595962496</v>
      </c>
      <c r="P73" s="265">
        <v>998.18812775080801</v>
      </c>
      <c r="Q73" s="265">
        <v>1011.4556108080528</v>
      </c>
      <c r="R73" s="265">
        <v>1015.5012714822016</v>
      </c>
      <c r="S73" s="265">
        <v>1044.1036073403486</v>
      </c>
      <c r="T73" s="265">
        <v>1074.0784718086454</v>
      </c>
      <c r="U73" s="265">
        <v>1117.1835861022139</v>
      </c>
      <c r="V73" s="265">
        <v>1154.6412452909615</v>
      </c>
      <c r="W73" s="265">
        <v>1188.5153288805407</v>
      </c>
      <c r="X73" s="265">
        <v>1198.0194171542705</v>
      </c>
      <c r="Y73" s="265">
        <v>1235.1182512023602</v>
      </c>
      <c r="Z73" s="265">
        <v>1222.6379881034222</v>
      </c>
      <c r="AA73" s="265">
        <v>1229.1171402410532</v>
      </c>
      <c r="AB73" s="265">
        <v>1249.6038379732054</v>
      </c>
      <c r="AC73" s="265">
        <v>1253.0078252649118</v>
      </c>
      <c r="AD73" s="265">
        <v>1271.2330475980007</v>
      </c>
      <c r="AE73" s="285">
        <v>1284.9026792513687</v>
      </c>
      <c r="AF73" s="290">
        <v>1307.0052741080908</v>
      </c>
      <c r="AG73" s="265">
        <v>1372.7807845051143</v>
      </c>
      <c r="AH73" s="265">
        <v>1360.6186373058795</v>
      </c>
      <c r="AI73" s="265">
        <v>1397.0447699097808</v>
      </c>
      <c r="AJ73" s="265">
        <v>1420.4930727346587</v>
      </c>
      <c r="AK73" s="265">
        <v>1445.3794711209111</v>
      </c>
      <c r="AL73" s="265">
        <v>1485.06167492703</v>
      </c>
      <c r="AM73" s="265">
        <v>1521.8544454401165</v>
      </c>
      <c r="AN73" s="265">
        <v>1547.3613010359436</v>
      </c>
      <c r="AO73" s="265">
        <v>1576.6941879204687</v>
      </c>
      <c r="AP73" s="265">
        <v>1632.723498199696</v>
      </c>
      <c r="AQ73" s="265">
        <v>1657.7772750228728</v>
      </c>
      <c r="AR73" s="265">
        <v>1672.2599793210647</v>
      </c>
      <c r="AS73" s="265">
        <v>1687.4675806683831</v>
      </c>
      <c r="AT73" s="265">
        <v>1681.9513185975284</v>
      </c>
      <c r="AU73" s="265">
        <v>1688.4868903896845</v>
      </c>
      <c r="AV73" s="265">
        <v>1731.4131190874627</v>
      </c>
      <c r="AW73" s="265">
        <v>1789.5434807102542</v>
      </c>
      <c r="AX73" s="265">
        <v>1797.2535725858929</v>
      </c>
      <c r="AY73" s="265">
        <v>1840.876042926639</v>
      </c>
      <c r="AZ73" s="265">
        <v>1900.2838129139971</v>
      </c>
      <c r="BA73" s="265">
        <v>1934.5244457568874</v>
      </c>
      <c r="BB73" s="265">
        <v>1963.3563601060682</v>
      </c>
      <c r="BC73" s="265">
        <v>1929.3469200192949</v>
      </c>
      <c r="BD73" s="265">
        <v>1954.7220475800589</v>
      </c>
      <c r="BE73" s="265">
        <v>1967.7728003316513</v>
      </c>
      <c r="BF73" s="265">
        <v>2013.4472540101947</v>
      </c>
      <c r="BG73" s="265">
        <v>2062.623098526738</v>
      </c>
      <c r="BH73" s="265">
        <v>2114.4089214908631</v>
      </c>
      <c r="BI73" s="265">
        <v>2191.674183039845</v>
      </c>
      <c r="BJ73" s="265">
        <v>2218.6092782038904</v>
      </c>
      <c r="BK73" s="265">
        <v>2206.0369683659064</v>
      </c>
      <c r="BL73" s="265">
        <v>2273.6338981141344</v>
      </c>
      <c r="BM73" s="265">
        <v>2361.644130652403</v>
      </c>
      <c r="BN73" s="265">
        <v>2314.7414663736863</v>
      </c>
      <c r="BO73" s="265">
        <v>2330.7747538610947</v>
      </c>
      <c r="BP73" s="265">
        <v>2373.2326089702879</v>
      </c>
      <c r="BQ73" s="265">
        <v>2419.0562159293495</v>
      </c>
      <c r="BR73" s="265">
        <v>2431.9668123513247</v>
      </c>
      <c r="BS73" s="265">
        <v>2495.8805192190021</v>
      </c>
      <c r="BT73" s="265">
        <v>2552.6803445125888</v>
      </c>
      <c r="BU73" s="265">
        <v>2632.2273239170854</v>
      </c>
      <c r="BV73" s="265">
        <v>2577.2164479272424</v>
      </c>
      <c r="BW73" s="265">
        <v>2624.6206565194948</v>
      </c>
      <c r="BX73" s="265">
        <v>2652.4315781084824</v>
      </c>
      <c r="BY73" s="265">
        <v>2702.1863174447799</v>
      </c>
      <c r="BZ73" s="265">
        <v>2708.5537444637753</v>
      </c>
      <c r="CA73" s="265">
        <v>2780.6413368035865</v>
      </c>
      <c r="CB73" s="265">
        <v>2811.7599281325533</v>
      </c>
      <c r="CC73" s="265">
        <v>2899.835990600086</v>
      </c>
      <c r="CD73" s="265">
        <v>2894.855456075551</v>
      </c>
      <c r="CE73" s="265">
        <v>2971.3859520542137</v>
      </c>
      <c r="CF73" s="265">
        <v>2974.8901139445866</v>
      </c>
      <c r="CG73" s="265">
        <v>3019.3824779256497</v>
      </c>
      <c r="CH73" s="265">
        <v>3014.3906727575077</v>
      </c>
      <c r="CI73" s="265">
        <v>2995.5358447186177</v>
      </c>
      <c r="CJ73" s="265">
        <v>3054.3175618898663</v>
      </c>
      <c r="CK73" s="265">
        <v>3083.5059206340088</v>
      </c>
      <c r="CL73" s="265">
        <v>3116.6878257894286</v>
      </c>
      <c r="CM73" s="265">
        <v>3158.0608428677142</v>
      </c>
      <c r="CN73" s="265">
        <v>3196.0364391177268</v>
      </c>
      <c r="CO73" s="329">
        <v>3244.4388922251292</v>
      </c>
      <c r="CP73" s="329">
        <v>3348.1849107126386</v>
      </c>
      <c r="CQ73" s="329">
        <v>3362.7997526371419</v>
      </c>
      <c r="CR73" s="329">
        <v>3469.0218750734498</v>
      </c>
      <c r="CS73" s="329">
        <v>3486.2604615767705</v>
      </c>
      <c r="CT73" s="329">
        <v>3594.7508520609754</v>
      </c>
      <c r="CU73" s="329">
        <v>3733.4934103289415</v>
      </c>
      <c r="CV73" s="329">
        <v>3786.793747061462</v>
      </c>
      <c r="CW73" s="329">
        <v>3885.8579905486213</v>
      </c>
      <c r="CX73" s="357">
        <v>3922.7454192443715</v>
      </c>
      <c r="CY73" s="357">
        <v>4067.4852901323775</v>
      </c>
      <c r="CZ73" s="357">
        <v>4143.0302439881034</v>
      </c>
      <c r="DA73" s="357">
        <v>4337.5954282641887</v>
      </c>
      <c r="DD73" s="359">
        <v>5.1043210899601954</v>
      </c>
      <c r="DG73" s="352">
        <f t="shared" si="23"/>
        <v>15000.896000000001</v>
      </c>
      <c r="DH73" s="352">
        <f t="shared" si="24"/>
        <v>16470.856381629041</v>
      </c>
      <c r="DK73" s="352">
        <f t="shared" si="25"/>
        <v>15670.960252463286</v>
      </c>
    </row>
    <row r="74" spans="1:117" ht="18.600000000000001" thickTop="1" x14ac:dyDescent="0.25">
      <c r="A74" s="277" t="s">
        <v>235</v>
      </c>
      <c r="B74" s="264">
        <v>153.22558171304243</v>
      </c>
      <c r="C74" s="264">
        <v>161.49041042895823</v>
      </c>
      <c r="D74" s="264">
        <v>151.67433686214369</v>
      </c>
      <c r="E74" s="264">
        <v>152.54889797704965</v>
      </c>
      <c r="F74" s="264">
        <v>153.45127626722257</v>
      </c>
      <c r="G74" s="264">
        <v>160.81667975881135</v>
      </c>
      <c r="H74" s="264">
        <v>152.55644166703979</v>
      </c>
      <c r="I74" s="264">
        <v>160.03205581547064</v>
      </c>
      <c r="J74" s="264">
        <v>176.41402303491515</v>
      </c>
      <c r="K74" s="264">
        <v>185.12185295609515</v>
      </c>
      <c r="L74" s="264">
        <v>187.17269355175131</v>
      </c>
      <c r="M74" s="264">
        <v>186.51681409132865</v>
      </c>
      <c r="N74" s="264">
        <v>184.24911253472362</v>
      </c>
      <c r="O74" s="264">
        <v>190.87485049260604</v>
      </c>
      <c r="P74" s="264">
        <v>196.07189140903037</v>
      </c>
      <c r="Q74" s="264">
        <v>198.87677481176809</v>
      </c>
      <c r="R74" s="264">
        <v>193.80127529718328</v>
      </c>
      <c r="S74" s="264">
        <v>201.23719459566937</v>
      </c>
      <c r="T74" s="264">
        <v>205.81240874756881</v>
      </c>
      <c r="U74" s="264">
        <v>219.41788820449594</v>
      </c>
      <c r="V74" s="264">
        <v>221.42117356143243</v>
      </c>
      <c r="W74" s="264">
        <v>231.94439096699742</v>
      </c>
      <c r="X74" s="264">
        <v>228.80515486720637</v>
      </c>
      <c r="Y74" s="264">
        <v>250.79708395170368</v>
      </c>
      <c r="Z74" s="264">
        <v>233.12587935241706</v>
      </c>
      <c r="AA74" s="264">
        <v>232.4839225155402</v>
      </c>
      <c r="AB74" s="264">
        <v>243.49934363508592</v>
      </c>
      <c r="AC74" s="264">
        <v>245.81266422941184</v>
      </c>
      <c r="AD74" s="264">
        <v>250.92083058661765</v>
      </c>
      <c r="AE74" s="284">
        <v>254.7203371707125</v>
      </c>
      <c r="AF74" s="289">
        <v>260.18263790207664</v>
      </c>
      <c r="AG74" s="264">
        <v>297.23928527273296</v>
      </c>
      <c r="AH74" s="264">
        <v>263.58979175731804</v>
      </c>
      <c r="AI74" s="264">
        <v>274.39876226044021</v>
      </c>
      <c r="AJ74" s="264">
        <v>284.21633282276599</v>
      </c>
      <c r="AK74" s="264">
        <v>299.0056678130386</v>
      </c>
      <c r="AL74" s="264">
        <v>325.83430939346169</v>
      </c>
      <c r="AM74" s="264">
        <v>345.73102227693778</v>
      </c>
      <c r="AN74" s="264">
        <v>350.47671866330256</v>
      </c>
      <c r="AO74" s="264">
        <v>349.12224968244743</v>
      </c>
      <c r="AP74" s="264">
        <v>359.22192015584909</v>
      </c>
      <c r="AQ74" s="264">
        <v>354.3496419483314</v>
      </c>
      <c r="AR74" s="264">
        <v>353.2499715250492</v>
      </c>
      <c r="AS74" s="264">
        <v>374.14555162632053</v>
      </c>
      <c r="AT74" s="264">
        <v>379.40256909389836</v>
      </c>
      <c r="AU74" s="264">
        <v>388.81253013506722</v>
      </c>
      <c r="AV74" s="264">
        <v>413.82483483149593</v>
      </c>
      <c r="AW74" s="264">
        <v>436.20184980963734</v>
      </c>
      <c r="AX74" s="264">
        <v>407.29386748039792</v>
      </c>
      <c r="AY74" s="264">
        <v>403.59797824459662</v>
      </c>
      <c r="AZ74" s="264">
        <v>425.08870561947731</v>
      </c>
      <c r="BA74" s="264">
        <v>432.79332536849688</v>
      </c>
      <c r="BB74" s="264">
        <v>458.83365534895813</v>
      </c>
      <c r="BC74" s="264">
        <v>443.5833440607995</v>
      </c>
      <c r="BD74" s="264">
        <v>432.03338895384576</v>
      </c>
      <c r="BE74" s="264">
        <v>416.96951005214737</v>
      </c>
      <c r="BF74" s="264">
        <v>441.72860383838338</v>
      </c>
      <c r="BG74" s="264">
        <v>446.84799089208968</v>
      </c>
      <c r="BH74" s="264">
        <v>457.83267295083277</v>
      </c>
      <c r="BI74" s="264">
        <v>478.03903990980604</v>
      </c>
      <c r="BJ74" s="264">
        <v>475.90411959536794</v>
      </c>
      <c r="BK74" s="264">
        <v>490.0960717317181</v>
      </c>
      <c r="BL74" s="264">
        <v>486.53280133594541</v>
      </c>
      <c r="BM74" s="264">
        <v>543.95618489438243</v>
      </c>
      <c r="BN74" s="264">
        <v>493.62035288017324</v>
      </c>
      <c r="BO74" s="264">
        <v>499.88954241513585</v>
      </c>
      <c r="BP74" s="264">
        <v>511.1022870759839</v>
      </c>
      <c r="BQ74" s="264">
        <v>529.12063125837062</v>
      </c>
      <c r="BR74" s="264">
        <v>509.40363172815569</v>
      </c>
      <c r="BS74" s="264">
        <v>551.81993778488459</v>
      </c>
      <c r="BT74" s="264">
        <v>556.1065657738244</v>
      </c>
      <c r="BU74" s="264">
        <v>619.74686471313566</v>
      </c>
      <c r="BV74" s="264">
        <v>529.19125358497195</v>
      </c>
      <c r="BW74" s="264">
        <v>575.6771541850627</v>
      </c>
      <c r="BX74" s="264">
        <v>593.1816676923404</v>
      </c>
      <c r="BY74" s="264">
        <v>572.61792453762553</v>
      </c>
      <c r="BZ74" s="264">
        <v>574.30204053237924</v>
      </c>
      <c r="CA74" s="264">
        <v>615.8065826326083</v>
      </c>
      <c r="CB74" s="264">
        <v>598.15026856849977</v>
      </c>
      <c r="CC74" s="264">
        <v>610.13410826651398</v>
      </c>
      <c r="CD74" s="264">
        <v>599.49406310371887</v>
      </c>
      <c r="CE74" s="264">
        <v>648.23050755993199</v>
      </c>
      <c r="CF74" s="264">
        <v>634.96410404009612</v>
      </c>
      <c r="CG74" s="264">
        <v>669.17332529625344</v>
      </c>
      <c r="CH74" s="264">
        <v>636.32920907008554</v>
      </c>
      <c r="CI74" s="264">
        <v>640.80933670461309</v>
      </c>
      <c r="CJ74" s="264">
        <v>651.59289958404293</v>
      </c>
      <c r="CK74" s="264">
        <v>634.20855464125805</v>
      </c>
      <c r="CL74" s="264">
        <v>652.45755747080671</v>
      </c>
      <c r="CM74" s="264">
        <v>676.271499133303</v>
      </c>
      <c r="CN74" s="264">
        <v>677.75245074388909</v>
      </c>
      <c r="CO74" s="324">
        <v>698.91749265200065</v>
      </c>
      <c r="CP74" s="324">
        <v>725.29571008085713</v>
      </c>
      <c r="CQ74" s="324">
        <v>754.84461568926963</v>
      </c>
      <c r="CR74" s="324">
        <v>826.51717578165142</v>
      </c>
      <c r="CS74" s="324">
        <v>791.49449844822198</v>
      </c>
      <c r="CT74" s="324">
        <v>787.42788949990791</v>
      </c>
      <c r="CU74" s="324">
        <v>858.77508900088208</v>
      </c>
      <c r="CV74" s="324">
        <v>832.48130184464344</v>
      </c>
      <c r="CW74" s="324">
        <v>826.49271965456728</v>
      </c>
      <c r="CX74" s="353">
        <v>832.66022612995766</v>
      </c>
      <c r="CY74" s="353">
        <v>918.90146026479499</v>
      </c>
      <c r="CZ74" s="353">
        <v>891.59987163613255</v>
      </c>
      <c r="DA74" s="353">
        <v>924.49979469801258</v>
      </c>
      <c r="DD74" s="360">
        <v>4.1441500058101877</v>
      </c>
      <c r="DG74" s="353">
        <f t="shared" si="23"/>
        <v>3305.1770000000006</v>
      </c>
      <c r="DH74" s="353">
        <f t="shared" si="24"/>
        <v>3567.6613527288978</v>
      </c>
      <c r="DK74" s="353">
        <f t="shared" si="25"/>
        <v>3425.6953967456338</v>
      </c>
      <c r="DM74" s="267">
        <f>+(DK74+DK77)/(DG74+DG77)-1</f>
        <v>4.2173113216984026E-2</v>
      </c>
    </row>
    <row r="75" spans="1:117" ht="18" x14ac:dyDescent="0.25">
      <c r="A75" s="278" t="s">
        <v>236</v>
      </c>
      <c r="B75" s="264">
        <v>132.96235178802635</v>
      </c>
      <c r="C75" s="264">
        <v>133.02510480138352</v>
      </c>
      <c r="D75" s="264">
        <v>133.15869247378683</v>
      </c>
      <c r="E75" s="264">
        <v>133.38032969693478</v>
      </c>
      <c r="F75" s="264">
        <v>133.71873563229809</v>
      </c>
      <c r="G75" s="264">
        <v>134.75819663881327</v>
      </c>
      <c r="H75" s="264">
        <v>136.46119869004076</v>
      </c>
      <c r="I75" s="264">
        <v>138.77734246267329</v>
      </c>
      <c r="J75" s="264">
        <v>141.64598648129419</v>
      </c>
      <c r="K75" s="264">
        <v>145.3692007335415</v>
      </c>
      <c r="L75" s="264">
        <v>150.00184202703861</v>
      </c>
      <c r="M75" s="264">
        <v>155.60781935895105</v>
      </c>
      <c r="N75" s="264">
        <v>162.26006950269033</v>
      </c>
      <c r="O75" s="264">
        <v>168.03973454043773</v>
      </c>
      <c r="P75" s="264">
        <v>172.90457639548691</v>
      </c>
      <c r="Q75" s="264">
        <v>176.80776209391223</v>
      </c>
      <c r="R75" s="264">
        <v>179.69656367906884</v>
      </c>
      <c r="S75" s="264">
        <v>186.74661733076209</v>
      </c>
      <c r="T75" s="264">
        <v>198.03043439221045</v>
      </c>
      <c r="U75" s="264">
        <v>213.63075749949076</v>
      </c>
      <c r="V75" s="264">
        <v>233.63697882171175</v>
      </c>
      <c r="W75" s="264">
        <v>247.50011315021624</v>
      </c>
      <c r="X75" s="264">
        <v>255.09248866408112</v>
      </c>
      <c r="Y75" s="264">
        <v>256.28756431445515</v>
      </c>
      <c r="Z75" s="264">
        <v>250.94086829557313</v>
      </c>
      <c r="AA75" s="264">
        <v>248.02563753502977</v>
      </c>
      <c r="AB75" s="264">
        <v>247.7213469603646</v>
      </c>
      <c r="AC75" s="264">
        <v>250.10065290577688</v>
      </c>
      <c r="AD75" s="264">
        <v>255.10851115107673</v>
      </c>
      <c r="AE75" s="284">
        <v>259.75854070470302</v>
      </c>
      <c r="AF75" s="289">
        <v>264.07999797063781</v>
      </c>
      <c r="AG75" s="264">
        <v>268.09080132702411</v>
      </c>
      <c r="AH75" s="264">
        <v>271.80021195385211</v>
      </c>
      <c r="AI75" s="264">
        <v>274.48668448080474</v>
      </c>
      <c r="AJ75" s="264">
        <v>276.16008994441017</v>
      </c>
      <c r="AK75" s="264">
        <v>276.82700253532664</v>
      </c>
      <c r="AL75" s="264">
        <v>276.4907401999069</v>
      </c>
      <c r="AM75" s="264">
        <v>279.84477205642571</v>
      </c>
      <c r="AN75" s="264">
        <v>286.89374092516096</v>
      </c>
      <c r="AO75" s="264">
        <v>297.65730575689304</v>
      </c>
      <c r="AP75" s="264">
        <v>312.16788240390071</v>
      </c>
      <c r="AQ75" s="264">
        <v>322.23600518391549</v>
      </c>
      <c r="AR75" s="264">
        <v>327.79724641351777</v>
      </c>
      <c r="AS75" s="264">
        <v>328.78269929504199</v>
      </c>
      <c r="AT75" s="264">
        <v>325.11354415317157</v>
      </c>
      <c r="AU75" s="264">
        <v>324.94890999194706</v>
      </c>
      <c r="AV75" s="264">
        <v>328.38029935773045</v>
      </c>
      <c r="AW75" s="264">
        <v>335.42064275278972</v>
      </c>
      <c r="AX75" s="264">
        <v>346.00147507113718</v>
      </c>
      <c r="AY75" s="264">
        <v>353.5173209281769</v>
      </c>
      <c r="AZ75" s="264">
        <v>358.0318373418234</v>
      </c>
      <c r="BA75" s="264">
        <v>359.49441276308505</v>
      </c>
      <c r="BB75" s="264">
        <v>360.55548780245232</v>
      </c>
      <c r="BC75" s="264">
        <v>350.78867912097712</v>
      </c>
      <c r="BD75" s="264">
        <v>373.93814638876455</v>
      </c>
      <c r="BE75" s="264">
        <v>382.80399126040248</v>
      </c>
      <c r="BF75" s="264">
        <v>383.33068528565195</v>
      </c>
      <c r="BG75" s="264">
        <v>394.07867924319748</v>
      </c>
      <c r="BH75" s="264">
        <v>408.59425046764045</v>
      </c>
      <c r="BI75" s="264">
        <v>426.86937588225351</v>
      </c>
      <c r="BJ75" s="264">
        <v>419.71169571874259</v>
      </c>
      <c r="BK75" s="264">
        <v>423.499875733095</v>
      </c>
      <c r="BL75" s="264">
        <v>459.31877748890082</v>
      </c>
      <c r="BM75" s="264">
        <v>476.35387116758295</v>
      </c>
      <c r="BN75" s="264">
        <v>478.38337464387678</v>
      </c>
      <c r="BO75" s="264">
        <v>487.93294733723735</v>
      </c>
      <c r="BP75" s="264">
        <v>504.13705776301407</v>
      </c>
      <c r="BQ75" s="264">
        <v>487.2255589920274</v>
      </c>
      <c r="BR75" s="264">
        <v>496.84354039277184</v>
      </c>
      <c r="BS75" s="264">
        <v>501.69431750178745</v>
      </c>
      <c r="BT75" s="264">
        <v>514.11677314938811</v>
      </c>
      <c r="BU75" s="264">
        <v>530.92236895605242</v>
      </c>
      <c r="BV75" s="264">
        <v>528.3638711348915</v>
      </c>
      <c r="BW75" s="264">
        <v>530.21773038483991</v>
      </c>
      <c r="BX75" s="264">
        <v>524.78646573969615</v>
      </c>
      <c r="BY75" s="264">
        <v>540.66093274057221</v>
      </c>
      <c r="BZ75" s="264">
        <v>547.47279698919499</v>
      </c>
      <c r="CA75" s="264">
        <v>550.20147250730406</v>
      </c>
      <c r="CB75" s="264">
        <v>559.47451680162044</v>
      </c>
      <c r="CC75" s="264">
        <v>575.09621370188052</v>
      </c>
      <c r="CD75" s="264">
        <v>580.13655939071941</v>
      </c>
      <c r="CE75" s="264">
        <v>593.98072261387154</v>
      </c>
      <c r="CF75" s="264">
        <v>594.2651228824393</v>
      </c>
      <c r="CG75" s="264">
        <v>599.79159511296996</v>
      </c>
      <c r="CH75" s="264">
        <v>613.33375832462343</v>
      </c>
      <c r="CI75" s="264">
        <v>618.50572612450162</v>
      </c>
      <c r="CJ75" s="264">
        <v>620.13514422767287</v>
      </c>
      <c r="CK75" s="264">
        <v>629.90737132320248</v>
      </c>
      <c r="CL75" s="264">
        <v>640.18885236366918</v>
      </c>
      <c r="CM75" s="264">
        <v>642.28837924900404</v>
      </c>
      <c r="CN75" s="264">
        <v>646.57541241769809</v>
      </c>
      <c r="CO75" s="324">
        <v>642.21435596962829</v>
      </c>
      <c r="CP75" s="324">
        <v>680.47685137635881</v>
      </c>
      <c r="CQ75" s="324">
        <v>688.4506060334237</v>
      </c>
      <c r="CR75" s="324">
        <v>697.83273011910683</v>
      </c>
      <c r="CS75" s="324">
        <v>706.76381247111067</v>
      </c>
      <c r="CT75" s="324">
        <v>740.6914742270709</v>
      </c>
      <c r="CU75" s="324">
        <v>802.18457571665851</v>
      </c>
      <c r="CV75" s="324">
        <v>832.81185816730908</v>
      </c>
      <c r="CW75" s="324">
        <v>864.84309188896145</v>
      </c>
      <c r="CX75" s="353">
        <v>862.10828370944068</v>
      </c>
      <c r="CY75" s="353">
        <v>954.77954621009053</v>
      </c>
      <c r="CZ75" s="353">
        <v>969.96477421836482</v>
      </c>
      <c r="DA75" s="353">
        <v>1000.7598860874787</v>
      </c>
      <c r="DD75" s="360">
        <v>14.25410134226972</v>
      </c>
      <c r="DG75" s="353">
        <f t="shared" si="23"/>
        <v>3240.5309999999999</v>
      </c>
      <c r="DH75" s="353">
        <f t="shared" si="24"/>
        <v>3787.6124902253746</v>
      </c>
      <c r="DK75" s="353">
        <f t="shared" si="25"/>
        <v>3315.0779234426464</v>
      </c>
      <c r="DM75" s="267">
        <f>+(DK75+DK76)/(DG75+DG76)-1</f>
        <v>2.9312133119452355E-2</v>
      </c>
    </row>
    <row r="76" spans="1:117" ht="18" x14ac:dyDescent="0.25">
      <c r="A76" s="278" t="s">
        <v>237</v>
      </c>
      <c r="B76" s="264">
        <v>28.384120008935838</v>
      </c>
      <c r="C76" s="264">
        <v>29.12325574557287</v>
      </c>
      <c r="D76" s="264">
        <v>30.610011602945377</v>
      </c>
      <c r="E76" s="264">
        <v>32.860642358412832</v>
      </c>
      <c r="F76" s="264">
        <v>35.897855166260754</v>
      </c>
      <c r="G76" s="264">
        <v>38.770426970617251</v>
      </c>
      <c r="H76" s="264">
        <v>41.427971336500846</v>
      </c>
      <c r="I76" s="264">
        <v>43.800049467009451</v>
      </c>
      <c r="J76" s="264">
        <v>45.789271969807224</v>
      </c>
      <c r="K76" s="264">
        <v>47.137061673675788</v>
      </c>
      <c r="L76" s="264">
        <v>48.001243305629878</v>
      </c>
      <c r="M76" s="264">
        <v>48.442750389766012</v>
      </c>
      <c r="N76" s="264">
        <v>48.414471104102141</v>
      </c>
      <c r="O76" s="264">
        <v>48.910467954843639</v>
      </c>
      <c r="P76" s="264">
        <v>49.952480561911749</v>
      </c>
      <c r="Q76" s="264">
        <v>51.56920650210489</v>
      </c>
      <c r="R76" s="264">
        <v>53.813866877260352</v>
      </c>
      <c r="S76" s="264">
        <v>55.468523309738686</v>
      </c>
      <c r="T76" s="264">
        <v>56.450843291411474</v>
      </c>
      <c r="U76" s="264">
        <v>56.702455842745344</v>
      </c>
      <c r="V76" s="264">
        <v>56.223660257493762</v>
      </c>
      <c r="W76" s="264">
        <v>56.177026441414306</v>
      </c>
      <c r="X76" s="264">
        <v>56.51715182916417</v>
      </c>
      <c r="Y76" s="264">
        <v>57.207523380060238</v>
      </c>
      <c r="Z76" s="264">
        <v>58.221323701114613</v>
      </c>
      <c r="AA76" s="264">
        <v>59.371617866239013</v>
      </c>
      <c r="AB76" s="264">
        <v>60.693887040189956</v>
      </c>
      <c r="AC76" s="264">
        <v>62.279698958222959</v>
      </c>
      <c r="AD76" s="264">
        <v>64.251316783453717</v>
      </c>
      <c r="AE76" s="284">
        <v>66.717429560644902</v>
      </c>
      <c r="AF76" s="289">
        <v>69.689295943851249</v>
      </c>
      <c r="AG76" s="264">
        <v>73.186488933789974</v>
      </c>
      <c r="AH76" s="264">
        <v>77.233209044044571</v>
      </c>
      <c r="AI76" s="264">
        <v>80.669783321347666</v>
      </c>
      <c r="AJ76" s="264">
        <v>83.44105156329627</v>
      </c>
      <c r="AK76" s="264">
        <v>85.492982693764873</v>
      </c>
      <c r="AL76" s="264">
        <v>86.772441476030437</v>
      </c>
      <c r="AM76" s="264">
        <v>87.461503146064786</v>
      </c>
      <c r="AN76" s="264">
        <v>87.580460839538333</v>
      </c>
      <c r="AO76" s="264">
        <v>87.127364131497217</v>
      </c>
      <c r="AP76" s="264">
        <v>86.078170655057903</v>
      </c>
      <c r="AQ76" s="264">
        <v>85.465529754828012</v>
      </c>
      <c r="AR76" s="264">
        <v>85.3124731283865</v>
      </c>
      <c r="AS76" s="264">
        <v>85.59350599395566</v>
      </c>
      <c r="AT76" s="264">
        <v>86.233403881035727</v>
      </c>
      <c r="AU76" s="264">
        <v>87.878104571184892</v>
      </c>
      <c r="AV76" s="264">
        <v>90.656336402591393</v>
      </c>
      <c r="AW76" s="264">
        <v>94.648649385596912</v>
      </c>
      <c r="AX76" s="264">
        <v>99.881865786380274</v>
      </c>
      <c r="AY76" s="264">
        <v>100.42903922047591</v>
      </c>
      <c r="AZ76" s="264">
        <v>96.122868937987391</v>
      </c>
      <c r="BA76" s="264">
        <v>86.758329796038097</v>
      </c>
      <c r="BB76" s="264">
        <v>103.33084735354566</v>
      </c>
      <c r="BC76" s="264">
        <v>92.08409909282301</v>
      </c>
      <c r="BD76" s="264">
        <v>94.626980420033988</v>
      </c>
      <c r="BE76" s="264">
        <v>101.00268616216134</v>
      </c>
      <c r="BF76" s="264">
        <v>94.467207834183696</v>
      </c>
      <c r="BG76" s="264">
        <v>98.213533610358041</v>
      </c>
      <c r="BH76" s="264">
        <v>102.75620165366058</v>
      </c>
      <c r="BI76" s="264">
        <v>107.44551799870854</v>
      </c>
      <c r="BJ76" s="264">
        <v>111.98040611616885</v>
      </c>
      <c r="BK76" s="264">
        <v>100.63999170782067</v>
      </c>
      <c r="BL76" s="264">
        <v>108.1025256272426</v>
      </c>
      <c r="BM76" s="264">
        <v>104.90390464201533</v>
      </c>
      <c r="BN76" s="264">
        <v>98.737239835357286</v>
      </c>
      <c r="BO76" s="264">
        <v>98.341010373176616</v>
      </c>
      <c r="BP76" s="264">
        <v>102.10092791169416</v>
      </c>
      <c r="BQ76" s="264">
        <v>104.95304103074555</v>
      </c>
      <c r="BR76" s="264">
        <v>107.1885900996468</v>
      </c>
      <c r="BS76" s="264">
        <v>110.25795109760679</v>
      </c>
      <c r="BT76" s="264">
        <v>116.31148325475142</v>
      </c>
      <c r="BU76" s="264">
        <v>114.42797554799488</v>
      </c>
      <c r="BV76" s="264">
        <v>122.09630056462564</v>
      </c>
      <c r="BW76" s="264">
        <v>119.65834214447665</v>
      </c>
      <c r="BX76" s="264">
        <v>120.00203200853703</v>
      </c>
      <c r="BY76" s="264">
        <v>116.92732528236071</v>
      </c>
      <c r="BZ76" s="264">
        <v>119.24668722670724</v>
      </c>
      <c r="CA76" s="264">
        <v>117.1716769902953</v>
      </c>
      <c r="CB76" s="264">
        <v>117.13328640125883</v>
      </c>
      <c r="CC76" s="264">
        <v>121.45334938173855</v>
      </c>
      <c r="CD76" s="264">
        <v>121.68969725349633</v>
      </c>
      <c r="CE76" s="264">
        <v>114.38489064380659</v>
      </c>
      <c r="CF76" s="264">
        <v>120.81973235464014</v>
      </c>
      <c r="CG76" s="264">
        <v>127.02867974805702</v>
      </c>
      <c r="CH76" s="264">
        <v>130.29988637809942</v>
      </c>
      <c r="CI76" s="264">
        <v>119.13119829901858</v>
      </c>
      <c r="CJ76" s="264">
        <v>127.85346045070008</v>
      </c>
      <c r="CK76" s="264">
        <v>140.52745487218192</v>
      </c>
      <c r="CL76" s="264">
        <v>130.49999387672545</v>
      </c>
      <c r="CM76" s="264">
        <v>123.4478977045782</v>
      </c>
      <c r="CN76" s="264">
        <v>122.78508997045165</v>
      </c>
      <c r="CO76" s="324">
        <v>137.02101844824469</v>
      </c>
      <c r="CP76" s="324">
        <v>141.37238003021503</v>
      </c>
      <c r="CQ76" s="324">
        <v>130.47852209964202</v>
      </c>
      <c r="CR76" s="324">
        <v>131.60732842368441</v>
      </c>
      <c r="CS76" s="324">
        <v>141.29576944645862</v>
      </c>
      <c r="CT76" s="324">
        <v>155.24409942350101</v>
      </c>
      <c r="CU76" s="324">
        <v>143.57832874662131</v>
      </c>
      <c r="CV76" s="324">
        <v>135.58788533859428</v>
      </c>
      <c r="CW76" s="324">
        <v>156.86468649128324</v>
      </c>
      <c r="CX76" s="353">
        <v>166.72732492275031</v>
      </c>
      <c r="CY76" s="353">
        <v>150.94282615444493</v>
      </c>
      <c r="CZ76" s="353">
        <v>142.38330127767898</v>
      </c>
      <c r="DA76" s="353">
        <v>169.39198372017276</v>
      </c>
      <c r="DD76" s="360">
        <v>6.3421697418197809E-2</v>
      </c>
      <c r="DG76" s="353">
        <f t="shared" si="23"/>
        <v>591.27499999999986</v>
      </c>
      <c r="DH76" s="353">
        <f t="shared" si="24"/>
        <v>629.44543607504693</v>
      </c>
      <c r="DK76" s="353">
        <f t="shared" si="25"/>
        <v>629.04648411726942</v>
      </c>
    </row>
    <row r="77" spans="1:117" ht="18" x14ac:dyDescent="0.25">
      <c r="A77" s="278" t="s">
        <v>570</v>
      </c>
      <c r="B77" s="264">
        <v>78.047184695391437</v>
      </c>
      <c r="C77" s="264">
        <v>78.669654962380648</v>
      </c>
      <c r="D77" s="264">
        <v>79.926477147910987</v>
      </c>
      <c r="E77" s="264">
        <v>81.841874305318058</v>
      </c>
      <c r="F77" s="264">
        <v>84.453352868722618</v>
      </c>
      <c r="G77" s="264">
        <v>86.334030780757814</v>
      </c>
      <c r="H77" s="264">
        <v>87.417806274052296</v>
      </c>
      <c r="I77" s="264">
        <v>87.648223444018186</v>
      </c>
      <c r="J77" s="264">
        <v>86.979884223043115</v>
      </c>
      <c r="K77" s="264">
        <v>86.911829182699165</v>
      </c>
      <c r="L77" s="264">
        <v>87.506111435890347</v>
      </c>
      <c r="M77" s="264">
        <v>88.783273432318467</v>
      </c>
      <c r="N77" s="264">
        <v>90.722346098953864</v>
      </c>
      <c r="O77" s="264">
        <v>93.12335808147887</v>
      </c>
      <c r="P77" s="264">
        <v>96.037950735202998</v>
      </c>
      <c r="Q77" s="264">
        <v>99.468242070888692</v>
      </c>
      <c r="R77" s="264">
        <v>103.36789528205432</v>
      </c>
      <c r="S77" s="264">
        <v>106.72088628276406</v>
      </c>
      <c r="T77" s="264">
        <v>109.55616127886198</v>
      </c>
      <c r="U77" s="264">
        <v>111.89243238874619</v>
      </c>
      <c r="V77" s="264">
        <v>113.74156913836111</v>
      </c>
      <c r="W77" s="264">
        <v>114.35103305100303</v>
      </c>
      <c r="X77" s="264">
        <v>113.68982127898362</v>
      </c>
      <c r="Y77" s="264">
        <v>111.81930277201387</v>
      </c>
      <c r="Z77" s="264">
        <v>108.8915394199975</v>
      </c>
      <c r="AA77" s="264">
        <v>108.72838100659632</v>
      </c>
      <c r="AB77" s="264">
        <v>111.2036422653841</v>
      </c>
      <c r="AC77" s="264">
        <v>116.19927221941266</v>
      </c>
      <c r="AD77" s="264">
        <v>123.59703491334386</v>
      </c>
      <c r="AE77" s="284">
        <v>128.97294967895448</v>
      </c>
      <c r="AF77" s="289">
        <v>132.39444852569349</v>
      </c>
      <c r="AG77" s="264">
        <v>133.90748879093229</v>
      </c>
      <c r="AH77" s="264">
        <v>133.53742702880703</v>
      </c>
      <c r="AI77" s="264">
        <v>133.79411159392799</v>
      </c>
      <c r="AJ77" s="264">
        <v>134.68427589068335</v>
      </c>
      <c r="AK77" s="264">
        <v>136.2365465632941</v>
      </c>
      <c r="AL77" s="264">
        <v>138.50110352312669</v>
      </c>
      <c r="AM77" s="264">
        <v>141.83026317528103</v>
      </c>
      <c r="AN77" s="264">
        <v>146.18334489435435</v>
      </c>
      <c r="AO77" s="264">
        <v>151.59498117741606</v>
      </c>
      <c r="AP77" s="264">
        <v>158.17790139815148</v>
      </c>
      <c r="AQ77" s="264">
        <v>163.16923468390195</v>
      </c>
      <c r="AR77" s="264">
        <v>166.45378599366461</v>
      </c>
      <c r="AS77" s="264">
        <v>168.03121226374185</v>
      </c>
      <c r="AT77" s="264">
        <v>168.01895652353195</v>
      </c>
      <c r="AU77" s="264">
        <v>168.4778435744588</v>
      </c>
      <c r="AV77" s="264">
        <v>169.33728848863444</v>
      </c>
      <c r="AW77" s="264">
        <v>170.55762830309723</v>
      </c>
      <c r="AX77" s="264">
        <v>172.12884354690249</v>
      </c>
      <c r="AY77" s="264">
        <v>176.19501303443101</v>
      </c>
      <c r="AZ77" s="264">
        <v>182.8393313299984</v>
      </c>
      <c r="BA77" s="264">
        <v>192.28391987048579</v>
      </c>
      <c r="BB77" s="264">
        <v>178.87150995286663</v>
      </c>
      <c r="BC77" s="264">
        <v>194.6385790012996</v>
      </c>
      <c r="BD77" s="264">
        <v>199.45190226435702</v>
      </c>
      <c r="BE77" s="264">
        <v>208.22151808622363</v>
      </c>
      <c r="BF77" s="264">
        <v>207.43547321777427</v>
      </c>
      <c r="BG77" s="264">
        <v>207.70423127351839</v>
      </c>
      <c r="BH77" s="264">
        <v>202.97329110165043</v>
      </c>
      <c r="BI77" s="264">
        <v>214.07615254765562</v>
      </c>
      <c r="BJ77" s="264">
        <v>218.26195864600226</v>
      </c>
      <c r="BK77" s="264">
        <v>217.11385048992145</v>
      </c>
      <c r="BL77" s="264">
        <v>214.63523859589804</v>
      </c>
      <c r="BM77" s="264">
        <v>224.72835403508779</v>
      </c>
      <c r="BN77" s="264">
        <v>229.42539282719642</v>
      </c>
      <c r="BO77" s="264">
        <v>232.46018459799473</v>
      </c>
      <c r="BP77" s="264">
        <v>232.12240856834731</v>
      </c>
      <c r="BQ77" s="264">
        <v>239.74824409885775</v>
      </c>
      <c r="BR77" s="264">
        <v>236.80557755622692</v>
      </c>
      <c r="BS77" s="264">
        <v>241.14658940695654</v>
      </c>
      <c r="BT77" s="264">
        <v>244.61938776939499</v>
      </c>
      <c r="BU77" s="264">
        <v>254.07544526742151</v>
      </c>
      <c r="BV77" s="264">
        <v>257.54342429427373</v>
      </c>
      <c r="BW77" s="264">
        <v>257.65683799776224</v>
      </c>
      <c r="BX77" s="264">
        <v>258.31025416723037</v>
      </c>
      <c r="BY77" s="264">
        <v>265.7904835407337</v>
      </c>
      <c r="BZ77" s="264">
        <v>270.69764541148828</v>
      </c>
      <c r="CA77" s="264">
        <v>276.23012678887903</v>
      </c>
      <c r="CB77" s="264">
        <v>285.69691353536177</v>
      </c>
      <c r="CC77" s="264">
        <v>298.62131426427089</v>
      </c>
      <c r="CD77" s="264">
        <v>308.15528849876728</v>
      </c>
      <c r="CE77" s="264">
        <v>315.84898856815329</v>
      </c>
      <c r="CF77" s="264">
        <v>314.81899784784804</v>
      </c>
      <c r="CG77" s="264">
        <v>318.1747250852311</v>
      </c>
      <c r="CH77" s="264">
        <v>305.14756074147851</v>
      </c>
      <c r="CI77" s="264">
        <v>282.32370035203178</v>
      </c>
      <c r="CJ77" s="264">
        <v>291.09971061454507</v>
      </c>
      <c r="CK77" s="264">
        <v>308.17502829194473</v>
      </c>
      <c r="CL77" s="264">
        <v>328.28738407616004</v>
      </c>
      <c r="CM77" s="264">
        <v>321.27419183710174</v>
      </c>
      <c r="CN77" s="264">
        <v>329.86026751103464</v>
      </c>
      <c r="CO77" s="324">
        <v>341.31215657570323</v>
      </c>
      <c r="CP77" s="324">
        <v>344.31549778447459</v>
      </c>
      <c r="CQ77" s="324">
        <v>344.34810318013962</v>
      </c>
      <c r="CR77" s="324">
        <v>372.56497979382783</v>
      </c>
      <c r="CS77" s="324">
        <v>366.17141924155771</v>
      </c>
      <c r="CT77" s="324">
        <v>387.31095545637208</v>
      </c>
      <c r="CU77" s="324">
        <v>388.16200596318379</v>
      </c>
      <c r="CV77" s="324">
        <v>407.13334113745663</v>
      </c>
      <c r="CW77" s="324">
        <v>408.77169744298737</v>
      </c>
      <c r="CX77" s="353">
        <v>405.86597307430594</v>
      </c>
      <c r="CY77" s="353">
        <v>403.18069427642939</v>
      </c>
      <c r="CZ77" s="353">
        <v>420.58181020449405</v>
      </c>
      <c r="DA77" s="353">
        <v>457.01624385511394</v>
      </c>
      <c r="DD77" s="360">
        <v>0.55337766113974229</v>
      </c>
      <c r="DG77" s="353">
        <f t="shared" si="23"/>
        <v>1591.3779999999997</v>
      </c>
      <c r="DH77" s="353">
        <f t="shared" si="24"/>
        <v>1686.6447214103434</v>
      </c>
      <c r="DK77" s="353">
        <f t="shared" si="25"/>
        <v>1677.3625716425556</v>
      </c>
      <c r="DM77" s="267"/>
    </row>
    <row r="78" spans="1:117" ht="18" x14ac:dyDescent="0.25">
      <c r="A78" s="278" t="s">
        <v>104</v>
      </c>
      <c r="B78" s="264">
        <v>19.55951316526783</v>
      </c>
      <c r="C78" s="264">
        <v>20.216077985327697</v>
      </c>
      <c r="D78" s="264">
        <v>20.127820591000326</v>
      </c>
      <c r="E78" s="264">
        <v>21.09775029261856</v>
      </c>
      <c r="F78" s="264">
        <v>20.820647290603944</v>
      </c>
      <c r="G78" s="264">
        <v>21.042821176969881</v>
      </c>
      <c r="H78" s="264">
        <v>21.039820294264768</v>
      </c>
      <c r="I78" s="264">
        <v>21.991507833481585</v>
      </c>
      <c r="J78" s="264">
        <v>20.575061576397488</v>
      </c>
      <c r="K78" s="264">
        <v>20.701068996115858</v>
      </c>
      <c r="L78" s="264">
        <v>21.733385592372045</v>
      </c>
      <c r="M78" s="264">
        <v>22.821718282454704</v>
      </c>
      <c r="N78" s="264">
        <v>23.031051202249305</v>
      </c>
      <c r="O78" s="264">
        <v>23.946911482658095</v>
      </c>
      <c r="P78" s="264">
        <v>26.311776407723112</v>
      </c>
      <c r="Q78" s="264">
        <v>27.730356988801571</v>
      </c>
      <c r="R78" s="264">
        <v>27.67664661404967</v>
      </c>
      <c r="S78" s="264">
        <v>28.110724704660409</v>
      </c>
      <c r="T78" s="264">
        <v>27.9003831896569</v>
      </c>
      <c r="U78" s="264">
        <v>27.92649033728236</v>
      </c>
      <c r="V78" s="264">
        <v>26.81370037943978</v>
      </c>
      <c r="W78" s="264">
        <v>25.506236991413267</v>
      </c>
      <c r="X78" s="264">
        <v>25.61359916511023</v>
      </c>
      <c r="Y78" s="264">
        <v>27.401599276222882</v>
      </c>
      <c r="Z78" s="264">
        <v>31.486704384159754</v>
      </c>
      <c r="AA78" s="264">
        <v>32.719094085308186</v>
      </c>
      <c r="AB78" s="264">
        <v>34.073116817940161</v>
      </c>
      <c r="AC78" s="264">
        <v>34.265654015648835</v>
      </c>
      <c r="AD78" s="264">
        <v>32.613064259356335</v>
      </c>
      <c r="AE78" s="284">
        <v>31.265962149254584</v>
      </c>
      <c r="AF78" s="289">
        <v>30.467805292084307</v>
      </c>
      <c r="AG78" s="264">
        <v>33.188614005309844</v>
      </c>
      <c r="AH78" s="264">
        <v>34.461849396525338</v>
      </c>
      <c r="AI78" s="264">
        <v>36.013585002942818</v>
      </c>
      <c r="AJ78" s="264">
        <v>38.792450781572981</v>
      </c>
      <c r="AK78" s="264">
        <v>41.749353589840993</v>
      </c>
      <c r="AL78" s="264">
        <v>44.960254930562215</v>
      </c>
      <c r="AM78" s="264">
        <v>45.774284027944816</v>
      </c>
      <c r="AN78" s="264">
        <v>46.616259763862786</v>
      </c>
      <c r="AO78" s="264">
        <v>51.266546272069988</v>
      </c>
      <c r="AP78" s="264">
        <v>50.479520368384094</v>
      </c>
      <c r="AQ78" s="264">
        <v>49.683799638668603</v>
      </c>
      <c r="AR78" s="264">
        <v>50.30991580566814</v>
      </c>
      <c r="AS78" s="264">
        <v>48.828139329898875</v>
      </c>
      <c r="AT78" s="264">
        <v>51.309844794381021</v>
      </c>
      <c r="AU78" s="264">
        <v>51.720717324184882</v>
      </c>
      <c r="AV78" s="264">
        <v>54.733515446736178</v>
      </c>
      <c r="AW78" s="264">
        <v>63.930684697342244</v>
      </c>
      <c r="AX78" s="264">
        <v>73.426431986026813</v>
      </c>
      <c r="AY78" s="264">
        <v>85.19773466492191</v>
      </c>
      <c r="AZ78" s="264">
        <v>91.515316559479629</v>
      </c>
      <c r="BA78" s="264">
        <v>89.639273446348511</v>
      </c>
      <c r="BB78" s="264">
        <v>74.340656894470499</v>
      </c>
      <c r="BC78" s="264">
        <v>69.92007540464607</v>
      </c>
      <c r="BD78" s="264">
        <v>67.335025991542665</v>
      </c>
      <c r="BE78" s="264">
        <v>65.696429711379821</v>
      </c>
      <c r="BF78" s="264">
        <v>70.98539311377931</v>
      </c>
      <c r="BG78" s="264">
        <v>75.023888866164413</v>
      </c>
      <c r="BH78" s="264">
        <v>79.721886135917316</v>
      </c>
      <c r="BI78" s="264">
        <v>82.546437685456837</v>
      </c>
      <c r="BJ78" s="264">
        <v>79.457493786870117</v>
      </c>
      <c r="BK78" s="264">
        <v>78.703848667574434</v>
      </c>
      <c r="BL78" s="264">
        <v>78.633457910379718</v>
      </c>
      <c r="BM78" s="264">
        <v>79.30560848640522</v>
      </c>
      <c r="BN78" s="264">
        <v>77.176913358915229</v>
      </c>
      <c r="BO78" s="264">
        <v>80.564435754825411</v>
      </c>
      <c r="BP78" s="264">
        <v>87.505309929289325</v>
      </c>
      <c r="BQ78" s="264">
        <v>93.343690691076318</v>
      </c>
      <c r="BR78" s="264">
        <v>95.358540943775637</v>
      </c>
      <c r="BS78" s="264">
        <v>98.593050428421805</v>
      </c>
      <c r="BT78" s="264">
        <v>102.83766115881548</v>
      </c>
      <c r="BU78" s="264">
        <v>105.10874746898696</v>
      </c>
      <c r="BV78" s="264">
        <v>103.55461659608522</v>
      </c>
      <c r="BW78" s="264">
        <v>104.00332827671635</v>
      </c>
      <c r="BX78" s="264">
        <v>104.84185070538624</v>
      </c>
      <c r="BY78" s="264">
        <v>107.67720442181221</v>
      </c>
      <c r="BZ78" s="264">
        <v>113.27170929801964</v>
      </c>
      <c r="CA78" s="264">
        <v>120.15779358308541</v>
      </c>
      <c r="CB78" s="264">
        <v>124.99955178111692</v>
      </c>
      <c r="CC78" s="264">
        <v>129.02594533777813</v>
      </c>
      <c r="CD78" s="264">
        <v>127.86686803209703</v>
      </c>
      <c r="CE78" s="264">
        <v>127.46881333221828</v>
      </c>
      <c r="CF78" s="264">
        <v>125.9783479349843</v>
      </c>
      <c r="CG78" s="264">
        <v>127.84497070070034</v>
      </c>
      <c r="CH78" s="264">
        <v>129.70805522858666</v>
      </c>
      <c r="CI78" s="264">
        <v>129.02726550038346</v>
      </c>
      <c r="CJ78" s="264">
        <v>128.2015123097807</v>
      </c>
      <c r="CK78" s="264">
        <v>131.76416696124915</v>
      </c>
      <c r="CL78" s="264">
        <v>141.93335685691113</v>
      </c>
      <c r="CM78" s="264">
        <v>146.06412313705505</v>
      </c>
      <c r="CN78" s="264">
        <v>143.23625363057522</v>
      </c>
      <c r="CO78" s="324">
        <v>142.80126637545857</v>
      </c>
      <c r="CP78" s="324">
        <v>158.49688718989989</v>
      </c>
      <c r="CQ78" s="324">
        <v>154.10886183175194</v>
      </c>
      <c r="CR78" s="324">
        <v>146.34295044952205</v>
      </c>
      <c r="CS78" s="324">
        <v>148.0883005288261</v>
      </c>
      <c r="CT78" s="324">
        <v>166.99113248596296</v>
      </c>
      <c r="CU78" s="324">
        <v>163.78917336716592</v>
      </c>
      <c r="CV78" s="324">
        <v>155.43555550613252</v>
      </c>
      <c r="CW78" s="324">
        <v>160.50113864073865</v>
      </c>
      <c r="CX78" s="353">
        <v>185.80376959341959</v>
      </c>
      <c r="CY78" s="353">
        <v>178.52623388373445</v>
      </c>
      <c r="CZ78" s="353">
        <v>168.91317414018562</v>
      </c>
      <c r="DA78" s="353">
        <v>179.38714856096823</v>
      </c>
      <c r="DD78" s="360">
        <v>0.11877089517526862</v>
      </c>
      <c r="DG78" s="353">
        <f t="shared" si="23"/>
        <v>646.7170000000001</v>
      </c>
      <c r="DH78" s="353">
        <f t="shared" si="24"/>
        <v>712.63032617830777</v>
      </c>
      <c r="DK78" s="353">
        <f t="shared" si="25"/>
        <v>711.7849328418481</v>
      </c>
      <c r="DM78" s="267">
        <f>+(DK78+DK80)/(DG78+DG80)-1</f>
        <v>5.5478034308842128E-2</v>
      </c>
    </row>
    <row r="79" spans="1:117" ht="18" x14ac:dyDescent="0.25">
      <c r="A79" s="278" t="s">
        <v>367</v>
      </c>
      <c r="B79" s="264">
        <v>162.55690471031309</v>
      </c>
      <c r="C79" s="264">
        <v>173.97336265405869</v>
      </c>
      <c r="D79" s="264">
        <v>158.44365171379835</v>
      </c>
      <c r="E79" s="264">
        <v>155.83041411225082</v>
      </c>
      <c r="F79" s="264">
        <v>161.83612659339246</v>
      </c>
      <c r="G79" s="264">
        <v>164.89233783721534</v>
      </c>
      <c r="H79" s="264">
        <v>165.94571020327271</v>
      </c>
      <c r="I79" s="264">
        <v>172.22532185382943</v>
      </c>
      <c r="J79" s="264">
        <v>179.24366975489161</v>
      </c>
      <c r="K79" s="264">
        <v>185.50442590245092</v>
      </c>
      <c r="L79" s="264">
        <v>188.46830626043661</v>
      </c>
      <c r="M79" s="264">
        <v>191.95286471688718</v>
      </c>
      <c r="N79" s="264">
        <v>190.38156058156642</v>
      </c>
      <c r="O79" s="264">
        <v>186.79649859167776</v>
      </c>
      <c r="P79" s="264">
        <v>186.80455232495046</v>
      </c>
      <c r="Q79" s="264">
        <v>187.64592685802205</v>
      </c>
      <c r="R79" s="264">
        <v>189.22536221091417</v>
      </c>
      <c r="S79" s="264">
        <v>195.49194122682567</v>
      </c>
      <c r="T79" s="264">
        <v>202.97561911329652</v>
      </c>
      <c r="U79" s="264">
        <v>210.32734176829194</v>
      </c>
      <c r="V79" s="264">
        <v>216.33578550479837</v>
      </c>
      <c r="W79" s="264">
        <v>217.16103999846317</v>
      </c>
      <c r="X79" s="264">
        <v>213.15135250487043</v>
      </c>
      <c r="Y79" s="264">
        <v>213.58232060402472</v>
      </c>
      <c r="Z79" s="264">
        <v>215.19727547134104</v>
      </c>
      <c r="AA79" s="264">
        <v>215.39208730545616</v>
      </c>
      <c r="AB79" s="264">
        <v>218.00676411187584</v>
      </c>
      <c r="AC79" s="264">
        <v>216.13637823478842</v>
      </c>
      <c r="AD79" s="264">
        <v>216.71071927835186</v>
      </c>
      <c r="AE79" s="284">
        <v>219.82473330981185</v>
      </c>
      <c r="AF79" s="289">
        <v>223.3055388433294</v>
      </c>
      <c r="AG79" s="264">
        <v>226.40087953289407</v>
      </c>
      <c r="AH79" s="264">
        <v>232.65125992533939</v>
      </c>
      <c r="AI79" s="264">
        <v>238.31418701559258</v>
      </c>
      <c r="AJ79" s="264">
        <v>238.67391645693914</v>
      </c>
      <c r="AK79" s="264">
        <v>244.8939526446691</v>
      </c>
      <c r="AL79" s="264">
        <v>252.02013027761828</v>
      </c>
      <c r="AM79" s="264">
        <v>263.93295186087249</v>
      </c>
      <c r="AN79" s="264">
        <v>272.98270958531202</v>
      </c>
      <c r="AO79" s="264">
        <v>277.91914205627006</v>
      </c>
      <c r="AP79" s="264">
        <v>288.48775178953974</v>
      </c>
      <c r="AQ79" s="264">
        <v>297.2098816984377</v>
      </c>
      <c r="AR79" s="264">
        <v>302.40514399138783</v>
      </c>
      <c r="AS79" s="264">
        <v>302.9917761327228</v>
      </c>
      <c r="AT79" s="264">
        <v>300.2648753697423</v>
      </c>
      <c r="AU79" s="264">
        <v>302.06676707097279</v>
      </c>
      <c r="AV79" s="264">
        <v>308.29433159839476</v>
      </c>
      <c r="AW79" s="264">
        <v>313.80997649290163</v>
      </c>
      <c r="AX79" s="264">
        <v>325.44814972521408</v>
      </c>
      <c r="AY79" s="264">
        <v>336.93710456460042</v>
      </c>
      <c r="AZ79" s="264">
        <v>347.7323144764465</v>
      </c>
      <c r="BA79" s="264">
        <v>364.6502411164908</v>
      </c>
      <c r="BB79" s="264">
        <v>370.31754883666122</v>
      </c>
      <c r="BC79" s="264">
        <v>369.20385603299712</v>
      </c>
      <c r="BD79" s="264">
        <v>369.49638563890568</v>
      </c>
      <c r="BE79" s="264">
        <v>363.48351002426807</v>
      </c>
      <c r="BF79" s="264">
        <v>375.41277813064187</v>
      </c>
      <c r="BG79" s="264">
        <v>398.17334039495597</v>
      </c>
      <c r="BH79" s="264">
        <v>411.16001743177151</v>
      </c>
      <c r="BI79" s="264">
        <v>429.9991729605224</v>
      </c>
      <c r="BJ79" s="264">
        <v>434.04771586533309</v>
      </c>
      <c r="BK79" s="264">
        <v>437.33136967921274</v>
      </c>
      <c r="BL79" s="264">
        <v>452.77631629257786</v>
      </c>
      <c r="BM79" s="264">
        <v>455.05163881917991</v>
      </c>
      <c r="BN79" s="264">
        <v>453.96799377273339</v>
      </c>
      <c r="BO79" s="264">
        <v>440.74076464881296</v>
      </c>
      <c r="BP79" s="264">
        <v>438.26342990608163</v>
      </c>
      <c r="BQ79" s="264">
        <v>465.07006578323973</v>
      </c>
      <c r="BR79" s="264">
        <v>493.70065481984119</v>
      </c>
      <c r="BS79" s="264">
        <v>503.75145664400623</v>
      </c>
      <c r="BT79" s="264">
        <v>515.55215875674492</v>
      </c>
      <c r="BU79" s="264">
        <v>501.40072977940838</v>
      </c>
      <c r="BV79" s="264">
        <v>529.05778117476984</v>
      </c>
      <c r="BW79" s="264">
        <v>515.31863376857609</v>
      </c>
      <c r="BX79" s="264">
        <v>514.77512310796465</v>
      </c>
      <c r="BY79" s="264">
        <v>543.46546194868961</v>
      </c>
      <c r="BZ79" s="264">
        <v>548.73929102402565</v>
      </c>
      <c r="CA79" s="264">
        <v>554.76672708289391</v>
      </c>
      <c r="CB79" s="264">
        <v>564.24728317051859</v>
      </c>
      <c r="CC79" s="264">
        <v>581.83069872256169</v>
      </c>
      <c r="CD79" s="264">
        <v>585.91532099335927</v>
      </c>
      <c r="CE79" s="264">
        <v>589.0957693939672</v>
      </c>
      <c r="CF79" s="264">
        <v>588.89670517617014</v>
      </c>
      <c r="CG79" s="264">
        <v>571.21720443650406</v>
      </c>
      <c r="CH79" s="264">
        <v>597.50923890229728</v>
      </c>
      <c r="CI79" s="264">
        <v>603.56454442130143</v>
      </c>
      <c r="CJ79" s="264">
        <v>609.54142552519772</v>
      </c>
      <c r="CK79" s="264">
        <v>603.63079115120354</v>
      </c>
      <c r="CL79" s="264">
        <v>600.66790393225494</v>
      </c>
      <c r="CM79" s="264">
        <v>620.97915980184882</v>
      </c>
      <c r="CN79" s="264">
        <v>630.63944375034316</v>
      </c>
      <c r="CO79" s="324">
        <v>625.91249251555291</v>
      </c>
      <c r="CP79" s="324">
        <v>656.66493466681254</v>
      </c>
      <c r="CQ79" s="324">
        <v>654.54409461123305</v>
      </c>
      <c r="CR79" s="324">
        <v>642.96661543932726</v>
      </c>
      <c r="CS79" s="324">
        <v>669.41235528262723</v>
      </c>
      <c r="CT79" s="324">
        <v>691.2951249956692</v>
      </c>
      <c r="CU79" s="324">
        <v>708.89350458611068</v>
      </c>
      <c r="CV79" s="324">
        <v>730.83596728668613</v>
      </c>
      <c r="CW79" s="324">
        <v>750.9734031315345</v>
      </c>
      <c r="CX79" s="353">
        <v>767.56232177484685</v>
      </c>
      <c r="CY79" s="353">
        <v>756.37344865850594</v>
      </c>
      <c r="CZ79" s="353">
        <v>819.28984969959879</v>
      </c>
      <c r="DA79" s="353">
        <v>864.99050750634046</v>
      </c>
      <c r="DC79" s="361"/>
      <c r="DD79" s="364">
        <v>5.3552726561549635</v>
      </c>
      <c r="DG79" s="353">
        <f t="shared" si="23"/>
        <v>2881.9980000000005</v>
      </c>
      <c r="DH79" s="353">
        <f t="shared" si="24"/>
        <v>3208.2161276392926</v>
      </c>
      <c r="DK79" s="353">
        <f t="shared" si="25"/>
        <v>3045.1405485037808</v>
      </c>
      <c r="DM79" s="267"/>
    </row>
    <row r="80" spans="1:117" ht="18.600000000000001" thickBot="1" x14ac:dyDescent="0.3">
      <c r="A80" s="278" t="s">
        <v>240</v>
      </c>
      <c r="B80" s="264">
        <v>234.0431090524701</v>
      </c>
      <c r="C80" s="264">
        <v>236.74456523850958</v>
      </c>
      <c r="D80" s="264">
        <v>230.31740226684096</v>
      </c>
      <c r="E80" s="264">
        <v>227.79225857996042</v>
      </c>
      <c r="F80" s="264">
        <v>235.77511070432695</v>
      </c>
      <c r="G80" s="264">
        <v>236.0958026847714</v>
      </c>
      <c r="H80" s="264">
        <v>237.5610477471966</v>
      </c>
      <c r="I80" s="264">
        <v>243.67337713017585</v>
      </c>
      <c r="J80" s="264">
        <v>249.37443127810943</v>
      </c>
      <c r="K80" s="264">
        <v>256.50934368337386</v>
      </c>
      <c r="L80" s="264">
        <v>259.28193523902087</v>
      </c>
      <c r="M80" s="264">
        <v>261.64140970266271</v>
      </c>
      <c r="N80" s="264">
        <v>269.07970804887611</v>
      </c>
      <c r="O80" s="264">
        <v>268.72679481592297</v>
      </c>
      <c r="P80" s="264">
        <v>270.10489991650257</v>
      </c>
      <c r="Q80" s="264">
        <v>269.35734148255534</v>
      </c>
      <c r="R80" s="264">
        <v>267.91966152167095</v>
      </c>
      <c r="S80" s="264">
        <v>270.3277198899284</v>
      </c>
      <c r="T80" s="264">
        <v>273.35262179563938</v>
      </c>
      <c r="U80" s="264">
        <v>277.28622006116143</v>
      </c>
      <c r="V80" s="264">
        <v>286.46837762772435</v>
      </c>
      <c r="W80" s="264">
        <v>295.87548828103314</v>
      </c>
      <c r="X80" s="264">
        <v>305.14984884485466</v>
      </c>
      <c r="Y80" s="264">
        <v>318.02285690387947</v>
      </c>
      <c r="Z80" s="264">
        <v>324.7743974788192</v>
      </c>
      <c r="AA80" s="264">
        <v>332.39639992688376</v>
      </c>
      <c r="AB80" s="264">
        <v>334.40573714236496</v>
      </c>
      <c r="AC80" s="264">
        <v>328.21350470165021</v>
      </c>
      <c r="AD80" s="264">
        <v>328.03157062580078</v>
      </c>
      <c r="AE80" s="284">
        <v>323.64272667728733</v>
      </c>
      <c r="AF80" s="291">
        <v>326.88554963041804</v>
      </c>
      <c r="AG80" s="264">
        <v>340.76722664243118</v>
      </c>
      <c r="AH80" s="264">
        <v>347.34488819999297</v>
      </c>
      <c r="AI80" s="264">
        <v>359.3676562347249</v>
      </c>
      <c r="AJ80" s="264">
        <v>364.5249552749907</v>
      </c>
      <c r="AK80" s="264">
        <v>361.17396528097663</v>
      </c>
      <c r="AL80" s="264">
        <v>360.4826951263239</v>
      </c>
      <c r="AM80" s="264">
        <v>357.27964889658978</v>
      </c>
      <c r="AN80" s="264">
        <v>356.62806636441258</v>
      </c>
      <c r="AO80" s="264">
        <v>362.00659884387517</v>
      </c>
      <c r="AP80" s="264">
        <v>378.11035142881315</v>
      </c>
      <c r="AQ80" s="264">
        <v>385.66318211478961</v>
      </c>
      <c r="AR80" s="264">
        <v>386.73144246339081</v>
      </c>
      <c r="AS80" s="264">
        <v>379.09469602670129</v>
      </c>
      <c r="AT80" s="264">
        <v>371.60812478176729</v>
      </c>
      <c r="AU80" s="264">
        <v>364.58201772186897</v>
      </c>
      <c r="AV80" s="264">
        <v>366.18651296187954</v>
      </c>
      <c r="AW80" s="264">
        <v>374.97404926888902</v>
      </c>
      <c r="AX80" s="264">
        <v>373.07293898983414</v>
      </c>
      <c r="AY80" s="264">
        <v>385.00185226943631</v>
      </c>
      <c r="AZ80" s="264">
        <v>398.9534386487847</v>
      </c>
      <c r="BA80" s="264">
        <v>408.9049433959425</v>
      </c>
      <c r="BB80" s="264">
        <v>417.1066539171137</v>
      </c>
      <c r="BC80" s="264">
        <v>409.12828730575268</v>
      </c>
      <c r="BD80" s="264">
        <v>417.84021792260933</v>
      </c>
      <c r="BE80" s="264">
        <v>429.59515503506873</v>
      </c>
      <c r="BF80" s="264">
        <v>440.0871125897803</v>
      </c>
      <c r="BG80" s="264">
        <v>442.58143424645414</v>
      </c>
      <c r="BH80" s="264">
        <v>451.37060174939</v>
      </c>
      <c r="BI80" s="264">
        <v>452.69848605544223</v>
      </c>
      <c r="BJ80" s="264">
        <v>479.24588847540548</v>
      </c>
      <c r="BK80" s="264">
        <v>458.65196035656436</v>
      </c>
      <c r="BL80" s="264">
        <v>473.63478086318992</v>
      </c>
      <c r="BM80" s="264">
        <v>477.34456860774912</v>
      </c>
      <c r="BN80" s="264">
        <v>483.43019905543429</v>
      </c>
      <c r="BO80" s="264">
        <v>490.8458687339118</v>
      </c>
      <c r="BP80" s="264">
        <v>498.00118781587742</v>
      </c>
      <c r="BQ80" s="264">
        <v>499.59498407503213</v>
      </c>
      <c r="BR80" s="264">
        <v>492.66627681090648</v>
      </c>
      <c r="BS80" s="264">
        <v>488.61721635533854</v>
      </c>
      <c r="BT80" s="264">
        <v>503.13631464966943</v>
      </c>
      <c r="BU80" s="264">
        <v>506.54519218408541</v>
      </c>
      <c r="BV80" s="264">
        <v>507.4092005776248</v>
      </c>
      <c r="BW80" s="264">
        <v>522.08862976206092</v>
      </c>
      <c r="BX80" s="264">
        <v>536.53418468732764</v>
      </c>
      <c r="BY80" s="264">
        <v>555.04698497298637</v>
      </c>
      <c r="BZ80" s="264">
        <v>534.82357398196018</v>
      </c>
      <c r="CA80" s="264">
        <v>546.30695721852055</v>
      </c>
      <c r="CB80" s="264">
        <v>562.05810787417693</v>
      </c>
      <c r="CC80" s="264">
        <v>583.6743609253424</v>
      </c>
      <c r="CD80" s="264">
        <v>571.59765880339251</v>
      </c>
      <c r="CE80" s="264">
        <v>582.37625994226482</v>
      </c>
      <c r="CF80" s="264">
        <v>595.14710370840839</v>
      </c>
      <c r="CG80" s="264">
        <v>606.15197754593373</v>
      </c>
      <c r="CH80" s="264">
        <v>602.06296411233666</v>
      </c>
      <c r="CI80" s="264">
        <v>602.17407331676759</v>
      </c>
      <c r="CJ80" s="264">
        <v>625.89340917792708</v>
      </c>
      <c r="CK80" s="264">
        <v>635.29255339296878</v>
      </c>
      <c r="CL80" s="264">
        <v>622.65277721290113</v>
      </c>
      <c r="CM80" s="264">
        <v>627.73559200482327</v>
      </c>
      <c r="CN80" s="264">
        <v>645.18752109373463</v>
      </c>
      <c r="CO80" s="324">
        <v>656.26010968854109</v>
      </c>
      <c r="CP80" s="324">
        <v>641.56264958402028</v>
      </c>
      <c r="CQ80" s="324">
        <v>636.02494919168203</v>
      </c>
      <c r="CR80" s="324">
        <v>651.19009506632983</v>
      </c>
      <c r="CS80" s="324">
        <v>663.03430615796788</v>
      </c>
      <c r="CT80" s="324">
        <v>665.7901759724914</v>
      </c>
      <c r="CU80" s="324">
        <v>668.11073294831931</v>
      </c>
      <c r="CV80" s="324">
        <v>692.50783778063999</v>
      </c>
      <c r="CW80" s="324">
        <v>717.41125329854913</v>
      </c>
      <c r="CX80" s="353">
        <v>702.01752003965032</v>
      </c>
      <c r="CY80" s="353">
        <v>704.78108068437768</v>
      </c>
      <c r="CZ80" s="353">
        <v>730.2974628116483</v>
      </c>
      <c r="DA80" s="353">
        <v>741.54986383610242</v>
      </c>
      <c r="DC80" s="361"/>
      <c r="DD80" s="364">
        <v>0.4113756335029306</v>
      </c>
      <c r="DG80" s="353">
        <f t="shared" si="23"/>
        <v>2743.8199999999997</v>
      </c>
      <c r="DH80" s="353">
        <f t="shared" si="24"/>
        <v>2878.6459273717783</v>
      </c>
      <c r="DK80" s="353">
        <f t="shared" si="25"/>
        <v>2866.8523951695506</v>
      </c>
      <c r="DM80" s="267"/>
    </row>
    <row r="81" spans="1:115" ht="19.2" thickTop="1" thickBot="1" x14ac:dyDescent="0.3">
      <c r="A81" s="275" t="s">
        <v>241</v>
      </c>
      <c r="B81" s="263">
        <v>1618.9264094851098</v>
      </c>
      <c r="C81" s="263">
        <v>1710.0072375437276</v>
      </c>
      <c r="D81" s="263">
        <v>1615.7470139942434</v>
      </c>
      <c r="E81" s="263">
        <v>1612.7162534232853</v>
      </c>
      <c r="F81" s="263">
        <v>1694.6142568366377</v>
      </c>
      <c r="G81" s="263">
        <v>1758.3976624880349</v>
      </c>
      <c r="H81" s="263">
        <v>1714.8852073828975</v>
      </c>
      <c r="I81" s="263">
        <v>1708.4399366548068</v>
      </c>
      <c r="J81" s="263">
        <v>1777.1012640275133</v>
      </c>
      <c r="K81" s="263">
        <v>1863.1839850577092</v>
      </c>
      <c r="L81" s="263">
        <v>1835.7631250186982</v>
      </c>
      <c r="M81" s="263">
        <v>1843.5789893601145</v>
      </c>
      <c r="N81" s="263">
        <v>1896.1299066112865</v>
      </c>
      <c r="O81" s="263">
        <v>1959.6999189314729</v>
      </c>
      <c r="P81" s="263">
        <v>2001.7978118773212</v>
      </c>
      <c r="Q81" s="263">
        <v>2041.248010088369</v>
      </c>
      <c r="R81" s="263">
        <v>2027.4272137142561</v>
      </c>
      <c r="S81" s="263">
        <v>2117.3434617500197</v>
      </c>
      <c r="T81" s="263">
        <v>2154.6738053055815</v>
      </c>
      <c r="U81" s="263">
        <v>2202.0262389838263</v>
      </c>
      <c r="V81" s="263">
        <v>2241.7069840880777</v>
      </c>
      <c r="W81" s="263">
        <v>2353.1149175238406</v>
      </c>
      <c r="X81" s="263">
        <v>2326.6286258074733</v>
      </c>
      <c r="Y81" s="263">
        <v>2345.9561849835427</v>
      </c>
      <c r="Z81" s="263">
        <v>2361.5537045857791</v>
      </c>
      <c r="AA81" s="263">
        <v>2385.9432666958346</v>
      </c>
      <c r="AB81" s="263">
        <v>2420.1772519877454</v>
      </c>
      <c r="AC81" s="263">
        <v>2384.8536777013587</v>
      </c>
      <c r="AD81" s="263">
        <v>2418.9808568221069</v>
      </c>
      <c r="AE81" s="263">
        <v>2491.7520662791044</v>
      </c>
      <c r="AF81" s="292">
        <v>2520.8954222463703</v>
      </c>
      <c r="AG81" s="263">
        <v>2646.947316475922</v>
      </c>
      <c r="AH81" s="263">
        <v>2560.3636144792695</v>
      </c>
      <c r="AI81" s="263">
        <v>2633.6841817128316</v>
      </c>
      <c r="AJ81" s="263">
        <v>2676.3096985444672</v>
      </c>
      <c r="AK81" s="263">
        <v>2675.9311297326281</v>
      </c>
      <c r="AL81" s="263">
        <v>2784.8926802428723</v>
      </c>
      <c r="AM81" s="263">
        <v>2887.0200279950941</v>
      </c>
      <c r="AN81" s="263">
        <v>2891.1437887474376</v>
      </c>
      <c r="AO81" s="263">
        <v>2957.4444172697745</v>
      </c>
      <c r="AP81" s="263">
        <v>2999.9601503677786</v>
      </c>
      <c r="AQ81" s="263">
        <v>3072.9306198964359</v>
      </c>
      <c r="AR81" s="263">
        <v>3090.5918309645303</v>
      </c>
      <c r="AS81" s="263">
        <v>3122.1822273777038</v>
      </c>
      <c r="AT81" s="263">
        <v>3116.233335485711</v>
      </c>
      <c r="AU81" s="263">
        <v>3147.5405147401771</v>
      </c>
      <c r="AV81" s="263">
        <v>3197.6447693039077</v>
      </c>
      <c r="AW81" s="263">
        <v>3298.0607660309752</v>
      </c>
      <c r="AX81" s="263">
        <v>3289.1973744195193</v>
      </c>
      <c r="AY81" s="263">
        <v>3354.8799551494158</v>
      </c>
      <c r="AZ81" s="263">
        <v>3473.7622590215778</v>
      </c>
      <c r="BA81" s="263">
        <v>3486.1461193020205</v>
      </c>
      <c r="BB81" s="263">
        <v>3597.768443519034</v>
      </c>
      <c r="BC81" s="263">
        <v>3634.543092178561</v>
      </c>
      <c r="BD81" s="263">
        <v>3655.9841316530974</v>
      </c>
      <c r="BE81" s="263">
        <v>3590.5551018186243</v>
      </c>
      <c r="BF81" s="263">
        <v>3807.1799038933696</v>
      </c>
      <c r="BG81" s="263">
        <v>3851.0832868698108</v>
      </c>
      <c r="BH81" s="263">
        <v>3955.3687376406697</v>
      </c>
      <c r="BI81" s="263">
        <v>4009.2628664445292</v>
      </c>
      <c r="BJ81" s="263">
        <v>4014.5797593326247</v>
      </c>
      <c r="BK81" s="263">
        <v>4065.3430275895371</v>
      </c>
      <c r="BL81" s="263">
        <v>4192.8856227284505</v>
      </c>
      <c r="BM81" s="263">
        <v>4428.7621861831976</v>
      </c>
      <c r="BN81" s="263">
        <v>4225.531750187698</v>
      </c>
      <c r="BO81" s="263">
        <v>4353.0278288715763</v>
      </c>
      <c r="BP81" s="263">
        <v>4408.1287898148739</v>
      </c>
      <c r="BQ81" s="263">
        <v>4506.5059622234603</v>
      </c>
      <c r="BR81" s="263">
        <v>4344.9605673507413</v>
      </c>
      <c r="BS81" s="263">
        <v>4598.9464623387903</v>
      </c>
      <c r="BT81" s="263">
        <v>4616.6114450676687</v>
      </c>
      <c r="BU81" s="263">
        <v>4843.1545252428004</v>
      </c>
      <c r="BV81" s="263">
        <v>4628.3575763772687</v>
      </c>
      <c r="BW81" s="263">
        <v>4821.0767626546967</v>
      </c>
      <c r="BX81" s="263">
        <v>4840.9183232752675</v>
      </c>
      <c r="BY81" s="263">
        <v>4850.6533376927646</v>
      </c>
      <c r="BZ81" s="263">
        <v>4920.9624888560647</v>
      </c>
      <c r="CA81" s="263">
        <v>5150.35744870286</v>
      </c>
      <c r="CB81" s="263">
        <v>5094.9261417203452</v>
      </c>
      <c r="CC81" s="263">
        <v>5178.1049207207307</v>
      </c>
      <c r="CD81" s="263">
        <v>5120.0295731961223</v>
      </c>
      <c r="CE81" s="263">
        <v>5419.0737923195775</v>
      </c>
      <c r="CF81" s="263">
        <v>5354.1942401413098</v>
      </c>
      <c r="CG81" s="263">
        <v>5410.9213943429913</v>
      </c>
      <c r="CH81" s="263">
        <v>5315.6500382995819</v>
      </c>
      <c r="CI81" s="263">
        <v>5405.7870733696909</v>
      </c>
      <c r="CJ81" s="263">
        <v>5463.7594497992086</v>
      </c>
      <c r="CK81" s="263">
        <v>5475.4964385315197</v>
      </c>
      <c r="CL81" s="263">
        <v>5612.240012926577</v>
      </c>
      <c r="CM81" s="263">
        <v>5820.0577444178107</v>
      </c>
      <c r="CN81" s="263">
        <v>5741.4549124283931</v>
      </c>
      <c r="CO81" s="323">
        <v>5888.0243302272193</v>
      </c>
      <c r="CP81" s="323">
        <v>6247.0475949815464</v>
      </c>
      <c r="CQ81" s="323">
        <v>6488.1008589582843</v>
      </c>
      <c r="CR81" s="323">
        <v>6506.6325239741109</v>
      </c>
      <c r="CS81" s="323">
        <v>6506.3140220860587</v>
      </c>
      <c r="CT81" s="323">
        <v>6591.0373036168303</v>
      </c>
      <c r="CU81" s="323">
        <v>7005.4052718708062</v>
      </c>
      <c r="CV81" s="323">
        <v>7053.4850170894097</v>
      </c>
      <c r="CW81" s="323">
        <v>7153.0654074229542</v>
      </c>
      <c r="CX81" s="352">
        <v>7226.9244512214991</v>
      </c>
      <c r="CY81" s="352">
        <v>7597.4080678717146</v>
      </c>
      <c r="CZ81" s="352">
        <v>7670.9583468628052</v>
      </c>
      <c r="DA81" s="352">
        <v>8111.2761490286666</v>
      </c>
      <c r="DC81" s="361"/>
      <c r="DD81" s="368">
        <v>6.4864161273442855</v>
      </c>
      <c r="DG81" s="352">
        <f t="shared" si="23"/>
        <v>27802.992999999999</v>
      </c>
      <c r="DH81" s="352">
        <f t="shared" si="24"/>
        <v>30606.567014984685</v>
      </c>
      <c r="DK81" s="352">
        <f t="shared" si="25"/>
        <v>28742.226593843781</v>
      </c>
    </row>
    <row r="82" spans="1:115" ht="19.2" thickTop="1" thickBot="1" x14ac:dyDescent="0.3">
      <c r="A82" s="264" t="s">
        <v>242</v>
      </c>
      <c r="B82" s="264">
        <v>136.5243954589256</v>
      </c>
      <c r="C82" s="264">
        <v>152.96622851121518</v>
      </c>
      <c r="D82" s="264">
        <v>141.82618680523308</v>
      </c>
      <c r="E82" s="264">
        <v>129.74422304509122</v>
      </c>
      <c r="F82" s="264">
        <v>147.39242266892191</v>
      </c>
      <c r="G82" s="264">
        <v>174.02728007508952</v>
      </c>
      <c r="H82" s="264">
        <v>146.19230948581244</v>
      </c>
      <c r="I82" s="264">
        <v>160.51982935153237</v>
      </c>
      <c r="J82" s="264">
        <v>174.45825422719017</v>
      </c>
      <c r="K82" s="264">
        <v>185.52036276575961</v>
      </c>
      <c r="L82" s="264">
        <v>172.17060374158186</v>
      </c>
      <c r="M82" s="264">
        <v>170.53081579393245</v>
      </c>
      <c r="N82" s="264">
        <v>188.66741771020961</v>
      </c>
      <c r="O82" s="264">
        <v>183.74633957299102</v>
      </c>
      <c r="P82" s="264">
        <v>170.48088808834214</v>
      </c>
      <c r="Q82" s="264">
        <v>172.24119948530623</v>
      </c>
      <c r="R82" s="264">
        <v>173.31655412786327</v>
      </c>
      <c r="S82" s="264">
        <v>189.48196910560475</v>
      </c>
      <c r="T82" s="264">
        <v>195.97834602329704</v>
      </c>
      <c r="U82" s="264">
        <v>200.89699219698943</v>
      </c>
      <c r="V82" s="264">
        <v>170.55406663181239</v>
      </c>
      <c r="W82" s="264">
        <v>166.11529624852369</v>
      </c>
      <c r="X82" s="264">
        <v>151.74779252115701</v>
      </c>
      <c r="Y82" s="264">
        <v>171.95484450760395</v>
      </c>
      <c r="Z82" s="264">
        <v>173.57228898876505</v>
      </c>
      <c r="AA82" s="264">
        <v>174.66006932833201</v>
      </c>
      <c r="AB82" s="264">
        <v>188.57146101908228</v>
      </c>
      <c r="AC82" s="264">
        <v>197.40101638050021</v>
      </c>
      <c r="AD82" s="264">
        <v>201.31527437973813</v>
      </c>
      <c r="AE82" s="284">
        <v>202.24454818975076</v>
      </c>
      <c r="AF82" s="288">
        <v>201.39258746427063</v>
      </c>
      <c r="AG82" s="264">
        <v>240.65973765394875</v>
      </c>
      <c r="AH82" s="264">
        <v>200.04751992840704</v>
      </c>
      <c r="AI82" s="264">
        <v>226.61016817044262</v>
      </c>
      <c r="AJ82" s="264">
        <v>215.01105837921276</v>
      </c>
      <c r="AK82" s="264">
        <v>264.91009941751923</v>
      </c>
      <c r="AL82" s="264">
        <v>193.92501894123836</v>
      </c>
      <c r="AM82" s="264">
        <v>203.43884052770329</v>
      </c>
      <c r="AN82" s="264">
        <v>173.60022658278052</v>
      </c>
      <c r="AO82" s="264">
        <v>269.48948249252038</v>
      </c>
      <c r="AP82" s="264">
        <v>212.57196638346912</v>
      </c>
      <c r="AQ82" s="264">
        <v>210.66975994504858</v>
      </c>
      <c r="AR82" s="264">
        <v>195.34590876432566</v>
      </c>
      <c r="AS82" s="264">
        <v>232.43976138957794</v>
      </c>
      <c r="AT82" s="264">
        <v>220.53028986838007</v>
      </c>
      <c r="AU82" s="264">
        <v>178.84010469546533</v>
      </c>
      <c r="AV82" s="264">
        <v>192.96539707473573</v>
      </c>
      <c r="AW82" s="264">
        <v>258.73888614787944</v>
      </c>
      <c r="AX82" s="264">
        <v>229.2713036402115</v>
      </c>
      <c r="AY82" s="264">
        <v>191.34087920907979</v>
      </c>
      <c r="AZ82" s="264">
        <v>183.43729689075425</v>
      </c>
      <c r="BA82" s="264">
        <v>226.73929620709796</v>
      </c>
      <c r="BB82" s="264">
        <v>257.13708593011245</v>
      </c>
      <c r="BC82" s="264">
        <v>225.58328922953137</v>
      </c>
      <c r="BD82" s="264">
        <v>211.48904615413923</v>
      </c>
      <c r="BE82" s="264">
        <v>222.79800472611026</v>
      </c>
      <c r="BF82" s="264">
        <v>255.29025253672108</v>
      </c>
      <c r="BG82" s="264">
        <v>235.26684605738259</v>
      </c>
      <c r="BH82" s="264">
        <v>215.13096973887562</v>
      </c>
      <c r="BI82" s="264">
        <v>329.97045575249422</v>
      </c>
      <c r="BJ82" s="264">
        <v>311.39338984836792</v>
      </c>
      <c r="BK82" s="264">
        <v>301.64512066690656</v>
      </c>
      <c r="BL82" s="264">
        <v>304.66851989575093</v>
      </c>
      <c r="BM82" s="264">
        <v>346.84553615280379</v>
      </c>
      <c r="BN82" s="264">
        <v>364.85072780382905</v>
      </c>
      <c r="BO82" s="264">
        <v>395.89635356889198</v>
      </c>
      <c r="BP82" s="264">
        <v>370.36797387614132</v>
      </c>
      <c r="BQ82" s="264">
        <v>418.75717080128879</v>
      </c>
      <c r="BR82" s="264">
        <v>426.31412158655496</v>
      </c>
      <c r="BS82" s="264">
        <v>411.69791876476035</v>
      </c>
      <c r="BT82" s="264">
        <v>378.5867460408341</v>
      </c>
      <c r="BU82" s="264">
        <v>418.29421360785074</v>
      </c>
      <c r="BV82" s="264">
        <v>385.06677861292292</v>
      </c>
      <c r="BW82" s="264">
        <v>465.71051100282335</v>
      </c>
      <c r="BX82" s="264">
        <v>414.97342007202343</v>
      </c>
      <c r="BY82" s="264">
        <v>554.10829031223034</v>
      </c>
      <c r="BZ82" s="264">
        <v>371.49076893746042</v>
      </c>
      <c r="CA82" s="264">
        <v>467.64084668835739</v>
      </c>
      <c r="CB82" s="264">
        <v>401.58865049383155</v>
      </c>
      <c r="CC82" s="264">
        <v>618.25773388035077</v>
      </c>
      <c r="CD82" s="264">
        <v>361.02996332888466</v>
      </c>
      <c r="CE82" s="264">
        <v>456.76603550506172</v>
      </c>
      <c r="CF82" s="264">
        <v>422.03021538841256</v>
      </c>
      <c r="CG82" s="264">
        <v>699.61678577764098</v>
      </c>
      <c r="CH82" s="264">
        <v>371.49204009720802</v>
      </c>
      <c r="CI82" s="264">
        <v>413.06491344242892</v>
      </c>
      <c r="CJ82" s="264">
        <v>485.96493710874222</v>
      </c>
      <c r="CK82" s="264">
        <v>537.29210935162098</v>
      </c>
      <c r="CL82" s="264">
        <v>468.94129959632335</v>
      </c>
      <c r="CM82" s="264">
        <v>440.59944842236263</v>
      </c>
      <c r="CN82" s="264">
        <v>458.88870640530405</v>
      </c>
      <c r="CO82" s="324">
        <v>530.28954557600991</v>
      </c>
      <c r="CP82" s="324">
        <v>465.81026165124553</v>
      </c>
      <c r="CQ82" s="324">
        <v>511.543887497036</v>
      </c>
      <c r="CR82" s="324">
        <v>311.68965573991392</v>
      </c>
      <c r="CS82" s="324">
        <v>624.88119511180423</v>
      </c>
      <c r="CT82" s="324">
        <v>562.84694988824117</v>
      </c>
      <c r="CU82" s="324">
        <v>514.60271738235008</v>
      </c>
      <c r="CV82" s="324">
        <v>363.0822551379328</v>
      </c>
      <c r="CW82" s="324">
        <v>647.87807759147563</v>
      </c>
      <c r="CX82" s="353">
        <v>582.63548618295306</v>
      </c>
      <c r="CY82" s="353">
        <v>549.26576020692289</v>
      </c>
      <c r="CZ82" s="353">
        <v>411.64152236448581</v>
      </c>
      <c r="DA82" s="353">
        <v>824.43790238867712</v>
      </c>
      <c r="DC82" s="361"/>
      <c r="DD82" s="364">
        <v>8.4701023846211587</v>
      </c>
      <c r="DG82" s="353">
        <f t="shared" si="23"/>
        <v>2088.41</v>
      </c>
      <c r="DH82" s="353">
        <f t="shared" si="24"/>
        <v>2367.9806711430388</v>
      </c>
      <c r="DK82" s="353">
        <f t="shared" si="25"/>
        <v>2183.0722190585566</v>
      </c>
    </row>
    <row r="83" spans="1:115" ht="32.4" thickTop="1" thickBot="1" x14ac:dyDescent="0.3">
      <c r="A83" s="282" t="s">
        <v>6</v>
      </c>
      <c r="B83" s="266">
        <v>1755.4508049440356</v>
      </c>
      <c r="C83" s="266">
        <v>1862.9734660549427</v>
      </c>
      <c r="D83" s="266">
        <v>1757.5732007994766</v>
      </c>
      <c r="E83" s="266">
        <v>1742.4604764683766</v>
      </c>
      <c r="F83" s="266">
        <v>1842.0066795055595</v>
      </c>
      <c r="G83" s="266">
        <v>1932.4249425631244</v>
      </c>
      <c r="H83" s="266">
        <v>1861.0775168687101</v>
      </c>
      <c r="I83" s="266">
        <v>1868.9597660063391</v>
      </c>
      <c r="J83" s="266">
        <v>1951.5595182547033</v>
      </c>
      <c r="K83" s="266">
        <v>2048.7043478234687</v>
      </c>
      <c r="L83" s="266">
        <v>2007.93372876028</v>
      </c>
      <c r="M83" s="266">
        <v>2014.1098051540471</v>
      </c>
      <c r="N83" s="266">
        <v>2084.797324321496</v>
      </c>
      <c r="O83" s="266">
        <v>2143.4462585044639</v>
      </c>
      <c r="P83" s="266">
        <v>2172.2786999656632</v>
      </c>
      <c r="Q83" s="266">
        <v>2213.4892095736755</v>
      </c>
      <c r="R83" s="266">
        <v>2200.7437678421193</v>
      </c>
      <c r="S83" s="266">
        <v>2306.8254308556243</v>
      </c>
      <c r="T83" s="266">
        <v>2350.6521513288785</v>
      </c>
      <c r="U83" s="266">
        <v>2402.9232311808155</v>
      </c>
      <c r="V83" s="266">
        <v>2412.2610507198901</v>
      </c>
      <c r="W83" s="266">
        <v>2519.2302137723646</v>
      </c>
      <c r="X83" s="266">
        <v>2478.3764183286303</v>
      </c>
      <c r="Y83" s="266">
        <v>2517.9110294911466</v>
      </c>
      <c r="Z83" s="266">
        <v>2535.1259935745443</v>
      </c>
      <c r="AA83" s="266">
        <v>2560.6033360241668</v>
      </c>
      <c r="AB83" s="266">
        <v>2608.7487130068275</v>
      </c>
      <c r="AC83" s="266">
        <v>2582.2546940818588</v>
      </c>
      <c r="AD83" s="266">
        <v>2620.2961312018451</v>
      </c>
      <c r="AE83" s="286">
        <v>2693.9966144688551</v>
      </c>
      <c r="AF83" s="293">
        <v>2722.2880097106408</v>
      </c>
      <c r="AG83" s="266">
        <v>2887.6070541298709</v>
      </c>
      <c r="AH83" s="266">
        <v>2760.4111344076764</v>
      </c>
      <c r="AI83" s="266">
        <v>2860.2943498832742</v>
      </c>
      <c r="AJ83" s="266">
        <v>2891.3207569236802</v>
      </c>
      <c r="AK83" s="266">
        <v>2940.8412291501472</v>
      </c>
      <c r="AL83" s="266">
        <v>2978.8176991841106</v>
      </c>
      <c r="AM83" s="266">
        <v>3090.4588685227973</v>
      </c>
      <c r="AN83" s="266">
        <v>3064.7440153302182</v>
      </c>
      <c r="AO83" s="266">
        <v>3226.9338997622949</v>
      </c>
      <c r="AP83" s="266">
        <v>3212.5321167512479</v>
      </c>
      <c r="AQ83" s="266">
        <v>3283.6003798414845</v>
      </c>
      <c r="AR83" s="266">
        <v>3285.9377397288558</v>
      </c>
      <c r="AS83" s="266">
        <v>3354.6219887672819</v>
      </c>
      <c r="AT83" s="266">
        <v>3336.7636253540909</v>
      </c>
      <c r="AU83" s="266">
        <v>3326.3806194356425</v>
      </c>
      <c r="AV83" s="266">
        <v>3390.6101663786435</v>
      </c>
      <c r="AW83" s="266">
        <v>3556.7996521788546</v>
      </c>
      <c r="AX83" s="266">
        <v>3518.4686780597308</v>
      </c>
      <c r="AY83" s="266">
        <v>3546.2208343584957</v>
      </c>
      <c r="AZ83" s="266">
        <v>3657.199555912332</v>
      </c>
      <c r="BA83" s="266">
        <v>3712.8854155091185</v>
      </c>
      <c r="BB83" s="266">
        <v>3854.9055294491463</v>
      </c>
      <c r="BC83" s="266">
        <v>3860.1263814080921</v>
      </c>
      <c r="BD83" s="266">
        <v>3867.4731778072364</v>
      </c>
      <c r="BE83" s="266">
        <v>3813.3531065447346</v>
      </c>
      <c r="BF83" s="266">
        <v>4062.4701564300908</v>
      </c>
      <c r="BG83" s="266">
        <v>4086.3501329271935</v>
      </c>
      <c r="BH83" s="266">
        <v>4170.4997073795457</v>
      </c>
      <c r="BI83" s="266">
        <v>4339.2333221970239</v>
      </c>
      <c r="BJ83" s="266">
        <v>4325.9731491809926</v>
      </c>
      <c r="BK83" s="266">
        <v>4366.9881482564433</v>
      </c>
      <c r="BL83" s="266">
        <v>4497.5541426242016</v>
      </c>
      <c r="BM83" s="266">
        <v>4775.6077223360016</v>
      </c>
      <c r="BN83" s="266">
        <v>4590.3824779915267</v>
      </c>
      <c r="BO83" s="266">
        <v>4748.924182440468</v>
      </c>
      <c r="BP83" s="266">
        <v>4778.4967636910151</v>
      </c>
      <c r="BQ83" s="266">
        <v>4925.2631330247495</v>
      </c>
      <c r="BR83" s="266">
        <v>4771.2746889372966</v>
      </c>
      <c r="BS83" s="266">
        <v>5010.6443811035506</v>
      </c>
      <c r="BT83" s="266">
        <v>4995.1981911085031</v>
      </c>
      <c r="BU83" s="266">
        <v>5261.4487388506514</v>
      </c>
      <c r="BV83" s="266">
        <v>5013.4243549901912</v>
      </c>
      <c r="BW83" s="266">
        <v>5286.78727365752</v>
      </c>
      <c r="BX83" s="266">
        <v>5255.8917433472907</v>
      </c>
      <c r="BY83" s="266">
        <v>5404.7616280049951</v>
      </c>
      <c r="BZ83" s="266">
        <v>5292.4532577935252</v>
      </c>
      <c r="CA83" s="266">
        <v>5617.9982953912177</v>
      </c>
      <c r="CB83" s="266">
        <v>5496.5147922141769</v>
      </c>
      <c r="CC83" s="266">
        <v>5796.3626546010819</v>
      </c>
      <c r="CD83" s="266">
        <v>5481.0595365250074</v>
      </c>
      <c r="CE83" s="266">
        <v>5875.8398278246395</v>
      </c>
      <c r="CF83" s="266">
        <v>5776.224455529722</v>
      </c>
      <c r="CG83" s="266">
        <v>6110.5381801206322</v>
      </c>
      <c r="CH83" s="266">
        <v>5687.1420783967897</v>
      </c>
      <c r="CI83" s="266">
        <v>5818.8519868121202</v>
      </c>
      <c r="CJ83" s="266">
        <v>5949.7243869079512</v>
      </c>
      <c r="CK83" s="266">
        <v>6012.7885478831404</v>
      </c>
      <c r="CL83" s="266">
        <v>6081.1813125229</v>
      </c>
      <c r="CM83" s="266">
        <v>6260.6571928401736</v>
      </c>
      <c r="CN83" s="266">
        <v>6200.3436188336973</v>
      </c>
      <c r="CO83" s="325">
        <v>6418.3138758032292</v>
      </c>
      <c r="CP83" s="325">
        <v>6712.8578566327915</v>
      </c>
      <c r="CQ83" s="325">
        <v>6999.6447464553203</v>
      </c>
      <c r="CR83" s="325">
        <v>6818.322179714025</v>
      </c>
      <c r="CS83" s="325">
        <v>7131.1952171978628</v>
      </c>
      <c r="CT83" s="325">
        <v>7153.8842535050717</v>
      </c>
      <c r="CU83" s="325">
        <v>7520.0079892531567</v>
      </c>
      <c r="CV83" s="325">
        <v>7416.5672722273421</v>
      </c>
      <c r="CW83" s="325">
        <v>7800.9434850144298</v>
      </c>
      <c r="CX83" s="354">
        <v>7809.5599374044523</v>
      </c>
      <c r="CY83" s="354">
        <v>8146.6738280786376</v>
      </c>
      <c r="CZ83" s="354">
        <v>8082.5998692272915</v>
      </c>
      <c r="DA83" s="354">
        <v>8935.7140514173443</v>
      </c>
      <c r="DC83" s="369" t="s">
        <v>583</v>
      </c>
      <c r="DD83" s="370">
        <v>6.6264480922991975</v>
      </c>
      <c r="DG83" s="354">
        <f t="shared" si="23"/>
        <v>29891.402999999998</v>
      </c>
      <c r="DH83" s="354">
        <f t="shared" si="24"/>
        <v>32974.547686127728</v>
      </c>
      <c r="DK83" s="354">
        <f t="shared" si="25"/>
        <v>30925.298812902351</v>
      </c>
    </row>
    <row r="84" spans="1:115" ht="14.4" thickTop="1" thickBot="1" x14ac:dyDescent="0.3"/>
    <row r="85" spans="1:115" ht="33" customHeight="1" thickTop="1" thickBot="1" x14ac:dyDescent="0.3">
      <c r="B85" s="283"/>
      <c r="C85" s="283"/>
      <c r="D85" s="283"/>
      <c r="E85" s="283"/>
      <c r="F85" s="283"/>
      <c r="G85" s="283"/>
      <c r="H85" s="283"/>
      <c r="I85" s="283"/>
      <c r="J85" s="267"/>
      <c r="K85" s="267"/>
      <c r="L85" s="267"/>
      <c r="M85" s="267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267"/>
      <c r="AC85" s="267"/>
      <c r="AD85" s="267"/>
      <c r="AE85" s="267"/>
      <c r="AF85" s="267"/>
      <c r="AG85" s="283"/>
      <c r="AH85" s="283"/>
      <c r="AI85" s="283"/>
      <c r="AJ85" s="283"/>
      <c r="AK85" s="283"/>
      <c r="AL85" s="283"/>
      <c r="AM85" s="283"/>
      <c r="AN85" s="283"/>
      <c r="AO85" s="283"/>
      <c r="AP85" s="283"/>
      <c r="AQ85" s="283"/>
      <c r="AR85" s="283"/>
      <c r="AS85" s="283"/>
      <c r="AT85" s="283"/>
      <c r="AU85" s="283"/>
      <c r="AV85" s="283"/>
      <c r="AW85" s="283"/>
      <c r="AX85" s="283"/>
      <c r="AY85" s="283"/>
      <c r="AZ85" s="283"/>
      <c r="BA85" s="283"/>
      <c r="BB85" s="283"/>
      <c r="BC85" s="283"/>
      <c r="BD85" s="283"/>
      <c r="BE85" s="283"/>
      <c r="BF85" s="283"/>
      <c r="BG85" s="283"/>
      <c r="BH85" s="283"/>
      <c r="BI85" s="283"/>
      <c r="BJ85" s="283"/>
      <c r="BK85" s="283"/>
      <c r="BL85" s="283"/>
      <c r="BM85" s="283"/>
      <c r="BN85" s="283"/>
      <c r="BO85" s="283"/>
      <c r="BP85" s="283"/>
      <c r="BQ85" s="283"/>
      <c r="BR85" s="283"/>
      <c r="BS85" s="283"/>
      <c r="BT85" s="283"/>
      <c r="BU85" s="283"/>
      <c r="BV85" s="283"/>
      <c r="BW85" s="283"/>
      <c r="BX85" s="283"/>
      <c r="BY85" s="283"/>
      <c r="BZ85" s="283"/>
      <c r="CA85" s="283"/>
      <c r="CB85" s="283"/>
      <c r="CC85" s="283"/>
      <c r="CD85" s="283"/>
      <c r="CE85" s="283"/>
      <c r="CF85" s="283"/>
      <c r="CG85" s="283"/>
      <c r="CH85" s="283"/>
      <c r="CI85" s="283"/>
      <c r="CJ85" s="283"/>
      <c r="CK85" s="283"/>
      <c r="CL85" s="283"/>
      <c r="CM85" s="283"/>
      <c r="CN85" s="283"/>
      <c r="CO85" s="283"/>
      <c r="CP85" s="283"/>
      <c r="CQ85" s="283"/>
      <c r="CR85" s="283"/>
      <c r="CS85" s="283"/>
      <c r="CT85" s="283"/>
      <c r="CU85" s="283"/>
      <c r="CV85" s="283"/>
      <c r="CW85" s="267"/>
      <c r="CX85" s="283"/>
      <c r="CY85" s="267"/>
      <c r="CZ85" s="267"/>
      <c r="DA85" s="267"/>
      <c r="DC85" s="371" t="s">
        <v>584</v>
      </c>
      <c r="DD85" s="359">
        <v>6.9715256058577646</v>
      </c>
      <c r="DG85" s="267"/>
      <c r="DH85" s="267"/>
    </row>
    <row r="86" spans="1:115" x14ac:dyDescent="0.25">
      <c r="BV86" s="283"/>
      <c r="BW86" s="283"/>
      <c r="BX86" s="283"/>
      <c r="BY86" s="283"/>
      <c r="BZ86" s="283"/>
      <c r="CA86" s="283"/>
      <c r="CB86" s="283"/>
      <c r="CC86" s="283"/>
      <c r="CD86" s="283"/>
      <c r="CE86" s="283"/>
      <c r="CF86" s="283"/>
      <c r="CG86" s="283"/>
      <c r="CH86" s="283"/>
      <c r="CI86" s="283"/>
      <c r="CJ86" s="283"/>
      <c r="CK86" s="283"/>
      <c r="CL86" s="283"/>
      <c r="CM86" s="283"/>
      <c r="CN86" s="283"/>
      <c r="CO86" s="283"/>
      <c r="CP86" s="283"/>
      <c r="CQ86" s="283"/>
      <c r="CR86" s="283"/>
      <c r="CS86" s="283"/>
      <c r="CT86" s="283"/>
      <c r="CU86" s="283"/>
      <c r="CV86" s="283"/>
      <c r="CW86" s="283"/>
      <c r="CX86" s="283"/>
      <c r="CY86" s="283"/>
      <c r="CZ86" s="283"/>
      <c r="DA86" s="283"/>
      <c r="DG86" s="283"/>
      <c r="DH86" s="283"/>
    </row>
    <row r="87" spans="1:115" ht="26.4" x14ac:dyDescent="0.25">
      <c r="A87" s="273" t="s">
        <v>377</v>
      </c>
    </row>
    <row r="89" spans="1:115" ht="14.4" thickBot="1" x14ac:dyDescent="0.3">
      <c r="A89" s="274" t="s">
        <v>0</v>
      </c>
      <c r="B89" s="262" t="str">
        <f t="shared" ref="B89:BM89" si="26">B10</f>
        <v>T1_1999</v>
      </c>
      <c r="C89" s="262" t="str">
        <f t="shared" si="26"/>
        <v>T2_1999</v>
      </c>
      <c r="D89" s="262" t="str">
        <f t="shared" si="26"/>
        <v>T3_1999</v>
      </c>
      <c r="E89" s="262" t="str">
        <f t="shared" si="26"/>
        <v>T4_1999</v>
      </c>
      <c r="F89" s="262" t="str">
        <f t="shared" si="26"/>
        <v>T1_2000</v>
      </c>
      <c r="G89" s="262" t="str">
        <f t="shared" si="26"/>
        <v>T2_2000</v>
      </c>
      <c r="H89" s="262" t="str">
        <f t="shared" si="26"/>
        <v>T3_2000</v>
      </c>
      <c r="I89" s="262" t="str">
        <f t="shared" si="26"/>
        <v>T4_2000</v>
      </c>
      <c r="J89" s="262" t="str">
        <f t="shared" si="26"/>
        <v>T1_2001</v>
      </c>
      <c r="K89" s="262" t="str">
        <f t="shared" si="26"/>
        <v>T2_2001</v>
      </c>
      <c r="L89" s="262" t="str">
        <f t="shared" si="26"/>
        <v>T3_2001</v>
      </c>
      <c r="M89" s="262" t="str">
        <f t="shared" si="26"/>
        <v>T4_2001</v>
      </c>
      <c r="N89" s="262" t="str">
        <f t="shared" si="26"/>
        <v>T1_2002</v>
      </c>
      <c r="O89" s="262" t="str">
        <f t="shared" si="26"/>
        <v>T2_2002</v>
      </c>
      <c r="P89" s="262" t="str">
        <f t="shared" si="26"/>
        <v>T3_2002</v>
      </c>
      <c r="Q89" s="262" t="str">
        <f t="shared" si="26"/>
        <v>T4_2002</v>
      </c>
      <c r="R89" s="262" t="str">
        <f t="shared" si="26"/>
        <v>T1_2003</v>
      </c>
      <c r="S89" s="262" t="str">
        <f t="shared" si="26"/>
        <v>T2_2003</v>
      </c>
      <c r="T89" s="262" t="str">
        <f t="shared" si="26"/>
        <v>T3_2003</v>
      </c>
      <c r="U89" s="262" t="str">
        <f t="shared" si="26"/>
        <v>T4_2003</v>
      </c>
      <c r="V89" s="262" t="str">
        <f t="shared" si="26"/>
        <v>T1_2004</v>
      </c>
      <c r="W89" s="262" t="str">
        <f t="shared" si="26"/>
        <v>T2_2004</v>
      </c>
      <c r="X89" s="262" t="str">
        <f t="shared" si="26"/>
        <v>T3_2004</v>
      </c>
      <c r="Y89" s="262" t="str">
        <f t="shared" si="26"/>
        <v>T4_2004</v>
      </c>
      <c r="Z89" s="262" t="str">
        <f t="shared" si="26"/>
        <v>T1_2005</v>
      </c>
      <c r="AA89" s="262" t="str">
        <f t="shared" si="26"/>
        <v>T2_2005</v>
      </c>
      <c r="AB89" s="262" t="str">
        <f t="shared" si="26"/>
        <v>T3_2005</v>
      </c>
      <c r="AC89" s="262" t="str">
        <f t="shared" si="26"/>
        <v>T4_2005</v>
      </c>
      <c r="AD89" s="262" t="str">
        <f t="shared" si="26"/>
        <v>T1_2006</v>
      </c>
      <c r="AE89" s="262" t="str">
        <f t="shared" si="26"/>
        <v>T2_2006</v>
      </c>
      <c r="AF89" s="262" t="str">
        <f t="shared" si="26"/>
        <v>T3_2006</v>
      </c>
      <c r="AG89" s="262" t="str">
        <f t="shared" si="26"/>
        <v>T4_2006</v>
      </c>
      <c r="AH89" s="262" t="str">
        <f t="shared" si="26"/>
        <v>T1_2007</v>
      </c>
      <c r="AI89" s="262" t="str">
        <f t="shared" si="26"/>
        <v>T2_2007</v>
      </c>
      <c r="AJ89" s="262" t="str">
        <f t="shared" si="26"/>
        <v>T3_2007</v>
      </c>
      <c r="AK89" s="262" t="str">
        <f t="shared" si="26"/>
        <v>T4_2007</v>
      </c>
      <c r="AL89" s="262" t="str">
        <f t="shared" si="26"/>
        <v>T1_2008</v>
      </c>
      <c r="AM89" s="262" t="str">
        <f t="shared" si="26"/>
        <v>T2_2008</v>
      </c>
      <c r="AN89" s="262" t="str">
        <f t="shared" si="26"/>
        <v>T3_2008</v>
      </c>
      <c r="AO89" s="262" t="str">
        <f t="shared" si="26"/>
        <v>T4_2008</v>
      </c>
      <c r="AP89" s="262" t="str">
        <f t="shared" si="26"/>
        <v>T1_2009</v>
      </c>
      <c r="AQ89" s="262" t="str">
        <f t="shared" si="26"/>
        <v>T2_2009</v>
      </c>
      <c r="AR89" s="262" t="str">
        <f t="shared" si="26"/>
        <v>T3_2009</v>
      </c>
      <c r="AS89" s="262" t="str">
        <f t="shared" si="26"/>
        <v>T4_2009</v>
      </c>
      <c r="AT89" s="262" t="str">
        <f t="shared" si="26"/>
        <v>T1_2010</v>
      </c>
      <c r="AU89" s="262" t="str">
        <f t="shared" si="26"/>
        <v>T2_2010</v>
      </c>
      <c r="AV89" s="262" t="str">
        <f t="shared" si="26"/>
        <v>T3_2010</v>
      </c>
      <c r="AW89" s="262" t="str">
        <f t="shared" si="26"/>
        <v>T4_2010</v>
      </c>
      <c r="AX89" s="262" t="str">
        <f t="shared" si="26"/>
        <v>T1_2011</v>
      </c>
      <c r="AY89" s="262" t="str">
        <f t="shared" si="26"/>
        <v>T2_2011</v>
      </c>
      <c r="AZ89" s="262" t="str">
        <f t="shared" si="26"/>
        <v>T3_2011</v>
      </c>
      <c r="BA89" s="262" t="str">
        <f t="shared" si="26"/>
        <v>T4_2011</v>
      </c>
      <c r="BB89" s="262" t="str">
        <f t="shared" si="26"/>
        <v>T1_2012</v>
      </c>
      <c r="BC89" s="262" t="str">
        <f t="shared" si="26"/>
        <v>T2_2012</v>
      </c>
      <c r="BD89" s="262" t="str">
        <f t="shared" si="26"/>
        <v>T3_2012</v>
      </c>
      <c r="BE89" s="262" t="str">
        <f t="shared" si="26"/>
        <v>T4_2012</v>
      </c>
      <c r="BF89" s="262" t="str">
        <f t="shared" si="26"/>
        <v>T1_2013</v>
      </c>
      <c r="BG89" s="262" t="str">
        <f t="shared" si="26"/>
        <v>T2_2013</v>
      </c>
      <c r="BH89" s="262" t="str">
        <f t="shared" si="26"/>
        <v>T3_2013</v>
      </c>
      <c r="BI89" s="262" t="str">
        <f t="shared" si="26"/>
        <v>T4_2013</v>
      </c>
      <c r="BJ89" s="262" t="str">
        <f t="shared" si="26"/>
        <v>T1_2014</v>
      </c>
      <c r="BK89" s="262" t="str">
        <f t="shared" si="26"/>
        <v>T2_2014</v>
      </c>
      <c r="BL89" s="262" t="str">
        <f t="shared" si="26"/>
        <v>T3_2014</v>
      </c>
      <c r="BM89" s="262" t="str">
        <f t="shared" si="26"/>
        <v>T4_2014</v>
      </c>
      <c r="BN89" s="262" t="str">
        <f t="shared" ref="BN89:BQ89" si="27">BN10</f>
        <v>T1_2015</v>
      </c>
      <c r="BO89" s="262" t="str">
        <f t="shared" si="27"/>
        <v>T2_2015</v>
      </c>
      <c r="BP89" s="262" t="str">
        <f t="shared" si="27"/>
        <v>T3_2015</v>
      </c>
      <c r="BQ89" s="262" t="str">
        <f t="shared" si="27"/>
        <v>T4_2015</v>
      </c>
      <c r="BR89" s="262" t="s">
        <v>553</v>
      </c>
      <c r="BS89" s="262" t="s">
        <v>554</v>
      </c>
      <c r="BT89" s="262" t="s">
        <v>555</v>
      </c>
      <c r="BU89" s="262" t="s">
        <v>556</v>
      </c>
      <c r="BV89" s="262" t="s">
        <v>352</v>
      </c>
      <c r="BW89" s="262" t="s">
        <v>353</v>
      </c>
      <c r="BX89" s="262" t="s">
        <v>354</v>
      </c>
      <c r="BY89" s="262" t="s">
        <v>355</v>
      </c>
      <c r="BZ89" s="262" t="s">
        <v>356</v>
      </c>
      <c r="CA89" s="262" t="s">
        <v>269</v>
      </c>
      <c r="CB89" s="262" t="s">
        <v>357</v>
      </c>
      <c r="CC89" s="262" t="s">
        <v>358</v>
      </c>
      <c r="CD89" s="262" t="s">
        <v>359</v>
      </c>
      <c r="CE89" s="262" t="s">
        <v>360</v>
      </c>
      <c r="CF89" s="262" t="s">
        <v>361</v>
      </c>
      <c r="CG89" s="262" t="s">
        <v>362</v>
      </c>
      <c r="CH89" s="262" t="s">
        <v>363</v>
      </c>
      <c r="CI89" s="262" t="s">
        <v>364</v>
      </c>
      <c r="CJ89" s="262" t="s">
        <v>365</v>
      </c>
      <c r="CK89" s="262" t="s">
        <v>366</v>
      </c>
      <c r="CL89" s="262" t="s">
        <v>378</v>
      </c>
      <c r="CM89" s="262" t="s">
        <v>561</v>
      </c>
      <c r="CN89" s="262" t="s">
        <v>557</v>
      </c>
      <c r="CO89" s="262" t="s">
        <v>560</v>
      </c>
      <c r="CP89" s="262" t="s">
        <v>562</v>
      </c>
      <c r="CQ89" s="262" t="s">
        <v>563</v>
      </c>
      <c r="CR89" s="262" t="s">
        <v>564</v>
      </c>
      <c r="CS89" s="262" t="s">
        <v>565</v>
      </c>
      <c r="CT89" s="262" t="s">
        <v>566</v>
      </c>
      <c r="CU89" s="262" t="s">
        <v>567</v>
      </c>
      <c r="CV89" s="262" t="s">
        <v>568</v>
      </c>
      <c r="CW89" s="262" t="s">
        <v>569</v>
      </c>
      <c r="CX89" s="262" t="str">
        <f t="shared" ref="CX89:DA89" si="28">CX10</f>
        <v>T1_2024</v>
      </c>
      <c r="CY89" s="262" t="str">
        <f t="shared" si="28"/>
        <v>T2_2024</v>
      </c>
      <c r="CZ89" s="262" t="str">
        <f t="shared" si="28"/>
        <v>T3_2024</v>
      </c>
      <c r="DA89" s="262" t="str">
        <f t="shared" si="28"/>
        <v>T4_2024</v>
      </c>
      <c r="DG89" s="262"/>
      <c r="DH89" s="262"/>
    </row>
    <row r="90" spans="1:115" ht="15.6" thickTop="1" thickBot="1" x14ac:dyDescent="0.3">
      <c r="A90" s="275" t="s">
        <v>247</v>
      </c>
      <c r="B90" s="265">
        <v>1401.051858062739</v>
      </c>
      <c r="C90" s="265">
        <v>1498.8570303038657</v>
      </c>
      <c r="D90" s="265">
        <v>1428.0223144421093</v>
      </c>
      <c r="E90" s="265">
        <v>1417.510147248845</v>
      </c>
      <c r="F90" s="265">
        <v>1474.4630069072839</v>
      </c>
      <c r="G90" s="265">
        <v>1549.8374914943081</v>
      </c>
      <c r="H90" s="265">
        <v>1517.8695911167938</v>
      </c>
      <c r="I90" s="265">
        <v>1538.0998410195652</v>
      </c>
      <c r="J90" s="265">
        <v>1575.351012387797</v>
      </c>
      <c r="K90" s="265">
        <v>1680.250335967698</v>
      </c>
      <c r="L90" s="265">
        <v>1671.2467987413347</v>
      </c>
      <c r="M90" s="265">
        <v>1673.5672579107456</v>
      </c>
      <c r="N90" s="265">
        <v>1724.9424042428</v>
      </c>
      <c r="O90" s="265">
        <v>1797.9864097577233</v>
      </c>
      <c r="P90" s="265">
        <v>1809.8558971582831</v>
      </c>
      <c r="Q90" s="265">
        <v>1822.7033744419321</v>
      </c>
      <c r="R90" s="265">
        <v>1851.9698088983757</v>
      </c>
      <c r="S90" s="265">
        <v>1948.6814102446538</v>
      </c>
      <c r="T90" s="265">
        <v>1946.3286867128795</v>
      </c>
      <c r="U90" s="265">
        <v>1965.2043262138009</v>
      </c>
      <c r="V90" s="265">
        <v>1979.9790720471542</v>
      </c>
      <c r="W90" s="265">
        <v>2034.4484766439791</v>
      </c>
      <c r="X90" s="265">
        <v>2040.155066152643</v>
      </c>
      <c r="Y90" s="265">
        <v>2073.7644336387057</v>
      </c>
      <c r="Z90" s="265">
        <v>2058.0022909039849</v>
      </c>
      <c r="AA90" s="265">
        <v>2110.0799226373092</v>
      </c>
      <c r="AB90" s="265">
        <v>2138.7274057568993</v>
      </c>
      <c r="AC90" s="265">
        <v>2111.4248394455299</v>
      </c>
      <c r="AD90" s="265">
        <v>2157.5765838168918</v>
      </c>
      <c r="AE90" s="285">
        <v>2200.6651991479439</v>
      </c>
      <c r="AF90" s="295">
        <v>2200.5547144626676</v>
      </c>
      <c r="AG90" s="265">
        <v>2286.5605630607756</v>
      </c>
      <c r="AH90" s="265">
        <v>2247.5052784919035</v>
      </c>
      <c r="AI90" s="265">
        <v>2298.439839130996</v>
      </c>
      <c r="AJ90" s="265">
        <v>2334.9146936845245</v>
      </c>
      <c r="AK90" s="265">
        <v>2382.214542732504</v>
      </c>
      <c r="AL90" s="265">
        <v>2491.2698462402996</v>
      </c>
      <c r="AM90" s="265">
        <v>2618.6302915697147</v>
      </c>
      <c r="AN90" s="265">
        <v>2581.7684707246954</v>
      </c>
      <c r="AO90" s="265">
        <v>2586.9139802087193</v>
      </c>
      <c r="AP90" s="265">
        <v>2734.1007488271534</v>
      </c>
      <c r="AQ90" s="265">
        <v>2809.8908649326231</v>
      </c>
      <c r="AR90" s="265">
        <v>2771.9355097533844</v>
      </c>
      <c r="AS90" s="265">
        <v>2778.2185198013922</v>
      </c>
      <c r="AT90" s="265">
        <v>2787.2954662508282</v>
      </c>
      <c r="AU90" s="265">
        <v>2840.8990714681299</v>
      </c>
      <c r="AV90" s="265">
        <v>2883.6995107297512</v>
      </c>
      <c r="AW90" s="265">
        <v>2958.0411736532997</v>
      </c>
      <c r="AX90" s="265">
        <v>2988.5722504603887</v>
      </c>
      <c r="AY90" s="265">
        <v>3026.4413796944505</v>
      </c>
      <c r="AZ90" s="265">
        <v>3050.5084202634662</v>
      </c>
      <c r="BA90" s="265">
        <v>3107.3540950988281</v>
      </c>
      <c r="BB90" s="265">
        <v>3282.0215040149701</v>
      </c>
      <c r="BC90" s="265">
        <v>3243.3164312618051</v>
      </c>
      <c r="BD90" s="265">
        <v>3226.8487350744058</v>
      </c>
      <c r="BE90" s="265">
        <v>3223.723878838372</v>
      </c>
      <c r="BF90" s="265">
        <v>3395.5733478891202</v>
      </c>
      <c r="BG90" s="265">
        <v>3490.0517206942259</v>
      </c>
      <c r="BH90" s="265">
        <v>3483.0315186206267</v>
      </c>
      <c r="BI90" s="265">
        <v>3582.0110816499327</v>
      </c>
      <c r="BJ90" s="265">
        <v>3686.7779383047014</v>
      </c>
      <c r="BK90" s="265">
        <v>3720.1189488672399</v>
      </c>
      <c r="BL90" s="265">
        <v>3785.7755874153718</v>
      </c>
      <c r="BM90" s="265">
        <v>3878.1387767203596</v>
      </c>
      <c r="BN90" s="265">
        <v>3957.9140221546154</v>
      </c>
      <c r="BO90" s="265">
        <v>4148.8771335416623</v>
      </c>
      <c r="BP90" s="265">
        <v>4132.250393420517</v>
      </c>
      <c r="BQ90" s="265">
        <v>4006.9778840103431</v>
      </c>
      <c r="BR90" s="265">
        <v>4028.9698321509368</v>
      </c>
      <c r="BS90" s="265">
        <v>4206.5971965236567</v>
      </c>
      <c r="BT90" s="265">
        <v>4231.6429371709273</v>
      </c>
      <c r="BU90" s="265">
        <v>4148.8930341544801</v>
      </c>
      <c r="BV90" s="265">
        <v>4115.8377584912996</v>
      </c>
      <c r="BW90" s="265">
        <v>4381.0917054400534</v>
      </c>
      <c r="BX90" s="265">
        <v>4409.8426808324693</v>
      </c>
      <c r="BY90" s="265">
        <v>4501.5798552361766</v>
      </c>
      <c r="BZ90" s="265">
        <v>4470.6736307526962</v>
      </c>
      <c r="CA90" s="265">
        <v>4697.8677304778639</v>
      </c>
      <c r="CB90" s="265">
        <v>4663.1835996887321</v>
      </c>
      <c r="CC90" s="265">
        <v>4725.1660390807083</v>
      </c>
      <c r="CD90" s="265">
        <v>4794.5179291790946</v>
      </c>
      <c r="CE90" s="265">
        <v>5027.4548671369284</v>
      </c>
      <c r="CF90" s="265">
        <v>5006.5649828478372</v>
      </c>
      <c r="CG90" s="265">
        <v>4868.9982208361398</v>
      </c>
      <c r="CH90" s="265">
        <v>4828.8976390214511</v>
      </c>
      <c r="CI90" s="265">
        <v>5079.4104156073672</v>
      </c>
      <c r="CJ90" s="265">
        <v>5153.7838146544382</v>
      </c>
      <c r="CK90" s="265">
        <v>5028.5341307167428</v>
      </c>
      <c r="CL90" s="265">
        <v>5095.0037594009464</v>
      </c>
      <c r="CM90" s="265">
        <v>5416.6323102004562</v>
      </c>
      <c r="CN90" s="265">
        <v>5419.4311921673461</v>
      </c>
      <c r="CO90" s="265">
        <v>5431.7257382312491</v>
      </c>
      <c r="CP90" s="265">
        <v>5584.9194927469198</v>
      </c>
      <c r="CQ90" s="265">
        <v>5806.9249102349786</v>
      </c>
      <c r="CR90" s="265">
        <v>5776.2546901915603</v>
      </c>
      <c r="CS90" s="265">
        <v>5939.6709068265436</v>
      </c>
      <c r="CT90" s="265">
        <v>6061.6730454073204</v>
      </c>
      <c r="CU90" s="265">
        <v>6289.4293115938326</v>
      </c>
      <c r="CV90" s="265">
        <v>6462.7643905463037</v>
      </c>
      <c r="CW90" s="265">
        <v>6436.1672524525438</v>
      </c>
      <c r="CX90" s="265">
        <v>6339.7954147783566</v>
      </c>
      <c r="CY90" s="265">
        <v>6963.1206727579929</v>
      </c>
      <c r="CZ90" s="265">
        <v>7011.7761771209562</v>
      </c>
      <c r="DA90" s="265">
        <v>7052.5982704785474</v>
      </c>
      <c r="DD90" s="372">
        <v>4.7000907349400878</v>
      </c>
      <c r="DG90" s="265"/>
      <c r="DH90" s="265"/>
    </row>
    <row r="91" spans="1:115" ht="13.8" thickTop="1" x14ac:dyDescent="0.25">
      <c r="A91" s="276" t="s">
        <v>248</v>
      </c>
      <c r="B91" s="264">
        <v>1203.5143566956042</v>
      </c>
      <c r="C91" s="264">
        <v>1288.0641707010318</v>
      </c>
      <c r="D91" s="264">
        <v>1236.7363677597255</v>
      </c>
      <c r="E91" s="264">
        <v>1229.4827613826176</v>
      </c>
      <c r="F91" s="264">
        <v>1278.0352035486476</v>
      </c>
      <c r="G91" s="264">
        <v>1349.254162599696</v>
      </c>
      <c r="H91" s="264">
        <v>1315.4368211921926</v>
      </c>
      <c r="I91" s="264">
        <v>1327.6529461077596</v>
      </c>
      <c r="J91" s="264">
        <v>1353.0496973079585</v>
      </c>
      <c r="K91" s="264">
        <v>1448.0661198396358</v>
      </c>
      <c r="L91" s="264">
        <v>1433.3816198086815</v>
      </c>
      <c r="M91" s="264">
        <v>1429.6210652636946</v>
      </c>
      <c r="N91" s="264">
        <v>1483.5869969933888</v>
      </c>
      <c r="O91" s="264">
        <v>1560.0489919212932</v>
      </c>
      <c r="P91" s="264">
        <v>1570.3876867765866</v>
      </c>
      <c r="Q91" s="264">
        <v>1580.0759504126374</v>
      </c>
      <c r="R91" s="264">
        <v>1606.4648086353805</v>
      </c>
      <c r="S91" s="264">
        <v>1693.9945135125486</v>
      </c>
      <c r="T91" s="264">
        <v>1682.1051661789677</v>
      </c>
      <c r="U91" s="264">
        <v>1692.9062547304895</v>
      </c>
      <c r="V91" s="264">
        <v>1703.2094072574969</v>
      </c>
      <c r="W91" s="264">
        <v>1759.292090398988</v>
      </c>
      <c r="X91" s="264">
        <v>1770.9443483985719</v>
      </c>
      <c r="Y91" s="264">
        <v>1803.2989459508028</v>
      </c>
      <c r="Z91" s="264">
        <v>1785.4105077056161</v>
      </c>
      <c r="AA91" s="264">
        <v>1835.9305393881316</v>
      </c>
      <c r="AB91" s="264">
        <v>1860.8497270613123</v>
      </c>
      <c r="AC91" s="264">
        <v>1836.3761043601401</v>
      </c>
      <c r="AD91" s="264">
        <v>1890.8526574472965</v>
      </c>
      <c r="AE91" s="284">
        <v>1930.7753748118769</v>
      </c>
      <c r="AF91" s="289">
        <v>1927.8106017572343</v>
      </c>
      <c r="AG91" s="264">
        <v>2012.1098305638168</v>
      </c>
      <c r="AH91" s="264">
        <v>1967.9680419065485</v>
      </c>
      <c r="AI91" s="264">
        <v>2012.1694117886382</v>
      </c>
      <c r="AJ91" s="264">
        <v>2046.4667871836427</v>
      </c>
      <c r="AK91" s="264">
        <v>2083.1006193997778</v>
      </c>
      <c r="AL91" s="264">
        <v>2168.8892265627051</v>
      </c>
      <c r="AM91" s="264">
        <v>2279.9438077951236</v>
      </c>
      <c r="AN91" s="264">
        <v>2231.8477620924054</v>
      </c>
      <c r="AO91" s="264">
        <v>2233.1174868501148</v>
      </c>
      <c r="AP91" s="264">
        <v>2373.6577716023176</v>
      </c>
      <c r="AQ91" s="264">
        <v>2441.6367421930886</v>
      </c>
      <c r="AR91" s="264">
        <v>2397.9776340744552</v>
      </c>
      <c r="AS91" s="264">
        <v>2401.5941070353883</v>
      </c>
      <c r="AT91" s="264">
        <v>2409.6422675476042</v>
      </c>
      <c r="AU91" s="264">
        <v>2457.0557066338542</v>
      </c>
      <c r="AV91" s="264">
        <v>2490.5373721647857</v>
      </c>
      <c r="AW91" s="264">
        <v>2559.3195266305092</v>
      </c>
      <c r="AX91" s="264">
        <v>2573.5026059374177</v>
      </c>
      <c r="AY91" s="264">
        <v>2600.3037038564667</v>
      </c>
      <c r="AZ91" s="264">
        <v>2612.1051161561445</v>
      </c>
      <c r="BA91" s="264">
        <v>2646.8952888505191</v>
      </c>
      <c r="BB91" s="264">
        <v>2809.0151028768933</v>
      </c>
      <c r="BC91" s="264">
        <v>2771.6978379790476</v>
      </c>
      <c r="BD91" s="264">
        <v>2753.4689287527303</v>
      </c>
      <c r="BE91" s="264">
        <v>2754.5114452946932</v>
      </c>
      <c r="BF91" s="264">
        <v>2911.7586212171245</v>
      </c>
      <c r="BG91" s="264">
        <v>2981.3867168662641</v>
      </c>
      <c r="BH91" s="264">
        <v>2964.3903961227184</v>
      </c>
      <c r="BI91" s="264">
        <v>3050.0594568091246</v>
      </c>
      <c r="BJ91" s="264">
        <v>3159.2764720831319</v>
      </c>
      <c r="BK91" s="264">
        <v>3191.4256913214663</v>
      </c>
      <c r="BL91" s="264">
        <v>3236.686206843332</v>
      </c>
      <c r="BM91" s="264">
        <v>3316.9001194651928</v>
      </c>
      <c r="BN91" s="264">
        <v>3376.5004550405743</v>
      </c>
      <c r="BO91" s="264">
        <v>3573.5321269399842</v>
      </c>
      <c r="BP91" s="264">
        <v>3557.0312983006415</v>
      </c>
      <c r="BQ91" s="264">
        <v>3405.4399668339288</v>
      </c>
      <c r="BR91" s="264">
        <v>3418.9935796865607</v>
      </c>
      <c r="BS91" s="264">
        <v>3596.1489818209393</v>
      </c>
      <c r="BT91" s="264">
        <v>3616.5617267663706</v>
      </c>
      <c r="BU91" s="264">
        <v>3554.8537117261303</v>
      </c>
      <c r="BV91" s="264">
        <v>3497.056119802769</v>
      </c>
      <c r="BW91" s="264">
        <v>3779.5664008213112</v>
      </c>
      <c r="BX91" s="264">
        <v>3811.0262109276682</v>
      </c>
      <c r="BY91" s="264">
        <v>3872.3852684482508</v>
      </c>
      <c r="BZ91" s="264">
        <v>3830.706091176427</v>
      </c>
      <c r="CA91" s="264">
        <v>4047.5752453274517</v>
      </c>
      <c r="CB91" s="264">
        <v>3997.7512919994942</v>
      </c>
      <c r="CC91" s="264">
        <v>4034.2173714966275</v>
      </c>
      <c r="CD91" s="264">
        <v>4090.7350876346904</v>
      </c>
      <c r="CE91" s="264">
        <v>4316.4700442432541</v>
      </c>
      <c r="CF91" s="264">
        <v>4295.7944921230455</v>
      </c>
      <c r="CG91" s="264">
        <v>4182.9013759990103</v>
      </c>
      <c r="CH91" s="264">
        <v>4112.5358479586439</v>
      </c>
      <c r="CI91" s="264">
        <v>4361.9686838621583</v>
      </c>
      <c r="CJ91" s="264">
        <v>4429.4906493863</v>
      </c>
      <c r="CK91" s="264">
        <v>4304.2448187928967</v>
      </c>
      <c r="CL91" s="264">
        <v>4361.6983026545586</v>
      </c>
      <c r="CM91" s="264">
        <v>4657.1658046432312</v>
      </c>
      <c r="CN91" s="264">
        <v>4653.7880873117138</v>
      </c>
      <c r="CO91" s="264">
        <v>4684.0888053904937</v>
      </c>
      <c r="CP91" s="264">
        <v>4840.9189716571773</v>
      </c>
      <c r="CQ91" s="264">
        <v>5081.1944820754543</v>
      </c>
      <c r="CR91" s="264">
        <v>5070.6853878455586</v>
      </c>
      <c r="CS91" s="264">
        <v>5208.3691584218122</v>
      </c>
      <c r="CT91" s="264">
        <v>5302.6722079910514</v>
      </c>
      <c r="CU91" s="264">
        <v>5510.2044524829416</v>
      </c>
      <c r="CV91" s="264">
        <v>5660.0391734575878</v>
      </c>
      <c r="CW91" s="264">
        <v>5613.271166068419</v>
      </c>
      <c r="CX91" s="264">
        <v>5457.5924075987741</v>
      </c>
      <c r="CY91" s="264">
        <v>6110.4205058230818</v>
      </c>
      <c r="CZ91" s="264">
        <v>6143.3385395352043</v>
      </c>
      <c r="DA91" s="264">
        <v>6167.3903768585651</v>
      </c>
      <c r="DD91" s="373">
        <v>4.7149010702931315</v>
      </c>
      <c r="DG91" s="264"/>
      <c r="DH91" s="264"/>
    </row>
    <row r="92" spans="1:115" ht="13.8" thickBot="1" x14ac:dyDescent="0.3">
      <c r="A92" s="277" t="s">
        <v>249</v>
      </c>
      <c r="B92" s="264">
        <v>197.53750136713492</v>
      </c>
      <c r="C92" s="264">
        <v>210.792859602834</v>
      </c>
      <c r="D92" s="264">
        <v>191.28594668238375</v>
      </c>
      <c r="E92" s="264">
        <v>188.02738586622735</v>
      </c>
      <c r="F92" s="264">
        <v>196.4278033586364</v>
      </c>
      <c r="G92" s="264">
        <v>200.58332889461215</v>
      </c>
      <c r="H92" s="264">
        <v>202.43276992460125</v>
      </c>
      <c r="I92" s="264">
        <v>210.44689491180574</v>
      </c>
      <c r="J92" s="264">
        <v>222.30131507983853</v>
      </c>
      <c r="K92" s="264">
        <v>232.18421612806227</v>
      </c>
      <c r="L92" s="264">
        <v>237.86517893265309</v>
      </c>
      <c r="M92" s="264">
        <v>243.94619264705111</v>
      </c>
      <c r="N92" s="264">
        <v>241.35540724941123</v>
      </c>
      <c r="O92" s="264">
        <v>237.93741783643014</v>
      </c>
      <c r="P92" s="264">
        <v>239.46821038169645</v>
      </c>
      <c r="Q92" s="264">
        <v>242.62742402929453</v>
      </c>
      <c r="R92" s="264">
        <v>245.50500026299528</v>
      </c>
      <c r="S92" s="264">
        <v>254.68689673210531</v>
      </c>
      <c r="T92" s="264">
        <v>264.22352053391194</v>
      </c>
      <c r="U92" s="264">
        <v>272.29807148331139</v>
      </c>
      <c r="V92" s="264">
        <v>276.76966478965738</v>
      </c>
      <c r="W92" s="264">
        <v>275.15638624499115</v>
      </c>
      <c r="X92" s="264">
        <v>269.2107177540712</v>
      </c>
      <c r="Y92" s="264">
        <v>270.46548768790279</v>
      </c>
      <c r="Z92" s="264">
        <v>272.59178319836872</v>
      </c>
      <c r="AA92" s="264">
        <v>274.14938324917773</v>
      </c>
      <c r="AB92" s="264">
        <v>277.87767869558689</v>
      </c>
      <c r="AC92" s="264">
        <v>275.04873508538992</v>
      </c>
      <c r="AD92" s="264">
        <v>266.72392636959535</v>
      </c>
      <c r="AE92" s="284">
        <v>269.88982433606725</v>
      </c>
      <c r="AF92" s="289">
        <v>272.74411270543328</v>
      </c>
      <c r="AG92" s="264">
        <v>274.45073249695895</v>
      </c>
      <c r="AH92" s="264">
        <v>279.53723658535512</v>
      </c>
      <c r="AI92" s="264">
        <v>286.27042734235795</v>
      </c>
      <c r="AJ92" s="264">
        <v>288.44790650088157</v>
      </c>
      <c r="AK92" s="264">
        <v>299.11392333272607</v>
      </c>
      <c r="AL92" s="264">
        <v>322.38061967759427</v>
      </c>
      <c r="AM92" s="264">
        <v>338.68648377459124</v>
      </c>
      <c r="AN92" s="264">
        <v>349.92070863229009</v>
      </c>
      <c r="AO92" s="264">
        <v>353.79649335860472</v>
      </c>
      <c r="AP92" s="264">
        <v>360.44297722483594</v>
      </c>
      <c r="AQ92" s="264">
        <v>368.2541227395343</v>
      </c>
      <c r="AR92" s="264">
        <v>373.95787567892927</v>
      </c>
      <c r="AS92" s="264">
        <v>376.62441276600367</v>
      </c>
      <c r="AT92" s="264">
        <v>377.65319870322384</v>
      </c>
      <c r="AU92" s="264">
        <v>383.84336483427552</v>
      </c>
      <c r="AV92" s="264">
        <v>393.16213856496546</v>
      </c>
      <c r="AW92" s="264">
        <v>398.72164702279031</v>
      </c>
      <c r="AX92" s="264">
        <v>415.06964452297109</v>
      </c>
      <c r="AY92" s="264">
        <v>426.13767583798364</v>
      </c>
      <c r="AZ92" s="264">
        <v>438.40330410732179</v>
      </c>
      <c r="BA92" s="264">
        <v>460.45880624830875</v>
      </c>
      <c r="BB92" s="264">
        <v>473.00640113807691</v>
      </c>
      <c r="BC92" s="264">
        <v>471.61859328275744</v>
      </c>
      <c r="BD92" s="264">
        <v>473.37980632167557</v>
      </c>
      <c r="BE92" s="264">
        <v>469.21243354367863</v>
      </c>
      <c r="BF92" s="264">
        <v>483.81472667199574</v>
      </c>
      <c r="BG92" s="264">
        <v>508.66500382796187</v>
      </c>
      <c r="BH92" s="264">
        <v>518.64112249790833</v>
      </c>
      <c r="BI92" s="264">
        <v>531.95162484080822</v>
      </c>
      <c r="BJ92" s="264">
        <v>527.50146622156944</v>
      </c>
      <c r="BK92" s="264">
        <v>528.69325754577369</v>
      </c>
      <c r="BL92" s="264">
        <v>549.08938057203977</v>
      </c>
      <c r="BM92" s="264">
        <v>561.23865725516691</v>
      </c>
      <c r="BN92" s="264">
        <v>581.41356711404114</v>
      </c>
      <c r="BO92" s="264">
        <v>575.34500660167805</v>
      </c>
      <c r="BP92" s="264">
        <v>575.21909511987542</v>
      </c>
      <c r="BQ92" s="264">
        <v>601.53791717641445</v>
      </c>
      <c r="BR92" s="264">
        <v>609.9762524643761</v>
      </c>
      <c r="BS92" s="264">
        <v>610.44821470271791</v>
      </c>
      <c r="BT92" s="264">
        <v>615.08121040455694</v>
      </c>
      <c r="BU92" s="264">
        <v>594.03932242834935</v>
      </c>
      <c r="BV92" s="264">
        <v>618.78163868853073</v>
      </c>
      <c r="BW92" s="264">
        <v>601.52530461874255</v>
      </c>
      <c r="BX92" s="264">
        <v>598.81646990480135</v>
      </c>
      <c r="BY92" s="264">
        <v>629.19458678792569</v>
      </c>
      <c r="BZ92" s="264">
        <v>639.96753957626936</v>
      </c>
      <c r="CA92" s="264">
        <v>650.29248515041252</v>
      </c>
      <c r="CB92" s="264">
        <v>665.43230768923763</v>
      </c>
      <c r="CC92" s="264">
        <v>690.94866758408079</v>
      </c>
      <c r="CD92" s="264">
        <v>703.78284154440428</v>
      </c>
      <c r="CE92" s="264">
        <v>710.98482289367462</v>
      </c>
      <c r="CF92" s="264">
        <v>710.77049072479156</v>
      </c>
      <c r="CG92" s="264">
        <v>686.09684483712988</v>
      </c>
      <c r="CH92" s="264">
        <v>716.36179106280713</v>
      </c>
      <c r="CI92" s="264">
        <v>717.44173174520893</v>
      </c>
      <c r="CJ92" s="264">
        <v>724.29316526813818</v>
      </c>
      <c r="CK92" s="264">
        <v>724.28931192384596</v>
      </c>
      <c r="CL92" s="264">
        <v>733.3054567463879</v>
      </c>
      <c r="CM92" s="264">
        <v>759.4665055572251</v>
      </c>
      <c r="CN92" s="264">
        <v>765.64310485563215</v>
      </c>
      <c r="CO92" s="264">
        <v>747.63693284075509</v>
      </c>
      <c r="CP92" s="264">
        <v>744.00052108974205</v>
      </c>
      <c r="CQ92" s="264">
        <v>725.73042815952476</v>
      </c>
      <c r="CR92" s="264">
        <v>705.56930234600156</v>
      </c>
      <c r="CS92" s="264">
        <v>731.30174840473126</v>
      </c>
      <c r="CT92" s="264">
        <v>759.00083741626906</v>
      </c>
      <c r="CU92" s="264">
        <v>779.22485911089097</v>
      </c>
      <c r="CV92" s="264">
        <v>802.72521708871579</v>
      </c>
      <c r="CW92" s="264">
        <v>822.89608638412437</v>
      </c>
      <c r="CX92" s="264">
        <v>882.20300717958253</v>
      </c>
      <c r="CY92" s="264">
        <v>852.70016693491095</v>
      </c>
      <c r="CZ92" s="264">
        <v>868.43763758575176</v>
      </c>
      <c r="DA92" s="264">
        <v>885.20789361998254</v>
      </c>
      <c r="DD92" s="373">
        <v>4.5988279486032679</v>
      </c>
      <c r="DG92" s="264"/>
      <c r="DH92" s="264"/>
    </row>
    <row r="93" spans="1:115" ht="15.6" thickTop="1" thickBot="1" x14ac:dyDescent="0.3">
      <c r="A93" s="275" t="s">
        <v>254</v>
      </c>
      <c r="B93" s="265">
        <v>314.60041922344607</v>
      </c>
      <c r="C93" s="265">
        <v>320.817200362817</v>
      </c>
      <c r="D93" s="265">
        <v>298.18319027813124</v>
      </c>
      <c r="E93" s="265">
        <v>312.80177717081909</v>
      </c>
      <c r="F93" s="265">
        <v>312.05943065958843</v>
      </c>
      <c r="G93" s="265">
        <v>345.61964248148041</v>
      </c>
      <c r="H93" s="265">
        <v>331.6697480425226</v>
      </c>
      <c r="I93" s="265">
        <v>323.1995500359003</v>
      </c>
      <c r="J93" s="265">
        <v>385.61280767968776</v>
      </c>
      <c r="K93" s="265">
        <v>382.98847409098033</v>
      </c>
      <c r="L93" s="265">
        <v>370.29636109578797</v>
      </c>
      <c r="M93" s="265">
        <v>403.91924976909348</v>
      </c>
      <c r="N93" s="265">
        <v>408.39692240711378</v>
      </c>
      <c r="O93" s="265">
        <v>419.64497731856216</v>
      </c>
      <c r="P93" s="265">
        <v>439.87671197919298</v>
      </c>
      <c r="Q93" s="265">
        <v>413.09712758752494</v>
      </c>
      <c r="R93" s="265">
        <v>404.07581603818807</v>
      </c>
      <c r="S93" s="265">
        <v>434.03900660978252</v>
      </c>
      <c r="T93" s="265">
        <v>449.61654645328503</v>
      </c>
      <c r="U93" s="265">
        <v>412.92253734588382</v>
      </c>
      <c r="V93" s="265">
        <v>461.17069049927051</v>
      </c>
      <c r="W93" s="265">
        <v>501.07510647846266</v>
      </c>
      <c r="X93" s="265">
        <v>466.94025809401546</v>
      </c>
      <c r="Y93" s="265">
        <v>446.2729845144255</v>
      </c>
      <c r="Z93" s="265">
        <v>487.87606993479028</v>
      </c>
      <c r="AA93" s="265">
        <v>482.98499259666414</v>
      </c>
      <c r="AB93" s="265">
        <v>471.74060265623223</v>
      </c>
      <c r="AC93" s="265">
        <v>468.70246795244452</v>
      </c>
      <c r="AD93" s="265">
        <v>480.91579963922868</v>
      </c>
      <c r="AE93" s="285">
        <v>494.39905505177381</v>
      </c>
      <c r="AF93" s="290">
        <v>486.50663661422146</v>
      </c>
      <c r="AG93" s="265">
        <v>488.76633066210172</v>
      </c>
      <c r="AH93" s="265">
        <v>513.85984474226188</v>
      </c>
      <c r="AI93" s="265">
        <v>519.80458968210701</v>
      </c>
      <c r="AJ93" s="265">
        <v>552.38871075550799</v>
      </c>
      <c r="AK93" s="265">
        <v>542.23903284931953</v>
      </c>
      <c r="AL93" s="265">
        <v>569.98394450472699</v>
      </c>
      <c r="AM93" s="265">
        <v>669.20586590223149</v>
      </c>
      <c r="AN93" s="265">
        <v>629.66534245231765</v>
      </c>
      <c r="AO93" s="265">
        <v>590.45692677148361</v>
      </c>
      <c r="AP93" s="265">
        <v>621.20494127549648</v>
      </c>
      <c r="AQ93" s="265">
        <v>633.02836953360713</v>
      </c>
      <c r="AR93" s="265">
        <v>598.9128672188948</v>
      </c>
      <c r="AS93" s="265">
        <v>590.17915871040771</v>
      </c>
      <c r="AT93" s="265">
        <v>609.70917378654315</v>
      </c>
      <c r="AU93" s="265">
        <v>624.30593446064131</v>
      </c>
      <c r="AV93" s="265">
        <v>644.51664751743169</v>
      </c>
      <c r="AW93" s="265">
        <v>642.93715088872671</v>
      </c>
      <c r="AX93" s="265">
        <v>679.92476552370283</v>
      </c>
      <c r="AY93" s="265">
        <v>654.77100477324245</v>
      </c>
      <c r="AZ93" s="265">
        <v>696.79717021851775</v>
      </c>
      <c r="BA93" s="265">
        <v>701.71582165982852</v>
      </c>
      <c r="BB93" s="265">
        <v>729.50314364384144</v>
      </c>
      <c r="BC93" s="265">
        <v>742.60543480075194</v>
      </c>
      <c r="BD93" s="265">
        <v>700.38102011392243</v>
      </c>
      <c r="BE93" s="265">
        <v>629.04206000759507</v>
      </c>
      <c r="BF93" s="265">
        <v>833.52385325357795</v>
      </c>
      <c r="BG93" s="265">
        <v>735.59606349716739</v>
      </c>
      <c r="BH93" s="265">
        <v>797.12099226570388</v>
      </c>
      <c r="BI93" s="265">
        <v>697.85738626809075</v>
      </c>
      <c r="BJ93" s="265">
        <v>869.03273890642163</v>
      </c>
      <c r="BK93" s="265">
        <v>813.41196057197942</v>
      </c>
      <c r="BL93" s="265">
        <v>887.50489272627328</v>
      </c>
      <c r="BM93" s="265">
        <v>922.11031556356909</v>
      </c>
      <c r="BN93" s="265">
        <v>819.2258203026945</v>
      </c>
      <c r="BO93" s="265">
        <v>814.38150126451114</v>
      </c>
      <c r="BP93" s="265">
        <v>923.65994342964109</v>
      </c>
      <c r="BQ93" s="265">
        <v>986.98669797197851</v>
      </c>
      <c r="BR93" s="265">
        <v>976.80865285460754</v>
      </c>
      <c r="BS93" s="265">
        <v>1008.2534193575054</v>
      </c>
      <c r="BT93" s="265">
        <v>953.74445648716346</v>
      </c>
      <c r="BU93" s="265">
        <v>960.22047130072383</v>
      </c>
      <c r="BV93" s="265">
        <v>1013.9450776493827</v>
      </c>
      <c r="BW93" s="265">
        <v>1014.9506374163974</v>
      </c>
      <c r="BX93" s="265">
        <v>1071.5991521720307</v>
      </c>
      <c r="BY93" s="265">
        <v>944.14313276218911</v>
      </c>
      <c r="BZ93" s="265">
        <v>1067.4669903595573</v>
      </c>
      <c r="CA93" s="265">
        <v>1087.6677563157518</v>
      </c>
      <c r="CB93" s="265">
        <v>1088.4220373203179</v>
      </c>
      <c r="CC93" s="265">
        <v>1097.2032160043732</v>
      </c>
      <c r="CD93" s="265">
        <v>1142.018102991032</v>
      </c>
      <c r="CE93" s="265">
        <v>1083.9697423907537</v>
      </c>
      <c r="CF93" s="265">
        <v>1090.5884362455424</v>
      </c>
      <c r="CG93" s="265">
        <v>1120.2917183726722</v>
      </c>
      <c r="CH93" s="265">
        <v>1033.0183236590835</v>
      </c>
      <c r="CI93" s="265">
        <v>1057.137938687127</v>
      </c>
      <c r="CJ93" s="265">
        <v>1103.1842880948861</v>
      </c>
      <c r="CK93" s="265">
        <v>1076.1204495589036</v>
      </c>
      <c r="CL93" s="265">
        <v>1102.2764958904309</v>
      </c>
      <c r="CM93" s="265">
        <v>1160.2450723548584</v>
      </c>
      <c r="CN93" s="265">
        <v>1085.2150490402071</v>
      </c>
      <c r="CO93" s="265">
        <v>1192.4973827145041</v>
      </c>
      <c r="CP93" s="265">
        <v>1217.6651921503724</v>
      </c>
      <c r="CQ93" s="265">
        <v>1338.3740325950153</v>
      </c>
      <c r="CR93" s="265">
        <v>1306.7524574377558</v>
      </c>
      <c r="CS93" s="265">
        <v>1342.1443178168565</v>
      </c>
      <c r="CT93" s="265">
        <v>1429.1201967296024</v>
      </c>
      <c r="CU93" s="265">
        <v>1478.1634180388976</v>
      </c>
      <c r="CV93" s="265">
        <v>1366.6649305218305</v>
      </c>
      <c r="CW93" s="265">
        <v>1443.7314547096705</v>
      </c>
      <c r="CX93" s="265">
        <v>1407.5004936286932</v>
      </c>
      <c r="CY93" s="265">
        <v>1558.1810778317681</v>
      </c>
      <c r="CZ93" s="265">
        <v>1448.119852255162</v>
      </c>
      <c r="DA93" s="265">
        <v>1626.3670574758341</v>
      </c>
      <c r="DD93" s="372">
        <v>-0.28388895881528153</v>
      </c>
      <c r="DG93" s="265"/>
      <c r="DH93" s="265"/>
    </row>
    <row r="94" spans="1:115" ht="13.8" thickTop="1" x14ac:dyDescent="0.25">
      <c r="A94" s="276" t="s">
        <v>251</v>
      </c>
      <c r="B94" s="264">
        <v>245.20278029498161</v>
      </c>
      <c r="C94" s="264">
        <v>216.20128527340324</v>
      </c>
      <c r="D94" s="264">
        <v>211.03055134297264</v>
      </c>
      <c r="E94" s="264">
        <v>221.68819585357471</v>
      </c>
      <c r="F94" s="264">
        <v>219.11013103361333</v>
      </c>
      <c r="G94" s="264">
        <v>251.92219028453741</v>
      </c>
      <c r="H94" s="264">
        <v>240.11961187774963</v>
      </c>
      <c r="I94" s="264">
        <v>230.42509461176326</v>
      </c>
      <c r="J94" s="264">
        <v>286.19979526906434</v>
      </c>
      <c r="K94" s="264">
        <v>274.77786337331071</v>
      </c>
      <c r="L94" s="264">
        <v>257.39162345743182</v>
      </c>
      <c r="M94" s="264">
        <v>288.38815691264824</v>
      </c>
      <c r="N94" s="264">
        <v>293.95556160515468</v>
      </c>
      <c r="O94" s="264">
        <v>309.81760269817471</v>
      </c>
      <c r="P94" s="264">
        <v>316.7008098861055</v>
      </c>
      <c r="Q94" s="264">
        <v>285.42154183371673</v>
      </c>
      <c r="R94" s="264">
        <v>286.90915178377287</v>
      </c>
      <c r="S94" s="264">
        <v>313.61145290079264</v>
      </c>
      <c r="T94" s="264">
        <v>327.45473151195091</v>
      </c>
      <c r="U94" s="264">
        <v>292.02959649812982</v>
      </c>
      <c r="V94" s="264">
        <v>336.38471198278057</v>
      </c>
      <c r="W94" s="264">
        <v>364.40938435681613</v>
      </c>
      <c r="X94" s="264">
        <v>330.91062679334664</v>
      </c>
      <c r="Y94" s="264">
        <v>313.65440664017444</v>
      </c>
      <c r="Z94" s="264">
        <v>349.64310817032606</v>
      </c>
      <c r="AA94" s="264">
        <v>352.16758965006716</v>
      </c>
      <c r="AB94" s="264">
        <v>339.40412737107897</v>
      </c>
      <c r="AC94" s="264">
        <v>329.87910463293008</v>
      </c>
      <c r="AD94" s="264">
        <v>340.70930791424257</v>
      </c>
      <c r="AE94" s="284">
        <v>353.9006213611346</v>
      </c>
      <c r="AF94" s="289">
        <v>349.70385330999</v>
      </c>
      <c r="AG94" s="264">
        <v>355.06211158163956</v>
      </c>
      <c r="AH94" s="264">
        <v>377.94248266208484</v>
      </c>
      <c r="AI94" s="264">
        <v>368.29044817386637</v>
      </c>
      <c r="AJ94" s="264">
        <v>396.30147521077822</v>
      </c>
      <c r="AK94" s="264">
        <v>384.03620046357435</v>
      </c>
      <c r="AL94" s="264">
        <v>403.69347866980809</v>
      </c>
      <c r="AM94" s="264">
        <v>497.56042872173708</v>
      </c>
      <c r="AN94" s="264">
        <v>450.22566717215261</v>
      </c>
      <c r="AO94" s="264">
        <v>412.81597545657507</v>
      </c>
      <c r="AP94" s="264">
        <v>450.27965448519444</v>
      </c>
      <c r="AQ94" s="264">
        <v>470.87915868438972</v>
      </c>
      <c r="AR94" s="264">
        <v>431.93678626819792</v>
      </c>
      <c r="AS94" s="264">
        <v>400.15734607662478</v>
      </c>
      <c r="AT94" s="264">
        <v>410.13329762597414</v>
      </c>
      <c r="AU94" s="264">
        <v>437.08718905068247</v>
      </c>
      <c r="AV94" s="264">
        <v>477.2407613350282</v>
      </c>
      <c r="AW94" s="264">
        <v>483.08521511638986</v>
      </c>
      <c r="AX94" s="264">
        <v>509.71790535631584</v>
      </c>
      <c r="AY94" s="264">
        <v>467.43586645399455</v>
      </c>
      <c r="AZ94" s="264">
        <v>496.2328152532819</v>
      </c>
      <c r="BA94" s="264">
        <v>488.37657241927434</v>
      </c>
      <c r="BB94" s="264">
        <v>509.00379639704818</v>
      </c>
      <c r="BC94" s="264">
        <v>539.33384227642728</v>
      </c>
      <c r="BD94" s="264">
        <v>517.52660220476946</v>
      </c>
      <c r="BE94" s="264">
        <v>445.89223456241388</v>
      </c>
      <c r="BF94" s="264">
        <v>642.2651505093279</v>
      </c>
      <c r="BG94" s="264">
        <v>521.96290061353443</v>
      </c>
      <c r="BH94" s="264">
        <v>564.00548225033606</v>
      </c>
      <c r="BI94" s="264">
        <v>461.81499347218357</v>
      </c>
      <c r="BJ94" s="264">
        <v>632.23636184227166</v>
      </c>
      <c r="BK94" s="264">
        <v>571.05677922130292</v>
      </c>
      <c r="BL94" s="264">
        <v>634.35371004470778</v>
      </c>
      <c r="BM94" s="264">
        <v>678.09006376532147</v>
      </c>
      <c r="BN94" s="264">
        <v>580.36883206640459</v>
      </c>
      <c r="BO94" s="264">
        <v>570.94145076656332</v>
      </c>
      <c r="BP94" s="264">
        <v>673.52567669986968</v>
      </c>
      <c r="BQ94" s="264">
        <v>723.88582044392933</v>
      </c>
      <c r="BR94" s="264">
        <v>746.70366538956682</v>
      </c>
      <c r="BS94" s="264">
        <v>776.88200402510279</v>
      </c>
      <c r="BT94" s="264">
        <v>765.65610096807359</v>
      </c>
      <c r="BU94" s="264">
        <v>458.42022961725706</v>
      </c>
      <c r="BV94" s="264">
        <v>877.0766182546754</v>
      </c>
      <c r="BW94" s="264">
        <v>748.96916655949815</v>
      </c>
      <c r="BX94" s="264">
        <v>880.9349118258325</v>
      </c>
      <c r="BY94" s="264">
        <v>475.65930335999388</v>
      </c>
      <c r="BZ94" s="264">
        <v>795.38241671516744</v>
      </c>
      <c r="CA94" s="264">
        <v>741.68828873754035</v>
      </c>
      <c r="CB94" s="264">
        <v>786.32267499158024</v>
      </c>
      <c r="CC94" s="264">
        <v>781.14461955571221</v>
      </c>
      <c r="CD94" s="264">
        <v>978.20342069562707</v>
      </c>
      <c r="CE94" s="264">
        <v>754.36331100955044</v>
      </c>
      <c r="CF94" s="264">
        <v>803.92700108237455</v>
      </c>
      <c r="CG94" s="264">
        <v>632.4572672124483</v>
      </c>
      <c r="CH94" s="264">
        <v>770.38840195013745</v>
      </c>
      <c r="CI94" s="264">
        <v>832.72382357563924</v>
      </c>
      <c r="CJ94" s="264">
        <v>899.32492470700925</v>
      </c>
      <c r="CK94" s="264">
        <v>866.74284976721424</v>
      </c>
      <c r="CL94" s="264">
        <v>870.07188178581146</v>
      </c>
      <c r="CM94" s="264">
        <v>921.10499338856926</v>
      </c>
      <c r="CN94" s="264">
        <v>850.67298223620833</v>
      </c>
      <c r="CO94" s="264">
        <v>939.67214258941135</v>
      </c>
      <c r="CP94" s="264">
        <v>954.61945793656014</v>
      </c>
      <c r="CQ94" s="264">
        <v>1074.1733194869735</v>
      </c>
      <c r="CR94" s="264">
        <v>1028.9245098669699</v>
      </c>
      <c r="CS94" s="264">
        <v>1078.2262830524858</v>
      </c>
      <c r="CT94" s="264">
        <v>1186.2762531537608</v>
      </c>
      <c r="CU94" s="264">
        <v>1241.1377183913769</v>
      </c>
      <c r="CV94" s="264">
        <v>1138.7720259228022</v>
      </c>
      <c r="CW94" s="264">
        <v>1217.1365453072901</v>
      </c>
      <c r="CX94" s="264">
        <v>1168.7726563409256</v>
      </c>
      <c r="CY94" s="264">
        <v>1306.2204272566764</v>
      </c>
      <c r="CZ94" s="264">
        <v>1201.3169897712905</v>
      </c>
      <c r="DA94" s="264">
        <v>1277.9292085384623</v>
      </c>
      <c r="DD94" s="373">
        <v>-0.47240523458235151</v>
      </c>
      <c r="DG94" s="264"/>
      <c r="DH94" s="264"/>
    </row>
    <row r="95" spans="1:115" ht="13.8" thickBot="1" x14ac:dyDescent="0.3">
      <c r="A95" s="277" t="s">
        <v>252</v>
      </c>
      <c r="B95" s="264">
        <v>69.39763892846446</v>
      </c>
      <c r="C95" s="264">
        <v>104.61591508941375</v>
      </c>
      <c r="D95" s="264">
        <v>87.152638935158592</v>
      </c>
      <c r="E95" s="264">
        <v>91.113581317244368</v>
      </c>
      <c r="F95" s="264">
        <v>92.949299625975101</v>
      </c>
      <c r="G95" s="264">
        <v>93.69745219694299</v>
      </c>
      <c r="H95" s="264">
        <v>91.550136164772965</v>
      </c>
      <c r="I95" s="264">
        <v>92.774455424137031</v>
      </c>
      <c r="J95" s="264">
        <v>99.413012410623452</v>
      </c>
      <c r="K95" s="264">
        <v>108.21061071766962</v>
      </c>
      <c r="L95" s="264">
        <v>112.90473763835615</v>
      </c>
      <c r="M95" s="264">
        <v>115.53109285644524</v>
      </c>
      <c r="N95" s="264">
        <v>114.44136080195906</v>
      </c>
      <c r="O95" s="264">
        <v>109.82737462038747</v>
      </c>
      <c r="P95" s="264">
        <v>123.1759020930875</v>
      </c>
      <c r="Q95" s="264">
        <v>127.67558575380819</v>
      </c>
      <c r="R95" s="264">
        <v>117.16666425441518</v>
      </c>
      <c r="S95" s="264">
        <v>120.42755370898986</v>
      </c>
      <c r="T95" s="264">
        <v>122.1618149413341</v>
      </c>
      <c r="U95" s="264">
        <v>120.89294084775399</v>
      </c>
      <c r="V95" s="264">
        <v>124.78597851648996</v>
      </c>
      <c r="W95" s="264">
        <v>136.66572212164652</v>
      </c>
      <c r="X95" s="264">
        <v>136.02963130066883</v>
      </c>
      <c r="Y95" s="264">
        <v>132.61857787425109</v>
      </c>
      <c r="Z95" s="264">
        <v>138.23296176446419</v>
      </c>
      <c r="AA95" s="264">
        <v>130.81740294659701</v>
      </c>
      <c r="AB95" s="264">
        <v>132.33647528515328</v>
      </c>
      <c r="AC95" s="264">
        <v>138.82336331951447</v>
      </c>
      <c r="AD95" s="264">
        <v>140.20649172498611</v>
      </c>
      <c r="AE95" s="284">
        <v>140.49843369063922</v>
      </c>
      <c r="AF95" s="289">
        <v>136.80278330423144</v>
      </c>
      <c r="AG95" s="264">
        <v>133.70421908046214</v>
      </c>
      <c r="AH95" s="264">
        <v>135.91736208017704</v>
      </c>
      <c r="AI95" s="264">
        <v>151.51414150824064</v>
      </c>
      <c r="AJ95" s="264">
        <v>156.08723554472979</v>
      </c>
      <c r="AK95" s="264">
        <v>158.20283238574515</v>
      </c>
      <c r="AL95" s="264">
        <v>166.29046583491893</v>
      </c>
      <c r="AM95" s="264">
        <v>171.64543718049441</v>
      </c>
      <c r="AN95" s="264">
        <v>179.43967528016506</v>
      </c>
      <c r="AO95" s="264">
        <v>177.64095131490856</v>
      </c>
      <c r="AP95" s="264">
        <v>170.92528679030204</v>
      </c>
      <c r="AQ95" s="264">
        <v>162.14921084921744</v>
      </c>
      <c r="AR95" s="264">
        <v>166.97608095069685</v>
      </c>
      <c r="AS95" s="264">
        <v>190.02181263378293</v>
      </c>
      <c r="AT95" s="264">
        <v>199.57587616056898</v>
      </c>
      <c r="AU95" s="264">
        <v>187.21874540995887</v>
      </c>
      <c r="AV95" s="264">
        <v>167.27588618240347</v>
      </c>
      <c r="AW95" s="264">
        <v>159.85193577233684</v>
      </c>
      <c r="AX95" s="264">
        <v>170.20686016738699</v>
      </c>
      <c r="AY95" s="264">
        <v>187.3351383192479</v>
      </c>
      <c r="AZ95" s="264">
        <v>200.56435496523585</v>
      </c>
      <c r="BA95" s="264">
        <v>213.33924924055415</v>
      </c>
      <c r="BB95" s="264">
        <v>220.49934724679323</v>
      </c>
      <c r="BC95" s="264">
        <v>203.27159252432469</v>
      </c>
      <c r="BD95" s="264">
        <v>182.854417909153</v>
      </c>
      <c r="BE95" s="264">
        <v>183.14982544518119</v>
      </c>
      <c r="BF95" s="264">
        <v>191.25870274425009</v>
      </c>
      <c r="BG95" s="264">
        <v>213.63316288363291</v>
      </c>
      <c r="BH95" s="264">
        <v>233.11551001536785</v>
      </c>
      <c r="BI95" s="264">
        <v>236.04239279590715</v>
      </c>
      <c r="BJ95" s="264">
        <v>236.79637706414994</v>
      </c>
      <c r="BK95" s="264">
        <v>242.35518135067647</v>
      </c>
      <c r="BL95" s="264">
        <v>253.1511826815655</v>
      </c>
      <c r="BM95" s="264">
        <v>244.02025179824759</v>
      </c>
      <c r="BN95" s="264">
        <v>238.85698823628988</v>
      </c>
      <c r="BO95" s="264">
        <v>243.44005049794777</v>
      </c>
      <c r="BP95" s="264">
        <v>250.13426672977141</v>
      </c>
      <c r="BQ95" s="264">
        <v>263.10087752804918</v>
      </c>
      <c r="BR95" s="264">
        <v>230.10498746504067</v>
      </c>
      <c r="BS95" s="264">
        <v>231.37141533240265</v>
      </c>
      <c r="BT95" s="264">
        <v>188.08835551908987</v>
      </c>
      <c r="BU95" s="264">
        <v>501.80024168346677</v>
      </c>
      <c r="BV95" s="264">
        <v>136.86845939470734</v>
      </c>
      <c r="BW95" s="264">
        <v>265.98147085689925</v>
      </c>
      <c r="BX95" s="264">
        <v>190.66424034619823</v>
      </c>
      <c r="BY95" s="264">
        <v>468.48382940219523</v>
      </c>
      <c r="BZ95" s="264">
        <v>272.08457364438982</v>
      </c>
      <c r="CA95" s="264">
        <v>345.97946757821148</v>
      </c>
      <c r="CB95" s="264">
        <v>302.0993623287377</v>
      </c>
      <c r="CC95" s="264">
        <v>316.05859644866098</v>
      </c>
      <c r="CD95" s="264">
        <v>163.81468229540494</v>
      </c>
      <c r="CE95" s="264">
        <v>329.60643138120321</v>
      </c>
      <c r="CF95" s="264">
        <v>286.66143516316782</v>
      </c>
      <c r="CG95" s="264">
        <v>487.83445116022392</v>
      </c>
      <c r="CH95" s="264">
        <v>262.62992170894609</v>
      </c>
      <c r="CI95" s="264">
        <v>224.41411511148775</v>
      </c>
      <c r="CJ95" s="264">
        <v>203.85936338787687</v>
      </c>
      <c r="CK95" s="264">
        <v>209.37759979168939</v>
      </c>
      <c r="CL95" s="264">
        <v>232.2046141046194</v>
      </c>
      <c r="CM95" s="264">
        <v>239.14007896628917</v>
      </c>
      <c r="CN95" s="264">
        <v>234.54206680399869</v>
      </c>
      <c r="CO95" s="264">
        <v>252.82524012509271</v>
      </c>
      <c r="CP95" s="264">
        <v>263.04573421381224</v>
      </c>
      <c r="CQ95" s="264">
        <v>264.2007131080419</v>
      </c>
      <c r="CR95" s="264">
        <v>277.8279475707858</v>
      </c>
      <c r="CS95" s="264">
        <v>263.91803476437082</v>
      </c>
      <c r="CT95" s="264">
        <v>242.84394357584171</v>
      </c>
      <c r="CU95" s="264">
        <v>237.02569964752058</v>
      </c>
      <c r="CV95" s="264">
        <v>227.89290459902821</v>
      </c>
      <c r="CW95" s="264">
        <v>226.59490940238047</v>
      </c>
      <c r="CX95" s="264">
        <v>238.72783728776756</v>
      </c>
      <c r="CY95" s="264">
        <v>251.96065057509171</v>
      </c>
      <c r="CZ95" s="264">
        <v>246.80286248387154</v>
      </c>
      <c r="DA95" s="264">
        <v>348.43784893737183</v>
      </c>
      <c r="DD95" s="373">
        <v>0.58530227093771536</v>
      </c>
      <c r="DG95" s="264"/>
      <c r="DH95" s="264"/>
    </row>
    <row r="96" spans="1:115" ht="15.6" thickTop="1" thickBot="1" x14ac:dyDescent="0.3">
      <c r="A96" s="275" t="s">
        <v>370</v>
      </c>
      <c r="B96" s="265">
        <v>298.84165053758591</v>
      </c>
      <c r="C96" s="265">
        <v>319.99351208568254</v>
      </c>
      <c r="D96" s="265">
        <v>322.69409035371905</v>
      </c>
      <c r="E96" s="265">
        <v>441.48750829413495</v>
      </c>
      <c r="F96" s="265">
        <v>389.97071433128144</v>
      </c>
      <c r="G96" s="265">
        <v>439.13718816267215</v>
      </c>
      <c r="H96" s="265">
        <v>488.82918061814348</v>
      </c>
      <c r="I96" s="265">
        <v>547.43469904286007</v>
      </c>
      <c r="J96" s="265">
        <v>488.87762086532342</v>
      </c>
      <c r="K96" s="265">
        <v>495.41598449696738</v>
      </c>
      <c r="L96" s="265">
        <v>464.24752516241057</v>
      </c>
      <c r="M96" s="265">
        <v>577.99137020019828</v>
      </c>
      <c r="N96" s="265">
        <v>436.4023788601159</v>
      </c>
      <c r="O96" s="265">
        <v>424.0028976943035</v>
      </c>
      <c r="P96" s="265">
        <v>480.39200086178437</v>
      </c>
      <c r="Q96" s="265">
        <v>639.23304591042347</v>
      </c>
      <c r="R96" s="265">
        <v>427.11341311537382</v>
      </c>
      <c r="S96" s="265">
        <v>417.1176889646523</v>
      </c>
      <c r="T96" s="265">
        <v>416.21759596679965</v>
      </c>
      <c r="U96" s="265">
        <v>539.63177426673747</v>
      </c>
      <c r="V96" s="265">
        <v>492.52532030959173</v>
      </c>
      <c r="W96" s="265">
        <v>455.46124213084329</v>
      </c>
      <c r="X96" s="265">
        <v>500.78084443093815</v>
      </c>
      <c r="Y96" s="265">
        <v>591.15024133034831</v>
      </c>
      <c r="Z96" s="265">
        <v>439.80952636978088</v>
      </c>
      <c r="AA96" s="265">
        <v>476.66090115261034</v>
      </c>
      <c r="AB96" s="265">
        <v>638.3166049399465</v>
      </c>
      <c r="AC96" s="265">
        <v>733.54361332468761</v>
      </c>
      <c r="AD96" s="265">
        <v>531.82053378887565</v>
      </c>
      <c r="AE96" s="285">
        <v>538.46078863271589</v>
      </c>
      <c r="AF96" s="290">
        <v>689.56801541045024</v>
      </c>
      <c r="AG96" s="265">
        <v>881.52030783003374</v>
      </c>
      <c r="AH96" s="265">
        <v>607.45116974132748</v>
      </c>
      <c r="AI96" s="265">
        <v>711.00282416848916</v>
      </c>
      <c r="AJ96" s="265">
        <v>794.84658666776943</v>
      </c>
      <c r="AK96" s="265">
        <v>976.52751054111195</v>
      </c>
      <c r="AL96" s="265">
        <v>803.34792432846587</v>
      </c>
      <c r="AM96" s="265">
        <v>725.27068972446716</v>
      </c>
      <c r="AN96" s="265">
        <v>856.7960502294618</v>
      </c>
      <c r="AO96" s="265">
        <v>953.07709797747759</v>
      </c>
      <c r="AP96" s="265">
        <v>538.25974137230799</v>
      </c>
      <c r="AQ96" s="265">
        <v>651.37925132743499</v>
      </c>
      <c r="AR96" s="265">
        <v>629.12020510795821</v>
      </c>
      <c r="AS96" s="265">
        <v>753.7224284391832</v>
      </c>
      <c r="AT96" s="265">
        <v>616.5966528771761</v>
      </c>
      <c r="AU96" s="265">
        <v>699.05802171022208</v>
      </c>
      <c r="AV96" s="265">
        <v>755.4904432491262</v>
      </c>
      <c r="AW96" s="265">
        <v>973.38478950383455</v>
      </c>
      <c r="AX96" s="265">
        <v>795.93373699686276</v>
      </c>
      <c r="AY96" s="265">
        <v>700.80176980271722</v>
      </c>
      <c r="AZ96" s="265">
        <v>919.58937106579845</v>
      </c>
      <c r="BA96" s="265">
        <v>1081.1757443653034</v>
      </c>
      <c r="BB96" s="265">
        <v>705.1934146301661</v>
      </c>
      <c r="BC96" s="265">
        <v>855.31341508734886</v>
      </c>
      <c r="BD96" s="265">
        <v>918.42501376278437</v>
      </c>
      <c r="BE96" s="265">
        <v>1197.0947011053152</v>
      </c>
      <c r="BF96" s="265">
        <v>855.45946334482358</v>
      </c>
      <c r="BG96" s="265">
        <v>897.39355624798486</v>
      </c>
      <c r="BH96" s="265">
        <v>929.41635509829985</v>
      </c>
      <c r="BI96" s="265">
        <v>1255.6641468882785</v>
      </c>
      <c r="BJ96" s="265">
        <v>987.96077626994725</v>
      </c>
      <c r="BK96" s="265">
        <v>912.91870898643481</v>
      </c>
      <c r="BL96" s="265">
        <v>961.09323393176373</v>
      </c>
      <c r="BM96" s="265">
        <v>1379.8245637533337</v>
      </c>
      <c r="BN96" s="265">
        <v>954.03891421099183</v>
      </c>
      <c r="BO96" s="265">
        <v>838.9983162964827</v>
      </c>
      <c r="BP96" s="265">
        <v>1005.263945652248</v>
      </c>
      <c r="BQ96" s="265">
        <v>1198.6765575642801</v>
      </c>
      <c r="BR96" s="265">
        <v>788.81967109271841</v>
      </c>
      <c r="BS96" s="265">
        <v>823.38702590283719</v>
      </c>
      <c r="BT96" s="265">
        <v>858.92331865756569</v>
      </c>
      <c r="BU96" s="265">
        <v>1326.1739843468783</v>
      </c>
      <c r="BV96" s="265">
        <v>979.94696380570838</v>
      </c>
      <c r="BW96" s="265">
        <v>910.86145231217324</v>
      </c>
      <c r="BX96" s="265">
        <v>950.1739382613232</v>
      </c>
      <c r="BY96" s="265">
        <v>1005.5666456207948</v>
      </c>
      <c r="BZ96" s="265">
        <v>925.69841504533201</v>
      </c>
      <c r="CA96" s="265">
        <v>862.34993481530773</v>
      </c>
      <c r="CB96" s="265">
        <v>953.2398971383177</v>
      </c>
      <c r="CC96" s="265">
        <v>1418.7837530010429</v>
      </c>
      <c r="CD96" s="265">
        <v>1071.067788948885</v>
      </c>
      <c r="CE96" s="265">
        <v>1056.1160430128371</v>
      </c>
      <c r="CF96" s="265">
        <v>1105.7453119310774</v>
      </c>
      <c r="CG96" s="265">
        <v>1380.9588561072005</v>
      </c>
      <c r="CH96" s="265">
        <v>978.13963401378942</v>
      </c>
      <c r="CI96" s="265">
        <v>619.05366316835261</v>
      </c>
      <c r="CJ96" s="265">
        <v>848.57955291114536</v>
      </c>
      <c r="CK96" s="265">
        <v>1129.8521499067115</v>
      </c>
      <c r="CL96" s="265">
        <v>996.08520848011176</v>
      </c>
      <c r="CM96" s="265">
        <v>953.96639604623806</v>
      </c>
      <c r="CN96" s="265">
        <v>977.26113686938766</v>
      </c>
      <c r="CO96" s="265">
        <v>1193.3622586042638</v>
      </c>
      <c r="CP96" s="265">
        <v>1214.7680603786114</v>
      </c>
      <c r="CQ96" s="265">
        <v>1305.2489335572347</v>
      </c>
      <c r="CR96" s="265">
        <v>1327.3595381263794</v>
      </c>
      <c r="CS96" s="265">
        <v>1497.3824679377724</v>
      </c>
      <c r="CT96" s="265">
        <v>1434.8532138498865</v>
      </c>
      <c r="CU96" s="265">
        <v>1185.1617949481808</v>
      </c>
      <c r="CV96" s="265">
        <v>1065.4941292239168</v>
      </c>
      <c r="CW96" s="265">
        <v>1280.722861978016</v>
      </c>
      <c r="CX96" s="265">
        <v>1444.1599438846254</v>
      </c>
      <c r="CY96" s="265">
        <v>1166.5164681605038</v>
      </c>
      <c r="CZ96" s="265">
        <v>1029.2023501476519</v>
      </c>
      <c r="DA96" s="265">
        <v>1580.375884408724</v>
      </c>
      <c r="DD96" s="372">
        <v>9.9465411309954899</v>
      </c>
      <c r="DG96" s="265"/>
      <c r="DH96" s="265"/>
    </row>
    <row r="97" spans="1:112" ht="13.8" thickTop="1" x14ac:dyDescent="0.25">
      <c r="A97" s="280" t="s">
        <v>371</v>
      </c>
      <c r="B97" s="264">
        <v>255.01347840091788</v>
      </c>
      <c r="C97" s="264">
        <v>277.53290687803099</v>
      </c>
      <c r="D97" s="264">
        <v>265.95518666525851</v>
      </c>
      <c r="E97" s="264">
        <v>350.63865040949685</v>
      </c>
      <c r="F97" s="264">
        <v>321.85950772819058</v>
      </c>
      <c r="G97" s="264">
        <v>373.15125005940035</v>
      </c>
      <c r="H97" s="264">
        <v>400.65404113257591</v>
      </c>
      <c r="I97" s="264">
        <v>406.25095746000636</v>
      </c>
      <c r="J97" s="264">
        <v>384.66085055319132</v>
      </c>
      <c r="K97" s="264">
        <v>394.45108168424696</v>
      </c>
      <c r="L97" s="264">
        <v>329.33098620534861</v>
      </c>
      <c r="M97" s="264">
        <v>361.96651463602666</v>
      </c>
      <c r="N97" s="264">
        <v>339.6024026693396</v>
      </c>
      <c r="O97" s="264">
        <v>330.22336337258673</v>
      </c>
      <c r="P97" s="264">
        <v>355.07706623794718</v>
      </c>
      <c r="Q97" s="264">
        <v>438.58202966501113</v>
      </c>
      <c r="R97" s="264">
        <v>348.74444784036712</v>
      </c>
      <c r="S97" s="264">
        <v>341.19406420828466</v>
      </c>
      <c r="T97" s="264">
        <v>314.76300736319047</v>
      </c>
      <c r="U97" s="264">
        <v>377.1853238593024</v>
      </c>
      <c r="V97" s="264">
        <v>360.06243264929378</v>
      </c>
      <c r="W97" s="264">
        <v>327.13158329520513</v>
      </c>
      <c r="X97" s="264">
        <v>329.29755741518142</v>
      </c>
      <c r="Y97" s="264">
        <v>316.57565948559818</v>
      </c>
      <c r="Z97" s="264">
        <v>314.69519176908278</v>
      </c>
      <c r="AA97" s="264">
        <v>355.45049907576572</v>
      </c>
      <c r="AB97" s="264">
        <v>476.3465786270171</v>
      </c>
      <c r="AC97" s="264">
        <v>474.20141576693942</v>
      </c>
      <c r="AD97" s="264">
        <v>406.23655452022302</v>
      </c>
      <c r="AE97" s="284">
        <v>416.79539613496792</v>
      </c>
      <c r="AF97" s="289">
        <v>526.98999991514836</v>
      </c>
      <c r="AG97" s="264">
        <v>621.20461998494534</v>
      </c>
      <c r="AH97" s="264">
        <v>457.56427958282086</v>
      </c>
      <c r="AI97" s="264">
        <v>565.79284273685528</v>
      </c>
      <c r="AJ97" s="264">
        <v>600.80659620483755</v>
      </c>
      <c r="AK97" s="264">
        <v>665.83569613646875</v>
      </c>
      <c r="AL97" s="264">
        <v>657.2889882037922</v>
      </c>
      <c r="AM97" s="264">
        <v>583.76921821173562</v>
      </c>
      <c r="AN97" s="264">
        <v>667.71166980412841</v>
      </c>
      <c r="AO97" s="264">
        <v>650.32020436999937</v>
      </c>
      <c r="AP97" s="264">
        <v>403.80248704785424</v>
      </c>
      <c r="AQ97" s="264">
        <v>521.1174582842782</v>
      </c>
      <c r="AR97" s="264">
        <v>455.05495876251803</v>
      </c>
      <c r="AS97" s="264">
        <v>475.01328778481206</v>
      </c>
      <c r="AT97" s="264">
        <v>474.51589905385555</v>
      </c>
      <c r="AU97" s="264">
        <v>561.41059163819239</v>
      </c>
      <c r="AV97" s="264">
        <v>571.55653819043994</v>
      </c>
      <c r="AW97" s="264">
        <v>678.87633640521608</v>
      </c>
      <c r="AX97" s="264">
        <v>605.7778899822024</v>
      </c>
      <c r="AY97" s="264">
        <v>516.57939964118953</v>
      </c>
      <c r="AZ97" s="264">
        <v>673.41568475153508</v>
      </c>
      <c r="BA97" s="264">
        <v>686.99911763043212</v>
      </c>
      <c r="BB97" s="264">
        <v>515.13322486170046</v>
      </c>
      <c r="BC97" s="264">
        <v>671.1834102766536</v>
      </c>
      <c r="BD97" s="264">
        <v>672.38798236356195</v>
      </c>
      <c r="BE97" s="264">
        <v>803.18725013931771</v>
      </c>
      <c r="BF97" s="264">
        <v>651.96764098636163</v>
      </c>
      <c r="BG97" s="264">
        <v>700.25238382120097</v>
      </c>
      <c r="BH97" s="264">
        <v>665.9343335655833</v>
      </c>
      <c r="BI97" s="264">
        <v>833.6013778629324</v>
      </c>
      <c r="BJ97" s="264">
        <v>783.94972183977995</v>
      </c>
      <c r="BK97" s="264">
        <v>715.26874041486576</v>
      </c>
      <c r="BL97" s="264">
        <v>697.17969486331776</v>
      </c>
      <c r="BM97" s="264">
        <v>958.01645016923385</v>
      </c>
      <c r="BN97" s="264">
        <v>780.57988741332088</v>
      </c>
      <c r="BO97" s="264">
        <v>670.96838073169283</v>
      </c>
      <c r="BP97" s="264">
        <v>780.01248577534261</v>
      </c>
      <c r="BQ97" s="264">
        <v>835.27693621302683</v>
      </c>
      <c r="BR97" s="264">
        <v>673.3584814649389</v>
      </c>
      <c r="BS97" s="264">
        <v>655.91248751479327</v>
      </c>
      <c r="BT97" s="264">
        <v>650.50756687831506</v>
      </c>
      <c r="BU97" s="264">
        <v>799.03346414195266</v>
      </c>
      <c r="BV97" s="264">
        <v>759.60907883070877</v>
      </c>
      <c r="BW97" s="264">
        <v>683.81205807332071</v>
      </c>
      <c r="BX97" s="264">
        <v>630.93641081210569</v>
      </c>
      <c r="BY97" s="264">
        <v>653.57945228386484</v>
      </c>
      <c r="BZ97" s="264">
        <v>735.92311786971288</v>
      </c>
      <c r="CA97" s="264">
        <v>638.1372087872445</v>
      </c>
      <c r="CB97" s="264">
        <v>678.26133561666984</v>
      </c>
      <c r="CC97" s="264">
        <v>928.70033772637328</v>
      </c>
      <c r="CD97" s="264">
        <v>795.71061171811459</v>
      </c>
      <c r="CE97" s="264">
        <v>832.10156798962669</v>
      </c>
      <c r="CF97" s="264">
        <v>776.09786893997477</v>
      </c>
      <c r="CG97" s="264">
        <v>901.59095135228404</v>
      </c>
      <c r="CH97" s="264">
        <v>743.48917429428172</v>
      </c>
      <c r="CI97" s="264">
        <v>443.55859967517773</v>
      </c>
      <c r="CJ97" s="264">
        <v>564.81541269209151</v>
      </c>
      <c r="CK97" s="264">
        <v>749.53081333844864</v>
      </c>
      <c r="CL97" s="264">
        <v>726.26151275468465</v>
      </c>
      <c r="CM97" s="264">
        <v>725.13192226795559</v>
      </c>
      <c r="CN97" s="264">
        <v>744.55822038240831</v>
      </c>
      <c r="CO97" s="264">
        <v>917.48134459495157</v>
      </c>
      <c r="CP97" s="264">
        <v>973.05892667764238</v>
      </c>
      <c r="CQ97" s="264">
        <v>1016.2845742987795</v>
      </c>
      <c r="CR97" s="264">
        <v>1036.8284231969028</v>
      </c>
      <c r="CS97" s="264">
        <v>1183.5570758266754</v>
      </c>
      <c r="CT97" s="264">
        <v>986.15852623987485</v>
      </c>
      <c r="CU97" s="264">
        <v>780.48051942895449</v>
      </c>
      <c r="CV97" s="264">
        <v>839.22199319433776</v>
      </c>
      <c r="CW97" s="264">
        <v>1114.412961136833</v>
      </c>
      <c r="CX97" s="264">
        <v>1066.947927862547</v>
      </c>
      <c r="CY97" s="264">
        <v>812.26179559488412</v>
      </c>
      <c r="CZ97" s="264">
        <v>814.23423156309946</v>
      </c>
      <c r="DA97" s="264">
        <v>1419.0482515966576</v>
      </c>
      <c r="DD97" s="373">
        <v>11.447484932256447</v>
      </c>
      <c r="DG97" s="264"/>
      <c r="DH97" s="264"/>
    </row>
    <row r="98" spans="1:112" ht="13.8" thickBot="1" x14ac:dyDescent="0.3">
      <c r="A98" s="281" t="s">
        <v>372</v>
      </c>
      <c r="B98" s="264">
        <v>43.82817213666803</v>
      </c>
      <c r="C98" s="264">
        <v>42.460605207651568</v>
      </c>
      <c r="D98" s="264">
        <v>56.738903688460518</v>
      </c>
      <c r="E98" s="264">
        <v>90.848857884638107</v>
      </c>
      <c r="F98" s="264">
        <v>68.111206603090878</v>
      </c>
      <c r="G98" s="264">
        <v>65.985938103271778</v>
      </c>
      <c r="H98" s="264">
        <v>88.175139485567541</v>
      </c>
      <c r="I98" s="264">
        <v>141.18374158285377</v>
      </c>
      <c r="J98" s="264">
        <v>104.2167703121321</v>
      </c>
      <c r="K98" s="264">
        <v>100.96490281272042</v>
      </c>
      <c r="L98" s="264">
        <v>134.91653895706196</v>
      </c>
      <c r="M98" s="264">
        <v>216.02485556417159</v>
      </c>
      <c r="N98" s="264">
        <v>96.79997619077632</v>
      </c>
      <c r="O98" s="264">
        <v>93.779534321716781</v>
      </c>
      <c r="P98" s="264">
        <v>125.31493462383719</v>
      </c>
      <c r="Q98" s="264">
        <v>200.65101624541236</v>
      </c>
      <c r="R98" s="264">
        <v>78.368965275006715</v>
      </c>
      <c r="S98" s="264">
        <v>75.923624756367644</v>
      </c>
      <c r="T98" s="264">
        <v>101.4545886036092</v>
      </c>
      <c r="U98" s="264">
        <v>162.44645040743509</v>
      </c>
      <c r="V98" s="264">
        <v>132.46288766029798</v>
      </c>
      <c r="W98" s="264">
        <v>128.32965883563813</v>
      </c>
      <c r="X98" s="264">
        <v>171.4832870157567</v>
      </c>
      <c r="Y98" s="264">
        <v>274.57458184475018</v>
      </c>
      <c r="Z98" s="264">
        <v>125.11433460069809</v>
      </c>
      <c r="AA98" s="264">
        <v>121.21040207684463</v>
      </c>
      <c r="AB98" s="264">
        <v>161.97002631292943</v>
      </c>
      <c r="AC98" s="264">
        <v>259.34219755774819</v>
      </c>
      <c r="AD98" s="264">
        <v>125.58397926865261</v>
      </c>
      <c r="AE98" s="284">
        <v>121.66539249774799</v>
      </c>
      <c r="AF98" s="289">
        <v>162.57801549530183</v>
      </c>
      <c r="AG98" s="264">
        <v>260.31568784508835</v>
      </c>
      <c r="AH98" s="264">
        <v>149.88689015850662</v>
      </c>
      <c r="AI98" s="264">
        <v>145.20998143163388</v>
      </c>
      <c r="AJ98" s="264">
        <v>194.03999046293185</v>
      </c>
      <c r="AK98" s="264">
        <v>310.69181440464325</v>
      </c>
      <c r="AL98" s="264">
        <v>146.05893612467364</v>
      </c>
      <c r="AM98" s="264">
        <v>141.50147151273157</v>
      </c>
      <c r="AN98" s="264">
        <v>189.08438042533336</v>
      </c>
      <c r="AO98" s="264">
        <v>302.75689360747822</v>
      </c>
      <c r="AP98" s="264">
        <v>134.45725432445371</v>
      </c>
      <c r="AQ98" s="264">
        <v>130.26179304315673</v>
      </c>
      <c r="AR98" s="264">
        <v>174.06524634544016</v>
      </c>
      <c r="AS98" s="264">
        <v>278.7091406543712</v>
      </c>
      <c r="AT98" s="264">
        <v>142.08075382332052</v>
      </c>
      <c r="AU98" s="264">
        <v>137.64743007202966</v>
      </c>
      <c r="AV98" s="264">
        <v>183.93390505868626</v>
      </c>
      <c r="AW98" s="264">
        <v>294.50845309861853</v>
      </c>
      <c r="AX98" s="264">
        <v>190.1558470146604</v>
      </c>
      <c r="AY98" s="264">
        <v>184.22237016152766</v>
      </c>
      <c r="AZ98" s="264">
        <v>246.17368631426334</v>
      </c>
      <c r="BA98" s="264">
        <v>394.17662673487138</v>
      </c>
      <c r="BB98" s="264">
        <v>190.06018976846568</v>
      </c>
      <c r="BC98" s="264">
        <v>184.13000481069531</v>
      </c>
      <c r="BD98" s="264">
        <v>246.03703139922237</v>
      </c>
      <c r="BE98" s="264">
        <v>393.90745096599744</v>
      </c>
      <c r="BF98" s="264">
        <v>203.49182235846195</v>
      </c>
      <c r="BG98" s="264">
        <v>197.14117242678387</v>
      </c>
      <c r="BH98" s="264">
        <v>263.48202153271649</v>
      </c>
      <c r="BI98" s="264">
        <v>422.06276902534603</v>
      </c>
      <c r="BJ98" s="264">
        <v>204.01105443016726</v>
      </c>
      <c r="BK98" s="264">
        <v>197.64996857156905</v>
      </c>
      <c r="BL98" s="264">
        <v>263.91353906844603</v>
      </c>
      <c r="BM98" s="264">
        <v>421.80811358409971</v>
      </c>
      <c r="BN98" s="264">
        <v>173.45902679767093</v>
      </c>
      <c r="BO98" s="264">
        <v>168.02993556478984</v>
      </c>
      <c r="BP98" s="264">
        <v>225.25145987690541</v>
      </c>
      <c r="BQ98" s="264">
        <v>363.39962135125319</v>
      </c>
      <c r="BR98" s="264">
        <v>115.46118962777949</v>
      </c>
      <c r="BS98" s="264">
        <v>167.47453838804395</v>
      </c>
      <c r="BT98" s="264">
        <v>208.4157517792506</v>
      </c>
      <c r="BU98" s="264">
        <v>527.14052020492568</v>
      </c>
      <c r="BV98" s="264">
        <v>220.33788497499961</v>
      </c>
      <c r="BW98" s="264">
        <v>227.04939423885247</v>
      </c>
      <c r="BX98" s="264">
        <v>319.23752744921745</v>
      </c>
      <c r="BY98" s="264">
        <v>351.98719333693003</v>
      </c>
      <c r="BZ98" s="264">
        <v>189.77529717561907</v>
      </c>
      <c r="CA98" s="264">
        <v>224.21272602806323</v>
      </c>
      <c r="CB98" s="264">
        <v>274.97856152164786</v>
      </c>
      <c r="CC98" s="264">
        <v>490.08341527466956</v>
      </c>
      <c r="CD98" s="264">
        <v>275.35717723077045</v>
      </c>
      <c r="CE98" s="264">
        <v>224.01447502321039</v>
      </c>
      <c r="CF98" s="264">
        <v>329.64744299110259</v>
      </c>
      <c r="CG98" s="264">
        <v>479.36790475491659</v>
      </c>
      <c r="CH98" s="264">
        <v>234.65045971950775</v>
      </c>
      <c r="CI98" s="264">
        <v>175.49506349317488</v>
      </c>
      <c r="CJ98" s="264">
        <v>283.76414021905379</v>
      </c>
      <c r="CK98" s="264">
        <v>380.32133656826295</v>
      </c>
      <c r="CL98" s="264">
        <v>269.82369572542717</v>
      </c>
      <c r="CM98" s="264">
        <v>228.83447377828244</v>
      </c>
      <c r="CN98" s="264">
        <v>232.70291648697929</v>
      </c>
      <c r="CO98" s="264">
        <v>275.88091400931233</v>
      </c>
      <c r="CP98" s="264">
        <v>241.70913370096898</v>
      </c>
      <c r="CQ98" s="264">
        <v>288.9643592584552</v>
      </c>
      <c r="CR98" s="264">
        <v>290.53111492947676</v>
      </c>
      <c r="CS98" s="264">
        <v>313.82539211109696</v>
      </c>
      <c r="CT98" s="264">
        <v>448.69468761001161</v>
      </c>
      <c r="CU98" s="264">
        <v>404.6812755192264</v>
      </c>
      <c r="CV98" s="264">
        <v>226.27213602957897</v>
      </c>
      <c r="CW98" s="264">
        <v>166.30990084118304</v>
      </c>
      <c r="CX98" s="264">
        <v>377.21201602207844</v>
      </c>
      <c r="CY98" s="264">
        <v>354.25467256561973</v>
      </c>
      <c r="CZ98" s="264">
        <v>214.96811858455243</v>
      </c>
      <c r="DA98" s="264">
        <v>161.32763281206653</v>
      </c>
      <c r="DD98" s="373">
        <v>4.7111912390871868</v>
      </c>
      <c r="DG98" s="264"/>
      <c r="DH98" s="264"/>
    </row>
    <row r="99" spans="1:112" ht="15.6" thickTop="1" thickBot="1" x14ac:dyDescent="0.3">
      <c r="A99" s="275" t="s">
        <v>373</v>
      </c>
      <c r="B99" s="265">
        <v>291.41201156196684</v>
      </c>
      <c r="C99" s="265">
        <v>292.23143542789518</v>
      </c>
      <c r="D99" s="265">
        <v>322.78913828556165</v>
      </c>
      <c r="E99" s="265">
        <v>361.34906340360118</v>
      </c>
      <c r="F99" s="265">
        <v>356.60082217644236</v>
      </c>
      <c r="G99" s="265">
        <v>426.43916214987382</v>
      </c>
      <c r="H99" s="265">
        <v>442.89115859612843</v>
      </c>
      <c r="I99" s="265">
        <v>505.43474755161833</v>
      </c>
      <c r="J99" s="265">
        <v>480.23320590066737</v>
      </c>
      <c r="K99" s="265">
        <v>455.45109993832716</v>
      </c>
      <c r="L99" s="265">
        <v>537.47082588325452</v>
      </c>
      <c r="M99" s="265">
        <v>637.59833506394625</v>
      </c>
      <c r="N99" s="265">
        <v>491.91409070578629</v>
      </c>
      <c r="O99" s="265">
        <v>524.23411457724342</v>
      </c>
      <c r="P99" s="265">
        <v>564.6685743070243</v>
      </c>
      <c r="Q99" s="265">
        <v>615.37406456689894</v>
      </c>
      <c r="R99" s="265">
        <v>427.77370412655102</v>
      </c>
      <c r="S99" s="265">
        <v>429.15265692174148</v>
      </c>
      <c r="T99" s="265">
        <v>478.52409325455744</v>
      </c>
      <c r="U99" s="265">
        <v>591.44932321020053</v>
      </c>
      <c r="V99" s="265">
        <v>442.75859451236363</v>
      </c>
      <c r="W99" s="265">
        <v>506.36399077336307</v>
      </c>
      <c r="X99" s="265">
        <v>522.20292043221252</v>
      </c>
      <c r="Y99" s="265">
        <v>642.31533247582058</v>
      </c>
      <c r="Z99" s="265">
        <v>514.31016032855723</v>
      </c>
      <c r="AA99" s="265">
        <v>535.91503744910642</v>
      </c>
      <c r="AB99" s="265">
        <v>616.38688762842685</v>
      </c>
      <c r="AC99" s="265">
        <v>673.84848689566024</v>
      </c>
      <c r="AD99" s="265">
        <v>640.34907062895775</v>
      </c>
      <c r="AE99" s="285">
        <v>544.6003464196034</v>
      </c>
      <c r="AF99" s="290">
        <v>629.48307097652173</v>
      </c>
      <c r="AG99" s="265">
        <v>689.97472294734644</v>
      </c>
      <c r="AH99" s="265">
        <v>690.98617252133965</v>
      </c>
      <c r="AI99" s="265">
        <v>684.4228086380482</v>
      </c>
      <c r="AJ99" s="265">
        <v>926.22620762192321</v>
      </c>
      <c r="AK99" s="265">
        <v>703.25926762619338</v>
      </c>
      <c r="AL99" s="265">
        <v>767.9416665035684</v>
      </c>
      <c r="AM99" s="265">
        <v>742.33208384865293</v>
      </c>
      <c r="AN99" s="265">
        <v>1092.530243014744</v>
      </c>
      <c r="AO99" s="265">
        <v>1095.1055387048182</v>
      </c>
      <c r="AP99" s="265">
        <v>696.86221589448871</v>
      </c>
      <c r="AQ99" s="265">
        <v>740.76212469694133</v>
      </c>
      <c r="AR99" s="265">
        <v>745.80166483424193</v>
      </c>
      <c r="AS99" s="265">
        <v>784.63778467886266</v>
      </c>
      <c r="AT99" s="265">
        <v>744.89887477157436</v>
      </c>
      <c r="AU99" s="265">
        <v>757.07549028835558</v>
      </c>
      <c r="AV99" s="265">
        <v>882.65259636302949</v>
      </c>
      <c r="AW99" s="265">
        <v>1000.2763352856432</v>
      </c>
      <c r="AX99" s="265">
        <v>856.50351015569208</v>
      </c>
      <c r="AY99" s="265">
        <v>978.26390474228072</v>
      </c>
      <c r="AZ99" s="265">
        <v>966.5157626122849</v>
      </c>
      <c r="BA99" s="265">
        <v>1138.2989205427477</v>
      </c>
      <c r="BB99" s="265">
        <v>899.61914481869485</v>
      </c>
      <c r="BC99" s="265">
        <v>987.72244959061197</v>
      </c>
      <c r="BD99" s="265">
        <v>1038.5474360005237</v>
      </c>
      <c r="BE99" s="265">
        <v>1101.5579908920297</v>
      </c>
      <c r="BF99" s="265">
        <v>1000.3515298442609</v>
      </c>
      <c r="BG99" s="265">
        <v>1039.7392568415521</v>
      </c>
      <c r="BH99" s="265">
        <v>1123.7046604543309</v>
      </c>
      <c r="BI99" s="265">
        <v>1173.3301544611038</v>
      </c>
      <c r="BJ99" s="265">
        <v>1143.0408830387671</v>
      </c>
      <c r="BK99" s="265">
        <v>1086.9613227112472</v>
      </c>
      <c r="BL99" s="265">
        <v>1260.2882885219515</v>
      </c>
      <c r="BM99" s="265">
        <v>1400.5218922514491</v>
      </c>
      <c r="BN99" s="265">
        <v>1119.0432458771757</v>
      </c>
      <c r="BO99" s="265">
        <v>1131.6947198387645</v>
      </c>
      <c r="BP99" s="265">
        <v>1253.9665158655671</v>
      </c>
      <c r="BQ99" s="265">
        <v>1170.558255285737</v>
      </c>
      <c r="BR99" s="265">
        <v>972.15150982126022</v>
      </c>
      <c r="BS99" s="265">
        <v>933.11226603098396</v>
      </c>
      <c r="BT99" s="265">
        <v>968.24576202014953</v>
      </c>
      <c r="BU99" s="265">
        <v>1472.5854621276055</v>
      </c>
      <c r="BV99" s="265">
        <v>914.69405144792745</v>
      </c>
      <c r="BW99" s="265">
        <v>946.75617344224338</v>
      </c>
      <c r="BX99" s="265">
        <v>1078.1905695668652</v>
      </c>
      <c r="BY99" s="265">
        <v>1430.2642055429644</v>
      </c>
      <c r="BZ99" s="265">
        <v>1082.9028864112872</v>
      </c>
      <c r="CA99" s="265">
        <v>1071.6664317819723</v>
      </c>
      <c r="CB99" s="265">
        <v>1174.1628921767867</v>
      </c>
      <c r="CC99" s="265">
        <v>1522.9947896299532</v>
      </c>
      <c r="CD99" s="265">
        <v>1117.8314472608033</v>
      </c>
      <c r="CE99" s="265">
        <v>1557.2546439867103</v>
      </c>
      <c r="CF99" s="265">
        <v>1342.6869200636559</v>
      </c>
      <c r="CG99" s="265">
        <v>1451.0939886888302</v>
      </c>
      <c r="CH99" s="265">
        <v>1167.8226997183026</v>
      </c>
      <c r="CI99" s="265">
        <v>910.06864582568232</v>
      </c>
      <c r="CJ99" s="265">
        <v>1167.3722348804131</v>
      </c>
      <c r="CK99" s="265">
        <v>1097.1464195756016</v>
      </c>
      <c r="CL99" s="265">
        <v>1185.1453182624834</v>
      </c>
      <c r="CM99" s="265">
        <v>1182.9747756082993</v>
      </c>
      <c r="CN99" s="265">
        <v>1232.0857910750042</v>
      </c>
      <c r="CO99" s="265">
        <v>1447.3131150542108</v>
      </c>
      <c r="CP99" s="265">
        <v>1422.4174425027334</v>
      </c>
      <c r="CQ99" s="265">
        <v>1248.972662161289</v>
      </c>
      <c r="CR99" s="265">
        <v>1737.8609311133246</v>
      </c>
      <c r="CS99" s="265">
        <v>1666.6459642226519</v>
      </c>
      <c r="CT99" s="265">
        <v>1506.6016341929208</v>
      </c>
      <c r="CU99" s="265">
        <v>1677.2189455511966</v>
      </c>
      <c r="CV99" s="265">
        <v>1513.7761738580207</v>
      </c>
      <c r="CW99" s="265">
        <v>1461.0902463978609</v>
      </c>
      <c r="CX99" s="265">
        <v>1369.6078443400281</v>
      </c>
      <c r="CY99" s="265">
        <v>1521.1381644965036</v>
      </c>
      <c r="CZ99" s="265">
        <v>1557.1142667221166</v>
      </c>
      <c r="DA99" s="265">
        <v>1542.7865511733828</v>
      </c>
      <c r="DD99" s="372">
        <v>-3.6369169097319465</v>
      </c>
      <c r="DG99" s="265"/>
      <c r="DH99" s="265"/>
    </row>
    <row r="100" spans="1:112" ht="13.8" thickTop="1" x14ac:dyDescent="0.25">
      <c r="A100" s="278" t="s">
        <v>374</v>
      </c>
      <c r="B100" s="264">
        <v>219.56488713847571</v>
      </c>
      <c r="C100" s="264">
        <v>222.51368922603808</v>
      </c>
      <c r="D100" s="264">
        <v>229.1448684205518</v>
      </c>
      <c r="E100" s="264">
        <v>236.24424660113237</v>
      </c>
      <c r="F100" s="264">
        <v>233.65991503983949</v>
      </c>
      <c r="G100" s="264">
        <v>307.14193167117202</v>
      </c>
      <c r="H100" s="264">
        <v>282.65215699689088</v>
      </c>
      <c r="I100" s="264">
        <v>291.36216234456998</v>
      </c>
      <c r="J100" s="264">
        <v>330.43911427465008</v>
      </c>
      <c r="K100" s="264">
        <v>310.09654961609772</v>
      </c>
      <c r="L100" s="264">
        <v>342.23185907927819</v>
      </c>
      <c r="M100" s="264">
        <v>376.76726436015338</v>
      </c>
      <c r="N100" s="264">
        <v>321.38879097467253</v>
      </c>
      <c r="O100" s="264">
        <v>358.76277994742753</v>
      </c>
      <c r="P100" s="264">
        <v>342.40891790880983</v>
      </c>
      <c r="Q100" s="264">
        <v>318.444485862541</v>
      </c>
      <c r="R100" s="264">
        <v>307.22215890114802</v>
      </c>
      <c r="S100" s="264">
        <v>312.17397333953301</v>
      </c>
      <c r="T100" s="264">
        <v>321.39934369444501</v>
      </c>
      <c r="U100" s="264">
        <v>381.53724819424599</v>
      </c>
      <c r="V100" s="264">
        <v>307.29267319897815</v>
      </c>
      <c r="W100" s="264">
        <v>374.91295780418608</v>
      </c>
      <c r="X100" s="264">
        <v>345.63903698424406</v>
      </c>
      <c r="Y100" s="264">
        <v>406.43338942967756</v>
      </c>
      <c r="Z100" s="264">
        <v>386.09863747049639</v>
      </c>
      <c r="AA100" s="264">
        <v>411.5033997989172</v>
      </c>
      <c r="AB100" s="264">
        <v>449.27825935476244</v>
      </c>
      <c r="AC100" s="264">
        <v>450.59837019221203</v>
      </c>
      <c r="AD100" s="264">
        <v>510.4788331499218</v>
      </c>
      <c r="AE100" s="284">
        <v>418.57915445492034</v>
      </c>
      <c r="AF100" s="289">
        <v>460.21250063829177</v>
      </c>
      <c r="AG100" s="264">
        <v>463.83633395101765</v>
      </c>
      <c r="AH100" s="264">
        <v>546.69769302303018</v>
      </c>
      <c r="AI100" s="264">
        <v>544.41069738388592</v>
      </c>
      <c r="AJ100" s="264">
        <v>738.16316863215343</v>
      </c>
      <c r="AK100" s="264">
        <v>452.01496678582589</v>
      </c>
      <c r="AL100" s="264">
        <v>579.99083660068743</v>
      </c>
      <c r="AM100" s="264">
        <v>559.95166923251361</v>
      </c>
      <c r="AN100" s="264">
        <v>847.55840248486186</v>
      </c>
      <c r="AO100" s="264">
        <v>767.83326502876912</v>
      </c>
      <c r="AP100" s="264">
        <v>563.16389198024262</v>
      </c>
      <c r="AQ100" s="264">
        <v>611.0263051884906</v>
      </c>
      <c r="AR100" s="264">
        <v>571.54180436936394</v>
      </c>
      <c r="AS100" s="264">
        <v>551.83442223559632</v>
      </c>
      <c r="AT100" s="264">
        <v>603.05124729868601</v>
      </c>
      <c r="AU100" s="264">
        <v>619.43187455265263</v>
      </c>
      <c r="AV100" s="264">
        <v>697.77016983664873</v>
      </c>
      <c r="AW100" s="264">
        <v>753.27895100987928</v>
      </c>
      <c r="AX100" s="264">
        <v>751.95854977039744</v>
      </c>
      <c r="AY100" s="264">
        <v>876.81745553712904</v>
      </c>
      <c r="AZ100" s="264">
        <v>830.25598312637362</v>
      </c>
      <c r="BA100" s="264">
        <v>956.26836990683921</v>
      </c>
      <c r="BB100" s="264">
        <v>769.46132939134384</v>
      </c>
      <c r="BC100" s="264">
        <v>861.42196078118479</v>
      </c>
      <c r="BD100" s="264">
        <v>868.89027722306037</v>
      </c>
      <c r="BE100" s="264">
        <v>874.86790950631212</v>
      </c>
      <c r="BF100" s="264">
        <v>833.63163386677104</v>
      </c>
      <c r="BG100" s="264">
        <v>877.96183254593927</v>
      </c>
      <c r="BH100" s="264">
        <v>906.46759103676106</v>
      </c>
      <c r="BI100" s="264">
        <v>883.29825838086231</v>
      </c>
      <c r="BJ100" s="264">
        <v>970.56807595022963</v>
      </c>
      <c r="BK100" s="264">
        <v>919.59463634252131</v>
      </c>
      <c r="BL100" s="264">
        <v>1035.2198337995567</v>
      </c>
      <c r="BM100" s="264">
        <v>1099.030058461587</v>
      </c>
      <c r="BN100" s="264">
        <v>964.9381424046303</v>
      </c>
      <c r="BO100" s="264">
        <v>982.1774369767171</v>
      </c>
      <c r="BP100" s="264">
        <v>1054.1056687884352</v>
      </c>
      <c r="BQ100" s="264">
        <v>906.53792965895661</v>
      </c>
      <c r="BR100" s="264">
        <v>887.6887444899985</v>
      </c>
      <c r="BS100" s="264">
        <v>797.63753588557597</v>
      </c>
      <c r="BT100" s="264">
        <v>871.77472869362271</v>
      </c>
      <c r="BU100" s="264">
        <v>943.20199093080271</v>
      </c>
      <c r="BV100" s="264">
        <v>737.19836118542059</v>
      </c>
      <c r="BW100" s="264">
        <v>773.67556112403634</v>
      </c>
      <c r="BX100" s="264">
        <v>847.03410776600674</v>
      </c>
      <c r="BY100" s="264">
        <v>1101.8899699245367</v>
      </c>
      <c r="BZ100" s="264">
        <v>903.84764557828805</v>
      </c>
      <c r="CA100" s="264">
        <v>859.25161839375733</v>
      </c>
      <c r="CB100" s="264">
        <v>938.49887448800314</v>
      </c>
      <c r="CC100" s="264">
        <v>1144.2768615399514</v>
      </c>
      <c r="CD100" s="264">
        <v>882.35188214434822</v>
      </c>
      <c r="CE100" s="264">
        <v>1366.7059725922504</v>
      </c>
      <c r="CF100" s="264">
        <v>1026.4998414474269</v>
      </c>
      <c r="CG100" s="264">
        <v>1089.8663038159739</v>
      </c>
      <c r="CH100" s="264">
        <v>945.49287623341729</v>
      </c>
      <c r="CI100" s="264">
        <v>802.95599230444157</v>
      </c>
      <c r="CJ100" s="264">
        <v>908.28011313960224</v>
      </c>
      <c r="CK100" s="264">
        <v>849.92201832253897</v>
      </c>
      <c r="CL100" s="264">
        <v>964.45414682868841</v>
      </c>
      <c r="CM100" s="264">
        <v>998.34807816410068</v>
      </c>
      <c r="CN100" s="264">
        <v>1057.0094869162831</v>
      </c>
      <c r="CO100" s="264">
        <v>1169.531288090928</v>
      </c>
      <c r="CP100" s="264">
        <v>1148.2265040745619</v>
      </c>
      <c r="CQ100" s="264">
        <v>1051.2446303110507</v>
      </c>
      <c r="CR100" s="264">
        <v>1516.7488657056767</v>
      </c>
      <c r="CS100" s="264">
        <v>1448.7319999087106</v>
      </c>
      <c r="CT100" s="264">
        <v>1234.0884444920998</v>
      </c>
      <c r="CU100" s="264">
        <v>1428.7456304876732</v>
      </c>
      <c r="CV100" s="264">
        <v>1280.5006761755446</v>
      </c>
      <c r="CW100" s="264">
        <v>1287.3272488446819</v>
      </c>
      <c r="CX100" s="264">
        <v>1139.2265143796319</v>
      </c>
      <c r="CY100" s="264">
        <v>1301.4007533872398</v>
      </c>
      <c r="CZ100" s="264">
        <v>1347.1965203504276</v>
      </c>
      <c r="DA100" s="264">
        <v>1377.7272946970816</v>
      </c>
      <c r="DD100" s="373">
        <v>-4.7539120760855642</v>
      </c>
      <c r="DG100" s="264"/>
      <c r="DH100" s="264"/>
    </row>
    <row r="101" spans="1:112" ht="13.8" thickBot="1" x14ac:dyDescent="0.3">
      <c r="A101" s="281" t="s">
        <v>375</v>
      </c>
      <c r="B101" s="264">
        <v>71.84712442349111</v>
      </c>
      <c r="C101" s="264">
        <v>69.717746201857082</v>
      </c>
      <c r="D101" s="264">
        <v>93.644269865009818</v>
      </c>
      <c r="E101" s="264">
        <v>125.10481680246879</v>
      </c>
      <c r="F101" s="264">
        <v>122.94090713660286</v>
      </c>
      <c r="G101" s="264">
        <v>119.29723047870181</v>
      </c>
      <c r="H101" s="264">
        <v>160.23900159923755</v>
      </c>
      <c r="I101" s="264">
        <v>214.07258520704832</v>
      </c>
      <c r="J101" s="264">
        <v>149.79409162601732</v>
      </c>
      <c r="K101" s="264">
        <v>145.35455032222941</v>
      </c>
      <c r="L101" s="264">
        <v>195.23896680397633</v>
      </c>
      <c r="M101" s="264">
        <v>260.83107070379282</v>
      </c>
      <c r="N101" s="264">
        <v>170.52529973111376</v>
      </c>
      <c r="O101" s="264">
        <v>165.47133462981594</v>
      </c>
      <c r="P101" s="264">
        <v>222.25965639821445</v>
      </c>
      <c r="Q101" s="264">
        <v>296.92957870435794</v>
      </c>
      <c r="R101" s="264">
        <v>120.55154522540298</v>
      </c>
      <c r="S101" s="264">
        <v>116.97868358220846</v>
      </c>
      <c r="T101" s="264">
        <v>157.12474956011246</v>
      </c>
      <c r="U101" s="264">
        <v>209.91207501595451</v>
      </c>
      <c r="V101" s="264">
        <v>135.46592131338548</v>
      </c>
      <c r="W101" s="264">
        <v>131.45103296917699</v>
      </c>
      <c r="X101" s="264">
        <v>176.56388344796846</v>
      </c>
      <c r="Y101" s="264">
        <v>235.88194304614299</v>
      </c>
      <c r="Z101" s="264">
        <v>128.2115228580609</v>
      </c>
      <c r="AA101" s="264">
        <v>124.41163765018916</v>
      </c>
      <c r="AB101" s="264">
        <v>167.10862827366446</v>
      </c>
      <c r="AC101" s="264">
        <v>223.25011670344824</v>
      </c>
      <c r="AD101" s="264">
        <v>129.87023747903592</v>
      </c>
      <c r="AE101" s="284">
        <v>126.02119196468307</v>
      </c>
      <c r="AF101" s="289">
        <v>169.2705703382299</v>
      </c>
      <c r="AG101" s="264">
        <v>226.13838899632879</v>
      </c>
      <c r="AH101" s="264">
        <v>144.2884794983095</v>
      </c>
      <c r="AI101" s="264">
        <v>140.01211125416228</v>
      </c>
      <c r="AJ101" s="264">
        <v>188.06303898976975</v>
      </c>
      <c r="AK101" s="264">
        <v>251.24430084036743</v>
      </c>
      <c r="AL101" s="264">
        <v>187.95082990288097</v>
      </c>
      <c r="AM101" s="264">
        <v>182.38041461613926</v>
      </c>
      <c r="AN101" s="264">
        <v>244.97184052988209</v>
      </c>
      <c r="AO101" s="264">
        <v>327.27227367604917</v>
      </c>
      <c r="AP101" s="264">
        <v>133.69832391424606</v>
      </c>
      <c r="AQ101" s="264">
        <v>129.73581950845079</v>
      </c>
      <c r="AR101" s="264">
        <v>174.25986046487799</v>
      </c>
      <c r="AS101" s="264">
        <v>232.80336244326631</v>
      </c>
      <c r="AT101" s="264">
        <v>141.84762747288829</v>
      </c>
      <c r="AU101" s="264">
        <v>137.64361573570295</v>
      </c>
      <c r="AV101" s="264">
        <v>184.8824265263807</v>
      </c>
      <c r="AW101" s="264">
        <v>246.99738427576386</v>
      </c>
      <c r="AX101" s="264">
        <v>104.5449603852946</v>
      </c>
      <c r="AY101" s="264">
        <v>101.44644920515172</v>
      </c>
      <c r="AZ101" s="264">
        <v>136.25977948591131</v>
      </c>
      <c r="BA101" s="264">
        <v>182.03055063590855</v>
      </c>
      <c r="BB101" s="264">
        <v>130.15781542735095</v>
      </c>
      <c r="BC101" s="264">
        <v>126.30048880942722</v>
      </c>
      <c r="BD101" s="264">
        <v>169.65715877746339</v>
      </c>
      <c r="BE101" s="264">
        <v>226.69008138571749</v>
      </c>
      <c r="BF101" s="264">
        <v>166.71989597748981</v>
      </c>
      <c r="BG101" s="264">
        <v>161.77742429561286</v>
      </c>
      <c r="BH101" s="264">
        <v>217.23706941756993</v>
      </c>
      <c r="BI101" s="264">
        <v>290.03189608024155</v>
      </c>
      <c r="BJ101" s="264">
        <v>172.47280708853748</v>
      </c>
      <c r="BK101" s="264">
        <v>167.36668636872599</v>
      </c>
      <c r="BL101" s="264">
        <v>225.06845472239479</v>
      </c>
      <c r="BM101" s="264">
        <v>301.4918337898622</v>
      </c>
      <c r="BN101" s="264">
        <v>154.10510347254524</v>
      </c>
      <c r="BO101" s="264">
        <v>149.51728286204749</v>
      </c>
      <c r="BP101" s="264">
        <v>199.86084707713195</v>
      </c>
      <c r="BQ101" s="264">
        <v>264.02032562678039</v>
      </c>
      <c r="BR101" s="264">
        <v>84.462765331261764</v>
      </c>
      <c r="BS101" s="264">
        <v>135.47473014540802</v>
      </c>
      <c r="BT101" s="264">
        <v>96.47103332652685</v>
      </c>
      <c r="BU101" s="264">
        <v>529.38347119680282</v>
      </c>
      <c r="BV101" s="264">
        <v>177.4956902625068</v>
      </c>
      <c r="BW101" s="264">
        <v>173.08061231820705</v>
      </c>
      <c r="BX101" s="264">
        <v>231.15646180085832</v>
      </c>
      <c r="BY101" s="264">
        <v>328.37423561842769</v>
      </c>
      <c r="BZ101" s="264">
        <v>179.05524083299917</v>
      </c>
      <c r="CA101" s="264">
        <v>212.41481338821484</v>
      </c>
      <c r="CB101" s="264">
        <v>235.6640176887835</v>
      </c>
      <c r="CC101" s="264">
        <v>378.71792809000181</v>
      </c>
      <c r="CD101" s="264">
        <v>235.47956511645518</v>
      </c>
      <c r="CE101" s="264">
        <v>190.54867139445983</v>
      </c>
      <c r="CF101" s="264">
        <v>316.18707861622892</v>
      </c>
      <c r="CG101" s="264">
        <v>361.2276848728564</v>
      </c>
      <c r="CH101" s="264">
        <v>222.32982348488531</v>
      </c>
      <c r="CI101" s="264">
        <v>107.11265352124072</v>
      </c>
      <c r="CJ101" s="264">
        <v>259.0921217408108</v>
      </c>
      <c r="CK101" s="264">
        <v>247.22440125306258</v>
      </c>
      <c r="CL101" s="264">
        <v>220.69117143379503</v>
      </c>
      <c r="CM101" s="264">
        <v>184.62669744419873</v>
      </c>
      <c r="CN101" s="264">
        <v>175.0763041587212</v>
      </c>
      <c r="CO101" s="264">
        <v>277.78182696328275</v>
      </c>
      <c r="CP101" s="264">
        <v>274.19093842817142</v>
      </c>
      <c r="CQ101" s="264">
        <v>197.72803185023827</v>
      </c>
      <c r="CR101" s="264">
        <v>221.11206540764789</v>
      </c>
      <c r="CS101" s="264">
        <v>217.91396431394122</v>
      </c>
      <c r="CT101" s="264">
        <v>272.51318970082093</v>
      </c>
      <c r="CU101" s="264">
        <v>248.47331506352339</v>
      </c>
      <c r="CV101" s="264">
        <v>233.27549768247616</v>
      </c>
      <c r="CW101" s="264">
        <v>173.76299755317913</v>
      </c>
      <c r="CX101" s="264">
        <v>230.38132996039627</v>
      </c>
      <c r="CY101" s="264">
        <v>219.73741110926383</v>
      </c>
      <c r="CZ101" s="264">
        <v>209.91774637168893</v>
      </c>
      <c r="DA101" s="264">
        <v>165.05925647630124</v>
      </c>
      <c r="DD101" s="373">
        <v>3.998704559534616</v>
      </c>
      <c r="DG101" s="264"/>
      <c r="DH101" s="264"/>
    </row>
    <row r="102" spans="1:112" ht="15.6" thickTop="1" thickBot="1" x14ac:dyDescent="0.3">
      <c r="A102" s="275" t="s">
        <v>6</v>
      </c>
      <c r="B102" s="265">
        <v>1755.4508049440358</v>
      </c>
      <c r="C102" s="265">
        <v>1862.9734660549425</v>
      </c>
      <c r="D102" s="265">
        <v>1757.5732007994766</v>
      </c>
      <c r="E102" s="265">
        <v>1742.4604764683763</v>
      </c>
      <c r="F102" s="265">
        <v>1842.0066795055595</v>
      </c>
      <c r="G102" s="265">
        <v>1932.424942563124</v>
      </c>
      <c r="H102" s="265">
        <v>1861.0775168687101</v>
      </c>
      <c r="I102" s="265">
        <v>1868.9597660063391</v>
      </c>
      <c r="J102" s="265">
        <v>1951.5595182547036</v>
      </c>
      <c r="K102" s="265">
        <v>2048.7043478234691</v>
      </c>
      <c r="L102" s="265">
        <v>2007.9337287602805</v>
      </c>
      <c r="M102" s="265">
        <v>2014.1098051540469</v>
      </c>
      <c r="N102" s="265">
        <v>2084.797324321496</v>
      </c>
      <c r="O102" s="265">
        <v>2143.4462585044639</v>
      </c>
      <c r="P102" s="265">
        <v>2172.2786999656637</v>
      </c>
      <c r="Q102" s="265">
        <v>2213.489209573675</v>
      </c>
      <c r="R102" s="265">
        <v>2200.7437678421202</v>
      </c>
      <c r="S102" s="265">
        <v>2306.8254308556243</v>
      </c>
      <c r="T102" s="265">
        <v>2350.6521513288785</v>
      </c>
      <c r="U102" s="265">
        <v>2402.9232311808155</v>
      </c>
      <c r="V102" s="265">
        <v>2412.2610507198901</v>
      </c>
      <c r="W102" s="265">
        <v>2519.2302137723646</v>
      </c>
      <c r="X102" s="265">
        <v>2478.3764183286298</v>
      </c>
      <c r="Y102" s="265">
        <v>2517.9110294911461</v>
      </c>
      <c r="Z102" s="265">
        <v>2535.1259935745443</v>
      </c>
      <c r="AA102" s="265">
        <v>2560.6033360241668</v>
      </c>
      <c r="AB102" s="265">
        <v>2608.748713006828</v>
      </c>
      <c r="AC102" s="265">
        <v>2582.2546940818588</v>
      </c>
      <c r="AD102" s="265">
        <v>2620.2961312018451</v>
      </c>
      <c r="AE102" s="285">
        <v>2693.9966144688556</v>
      </c>
      <c r="AF102" s="296">
        <v>2722.2880097106413</v>
      </c>
      <c r="AG102" s="265">
        <v>2887.6070541298718</v>
      </c>
      <c r="AH102" s="265">
        <v>2760.4111344076764</v>
      </c>
      <c r="AI102" s="265">
        <v>2860.2943498832742</v>
      </c>
      <c r="AJ102" s="265">
        <v>2891.3207569236802</v>
      </c>
      <c r="AK102" s="265">
        <v>2940.8412291501472</v>
      </c>
      <c r="AL102" s="265">
        <v>2978.8176991841106</v>
      </c>
      <c r="AM102" s="265">
        <v>3090.4588685227973</v>
      </c>
      <c r="AN102" s="265">
        <v>3064.7440153302182</v>
      </c>
      <c r="AO102" s="265">
        <v>3226.9338997622954</v>
      </c>
      <c r="AP102" s="265">
        <v>3212.5321167512484</v>
      </c>
      <c r="AQ102" s="265">
        <v>3283.6003798414849</v>
      </c>
      <c r="AR102" s="265">
        <v>3285.9377397288558</v>
      </c>
      <c r="AS102" s="265">
        <v>3354.6219887672823</v>
      </c>
      <c r="AT102" s="265">
        <v>3336.7636253540909</v>
      </c>
      <c r="AU102" s="265">
        <v>3326.3806194356425</v>
      </c>
      <c r="AV102" s="265">
        <v>3390.6101663786435</v>
      </c>
      <c r="AW102" s="265">
        <v>3556.799652178855</v>
      </c>
      <c r="AX102" s="265">
        <v>3518.4686780597308</v>
      </c>
      <c r="AY102" s="265">
        <v>3546.2208343584957</v>
      </c>
      <c r="AZ102" s="265">
        <v>3657.1995559123325</v>
      </c>
      <c r="BA102" s="265">
        <v>3712.8854155091185</v>
      </c>
      <c r="BB102" s="265">
        <v>3854.9055294491468</v>
      </c>
      <c r="BC102" s="265">
        <v>3860.1263814080921</v>
      </c>
      <c r="BD102" s="265">
        <v>3867.473177807236</v>
      </c>
      <c r="BE102" s="265">
        <v>3813.3531065447337</v>
      </c>
      <c r="BF102" s="265">
        <v>4062.4701564300908</v>
      </c>
      <c r="BG102" s="265">
        <v>4086.350132927193</v>
      </c>
      <c r="BH102" s="265">
        <v>4170.4997073795457</v>
      </c>
      <c r="BI102" s="265">
        <v>4339.2333221970239</v>
      </c>
      <c r="BJ102" s="265">
        <v>4325.9731491809916</v>
      </c>
      <c r="BK102" s="265">
        <v>4366.9881482564442</v>
      </c>
      <c r="BL102" s="265">
        <v>4497.5541426242035</v>
      </c>
      <c r="BM102" s="265">
        <v>4775.6077223360007</v>
      </c>
      <c r="BN102" s="265">
        <v>4590.3824779915267</v>
      </c>
      <c r="BO102" s="265">
        <v>4748.924182440468</v>
      </c>
      <c r="BP102" s="265">
        <v>4778.4967636910151</v>
      </c>
      <c r="BQ102" s="265">
        <v>4925.2631330247477</v>
      </c>
      <c r="BR102" s="265">
        <v>4771.2746889372966</v>
      </c>
      <c r="BS102" s="265">
        <v>5010.6443811035506</v>
      </c>
      <c r="BT102" s="265">
        <v>4995.1981911085031</v>
      </c>
      <c r="BU102" s="265">
        <v>5261.4487388506514</v>
      </c>
      <c r="BV102" s="265">
        <v>5013.4243549901912</v>
      </c>
      <c r="BW102" s="265">
        <v>5286.78727365752</v>
      </c>
      <c r="BX102" s="265">
        <v>5255.8917433472907</v>
      </c>
      <c r="BY102" s="265">
        <v>5404.7616280049951</v>
      </c>
      <c r="BZ102" s="265">
        <v>5292.4532577935252</v>
      </c>
      <c r="CA102" s="265">
        <v>5617.9982953912177</v>
      </c>
      <c r="CB102" s="265">
        <v>5496.5147922141778</v>
      </c>
      <c r="CC102" s="265">
        <v>5796.3626546010819</v>
      </c>
      <c r="CD102" s="265">
        <v>5481.0595365250074</v>
      </c>
      <c r="CE102" s="265">
        <v>5875.8398278246386</v>
      </c>
      <c r="CF102" s="265">
        <v>5776.2244555297202</v>
      </c>
      <c r="CG102" s="265">
        <v>6110.5381801206322</v>
      </c>
      <c r="CH102" s="265">
        <v>5687.1420783967906</v>
      </c>
      <c r="CI102" s="265">
        <v>5818.8519868121202</v>
      </c>
      <c r="CJ102" s="265">
        <v>5949.7243869079521</v>
      </c>
      <c r="CK102" s="265">
        <v>6012.7885478831404</v>
      </c>
      <c r="CL102" s="265">
        <v>6081.1813125229</v>
      </c>
      <c r="CM102" s="265">
        <v>6260.6571928401736</v>
      </c>
      <c r="CN102" s="265">
        <v>6200.3436188336946</v>
      </c>
      <c r="CO102" s="265">
        <v>6418.3138758032292</v>
      </c>
      <c r="CP102" s="265">
        <v>6712.8578566327933</v>
      </c>
      <c r="CQ102" s="265">
        <v>6999.6447464553194</v>
      </c>
      <c r="CR102" s="265">
        <v>6818.3221797140277</v>
      </c>
      <c r="CS102" s="265">
        <v>7131.1952171978628</v>
      </c>
      <c r="CT102" s="265">
        <v>7153.8842535050717</v>
      </c>
      <c r="CU102" s="265">
        <v>7520.0079892531558</v>
      </c>
      <c r="CV102" s="265">
        <v>7416.5672722273421</v>
      </c>
      <c r="CW102" s="265">
        <v>7800.9434850144307</v>
      </c>
      <c r="CX102" s="265">
        <v>7809.5599374044523</v>
      </c>
      <c r="CY102" s="265">
        <v>8146.6738280786385</v>
      </c>
      <c r="CZ102" s="265">
        <v>8082.5998692272906</v>
      </c>
      <c r="DA102" s="265">
        <v>8935.7140514173443</v>
      </c>
      <c r="DD102" s="372">
        <v>6.6264480922991975</v>
      </c>
      <c r="DG102" s="265"/>
      <c r="DH102" s="265"/>
    </row>
    <row r="103" spans="1:112" ht="13.8" thickTop="1" x14ac:dyDescent="0.25"/>
    <row r="104" spans="1:112" x14ac:dyDescent="0.25"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AA104" s="268"/>
      <c r="AB104" s="268"/>
    </row>
    <row r="105" spans="1:112" x14ac:dyDescent="0.25">
      <c r="B105" s="268">
        <f t="shared" ref="B105:BM105" si="29">B83-B102</f>
        <v>0</v>
      </c>
      <c r="C105" s="268">
        <f t="shared" si="29"/>
        <v>0</v>
      </c>
      <c r="D105" s="268">
        <f t="shared" si="29"/>
        <v>0</v>
      </c>
      <c r="E105" s="268">
        <f t="shared" si="29"/>
        <v>0</v>
      </c>
      <c r="F105" s="268">
        <f t="shared" si="29"/>
        <v>0</v>
      </c>
      <c r="G105" s="268">
        <f t="shared" si="29"/>
        <v>0</v>
      </c>
      <c r="H105" s="268">
        <f t="shared" si="29"/>
        <v>0</v>
      </c>
      <c r="I105" s="268">
        <f t="shared" si="29"/>
        <v>0</v>
      </c>
      <c r="J105" s="268">
        <f t="shared" si="29"/>
        <v>0</v>
      </c>
      <c r="K105" s="268">
        <f t="shared" si="29"/>
        <v>0</v>
      </c>
      <c r="L105" s="268">
        <f t="shared" si="29"/>
        <v>0</v>
      </c>
      <c r="M105" s="268">
        <f t="shared" si="29"/>
        <v>0</v>
      </c>
      <c r="N105" s="268">
        <f t="shared" si="29"/>
        <v>0</v>
      </c>
      <c r="O105" s="268">
        <f t="shared" si="29"/>
        <v>0</v>
      </c>
      <c r="P105" s="268">
        <f t="shared" si="29"/>
        <v>0</v>
      </c>
      <c r="Q105" s="268">
        <f t="shared" si="29"/>
        <v>0</v>
      </c>
      <c r="R105" s="268">
        <f t="shared" si="29"/>
        <v>0</v>
      </c>
      <c r="S105" s="268">
        <f t="shared" si="29"/>
        <v>0</v>
      </c>
      <c r="T105" s="268">
        <f t="shared" si="29"/>
        <v>0</v>
      </c>
      <c r="U105" s="268">
        <f t="shared" si="29"/>
        <v>0</v>
      </c>
      <c r="V105" s="268">
        <f t="shared" si="29"/>
        <v>0</v>
      </c>
      <c r="W105" s="268">
        <f t="shared" si="29"/>
        <v>0</v>
      </c>
      <c r="X105" s="268">
        <f t="shared" si="29"/>
        <v>0</v>
      </c>
      <c r="Y105" s="268">
        <f t="shared" si="29"/>
        <v>0</v>
      </c>
      <c r="Z105" s="268">
        <f t="shared" si="29"/>
        <v>0</v>
      </c>
      <c r="AA105" s="268">
        <f t="shared" si="29"/>
        <v>0</v>
      </c>
      <c r="AB105" s="268">
        <f t="shared" si="29"/>
        <v>0</v>
      </c>
      <c r="AC105" s="268">
        <f t="shared" si="29"/>
        <v>0</v>
      </c>
      <c r="AD105" s="268">
        <f t="shared" si="29"/>
        <v>0</v>
      </c>
      <c r="AE105" s="268">
        <f t="shared" si="29"/>
        <v>0</v>
      </c>
      <c r="AF105" s="268">
        <f t="shared" si="29"/>
        <v>0</v>
      </c>
      <c r="AG105" s="268">
        <f t="shared" si="29"/>
        <v>0</v>
      </c>
      <c r="AH105" s="268">
        <f t="shared" si="29"/>
        <v>0</v>
      </c>
      <c r="AI105" s="268">
        <f t="shared" si="29"/>
        <v>0</v>
      </c>
      <c r="AJ105" s="268">
        <f t="shared" si="29"/>
        <v>0</v>
      </c>
      <c r="AK105" s="268">
        <f t="shared" si="29"/>
        <v>0</v>
      </c>
      <c r="AL105" s="268">
        <f t="shared" si="29"/>
        <v>0</v>
      </c>
      <c r="AM105" s="268">
        <f t="shared" si="29"/>
        <v>0</v>
      </c>
      <c r="AN105" s="268">
        <f t="shared" si="29"/>
        <v>0</v>
      </c>
      <c r="AO105" s="268">
        <f t="shared" si="29"/>
        <v>0</v>
      </c>
      <c r="AP105" s="268">
        <f t="shared" si="29"/>
        <v>0</v>
      </c>
      <c r="AQ105" s="268">
        <f t="shared" si="29"/>
        <v>0</v>
      </c>
      <c r="AR105" s="268">
        <f t="shared" si="29"/>
        <v>0</v>
      </c>
      <c r="AS105" s="268">
        <f t="shared" si="29"/>
        <v>0</v>
      </c>
      <c r="AT105" s="268">
        <f t="shared" si="29"/>
        <v>0</v>
      </c>
      <c r="AU105" s="268">
        <f t="shared" si="29"/>
        <v>0</v>
      </c>
      <c r="AV105" s="268">
        <f t="shared" si="29"/>
        <v>0</v>
      </c>
      <c r="AW105" s="268">
        <f t="shared" si="29"/>
        <v>0</v>
      </c>
      <c r="AX105" s="268">
        <f t="shared" si="29"/>
        <v>0</v>
      </c>
      <c r="AY105" s="268">
        <f t="shared" si="29"/>
        <v>0</v>
      </c>
      <c r="AZ105" s="268">
        <f t="shared" si="29"/>
        <v>0</v>
      </c>
      <c r="BA105" s="268">
        <f t="shared" si="29"/>
        <v>0</v>
      </c>
      <c r="BB105" s="268">
        <f t="shared" si="29"/>
        <v>0</v>
      </c>
      <c r="BC105" s="268">
        <f t="shared" si="29"/>
        <v>0</v>
      </c>
      <c r="BD105" s="268">
        <f t="shared" si="29"/>
        <v>0</v>
      </c>
      <c r="BE105" s="268">
        <f t="shared" si="29"/>
        <v>0</v>
      </c>
      <c r="BF105" s="268">
        <f t="shared" si="29"/>
        <v>0</v>
      </c>
      <c r="BG105" s="268">
        <f t="shared" si="29"/>
        <v>0</v>
      </c>
      <c r="BH105" s="268">
        <f t="shared" si="29"/>
        <v>0</v>
      </c>
      <c r="BI105" s="268">
        <f t="shared" si="29"/>
        <v>0</v>
      </c>
      <c r="BJ105" s="268">
        <f t="shared" si="29"/>
        <v>0</v>
      </c>
      <c r="BK105" s="268">
        <f t="shared" si="29"/>
        <v>0</v>
      </c>
      <c r="BL105" s="268">
        <f t="shared" si="29"/>
        <v>0</v>
      </c>
      <c r="BM105" s="268">
        <f t="shared" si="29"/>
        <v>0</v>
      </c>
      <c r="BN105" s="268">
        <f t="shared" ref="BN105:DA105" si="30">BN83-BN102</f>
        <v>0</v>
      </c>
      <c r="BO105" s="268">
        <f t="shared" si="30"/>
        <v>0</v>
      </c>
      <c r="BP105" s="268">
        <f t="shared" si="30"/>
        <v>0</v>
      </c>
      <c r="BQ105" s="268">
        <f t="shared" si="30"/>
        <v>0</v>
      </c>
      <c r="BR105" s="268">
        <f t="shared" si="30"/>
        <v>0</v>
      </c>
      <c r="BS105" s="268">
        <f t="shared" si="30"/>
        <v>0</v>
      </c>
      <c r="BT105" s="268">
        <f t="shared" si="30"/>
        <v>0</v>
      </c>
      <c r="BU105" s="268">
        <f t="shared" si="30"/>
        <v>0</v>
      </c>
      <c r="BV105" s="268">
        <f t="shared" si="30"/>
        <v>0</v>
      </c>
      <c r="BW105" s="268">
        <f t="shared" si="30"/>
        <v>0</v>
      </c>
      <c r="BX105" s="268">
        <f t="shared" si="30"/>
        <v>0</v>
      </c>
      <c r="BY105" s="268">
        <f t="shared" si="30"/>
        <v>0</v>
      </c>
      <c r="BZ105" s="268">
        <f t="shared" si="30"/>
        <v>0</v>
      </c>
      <c r="CA105" s="268">
        <f t="shared" si="30"/>
        <v>0</v>
      </c>
      <c r="CB105" s="268">
        <f t="shared" si="30"/>
        <v>0</v>
      </c>
      <c r="CC105" s="268">
        <f t="shared" si="30"/>
        <v>0</v>
      </c>
      <c r="CD105" s="268">
        <f t="shared" si="30"/>
        <v>0</v>
      </c>
      <c r="CE105" s="268">
        <f t="shared" si="30"/>
        <v>0</v>
      </c>
      <c r="CF105" s="268">
        <f t="shared" si="30"/>
        <v>0</v>
      </c>
      <c r="CG105" s="268">
        <f t="shared" si="30"/>
        <v>0</v>
      </c>
      <c r="CH105" s="268">
        <f t="shared" si="30"/>
        <v>0</v>
      </c>
      <c r="CI105" s="268">
        <f t="shared" si="30"/>
        <v>0</v>
      </c>
      <c r="CJ105" s="268">
        <f t="shared" si="30"/>
        <v>0</v>
      </c>
      <c r="CK105" s="268">
        <f t="shared" si="30"/>
        <v>0</v>
      </c>
      <c r="CL105" s="268">
        <f t="shared" si="30"/>
        <v>0</v>
      </c>
      <c r="CM105" s="268">
        <f t="shared" si="30"/>
        <v>0</v>
      </c>
      <c r="CN105" s="268">
        <f t="shared" si="30"/>
        <v>0</v>
      </c>
      <c r="CO105" s="268">
        <f t="shared" si="30"/>
        <v>0</v>
      </c>
      <c r="CP105" s="268">
        <f t="shared" si="30"/>
        <v>0</v>
      </c>
      <c r="CQ105" s="268">
        <f t="shared" si="30"/>
        <v>0</v>
      </c>
      <c r="CR105" s="268">
        <f t="shared" si="30"/>
        <v>0</v>
      </c>
      <c r="CS105" s="268">
        <f t="shared" si="30"/>
        <v>0</v>
      </c>
      <c r="CT105" s="268">
        <f t="shared" si="30"/>
        <v>0</v>
      </c>
      <c r="CU105" s="268">
        <f t="shared" si="30"/>
        <v>0</v>
      </c>
      <c r="CV105" s="268">
        <f t="shared" si="30"/>
        <v>0</v>
      </c>
      <c r="CW105" s="268">
        <f t="shared" si="30"/>
        <v>0</v>
      </c>
      <c r="CX105" s="268">
        <f t="shared" si="30"/>
        <v>0</v>
      </c>
      <c r="CY105" s="268">
        <f t="shared" si="30"/>
        <v>0</v>
      </c>
      <c r="CZ105" s="268">
        <f t="shared" si="30"/>
        <v>0</v>
      </c>
      <c r="DA105" s="268">
        <f t="shared" si="30"/>
        <v>0</v>
      </c>
      <c r="DG105" s="268"/>
      <c r="DH105" s="268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BV661"/>
  <sheetViews>
    <sheetView topLeftCell="A136" workbookViewId="0">
      <selection activeCell="C196" sqref="C196:H196"/>
    </sheetView>
  </sheetViews>
  <sheetFormatPr baseColWidth="10" defaultColWidth="11.44140625" defaultRowHeight="10.199999999999999" x14ac:dyDescent="0.2"/>
  <cols>
    <col min="1" max="1" width="34.5546875" style="76" customWidth="1"/>
    <col min="2" max="2" width="5.109375" style="76" customWidth="1"/>
    <col min="3" max="16" width="7.109375" style="76" customWidth="1"/>
    <col min="17" max="18" width="8.44140625" style="76" customWidth="1"/>
    <col min="19" max="25" width="9.109375" style="76" customWidth="1"/>
    <col min="26" max="26" width="7.109375" style="76" customWidth="1"/>
    <col min="27" max="28" width="9" style="76" customWidth="1"/>
    <col min="29" max="29" width="11.44140625" style="76"/>
    <col min="30" max="16384" width="11.44140625" style="2"/>
  </cols>
  <sheetData>
    <row r="2" spans="1:29" ht="17.399999999999999" x14ac:dyDescent="0.3">
      <c r="A2" s="75" t="s">
        <v>219</v>
      </c>
    </row>
    <row r="4" spans="1:29" ht="15.6" x14ac:dyDescent="0.3">
      <c r="A4" s="77" t="s">
        <v>199</v>
      </c>
    </row>
    <row r="6" spans="1:29" x14ac:dyDescent="0.2">
      <c r="A6" s="78" t="s">
        <v>201</v>
      </c>
      <c r="B6" s="78"/>
    </row>
    <row r="7" spans="1:29" ht="10.8" thickBot="1" x14ac:dyDescent="0.25">
      <c r="A7" s="78" t="s">
        <v>79</v>
      </c>
    </row>
    <row r="8" spans="1:29" ht="10.8" thickBot="1" x14ac:dyDescent="0.25">
      <c r="A8" s="79" t="s">
        <v>0</v>
      </c>
      <c r="B8" s="80"/>
      <c r="C8" s="80">
        <v>1993</v>
      </c>
      <c r="D8" s="80">
        <v>1994</v>
      </c>
      <c r="E8" s="80">
        <v>1995</v>
      </c>
      <c r="F8" s="80">
        <v>1996</v>
      </c>
      <c r="G8" s="80">
        <v>1997</v>
      </c>
      <c r="H8" s="80">
        <v>1998</v>
      </c>
      <c r="I8" s="80">
        <v>1999</v>
      </c>
      <c r="J8" s="80">
        <v>2000</v>
      </c>
      <c r="K8" s="80">
        <v>2001</v>
      </c>
      <c r="L8" s="80">
        <v>2002</v>
      </c>
      <c r="M8" s="80">
        <v>2003</v>
      </c>
      <c r="N8" s="80">
        <v>2004</v>
      </c>
      <c r="O8" s="80">
        <v>2005</v>
      </c>
      <c r="P8" s="80">
        <v>2006</v>
      </c>
      <c r="Q8" s="80">
        <v>2007</v>
      </c>
      <c r="R8" s="80">
        <v>2008</v>
      </c>
      <c r="S8" s="80">
        <v>2009</v>
      </c>
      <c r="T8" s="80">
        <v>2010</v>
      </c>
      <c r="U8" s="80">
        <v>2011</v>
      </c>
      <c r="V8" s="80">
        <v>2012</v>
      </c>
      <c r="W8" s="80">
        <v>2013</v>
      </c>
      <c r="X8" s="80">
        <v>2014</v>
      </c>
      <c r="Y8" s="80">
        <v>2015</v>
      </c>
      <c r="Z8" s="81">
        <v>2016</v>
      </c>
      <c r="AA8" s="40">
        <v>2017</v>
      </c>
      <c r="AB8" s="40">
        <v>2018</v>
      </c>
      <c r="AC8" s="40">
        <v>2019</v>
      </c>
    </row>
    <row r="9" spans="1:29" ht="10.8" thickBot="1" x14ac:dyDescent="0.25">
      <c r="A9" s="82" t="s">
        <v>1</v>
      </c>
      <c r="B9" s="83"/>
      <c r="C9" s="84">
        <v>6349.2133454295536</v>
      </c>
      <c r="D9" s="84">
        <v>7302.3951744386459</v>
      </c>
      <c r="E9" s="84">
        <v>8357.2121189848494</v>
      </c>
      <c r="F9" s="84">
        <v>8978.0311834535241</v>
      </c>
      <c r="G9" s="84">
        <v>9828.5522482326833</v>
      </c>
      <c r="H9" s="84">
        <v>10461.820439546849</v>
      </c>
      <c r="I9" s="84">
        <v>11361.117996745726</v>
      </c>
      <c r="J9" s="84">
        <v>11751.468312426707</v>
      </c>
      <c r="K9" s="84">
        <v>12897.192738853953</v>
      </c>
      <c r="L9" s="84">
        <v>13387.762447312283</v>
      </c>
      <c r="M9" s="84">
        <v>14336.569942942924</v>
      </c>
      <c r="N9" s="84">
        <v>15244.898717443039</v>
      </c>
      <c r="O9" s="84">
        <v>16007.268000000002</v>
      </c>
      <c r="P9" s="84">
        <v>17329.469000000001</v>
      </c>
      <c r="Q9" s="84">
        <v>18315.901000000002</v>
      </c>
      <c r="R9" s="84">
        <v>20329.607</v>
      </c>
      <c r="S9" s="84">
        <v>20603.616999999998</v>
      </c>
      <c r="T9" s="84">
        <v>21916.542999999998</v>
      </c>
      <c r="U9" s="84">
        <v>23543.672999999995</v>
      </c>
      <c r="V9" s="84">
        <v>25005.932999999994</v>
      </c>
      <c r="W9" s="84">
        <v>26283.721999999994</v>
      </c>
      <c r="X9" s="84">
        <v>28207.098999999998</v>
      </c>
      <c r="Y9" s="84">
        <v>29313.616999999998</v>
      </c>
      <c r="Z9" s="85">
        <v>30283.611000000004</v>
      </c>
      <c r="AA9" s="85">
        <v>30908.440000000002</v>
      </c>
      <c r="AB9" s="85">
        <v>32610.465000000004</v>
      </c>
      <c r="AC9" s="84">
        <v>34342.188000000002</v>
      </c>
    </row>
    <row r="10" spans="1:29" ht="10.8" thickBot="1" x14ac:dyDescent="0.25">
      <c r="A10" s="86" t="s">
        <v>2</v>
      </c>
      <c r="B10" s="83"/>
      <c r="C10" s="84">
        <v>2475.1445594474403</v>
      </c>
      <c r="D10" s="84">
        <v>3017.9788245267418</v>
      </c>
      <c r="E10" s="84">
        <v>3757.5802292444423</v>
      </c>
      <c r="F10" s="84">
        <v>4138.5904487545131</v>
      </c>
      <c r="G10" s="84">
        <v>4476.078263339843</v>
      </c>
      <c r="H10" s="84">
        <v>4635.7920084117159</v>
      </c>
      <c r="I10" s="84">
        <v>5288.6576431857557</v>
      </c>
      <c r="J10" s="84">
        <v>5138.068801428708</v>
      </c>
      <c r="K10" s="84">
        <v>5927.0963477899186</v>
      </c>
      <c r="L10" s="84">
        <v>5964.8272646441201</v>
      </c>
      <c r="M10" s="84">
        <v>6555.7492147200537</v>
      </c>
      <c r="N10" s="84">
        <v>6708.0502203877641</v>
      </c>
      <c r="O10" s="84">
        <v>7220.6600000000017</v>
      </c>
      <c r="P10" s="84">
        <v>7976.1370000000006</v>
      </c>
      <c r="Q10" s="84">
        <v>8509.4060000000009</v>
      </c>
      <c r="R10" s="84">
        <v>9265.8950000000004</v>
      </c>
      <c r="S10" s="84">
        <v>9144.6369999999988</v>
      </c>
      <c r="T10" s="84">
        <v>9825.9419999999973</v>
      </c>
      <c r="U10" s="84">
        <v>10566.922999999995</v>
      </c>
      <c r="V10" s="84">
        <v>11064.792999999992</v>
      </c>
      <c r="W10" s="84">
        <v>11261.591999999993</v>
      </c>
      <c r="X10" s="84">
        <v>12105.374999999996</v>
      </c>
      <c r="Y10" s="84">
        <v>12485.484</v>
      </c>
      <c r="Z10" s="85">
        <v>12489.500000000007</v>
      </c>
      <c r="AA10" s="85">
        <v>12245.881000000001</v>
      </c>
      <c r="AB10" s="85">
        <v>12873.149000000001</v>
      </c>
      <c r="AC10" s="84">
        <v>13306.479000000003</v>
      </c>
    </row>
    <row r="11" spans="1:29" ht="10.8" thickBot="1" x14ac:dyDescent="0.25">
      <c r="A11" s="86" t="s">
        <v>3</v>
      </c>
      <c r="B11" s="83"/>
      <c r="C11" s="84">
        <v>3874.0687859821132</v>
      </c>
      <c r="D11" s="84">
        <v>4284.416349911904</v>
      </c>
      <c r="E11" s="84">
        <v>4599.6318897404071</v>
      </c>
      <c r="F11" s="84">
        <v>4839.440734699011</v>
      </c>
      <c r="G11" s="84">
        <v>5352.4739848928402</v>
      </c>
      <c r="H11" s="84">
        <v>5826.0284311351334</v>
      </c>
      <c r="I11" s="84">
        <v>6072.4603535599708</v>
      </c>
      <c r="J11" s="84">
        <v>6613.3995109979987</v>
      </c>
      <c r="K11" s="84">
        <v>6970.0963910640348</v>
      </c>
      <c r="L11" s="84">
        <v>7422.9351826681632</v>
      </c>
      <c r="M11" s="84">
        <v>7780.8207282228705</v>
      </c>
      <c r="N11" s="84">
        <v>8536.8484970552745</v>
      </c>
      <c r="O11" s="84">
        <v>8786.6080000000002</v>
      </c>
      <c r="P11" s="84">
        <v>9353.3320000000003</v>
      </c>
      <c r="Q11" s="84">
        <v>9806.4950000000008</v>
      </c>
      <c r="R11" s="84">
        <v>11063.712</v>
      </c>
      <c r="S11" s="84">
        <v>11458.98</v>
      </c>
      <c r="T11" s="84">
        <v>12090.601000000001</v>
      </c>
      <c r="U11" s="84">
        <v>12976.75</v>
      </c>
      <c r="V11" s="84">
        <v>13941.140000000001</v>
      </c>
      <c r="W11" s="84">
        <v>15022.130000000001</v>
      </c>
      <c r="X11" s="84">
        <v>16101.724000000002</v>
      </c>
      <c r="Y11" s="84">
        <v>16828.132999999998</v>
      </c>
      <c r="Z11" s="85">
        <v>17794.110999999997</v>
      </c>
      <c r="AA11" s="85">
        <v>18662.559000000001</v>
      </c>
      <c r="AB11" s="85">
        <v>19737.316000000003</v>
      </c>
      <c r="AC11" s="84">
        <v>21035.708999999999</v>
      </c>
    </row>
    <row r="12" spans="1:29" ht="10.8" thickBot="1" x14ac:dyDescent="0.25">
      <c r="A12" s="87" t="s">
        <v>4</v>
      </c>
      <c r="B12" s="88"/>
      <c r="C12" s="89">
        <v>238.63916133855784</v>
      </c>
      <c r="D12" s="89">
        <v>319.63693483294043</v>
      </c>
      <c r="E12" s="89">
        <v>402.0182960820905</v>
      </c>
      <c r="F12" s="89">
        <v>436.33326841508347</v>
      </c>
      <c r="G12" s="89">
        <v>509.57543740113789</v>
      </c>
      <c r="H12" s="89">
        <v>563.86922199023672</v>
      </c>
      <c r="I12" s="89">
        <v>517.07027390379221</v>
      </c>
      <c r="J12" s="89">
        <v>566.12515506159991</v>
      </c>
      <c r="K12" s="89">
        <v>632.48663911641665</v>
      </c>
      <c r="L12" s="89">
        <v>647.72920130582793</v>
      </c>
      <c r="M12" s="89">
        <v>674.97191134500247</v>
      </c>
      <c r="N12" s="89">
        <v>671.64855144564604</v>
      </c>
      <c r="O12" s="89">
        <v>678.32399999999996</v>
      </c>
      <c r="P12" s="89">
        <v>767.75300000000004</v>
      </c>
      <c r="Q12" s="89">
        <v>912.43399999999997</v>
      </c>
      <c r="R12" s="89">
        <v>762.72799999999995</v>
      </c>
      <c r="S12" s="89">
        <v>826.32799999999997</v>
      </c>
      <c r="T12" s="89">
        <v>857.83100000000002</v>
      </c>
      <c r="U12" s="89">
        <v>866.38900000000001</v>
      </c>
      <c r="V12" s="89">
        <v>917.46400000000006</v>
      </c>
      <c r="W12" s="89">
        <v>959.15</v>
      </c>
      <c r="X12" s="89">
        <v>1174.5940000000001</v>
      </c>
      <c r="Y12" s="89">
        <v>1457.249</v>
      </c>
      <c r="Z12" s="90">
        <v>1550.7270000000001</v>
      </c>
      <c r="AA12" s="90">
        <v>1665.8040000000001</v>
      </c>
      <c r="AB12" s="90">
        <v>1755.2180000000001</v>
      </c>
      <c r="AC12" s="89">
        <v>1819.1289999999999</v>
      </c>
    </row>
    <row r="13" spans="1:29" ht="10.8" thickBot="1" x14ac:dyDescent="0.25">
      <c r="A13" s="91" t="s">
        <v>5</v>
      </c>
      <c r="B13" s="92"/>
      <c r="C13" s="93">
        <v>4112.7079473206713</v>
      </c>
      <c r="D13" s="93">
        <v>4604.0532847448449</v>
      </c>
      <c r="E13" s="93">
        <v>5001.6501858224974</v>
      </c>
      <c r="F13" s="93">
        <v>5275.7740031140947</v>
      </c>
      <c r="G13" s="93">
        <v>5862.0494222939778</v>
      </c>
      <c r="H13" s="93">
        <v>6389.8976531253702</v>
      </c>
      <c r="I13" s="93">
        <v>6589.5306274637633</v>
      </c>
      <c r="J13" s="93">
        <v>7179.5246660595985</v>
      </c>
      <c r="K13" s="93">
        <v>7602.5830301804517</v>
      </c>
      <c r="L13" s="93">
        <v>8070.6643839739909</v>
      </c>
      <c r="M13" s="93">
        <v>8455.7926395678733</v>
      </c>
      <c r="N13" s="93">
        <v>9208.4970485009198</v>
      </c>
      <c r="O13" s="93">
        <v>9464.9320000000007</v>
      </c>
      <c r="P13" s="93">
        <v>10121.085000000001</v>
      </c>
      <c r="Q13" s="93">
        <v>10718.929</v>
      </c>
      <c r="R13" s="93">
        <v>11826.439999999999</v>
      </c>
      <c r="S13" s="93">
        <v>12285.307999999999</v>
      </c>
      <c r="T13" s="93">
        <v>12948.432000000001</v>
      </c>
      <c r="U13" s="93">
        <v>13843.138999999999</v>
      </c>
      <c r="V13" s="93">
        <v>14858.604000000001</v>
      </c>
      <c r="W13" s="93">
        <v>15981.28</v>
      </c>
      <c r="X13" s="93">
        <v>17276.318000000003</v>
      </c>
      <c r="Y13" s="93">
        <v>18285.381999999998</v>
      </c>
      <c r="Z13" s="94">
        <v>19344.837999999996</v>
      </c>
      <c r="AA13" s="94">
        <v>20328.363000000001</v>
      </c>
      <c r="AB13" s="94">
        <v>21492.534000000003</v>
      </c>
      <c r="AC13" s="93">
        <v>22854.838</v>
      </c>
    </row>
    <row r="14" spans="1:29" ht="13.2" x14ac:dyDescent="0.25">
      <c r="A14" s="78"/>
      <c r="B14" s="78"/>
      <c r="Z14" s="41"/>
      <c r="AA14" s="41"/>
      <c r="AB14" s="41"/>
    </row>
    <row r="15" spans="1:29" ht="13.2" x14ac:dyDescent="0.25">
      <c r="A15" s="78" t="s">
        <v>202</v>
      </c>
      <c r="B15" s="78"/>
      <c r="Z15" s="41"/>
      <c r="AA15" s="41"/>
      <c r="AB15" s="41"/>
    </row>
    <row r="16" spans="1:29" ht="13.8" thickBot="1" x14ac:dyDescent="0.3">
      <c r="A16" s="78" t="s">
        <v>120</v>
      </c>
      <c r="B16" s="78"/>
      <c r="Z16" s="41"/>
      <c r="AA16" s="41"/>
      <c r="AB16" s="41"/>
    </row>
    <row r="17" spans="1:29" ht="10.8" thickBot="1" x14ac:dyDescent="0.25">
      <c r="A17" s="79" t="s">
        <v>0</v>
      </c>
      <c r="B17" s="80"/>
      <c r="C17" s="80">
        <v>1993</v>
      </c>
      <c r="D17" s="80">
        <v>1994</v>
      </c>
      <c r="E17" s="80">
        <v>1995</v>
      </c>
      <c r="F17" s="80">
        <v>1996</v>
      </c>
      <c r="G17" s="80">
        <v>1997</v>
      </c>
      <c r="H17" s="80">
        <v>1998</v>
      </c>
      <c r="I17" s="80">
        <v>1999</v>
      </c>
      <c r="J17" s="80">
        <v>2000</v>
      </c>
      <c r="K17" s="80">
        <v>2001</v>
      </c>
      <c r="L17" s="80">
        <v>2002</v>
      </c>
      <c r="M17" s="80">
        <v>2003</v>
      </c>
      <c r="N17" s="80">
        <v>2004</v>
      </c>
      <c r="O17" s="80">
        <v>2005</v>
      </c>
      <c r="P17" s="80">
        <v>2006</v>
      </c>
      <c r="Q17" s="80">
        <v>2007</v>
      </c>
      <c r="R17" s="80">
        <v>2008</v>
      </c>
      <c r="S17" s="80">
        <v>2009</v>
      </c>
      <c r="T17" s="80">
        <v>2010</v>
      </c>
      <c r="U17" s="80">
        <v>2011</v>
      </c>
      <c r="V17" s="80">
        <v>2012</v>
      </c>
      <c r="W17" s="80">
        <v>2013</v>
      </c>
      <c r="X17" s="80">
        <v>2014</v>
      </c>
      <c r="Y17" s="80">
        <v>2015</v>
      </c>
      <c r="Z17" s="81">
        <v>2016</v>
      </c>
      <c r="AA17" s="81">
        <v>2017</v>
      </c>
      <c r="AB17" s="81">
        <v>2018</v>
      </c>
      <c r="AC17" s="80">
        <v>2019</v>
      </c>
    </row>
    <row r="18" spans="1:29" ht="10.8" thickBot="1" x14ac:dyDescent="0.25">
      <c r="A18" s="82" t="s">
        <v>1</v>
      </c>
      <c r="B18" s="83"/>
      <c r="C18" s="84">
        <v>9257.3249760909493</v>
      </c>
      <c r="D18" s="84">
        <v>9632.7950551604117</v>
      </c>
      <c r="E18" s="84">
        <v>10267.346093759848</v>
      </c>
      <c r="F18" s="84">
        <v>10513.783836917673</v>
      </c>
      <c r="G18" s="84">
        <v>11413.452310708504</v>
      </c>
      <c r="H18" s="84">
        <v>11973.767740954687</v>
      </c>
      <c r="I18" s="84">
        <v>12785.341903597131</v>
      </c>
      <c r="J18" s="84">
        <v>13084.782181158051</v>
      </c>
      <c r="K18" s="84">
        <v>14206.773933194499</v>
      </c>
      <c r="L18" s="84">
        <v>14237.549380559065</v>
      </c>
      <c r="M18" s="84">
        <v>14883.111746894558</v>
      </c>
      <c r="N18" s="84">
        <v>15668.240396624256</v>
      </c>
      <c r="O18" s="84">
        <v>16007.268000000002</v>
      </c>
      <c r="P18" s="84">
        <v>16617.439999999999</v>
      </c>
      <c r="Q18" s="84">
        <v>17346.709299999999</v>
      </c>
      <c r="R18" s="84">
        <v>18068.145</v>
      </c>
      <c r="S18" s="84">
        <v>18349.744999999999</v>
      </c>
      <c r="T18" s="84">
        <v>19036.442999999999</v>
      </c>
      <c r="U18" s="84">
        <v>19568.647000000001</v>
      </c>
      <c r="V18" s="84">
        <v>20252.11264001883</v>
      </c>
      <c r="W18" s="84">
        <v>21113.013000000006</v>
      </c>
      <c r="X18" s="84">
        <v>22408.827999999998</v>
      </c>
      <c r="Y18" s="84">
        <v>23423.908000000003</v>
      </c>
      <c r="Z18" s="85">
        <v>24320.592549406942</v>
      </c>
      <c r="AA18" s="85">
        <v>24618.909446341946</v>
      </c>
      <c r="AB18" s="85">
        <v>25405.235179874151</v>
      </c>
      <c r="AC18" s="84">
        <v>26249.635000000002</v>
      </c>
    </row>
    <row r="19" spans="1:29" ht="10.8" thickBot="1" x14ac:dyDescent="0.25">
      <c r="A19" s="86" t="s">
        <v>2</v>
      </c>
      <c r="B19" s="83"/>
      <c r="C19" s="84">
        <v>3868.8759767177971</v>
      </c>
      <c r="D19" s="84">
        <v>4179.2226703043907</v>
      </c>
      <c r="E19" s="84">
        <v>4698.769007768331</v>
      </c>
      <c r="F19" s="84">
        <v>4759.5079612666777</v>
      </c>
      <c r="G19" s="84">
        <v>5488.4622171100509</v>
      </c>
      <c r="H19" s="84">
        <v>5755.3257926799051</v>
      </c>
      <c r="I19" s="84">
        <v>6107.7380364917317</v>
      </c>
      <c r="J19" s="84">
        <v>6210.9672762172431</v>
      </c>
      <c r="K19" s="84">
        <v>6925.6980940843487</v>
      </c>
      <c r="L19" s="84">
        <v>6598.7902624600201</v>
      </c>
      <c r="M19" s="84">
        <v>6889.1063440533926</v>
      </c>
      <c r="N19" s="84">
        <v>7101.8883950333638</v>
      </c>
      <c r="O19" s="84">
        <v>7220.6600000000017</v>
      </c>
      <c r="P19" s="84">
        <v>7563.0349999999999</v>
      </c>
      <c r="Q19" s="84">
        <v>7858.0829999999987</v>
      </c>
      <c r="R19" s="84">
        <v>8069.8369999999995</v>
      </c>
      <c r="S19" s="84">
        <v>8150.3436160767196</v>
      </c>
      <c r="T19" s="84">
        <v>8479.4957363176145</v>
      </c>
      <c r="U19" s="84">
        <v>8611.9100000000017</v>
      </c>
      <c r="V19" s="84">
        <v>8782.6460000000043</v>
      </c>
      <c r="W19" s="84">
        <v>9017.186000000007</v>
      </c>
      <c r="X19" s="84">
        <v>9686.2339999999986</v>
      </c>
      <c r="Y19" s="84">
        <v>10011.596000000005</v>
      </c>
      <c r="Z19" s="85">
        <v>10299.928191319501</v>
      </c>
      <c r="AA19" s="85">
        <v>10138.404253454028</v>
      </c>
      <c r="AB19" s="85">
        <v>10325.720438942515</v>
      </c>
      <c r="AC19" s="84">
        <v>10640.133000000002</v>
      </c>
    </row>
    <row r="20" spans="1:29" ht="10.8" thickBot="1" x14ac:dyDescent="0.25">
      <c r="A20" s="86" t="s">
        <v>3</v>
      </c>
      <c r="B20" s="83"/>
      <c r="C20" s="84">
        <v>5388.4489993731522</v>
      </c>
      <c r="D20" s="84">
        <v>5453.572384856021</v>
      </c>
      <c r="E20" s="84">
        <v>5568.5770859915174</v>
      </c>
      <c r="F20" s="84">
        <v>5754.2758756509957</v>
      </c>
      <c r="G20" s="84">
        <v>5924.9900935984533</v>
      </c>
      <c r="H20" s="84">
        <v>6218.4419482747817</v>
      </c>
      <c r="I20" s="84">
        <v>6677.6038671053993</v>
      </c>
      <c r="J20" s="84">
        <v>6873.8149049408075</v>
      </c>
      <c r="K20" s="84">
        <v>7281.0758391101508</v>
      </c>
      <c r="L20" s="84">
        <v>7638.7591180990448</v>
      </c>
      <c r="M20" s="84">
        <v>7994.0054028411651</v>
      </c>
      <c r="N20" s="84">
        <v>8566.3520015908925</v>
      </c>
      <c r="O20" s="84">
        <v>8786.6080000000002</v>
      </c>
      <c r="P20" s="84">
        <v>9054.4049999999988</v>
      </c>
      <c r="Q20" s="84">
        <v>9488.6262999999999</v>
      </c>
      <c r="R20" s="84">
        <v>9998.3080000000009</v>
      </c>
      <c r="S20" s="84">
        <v>10199.401383923279</v>
      </c>
      <c r="T20" s="84">
        <v>10556.947263682385</v>
      </c>
      <c r="U20" s="84">
        <v>10956.736999999999</v>
      </c>
      <c r="V20" s="84">
        <v>11469.466640018825</v>
      </c>
      <c r="W20" s="84">
        <v>12095.826999999999</v>
      </c>
      <c r="X20" s="84">
        <v>12722.593999999999</v>
      </c>
      <c r="Y20" s="84">
        <v>13412.311999999998</v>
      </c>
      <c r="Z20" s="85">
        <v>14020.664358087441</v>
      </c>
      <c r="AA20" s="85">
        <v>14480.505192887918</v>
      </c>
      <c r="AB20" s="85">
        <v>15079.514740931636</v>
      </c>
      <c r="AC20" s="84">
        <v>15609.502</v>
      </c>
    </row>
    <row r="21" spans="1:29" ht="10.8" thickBot="1" x14ac:dyDescent="0.25">
      <c r="A21" s="87" t="s">
        <v>4</v>
      </c>
      <c r="B21" s="88"/>
      <c r="C21" s="84">
        <v>443.09780084856573</v>
      </c>
      <c r="D21" s="84">
        <v>501.83270471648274</v>
      </c>
      <c r="E21" s="84">
        <v>593.46818176581155</v>
      </c>
      <c r="F21" s="84">
        <v>676.50151752047782</v>
      </c>
      <c r="G21" s="84">
        <v>842.20188910023296</v>
      </c>
      <c r="H21" s="84">
        <v>853.42872631588432</v>
      </c>
      <c r="I21" s="84">
        <v>697.79269522926052</v>
      </c>
      <c r="J21" s="84">
        <v>763.6571080681008</v>
      </c>
      <c r="K21" s="84">
        <v>690.00738535379082</v>
      </c>
      <c r="L21" s="84">
        <v>670.07513785348942</v>
      </c>
      <c r="M21" s="84">
        <v>694.30953711900565</v>
      </c>
      <c r="N21" s="84">
        <v>711.11374503815432</v>
      </c>
      <c r="O21" s="84">
        <v>678.32399999999996</v>
      </c>
      <c r="P21" s="84">
        <v>737.79300000000001</v>
      </c>
      <c r="Q21" s="84">
        <v>783.60500000000002</v>
      </c>
      <c r="R21" s="84">
        <v>632.30100000000004</v>
      </c>
      <c r="S21" s="84">
        <v>664.93899999999996</v>
      </c>
      <c r="T21" s="84">
        <v>679.226</v>
      </c>
      <c r="U21" s="84">
        <v>743.40899999999999</v>
      </c>
      <c r="V21" s="84">
        <v>762.24800000000005</v>
      </c>
      <c r="W21" s="84">
        <v>796.92200000000003</v>
      </c>
      <c r="X21" s="84">
        <v>928.77200000000005</v>
      </c>
      <c r="Y21" s="84">
        <v>1010.556</v>
      </c>
      <c r="Z21" s="85">
        <v>1072.6479999999999</v>
      </c>
      <c r="AA21" s="85">
        <v>1148.482</v>
      </c>
      <c r="AB21" s="85">
        <v>1184.3979999999999</v>
      </c>
      <c r="AC21" s="84">
        <v>1259.5440000000001</v>
      </c>
    </row>
    <row r="22" spans="1:29" ht="10.8" thickBot="1" x14ac:dyDescent="0.25">
      <c r="A22" s="91" t="s">
        <v>6</v>
      </c>
      <c r="B22" s="92"/>
      <c r="C22" s="93">
        <v>5831.5468002217176</v>
      </c>
      <c r="D22" s="93">
        <v>5955.405089572504</v>
      </c>
      <c r="E22" s="93">
        <v>6162.0452677573285</v>
      </c>
      <c r="F22" s="93">
        <v>6430.7773931714737</v>
      </c>
      <c r="G22" s="93">
        <v>6767.1919826986859</v>
      </c>
      <c r="H22" s="93">
        <v>7071.8706745906657</v>
      </c>
      <c r="I22" s="93">
        <v>7375.3965623346594</v>
      </c>
      <c r="J22" s="93">
        <v>7637.4720130089081</v>
      </c>
      <c r="K22" s="93">
        <v>7971.0832244639414</v>
      </c>
      <c r="L22" s="93">
        <v>8308.8342559525336</v>
      </c>
      <c r="M22" s="93">
        <v>8688.3149399601716</v>
      </c>
      <c r="N22" s="93">
        <v>9277.4657466290464</v>
      </c>
      <c r="O22" s="93">
        <v>9464.9320000000007</v>
      </c>
      <c r="P22" s="93">
        <v>9792.1979999999985</v>
      </c>
      <c r="Q22" s="93">
        <v>10272.231299999999</v>
      </c>
      <c r="R22" s="93">
        <v>10630.609</v>
      </c>
      <c r="S22" s="93">
        <v>10864.34038392328</v>
      </c>
      <c r="T22" s="93">
        <v>11236.173263682385</v>
      </c>
      <c r="U22" s="93">
        <v>11700.145999999999</v>
      </c>
      <c r="V22" s="93">
        <v>12231.714640018825</v>
      </c>
      <c r="W22" s="93">
        <v>12892.749</v>
      </c>
      <c r="X22" s="93">
        <v>13651.366</v>
      </c>
      <c r="Y22" s="93">
        <v>14422.867999999999</v>
      </c>
      <c r="Z22" s="94">
        <v>15093.31235808744</v>
      </c>
      <c r="AA22" s="94">
        <v>15628.987192887918</v>
      </c>
      <c r="AB22" s="94">
        <v>16263.912740931635</v>
      </c>
      <c r="AC22" s="93">
        <v>16869.046000000002</v>
      </c>
    </row>
    <row r="23" spans="1:29" ht="13.2" x14ac:dyDescent="0.25">
      <c r="A23" s="78"/>
      <c r="B23" s="78"/>
      <c r="Z23" s="41"/>
      <c r="AA23" s="41"/>
      <c r="AB23" s="41"/>
    </row>
    <row r="24" spans="1:29" ht="13.2" x14ac:dyDescent="0.25">
      <c r="A24" s="78"/>
      <c r="B24" s="78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41"/>
      <c r="Y24" s="41"/>
      <c r="Z24" s="41"/>
      <c r="AA24" s="41"/>
      <c r="AB24" s="41"/>
    </row>
    <row r="25" spans="1:29" x14ac:dyDescent="0.2">
      <c r="A25" s="78" t="s">
        <v>203</v>
      </c>
      <c r="B25" s="7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9" ht="10.8" thickBot="1" x14ac:dyDescent="0.25">
      <c r="A26" s="78" t="s">
        <v>81</v>
      </c>
      <c r="B26" s="78"/>
    </row>
    <row r="27" spans="1:29" ht="10.8" thickBot="1" x14ac:dyDescent="0.25">
      <c r="A27" s="96" t="s">
        <v>0</v>
      </c>
      <c r="B27" s="97"/>
      <c r="C27" s="80">
        <v>1993</v>
      </c>
      <c r="D27" s="80">
        <v>1994</v>
      </c>
      <c r="E27" s="80">
        <v>1995</v>
      </c>
      <c r="F27" s="80">
        <v>1996</v>
      </c>
      <c r="G27" s="80">
        <v>1997</v>
      </c>
      <c r="H27" s="80">
        <v>1998</v>
      </c>
      <c r="I27" s="80">
        <v>1999</v>
      </c>
      <c r="J27" s="80">
        <v>2000</v>
      </c>
      <c r="K27" s="80">
        <v>2001</v>
      </c>
      <c r="L27" s="80">
        <v>2002</v>
      </c>
      <c r="M27" s="80">
        <v>2003</v>
      </c>
      <c r="N27" s="80">
        <v>2004</v>
      </c>
      <c r="O27" s="80">
        <v>2005</v>
      </c>
      <c r="P27" s="80">
        <v>2006</v>
      </c>
      <c r="Q27" s="80">
        <v>2007</v>
      </c>
      <c r="R27" s="80">
        <v>2008</v>
      </c>
      <c r="S27" s="80">
        <v>2009</v>
      </c>
      <c r="T27" s="80">
        <v>2010</v>
      </c>
      <c r="U27" s="80">
        <v>2011</v>
      </c>
      <c r="V27" s="80">
        <v>2012</v>
      </c>
      <c r="W27" s="80">
        <v>2013</v>
      </c>
      <c r="X27" s="80">
        <v>2014</v>
      </c>
      <c r="Y27" s="80">
        <v>2015</v>
      </c>
      <c r="Z27" s="81">
        <v>2016</v>
      </c>
      <c r="AA27" s="81">
        <v>2017</v>
      </c>
      <c r="AB27" s="81">
        <v>2018</v>
      </c>
      <c r="AC27" s="80">
        <v>2019</v>
      </c>
    </row>
    <row r="28" spans="1:29" x14ac:dyDescent="0.2">
      <c r="A28" s="98" t="s">
        <v>7</v>
      </c>
      <c r="B28" s="99"/>
      <c r="C28" s="100">
        <v>623.58778921793078</v>
      </c>
      <c r="D28" s="100">
        <v>777.84114890814601</v>
      </c>
      <c r="E28" s="100">
        <v>893.60468019474558</v>
      </c>
      <c r="F28" s="100">
        <v>933.20476542586039</v>
      </c>
      <c r="G28" s="100">
        <v>1065.7259681185647</v>
      </c>
      <c r="H28" s="100">
        <v>1124.145987111923</v>
      </c>
      <c r="I28" s="100">
        <v>1207.4334765072554</v>
      </c>
      <c r="J28" s="100">
        <v>1201.5985591665908</v>
      </c>
      <c r="K28" s="100">
        <v>1325.0793590566452</v>
      </c>
      <c r="L28" s="100">
        <v>1327.7598752427932</v>
      </c>
      <c r="M28" s="100">
        <v>1345.1147054136513</v>
      </c>
      <c r="N28" s="100">
        <v>1431.7712273621032</v>
      </c>
      <c r="O28" s="100">
        <v>1333</v>
      </c>
      <c r="P28" s="100">
        <v>1340.0560000000003</v>
      </c>
      <c r="Q28" s="100">
        <v>1412.6410000000001</v>
      </c>
      <c r="R28" s="100">
        <v>1548.758</v>
      </c>
      <c r="S28" s="100">
        <v>1677.8120000000001</v>
      </c>
      <c r="T28" s="100">
        <v>1821.5409999999999</v>
      </c>
      <c r="U28" s="100">
        <v>1866.0070000000001</v>
      </c>
      <c r="V28" s="100">
        <v>2038.827</v>
      </c>
      <c r="W28" s="100">
        <v>2221.2220000000002</v>
      </c>
      <c r="X28" s="100">
        <v>2457.7629999999999</v>
      </c>
      <c r="Y28" s="100">
        <v>2701.203</v>
      </c>
      <c r="Z28" s="101">
        <v>2813.3270000000002</v>
      </c>
      <c r="AA28" s="101">
        <v>2921.6360000000004</v>
      </c>
      <c r="AB28" s="101">
        <v>3099.8910000000001</v>
      </c>
      <c r="AC28" s="100">
        <v>3315.7030000000004</v>
      </c>
    </row>
    <row r="29" spans="1:29" x14ac:dyDescent="0.2">
      <c r="A29" s="102" t="s">
        <v>121</v>
      </c>
      <c r="B29" s="103"/>
      <c r="C29" s="104">
        <v>448.32010418776633</v>
      </c>
      <c r="D29" s="104">
        <v>548.0150684189673</v>
      </c>
      <c r="E29" s="104">
        <v>642.28739156101017</v>
      </c>
      <c r="F29" s="104">
        <v>682.42884477439418</v>
      </c>
      <c r="G29" s="104">
        <v>776.14900036376775</v>
      </c>
      <c r="H29" s="104">
        <v>799.74193611927933</v>
      </c>
      <c r="I29" s="104">
        <v>873.29760917432009</v>
      </c>
      <c r="J29" s="104">
        <v>865.20862390437958</v>
      </c>
      <c r="K29" s="104">
        <v>970.02034525202021</v>
      </c>
      <c r="L29" s="104">
        <v>1016.603096706094</v>
      </c>
      <c r="M29" s="104">
        <v>985.26385335502403</v>
      </c>
      <c r="N29" s="104">
        <v>1010.1379075348536</v>
      </c>
      <c r="O29" s="104">
        <v>957.90200000000004</v>
      </c>
      <c r="P29" s="104">
        <v>942.17700000000002</v>
      </c>
      <c r="Q29" s="104">
        <v>964.28300000000002</v>
      </c>
      <c r="R29" s="104">
        <v>1058.643</v>
      </c>
      <c r="S29" s="104">
        <v>1187.5550000000001</v>
      </c>
      <c r="T29" s="104">
        <v>1293.1769999999999</v>
      </c>
      <c r="U29" s="104">
        <v>1308.96</v>
      </c>
      <c r="V29" s="104">
        <v>1428.3009999999999</v>
      </c>
      <c r="W29" s="104">
        <v>1571.547</v>
      </c>
      <c r="X29" s="104">
        <v>1720.6769999999999</v>
      </c>
      <c r="Y29" s="104">
        <v>1889.912</v>
      </c>
      <c r="Z29" s="105">
        <v>1985.4970000000001</v>
      </c>
      <c r="AA29" s="105">
        <v>2014.105</v>
      </c>
      <c r="AB29" s="105">
        <v>2136.7350000000001</v>
      </c>
      <c r="AC29" s="104">
        <v>2326.3490000000002</v>
      </c>
    </row>
    <row r="30" spans="1:29" x14ac:dyDescent="0.2">
      <c r="A30" s="102" t="s">
        <v>122</v>
      </c>
      <c r="B30" s="103"/>
      <c r="C30" s="104">
        <v>66.331894222167136</v>
      </c>
      <c r="D30" s="104">
        <v>76.946149616874933</v>
      </c>
      <c r="E30" s="104">
        <v>85.268884801696373</v>
      </c>
      <c r="F30" s="104">
        <v>88.353606847995366</v>
      </c>
      <c r="G30" s="104">
        <v>96.660019295087253</v>
      </c>
      <c r="H30" s="104">
        <v>105.10569170924535</v>
      </c>
      <c r="I30" s="104">
        <v>112.02354395473267</v>
      </c>
      <c r="J30" s="104">
        <v>115.02468311868937</v>
      </c>
      <c r="K30" s="104">
        <v>120.76830022740465</v>
      </c>
      <c r="L30" s="104">
        <v>132.94076984226464</v>
      </c>
      <c r="M30" s="104">
        <v>141.69534620835489</v>
      </c>
      <c r="N30" s="104">
        <v>136.93874222760317</v>
      </c>
      <c r="O30" s="104">
        <v>124.971</v>
      </c>
      <c r="P30" s="104">
        <v>132.096</v>
      </c>
      <c r="Q30" s="104">
        <v>140.751</v>
      </c>
      <c r="R30" s="104">
        <v>164.68</v>
      </c>
      <c r="S30" s="104">
        <v>175.29400000000001</v>
      </c>
      <c r="T30" s="104">
        <v>183.02099999999999</v>
      </c>
      <c r="U30" s="104">
        <v>192.477</v>
      </c>
      <c r="V30" s="104">
        <v>223.09299999999999</v>
      </c>
      <c r="W30" s="104">
        <v>232.16</v>
      </c>
      <c r="X30" s="104">
        <v>243.851</v>
      </c>
      <c r="Y30" s="104">
        <v>261.09500000000003</v>
      </c>
      <c r="Z30" s="105">
        <v>272.75799999999998</v>
      </c>
      <c r="AA30" s="105">
        <v>290.03199999999998</v>
      </c>
      <c r="AB30" s="105">
        <v>321.173</v>
      </c>
      <c r="AC30" s="104">
        <v>319.60500000000002</v>
      </c>
    </row>
    <row r="31" spans="1:29" x14ac:dyDescent="0.2">
      <c r="A31" s="102" t="s">
        <v>8</v>
      </c>
      <c r="B31" s="103"/>
      <c r="C31" s="104">
        <v>90.017073438678935</v>
      </c>
      <c r="D31" s="104">
        <v>131.77555441701713</v>
      </c>
      <c r="E31" s="104">
        <v>144.88575607556561</v>
      </c>
      <c r="F31" s="104">
        <v>142.72295136403002</v>
      </c>
      <c r="G31" s="104">
        <v>171.34920405993017</v>
      </c>
      <c r="H31" s="104">
        <v>195.16664263514667</v>
      </c>
      <c r="I31" s="104">
        <v>195.40481792572072</v>
      </c>
      <c r="J31" s="104">
        <v>191.88787636256674</v>
      </c>
      <c r="K31" s="104">
        <v>203.10806102247847</v>
      </c>
      <c r="L31" s="104">
        <v>142.66297574165864</v>
      </c>
      <c r="M31" s="104">
        <v>180.51374105317805</v>
      </c>
      <c r="N31" s="104">
        <v>248.56437601301189</v>
      </c>
      <c r="O31" s="104">
        <v>216.67599999999999</v>
      </c>
      <c r="P31" s="104">
        <v>225.68799999999999</v>
      </c>
      <c r="Q31" s="104">
        <v>267.40100000000001</v>
      </c>
      <c r="R31" s="104">
        <v>282.98</v>
      </c>
      <c r="S31" s="104">
        <v>270.57900000000001</v>
      </c>
      <c r="T31" s="104">
        <v>299.11900000000003</v>
      </c>
      <c r="U31" s="104">
        <v>314.45499999999998</v>
      </c>
      <c r="V31" s="104">
        <v>333.577</v>
      </c>
      <c r="W31" s="104">
        <v>361.16699999999997</v>
      </c>
      <c r="X31" s="104">
        <v>433.96499999999997</v>
      </c>
      <c r="Y31" s="104">
        <v>485.964</v>
      </c>
      <c r="Z31" s="105">
        <v>488.09500000000003</v>
      </c>
      <c r="AA31" s="105">
        <v>543.31600000000003</v>
      </c>
      <c r="AB31" s="105">
        <v>559.29399999999998</v>
      </c>
      <c r="AC31" s="104">
        <v>595.79300000000001</v>
      </c>
    </row>
    <row r="32" spans="1:29" x14ac:dyDescent="0.2">
      <c r="A32" s="102" t="s">
        <v>123</v>
      </c>
      <c r="B32" s="103"/>
      <c r="C32" s="104">
        <v>18.918717369318429</v>
      </c>
      <c r="D32" s="104">
        <v>21.104376455286662</v>
      </c>
      <c r="E32" s="104">
        <v>21.162647756473454</v>
      </c>
      <c r="F32" s="104">
        <v>19.699362439440801</v>
      </c>
      <c r="G32" s="104">
        <v>21.567744399779478</v>
      </c>
      <c r="H32" s="104">
        <v>24.131716648251636</v>
      </c>
      <c r="I32" s="104">
        <v>26.707505452481858</v>
      </c>
      <c r="J32" s="104">
        <v>29.47737578095505</v>
      </c>
      <c r="K32" s="104">
        <v>31.182652554741928</v>
      </c>
      <c r="L32" s="104">
        <v>35.553032952776064</v>
      </c>
      <c r="M32" s="104">
        <v>37.641764797094261</v>
      </c>
      <c r="N32" s="104">
        <v>36.130201586634456</v>
      </c>
      <c r="O32" s="104">
        <v>33.451000000000001</v>
      </c>
      <c r="P32" s="104">
        <v>40.094999999999999</v>
      </c>
      <c r="Q32" s="104">
        <v>40.206000000000003</v>
      </c>
      <c r="R32" s="104">
        <v>42.454999999999998</v>
      </c>
      <c r="S32" s="104">
        <v>44.384</v>
      </c>
      <c r="T32" s="104">
        <v>46.223999999999997</v>
      </c>
      <c r="U32" s="104">
        <v>50.115000000000002</v>
      </c>
      <c r="V32" s="104">
        <v>53.856000000000002</v>
      </c>
      <c r="W32" s="104">
        <v>56.347999999999999</v>
      </c>
      <c r="X32" s="104">
        <v>59.27</v>
      </c>
      <c r="Y32" s="104">
        <v>64.231999999999999</v>
      </c>
      <c r="Z32" s="105">
        <v>66.977000000000004</v>
      </c>
      <c r="AA32" s="105">
        <v>74.183000000000007</v>
      </c>
      <c r="AB32" s="105">
        <v>82.688999999999993</v>
      </c>
      <c r="AC32" s="104">
        <v>73.956000000000003</v>
      </c>
    </row>
    <row r="33" spans="1:29" x14ac:dyDescent="0.2">
      <c r="A33" s="106" t="s">
        <v>9</v>
      </c>
      <c r="B33" s="107"/>
      <c r="C33" s="108">
        <v>1171.7022326063675</v>
      </c>
      <c r="D33" s="108">
        <v>1335.7678937139513</v>
      </c>
      <c r="E33" s="108">
        <v>1289.7079015935992</v>
      </c>
      <c r="F33" s="108">
        <v>1396.5598298579584</v>
      </c>
      <c r="G33" s="108">
        <v>1548.6897764502585</v>
      </c>
      <c r="H33" s="108">
        <v>1697.1526730488952</v>
      </c>
      <c r="I33" s="108">
        <v>1811.5495930863119</v>
      </c>
      <c r="J33" s="108">
        <v>2147.7650917243559</v>
      </c>
      <c r="K33" s="108">
        <v>1987.1603798632209</v>
      </c>
      <c r="L33" s="108">
        <v>2172.2804364489025</v>
      </c>
      <c r="M33" s="108">
        <v>2273.9401666173985</v>
      </c>
      <c r="N33" s="108">
        <v>2459.7291927459005</v>
      </c>
      <c r="O33" s="108">
        <v>2658.9530000000004</v>
      </c>
      <c r="P33" s="108">
        <v>3006.7159999999999</v>
      </c>
      <c r="Q33" s="108">
        <v>3069.922</v>
      </c>
      <c r="R33" s="108">
        <v>3512.1549999999997</v>
      </c>
      <c r="S33" s="108">
        <v>3321.855</v>
      </c>
      <c r="T33" s="108">
        <v>3519.1189999999997</v>
      </c>
      <c r="U33" s="108">
        <v>3764.1949999999997</v>
      </c>
      <c r="V33" s="108">
        <v>4182.3560000000016</v>
      </c>
      <c r="W33" s="108">
        <v>4415.7079999999996</v>
      </c>
      <c r="X33" s="108">
        <v>4688.755000000001</v>
      </c>
      <c r="Y33" s="108">
        <v>4604.5970000000007</v>
      </c>
      <c r="Z33" s="109">
        <v>4731.6959999999999</v>
      </c>
      <c r="AA33" s="109">
        <v>5140.6930000000002</v>
      </c>
      <c r="AB33" s="109">
        <v>5541.1009999999987</v>
      </c>
      <c r="AC33" s="108">
        <v>5950.8009999999995</v>
      </c>
    </row>
    <row r="34" spans="1:29" x14ac:dyDescent="0.2">
      <c r="A34" s="102" t="s">
        <v>10</v>
      </c>
      <c r="B34" s="103"/>
      <c r="C34" s="104">
        <v>205.63116328537484</v>
      </c>
      <c r="D34" s="104">
        <v>319.74832550988594</v>
      </c>
      <c r="E34" s="104">
        <v>216.03548256755687</v>
      </c>
      <c r="F34" s="104">
        <v>331.33882143799428</v>
      </c>
      <c r="G34" s="104">
        <v>367.26499687631519</v>
      </c>
      <c r="H34" s="104">
        <v>368.09598931101806</v>
      </c>
      <c r="I34" s="104">
        <v>437.04171201273681</v>
      </c>
      <c r="J34" s="104">
        <v>689.15668300489142</v>
      </c>
      <c r="K34" s="104">
        <v>523.2778624065345</v>
      </c>
      <c r="L34" s="104">
        <v>538.55568490460246</v>
      </c>
      <c r="M34" s="104">
        <v>578.33283804210771</v>
      </c>
      <c r="N34" s="104">
        <v>562.91604339710284</v>
      </c>
      <c r="O34" s="104">
        <v>680.49099999999999</v>
      </c>
      <c r="P34" s="104">
        <v>880.25299999999993</v>
      </c>
      <c r="Q34" s="104">
        <v>834.52700000000004</v>
      </c>
      <c r="R34" s="104">
        <v>1175.2719999999999</v>
      </c>
      <c r="S34" s="104">
        <v>775.66099999999994</v>
      </c>
      <c r="T34" s="104">
        <v>924.94</v>
      </c>
      <c r="U34" s="104">
        <v>983.10199999999998</v>
      </c>
      <c r="V34" s="104">
        <v>1101.8699999999999</v>
      </c>
      <c r="W34" s="104">
        <v>1092.4369999999999</v>
      </c>
      <c r="X34" s="104">
        <v>1164.4620000000002</v>
      </c>
      <c r="Y34" s="104">
        <v>803.1690000000001</v>
      </c>
      <c r="Z34" s="105">
        <v>645.04200000000003</v>
      </c>
      <c r="AA34" s="105">
        <v>740.80599999999993</v>
      </c>
      <c r="AB34" s="105">
        <v>1024.9939999999999</v>
      </c>
      <c r="AC34" s="104">
        <v>1088.365</v>
      </c>
    </row>
    <row r="35" spans="1:29" x14ac:dyDescent="0.2">
      <c r="A35" s="102" t="s">
        <v>11</v>
      </c>
      <c r="B35" s="103"/>
      <c r="C35" s="104">
        <v>202.71097776465058</v>
      </c>
      <c r="D35" s="104">
        <v>316.81062748342856</v>
      </c>
      <c r="E35" s="104">
        <v>213.15881391525355</v>
      </c>
      <c r="F35" s="104">
        <v>328.37074149027552</v>
      </c>
      <c r="G35" s="104">
        <v>363.26410670719218</v>
      </c>
      <c r="H35" s="104">
        <v>363.20813873434076</v>
      </c>
      <c r="I35" s="104">
        <v>432.10746369399868</v>
      </c>
      <c r="J35" s="104">
        <v>683.66939324866189</v>
      </c>
      <c r="K35" s="104">
        <v>517.79987220890473</v>
      </c>
      <c r="L35" s="104">
        <v>531.64022525220355</v>
      </c>
      <c r="M35" s="104">
        <v>570.05541152651722</v>
      </c>
      <c r="N35" s="104">
        <v>554.1903847191038</v>
      </c>
      <c r="O35" s="104">
        <v>670.62099999999998</v>
      </c>
      <c r="P35" s="104">
        <v>867.03099999999995</v>
      </c>
      <c r="Q35" s="104">
        <v>821.40800000000002</v>
      </c>
      <c r="R35" s="104">
        <v>1162.338</v>
      </c>
      <c r="S35" s="104">
        <v>761.94799999999998</v>
      </c>
      <c r="T35" s="104">
        <v>910.90700000000004</v>
      </c>
      <c r="U35" s="104">
        <v>968.24199999999996</v>
      </c>
      <c r="V35" s="104">
        <v>1087.52</v>
      </c>
      <c r="W35" s="104">
        <v>1077.308</v>
      </c>
      <c r="X35" s="104">
        <v>1148.6780000000001</v>
      </c>
      <c r="Y35" s="104">
        <v>783.53200000000004</v>
      </c>
      <c r="Z35" s="105">
        <v>622.91200000000003</v>
      </c>
      <c r="AA35" s="105">
        <v>718.33299999999997</v>
      </c>
      <c r="AB35" s="105">
        <v>999.97500000000002</v>
      </c>
      <c r="AC35" s="104">
        <v>1064.1320000000001</v>
      </c>
    </row>
    <row r="36" spans="1:29" x14ac:dyDescent="0.2">
      <c r="A36" s="110" t="s">
        <v>12</v>
      </c>
      <c r="B36" s="111"/>
      <c r="C36" s="104">
        <v>317.9128253905734</v>
      </c>
      <c r="D36" s="104">
        <v>344.76176226459597</v>
      </c>
      <c r="E36" s="104">
        <v>363.70175070399699</v>
      </c>
      <c r="F36" s="104">
        <v>351.05186102297677</v>
      </c>
      <c r="G36" s="104">
        <v>375.97279517691106</v>
      </c>
      <c r="H36" s="104">
        <v>431.04432175455742</v>
      </c>
      <c r="I36" s="104">
        <v>459.16971992841997</v>
      </c>
      <c r="J36" s="104">
        <v>498.80998319433093</v>
      </c>
      <c r="K36" s="104">
        <v>452.06694944792201</v>
      </c>
      <c r="L36" s="104">
        <v>552.23428738290102</v>
      </c>
      <c r="M36" s="104">
        <v>575.83458074604175</v>
      </c>
      <c r="N36" s="104">
        <v>554.28068796264563</v>
      </c>
      <c r="O36" s="104">
        <v>588.57900000000006</v>
      </c>
      <c r="P36" s="104">
        <v>613.51099999999997</v>
      </c>
      <c r="Q36" s="104">
        <v>697.755</v>
      </c>
      <c r="R36" s="104">
        <v>779.9129999999999</v>
      </c>
      <c r="S36" s="104">
        <v>838.32600000000014</v>
      </c>
      <c r="T36" s="104">
        <v>830.29700000000003</v>
      </c>
      <c r="U36" s="104">
        <v>879.31399999999996</v>
      </c>
      <c r="V36" s="104">
        <v>957.37900000000013</v>
      </c>
      <c r="W36" s="104">
        <v>1050.9370000000001</v>
      </c>
      <c r="X36" s="104">
        <v>1084.232</v>
      </c>
      <c r="Y36" s="104">
        <v>1175.2299999999998</v>
      </c>
      <c r="Z36" s="105">
        <v>1279.6079999999999</v>
      </c>
      <c r="AA36" s="105">
        <v>1318.2969999999998</v>
      </c>
      <c r="AB36" s="105">
        <v>1380.0289999999998</v>
      </c>
      <c r="AC36" s="104">
        <v>1452.0309999999997</v>
      </c>
    </row>
    <row r="37" spans="1:29" x14ac:dyDescent="0.2">
      <c r="A37" s="110" t="s">
        <v>80</v>
      </c>
      <c r="B37" s="111"/>
      <c r="C37" s="104">
        <v>325.50205144473892</v>
      </c>
      <c r="D37" s="104">
        <v>355.74860835594319</v>
      </c>
      <c r="E37" s="104">
        <v>383.37004794095071</v>
      </c>
      <c r="F37" s="104">
        <v>387.11377566018655</v>
      </c>
      <c r="G37" s="104">
        <v>452.01961611993897</v>
      </c>
      <c r="H37" s="104">
        <v>502.09844491809014</v>
      </c>
      <c r="I37" s="104">
        <v>517.32116840652645</v>
      </c>
      <c r="J37" s="104">
        <v>545.19131926653642</v>
      </c>
      <c r="K37" s="104">
        <v>580.64969420253362</v>
      </c>
      <c r="L37" s="104">
        <v>599.6767462062578</v>
      </c>
      <c r="M37" s="104">
        <v>609.59909809525425</v>
      </c>
      <c r="N37" s="104">
        <v>694.7155230530476</v>
      </c>
      <c r="O37" s="104">
        <v>729.99</v>
      </c>
      <c r="P37" s="104">
        <v>821.95499999999981</v>
      </c>
      <c r="Q37" s="104">
        <v>867.39700000000005</v>
      </c>
      <c r="R37" s="104">
        <v>905.41800000000012</v>
      </c>
      <c r="S37" s="104">
        <v>1033.3809999999999</v>
      </c>
      <c r="T37" s="104">
        <v>1042.8919999999998</v>
      </c>
      <c r="U37" s="104">
        <v>1153.8100000000002</v>
      </c>
      <c r="V37" s="104">
        <v>1283.0010000000002</v>
      </c>
      <c r="W37" s="104">
        <v>1345.326</v>
      </c>
      <c r="X37" s="104">
        <v>1407.5509999999999</v>
      </c>
      <c r="Y37" s="104">
        <v>1506.0140000000006</v>
      </c>
      <c r="Z37" s="105">
        <v>1595.2460000000001</v>
      </c>
      <c r="AA37" s="105">
        <v>1756.1590000000001</v>
      </c>
      <c r="AB37" s="105">
        <v>1685.2969999999998</v>
      </c>
      <c r="AC37" s="104">
        <v>1793.9370000000001</v>
      </c>
    </row>
    <row r="38" spans="1:29" x14ac:dyDescent="0.2">
      <c r="A38" s="110" t="s">
        <v>124</v>
      </c>
      <c r="B38" s="111"/>
      <c r="C38" s="104">
        <v>59.52672709218426</v>
      </c>
      <c r="D38" s="104">
        <v>58.171635364477147</v>
      </c>
      <c r="E38" s="104">
        <v>58.957236466624416</v>
      </c>
      <c r="F38" s="104">
        <v>56.350151236538409</v>
      </c>
      <c r="G38" s="104">
        <v>55.439982650564296</v>
      </c>
      <c r="H38" s="104">
        <v>67.466339594214659</v>
      </c>
      <c r="I38" s="104">
        <v>69.274499107156799</v>
      </c>
      <c r="J38" s="104">
        <v>63.892003455821609</v>
      </c>
      <c r="K38" s="104">
        <v>66.840904458521052</v>
      </c>
      <c r="L38" s="104">
        <v>66.465768618290454</v>
      </c>
      <c r="M38" s="104">
        <v>69.335188095210484</v>
      </c>
      <c r="N38" s="104">
        <v>86.553115764234064</v>
      </c>
      <c r="O38" s="104">
        <v>82.4</v>
      </c>
      <c r="P38" s="104">
        <v>87.501999999999995</v>
      </c>
      <c r="Q38" s="104">
        <v>97.808999999999997</v>
      </c>
      <c r="R38" s="104">
        <v>69.820999999999998</v>
      </c>
      <c r="S38" s="104">
        <v>65.141999999999996</v>
      </c>
      <c r="T38" s="104">
        <v>72.97</v>
      </c>
      <c r="U38" s="104">
        <v>92.081999999999994</v>
      </c>
      <c r="V38" s="104">
        <v>101.279</v>
      </c>
      <c r="W38" s="104">
        <v>106.128</v>
      </c>
      <c r="X38" s="104">
        <v>133.399</v>
      </c>
      <c r="Y38" s="104">
        <v>135.935</v>
      </c>
      <c r="Z38" s="105">
        <v>148.86600000000001</v>
      </c>
      <c r="AA38" s="105">
        <v>154.73400000000001</v>
      </c>
      <c r="AB38" s="105">
        <v>158.245</v>
      </c>
      <c r="AC38" s="104">
        <v>149.24</v>
      </c>
    </row>
    <row r="39" spans="1:29" x14ac:dyDescent="0.2">
      <c r="A39" s="110" t="s">
        <v>125</v>
      </c>
      <c r="B39" s="103"/>
      <c r="C39" s="104">
        <v>29.323648785474468</v>
      </c>
      <c r="D39" s="104">
        <v>27.99603536751108</v>
      </c>
      <c r="E39" s="104">
        <v>30.893950217165948</v>
      </c>
      <c r="F39" s="104">
        <v>32.605919934058754</v>
      </c>
      <c r="G39" s="104">
        <v>34.134820820220746</v>
      </c>
      <c r="H39" s="104">
        <v>36.057963158052665</v>
      </c>
      <c r="I39" s="104">
        <v>40.197710443686638</v>
      </c>
      <c r="J39" s="104">
        <v>42.242291229269483</v>
      </c>
      <c r="K39" s="104">
        <v>44.94307304722728</v>
      </c>
      <c r="L39" s="104">
        <v>43.037882987972758</v>
      </c>
      <c r="M39" s="104">
        <v>42.122091162695988</v>
      </c>
      <c r="N39" s="104">
        <v>64.427906985750781</v>
      </c>
      <c r="O39" s="104">
        <v>67.822999999999993</v>
      </c>
      <c r="P39" s="104">
        <v>71.733999999999995</v>
      </c>
      <c r="Q39" s="104">
        <v>72.680000000000007</v>
      </c>
      <c r="R39" s="104">
        <v>80.295000000000002</v>
      </c>
      <c r="S39" s="104">
        <v>83.643000000000001</v>
      </c>
      <c r="T39" s="104">
        <v>86.42</v>
      </c>
      <c r="U39" s="104">
        <v>90.016999999999996</v>
      </c>
      <c r="V39" s="104">
        <v>95.25</v>
      </c>
      <c r="W39" s="104">
        <v>100.11499999999999</v>
      </c>
      <c r="X39" s="104">
        <v>105.533</v>
      </c>
      <c r="Y39" s="104">
        <v>117.462</v>
      </c>
      <c r="Z39" s="105">
        <v>115.848</v>
      </c>
      <c r="AA39" s="105">
        <v>123.59699999999999</v>
      </c>
      <c r="AB39" s="105">
        <v>120.248</v>
      </c>
      <c r="AC39" s="104">
        <v>122.54</v>
      </c>
    </row>
    <row r="40" spans="1:29" x14ac:dyDescent="0.2">
      <c r="A40" s="102" t="s">
        <v>13</v>
      </c>
      <c r="B40" s="103"/>
      <c r="C40" s="104">
        <v>233.80581660802164</v>
      </c>
      <c r="D40" s="104">
        <v>229.34152685153799</v>
      </c>
      <c r="E40" s="104">
        <v>236.74943369730457</v>
      </c>
      <c r="F40" s="104">
        <v>238.09930056620371</v>
      </c>
      <c r="G40" s="104">
        <v>263.85756480630818</v>
      </c>
      <c r="H40" s="104">
        <v>292.38961431296252</v>
      </c>
      <c r="I40" s="104">
        <v>288.54478318778507</v>
      </c>
      <c r="J40" s="104">
        <v>308.47281157350608</v>
      </c>
      <c r="K40" s="104">
        <v>319.38189630048225</v>
      </c>
      <c r="L40" s="104">
        <v>372.31006634887802</v>
      </c>
      <c r="M40" s="104">
        <v>398.71637047608851</v>
      </c>
      <c r="N40" s="104">
        <v>496.83591558311974</v>
      </c>
      <c r="O40" s="104">
        <v>509.67</v>
      </c>
      <c r="P40" s="104">
        <v>531.76099999999997</v>
      </c>
      <c r="Q40" s="104">
        <v>499.75400000000002</v>
      </c>
      <c r="R40" s="104">
        <v>501.43599999999998</v>
      </c>
      <c r="S40" s="104">
        <v>525.702</v>
      </c>
      <c r="T40" s="104">
        <v>561.6</v>
      </c>
      <c r="U40" s="104">
        <v>565.87</v>
      </c>
      <c r="V40" s="104">
        <v>643.577</v>
      </c>
      <c r="W40" s="104">
        <v>720.76499999999999</v>
      </c>
      <c r="X40" s="104">
        <v>793.57799999999997</v>
      </c>
      <c r="Y40" s="104">
        <v>866.78700000000003</v>
      </c>
      <c r="Z40" s="105">
        <v>947.08600000000001</v>
      </c>
      <c r="AA40" s="105">
        <v>1047.0999999999999</v>
      </c>
      <c r="AB40" s="105">
        <v>1172.288</v>
      </c>
      <c r="AC40" s="104">
        <v>1344.6880000000001</v>
      </c>
    </row>
    <row r="41" spans="1:29" x14ac:dyDescent="0.2">
      <c r="A41" s="106" t="s">
        <v>14</v>
      </c>
      <c r="B41" s="107"/>
      <c r="C41" s="108">
        <v>2078.7787641578152</v>
      </c>
      <c r="D41" s="108">
        <v>2170.8073072898078</v>
      </c>
      <c r="E41" s="108">
        <v>2416.319307952062</v>
      </c>
      <c r="F41" s="108">
        <v>2509.6761394151918</v>
      </c>
      <c r="G41" s="108">
        <v>2738.0582403240187</v>
      </c>
      <c r="H41" s="108">
        <v>3004.7297709743152</v>
      </c>
      <c r="I41" s="108">
        <v>3053.4772839664047</v>
      </c>
      <c r="J41" s="108">
        <v>3264.0358601070525</v>
      </c>
      <c r="K41" s="108">
        <v>3657.856652144168</v>
      </c>
      <c r="L41" s="108">
        <v>3922.8948709764677</v>
      </c>
      <c r="M41" s="108">
        <v>4161.7658561918197</v>
      </c>
      <c r="N41" s="108">
        <v>4645.3480769472726</v>
      </c>
      <c r="O41" s="108">
        <v>4794.6549999999997</v>
      </c>
      <c r="P41" s="108">
        <v>5006.5599999999995</v>
      </c>
      <c r="Q41" s="108">
        <v>5323.9319999999998</v>
      </c>
      <c r="R41" s="108">
        <v>6002.7990000000009</v>
      </c>
      <c r="S41" s="108">
        <v>6459.3129999999992</v>
      </c>
      <c r="T41" s="108">
        <v>6749.9410000000007</v>
      </c>
      <c r="U41" s="108">
        <v>7346.5480000000007</v>
      </c>
      <c r="V41" s="108">
        <v>7719.9570000000003</v>
      </c>
      <c r="W41" s="108">
        <v>8385.2000000000007</v>
      </c>
      <c r="X41" s="108">
        <v>8955.2059999999983</v>
      </c>
      <c r="Y41" s="108">
        <v>9522.3330000000005</v>
      </c>
      <c r="Z41" s="109">
        <v>10249.088</v>
      </c>
      <c r="AA41" s="109">
        <v>10600.23</v>
      </c>
      <c r="AB41" s="109">
        <v>11096.323999999997</v>
      </c>
      <c r="AC41" s="108">
        <v>11769.205</v>
      </c>
    </row>
    <row r="42" spans="1:29" x14ac:dyDescent="0.2">
      <c r="A42" s="102" t="s">
        <v>126</v>
      </c>
      <c r="B42" s="103"/>
      <c r="C42" s="104">
        <v>450.5737094425711</v>
      </c>
      <c r="D42" s="104">
        <v>590.95936222424973</v>
      </c>
      <c r="E42" s="104">
        <v>625.6668704084359</v>
      </c>
      <c r="F42" s="104">
        <v>627.32928229322056</v>
      </c>
      <c r="G42" s="104">
        <v>698.84784248427241</v>
      </c>
      <c r="H42" s="104">
        <v>798.89204631982113</v>
      </c>
      <c r="I42" s="104">
        <v>769.43564402393031</v>
      </c>
      <c r="J42" s="104">
        <v>788.85488035643834</v>
      </c>
      <c r="K42" s="104">
        <v>907.8385413508289</v>
      </c>
      <c r="L42" s="104">
        <v>961.73628888731173</v>
      </c>
      <c r="M42" s="104">
        <v>1053.3703188723741</v>
      </c>
      <c r="N42" s="104">
        <v>1226.6153448733714</v>
      </c>
      <c r="O42" s="104">
        <v>1263.761</v>
      </c>
      <c r="P42" s="104">
        <v>1453.828</v>
      </c>
      <c r="Q42" s="104">
        <v>1518.482</v>
      </c>
      <c r="R42" s="104">
        <v>1928.7940000000001</v>
      </c>
      <c r="S42" s="104">
        <v>1997.797</v>
      </c>
      <c r="T42" s="104">
        <v>2131.319</v>
      </c>
      <c r="U42" s="104">
        <v>2276.355</v>
      </c>
      <c r="V42" s="104">
        <v>2436.239</v>
      </c>
      <c r="W42" s="104">
        <v>2584.154</v>
      </c>
      <c r="X42" s="104">
        <v>2790.5529999999999</v>
      </c>
      <c r="Y42" s="104">
        <v>2891.759</v>
      </c>
      <c r="Z42" s="105">
        <v>2951.6089999999999</v>
      </c>
      <c r="AA42" s="105">
        <v>3112.6239999999998</v>
      </c>
      <c r="AB42" s="105">
        <v>3206.6779999999999</v>
      </c>
      <c r="AC42" s="104">
        <v>3362.268</v>
      </c>
    </row>
    <row r="43" spans="1:29" x14ac:dyDescent="0.2">
      <c r="A43" s="102" t="s">
        <v>105</v>
      </c>
      <c r="B43" s="103"/>
      <c r="C43" s="104">
        <v>191.50335507114494</v>
      </c>
      <c r="D43" s="104">
        <v>196.52410068367379</v>
      </c>
      <c r="E43" s="104">
        <v>218.30124094175181</v>
      </c>
      <c r="F43" s="104">
        <v>196.93322525829078</v>
      </c>
      <c r="G43" s="104">
        <v>214.89468326392566</v>
      </c>
      <c r="H43" s="104">
        <v>254.35398038413405</v>
      </c>
      <c r="I43" s="104">
        <v>226.19262247766093</v>
      </c>
      <c r="J43" s="104">
        <v>277.31391561220357</v>
      </c>
      <c r="K43" s="104">
        <v>257.91689399258746</v>
      </c>
      <c r="L43" s="104">
        <v>288.17193673037434</v>
      </c>
      <c r="M43" s="104">
        <v>284.2371870436362</v>
      </c>
      <c r="N43" s="104">
        <v>334.64091161723479</v>
      </c>
      <c r="O43" s="104">
        <v>315.79000000000002</v>
      </c>
      <c r="P43" s="104">
        <v>309.74099999999999</v>
      </c>
      <c r="Q43" s="104">
        <v>319.83600000000001</v>
      </c>
      <c r="R43" s="104">
        <v>341.61799999999999</v>
      </c>
      <c r="S43" s="104">
        <v>415.99700000000001</v>
      </c>
      <c r="T43" s="104">
        <v>438.113</v>
      </c>
      <c r="U43" s="104">
        <v>449.64499999999998</v>
      </c>
      <c r="V43" s="104">
        <v>483.16199999999998</v>
      </c>
      <c r="W43" s="104">
        <v>536.25</v>
      </c>
      <c r="X43" s="104">
        <v>555.42999999999995</v>
      </c>
      <c r="Y43" s="104">
        <v>677.39800000000002</v>
      </c>
      <c r="Z43" s="105">
        <v>778.48099999999999</v>
      </c>
      <c r="AA43" s="105">
        <v>838.423</v>
      </c>
      <c r="AB43" s="105">
        <v>916.24599999999998</v>
      </c>
      <c r="AC43" s="104">
        <v>1123.0940000000001</v>
      </c>
    </row>
    <row r="44" spans="1:29" x14ac:dyDescent="0.2">
      <c r="A44" s="102" t="s">
        <v>15</v>
      </c>
      <c r="B44" s="103"/>
      <c r="C44" s="104">
        <v>125.15959845101679</v>
      </c>
      <c r="D44" s="104">
        <v>149.07645644977163</v>
      </c>
      <c r="E44" s="104">
        <v>192.48453735273327</v>
      </c>
      <c r="F44" s="104">
        <v>215.67495170512726</v>
      </c>
      <c r="G44" s="104">
        <v>190.48989667356747</v>
      </c>
      <c r="H44" s="104">
        <v>192.98001463663113</v>
      </c>
      <c r="I44" s="104">
        <v>197.04171065433684</v>
      </c>
      <c r="J44" s="104">
        <v>267.7034525717545</v>
      </c>
      <c r="K44" s="104">
        <v>356.66767149730077</v>
      </c>
      <c r="L44" s="104">
        <v>403.07586493234027</v>
      </c>
      <c r="M44" s="104">
        <v>460.02467075774399</v>
      </c>
      <c r="N44" s="104">
        <v>517.2797403995778</v>
      </c>
      <c r="O44" s="104">
        <v>566.16399999999999</v>
      </c>
      <c r="P44" s="104">
        <v>515.41600000000005</v>
      </c>
      <c r="Q44" s="104">
        <v>535.37300000000005</v>
      </c>
      <c r="R44" s="104">
        <v>569.76499999999999</v>
      </c>
      <c r="S44" s="104">
        <v>684.37300000000005</v>
      </c>
      <c r="T44" s="104">
        <v>760.78899999999999</v>
      </c>
      <c r="U44" s="104">
        <v>797.56799999999998</v>
      </c>
      <c r="V44" s="104">
        <v>823.83</v>
      </c>
      <c r="W44" s="104">
        <v>930.49900000000002</v>
      </c>
      <c r="X44" s="104">
        <v>993.596</v>
      </c>
      <c r="Y44" s="104">
        <v>1094.0509999999999</v>
      </c>
      <c r="Z44" s="105">
        <v>1199.6489999999999</v>
      </c>
      <c r="AA44" s="105">
        <v>1222.808</v>
      </c>
      <c r="AB44" s="105">
        <v>1297.2809999999999</v>
      </c>
      <c r="AC44" s="104">
        <v>1373.779</v>
      </c>
    </row>
    <row r="45" spans="1:29" x14ac:dyDescent="0.2">
      <c r="A45" s="102" t="s">
        <v>127</v>
      </c>
      <c r="B45" s="103"/>
      <c r="C45" s="104">
        <v>34.269648368450376</v>
      </c>
      <c r="D45" s="104">
        <v>36.312663802697472</v>
      </c>
      <c r="E45" s="104">
        <v>42.901194457419962</v>
      </c>
      <c r="F45" s="104">
        <v>65.305407542802214</v>
      </c>
      <c r="G45" s="104">
        <v>84.420830586434576</v>
      </c>
      <c r="H45" s="104">
        <v>79.727803413724502</v>
      </c>
      <c r="I45" s="104">
        <v>100.05090041795354</v>
      </c>
      <c r="J45" s="104">
        <v>130.89809152807157</v>
      </c>
      <c r="K45" s="104">
        <v>156.75865868576449</v>
      </c>
      <c r="L45" s="104">
        <v>157.92535028220297</v>
      </c>
      <c r="M45" s="104">
        <v>175.02563186116561</v>
      </c>
      <c r="N45" s="104">
        <v>172.59918083805417</v>
      </c>
      <c r="O45" s="104">
        <v>190.94</v>
      </c>
      <c r="P45" s="104">
        <v>217.43700000000001</v>
      </c>
      <c r="Q45" s="104">
        <v>245.7</v>
      </c>
      <c r="R45" s="104">
        <v>262.762</v>
      </c>
      <c r="S45" s="104">
        <v>253.874</v>
      </c>
      <c r="T45" s="104">
        <v>269.50900000000001</v>
      </c>
      <c r="U45" s="104">
        <v>284.67700000000002</v>
      </c>
      <c r="V45" s="104">
        <v>291.65199999999999</v>
      </c>
      <c r="W45" s="104">
        <v>301.67200000000003</v>
      </c>
      <c r="X45" s="104">
        <v>322.33499999999998</v>
      </c>
      <c r="Y45" s="104">
        <v>331.149</v>
      </c>
      <c r="Z45" s="105">
        <v>374.43299999999999</v>
      </c>
      <c r="AA45" s="105">
        <v>365.327</v>
      </c>
      <c r="AB45" s="105">
        <v>334.83300000000003</v>
      </c>
      <c r="AC45" s="104">
        <v>342.74299999999999</v>
      </c>
    </row>
    <row r="46" spans="1:29" x14ac:dyDescent="0.2">
      <c r="A46" s="102" t="s">
        <v>16</v>
      </c>
      <c r="B46" s="103"/>
      <c r="C46" s="104">
        <v>84.763596785381765</v>
      </c>
      <c r="D46" s="104">
        <v>105.58688906254052</v>
      </c>
      <c r="E46" s="104">
        <v>173.53110878509662</v>
      </c>
      <c r="F46" s="104">
        <v>148.60868327487734</v>
      </c>
      <c r="G46" s="104">
        <v>123.38100523356816</v>
      </c>
      <c r="H46" s="104">
        <v>128.0843943763314</v>
      </c>
      <c r="I46" s="104">
        <v>125.90205653769104</v>
      </c>
      <c r="J46" s="104">
        <v>134.05221109609113</v>
      </c>
      <c r="K46" s="104">
        <v>139.30006938229545</v>
      </c>
      <c r="L46" s="104">
        <v>155.02007636139618</v>
      </c>
      <c r="M46" s="104">
        <v>170.15025198413448</v>
      </c>
      <c r="N46" s="104">
        <v>161.58107855216471</v>
      </c>
      <c r="O46" s="104">
        <v>200.518</v>
      </c>
      <c r="P46" s="104">
        <v>174.08</v>
      </c>
      <c r="Q46" s="104">
        <v>202.953</v>
      </c>
      <c r="R46" s="104">
        <v>251.33099999999999</v>
      </c>
      <c r="S46" s="104">
        <v>267.07400000000001</v>
      </c>
      <c r="T46" s="104">
        <v>290.68700000000001</v>
      </c>
      <c r="U46" s="104">
        <v>465.76299999999998</v>
      </c>
      <c r="V46" s="104">
        <v>381.27699999999999</v>
      </c>
      <c r="W46" s="104">
        <v>431.49599999999998</v>
      </c>
      <c r="X46" s="104">
        <v>466.68099999999998</v>
      </c>
      <c r="Y46" s="104">
        <v>498.97699999999998</v>
      </c>
      <c r="Z46" s="105">
        <v>544.60900000000004</v>
      </c>
      <c r="AA46" s="105">
        <v>584.58399999999995</v>
      </c>
      <c r="AB46" s="105">
        <v>641.42200000000003</v>
      </c>
      <c r="AC46" s="104">
        <v>679.29200000000003</v>
      </c>
    </row>
    <row r="47" spans="1:29" x14ac:dyDescent="0.2">
      <c r="A47" s="102" t="s">
        <v>128</v>
      </c>
      <c r="B47" s="103"/>
      <c r="C47" s="104">
        <v>282.82449321579702</v>
      </c>
      <c r="D47" s="104">
        <v>242.10599732850633</v>
      </c>
      <c r="E47" s="104">
        <v>222.95093467081892</v>
      </c>
      <c r="F47" s="104">
        <v>243.48219918469979</v>
      </c>
      <c r="G47" s="104">
        <v>255.82623739407509</v>
      </c>
      <c r="H47" s="104">
        <v>270.66176791684069</v>
      </c>
      <c r="I47" s="104">
        <v>281.81540262223581</v>
      </c>
      <c r="J47" s="104">
        <v>306.55191477235866</v>
      </c>
      <c r="K47" s="104">
        <v>342.08615207080652</v>
      </c>
      <c r="L47" s="104">
        <v>367.23393172039971</v>
      </c>
      <c r="M47" s="104">
        <v>396.57673739002763</v>
      </c>
      <c r="N47" s="104">
        <v>446.46897046175428</v>
      </c>
      <c r="O47" s="104">
        <v>452.77800000000002</v>
      </c>
      <c r="P47" s="104">
        <v>395.61099999999999</v>
      </c>
      <c r="Q47" s="104">
        <v>420.61200000000002</v>
      </c>
      <c r="R47" s="104">
        <v>536.46199999999999</v>
      </c>
      <c r="S47" s="104">
        <v>581.55999999999995</v>
      </c>
      <c r="T47" s="104">
        <v>578.46600000000001</v>
      </c>
      <c r="U47" s="104">
        <v>676.17</v>
      </c>
      <c r="V47" s="104">
        <v>737.92100000000005</v>
      </c>
      <c r="W47" s="104">
        <v>818.12800000000004</v>
      </c>
      <c r="X47" s="104">
        <v>873.245</v>
      </c>
      <c r="Y47" s="104">
        <v>936.61199999999997</v>
      </c>
      <c r="Z47" s="105">
        <v>978.06100000000004</v>
      </c>
      <c r="AA47" s="105">
        <v>1024.1600000000001</v>
      </c>
      <c r="AB47" s="105">
        <v>1070.1579999999999</v>
      </c>
      <c r="AC47" s="104">
        <v>1127.251</v>
      </c>
    </row>
    <row r="48" spans="1:29" ht="12.75" customHeight="1" x14ac:dyDescent="0.2">
      <c r="A48" s="102" t="s">
        <v>60</v>
      </c>
      <c r="B48" s="103"/>
      <c r="C48" s="104">
        <v>121.72212297397313</v>
      </c>
      <c r="D48" s="104">
        <v>87.445962964095088</v>
      </c>
      <c r="E48" s="104">
        <v>102.5476569430199</v>
      </c>
      <c r="F48" s="104">
        <v>109.14614023813672</v>
      </c>
      <c r="G48" s="104">
        <v>116.38461965067424</v>
      </c>
      <c r="H48" s="104">
        <v>119.99562518449133</v>
      </c>
      <c r="I48" s="104">
        <v>181.60796398110193</v>
      </c>
      <c r="J48" s="104">
        <v>183.42069723651554</v>
      </c>
      <c r="K48" s="104">
        <v>166.75177462276548</v>
      </c>
      <c r="L48" s="104">
        <v>194.0282900803881</v>
      </c>
      <c r="M48" s="104">
        <v>221.70386237675075</v>
      </c>
      <c r="N48" s="104">
        <v>248.46275514851118</v>
      </c>
      <c r="O48" s="104">
        <v>264.649</v>
      </c>
      <c r="P48" s="104">
        <v>290.99700000000001</v>
      </c>
      <c r="Q48" s="104">
        <v>318.839</v>
      </c>
      <c r="R48" s="104">
        <v>340.72199999999998</v>
      </c>
      <c r="S48" s="104">
        <v>365.786</v>
      </c>
      <c r="T48" s="104">
        <v>395.779</v>
      </c>
      <c r="U48" s="104">
        <v>417.38</v>
      </c>
      <c r="V48" s="104">
        <v>443.637</v>
      </c>
      <c r="W48" s="104">
        <v>478.75099999999998</v>
      </c>
      <c r="X48" s="104">
        <v>517.70500000000004</v>
      </c>
      <c r="Y48" s="104">
        <v>553.94000000000005</v>
      </c>
      <c r="Z48" s="105">
        <v>599.85799999999995</v>
      </c>
      <c r="AA48" s="105">
        <v>623.03599999999994</v>
      </c>
      <c r="AB48" s="105">
        <v>653.55999999999995</v>
      </c>
      <c r="AC48" s="104">
        <v>688.54700000000003</v>
      </c>
    </row>
    <row r="49" spans="1:29" x14ac:dyDescent="0.2">
      <c r="A49" s="102" t="s">
        <v>103</v>
      </c>
      <c r="B49" s="103"/>
      <c r="C49" s="104">
        <v>128.59504953455155</v>
      </c>
      <c r="D49" s="104">
        <v>112.99002569382216</v>
      </c>
      <c r="E49" s="104">
        <v>135.02462943718089</v>
      </c>
      <c r="F49" s="104">
        <v>151.06909809161425</v>
      </c>
      <c r="G49" s="104">
        <v>180.83446630627722</v>
      </c>
      <c r="H49" s="104">
        <v>210.60715624865625</v>
      </c>
      <c r="I49" s="104">
        <v>156.85054183500063</v>
      </c>
      <c r="J49" s="104">
        <v>132.24173242422674</v>
      </c>
      <c r="K49" s="104">
        <v>199.68434191540513</v>
      </c>
      <c r="L49" s="104">
        <v>203.14253654904397</v>
      </c>
      <c r="M49" s="104">
        <v>216.18557278248301</v>
      </c>
      <c r="N49" s="104">
        <v>227.62461862885746</v>
      </c>
      <c r="O49" s="104">
        <v>221.84200000000001</v>
      </c>
      <c r="P49" s="104">
        <v>229.71600000000001</v>
      </c>
      <c r="Q49" s="104">
        <v>236.94399999999999</v>
      </c>
      <c r="R49" s="104">
        <v>254.27699999999999</v>
      </c>
      <c r="S49" s="104">
        <v>274.99900000000002</v>
      </c>
      <c r="T49" s="104">
        <v>286.279</v>
      </c>
      <c r="U49" s="104">
        <v>307.40800000000002</v>
      </c>
      <c r="V49" s="104">
        <v>324.47300000000001</v>
      </c>
      <c r="W49" s="104">
        <v>343.65899999999999</v>
      </c>
      <c r="X49" s="104">
        <v>366.976</v>
      </c>
      <c r="Y49" s="104">
        <v>365.04700000000003</v>
      </c>
      <c r="Z49" s="105">
        <v>376.50099999999998</v>
      </c>
      <c r="AA49" s="105">
        <v>389.39299999999997</v>
      </c>
      <c r="AB49" s="105">
        <v>407.56799999999998</v>
      </c>
      <c r="AC49" s="104">
        <v>418.38600000000002</v>
      </c>
    </row>
    <row r="50" spans="1:29" x14ac:dyDescent="0.2">
      <c r="A50" s="102" t="s">
        <v>129</v>
      </c>
      <c r="B50" s="103"/>
      <c r="C50" s="104">
        <v>659.36719031492839</v>
      </c>
      <c r="D50" s="104">
        <v>649.80584908045125</v>
      </c>
      <c r="E50" s="104">
        <v>702.91113495560467</v>
      </c>
      <c r="F50" s="104">
        <v>752.12715182642285</v>
      </c>
      <c r="G50" s="104">
        <v>872.97865873122419</v>
      </c>
      <c r="H50" s="104">
        <v>949.42698249368482</v>
      </c>
      <c r="I50" s="104">
        <v>1014.5804414164935</v>
      </c>
      <c r="J50" s="104">
        <v>1042.998964509392</v>
      </c>
      <c r="K50" s="104">
        <v>1130.8525486264141</v>
      </c>
      <c r="L50" s="104">
        <v>1192.5605954330103</v>
      </c>
      <c r="M50" s="104">
        <v>1184.491623123504</v>
      </c>
      <c r="N50" s="104">
        <v>1310.0754764277467</v>
      </c>
      <c r="O50" s="104">
        <v>1318.213</v>
      </c>
      <c r="P50" s="104">
        <v>1419.7340000000002</v>
      </c>
      <c r="Q50" s="104">
        <v>1525.1930000000002</v>
      </c>
      <c r="R50" s="104">
        <v>1517.0680000000002</v>
      </c>
      <c r="S50" s="104">
        <v>1617.8530000000001</v>
      </c>
      <c r="T50" s="104">
        <v>1599</v>
      </c>
      <c r="U50" s="104">
        <v>1671.5819999999999</v>
      </c>
      <c r="V50" s="104">
        <v>1797.7660000000001</v>
      </c>
      <c r="W50" s="104">
        <v>1960.5909999999999</v>
      </c>
      <c r="X50" s="104">
        <v>2068.6850000000004</v>
      </c>
      <c r="Y50" s="104">
        <v>2173.4</v>
      </c>
      <c r="Z50" s="105">
        <v>2445.8869999999997</v>
      </c>
      <c r="AA50" s="105">
        <v>2439.875</v>
      </c>
      <c r="AB50" s="105">
        <v>2568.5780000000004</v>
      </c>
      <c r="AC50" s="104">
        <v>2653.8449999999998</v>
      </c>
    </row>
    <row r="51" spans="1:29" x14ac:dyDescent="0.2">
      <c r="A51" s="102" t="s">
        <v>17</v>
      </c>
      <c r="B51" s="103"/>
      <c r="C51" s="104">
        <v>3874.0687859821137</v>
      </c>
      <c r="D51" s="104">
        <v>4284.4163499119049</v>
      </c>
      <c r="E51" s="104">
        <v>4599.6318897404071</v>
      </c>
      <c r="F51" s="104">
        <v>4839.4407346990101</v>
      </c>
      <c r="G51" s="104">
        <v>5352.4739848928421</v>
      </c>
      <c r="H51" s="104">
        <v>5826.0284311351334</v>
      </c>
      <c r="I51" s="104">
        <v>6072.4603535599717</v>
      </c>
      <c r="J51" s="104">
        <v>6613.3995109979987</v>
      </c>
      <c r="K51" s="104">
        <v>6970.0963910640339</v>
      </c>
      <c r="L51" s="104">
        <v>7422.9351826681632</v>
      </c>
      <c r="M51" s="104">
        <v>7780.8207282228695</v>
      </c>
      <c r="N51" s="104">
        <v>8536.8484970552763</v>
      </c>
      <c r="O51" s="104">
        <v>8786.6080000000002</v>
      </c>
      <c r="P51" s="104">
        <v>9353.3319999999985</v>
      </c>
      <c r="Q51" s="104">
        <v>9806.494999999999</v>
      </c>
      <c r="R51" s="104">
        <v>11063.712</v>
      </c>
      <c r="S51" s="104">
        <v>11458.98</v>
      </c>
      <c r="T51" s="104">
        <v>12090.601000000001</v>
      </c>
      <c r="U51" s="104">
        <v>12976.75</v>
      </c>
      <c r="V51" s="104">
        <v>13941.140000000003</v>
      </c>
      <c r="W51" s="104">
        <v>15022.130000000001</v>
      </c>
      <c r="X51" s="104">
        <v>16101.723999999998</v>
      </c>
      <c r="Y51" s="104">
        <v>16828.133000000002</v>
      </c>
      <c r="Z51" s="105">
        <v>17794.111000000001</v>
      </c>
      <c r="AA51" s="105">
        <v>18662.559000000001</v>
      </c>
      <c r="AB51" s="105">
        <v>19737.315999999995</v>
      </c>
      <c r="AC51" s="104">
        <v>21035.709000000003</v>
      </c>
    </row>
    <row r="52" spans="1:29" ht="10.8" thickBot="1" x14ac:dyDescent="0.25">
      <c r="A52" s="112" t="s">
        <v>18</v>
      </c>
      <c r="B52" s="113"/>
      <c r="C52" s="114">
        <v>238.63916133855784</v>
      </c>
      <c r="D52" s="114">
        <v>319.63693483294043</v>
      </c>
      <c r="E52" s="114">
        <v>402.0182960820905</v>
      </c>
      <c r="F52" s="114">
        <v>436.33326841508347</v>
      </c>
      <c r="G52" s="114">
        <v>509.57543740113789</v>
      </c>
      <c r="H52" s="114">
        <v>563.86922199023672</v>
      </c>
      <c r="I52" s="114">
        <v>517.07027390379221</v>
      </c>
      <c r="J52" s="114">
        <v>566.12515506159991</v>
      </c>
      <c r="K52" s="114">
        <v>632.48663911641665</v>
      </c>
      <c r="L52" s="114">
        <v>647.72920130582793</v>
      </c>
      <c r="M52" s="114">
        <v>674.97191134500247</v>
      </c>
      <c r="N52" s="114">
        <v>671.64855144564604</v>
      </c>
      <c r="O52" s="114">
        <v>678.32399999999996</v>
      </c>
      <c r="P52" s="114">
        <v>767.75300000000004</v>
      </c>
      <c r="Q52" s="114">
        <v>912.43399999999997</v>
      </c>
      <c r="R52" s="114">
        <v>762.72799999999995</v>
      </c>
      <c r="S52" s="114">
        <v>826.32799999999997</v>
      </c>
      <c r="T52" s="114">
        <v>857.83100000000002</v>
      </c>
      <c r="U52" s="114">
        <v>866.38900000000001</v>
      </c>
      <c r="V52" s="114">
        <v>917.46400000000006</v>
      </c>
      <c r="W52" s="114">
        <v>959.15</v>
      </c>
      <c r="X52" s="114">
        <v>1174.5940000000001</v>
      </c>
      <c r="Y52" s="114">
        <v>1457.249</v>
      </c>
      <c r="Z52" s="115">
        <v>1550.7270000000001</v>
      </c>
      <c r="AA52" s="115">
        <v>1665.8040000000001</v>
      </c>
      <c r="AB52" s="115">
        <v>1755.2180000000001</v>
      </c>
      <c r="AC52" s="114">
        <v>1819.1289999999999</v>
      </c>
    </row>
    <row r="53" spans="1:29" ht="10.8" thickBot="1" x14ac:dyDescent="0.25">
      <c r="A53" s="116" t="s">
        <v>6</v>
      </c>
      <c r="B53" s="117"/>
      <c r="C53" s="118">
        <v>4112.7079473206713</v>
      </c>
      <c r="D53" s="118">
        <v>4604.0532847448458</v>
      </c>
      <c r="E53" s="118">
        <v>5001.6501858224974</v>
      </c>
      <c r="F53" s="118">
        <v>5275.7740031140938</v>
      </c>
      <c r="G53" s="118">
        <v>5862.0494222939797</v>
      </c>
      <c r="H53" s="118">
        <v>6389.8976531253702</v>
      </c>
      <c r="I53" s="118">
        <v>6589.5306274637642</v>
      </c>
      <c r="J53" s="118">
        <v>7179.5246660595985</v>
      </c>
      <c r="K53" s="118">
        <v>7602.5830301804508</v>
      </c>
      <c r="L53" s="118">
        <v>8070.6643839739909</v>
      </c>
      <c r="M53" s="118">
        <v>8455.7926395678714</v>
      </c>
      <c r="N53" s="118">
        <v>9208.4970485009217</v>
      </c>
      <c r="O53" s="118">
        <v>9464.9320000000007</v>
      </c>
      <c r="P53" s="118">
        <v>10121.084999999999</v>
      </c>
      <c r="Q53" s="118">
        <v>10718.928999999998</v>
      </c>
      <c r="R53" s="118">
        <v>11826.439999999999</v>
      </c>
      <c r="S53" s="118">
        <v>12285.307999999999</v>
      </c>
      <c r="T53" s="118">
        <v>12948.432000000001</v>
      </c>
      <c r="U53" s="118">
        <v>13843.138999999999</v>
      </c>
      <c r="V53" s="118">
        <v>14858.604000000003</v>
      </c>
      <c r="W53" s="118">
        <v>15981.28</v>
      </c>
      <c r="X53" s="118">
        <v>17276.317999999999</v>
      </c>
      <c r="Y53" s="118">
        <v>18285.382000000001</v>
      </c>
      <c r="Z53" s="119">
        <v>19344.838</v>
      </c>
      <c r="AA53" s="119">
        <v>20328.363000000001</v>
      </c>
      <c r="AB53" s="119">
        <v>21492.533999999996</v>
      </c>
      <c r="AC53" s="118">
        <v>22854.838000000003</v>
      </c>
    </row>
    <row r="54" spans="1:29" x14ac:dyDescent="0.2">
      <c r="A54" s="78"/>
      <c r="B54" s="78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1"/>
      <c r="AA54" s="121"/>
      <c r="AB54" s="121"/>
    </row>
    <row r="55" spans="1:29" x14ac:dyDescent="0.2">
      <c r="A55" s="78"/>
      <c r="B55" s="78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3"/>
      <c r="AA55" s="123"/>
      <c r="AB55" s="123"/>
    </row>
    <row r="56" spans="1:29" ht="13.2" x14ac:dyDescent="0.25">
      <c r="A56" s="78" t="s">
        <v>204</v>
      </c>
      <c r="B56" s="78"/>
      <c r="Z56" s="41"/>
      <c r="AA56" s="41"/>
      <c r="AB56" s="41"/>
    </row>
    <row r="57" spans="1:29" ht="13.8" thickBot="1" x14ac:dyDescent="0.3">
      <c r="A57" s="78" t="s">
        <v>130</v>
      </c>
      <c r="B57" s="78"/>
      <c r="Z57" s="41"/>
      <c r="AA57" s="41"/>
      <c r="AB57" s="41"/>
    </row>
    <row r="58" spans="1:29" ht="10.8" thickBot="1" x14ac:dyDescent="0.25">
      <c r="A58" s="96" t="s">
        <v>0</v>
      </c>
      <c r="B58" s="97"/>
      <c r="C58" s="80">
        <v>1993</v>
      </c>
      <c r="D58" s="80">
        <v>1994</v>
      </c>
      <c r="E58" s="80">
        <v>1995</v>
      </c>
      <c r="F58" s="80">
        <v>1996</v>
      </c>
      <c r="G58" s="80">
        <v>1997</v>
      </c>
      <c r="H58" s="80">
        <v>1998</v>
      </c>
      <c r="I58" s="80">
        <v>1999</v>
      </c>
      <c r="J58" s="80">
        <v>2000</v>
      </c>
      <c r="K58" s="80">
        <v>2001</v>
      </c>
      <c r="L58" s="80">
        <v>2002</v>
      </c>
      <c r="M58" s="80">
        <v>2003</v>
      </c>
      <c r="N58" s="80">
        <v>2004</v>
      </c>
      <c r="O58" s="80">
        <v>2005</v>
      </c>
      <c r="P58" s="80">
        <v>2006</v>
      </c>
      <c r="Q58" s="80">
        <v>2007</v>
      </c>
      <c r="R58" s="80">
        <v>2008</v>
      </c>
      <c r="S58" s="80">
        <v>2009</v>
      </c>
      <c r="T58" s="80">
        <v>2010</v>
      </c>
      <c r="U58" s="80">
        <v>2011</v>
      </c>
      <c r="V58" s="80">
        <v>2012</v>
      </c>
      <c r="W58" s="80">
        <v>2013</v>
      </c>
      <c r="X58" s="80">
        <v>2014</v>
      </c>
      <c r="Y58" s="80">
        <v>2015</v>
      </c>
      <c r="Z58" s="81">
        <v>2016</v>
      </c>
      <c r="AA58" s="81">
        <v>2017</v>
      </c>
      <c r="AB58" s="81">
        <v>2018</v>
      </c>
      <c r="AC58" s="80">
        <v>2019</v>
      </c>
    </row>
    <row r="59" spans="1:29" x14ac:dyDescent="0.2">
      <c r="A59" s="98" t="s">
        <v>7</v>
      </c>
      <c r="B59" s="99"/>
      <c r="C59" s="100">
        <v>851.96814808257045</v>
      </c>
      <c r="D59" s="100">
        <v>901.0202559384287</v>
      </c>
      <c r="E59" s="100">
        <v>901.90856268605626</v>
      </c>
      <c r="F59" s="100">
        <v>950.82011180838811</v>
      </c>
      <c r="G59" s="100">
        <v>977.08451950084714</v>
      </c>
      <c r="H59" s="100">
        <v>1028.2615715010695</v>
      </c>
      <c r="I59" s="100">
        <v>1086.8797766103439</v>
      </c>
      <c r="J59" s="100">
        <v>1137.3807865426659</v>
      </c>
      <c r="K59" s="100">
        <v>1208.4914768516594</v>
      </c>
      <c r="L59" s="100">
        <v>1244.8125311163737</v>
      </c>
      <c r="M59" s="100">
        <v>1216.8177488628692</v>
      </c>
      <c r="N59" s="100">
        <v>1313.1497622750651</v>
      </c>
      <c r="O59" s="100">
        <v>1333</v>
      </c>
      <c r="P59" s="100">
        <v>1323.789</v>
      </c>
      <c r="Q59" s="100">
        <v>1383.9988873058028</v>
      </c>
      <c r="R59" s="100">
        <v>1438.1559999999999</v>
      </c>
      <c r="S59" s="100">
        <v>1449.5561345124975</v>
      </c>
      <c r="T59" s="100">
        <v>1532.4915245606855</v>
      </c>
      <c r="U59" s="100">
        <v>1572.4636399356891</v>
      </c>
      <c r="V59" s="100">
        <v>1630.0150644487946</v>
      </c>
      <c r="W59" s="100">
        <v>1744.5083047415612</v>
      </c>
      <c r="X59" s="100">
        <v>1852.4250000000002</v>
      </c>
      <c r="Y59" s="100">
        <v>1950.421</v>
      </c>
      <c r="Z59" s="101">
        <v>2048.6675215176506</v>
      </c>
      <c r="AA59" s="101">
        <v>2114.4966843145921</v>
      </c>
      <c r="AB59" s="101">
        <v>2221.7939494081734</v>
      </c>
      <c r="AC59" s="100">
        <v>2283.143</v>
      </c>
    </row>
    <row r="60" spans="1:29" x14ac:dyDescent="0.2">
      <c r="A60" s="102" t="s">
        <v>121</v>
      </c>
      <c r="B60" s="103"/>
      <c r="C60" s="104">
        <v>687.51780320352793</v>
      </c>
      <c r="D60" s="104">
        <v>721.32283786804112</v>
      </c>
      <c r="E60" s="104">
        <v>719.14213407889258</v>
      </c>
      <c r="F60" s="104">
        <v>772.46448470616667</v>
      </c>
      <c r="G60" s="104">
        <v>793.84485135717614</v>
      </c>
      <c r="H60" s="104">
        <v>824.97054745000344</v>
      </c>
      <c r="I60" s="104">
        <v>847.61769698094224</v>
      </c>
      <c r="J60" s="104">
        <v>897.81463936320802</v>
      </c>
      <c r="K60" s="104">
        <v>947.26502127924118</v>
      </c>
      <c r="L60" s="104">
        <v>1011.6806110599215</v>
      </c>
      <c r="M60" s="104">
        <v>989.72881950874205</v>
      </c>
      <c r="N60" s="104">
        <v>1048.2465100382835</v>
      </c>
      <c r="O60" s="104">
        <v>957.90200000000004</v>
      </c>
      <c r="P60" s="104">
        <v>929.79300000000001</v>
      </c>
      <c r="Q60" s="104">
        <v>959.81978819862195</v>
      </c>
      <c r="R60" s="104">
        <v>996.85900000000004</v>
      </c>
      <c r="S60" s="104">
        <v>1019.9226643463759</v>
      </c>
      <c r="T60" s="104">
        <v>1073.3118501855488</v>
      </c>
      <c r="U60" s="104">
        <v>1101.1810245787635</v>
      </c>
      <c r="V60" s="104">
        <v>1142.2794260857945</v>
      </c>
      <c r="W60" s="104">
        <v>1226.0423245726629</v>
      </c>
      <c r="X60" s="104">
        <v>1283.345</v>
      </c>
      <c r="Y60" s="104">
        <v>1364.7619999999999</v>
      </c>
      <c r="Z60" s="105">
        <v>1447.2486159277312</v>
      </c>
      <c r="AA60" s="105">
        <v>1479.769</v>
      </c>
      <c r="AB60" s="105">
        <v>1550.1113885140053</v>
      </c>
      <c r="AC60" s="104">
        <v>1604.864</v>
      </c>
    </row>
    <row r="61" spans="1:29" x14ac:dyDescent="0.2">
      <c r="A61" s="102" t="s">
        <v>122</v>
      </c>
      <c r="B61" s="103"/>
      <c r="C61" s="104">
        <v>77.273617066189729</v>
      </c>
      <c r="D61" s="104">
        <v>83.277749731775089</v>
      </c>
      <c r="E61" s="104">
        <v>82.280916080727906</v>
      </c>
      <c r="F61" s="104">
        <v>87.504308298418536</v>
      </c>
      <c r="G61" s="104">
        <v>96.808334750121929</v>
      </c>
      <c r="H61" s="104">
        <v>105.914107959465</v>
      </c>
      <c r="I61" s="104">
        <v>108.4667782322242</v>
      </c>
      <c r="J61" s="104">
        <v>115.54534851572718</v>
      </c>
      <c r="K61" s="104">
        <v>127.18813456594783</v>
      </c>
      <c r="L61" s="104">
        <v>130.9719786088782</v>
      </c>
      <c r="M61" s="104">
        <v>122.39674634337202</v>
      </c>
      <c r="N61" s="104">
        <v>130.37122632239485</v>
      </c>
      <c r="O61" s="104">
        <v>124.971</v>
      </c>
      <c r="P61" s="104">
        <v>130.93899999999999</v>
      </c>
      <c r="Q61" s="104">
        <v>130.78740479055014</v>
      </c>
      <c r="R61" s="104">
        <v>142.738</v>
      </c>
      <c r="S61" s="104">
        <v>150.8913933287981</v>
      </c>
      <c r="T61" s="104">
        <v>159.19634630552039</v>
      </c>
      <c r="U61" s="104">
        <v>167.08315814461037</v>
      </c>
      <c r="V61" s="104">
        <v>173.86863447614977</v>
      </c>
      <c r="W61" s="104">
        <v>190.96305179673473</v>
      </c>
      <c r="X61" s="104">
        <v>201.785</v>
      </c>
      <c r="Y61" s="104">
        <v>216.33500000000001</v>
      </c>
      <c r="Z61" s="105">
        <v>225.74090558991938</v>
      </c>
      <c r="AA61" s="105">
        <v>236.27496113652933</v>
      </c>
      <c r="AB61" s="105">
        <v>246.61509772101388</v>
      </c>
      <c r="AC61" s="104">
        <v>260.14499999999998</v>
      </c>
    </row>
    <row r="62" spans="1:29" x14ac:dyDescent="0.2">
      <c r="A62" s="102" t="s">
        <v>8</v>
      </c>
      <c r="B62" s="103"/>
      <c r="C62" s="104">
        <v>62.531774696411595</v>
      </c>
      <c r="D62" s="104">
        <v>71.627227457191509</v>
      </c>
      <c r="E62" s="104">
        <v>77.158015342401626</v>
      </c>
      <c r="F62" s="104">
        <v>68.145357995393567</v>
      </c>
      <c r="G62" s="104">
        <v>62.408452211154916</v>
      </c>
      <c r="H62" s="104">
        <v>68.75734240465151</v>
      </c>
      <c r="I62" s="104">
        <v>99.302842654755636</v>
      </c>
      <c r="J62" s="104">
        <v>90.654997385283465</v>
      </c>
      <c r="K62" s="104">
        <v>95.869980228672617</v>
      </c>
      <c r="L62" s="104">
        <v>62.858689214495882</v>
      </c>
      <c r="M62" s="104">
        <v>67.660609575391689</v>
      </c>
      <c r="N62" s="104">
        <v>95.01530570281227</v>
      </c>
      <c r="O62" s="104">
        <v>216.67599999999999</v>
      </c>
      <c r="P62" s="104">
        <v>225.06</v>
      </c>
      <c r="Q62" s="104">
        <v>254.53017036387988</v>
      </c>
      <c r="R62" s="104">
        <v>257.85700000000003</v>
      </c>
      <c r="S62" s="104">
        <v>235.87284039149421</v>
      </c>
      <c r="T62" s="104">
        <v>256.15551936867558</v>
      </c>
      <c r="U62" s="104">
        <v>259.12580361913388</v>
      </c>
      <c r="V62" s="104">
        <v>266.1488633842709</v>
      </c>
      <c r="W62" s="104">
        <v>278.66012855877574</v>
      </c>
      <c r="X62" s="104">
        <v>316.97800000000001</v>
      </c>
      <c r="Y62" s="104">
        <v>317.47199999999998</v>
      </c>
      <c r="Z62" s="105">
        <v>321.24799999999999</v>
      </c>
      <c r="AA62" s="105">
        <v>341.55572317806281</v>
      </c>
      <c r="AB62" s="105">
        <v>366.43043391344918</v>
      </c>
      <c r="AC62" s="104">
        <v>356.66800000000001</v>
      </c>
    </row>
    <row r="63" spans="1:29" x14ac:dyDescent="0.2">
      <c r="A63" s="102" t="s">
        <v>123</v>
      </c>
      <c r="B63" s="103"/>
      <c r="C63" s="104">
        <v>24.644953116441069</v>
      </c>
      <c r="D63" s="104">
        <v>24.792440881420983</v>
      </c>
      <c r="E63" s="104">
        <v>23.327497184034037</v>
      </c>
      <c r="F63" s="104">
        <v>22.705960808409223</v>
      </c>
      <c r="G63" s="104">
        <v>24.022881182394126</v>
      </c>
      <c r="H63" s="104">
        <v>28.619573686949611</v>
      </c>
      <c r="I63" s="104">
        <v>31.492458742421935</v>
      </c>
      <c r="J63" s="104">
        <v>33.365801278447194</v>
      </c>
      <c r="K63" s="104">
        <v>38.168340777797873</v>
      </c>
      <c r="L63" s="104">
        <v>39.30125223307823</v>
      </c>
      <c r="M63" s="104">
        <v>37.031573435363448</v>
      </c>
      <c r="N63" s="104">
        <v>39.516720211574309</v>
      </c>
      <c r="O63" s="104">
        <v>33.451000000000001</v>
      </c>
      <c r="P63" s="104">
        <v>37.997</v>
      </c>
      <c r="Q63" s="104">
        <v>38.861523952750737</v>
      </c>
      <c r="R63" s="104">
        <v>40.701999999999998</v>
      </c>
      <c r="S63" s="104">
        <v>42.869236445829401</v>
      </c>
      <c r="T63" s="104">
        <v>43.8278087009407</v>
      </c>
      <c r="U63" s="104">
        <v>45.073653593181476</v>
      </c>
      <c r="V63" s="104">
        <v>47.718140502579367</v>
      </c>
      <c r="W63" s="104">
        <v>48.842799813387771</v>
      </c>
      <c r="X63" s="104">
        <v>50.317</v>
      </c>
      <c r="Y63" s="104">
        <v>51.851999999999997</v>
      </c>
      <c r="Z63" s="105">
        <v>54.43</v>
      </c>
      <c r="AA63" s="105">
        <v>56.896999999999998</v>
      </c>
      <c r="AB63" s="105">
        <v>58.637029259705187</v>
      </c>
      <c r="AC63" s="104">
        <v>61.466000000000001</v>
      </c>
    </row>
    <row r="64" spans="1:29" x14ac:dyDescent="0.2">
      <c r="A64" s="106" t="s">
        <v>9</v>
      </c>
      <c r="B64" s="103"/>
      <c r="C64" s="108">
        <v>1889.6383555235104</v>
      </c>
      <c r="D64" s="108">
        <v>1833.5465814170216</v>
      </c>
      <c r="E64" s="108">
        <v>1772.8547833530454</v>
      </c>
      <c r="F64" s="108">
        <v>1751.9940322988091</v>
      </c>
      <c r="G64" s="108">
        <v>1718.7859171306582</v>
      </c>
      <c r="H64" s="108">
        <v>1864.2458058844884</v>
      </c>
      <c r="I64" s="108">
        <v>2006.378902888875</v>
      </c>
      <c r="J64" s="108">
        <v>2066.4045676652659</v>
      </c>
      <c r="K64" s="108">
        <v>2085.5981836832366</v>
      </c>
      <c r="L64" s="108">
        <v>2251.2578160909002</v>
      </c>
      <c r="M64" s="108">
        <v>2256.240317767993</v>
      </c>
      <c r="N64" s="108">
        <v>2298.8231770702046</v>
      </c>
      <c r="O64" s="108">
        <v>2658.9530000000004</v>
      </c>
      <c r="P64" s="108">
        <v>2813.8209999999999</v>
      </c>
      <c r="Q64" s="108">
        <v>2903.1470887708419</v>
      </c>
      <c r="R64" s="108">
        <v>2972.6749999999997</v>
      </c>
      <c r="S64" s="108">
        <v>2959.9986011499041</v>
      </c>
      <c r="T64" s="108">
        <v>2924.0895679921769</v>
      </c>
      <c r="U64" s="108">
        <v>3022.4969386119715</v>
      </c>
      <c r="V64" s="108">
        <v>3176.9535765219821</v>
      </c>
      <c r="W64" s="108">
        <v>3395.894443000383</v>
      </c>
      <c r="X64" s="108">
        <v>3583.33</v>
      </c>
      <c r="Y64" s="108">
        <v>3925.6979999999994</v>
      </c>
      <c r="Z64" s="109">
        <v>4065.5739529632251</v>
      </c>
      <c r="AA64" s="109">
        <v>4116.5637841204061</v>
      </c>
      <c r="AB64" s="109">
        <v>4244.1333378863601</v>
      </c>
      <c r="AC64" s="108">
        <v>4452.6279999999988</v>
      </c>
    </row>
    <row r="65" spans="1:29" x14ac:dyDescent="0.2">
      <c r="A65" s="102" t="s">
        <v>10</v>
      </c>
      <c r="B65" s="107"/>
      <c r="C65" s="104">
        <v>680.77908586874423</v>
      </c>
      <c r="D65" s="104">
        <v>701.68035829577195</v>
      </c>
      <c r="E65" s="104">
        <v>740.7054589638858</v>
      </c>
      <c r="F65" s="104">
        <v>747.69776789482387</v>
      </c>
      <c r="G65" s="104">
        <v>793.70111831158692</v>
      </c>
      <c r="H65" s="104">
        <v>849.16871970075601</v>
      </c>
      <c r="I65" s="104">
        <v>847.24268146303655</v>
      </c>
      <c r="J65" s="104">
        <v>752.01540071985585</v>
      </c>
      <c r="K65" s="104">
        <v>685.82296828723929</v>
      </c>
      <c r="L65" s="104">
        <v>714.09433539998452</v>
      </c>
      <c r="M65" s="104">
        <v>725.66820244943949</v>
      </c>
      <c r="N65" s="104">
        <v>794.49279005172616</v>
      </c>
      <c r="O65" s="104">
        <v>680.49099999999999</v>
      </c>
      <c r="P65" s="104">
        <v>731.11800000000005</v>
      </c>
      <c r="Q65" s="104">
        <v>703.6392904407744</v>
      </c>
      <c r="R65" s="104">
        <v>846.53800000000001</v>
      </c>
      <c r="S65" s="104">
        <v>781.49077001031401</v>
      </c>
      <c r="T65" s="104">
        <v>710.78298416714051</v>
      </c>
      <c r="U65" s="104">
        <v>662.92473655991716</v>
      </c>
      <c r="V65" s="104">
        <v>685.98427240186356</v>
      </c>
      <c r="W65" s="104">
        <v>743.43899999999996</v>
      </c>
      <c r="X65" s="104">
        <v>849.41699999999992</v>
      </c>
      <c r="Y65" s="104">
        <v>1059.769</v>
      </c>
      <c r="Z65" s="105">
        <v>1023.9768008547427</v>
      </c>
      <c r="AA65" s="105">
        <v>859.09404047533906</v>
      </c>
      <c r="AB65" s="105">
        <v>837.15704190031079</v>
      </c>
      <c r="AC65" s="104">
        <v>907.22699999999998</v>
      </c>
    </row>
    <row r="66" spans="1:29" x14ac:dyDescent="0.2">
      <c r="A66" s="102" t="s">
        <v>11</v>
      </c>
      <c r="B66" s="103"/>
      <c r="C66" s="104">
        <v>678.31397297821445</v>
      </c>
      <c r="D66" s="104">
        <v>699.35707194124745</v>
      </c>
      <c r="E66" s="104">
        <v>738.64758863069005</v>
      </c>
      <c r="F66" s="104">
        <v>745.72849049201329</v>
      </c>
      <c r="G66" s="104">
        <v>791.07861951840766</v>
      </c>
      <c r="H66" s="104">
        <v>845.64041307271486</v>
      </c>
      <c r="I66" s="104">
        <v>842.73514774184002</v>
      </c>
      <c r="J66" s="104">
        <v>747.54282496759595</v>
      </c>
      <c r="K66" s="104">
        <v>681.55009095715513</v>
      </c>
      <c r="L66" s="104">
        <v>708.96889624593689</v>
      </c>
      <c r="M66" s="104">
        <v>719.5240999382745</v>
      </c>
      <c r="N66" s="104">
        <v>788.38793839339769</v>
      </c>
      <c r="O66" s="104">
        <v>670.62099999999998</v>
      </c>
      <c r="P66" s="104">
        <v>722.31100000000004</v>
      </c>
      <c r="Q66" s="104">
        <v>694.21154615552882</v>
      </c>
      <c r="R66" s="104">
        <v>836.95299999999997</v>
      </c>
      <c r="S66" s="104">
        <v>771.83585070552351</v>
      </c>
      <c r="T66" s="104">
        <v>700.86750026217078</v>
      </c>
      <c r="U66" s="104">
        <v>652.58627830735247</v>
      </c>
      <c r="V66" s="104">
        <v>676.73825280144331</v>
      </c>
      <c r="W66" s="104">
        <v>733.85799999999995</v>
      </c>
      <c r="X66" s="104">
        <v>839.72299999999996</v>
      </c>
      <c r="Y66" s="104">
        <v>1048.3720000000001</v>
      </c>
      <c r="Z66" s="105">
        <v>1011.1088008547426</v>
      </c>
      <c r="AA66" s="105">
        <v>845.55204047533903</v>
      </c>
      <c r="AB66" s="105">
        <v>822.8684205917848</v>
      </c>
      <c r="AC66" s="104">
        <v>893.21100000000001</v>
      </c>
    </row>
    <row r="67" spans="1:29" x14ac:dyDescent="0.2">
      <c r="A67" s="110" t="s">
        <v>12</v>
      </c>
      <c r="B67" s="103"/>
      <c r="C67" s="104">
        <v>416.1707739156015</v>
      </c>
      <c r="D67" s="104">
        <v>407.22840497437994</v>
      </c>
      <c r="E67" s="104">
        <v>384.96633679185203</v>
      </c>
      <c r="F67" s="104">
        <v>373.65221898326661</v>
      </c>
      <c r="G67" s="104">
        <v>333.13778462321943</v>
      </c>
      <c r="H67" s="104">
        <v>358.19054447484126</v>
      </c>
      <c r="I67" s="104">
        <v>406.86349081181635</v>
      </c>
      <c r="J67" s="104">
        <v>459.5958880962458</v>
      </c>
      <c r="K67" s="104">
        <v>497.83064806034497</v>
      </c>
      <c r="L67" s="104">
        <v>557.6304215454561</v>
      </c>
      <c r="M67" s="104">
        <v>590.03427664794265</v>
      </c>
      <c r="N67" s="104">
        <v>517.0239939522387</v>
      </c>
      <c r="O67" s="104">
        <v>588.57900000000006</v>
      </c>
      <c r="P67" s="104">
        <v>611.41800000000001</v>
      </c>
      <c r="Q67" s="104">
        <v>637.12405664568564</v>
      </c>
      <c r="R67" s="104">
        <v>659.95999999999992</v>
      </c>
      <c r="S67" s="104">
        <v>672.19524768153781</v>
      </c>
      <c r="T67" s="104">
        <v>677.75751435484608</v>
      </c>
      <c r="U67" s="104">
        <v>740.9761019336994</v>
      </c>
      <c r="V67" s="104">
        <v>781.95434174762386</v>
      </c>
      <c r="W67" s="104">
        <v>835.12456579975662</v>
      </c>
      <c r="X67" s="104">
        <v>851.19600000000003</v>
      </c>
      <c r="Y67" s="104">
        <v>867.55399999999997</v>
      </c>
      <c r="Z67" s="105">
        <v>917.25713138954177</v>
      </c>
      <c r="AA67" s="105">
        <v>986.45191540411315</v>
      </c>
      <c r="AB67" s="105">
        <v>1026.0972386574858</v>
      </c>
      <c r="AC67" s="104">
        <v>1052.027</v>
      </c>
    </row>
    <row r="68" spans="1:29" x14ac:dyDescent="0.2">
      <c r="A68" s="110" t="s">
        <v>80</v>
      </c>
      <c r="B68" s="111"/>
      <c r="C68" s="104">
        <v>544.71885207008461</v>
      </c>
      <c r="D68" s="104">
        <v>519.14496262266141</v>
      </c>
      <c r="E68" s="104">
        <v>465.45748547973579</v>
      </c>
      <c r="F68" s="104">
        <v>453.52488152226528</v>
      </c>
      <c r="G68" s="104">
        <v>431.77709178100889</v>
      </c>
      <c r="H68" s="104">
        <v>486.6154877162034</v>
      </c>
      <c r="I68" s="104">
        <v>536.09877949122642</v>
      </c>
      <c r="J68" s="104">
        <v>628.77989787347462</v>
      </c>
      <c r="K68" s="104">
        <v>669.59799629139172</v>
      </c>
      <c r="L68" s="104">
        <v>696.80610821860262</v>
      </c>
      <c r="M68" s="104">
        <v>655.08722481445841</v>
      </c>
      <c r="N68" s="104">
        <v>614.48214902956954</v>
      </c>
      <c r="O68" s="104">
        <v>729.99</v>
      </c>
      <c r="P68" s="104">
        <v>790.23599999999988</v>
      </c>
      <c r="Q68" s="104">
        <v>829.50820796523624</v>
      </c>
      <c r="R68" s="104">
        <v>784.2170000000001</v>
      </c>
      <c r="S68" s="104">
        <v>828.44281908753749</v>
      </c>
      <c r="T68" s="104">
        <v>855.66054657762754</v>
      </c>
      <c r="U68" s="104">
        <v>913.35516828446521</v>
      </c>
      <c r="V68" s="104">
        <v>966.41052363067945</v>
      </c>
      <c r="W68" s="104">
        <v>1015.8849148925084</v>
      </c>
      <c r="X68" s="104">
        <v>1019.942</v>
      </c>
      <c r="Y68" s="104">
        <v>1061.1539999999998</v>
      </c>
      <c r="Z68" s="105">
        <v>1108.0316406903326</v>
      </c>
      <c r="AA68" s="105">
        <v>1169.7888282409538</v>
      </c>
      <c r="AB68" s="105">
        <v>1208.144997356191</v>
      </c>
      <c r="AC68" s="104">
        <v>1273.1839999999997</v>
      </c>
    </row>
    <row r="69" spans="1:29" x14ac:dyDescent="0.2">
      <c r="A69" s="110" t="s">
        <v>124</v>
      </c>
      <c r="B69" s="111"/>
      <c r="C69" s="104">
        <v>70.845441923325282</v>
      </c>
      <c r="D69" s="104">
        <v>69.711079562018412</v>
      </c>
      <c r="E69" s="104">
        <v>72.779985880431568</v>
      </c>
      <c r="F69" s="104">
        <v>74.292675142182617</v>
      </c>
      <c r="G69" s="104">
        <v>73.61004526945807</v>
      </c>
      <c r="H69" s="104">
        <v>69.946571508513088</v>
      </c>
      <c r="I69" s="104">
        <v>80.92583845515523</v>
      </c>
      <c r="J69" s="104">
        <v>81.747125417343184</v>
      </c>
      <c r="K69" s="104">
        <v>74.338348564505836</v>
      </c>
      <c r="L69" s="104">
        <v>73.581193557431973</v>
      </c>
      <c r="M69" s="104">
        <v>69.240306758886476</v>
      </c>
      <c r="N69" s="104">
        <v>82.980278605949891</v>
      </c>
      <c r="O69" s="104">
        <v>82.4</v>
      </c>
      <c r="P69" s="104">
        <v>89.983999999999995</v>
      </c>
      <c r="Q69" s="104">
        <v>99.395146888329862</v>
      </c>
      <c r="R69" s="104">
        <v>70.95</v>
      </c>
      <c r="S69" s="104">
        <v>60.504244433715911</v>
      </c>
      <c r="T69" s="104">
        <v>61.482169574062759</v>
      </c>
      <c r="U69" s="104">
        <v>67.786096292926828</v>
      </c>
      <c r="V69" s="104">
        <v>71.167933348825756</v>
      </c>
      <c r="W69" s="104">
        <v>79.853999999999999</v>
      </c>
      <c r="X69" s="104">
        <v>89.882999999999996</v>
      </c>
      <c r="Y69" s="104">
        <v>97.870999999999995</v>
      </c>
      <c r="Z69" s="105">
        <v>101.143</v>
      </c>
      <c r="AA69" s="105">
        <v>107.127</v>
      </c>
      <c r="AB69" s="105">
        <v>108.36080996347178</v>
      </c>
      <c r="AC69" s="104">
        <v>108.65900000000001</v>
      </c>
    </row>
    <row r="70" spans="1:29" x14ac:dyDescent="0.2">
      <c r="A70" s="110" t="s">
        <v>125</v>
      </c>
      <c r="B70" s="103"/>
      <c r="C70" s="104">
        <v>39.943666651924154</v>
      </c>
      <c r="D70" s="104">
        <v>37.07716370229106</v>
      </c>
      <c r="E70" s="104">
        <v>37.793745343455505</v>
      </c>
      <c r="F70" s="104">
        <v>38.64978243571629</v>
      </c>
      <c r="G70" s="104">
        <v>41.260441282351337</v>
      </c>
      <c r="H70" s="104">
        <v>39.080442929411795</v>
      </c>
      <c r="I70" s="104">
        <v>38.549429395613139</v>
      </c>
      <c r="J70" s="104">
        <v>38.25391324369096</v>
      </c>
      <c r="K70" s="104">
        <v>37.886047470243049</v>
      </c>
      <c r="L70" s="104">
        <v>40.203368035383377</v>
      </c>
      <c r="M70" s="104">
        <v>41.577713544679483</v>
      </c>
      <c r="N70" s="104">
        <v>49.875802798732693</v>
      </c>
      <c r="O70" s="104">
        <v>67.822999999999993</v>
      </c>
      <c r="P70" s="104">
        <v>69.582999999999998</v>
      </c>
      <c r="Q70" s="104">
        <v>69.964798698457827</v>
      </c>
      <c r="R70" s="104">
        <v>75.040000000000006</v>
      </c>
      <c r="S70" s="104">
        <v>76.221519958743883</v>
      </c>
      <c r="T70" s="104">
        <v>78.366763469947983</v>
      </c>
      <c r="U70" s="104">
        <v>80.16061989214468</v>
      </c>
      <c r="V70" s="104">
        <v>84.268877289974526</v>
      </c>
      <c r="W70" s="104">
        <v>87.69</v>
      </c>
      <c r="X70" s="104">
        <v>91.241</v>
      </c>
      <c r="Y70" s="104">
        <v>100.369</v>
      </c>
      <c r="Z70" s="105">
        <v>98.986999999999995</v>
      </c>
      <c r="AA70" s="105">
        <v>105.435</v>
      </c>
      <c r="AB70" s="105">
        <v>108.12978621738186</v>
      </c>
      <c r="AC70" s="104">
        <v>110.044</v>
      </c>
    </row>
    <row r="71" spans="1:29" x14ac:dyDescent="0.2">
      <c r="A71" s="102" t="s">
        <v>13</v>
      </c>
      <c r="B71" s="103"/>
      <c r="C71" s="104">
        <v>137.18053509383049</v>
      </c>
      <c r="D71" s="104">
        <v>98.704612259898397</v>
      </c>
      <c r="E71" s="104">
        <v>71.151770893684699</v>
      </c>
      <c r="F71" s="104">
        <v>64.176706320554374</v>
      </c>
      <c r="G71" s="104">
        <v>45.299435863033636</v>
      </c>
      <c r="H71" s="104">
        <v>61.244039554763006</v>
      </c>
      <c r="I71" s="104">
        <v>96.698683272027068</v>
      </c>
      <c r="J71" s="104">
        <v>106.01234231465578</v>
      </c>
      <c r="K71" s="104">
        <v>120.12217500951188</v>
      </c>
      <c r="L71" s="104">
        <v>168.94238933404151</v>
      </c>
      <c r="M71" s="104">
        <v>174.63259355258629</v>
      </c>
      <c r="N71" s="104">
        <v>239.96816263198735</v>
      </c>
      <c r="O71" s="104">
        <v>509.67</v>
      </c>
      <c r="P71" s="104">
        <v>521.48199999999997</v>
      </c>
      <c r="Q71" s="104">
        <v>563.5155881323584</v>
      </c>
      <c r="R71" s="104">
        <v>535.97</v>
      </c>
      <c r="S71" s="104">
        <v>541.14399997805526</v>
      </c>
      <c r="T71" s="104">
        <v>540.03958984855171</v>
      </c>
      <c r="U71" s="104">
        <v>557.29421564881898</v>
      </c>
      <c r="V71" s="104">
        <v>587.16762810301464</v>
      </c>
      <c r="W71" s="104">
        <v>633.90196230811864</v>
      </c>
      <c r="X71" s="104">
        <v>681.65099999999995</v>
      </c>
      <c r="Y71" s="104">
        <v>738.98099999999999</v>
      </c>
      <c r="Z71" s="105">
        <v>816.1783800286081</v>
      </c>
      <c r="AA71" s="105">
        <v>888.66700000000003</v>
      </c>
      <c r="AB71" s="105">
        <v>956.24346379151871</v>
      </c>
      <c r="AC71" s="104">
        <v>1001.487</v>
      </c>
    </row>
    <row r="72" spans="1:29" x14ac:dyDescent="0.2">
      <c r="A72" s="106" t="s">
        <v>14</v>
      </c>
      <c r="B72" s="107"/>
      <c r="C72" s="108">
        <v>2646.8424957670718</v>
      </c>
      <c r="D72" s="108">
        <v>2719.0055475005697</v>
      </c>
      <c r="E72" s="108">
        <v>2893.8137399524171</v>
      </c>
      <c r="F72" s="108">
        <v>3051.4617315437981</v>
      </c>
      <c r="G72" s="108">
        <v>3229.1196569669469</v>
      </c>
      <c r="H72" s="108">
        <v>3325.9345708892224</v>
      </c>
      <c r="I72" s="108">
        <v>3584.3451876061799</v>
      </c>
      <c r="J72" s="108">
        <v>3670.0295507328756</v>
      </c>
      <c r="K72" s="108">
        <v>3986.9861785752546</v>
      </c>
      <c r="L72" s="108">
        <v>4142.6887708917711</v>
      </c>
      <c r="M72" s="108">
        <v>4520.9473362103035</v>
      </c>
      <c r="N72" s="108">
        <v>4954.3790622456254</v>
      </c>
      <c r="O72" s="108">
        <v>4794.6549999999997</v>
      </c>
      <c r="P72" s="108">
        <v>4916.795000000001</v>
      </c>
      <c r="Q72" s="108">
        <v>5201.4803239233543</v>
      </c>
      <c r="R72" s="108">
        <v>5587.476999999999</v>
      </c>
      <c r="S72" s="108">
        <v>5789.8466482608792</v>
      </c>
      <c r="T72" s="108">
        <v>6100.3661711295208</v>
      </c>
      <c r="U72" s="108">
        <v>6361.7764214523377</v>
      </c>
      <c r="V72" s="108">
        <v>6662.4979990480506</v>
      </c>
      <c r="W72" s="108">
        <v>6955.4242522580553</v>
      </c>
      <c r="X72" s="108">
        <v>7286.8390000000009</v>
      </c>
      <c r="Y72" s="108">
        <v>7536.1930000000002</v>
      </c>
      <c r="Z72" s="109">
        <v>7906.4228836065613</v>
      </c>
      <c r="AA72" s="109">
        <v>8249.4447244529165</v>
      </c>
      <c r="AB72" s="109">
        <v>8613.5874536370993</v>
      </c>
      <c r="AC72" s="108">
        <v>8873.7309999999998</v>
      </c>
    </row>
    <row r="73" spans="1:29" x14ac:dyDescent="0.2">
      <c r="A73" s="102" t="s">
        <v>126</v>
      </c>
      <c r="B73" s="103"/>
      <c r="C73" s="104">
        <v>741.52536949952571</v>
      </c>
      <c r="D73" s="104">
        <v>846.47688195465332</v>
      </c>
      <c r="E73" s="104">
        <v>880.61095407631672</v>
      </c>
      <c r="F73" s="104">
        <v>880.98449847855818</v>
      </c>
      <c r="G73" s="104">
        <v>969.68644380047044</v>
      </c>
      <c r="H73" s="104">
        <v>1030.0474138041507</v>
      </c>
      <c r="I73" s="104">
        <v>1073.5337650242743</v>
      </c>
      <c r="J73" s="104">
        <v>1079.4841835845903</v>
      </c>
      <c r="K73" s="104">
        <v>1158.2946178109419</v>
      </c>
      <c r="L73" s="104">
        <v>1158.5954843489039</v>
      </c>
      <c r="M73" s="104">
        <v>1329.3340486829429</v>
      </c>
      <c r="N73" s="104">
        <v>1485.6618768630683</v>
      </c>
      <c r="O73" s="104">
        <v>1263.761</v>
      </c>
      <c r="P73" s="104">
        <v>1450.0170000000001</v>
      </c>
      <c r="Q73" s="104">
        <v>1480.7968095018903</v>
      </c>
      <c r="R73" s="104">
        <v>1760.3710000000001</v>
      </c>
      <c r="S73" s="104">
        <v>1806.4567903048126</v>
      </c>
      <c r="T73" s="104">
        <v>1901.3131760408414</v>
      </c>
      <c r="U73" s="104">
        <v>1969.3464043117929</v>
      </c>
      <c r="V73" s="104">
        <v>2105.5674616268798</v>
      </c>
      <c r="W73" s="104">
        <v>2162.221694353796</v>
      </c>
      <c r="X73" s="104">
        <v>2299.8469999999998</v>
      </c>
      <c r="Y73" s="104">
        <v>2379.2729999999997</v>
      </c>
      <c r="Z73" s="105">
        <v>2513.4319999999998</v>
      </c>
      <c r="AA73" s="105">
        <v>2627.6219999999998</v>
      </c>
      <c r="AB73" s="105">
        <v>2761.7354188886648</v>
      </c>
      <c r="AC73" s="104">
        <v>2878.5460000000003</v>
      </c>
    </row>
    <row r="74" spans="1:29" x14ac:dyDescent="0.2">
      <c r="A74" s="102" t="s">
        <v>105</v>
      </c>
      <c r="B74" s="103"/>
      <c r="C74" s="104">
        <v>194.44437040726686</v>
      </c>
      <c r="D74" s="104">
        <v>174.8528667415703</v>
      </c>
      <c r="E74" s="104">
        <v>180.04079378384554</v>
      </c>
      <c r="F74" s="104">
        <v>213.45193202481877</v>
      </c>
      <c r="G74" s="104">
        <v>192.74613828305743</v>
      </c>
      <c r="H74" s="104">
        <v>204.74054977478988</v>
      </c>
      <c r="I74" s="104">
        <v>219.93199345783268</v>
      </c>
      <c r="J74" s="104">
        <v>223.22369178394317</v>
      </c>
      <c r="K74" s="104">
        <v>259.07312066484434</v>
      </c>
      <c r="L74" s="104">
        <v>335.75079668901878</v>
      </c>
      <c r="M74" s="104">
        <v>313.58086554393964</v>
      </c>
      <c r="N74" s="104">
        <v>237.71686598950367</v>
      </c>
      <c r="O74" s="104">
        <v>315.79000000000002</v>
      </c>
      <c r="P74" s="104">
        <v>248.99600000000001</v>
      </c>
      <c r="Q74" s="104">
        <v>246.4658019249699</v>
      </c>
      <c r="R74" s="104">
        <v>256.41800000000001</v>
      </c>
      <c r="S74" s="104">
        <v>272.55845626632134</v>
      </c>
      <c r="T74" s="104">
        <v>283.69620002021281</v>
      </c>
      <c r="U74" s="104">
        <v>267.28232447412773</v>
      </c>
      <c r="V74" s="104">
        <v>256.65602985584843</v>
      </c>
      <c r="W74" s="104">
        <v>238.59824731804127</v>
      </c>
      <c r="X74" s="104">
        <v>233.63200000000001</v>
      </c>
      <c r="Y74" s="104">
        <v>238.83099999999999</v>
      </c>
      <c r="Z74" s="105">
        <v>254.56942410075013</v>
      </c>
      <c r="AA74" s="105">
        <v>268.1709614162429</v>
      </c>
      <c r="AB74" s="105">
        <v>279.7840479612816</v>
      </c>
      <c r="AC74" s="104">
        <v>284.83100000000002</v>
      </c>
    </row>
    <row r="75" spans="1:29" x14ac:dyDescent="0.2">
      <c r="A75" s="102" t="s">
        <v>15</v>
      </c>
      <c r="B75" s="103"/>
      <c r="C75" s="104">
        <v>183.20047897721739</v>
      </c>
      <c r="D75" s="104">
        <v>192.97551363932064</v>
      </c>
      <c r="E75" s="104">
        <v>238.91588422449212</v>
      </c>
      <c r="F75" s="104">
        <v>315.6146292585488</v>
      </c>
      <c r="G75" s="104">
        <v>303.44291540633105</v>
      </c>
      <c r="H75" s="104">
        <v>225.64049963095715</v>
      </c>
      <c r="I75" s="104">
        <v>223.27693503783144</v>
      </c>
      <c r="J75" s="104">
        <v>247.1534752791656</v>
      </c>
      <c r="K75" s="104">
        <v>272.19157576908714</v>
      </c>
      <c r="L75" s="104">
        <v>319.05340678208808</v>
      </c>
      <c r="M75" s="104">
        <v>347.43092506074453</v>
      </c>
      <c r="N75" s="104">
        <v>505.08286871442198</v>
      </c>
      <c r="O75" s="104">
        <v>566.16399999999999</v>
      </c>
      <c r="P75" s="104">
        <v>521.93499999999995</v>
      </c>
      <c r="Q75" s="104">
        <v>540.67889653286659</v>
      </c>
      <c r="R75" s="104">
        <v>541.78499999999997</v>
      </c>
      <c r="S75" s="104">
        <v>554.16623289955896</v>
      </c>
      <c r="T75" s="104">
        <v>642.13400851033441</v>
      </c>
      <c r="U75" s="104">
        <v>673.98708371913483</v>
      </c>
      <c r="V75" s="104">
        <v>710.74392759288889</v>
      </c>
      <c r="W75" s="104">
        <v>769.22657326424576</v>
      </c>
      <c r="X75" s="104">
        <v>792.04100000000005</v>
      </c>
      <c r="Y75" s="104">
        <v>826.20399999999995</v>
      </c>
      <c r="Z75" s="105">
        <v>844.226</v>
      </c>
      <c r="AA75" s="105">
        <v>880.01099999999997</v>
      </c>
      <c r="AB75" s="105">
        <v>915.54713002782808</v>
      </c>
      <c r="AC75" s="104">
        <v>947.16099999999994</v>
      </c>
    </row>
    <row r="76" spans="1:29" x14ac:dyDescent="0.2">
      <c r="A76" s="102" t="s">
        <v>127</v>
      </c>
      <c r="B76" s="103"/>
      <c r="C76" s="104">
        <v>39.638297466421356</v>
      </c>
      <c r="D76" s="104">
        <v>41.239863071104558</v>
      </c>
      <c r="E76" s="104">
        <v>43.58923714521044</v>
      </c>
      <c r="F76" s="104">
        <v>46.42203445556099</v>
      </c>
      <c r="G76" s="104">
        <v>55.116516520728062</v>
      </c>
      <c r="H76" s="104">
        <v>61.545314058371595</v>
      </c>
      <c r="I76" s="104">
        <v>78.806554419738021</v>
      </c>
      <c r="J76" s="104">
        <v>98.296037040080932</v>
      </c>
      <c r="K76" s="104">
        <v>96.533942937173705</v>
      </c>
      <c r="L76" s="104">
        <v>94.803553695896781</v>
      </c>
      <c r="M76" s="104">
        <v>124.99832074411036</v>
      </c>
      <c r="N76" s="104">
        <v>129.1516344991864</v>
      </c>
      <c r="O76" s="104">
        <v>190.94</v>
      </c>
      <c r="P76" s="104">
        <v>211.85900000000001</v>
      </c>
      <c r="Q76" s="104">
        <v>214.78375128781067</v>
      </c>
      <c r="R76" s="104">
        <v>223.511</v>
      </c>
      <c r="S76" s="104">
        <v>221.39726632140275</v>
      </c>
      <c r="T76" s="104">
        <v>231.46871406201541</v>
      </c>
      <c r="U76" s="104">
        <v>261.01279933711305</v>
      </c>
      <c r="V76" s="104">
        <v>271.59524615594125</v>
      </c>
      <c r="W76" s="104">
        <v>293.23053849942926</v>
      </c>
      <c r="X76" s="104">
        <v>314.57299999999998</v>
      </c>
      <c r="Y76" s="104">
        <v>330.517</v>
      </c>
      <c r="Z76" s="105">
        <v>350.4184546028219</v>
      </c>
      <c r="AA76" s="105">
        <v>370.41199999999998</v>
      </c>
      <c r="AB76" s="105">
        <v>361.95816251013684</v>
      </c>
      <c r="AC76" s="104">
        <v>375.9</v>
      </c>
    </row>
    <row r="77" spans="1:29" x14ac:dyDescent="0.2">
      <c r="A77" s="102" t="s">
        <v>16</v>
      </c>
      <c r="B77" s="103"/>
      <c r="C77" s="104">
        <v>116.84753684543662</v>
      </c>
      <c r="D77" s="104">
        <v>113.88504579837952</v>
      </c>
      <c r="E77" s="104">
        <v>192.73434558760621</v>
      </c>
      <c r="F77" s="104">
        <v>177.67579221729801</v>
      </c>
      <c r="G77" s="104">
        <v>148.37144973081178</v>
      </c>
      <c r="H77" s="104">
        <v>148.42312552091042</v>
      </c>
      <c r="I77" s="104">
        <v>154.69906935521891</v>
      </c>
      <c r="J77" s="104">
        <v>160.12122686901847</v>
      </c>
      <c r="K77" s="104">
        <v>164.57090702819775</v>
      </c>
      <c r="L77" s="104">
        <v>191.58122338160419</v>
      </c>
      <c r="M77" s="104">
        <v>236.68849069881125</v>
      </c>
      <c r="N77" s="104">
        <v>220.13476242393915</v>
      </c>
      <c r="O77" s="104">
        <v>200.518</v>
      </c>
      <c r="P77" s="104">
        <v>152.864</v>
      </c>
      <c r="Q77" s="104">
        <v>180.22575932407307</v>
      </c>
      <c r="R77" s="104">
        <v>207.40799999999999</v>
      </c>
      <c r="S77" s="104">
        <v>204.86032512892538</v>
      </c>
      <c r="T77" s="104">
        <v>222.91489362166428</v>
      </c>
      <c r="U77" s="104">
        <v>251.26978117375884</v>
      </c>
      <c r="V77" s="104">
        <v>295.01977342698757</v>
      </c>
      <c r="W77" s="104">
        <v>338.209</v>
      </c>
      <c r="X77" s="104">
        <v>357.25200000000001</v>
      </c>
      <c r="Y77" s="104">
        <v>381.858</v>
      </c>
      <c r="Z77" s="105">
        <v>401.88743333608005</v>
      </c>
      <c r="AA77" s="105">
        <v>425.93809347689387</v>
      </c>
      <c r="AB77" s="105">
        <v>469.33584565089933</v>
      </c>
      <c r="AC77" s="104">
        <v>498.53899999999999</v>
      </c>
    </row>
    <row r="78" spans="1:29" x14ac:dyDescent="0.2">
      <c r="A78" s="102" t="s">
        <v>128</v>
      </c>
      <c r="B78" s="107"/>
      <c r="C78" s="104">
        <v>405.52101638008025</v>
      </c>
      <c r="D78" s="104">
        <v>387.80735522460867</v>
      </c>
      <c r="E78" s="104">
        <v>390.60349152966046</v>
      </c>
      <c r="F78" s="104">
        <v>404.53396847675697</v>
      </c>
      <c r="G78" s="104">
        <v>397.6556496830151</v>
      </c>
      <c r="H78" s="104">
        <v>404.31708918872641</v>
      </c>
      <c r="I78" s="104">
        <v>434.24440513734123</v>
      </c>
      <c r="J78" s="104">
        <v>456.68584128409708</v>
      </c>
      <c r="K78" s="104">
        <v>510.66453518725092</v>
      </c>
      <c r="L78" s="104">
        <v>508.3288050928806</v>
      </c>
      <c r="M78" s="104">
        <v>558.72922146176847</v>
      </c>
      <c r="N78" s="104">
        <v>586.59478620378491</v>
      </c>
      <c r="O78" s="104">
        <v>452.77800000000002</v>
      </c>
      <c r="P78" s="104">
        <v>470.577</v>
      </c>
      <c r="Q78" s="104">
        <v>576.806461256734</v>
      </c>
      <c r="R78" s="104">
        <v>676.13800000000003</v>
      </c>
      <c r="S78" s="104">
        <v>746.77562235291532</v>
      </c>
      <c r="T78" s="104">
        <v>828.36614606704404</v>
      </c>
      <c r="U78" s="104">
        <v>879.73878342452622</v>
      </c>
      <c r="V78" s="104">
        <v>895.63190315447787</v>
      </c>
      <c r="W78" s="104">
        <v>934.86055227273812</v>
      </c>
      <c r="X78" s="104">
        <v>978.73400000000004</v>
      </c>
      <c r="Y78" s="104">
        <v>1023.928</v>
      </c>
      <c r="Z78" s="105">
        <v>1061.1134798675225</v>
      </c>
      <c r="AA78" s="105">
        <v>1112.3266695597799</v>
      </c>
      <c r="AB78" s="105">
        <v>1151.0464597951188</v>
      </c>
      <c r="AC78" s="104">
        <v>1170.5740000000001</v>
      </c>
    </row>
    <row r="79" spans="1:29" x14ac:dyDescent="0.2">
      <c r="A79" s="102" t="s">
        <v>60</v>
      </c>
      <c r="B79" s="103"/>
      <c r="C79" s="104">
        <v>169.05765798821608</v>
      </c>
      <c r="D79" s="104">
        <v>150.54857441129931</v>
      </c>
      <c r="E79" s="104">
        <v>147.61177660471918</v>
      </c>
      <c r="F79" s="104">
        <v>170.50353154530859</v>
      </c>
      <c r="G79" s="104">
        <v>176.34471050870957</v>
      </c>
      <c r="H79" s="104">
        <v>189.70260767059173</v>
      </c>
      <c r="I79" s="104">
        <v>223.91253718876865</v>
      </c>
      <c r="J79" s="104">
        <v>221.60477947049</v>
      </c>
      <c r="K79" s="104">
        <v>194.65203246479587</v>
      </c>
      <c r="L79" s="104">
        <v>222.39060526027129</v>
      </c>
      <c r="M79" s="104">
        <v>252.35674002718977</v>
      </c>
      <c r="N79" s="104">
        <v>238.206132199514</v>
      </c>
      <c r="O79" s="104">
        <v>264.649</v>
      </c>
      <c r="P79" s="104">
        <v>285.625</v>
      </c>
      <c r="Q79" s="104">
        <v>312.34885245543035</v>
      </c>
      <c r="R79" s="104">
        <v>325.68</v>
      </c>
      <c r="S79" s="104">
        <v>329.42975537755933</v>
      </c>
      <c r="T79" s="104">
        <v>349.40013372300035</v>
      </c>
      <c r="U79" s="104">
        <v>361.81981779334706</v>
      </c>
      <c r="V79" s="104">
        <v>378.41505527548412</v>
      </c>
      <c r="W79" s="104">
        <v>396.13765049044918</v>
      </c>
      <c r="X79" s="104">
        <v>421.33199999999999</v>
      </c>
      <c r="Y79" s="104">
        <v>439.46100000000001</v>
      </c>
      <c r="Z79" s="105">
        <v>465.75400000000002</v>
      </c>
      <c r="AA79" s="105">
        <v>485.375</v>
      </c>
      <c r="AB79" s="105">
        <v>502.55595021292811</v>
      </c>
      <c r="AC79" s="104">
        <v>520.52</v>
      </c>
    </row>
    <row r="80" spans="1:29" x14ac:dyDescent="0.2">
      <c r="A80" s="102" t="s">
        <v>103</v>
      </c>
      <c r="B80" s="103"/>
      <c r="C80" s="104">
        <v>67.965829259559044</v>
      </c>
      <c r="D80" s="104">
        <v>60.463371594787354</v>
      </c>
      <c r="E80" s="104">
        <v>65.718388309144046</v>
      </c>
      <c r="F80" s="104">
        <v>70.3218741996657</v>
      </c>
      <c r="G80" s="104">
        <v>77.020470136158352</v>
      </c>
      <c r="H80" s="104">
        <v>85.780991658435497</v>
      </c>
      <c r="I80" s="104">
        <v>83.111975351125878</v>
      </c>
      <c r="J80" s="104">
        <v>76.102219134733545</v>
      </c>
      <c r="K80" s="104">
        <v>106.98877810974957</v>
      </c>
      <c r="L80" s="104">
        <v>120.76535478989399</v>
      </c>
      <c r="M80" s="104">
        <v>138.7107196137415</v>
      </c>
      <c r="N80" s="104">
        <v>201.15047949391672</v>
      </c>
      <c r="O80" s="104">
        <v>221.84200000000001</v>
      </c>
      <c r="P80" s="104">
        <v>222.07900000000001</v>
      </c>
      <c r="Q80" s="104">
        <v>227.38003863368999</v>
      </c>
      <c r="R80" s="104">
        <v>237.98500000000001</v>
      </c>
      <c r="S80" s="104">
        <v>242.55384781320635</v>
      </c>
      <c r="T80" s="104">
        <v>249.11709535511693</v>
      </c>
      <c r="U80" s="104">
        <v>261.42093210901567</v>
      </c>
      <c r="V80" s="104">
        <v>271.21528389749511</v>
      </c>
      <c r="W80" s="104">
        <v>282.25591997934947</v>
      </c>
      <c r="X80" s="104">
        <v>295.04700000000003</v>
      </c>
      <c r="Y80" s="104">
        <v>286.40600000000001</v>
      </c>
      <c r="Z80" s="105">
        <v>288.82100000000003</v>
      </c>
      <c r="AA80" s="105">
        <v>298.83100000000002</v>
      </c>
      <c r="AB80" s="105">
        <v>314.53072005747498</v>
      </c>
      <c r="AC80" s="104">
        <v>322.88099999999997</v>
      </c>
    </row>
    <row r="81" spans="1:74" x14ac:dyDescent="0.2">
      <c r="A81" s="102" t="s">
        <v>129</v>
      </c>
      <c r="B81" s="103"/>
      <c r="C81" s="104">
        <v>728.64193894334835</v>
      </c>
      <c r="D81" s="104">
        <v>750.75607506484596</v>
      </c>
      <c r="E81" s="104">
        <v>753.98886869142223</v>
      </c>
      <c r="F81" s="104">
        <v>771.95347088728204</v>
      </c>
      <c r="G81" s="104">
        <v>908.73536289766525</v>
      </c>
      <c r="H81" s="104">
        <v>975.73697958228979</v>
      </c>
      <c r="I81" s="104">
        <v>1092.8279526340493</v>
      </c>
      <c r="J81" s="104">
        <v>1107.3580962867566</v>
      </c>
      <c r="K81" s="104">
        <v>1224.0166686032137</v>
      </c>
      <c r="L81" s="104">
        <v>1191.4195408512135</v>
      </c>
      <c r="M81" s="104">
        <v>1219.1180043770541</v>
      </c>
      <c r="N81" s="104">
        <v>1350.6796558582901</v>
      </c>
      <c r="O81" s="104">
        <v>1318.213</v>
      </c>
      <c r="P81" s="104">
        <v>1352.8430000000001</v>
      </c>
      <c r="Q81" s="104">
        <v>1421.99395300589</v>
      </c>
      <c r="R81" s="104">
        <v>1358.181</v>
      </c>
      <c r="S81" s="104">
        <v>1411.6483517961772</v>
      </c>
      <c r="T81" s="104">
        <v>1391.9558037292904</v>
      </c>
      <c r="U81" s="104">
        <v>1435.8984951095217</v>
      </c>
      <c r="V81" s="104">
        <v>1477.6533180620472</v>
      </c>
      <c r="W81" s="104">
        <v>1540.6840760800064</v>
      </c>
      <c r="X81" s="104">
        <v>1594.3810000000001</v>
      </c>
      <c r="Y81" s="104">
        <v>1629.7149999999999</v>
      </c>
      <c r="Z81" s="105">
        <v>1726.2010916993863</v>
      </c>
      <c r="AA81" s="105">
        <v>1780.758</v>
      </c>
      <c r="AB81" s="105">
        <v>1857.0937185327666</v>
      </c>
      <c r="AC81" s="104">
        <v>1874.7789999999998</v>
      </c>
    </row>
    <row r="82" spans="1:74" x14ac:dyDescent="0.2">
      <c r="A82" s="102" t="s">
        <v>17</v>
      </c>
      <c r="B82" s="103"/>
      <c r="C82" s="104">
        <v>5388.4489993731531</v>
      </c>
      <c r="D82" s="104">
        <v>5453.5723848560201</v>
      </c>
      <c r="E82" s="104">
        <v>5568.5770859915192</v>
      </c>
      <c r="F82" s="104">
        <v>5754.2758756509957</v>
      </c>
      <c r="G82" s="104">
        <v>5924.9900935984515</v>
      </c>
      <c r="H82" s="104">
        <v>6218.4419482747799</v>
      </c>
      <c r="I82" s="104">
        <v>6677.6038671053993</v>
      </c>
      <c r="J82" s="104">
        <v>6873.8149049408075</v>
      </c>
      <c r="K82" s="104">
        <v>7281.0758391101508</v>
      </c>
      <c r="L82" s="104">
        <v>7638.7591180990448</v>
      </c>
      <c r="M82" s="104">
        <v>7994.005402841166</v>
      </c>
      <c r="N82" s="104">
        <v>8566.3520015908944</v>
      </c>
      <c r="O82" s="104">
        <v>8786.6080000000002</v>
      </c>
      <c r="P82" s="104">
        <v>9054.4050000000007</v>
      </c>
      <c r="Q82" s="104">
        <v>9488.6262999999999</v>
      </c>
      <c r="R82" s="104">
        <v>9998.3079999999991</v>
      </c>
      <c r="S82" s="104">
        <v>10199.401383923279</v>
      </c>
      <c r="T82" s="104">
        <v>10556.947263682383</v>
      </c>
      <c r="U82" s="104">
        <v>10956.736999999997</v>
      </c>
      <c r="V82" s="104">
        <v>11469.466640018827</v>
      </c>
      <c r="W82" s="104">
        <v>12095.826999999999</v>
      </c>
      <c r="X82" s="104">
        <v>12722.594000000001</v>
      </c>
      <c r="Y82" s="104">
        <v>13412.312</v>
      </c>
      <c r="Z82" s="105">
        <v>14020.664358087437</v>
      </c>
      <c r="AA82" s="105">
        <v>14480.505192887915</v>
      </c>
      <c r="AB82" s="105">
        <v>15079.514740931632</v>
      </c>
      <c r="AC82" s="104">
        <v>15609.501999999999</v>
      </c>
    </row>
    <row r="83" spans="1:74" ht="10.8" thickBot="1" x14ac:dyDescent="0.25">
      <c r="A83" s="112" t="s">
        <v>18</v>
      </c>
      <c r="B83" s="113"/>
      <c r="C83" s="114">
        <v>443.09780084856573</v>
      </c>
      <c r="D83" s="114">
        <v>501.83270471648274</v>
      </c>
      <c r="E83" s="114">
        <v>593.46818176581155</v>
      </c>
      <c r="F83" s="114">
        <v>676.50151752047782</v>
      </c>
      <c r="G83" s="114">
        <v>842.20188910023296</v>
      </c>
      <c r="H83" s="114">
        <v>853.42872631588432</v>
      </c>
      <c r="I83" s="114">
        <v>697.79269522926052</v>
      </c>
      <c r="J83" s="114">
        <v>763.6571080681008</v>
      </c>
      <c r="K83" s="114">
        <v>690.00738535379082</v>
      </c>
      <c r="L83" s="114">
        <v>670.07513785348942</v>
      </c>
      <c r="M83" s="114">
        <v>694.30953711900565</v>
      </c>
      <c r="N83" s="114">
        <v>711.11374503815432</v>
      </c>
      <c r="O83" s="114">
        <v>678.32399999999996</v>
      </c>
      <c r="P83" s="114">
        <v>737.79300000000001</v>
      </c>
      <c r="Q83" s="114">
        <v>783.60500000000002</v>
      </c>
      <c r="R83" s="114">
        <v>632.30100000000004</v>
      </c>
      <c r="S83" s="114">
        <v>664.93899999999996</v>
      </c>
      <c r="T83" s="114">
        <v>679.226</v>
      </c>
      <c r="U83" s="114">
        <v>743.40899999999999</v>
      </c>
      <c r="V83" s="114">
        <v>762.24800000000005</v>
      </c>
      <c r="W83" s="114">
        <v>796.92200000000003</v>
      </c>
      <c r="X83" s="114">
        <v>928.77200000000005</v>
      </c>
      <c r="Y83" s="114">
        <v>1010.556</v>
      </c>
      <c r="Z83" s="115">
        <v>1072.6479999999999</v>
      </c>
      <c r="AA83" s="115">
        <v>1148.482</v>
      </c>
      <c r="AB83" s="115">
        <v>1184.3979999999999</v>
      </c>
      <c r="AC83" s="114">
        <v>1259.5440000000001</v>
      </c>
    </row>
    <row r="84" spans="1:74" ht="10.8" thickBot="1" x14ac:dyDescent="0.25">
      <c r="A84" s="116" t="s">
        <v>6</v>
      </c>
      <c r="B84" s="117"/>
      <c r="C84" s="118">
        <v>5831.5468002217185</v>
      </c>
      <c r="D84" s="118">
        <v>5955.4050895725031</v>
      </c>
      <c r="E84" s="118">
        <v>6162.0452677573303</v>
      </c>
      <c r="F84" s="118">
        <v>6430.7773931714737</v>
      </c>
      <c r="G84" s="118">
        <v>6767.1919826986841</v>
      </c>
      <c r="H84" s="118">
        <v>7071.8706745906638</v>
      </c>
      <c r="I84" s="118">
        <v>7375.3965623346594</v>
      </c>
      <c r="J84" s="118">
        <v>7637.4720130089081</v>
      </c>
      <c r="K84" s="118">
        <v>7971.0832244639414</v>
      </c>
      <c r="L84" s="118">
        <v>8308.8342559525336</v>
      </c>
      <c r="M84" s="118">
        <v>8688.3149399601716</v>
      </c>
      <c r="N84" s="118">
        <v>9277.4657466290482</v>
      </c>
      <c r="O84" s="118">
        <v>9464.9320000000007</v>
      </c>
      <c r="P84" s="118">
        <v>9792.1980000000003</v>
      </c>
      <c r="Q84" s="118">
        <v>10272.231299999999</v>
      </c>
      <c r="R84" s="118">
        <v>10630.608999999999</v>
      </c>
      <c r="S84" s="118">
        <v>10864.34038392328</v>
      </c>
      <c r="T84" s="118">
        <v>11236.173263682384</v>
      </c>
      <c r="U84" s="118">
        <v>11700.145999999997</v>
      </c>
      <c r="V84" s="118">
        <v>12231.714640018827</v>
      </c>
      <c r="W84" s="118">
        <v>12892.749</v>
      </c>
      <c r="X84" s="118">
        <v>13651.366000000002</v>
      </c>
      <c r="Y84" s="118">
        <v>14422.868</v>
      </c>
      <c r="Z84" s="119">
        <v>15093.312358087436</v>
      </c>
      <c r="AA84" s="119">
        <v>15628.987192887915</v>
      </c>
      <c r="AB84" s="119">
        <v>16263.912740931632</v>
      </c>
      <c r="AC84" s="118">
        <v>16869.045999999998</v>
      </c>
    </row>
    <row r="85" spans="1:74" x14ac:dyDescent="0.2">
      <c r="A85" s="78"/>
      <c r="B85" s="78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1"/>
      <c r="AA85" s="121"/>
      <c r="AB85" s="121"/>
    </row>
    <row r="86" spans="1:74" x14ac:dyDescent="0.2">
      <c r="A86" s="78"/>
      <c r="B86" s="78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4"/>
      <c r="AA86" s="124"/>
      <c r="AB86" s="124"/>
    </row>
    <row r="87" spans="1:74" x14ac:dyDescent="0.2">
      <c r="A87" s="78" t="s">
        <v>205</v>
      </c>
      <c r="B87" s="78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5"/>
      <c r="AA87" s="125"/>
      <c r="AB87" s="125"/>
    </row>
    <row r="88" spans="1:74" ht="10.8" thickBot="1" x14ac:dyDescent="0.25">
      <c r="A88" s="78" t="s">
        <v>77</v>
      </c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</row>
    <row r="89" spans="1:74" ht="10.8" thickBot="1" x14ac:dyDescent="0.25">
      <c r="A89" s="79" t="s">
        <v>0</v>
      </c>
      <c r="B89" s="80" t="s">
        <v>19</v>
      </c>
      <c r="C89" s="80">
        <v>1993</v>
      </c>
      <c r="D89" s="80">
        <v>1994</v>
      </c>
      <c r="E89" s="80">
        <v>1995</v>
      </c>
      <c r="F89" s="80">
        <v>1996</v>
      </c>
      <c r="G89" s="80">
        <v>1997</v>
      </c>
      <c r="H89" s="80">
        <v>1998</v>
      </c>
      <c r="I89" s="80">
        <v>1999</v>
      </c>
      <c r="J89" s="80">
        <v>2000</v>
      </c>
      <c r="K89" s="80">
        <v>2001</v>
      </c>
      <c r="L89" s="80">
        <v>2002</v>
      </c>
      <c r="M89" s="80">
        <v>2003</v>
      </c>
      <c r="N89" s="80">
        <v>2004</v>
      </c>
      <c r="O89" s="80">
        <v>2005</v>
      </c>
      <c r="P89" s="80">
        <v>2006</v>
      </c>
      <c r="Q89" s="80">
        <v>2007</v>
      </c>
      <c r="R89" s="80">
        <v>2008</v>
      </c>
      <c r="S89" s="80">
        <v>2009</v>
      </c>
      <c r="T89" s="80">
        <v>2010</v>
      </c>
      <c r="U89" s="80">
        <v>2011</v>
      </c>
      <c r="V89" s="80">
        <v>2012</v>
      </c>
      <c r="W89" s="80">
        <v>2013</v>
      </c>
      <c r="X89" s="80">
        <v>2014</v>
      </c>
      <c r="Y89" s="80">
        <v>2015</v>
      </c>
      <c r="Z89" s="81">
        <v>2016</v>
      </c>
      <c r="AA89" s="81">
        <v>2017</v>
      </c>
      <c r="AB89" s="81">
        <v>2018</v>
      </c>
      <c r="AC89" s="80">
        <v>2019</v>
      </c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</row>
    <row r="90" spans="1:74" x14ac:dyDescent="0.2">
      <c r="A90" s="126" t="s">
        <v>121</v>
      </c>
      <c r="B90" s="127" t="s">
        <v>20</v>
      </c>
      <c r="C90" s="128">
        <v>497.53336781472365</v>
      </c>
      <c r="D90" s="128">
        <v>644.13896785547115</v>
      </c>
      <c r="E90" s="128">
        <v>745.24143549965413</v>
      </c>
      <c r="F90" s="128">
        <v>793.13330092680394</v>
      </c>
      <c r="G90" s="128">
        <v>887.02049341035024</v>
      </c>
      <c r="H90" s="128">
        <v>946.47902887902035</v>
      </c>
      <c r="I90" s="128">
        <v>1026.7506333912884</v>
      </c>
      <c r="J90" s="128">
        <v>1024.1193693771277</v>
      </c>
      <c r="K90" s="128">
        <v>1133.5019250061525</v>
      </c>
      <c r="L90" s="128">
        <v>1196.8814136616734</v>
      </c>
      <c r="M90" s="128">
        <v>1172.0612723021561</v>
      </c>
      <c r="N90" s="128">
        <v>1198.5683501660719</v>
      </c>
      <c r="O90" s="128">
        <v>1247.624</v>
      </c>
      <c r="P90" s="128">
        <v>1256.135</v>
      </c>
      <c r="Q90" s="128">
        <v>1288.4839999999999</v>
      </c>
      <c r="R90" s="128">
        <v>1417.845</v>
      </c>
      <c r="S90" s="128">
        <v>1580.3610000000001</v>
      </c>
      <c r="T90" s="128">
        <v>1723.9970000000001</v>
      </c>
      <c r="U90" s="128">
        <v>1727.3330000000001</v>
      </c>
      <c r="V90" s="128">
        <v>1867.249</v>
      </c>
      <c r="W90" s="128">
        <v>2020.4110000000001</v>
      </c>
      <c r="X90" s="128">
        <v>2182</v>
      </c>
      <c r="Y90" s="128">
        <v>2415.2240000000002</v>
      </c>
      <c r="Z90" s="129">
        <v>2549.498</v>
      </c>
      <c r="AA90" s="129">
        <v>2521.2269999999999</v>
      </c>
      <c r="AB90" s="129">
        <v>2678.366</v>
      </c>
      <c r="AC90" s="128">
        <v>2872.1559999999999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4"/>
      <c r="BO90" s="4"/>
      <c r="BP90" s="4"/>
      <c r="BQ90" s="4"/>
      <c r="BR90" s="4"/>
      <c r="BS90" s="4"/>
      <c r="BT90" s="4"/>
      <c r="BU90" s="4"/>
      <c r="BV90" s="4"/>
    </row>
    <row r="91" spans="1:74" x14ac:dyDescent="0.2">
      <c r="A91" s="102" t="s">
        <v>122</v>
      </c>
      <c r="B91" s="130" t="s">
        <v>21</v>
      </c>
      <c r="C91" s="128">
        <v>96.093711256493208</v>
      </c>
      <c r="D91" s="128">
        <v>115.92171805127028</v>
      </c>
      <c r="E91" s="128">
        <v>135.69019340482899</v>
      </c>
      <c r="F91" s="128">
        <v>142.71637214788444</v>
      </c>
      <c r="G91" s="128">
        <v>154.91881486023351</v>
      </c>
      <c r="H91" s="128">
        <v>165.34210623157392</v>
      </c>
      <c r="I91" s="128">
        <v>183.71552045873119</v>
      </c>
      <c r="J91" s="128">
        <v>186.25763236708934</v>
      </c>
      <c r="K91" s="128">
        <v>199.65273778263824</v>
      </c>
      <c r="L91" s="128">
        <v>213.12227595084985</v>
      </c>
      <c r="M91" s="128">
        <v>225.59353060105136</v>
      </c>
      <c r="N91" s="128">
        <v>209.32993962791122</v>
      </c>
      <c r="O91" s="128">
        <v>232.23699999999999</v>
      </c>
      <c r="P91" s="128">
        <v>228.03899999999999</v>
      </c>
      <c r="Q91" s="128">
        <v>241.20599999999999</v>
      </c>
      <c r="R91" s="128">
        <v>275.43299999999999</v>
      </c>
      <c r="S91" s="128">
        <v>298.06400000000002</v>
      </c>
      <c r="T91" s="128">
        <v>318.21300000000002</v>
      </c>
      <c r="U91" s="128">
        <v>338.59699999999998</v>
      </c>
      <c r="V91" s="128">
        <v>374.21100000000001</v>
      </c>
      <c r="W91" s="128">
        <v>390.75900000000001</v>
      </c>
      <c r="X91" s="128">
        <v>415.53899999999999</v>
      </c>
      <c r="Y91" s="128">
        <v>448.428</v>
      </c>
      <c r="Z91" s="129">
        <v>463.79599999999999</v>
      </c>
      <c r="AA91" s="129">
        <v>481.13499999999999</v>
      </c>
      <c r="AB91" s="129">
        <v>522.25800000000004</v>
      </c>
      <c r="AC91" s="128">
        <v>531.601</v>
      </c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</row>
    <row r="92" spans="1:74" x14ac:dyDescent="0.2">
      <c r="A92" s="102" t="s">
        <v>8</v>
      </c>
      <c r="B92" s="130" t="s">
        <v>22</v>
      </c>
      <c r="C92" s="128">
        <v>145.05930611211485</v>
      </c>
      <c r="D92" s="128">
        <v>223.09426356596751</v>
      </c>
      <c r="E92" s="128">
        <v>265.66952012302562</v>
      </c>
      <c r="F92" s="128">
        <v>262.52579509971838</v>
      </c>
      <c r="G92" s="128">
        <v>313.64384985740583</v>
      </c>
      <c r="H92" s="128">
        <v>350.04368651596701</v>
      </c>
      <c r="I92" s="128">
        <v>370.41334635261603</v>
      </c>
      <c r="J92" s="128">
        <v>328.97344975740475</v>
      </c>
      <c r="K92" s="128">
        <v>356.64709923077447</v>
      </c>
      <c r="L92" s="128">
        <v>241.77286183845382</v>
      </c>
      <c r="M92" s="128">
        <v>303.49623339871891</v>
      </c>
      <c r="N92" s="128">
        <v>398.85590448597412</v>
      </c>
      <c r="O92" s="128">
        <v>347.91800000000001</v>
      </c>
      <c r="P92" s="128">
        <v>371.87099999999998</v>
      </c>
      <c r="Q92" s="128">
        <v>436.82100000000003</v>
      </c>
      <c r="R92" s="128">
        <v>472.71</v>
      </c>
      <c r="S92" s="128">
        <v>442.81900000000002</v>
      </c>
      <c r="T92" s="128">
        <v>488.70699999999999</v>
      </c>
      <c r="U92" s="128">
        <v>508.77699999999999</v>
      </c>
      <c r="V92" s="128">
        <v>538.29200000000003</v>
      </c>
      <c r="W92" s="128">
        <v>581.13599999999997</v>
      </c>
      <c r="X92" s="128">
        <v>697.48</v>
      </c>
      <c r="Y92" s="128">
        <v>715.73099999999999</v>
      </c>
      <c r="Z92" s="129">
        <v>715.60900000000004</v>
      </c>
      <c r="AA92" s="129">
        <v>778.06299999999999</v>
      </c>
      <c r="AB92" s="129">
        <v>801.39099999999996</v>
      </c>
      <c r="AC92" s="128">
        <v>836.52200000000005</v>
      </c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</row>
    <row r="93" spans="1:74" x14ac:dyDescent="0.2">
      <c r="A93" s="102" t="s">
        <v>123</v>
      </c>
      <c r="B93" s="130" t="s">
        <v>23</v>
      </c>
      <c r="C93" s="128">
        <v>25.833881846712877</v>
      </c>
      <c r="D93" s="128">
        <v>29.47166609006397</v>
      </c>
      <c r="E93" s="128">
        <v>30.857637026321942</v>
      </c>
      <c r="F93" s="128">
        <v>29.243178261032451</v>
      </c>
      <c r="G93" s="128">
        <v>31.692212273500569</v>
      </c>
      <c r="H93" s="128">
        <v>34.607655832970302</v>
      </c>
      <c r="I93" s="128">
        <v>39.735771513597733</v>
      </c>
      <c r="J93" s="128">
        <v>40.72911790199953</v>
      </c>
      <c r="K93" s="128">
        <v>43.636915315523488</v>
      </c>
      <c r="L93" s="128">
        <v>48.820814251183279</v>
      </c>
      <c r="M93" s="128">
        <v>51.468313228488171</v>
      </c>
      <c r="N93" s="128">
        <v>48.161124844551622</v>
      </c>
      <c r="O93" s="128">
        <v>52.74</v>
      </c>
      <c r="P93" s="128">
        <v>59.83</v>
      </c>
      <c r="Q93" s="128">
        <v>62.822000000000003</v>
      </c>
      <c r="R93" s="128">
        <v>66.856999999999999</v>
      </c>
      <c r="S93" s="128">
        <v>69.634</v>
      </c>
      <c r="T93" s="128">
        <v>72.480999999999995</v>
      </c>
      <c r="U93" s="128">
        <v>75.116</v>
      </c>
      <c r="V93" s="128">
        <v>79.055999999999997</v>
      </c>
      <c r="W93" s="128">
        <v>83.254000000000005</v>
      </c>
      <c r="X93" s="128">
        <v>86.632999999999996</v>
      </c>
      <c r="Y93" s="128">
        <v>91.376000000000005</v>
      </c>
      <c r="Z93" s="129">
        <v>90.825000000000003</v>
      </c>
      <c r="AA93" s="129">
        <v>98.838999999999999</v>
      </c>
      <c r="AB93" s="129">
        <v>104.131</v>
      </c>
      <c r="AC93" s="128">
        <v>97.191999999999993</v>
      </c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</row>
    <row r="94" spans="1:74" x14ac:dyDescent="0.2">
      <c r="A94" s="102" t="s">
        <v>102</v>
      </c>
      <c r="B94" s="130" t="s">
        <v>24</v>
      </c>
      <c r="C94" s="128">
        <v>246.79130527457244</v>
      </c>
      <c r="D94" s="128">
        <v>396.47420845039937</v>
      </c>
      <c r="E94" s="128">
        <v>292.79977654420702</v>
      </c>
      <c r="F94" s="128">
        <v>454.27552211792181</v>
      </c>
      <c r="G94" s="128">
        <v>500.3522841578137</v>
      </c>
      <c r="H94" s="128">
        <v>423.82557950688783</v>
      </c>
      <c r="I94" s="128">
        <v>485.02616050839242</v>
      </c>
      <c r="J94" s="128">
        <v>783.04481220718208</v>
      </c>
      <c r="K94" s="128">
        <v>589.82639358156632</v>
      </c>
      <c r="L94" s="128">
        <v>604.38117144538762</v>
      </c>
      <c r="M94" s="128">
        <v>647.13414762419609</v>
      </c>
      <c r="N94" s="128">
        <v>608.02133026296985</v>
      </c>
      <c r="O94" s="128">
        <v>810.46900000000005</v>
      </c>
      <c r="P94" s="128">
        <v>1024.337</v>
      </c>
      <c r="Q94" s="128">
        <v>979.32899999999995</v>
      </c>
      <c r="R94" s="128">
        <v>1360.171</v>
      </c>
      <c r="S94" s="128">
        <v>888.05600000000004</v>
      </c>
      <c r="T94" s="128">
        <v>1061.6690000000001</v>
      </c>
      <c r="U94" s="128">
        <v>1128.4929999999999</v>
      </c>
      <c r="V94" s="128">
        <v>1267.5119999999999</v>
      </c>
      <c r="W94" s="128">
        <v>1267.0740000000001</v>
      </c>
      <c r="X94" s="128">
        <v>1353.627</v>
      </c>
      <c r="Y94" s="128">
        <v>1046.3969999999999</v>
      </c>
      <c r="Z94" s="129">
        <v>829.19299999999998</v>
      </c>
      <c r="AA94" s="129">
        <v>884.101</v>
      </c>
      <c r="AB94" s="129">
        <v>1165.8219999999999</v>
      </c>
      <c r="AC94" s="128">
        <v>1238.018</v>
      </c>
    </row>
    <row r="95" spans="1:74" x14ac:dyDescent="0.2">
      <c r="A95" s="102" t="s">
        <v>131</v>
      </c>
      <c r="B95" s="130" t="s">
        <v>25</v>
      </c>
      <c r="C95" s="128">
        <v>6.2973291122294341</v>
      </c>
      <c r="D95" s="128">
        <v>7.0356643203200759</v>
      </c>
      <c r="E95" s="128">
        <v>8.0760087640672644</v>
      </c>
      <c r="F95" s="128">
        <v>8.698602729291439</v>
      </c>
      <c r="G95" s="128">
        <v>11.468910386125181</v>
      </c>
      <c r="H95" s="128">
        <v>13.241189386655311</v>
      </c>
      <c r="I95" s="128">
        <v>15.225010631719085</v>
      </c>
      <c r="J95" s="128">
        <v>16.163791951835545</v>
      </c>
      <c r="K95" s="128">
        <v>17.247733482217829</v>
      </c>
      <c r="L95" s="128">
        <v>19.745869165127818</v>
      </c>
      <c r="M95" s="128">
        <v>23.141354930080592</v>
      </c>
      <c r="N95" s="128">
        <v>21.666467590841972</v>
      </c>
      <c r="O95" s="128">
        <v>24.547999999999998</v>
      </c>
      <c r="P95" s="128">
        <v>25.466999999999999</v>
      </c>
      <c r="Q95" s="128">
        <v>26.405000000000001</v>
      </c>
      <c r="R95" s="128">
        <v>25.454999999999998</v>
      </c>
      <c r="S95" s="128">
        <v>27.256</v>
      </c>
      <c r="T95" s="128">
        <v>29.475000000000001</v>
      </c>
      <c r="U95" s="128">
        <v>31.696999999999999</v>
      </c>
      <c r="V95" s="128">
        <v>33.244</v>
      </c>
      <c r="W95" s="128">
        <v>34.857999999999997</v>
      </c>
      <c r="X95" s="128">
        <v>35.975000000000001</v>
      </c>
      <c r="Y95" s="128">
        <v>43.49</v>
      </c>
      <c r="Z95" s="129">
        <v>45.750999999999998</v>
      </c>
      <c r="AA95" s="129">
        <v>45.578000000000003</v>
      </c>
      <c r="AB95" s="129">
        <v>50.747</v>
      </c>
      <c r="AC95" s="128">
        <v>49.046999999999997</v>
      </c>
    </row>
    <row r="96" spans="1:74" x14ac:dyDescent="0.2">
      <c r="A96" s="102" t="s">
        <v>132</v>
      </c>
      <c r="B96" s="130" t="s">
        <v>26</v>
      </c>
      <c r="C96" s="128">
        <v>99.384780942679953</v>
      </c>
      <c r="D96" s="128">
        <v>124.75316461458448</v>
      </c>
      <c r="E96" s="128">
        <v>148.42961183849468</v>
      </c>
      <c r="F96" s="128">
        <v>159.08501759815806</v>
      </c>
      <c r="G96" s="128">
        <v>170.07699358851769</v>
      </c>
      <c r="H96" s="128">
        <v>177.36549085145123</v>
      </c>
      <c r="I96" s="128">
        <v>195.93165580361895</v>
      </c>
      <c r="J96" s="128">
        <v>202.76235995627678</v>
      </c>
      <c r="K96" s="128">
        <v>224.28748631300437</v>
      </c>
      <c r="L96" s="128">
        <v>240.57376514899025</v>
      </c>
      <c r="M96" s="128">
        <v>248.5993465793467</v>
      </c>
      <c r="N96" s="128">
        <v>252.62690195037402</v>
      </c>
      <c r="O96" s="128">
        <v>272.279</v>
      </c>
      <c r="P96" s="128">
        <v>282.32799999999997</v>
      </c>
      <c r="Q96" s="128">
        <v>286.98099999999999</v>
      </c>
      <c r="R96" s="128">
        <v>300.60500000000002</v>
      </c>
      <c r="S96" s="128">
        <v>317.28699999999998</v>
      </c>
      <c r="T96" s="128">
        <v>322.54199999999997</v>
      </c>
      <c r="U96" s="128">
        <v>336.05900000000003</v>
      </c>
      <c r="V96" s="128">
        <v>341.1</v>
      </c>
      <c r="W96" s="128">
        <v>355.00900000000001</v>
      </c>
      <c r="X96" s="128">
        <v>371.99599999999998</v>
      </c>
      <c r="Y96" s="128">
        <v>384.37400000000002</v>
      </c>
      <c r="Z96" s="129">
        <v>386.30900000000003</v>
      </c>
      <c r="AA96" s="129">
        <v>392.28500000000003</v>
      </c>
      <c r="AB96" s="129">
        <v>423.51400000000001</v>
      </c>
      <c r="AC96" s="128">
        <v>466.935</v>
      </c>
    </row>
    <row r="97" spans="1:29" x14ac:dyDescent="0.2">
      <c r="A97" s="102" t="s">
        <v>133</v>
      </c>
      <c r="B97" s="130" t="s">
        <v>27</v>
      </c>
      <c r="C97" s="128">
        <v>56.635357305957669</v>
      </c>
      <c r="D97" s="128">
        <v>71.479015137207298</v>
      </c>
      <c r="E97" s="128">
        <v>87.841367541159599</v>
      </c>
      <c r="F97" s="128">
        <v>100.13358481178662</v>
      </c>
      <c r="G97" s="128">
        <v>110.17878265184905</v>
      </c>
      <c r="H97" s="128">
        <v>120.22131151834405</v>
      </c>
      <c r="I97" s="128">
        <v>133.84989999927998</v>
      </c>
      <c r="J97" s="128">
        <v>130.32392768977289</v>
      </c>
      <c r="K97" s="128">
        <v>142.53753056750094</v>
      </c>
      <c r="L97" s="128">
        <v>143.92947600494247</v>
      </c>
      <c r="M97" s="128">
        <v>200.34563714871553</v>
      </c>
      <c r="N97" s="128">
        <v>147.22867895519357</v>
      </c>
      <c r="O97" s="128">
        <v>160.66999999999999</v>
      </c>
      <c r="P97" s="128">
        <v>172.904</v>
      </c>
      <c r="Q97" s="128">
        <v>190.31100000000001</v>
      </c>
      <c r="R97" s="128">
        <v>224.09800000000001</v>
      </c>
      <c r="S97" s="128">
        <v>225.69</v>
      </c>
      <c r="T97" s="128">
        <v>233.4</v>
      </c>
      <c r="U97" s="128">
        <v>245.637</v>
      </c>
      <c r="V97" s="128">
        <v>268.51499999999999</v>
      </c>
      <c r="W97" s="128">
        <v>295.45</v>
      </c>
      <c r="X97" s="128">
        <v>308.68700000000001</v>
      </c>
      <c r="Y97" s="128">
        <v>309.964</v>
      </c>
      <c r="Z97" s="129">
        <v>323.01100000000002</v>
      </c>
      <c r="AA97" s="129">
        <v>308.98899999999998</v>
      </c>
      <c r="AB97" s="129">
        <v>311.08499999999998</v>
      </c>
      <c r="AC97" s="128">
        <v>338.94499999999999</v>
      </c>
    </row>
    <row r="98" spans="1:29" x14ac:dyDescent="0.2">
      <c r="A98" s="102" t="s">
        <v>134</v>
      </c>
      <c r="B98" s="130" t="s">
        <v>28</v>
      </c>
      <c r="C98" s="128">
        <v>67.961972241573676</v>
      </c>
      <c r="D98" s="128">
        <v>96.036231142054561</v>
      </c>
      <c r="E98" s="128">
        <v>120.89916151041081</v>
      </c>
      <c r="F98" s="128">
        <v>128.1546530686459</v>
      </c>
      <c r="G98" s="128">
        <v>128.89440071444341</v>
      </c>
      <c r="H98" s="128">
        <v>133.84803623971106</v>
      </c>
      <c r="I98" s="128">
        <v>150.18824674083132</v>
      </c>
      <c r="J98" s="128">
        <v>150.03724153769042</v>
      </c>
      <c r="K98" s="128">
        <v>149.37859018880243</v>
      </c>
      <c r="L98" s="128">
        <v>210.13088625651767</v>
      </c>
      <c r="M98" s="128">
        <v>192.07120268050161</v>
      </c>
      <c r="N98" s="128">
        <v>212.99232496419842</v>
      </c>
      <c r="O98" s="128">
        <v>216.274</v>
      </c>
      <c r="P98" s="128">
        <v>235.65299999999999</v>
      </c>
      <c r="Q98" s="128">
        <v>248.744</v>
      </c>
      <c r="R98" s="128">
        <v>236.178</v>
      </c>
      <c r="S98" s="128">
        <v>283.358</v>
      </c>
      <c r="T98" s="128">
        <v>289.22800000000001</v>
      </c>
      <c r="U98" s="128">
        <v>255.52</v>
      </c>
      <c r="V98" s="128">
        <v>262.01400000000001</v>
      </c>
      <c r="W98" s="128">
        <v>283.512</v>
      </c>
      <c r="X98" s="128">
        <v>280.53800000000001</v>
      </c>
      <c r="Y98" s="128">
        <v>353.79599999999999</v>
      </c>
      <c r="Z98" s="129">
        <v>373.17700000000002</v>
      </c>
      <c r="AA98" s="129">
        <v>422.47300000000001</v>
      </c>
      <c r="AB98" s="129">
        <v>447.33499999999998</v>
      </c>
      <c r="AC98" s="128">
        <v>484.81700000000001</v>
      </c>
    </row>
    <row r="99" spans="1:29" x14ac:dyDescent="0.2">
      <c r="A99" s="102" t="s">
        <v>135</v>
      </c>
      <c r="B99" s="130" t="s">
        <v>29</v>
      </c>
      <c r="C99" s="128">
        <v>73.35071489535099</v>
      </c>
      <c r="D99" s="128">
        <v>86.648507867911277</v>
      </c>
      <c r="E99" s="128">
        <v>109.68207904565998</v>
      </c>
      <c r="F99" s="128">
        <v>123.30833798915393</v>
      </c>
      <c r="G99" s="128">
        <v>142.02702133537093</v>
      </c>
      <c r="H99" s="128">
        <v>160.38497198610406</v>
      </c>
      <c r="I99" s="128">
        <v>185.04825781504462</v>
      </c>
      <c r="J99" s="128">
        <v>182.7415906895335</v>
      </c>
      <c r="K99" s="128">
        <v>189.52164636122586</v>
      </c>
      <c r="L99" s="128">
        <v>239.29203966026049</v>
      </c>
      <c r="M99" s="128">
        <v>246.44312891944</v>
      </c>
      <c r="N99" s="128">
        <v>223.16800886450866</v>
      </c>
      <c r="O99" s="128">
        <v>224.26</v>
      </c>
      <c r="P99" s="128">
        <v>241.34100000000001</v>
      </c>
      <c r="Q99" s="128">
        <v>293.03699999999998</v>
      </c>
      <c r="R99" s="128">
        <v>367.46800000000002</v>
      </c>
      <c r="S99" s="128">
        <v>389.80799999999999</v>
      </c>
      <c r="T99" s="128">
        <v>347.786</v>
      </c>
      <c r="U99" s="128">
        <v>358.84699999999998</v>
      </c>
      <c r="V99" s="128">
        <v>439.09</v>
      </c>
      <c r="W99" s="128">
        <v>473.37</v>
      </c>
      <c r="X99" s="128">
        <v>418.625</v>
      </c>
      <c r="Y99" s="128">
        <v>440.92200000000003</v>
      </c>
      <c r="Z99" s="129">
        <v>453.88499999999999</v>
      </c>
      <c r="AA99" s="129">
        <v>513.38199999999995</v>
      </c>
      <c r="AB99" s="129">
        <v>545.26900000000001</v>
      </c>
      <c r="AC99" s="128">
        <v>586.70600000000002</v>
      </c>
    </row>
    <row r="100" spans="1:29" x14ac:dyDescent="0.2">
      <c r="A100" s="102" t="s">
        <v>136</v>
      </c>
      <c r="B100" s="130" t="s">
        <v>30</v>
      </c>
      <c r="C100" s="128">
        <v>97.620958378876267</v>
      </c>
      <c r="D100" s="128">
        <v>109.87815489042849</v>
      </c>
      <c r="E100" s="128">
        <v>125.80581975682057</v>
      </c>
      <c r="F100" s="128">
        <v>132.76610677112311</v>
      </c>
      <c r="G100" s="128">
        <v>149.78737161700755</v>
      </c>
      <c r="H100" s="128">
        <v>159.33288175270263</v>
      </c>
      <c r="I100" s="128">
        <v>176.167138969554</v>
      </c>
      <c r="J100" s="128">
        <v>182.53162104078072</v>
      </c>
      <c r="K100" s="128">
        <v>201.49371720750614</v>
      </c>
      <c r="L100" s="128">
        <v>225.50316400481427</v>
      </c>
      <c r="M100" s="128">
        <v>230.89156920306741</v>
      </c>
      <c r="N100" s="128">
        <v>176.88038046485775</v>
      </c>
      <c r="O100" s="128">
        <v>195.73400000000001</v>
      </c>
      <c r="P100" s="128">
        <v>201.41399999999999</v>
      </c>
      <c r="Q100" s="128">
        <v>230.059</v>
      </c>
      <c r="R100" s="128">
        <v>253.05500000000001</v>
      </c>
      <c r="S100" s="128">
        <v>230.41200000000001</v>
      </c>
      <c r="T100" s="128">
        <v>236.26</v>
      </c>
      <c r="U100" s="128">
        <v>245.512</v>
      </c>
      <c r="V100" s="128">
        <v>263.11700000000002</v>
      </c>
      <c r="W100" s="128">
        <v>265.202</v>
      </c>
      <c r="X100" s="128">
        <v>288.38400000000001</v>
      </c>
      <c r="Y100" s="128">
        <v>309.47899999999998</v>
      </c>
      <c r="Z100" s="129">
        <v>307.90499999999997</v>
      </c>
      <c r="AA100" s="129">
        <v>315.488</v>
      </c>
      <c r="AB100" s="129">
        <v>328.024</v>
      </c>
      <c r="AC100" s="128">
        <v>315.01900000000001</v>
      </c>
    </row>
    <row r="101" spans="1:29" x14ac:dyDescent="0.2">
      <c r="A101" s="102" t="s">
        <v>137</v>
      </c>
      <c r="B101" s="130" t="s">
        <v>31</v>
      </c>
      <c r="C101" s="128">
        <v>35.367479655349904</v>
      </c>
      <c r="D101" s="128">
        <v>40.556755729650959</v>
      </c>
      <c r="E101" s="128">
        <v>52.587304537177495</v>
      </c>
      <c r="F101" s="128">
        <v>58.313576580614587</v>
      </c>
      <c r="G101" s="128">
        <v>71.322955294479144</v>
      </c>
      <c r="H101" s="128">
        <v>88.424726077112894</v>
      </c>
      <c r="I101" s="128">
        <v>98.292679956814482</v>
      </c>
      <c r="J101" s="128">
        <v>93.027374202043916</v>
      </c>
      <c r="K101" s="128">
        <v>98.358046772283501</v>
      </c>
      <c r="L101" s="128">
        <v>101.68757216123284</v>
      </c>
      <c r="M101" s="128">
        <v>112.34098278475589</v>
      </c>
      <c r="N101" s="128">
        <v>102.6040132989165</v>
      </c>
      <c r="O101" s="128">
        <v>100.983</v>
      </c>
      <c r="P101" s="128">
        <v>114.461</v>
      </c>
      <c r="Q101" s="128">
        <v>142.87799999999999</v>
      </c>
      <c r="R101" s="128">
        <v>148.19300000000001</v>
      </c>
      <c r="S101" s="128">
        <v>155.06</v>
      </c>
      <c r="T101" s="128">
        <v>149.82499999999999</v>
      </c>
      <c r="U101" s="128">
        <v>138.97300000000001</v>
      </c>
      <c r="V101" s="128">
        <v>139.70500000000001</v>
      </c>
      <c r="W101" s="128">
        <v>153.65100000000001</v>
      </c>
      <c r="X101" s="128">
        <v>188.59299999999999</v>
      </c>
      <c r="Y101" s="128">
        <v>164.339</v>
      </c>
      <c r="Z101" s="129">
        <v>203.67699999999999</v>
      </c>
      <c r="AA101" s="129">
        <v>197.15899999999999</v>
      </c>
      <c r="AB101" s="129">
        <v>201.68899999999999</v>
      </c>
      <c r="AC101" s="128">
        <v>218.874</v>
      </c>
    </row>
    <row r="102" spans="1:29" x14ac:dyDescent="0.2">
      <c r="A102" s="102" t="s">
        <v>138</v>
      </c>
      <c r="B102" s="130" t="s">
        <v>32</v>
      </c>
      <c r="C102" s="128">
        <v>223.41136807775587</v>
      </c>
      <c r="D102" s="128">
        <v>233.60246206331166</v>
      </c>
      <c r="E102" s="128">
        <v>245.20372449899912</v>
      </c>
      <c r="F102" s="128">
        <v>228.30541975873521</v>
      </c>
      <c r="G102" s="128">
        <v>227.86732988414821</v>
      </c>
      <c r="H102" s="128">
        <v>253.18992075667913</v>
      </c>
      <c r="I102" s="128">
        <v>275.69873981510392</v>
      </c>
      <c r="J102" s="128">
        <v>281.14320105591514</v>
      </c>
      <c r="K102" s="128">
        <v>315.68007876113802</v>
      </c>
      <c r="L102" s="128">
        <v>335.54386699815763</v>
      </c>
      <c r="M102" s="128">
        <v>370.17842351273981</v>
      </c>
      <c r="N102" s="128">
        <v>357.68276164098569</v>
      </c>
      <c r="O102" s="128">
        <v>343.995</v>
      </c>
      <c r="P102" s="128">
        <v>352.65199999999999</v>
      </c>
      <c r="Q102" s="128">
        <v>379.49799999999999</v>
      </c>
      <c r="R102" s="128">
        <v>422.49</v>
      </c>
      <c r="S102" s="128">
        <v>463.71100000000001</v>
      </c>
      <c r="T102" s="128">
        <v>494.24099999999999</v>
      </c>
      <c r="U102" s="128">
        <v>560.48400000000004</v>
      </c>
      <c r="V102" s="128">
        <v>613.89700000000005</v>
      </c>
      <c r="W102" s="128">
        <v>653.73800000000006</v>
      </c>
      <c r="X102" s="128">
        <v>672.19799999999998</v>
      </c>
      <c r="Y102" s="128">
        <v>697.83600000000001</v>
      </c>
      <c r="Z102" s="129">
        <v>718.70399999999995</v>
      </c>
      <c r="AA102" s="129">
        <v>686.36599999999999</v>
      </c>
      <c r="AB102" s="129">
        <v>740.92200000000003</v>
      </c>
      <c r="AC102" s="128">
        <v>741.54399999999998</v>
      </c>
    </row>
    <row r="103" spans="1:29" x14ac:dyDescent="0.2">
      <c r="A103" s="102" t="s">
        <v>139</v>
      </c>
      <c r="B103" s="130" t="s">
        <v>33</v>
      </c>
      <c r="C103" s="128">
        <v>19.920072683006907</v>
      </c>
      <c r="D103" s="128">
        <v>22.330936501863725</v>
      </c>
      <c r="E103" s="128">
        <v>22.814444259225056</v>
      </c>
      <c r="F103" s="128">
        <v>17.113248750122839</v>
      </c>
      <c r="G103" s="128">
        <v>17.072671294465401</v>
      </c>
      <c r="H103" s="128">
        <v>20.950012519383677</v>
      </c>
      <c r="I103" s="128">
        <v>22.498546644505616</v>
      </c>
      <c r="J103" s="128">
        <v>22.118542530132743</v>
      </c>
      <c r="K103" s="128">
        <v>22.587191306320737</v>
      </c>
      <c r="L103" s="128">
        <v>26.65278865655533</v>
      </c>
      <c r="M103" s="128">
        <v>25.162516487575949</v>
      </c>
      <c r="N103" s="128">
        <v>16.895916545534362</v>
      </c>
      <c r="O103" s="128">
        <v>15.791</v>
      </c>
      <c r="P103" s="128">
        <v>16.417999999999999</v>
      </c>
      <c r="Q103" s="128">
        <v>10.932</v>
      </c>
      <c r="R103" s="128">
        <v>6.4429999999999996</v>
      </c>
      <c r="S103" s="128">
        <v>9.0139999999999993</v>
      </c>
      <c r="T103" s="128">
        <v>2.7829999999999999</v>
      </c>
      <c r="U103" s="128">
        <v>2.9039999999999999</v>
      </c>
      <c r="V103" s="128">
        <v>2.9220000000000002</v>
      </c>
      <c r="W103" s="128">
        <v>2.8969999999999998</v>
      </c>
      <c r="X103" s="128">
        <v>3.556</v>
      </c>
      <c r="Y103" s="128">
        <v>3.7730000000000001</v>
      </c>
      <c r="Z103" s="129">
        <v>4.4589999999999996</v>
      </c>
      <c r="AA103" s="129">
        <v>4.4980000000000002</v>
      </c>
      <c r="AB103" s="129">
        <v>4.5919999999999996</v>
      </c>
      <c r="AC103" s="128">
        <v>4.875</v>
      </c>
    </row>
    <row r="104" spans="1:29" x14ac:dyDescent="0.2">
      <c r="A104" s="102" t="s">
        <v>140</v>
      </c>
      <c r="B104" s="130" t="s">
        <v>34</v>
      </c>
      <c r="C104" s="128">
        <v>153.35202780321498</v>
      </c>
      <c r="D104" s="128">
        <v>189.48821055697016</v>
      </c>
      <c r="E104" s="128">
        <v>221.19222247374637</v>
      </c>
      <c r="F104" s="128">
        <v>235.41687747448034</v>
      </c>
      <c r="G104" s="128">
        <v>249.50126315909392</v>
      </c>
      <c r="H104" s="128">
        <v>255.79042394543777</v>
      </c>
      <c r="I104" s="128">
        <v>272.26709259347251</v>
      </c>
      <c r="J104" s="128">
        <v>273.17806994892828</v>
      </c>
      <c r="K104" s="128">
        <v>296.32909252921337</v>
      </c>
      <c r="L104" s="128">
        <v>314.17701934849532</v>
      </c>
      <c r="M104" s="128">
        <v>306.52645368042539</v>
      </c>
      <c r="N104" s="128">
        <v>332.66326414755349</v>
      </c>
      <c r="O104" s="128">
        <v>356.26499999999999</v>
      </c>
      <c r="P104" s="128">
        <v>363.54500000000002</v>
      </c>
      <c r="Q104" s="128">
        <v>366.13</v>
      </c>
      <c r="R104" s="128">
        <v>310.22199999999998</v>
      </c>
      <c r="S104" s="128">
        <v>372.88</v>
      </c>
      <c r="T104" s="128">
        <v>370.029</v>
      </c>
      <c r="U104" s="128">
        <v>389.94200000000001</v>
      </c>
      <c r="V104" s="128">
        <v>513.25300000000004</v>
      </c>
      <c r="W104" s="128">
        <v>537.61599999999999</v>
      </c>
      <c r="X104" s="128">
        <v>559.57899999999995</v>
      </c>
      <c r="Y104" s="128">
        <v>600.01199999999994</v>
      </c>
      <c r="Z104" s="129">
        <v>605.36400000000003</v>
      </c>
      <c r="AA104" s="129">
        <v>625.94100000000003</v>
      </c>
      <c r="AB104" s="129">
        <v>671.54300000000001</v>
      </c>
      <c r="AC104" s="128">
        <v>745.52700000000004</v>
      </c>
    </row>
    <row r="105" spans="1:29" x14ac:dyDescent="0.2">
      <c r="A105" s="102" t="s">
        <v>141</v>
      </c>
      <c r="B105" s="130" t="s">
        <v>35</v>
      </c>
      <c r="C105" s="128">
        <v>28.481766461057827</v>
      </c>
      <c r="D105" s="128">
        <v>28.459475325141003</v>
      </c>
      <c r="E105" s="128">
        <v>27.95156281980665</v>
      </c>
      <c r="F105" s="128">
        <v>27.985741914427344</v>
      </c>
      <c r="G105" s="128">
        <v>29.65347676612479</v>
      </c>
      <c r="H105" s="128">
        <v>30.015760008239468</v>
      </c>
      <c r="I105" s="128">
        <v>30.478476973940527</v>
      </c>
      <c r="J105" s="128">
        <v>28.096073366689861</v>
      </c>
      <c r="K105" s="128">
        <v>30.154516284211592</v>
      </c>
      <c r="L105" s="128">
        <v>29.52576326736574</v>
      </c>
      <c r="M105" s="128">
        <v>32.681176188434257</v>
      </c>
      <c r="N105" s="128">
        <v>22.213586781447685</v>
      </c>
      <c r="O105" s="128">
        <v>21.609000000000002</v>
      </c>
      <c r="P105" s="128">
        <v>25.707999999999998</v>
      </c>
      <c r="Q105" s="128">
        <v>27.635999999999999</v>
      </c>
      <c r="R105" s="128">
        <v>31.977</v>
      </c>
      <c r="S105" s="128">
        <v>33.360999999999997</v>
      </c>
      <c r="T105" s="128">
        <v>32.854999999999997</v>
      </c>
      <c r="U105" s="128">
        <v>33.798999999999999</v>
      </c>
      <c r="V105" s="128">
        <v>35.454000000000001</v>
      </c>
      <c r="W105" s="128">
        <v>37.415999999999997</v>
      </c>
      <c r="X105" s="128">
        <v>39.067999999999998</v>
      </c>
      <c r="Y105" s="128">
        <v>40.776000000000003</v>
      </c>
      <c r="Z105" s="129">
        <v>44.152000000000001</v>
      </c>
      <c r="AA105" s="129">
        <v>44.186</v>
      </c>
      <c r="AB105" s="129">
        <v>47.39</v>
      </c>
      <c r="AC105" s="128">
        <v>60.177999999999997</v>
      </c>
    </row>
    <row r="106" spans="1:29" x14ac:dyDescent="0.2">
      <c r="A106" s="102" t="s">
        <v>142</v>
      </c>
      <c r="B106" s="130" t="s">
        <v>36</v>
      </c>
      <c r="C106" s="128">
        <v>88.872368039677298</v>
      </c>
      <c r="D106" s="128">
        <v>126.99292671413484</v>
      </c>
      <c r="E106" s="128">
        <v>161.36081044204073</v>
      </c>
      <c r="F106" s="128">
        <v>166.8226287486608</v>
      </c>
      <c r="G106" s="128">
        <v>176.07232919900287</v>
      </c>
      <c r="H106" s="128">
        <v>202.29484557410879</v>
      </c>
      <c r="I106" s="128">
        <v>235.24160818037055</v>
      </c>
      <c r="J106" s="128">
        <v>236.7931787855525</v>
      </c>
      <c r="K106" s="128">
        <v>298.82359820394515</v>
      </c>
      <c r="L106" s="128">
        <v>311.36268927072058</v>
      </c>
      <c r="M106" s="128">
        <v>355.83041263041298</v>
      </c>
      <c r="N106" s="128">
        <v>410.64240089907764</v>
      </c>
      <c r="O106" s="128">
        <v>394.815</v>
      </c>
      <c r="P106" s="128">
        <v>556.77499999999998</v>
      </c>
      <c r="Q106" s="128">
        <v>625.399</v>
      </c>
      <c r="R106" s="128">
        <v>583.73900000000003</v>
      </c>
      <c r="S106" s="128">
        <v>668.38800000000003</v>
      </c>
      <c r="T106" s="128">
        <v>711.94399999999996</v>
      </c>
      <c r="U106" s="128">
        <v>725.24900000000002</v>
      </c>
      <c r="V106" s="128">
        <v>751.57399999999996</v>
      </c>
      <c r="W106" s="128">
        <v>786.74599999999998</v>
      </c>
      <c r="X106" s="128">
        <v>770.73299999999995</v>
      </c>
      <c r="Y106" s="128">
        <v>892.09100000000001</v>
      </c>
      <c r="Z106" s="129">
        <v>889.25099999999998</v>
      </c>
      <c r="AA106" s="129">
        <v>813.70699999999999</v>
      </c>
      <c r="AB106" s="129">
        <v>899.20899999999995</v>
      </c>
      <c r="AC106" s="128">
        <v>960.15099999999995</v>
      </c>
    </row>
    <row r="107" spans="1:29" x14ac:dyDescent="0.2">
      <c r="A107" s="102" t="s">
        <v>143</v>
      </c>
      <c r="B107" s="130" t="s">
        <v>37</v>
      </c>
      <c r="C107" s="128">
        <v>30.3201231294975</v>
      </c>
      <c r="D107" s="128">
        <v>35.245906911610042</v>
      </c>
      <c r="E107" s="128">
        <v>41.419116629386835</v>
      </c>
      <c r="F107" s="128">
        <v>47.002161604613534</v>
      </c>
      <c r="G107" s="128">
        <v>52.346732676751792</v>
      </c>
      <c r="H107" s="128">
        <v>60.274540130866654</v>
      </c>
      <c r="I107" s="128">
        <v>65.176492321782774</v>
      </c>
      <c r="J107" s="128">
        <v>61.962134388820047</v>
      </c>
      <c r="K107" s="128">
        <v>67.61455123379433</v>
      </c>
      <c r="L107" s="128">
        <v>79.2401607537101</v>
      </c>
      <c r="M107" s="128">
        <v>87.51377099027448</v>
      </c>
      <c r="N107" s="128">
        <v>58.894638653383346</v>
      </c>
      <c r="O107" s="128">
        <v>99.328999999999994</v>
      </c>
      <c r="P107" s="128">
        <v>114.68</v>
      </c>
      <c r="Q107" s="128">
        <v>124.78100000000001</v>
      </c>
      <c r="R107" s="128">
        <v>126.322</v>
      </c>
      <c r="S107" s="128">
        <v>139.274</v>
      </c>
      <c r="T107" s="128">
        <v>137.923</v>
      </c>
      <c r="U107" s="128">
        <v>148.11799999999999</v>
      </c>
      <c r="V107" s="128">
        <v>153.364</v>
      </c>
      <c r="W107" s="128">
        <v>157.83199999999999</v>
      </c>
      <c r="X107" s="128">
        <v>187.88200000000001</v>
      </c>
      <c r="Y107" s="128">
        <v>195.905</v>
      </c>
      <c r="Z107" s="129">
        <v>199.80699999999999</v>
      </c>
      <c r="AA107" s="129">
        <v>170.96899999999999</v>
      </c>
      <c r="AB107" s="129">
        <v>170.137</v>
      </c>
      <c r="AC107" s="128">
        <v>176.61099999999999</v>
      </c>
    </row>
    <row r="108" spans="1:29" x14ac:dyDescent="0.2">
      <c r="A108" s="102" t="s">
        <v>144</v>
      </c>
      <c r="B108" s="130" t="s">
        <v>38</v>
      </c>
      <c r="C108" s="128">
        <v>144.55980996150529</v>
      </c>
      <c r="D108" s="128">
        <v>169.63205573291</v>
      </c>
      <c r="E108" s="128">
        <v>218.39876229111098</v>
      </c>
      <c r="F108" s="128">
        <v>237.76932835767101</v>
      </c>
      <c r="G108" s="128">
        <v>265.14421274948899</v>
      </c>
      <c r="H108" s="128">
        <v>236.671881637675</v>
      </c>
      <c r="I108" s="128">
        <v>286.39146224211203</v>
      </c>
      <c r="J108" s="128">
        <v>251.49504830006569</v>
      </c>
      <c r="K108" s="128">
        <v>306.46516720826656</v>
      </c>
      <c r="L108" s="128">
        <v>256.92437030276949</v>
      </c>
      <c r="M108" s="128">
        <v>344.13222272788158</v>
      </c>
      <c r="N108" s="128">
        <v>414.0419982051024</v>
      </c>
      <c r="O108" s="128">
        <v>510.53199999999998</v>
      </c>
      <c r="P108" s="128">
        <v>601.70399999999995</v>
      </c>
      <c r="Q108" s="128">
        <v>669.93100000000004</v>
      </c>
      <c r="R108" s="128">
        <v>823.98199999999997</v>
      </c>
      <c r="S108" s="128">
        <v>533.80700000000002</v>
      </c>
      <c r="T108" s="128">
        <v>700.11900000000003</v>
      </c>
      <c r="U108" s="128">
        <v>1019.978</v>
      </c>
      <c r="V108" s="128">
        <v>915.399</v>
      </c>
      <c r="W108" s="128">
        <v>801.98599999999999</v>
      </c>
      <c r="X108" s="128">
        <v>844.83100000000002</v>
      </c>
      <c r="Y108" s="128">
        <v>648.62300000000005</v>
      </c>
      <c r="Z108" s="129">
        <v>613.10500000000002</v>
      </c>
      <c r="AA108" s="129">
        <v>511.61399999999998</v>
      </c>
      <c r="AB108" s="129">
        <v>265.71899999999999</v>
      </c>
      <c r="AC108" s="128">
        <v>260.185</v>
      </c>
    </row>
    <row r="109" spans="1:29" x14ac:dyDescent="0.2">
      <c r="A109" s="102" t="s">
        <v>145</v>
      </c>
      <c r="B109" s="130" t="s">
        <v>39</v>
      </c>
      <c r="C109" s="128">
        <v>51.453893255208456</v>
      </c>
      <c r="D109" s="128">
        <v>53.941192913037206</v>
      </c>
      <c r="E109" s="128">
        <v>59.770717125844627</v>
      </c>
      <c r="F109" s="128">
        <v>61.329430150416279</v>
      </c>
      <c r="G109" s="128">
        <v>65.79502788383293</v>
      </c>
      <c r="H109" s="128">
        <v>67.031150351659008</v>
      </c>
      <c r="I109" s="128">
        <v>72.402229944315565</v>
      </c>
      <c r="J109" s="128">
        <v>71.25702205221198</v>
      </c>
      <c r="K109" s="128">
        <v>73.613792369636684</v>
      </c>
      <c r="L109" s="128">
        <v>84.481773828374017</v>
      </c>
      <c r="M109" s="128">
        <v>83.297471924938819</v>
      </c>
      <c r="N109" s="128">
        <v>90.970800741176561</v>
      </c>
      <c r="O109" s="128">
        <v>118.58199999999999</v>
      </c>
      <c r="P109" s="128">
        <v>124.818</v>
      </c>
      <c r="Q109" s="128">
        <v>128.83099999999999</v>
      </c>
      <c r="R109" s="128">
        <v>148.393</v>
      </c>
      <c r="S109" s="128">
        <v>130.79499999999999</v>
      </c>
      <c r="T109" s="128">
        <v>184.29599999999999</v>
      </c>
      <c r="U109" s="128">
        <v>153.89400000000001</v>
      </c>
      <c r="V109" s="128">
        <v>170.35400000000001</v>
      </c>
      <c r="W109" s="128">
        <v>186.45400000000001</v>
      </c>
      <c r="X109" s="128">
        <v>202.43199999999999</v>
      </c>
      <c r="Y109" s="128">
        <v>193.25800000000001</v>
      </c>
      <c r="Z109" s="129">
        <v>199.64599999999999</v>
      </c>
      <c r="AA109" s="129">
        <v>199.18299999999999</v>
      </c>
      <c r="AB109" s="129">
        <v>192.14099999999999</v>
      </c>
      <c r="AC109" s="128">
        <v>213.39400000000001</v>
      </c>
    </row>
    <row r="110" spans="1:29" x14ac:dyDescent="0.2">
      <c r="A110" s="102" t="s">
        <v>146</v>
      </c>
      <c r="B110" s="130" t="s">
        <v>40</v>
      </c>
      <c r="C110" s="128">
        <v>29.453079258410408</v>
      </c>
      <c r="D110" s="128">
        <v>48.640143686833589</v>
      </c>
      <c r="E110" s="128">
        <v>61.759369173271487</v>
      </c>
      <c r="F110" s="128">
        <v>62.714173987006625</v>
      </c>
      <c r="G110" s="128">
        <v>62.576152140372621</v>
      </c>
      <c r="H110" s="128">
        <v>56.921419273104149</v>
      </c>
      <c r="I110" s="128">
        <v>62.858358304491524</v>
      </c>
      <c r="J110" s="128">
        <v>67.224328919533107</v>
      </c>
      <c r="K110" s="128">
        <v>70.565112929393905</v>
      </c>
      <c r="L110" s="128">
        <v>83.273366557988169</v>
      </c>
      <c r="M110" s="128">
        <v>79.094400601564104</v>
      </c>
      <c r="N110" s="128">
        <v>108.58727595160519</v>
      </c>
      <c r="O110" s="128">
        <v>137.86699999999999</v>
      </c>
      <c r="P110" s="128">
        <v>152.17400000000001</v>
      </c>
      <c r="Q110" s="128">
        <v>156.42500000000001</v>
      </c>
      <c r="R110" s="128">
        <v>180.214</v>
      </c>
      <c r="S110" s="128">
        <v>175.41399999999999</v>
      </c>
      <c r="T110" s="128">
        <v>164.768</v>
      </c>
      <c r="U110" s="128">
        <v>197.70099999999999</v>
      </c>
      <c r="V110" s="128">
        <v>222.63399999999999</v>
      </c>
      <c r="W110" s="128">
        <v>219.76499999999999</v>
      </c>
      <c r="X110" s="128">
        <v>215.42500000000001</v>
      </c>
      <c r="Y110" s="128">
        <v>204.55199999999999</v>
      </c>
      <c r="Z110" s="129">
        <v>197.5</v>
      </c>
      <c r="AA110" s="129">
        <v>212.155</v>
      </c>
      <c r="AB110" s="129">
        <v>236.523</v>
      </c>
      <c r="AC110" s="128">
        <v>256.81099999999998</v>
      </c>
    </row>
    <row r="111" spans="1:29" x14ac:dyDescent="0.2">
      <c r="A111" s="102" t="s">
        <v>147</v>
      </c>
      <c r="B111" s="130" t="s">
        <v>41</v>
      </c>
      <c r="C111" s="128">
        <v>30.778873675902418</v>
      </c>
      <c r="D111" s="128">
        <v>31.842135838052592</v>
      </c>
      <c r="E111" s="128">
        <v>40.199737361873282</v>
      </c>
      <c r="F111" s="128">
        <v>43.612752104469166</v>
      </c>
      <c r="G111" s="128">
        <v>48.63288416035261</v>
      </c>
      <c r="H111" s="128">
        <v>52.510185802697038</v>
      </c>
      <c r="I111" s="128">
        <v>56.867232691536721</v>
      </c>
      <c r="J111" s="128">
        <v>62.414609126482524</v>
      </c>
      <c r="K111" s="128">
        <v>74.482665845462066</v>
      </c>
      <c r="L111" s="128">
        <v>87.706311091435182</v>
      </c>
      <c r="M111" s="128">
        <v>83.294154020520935</v>
      </c>
      <c r="N111" s="128">
        <v>92.318762112601661</v>
      </c>
      <c r="O111" s="128">
        <v>88.837999999999994</v>
      </c>
      <c r="P111" s="128">
        <v>98.284000000000006</v>
      </c>
      <c r="Q111" s="128">
        <v>123.854</v>
      </c>
      <c r="R111" s="128">
        <v>116.64400000000001</v>
      </c>
      <c r="S111" s="128">
        <v>128.83099999999999</v>
      </c>
      <c r="T111" s="128">
        <v>103.49</v>
      </c>
      <c r="U111" s="128">
        <v>126.36799999999999</v>
      </c>
      <c r="V111" s="128">
        <v>129.06399999999999</v>
      </c>
      <c r="W111" s="128">
        <v>117.991</v>
      </c>
      <c r="X111" s="128">
        <v>127.455</v>
      </c>
      <c r="Y111" s="128">
        <v>189.32599999999999</v>
      </c>
      <c r="Z111" s="129">
        <v>190.26300000000001</v>
      </c>
      <c r="AA111" s="129">
        <v>197.71799999999999</v>
      </c>
      <c r="AB111" s="129">
        <v>203.11699999999999</v>
      </c>
      <c r="AC111" s="128">
        <v>208.52799999999999</v>
      </c>
    </row>
    <row r="112" spans="1:29" x14ac:dyDescent="0.2">
      <c r="A112" s="102" t="s">
        <v>148</v>
      </c>
      <c r="B112" s="130" t="s">
        <v>42</v>
      </c>
      <c r="C112" s="128">
        <v>111.96214166022533</v>
      </c>
      <c r="D112" s="128">
        <v>132.20313927927373</v>
      </c>
      <c r="E112" s="128">
        <v>163.25047622009731</v>
      </c>
      <c r="F112" s="128">
        <v>171.56506985857754</v>
      </c>
      <c r="G112" s="128">
        <v>199.27270962868445</v>
      </c>
      <c r="H112" s="128">
        <v>221.66586467644811</v>
      </c>
      <c r="I112" s="128">
        <v>193.01746077005089</v>
      </c>
      <c r="J112" s="128">
        <v>190.87589930026951</v>
      </c>
      <c r="K112" s="128">
        <v>213.01340449070992</v>
      </c>
      <c r="L112" s="128">
        <v>211.1131735604591</v>
      </c>
      <c r="M112" s="128">
        <v>253.00245867458108</v>
      </c>
      <c r="N112" s="128">
        <v>236.87049957652567</v>
      </c>
      <c r="O112" s="128">
        <v>231.99799999999999</v>
      </c>
      <c r="P112" s="128">
        <v>242.58600000000001</v>
      </c>
      <c r="Q112" s="128">
        <v>261.87</v>
      </c>
      <c r="R112" s="128">
        <v>267.95499999999998</v>
      </c>
      <c r="S112" s="128">
        <v>243.351</v>
      </c>
      <c r="T112" s="128">
        <v>242.64099999999999</v>
      </c>
      <c r="U112" s="128">
        <v>270.45999999999998</v>
      </c>
      <c r="V112" s="128">
        <v>301.40699999999998</v>
      </c>
      <c r="W112" s="128">
        <v>325.714</v>
      </c>
      <c r="X112" s="128">
        <v>397.56099999999998</v>
      </c>
      <c r="Y112" s="128">
        <v>423.05700000000002</v>
      </c>
      <c r="Z112" s="129">
        <v>410.12</v>
      </c>
      <c r="AA112" s="129">
        <v>457.18900000000002</v>
      </c>
      <c r="AB112" s="129">
        <v>488.22399999999999</v>
      </c>
      <c r="AC112" s="128">
        <v>431.09899999999999</v>
      </c>
    </row>
    <row r="113" spans="1:29" x14ac:dyDescent="0.2">
      <c r="A113" s="102" t="s">
        <v>149</v>
      </c>
      <c r="B113" s="130" t="s">
        <v>43</v>
      </c>
      <c r="C113" s="128">
        <v>4.2214477139283026</v>
      </c>
      <c r="D113" s="128">
        <v>5.3384902013169082</v>
      </c>
      <c r="E113" s="128">
        <v>6.2402524231595056</v>
      </c>
      <c r="F113" s="128">
        <v>6.753816403589477</v>
      </c>
      <c r="G113" s="128">
        <v>7.5755243189636454</v>
      </c>
      <c r="H113" s="128">
        <v>13.223938044772646</v>
      </c>
      <c r="I113" s="128">
        <v>20.7026682973157</v>
      </c>
      <c r="J113" s="128">
        <v>21.812076002280627</v>
      </c>
      <c r="K113" s="128">
        <v>22.705083123174234</v>
      </c>
      <c r="L113" s="128">
        <v>18.130014191601422</v>
      </c>
      <c r="M113" s="128">
        <v>18.338807559393299</v>
      </c>
      <c r="N113" s="128">
        <v>17.160496885078341</v>
      </c>
      <c r="O113" s="128">
        <v>12.702999999999999</v>
      </c>
      <c r="P113" s="128">
        <v>13.034000000000001</v>
      </c>
      <c r="Q113" s="128">
        <v>10.78</v>
      </c>
      <c r="R113" s="128">
        <v>13.853999999999999</v>
      </c>
      <c r="S113" s="128">
        <v>14.879</v>
      </c>
      <c r="T113" s="128">
        <v>20.279</v>
      </c>
      <c r="U113" s="128">
        <v>20.143999999999998</v>
      </c>
      <c r="V113" s="128">
        <v>20.654</v>
      </c>
      <c r="W113" s="128">
        <v>21.337</v>
      </c>
      <c r="X113" s="128">
        <v>21.922000000000001</v>
      </c>
      <c r="Y113" s="128">
        <v>22.896000000000001</v>
      </c>
      <c r="Z113" s="129">
        <v>24.766999999999999</v>
      </c>
      <c r="AA113" s="129">
        <v>24.782</v>
      </c>
      <c r="AB113" s="129">
        <v>26.38</v>
      </c>
      <c r="AC113" s="128">
        <v>29.782</v>
      </c>
    </row>
    <row r="114" spans="1:29" x14ac:dyDescent="0.2">
      <c r="A114" s="102" t="s">
        <v>150</v>
      </c>
      <c r="B114" s="130" t="s">
        <v>44</v>
      </c>
      <c r="C114" s="128">
        <v>0.11606289820543654</v>
      </c>
      <c r="D114" s="128">
        <v>0.10453987755807109</v>
      </c>
      <c r="E114" s="128">
        <v>0.10948574822831292</v>
      </c>
      <c r="F114" s="128">
        <v>0.11651827679233372</v>
      </c>
      <c r="G114" s="128">
        <v>0.11960982587400729</v>
      </c>
      <c r="H114" s="128">
        <v>0.12346220299726393</v>
      </c>
      <c r="I114" s="128">
        <v>0.12848955723966268</v>
      </c>
      <c r="J114" s="128">
        <v>0.15470698470895897</v>
      </c>
      <c r="K114" s="128">
        <v>0.16731770280959452</v>
      </c>
      <c r="L114" s="128">
        <v>0.18856297273749803</v>
      </c>
      <c r="M114" s="128">
        <v>0.15238394793683685</v>
      </c>
      <c r="N114" s="128">
        <v>0.19175021752038449</v>
      </c>
      <c r="O114" s="128">
        <v>0.14000000000000001</v>
      </c>
      <c r="P114" s="128">
        <v>0.16500000000000001</v>
      </c>
      <c r="Q114" s="128">
        <v>4.5869999999999997</v>
      </c>
      <c r="R114" s="128">
        <v>4.6749999999999998</v>
      </c>
      <c r="S114" s="128">
        <v>4.6769999999999996</v>
      </c>
      <c r="T114" s="128">
        <v>4.5019999999999998</v>
      </c>
      <c r="U114" s="128">
        <v>4.5019999999999998</v>
      </c>
      <c r="V114" s="128">
        <v>4.6840000000000002</v>
      </c>
      <c r="W114" s="128">
        <v>4.7050000000000001</v>
      </c>
      <c r="X114" s="128">
        <v>4.194</v>
      </c>
      <c r="Y114" s="128">
        <v>4.452</v>
      </c>
      <c r="Z114" s="129">
        <v>6.8049999999999997</v>
      </c>
      <c r="AA114" s="129">
        <v>6.718</v>
      </c>
      <c r="AB114" s="129">
        <v>7.2539999999999996</v>
      </c>
      <c r="AC114" s="128">
        <v>8.41</v>
      </c>
    </row>
    <row r="115" spans="1:29" x14ac:dyDescent="0.2">
      <c r="A115" s="102" t="s">
        <v>151</v>
      </c>
      <c r="B115" s="130" t="s">
        <v>45</v>
      </c>
      <c r="C115" s="128">
        <v>9.0528114484339639</v>
      </c>
      <c r="D115" s="128">
        <v>9.9889751120153338</v>
      </c>
      <c r="E115" s="128">
        <v>11.24287599046558</v>
      </c>
      <c r="F115" s="128">
        <v>15.626391117298203</v>
      </c>
      <c r="G115" s="128">
        <v>20.732023033686374</v>
      </c>
      <c r="H115" s="128">
        <v>23.882488188512919</v>
      </c>
      <c r="I115" s="128">
        <v>25.831649019155638</v>
      </c>
      <c r="J115" s="128">
        <v>25.354827677042692</v>
      </c>
      <c r="K115" s="128">
        <v>27.95997522539691</v>
      </c>
      <c r="L115" s="128">
        <v>25.298085903520779</v>
      </c>
      <c r="M115" s="128">
        <v>23.134743835222693</v>
      </c>
      <c r="N115" s="128">
        <v>25.730170212918829</v>
      </c>
      <c r="O115" s="128">
        <v>25.35</v>
      </c>
      <c r="P115" s="128">
        <v>14.986000000000001</v>
      </c>
      <c r="Q115" s="128">
        <v>15.419</v>
      </c>
      <c r="R115" s="128">
        <v>37.869999999999997</v>
      </c>
      <c r="S115" s="128">
        <v>37.725000000000001</v>
      </c>
      <c r="T115" s="128">
        <v>40.18</v>
      </c>
      <c r="U115" s="128">
        <v>43.759</v>
      </c>
      <c r="V115" s="128">
        <v>45.857999999999997</v>
      </c>
      <c r="W115" s="128">
        <v>48.125999999999998</v>
      </c>
      <c r="X115" s="128">
        <v>56.789000000000001</v>
      </c>
      <c r="Y115" s="128">
        <v>46.628999999999998</v>
      </c>
      <c r="Z115" s="129">
        <v>67.534000000000006</v>
      </c>
      <c r="AA115" s="129">
        <v>60.441000000000003</v>
      </c>
      <c r="AB115" s="129">
        <v>59.872</v>
      </c>
      <c r="AC115" s="128">
        <v>67.944000000000003</v>
      </c>
    </row>
    <row r="116" spans="1:29" x14ac:dyDescent="0.2">
      <c r="A116" s="102" t="s">
        <v>152</v>
      </c>
      <c r="B116" s="130" t="s">
        <v>46</v>
      </c>
      <c r="C116" s="128">
        <v>89.009851485730039</v>
      </c>
      <c r="D116" s="128">
        <v>99.534076747221988</v>
      </c>
      <c r="E116" s="128">
        <v>115.09773079550848</v>
      </c>
      <c r="F116" s="128">
        <v>119.6993006313276</v>
      </c>
      <c r="G116" s="128">
        <v>134.00522640224185</v>
      </c>
      <c r="H116" s="128">
        <v>148.3011940873601</v>
      </c>
      <c r="I116" s="128">
        <v>161.84814554966022</v>
      </c>
      <c r="J116" s="128">
        <v>163.33491122780478</v>
      </c>
      <c r="K116" s="128">
        <v>180.91149548525766</v>
      </c>
      <c r="L116" s="128">
        <v>189.90620933371858</v>
      </c>
      <c r="M116" s="128">
        <v>207.22842738106715</v>
      </c>
      <c r="N116" s="128">
        <v>238.55795177514699</v>
      </c>
      <c r="O116" s="128">
        <v>242.69</v>
      </c>
      <c r="P116" s="128">
        <v>260.73399999999998</v>
      </c>
      <c r="Q116" s="128">
        <v>261.71199999999999</v>
      </c>
      <c r="R116" s="128">
        <v>269.17</v>
      </c>
      <c r="S116" s="128">
        <v>278.16699999999997</v>
      </c>
      <c r="T116" s="128">
        <v>312.89999999999998</v>
      </c>
      <c r="U116" s="128">
        <v>318.41000000000003</v>
      </c>
      <c r="V116" s="128">
        <v>331.65800000000002</v>
      </c>
      <c r="W116" s="128">
        <v>320.31400000000002</v>
      </c>
      <c r="X116" s="128">
        <v>339.851</v>
      </c>
      <c r="Y116" s="128">
        <v>391.351</v>
      </c>
      <c r="Z116" s="129">
        <v>414.959</v>
      </c>
      <c r="AA116" s="129">
        <v>440.38200000000001</v>
      </c>
      <c r="AB116" s="129">
        <v>458.29599999999999</v>
      </c>
      <c r="AC116" s="128">
        <v>487.97</v>
      </c>
    </row>
    <row r="117" spans="1:29" x14ac:dyDescent="0.2">
      <c r="A117" s="102" t="s">
        <v>153</v>
      </c>
      <c r="B117" s="130" t="s">
        <v>47</v>
      </c>
      <c r="C117" s="128">
        <v>7.276686736838589</v>
      </c>
      <c r="D117" s="128">
        <v>6.7320264646030612</v>
      </c>
      <c r="E117" s="128">
        <v>7.7598526983289071</v>
      </c>
      <c r="F117" s="128">
        <v>8.7710997538927487</v>
      </c>
      <c r="G117" s="128">
        <v>11.321317298757817</v>
      </c>
      <c r="H117" s="128">
        <v>14.813785648163689</v>
      </c>
      <c r="I117" s="128">
        <v>15.758467096411621</v>
      </c>
      <c r="J117" s="128">
        <v>19.890572748418048</v>
      </c>
      <c r="K117" s="128">
        <v>30.34661344265438</v>
      </c>
      <c r="L117" s="128">
        <v>34.447413360475871</v>
      </c>
      <c r="M117" s="128">
        <v>32.791356394941388</v>
      </c>
      <c r="N117" s="128">
        <v>34.809948503776603</v>
      </c>
      <c r="O117" s="128">
        <v>26.76</v>
      </c>
      <c r="P117" s="128">
        <v>27.225999999999999</v>
      </c>
      <c r="Q117" s="128">
        <v>33.734000000000002</v>
      </c>
      <c r="R117" s="128">
        <v>34.075000000000003</v>
      </c>
      <c r="S117" s="128">
        <v>40.887</v>
      </c>
      <c r="T117" s="128">
        <v>42.295000000000002</v>
      </c>
      <c r="U117" s="128">
        <v>53.106999999999999</v>
      </c>
      <c r="V117" s="128">
        <v>54.28</v>
      </c>
      <c r="W117" s="128">
        <v>56.845999999999997</v>
      </c>
      <c r="X117" s="128">
        <v>62.735999999999997</v>
      </c>
      <c r="Y117" s="128">
        <v>47.094999999999999</v>
      </c>
      <c r="Z117" s="129">
        <v>48.732999999999997</v>
      </c>
      <c r="AA117" s="129">
        <v>48.896000000000001</v>
      </c>
      <c r="AB117" s="129">
        <v>50.368000000000002</v>
      </c>
      <c r="AC117" s="128">
        <v>55.856000000000002</v>
      </c>
    </row>
    <row r="118" spans="1:29" x14ac:dyDescent="0.2">
      <c r="A118" s="102" t="s">
        <v>154</v>
      </c>
      <c r="B118" s="130" t="s">
        <v>48</v>
      </c>
      <c r="C118" s="128">
        <v>80.576005042149333</v>
      </c>
      <c r="D118" s="128">
        <v>76.703593782685758</v>
      </c>
      <c r="E118" s="128">
        <v>80.996628224200037</v>
      </c>
      <c r="F118" s="128">
        <v>81.504805677192437</v>
      </c>
      <c r="G118" s="128">
        <v>86.336168522827279</v>
      </c>
      <c r="H118" s="128">
        <v>93.327659195543731</v>
      </c>
      <c r="I118" s="128">
        <v>104.39277189765909</v>
      </c>
      <c r="J118" s="128">
        <v>106.44583858042071</v>
      </c>
      <c r="K118" s="128">
        <v>112.47155260077739</v>
      </c>
      <c r="L118" s="128">
        <v>109.1050881175381</v>
      </c>
      <c r="M118" s="128">
        <v>113.09957221594011</v>
      </c>
      <c r="N118" s="128">
        <v>136.69076117083003</v>
      </c>
      <c r="O118" s="128">
        <v>143.14599999999999</v>
      </c>
      <c r="P118" s="128">
        <v>151.79300000000001</v>
      </c>
      <c r="Q118" s="128">
        <v>165.886</v>
      </c>
      <c r="R118" s="128">
        <v>174.994</v>
      </c>
      <c r="S118" s="128">
        <v>172.614</v>
      </c>
      <c r="T118" s="128">
        <v>193.101</v>
      </c>
      <c r="U118" s="128">
        <v>242.84100000000001</v>
      </c>
      <c r="V118" s="128">
        <v>264.56</v>
      </c>
      <c r="W118" s="128">
        <v>267.37400000000002</v>
      </c>
      <c r="X118" s="128">
        <v>367.72199999999998</v>
      </c>
      <c r="Y118" s="128">
        <v>374.339</v>
      </c>
      <c r="Z118" s="129">
        <v>389.62299999999999</v>
      </c>
      <c r="AA118" s="129">
        <v>401.60700000000003</v>
      </c>
      <c r="AB118" s="129">
        <v>411.53699999999998</v>
      </c>
      <c r="AC118" s="128">
        <v>409.58499999999998</v>
      </c>
    </row>
    <row r="119" spans="1:29" x14ac:dyDescent="0.2">
      <c r="A119" s="102" t="s">
        <v>155</v>
      </c>
      <c r="B119" s="130" t="s">
        <v>50</v>
      </c>
      <c r="C119" s="128">
        <v>41.801963915069649</v>
      </c>
      <c r="D119" s="128">
        <v>39.795075228583208</v>
      </c>
      <c r="E119" s="128">
        <v>44.049133867793302</v>
      </c>
      <c r="F119" s="128">
        <v>46.603235883564786</v>
      </c>
      <c r="G119" s="128">
        <v>48.626821952366505</v>
      </c>
      <c r="H119" s="128">
        <v>50.964928419134999</v>
      </c>
      <c r="I119" s="128">
        <v>57.190945406900632</v>
      </c>
      <c r="J119" s="128">
        <v>58.648679288519482</v>
      </c>
      <c r="K119" s="128">
        <v>63.05005075633786</v>
      </c>
      <c r="L119" s="128">
        <v>60.377284480962786</v>
      </c>
      <c r="M119" s="128">
        <v>59.092532097101113</v>
      </c>
      <c r="N119" s="128">
        <v>90.385070091836809</v>
      </c>
      <c r="O119" s="128">
        <v>95.147999999999996</v>
      </c>
      <c r="P119" s="128">
        <v>99.730999999999995</v>
      </c>
      <c r="Q119" s="128">
        <v>104.556</v>
      </c>
      <c r="R119" s="128">
        <v>111.565</v>
      </c>
      <c r="S119" s="128">
        <v>112.184</v>
      </c>
      <c r="T119" s="128">
        <v>115.303</v>
      </c>
      <c r="U119" s="128">
        <v>120.65600000000001</v>
      </c>
      <c r="V119" s="128">
        <v>129.05199999999999</v>
      </c>
      <c r="W119" s="128">
        <v>135.77799999999999</v>
      </c>
      <c r="X119" s="128">
        <v>144.53800000000001</v>
      </c>
      <c r="Y119" s="128">
        <v>158.44800000000001</v>
      </c>
      <c r="Z119" s="129">
        <v>150.833</v>
      </c>
      <c r="AA119" s="129">
        <v>161.14500000000001</v>
      </c>
      <c r="AB119" s="129">
        <v>158.19</v>
      </c>
      <c r="AC119" s="128">
        <v>160.624</v>
      </c>
    </row>
    <row r="120" spans="1:29" x14ac:dyDescent="0.2">
      <c r="A120" s="102" t="s">
        <v>49</v>
      </c>
      <c r="B120" s="130" t="s">
        <v>51</v>
      </c>
      <c r="C120" s="128">
        <v>452.1475401539202</v>
      </c>
      <c r="D120" s="128">
        <v>480.76681392312707</v>
      </c>
      <c r="E120" s="128">
        <v>562.12282196486024</v>
      </c>
      <c r="F120" s="128">
        <v>585.62730146234503</v>
      </c>
      <c r="G120" s="128">
        <v>636.75129508421492</v>
      </c>
      <c r="H120" s="128">
        <v>671.80646126907652</v>
      </c>
      <c r="I120" s="128">
        <v>732.78410948205942</v>
      </c>
      <c r="J120" s="128">
        <v>749.07668590757669</v>
      </c>
      <c r="K120" s="128">
        <v>814.07444514178235</v>
      </c>
      <c r="L120" s="128">
        <v>883.56930641371957</v>
      </c>
      <c r="M120" s="128">
        <v>931.53753220780516</v>
      </c>
      <c r="N120" s="128">
        <v>1061.3317874188265</v>
      </c>
      <c r="O120" s="128">
        <v>1090.1099999999999</v>
      </c>
      <c r="P120" s="128">
        <v>1141.1479999999999</v>
      </c>
      <c r="Q120" s="128">
        <v>1057.42</v>
      </c>
      <c r="R120" s="128">
        <v>1116.8499999999999</v>
      </c>
      <c r="S120" s="128">
        <v>1159.4580000000001</v>
      </c>
      <c r="T120" s="128">
        <v>1272.4929999999999</v>
      </c>
      <c r="U120" s="128">
        <v>1330.203</v>
      </c>
      <c r="V120" s="128">
        <v>1431.7660000000001</v>
      </c>
      <c r="W120" s="128">
        <v>1536.0609999999999</v>
      </c>
      <c r="X120" s="128">
        <v>1650.364</v>
      </c>
      <c r="Y120" s="128">
        <v>1768.9659999999999</v>
      </c>
      <c r="Z120" s="129">
        <v>1922.3219999999999</v>
      </c>
      <c r="AA120" s="129">
        <v>2182.3339999999998</v>
      </c>
      <c r="AB120" s="129">
        <v>2365.7359999999999</v>
      </c>
      <c r="AC120" s="128">
        <v>2570.893</v>
      </c>
    </row>
    <row r="121" spans="1:29" x14ac:dyDescent="0.2">
      <c r="A121" s="102" t="s">
        <v>156</v>
      </c>
      <c r="B121" s="130" t="s">
        <v>52</v>
      </c>
      <c r="C121" s="128">
        <v>667.81424808627833</v>
      </c>
      <c r="D121" s="128">
        <v>912.4515880572942</v>
      </c>
      <c r="E121" s="128">
        <v>1027.2611434455632</v>
      </c>
      <c r="F121" s="128">
        <v>1047.1499747204416</v>
      </c>
      <c r="G121" s="128">
        <v>1155.8853740427292</v>
      </c>
      <c r="H121" s="128">
        <v>1299.432050837815</v>
      </c>
      <c r="I121" s="128">
        <v>1309.8538745319581</v>
      </c>
      <c r="J121" s="128">
        <v>1320.5103955083143</v>
      </c>
      <c r="K121" s="128">
        <v>1563.9036396393747</v>
      </c>
      <c r="L121" s="128">
        <v>1595.3561531066325</v>
      </c>
      <c r="M121" s="128">
        <v>1728.5278981591839</v>
      </c>
      <c r="N121" s="128">
        <v>1932.0581147601517</v>
      </c>
      <c r="O121" s="128">
        <v>1988.011</v>
      </c>
      <c r="P121" s="128">
        <v>2232.989</v>
      </c>
      <c r="Q121" s="128">
        <v>2367.7260000000001</v>
      </c>
      <c r="R121" s="128">
        <v>2878.39</v>
      </c>
      <c r="S121" s="128">
        <v>2938.5219999999999</v>
      </c>
      <c r="T121" s="128">
        <v>3206.4760000000001</v>
      </c>
      <c r="U121" s="128">
        <v>3377.4110000000001</v>
      </c>
      <c r="V121" s="128">
        <v>3608.3530000000001</v>
      </c>
      <c r="W121" s="128">
        <v>3740.3150000000001</v>
      </c>
      <c r="X121" s="128">
        <v>4137.2</v>
      </c>
      <c r="Y121" s="128">
        <v>4272.6210000000001</v>
      </c>
      <c r="Z121" s="129">
        <v>4313.2460000000001</v>
      </c>
      <c r="AA121" s="129">
        <v>4366.4960000000001</v>
      </c>
      <c r="AB121" s="129">
        <v>4576.1390000000001</v>
      </c>
      <c r="AC121" s="128">
        <v>4770.125</v>
      </c>
    </row>
    <row r="122" spans="1:29" x14ac:dyDescent="0.2">
      <c r="A122" s="102" t="s">
        <v>157</v>
      </c>
      <c r="B122" s="130" t="s">
        <v>53</v>
      </c>
      <c r="C122" s="128">
        <v>23.365325079387492</v>
      </c>
      <c r="D122" s="128">
        <v>27.704386761395657</v>
      </c>
      <c r="E122" s="128">
        <v>32.920354159221908</v>
      </c>
      <c r="F122" s="128">
        <v>35.00929606177553</v>
      </c>
      <c r="G122" s="128">
        <v>36.554708934388216</v>
      </c>
      <c r="H122" s="128">
        <v>36.316758275056813</v>
      </c>
      <c r="I122" s="128">
        <v>39.824980344258748</v>
      </c>
      <c r="J122" s="128">
        <v>40.107787261867045</v>
      </c>
      <c r="K122" s="128">
        <v>43.624937681717476</v>
      </c>
      <c r="L122" s="128">
        <v>46.286762709876513</v>
      </c>
      <c r="M122" s="128">
        <v>56.203513970042877</v>
      </c>
      <c r="N122" s="128">
        <v>51.430099055228453</v>
      </c>
      <c r="O122" s="128">
        <v>51.786999999999999</v>
      </c>
      <c r="P122" s="128">
        <v>53.767000000000003</v>
      </c>
      <c r="Q122" s="128">
        <v>54.613</v>
      </c>
      <c r="R122" s="128">
        <v>71.091999999999999</v>
      </c>
      <c r="S122" s="128">
        <v>80.149000000000001</v>
      </c>
      <c r="T122" s="128">
        <v>83.043999999999997</v>
      </c>
      <c r="U122" s="128">
        <v>85.061000000000007</v>
      </c>
      <c r="V122" s="128">
        <v>88.533000000000001</v>
      </c>
      <c r="W122" s="128">
        <v>91.914000000000001</v>
      </c>
      <c r="X122" s="128">
        <v>98.635000000000005</v>
      </c>
      <c r="Y122" s="128">
        <v>102.71</v>
      </c>
      <c r="Z122" s="129">
        <v>107.429</v>
      </c>
      <c r="AA122" s="129">
        <v>108.986</v>
      </c>
      <c r="AB122" s="129">
        <v>110.91500000000001</v>
      </c>
      <c r="AC122" s="128">
        <v>114.56100000000001</v>
      </c>
    </row>
    <row r="123" spans="1:29" x14ac:dyDescent="0.2">
      <c r="A123" s="102" t="s">
        <v>105</v>
      </c>
      <c r="B123" s="130" t="s">
        <v>54</v>
      </c>
      <c r="C123" s="128">
        <v>435.01002256705885</v>
      </c>
      <c r="D123" s="128">
        <v>458.58473121184755</v>
      </c>
      <c r="E123" s="128">
        <v>551.49019223930816</v>
      </c>
      <c r="F123" s="128">
        <v>586.03953443014132</v>
      </c>
      <c r="G123" s="128">
        <v>629.66062917390263</v>
      </c>
      <c r="H123" s="128">
        <v>674.90483350197837</v>
      </c>
      <c r="I123" s="128">
        <v>737.29121895119647</v>
      </c>
      <c r="J123" s="128">
        <v>748.70708695402584</v>
      </c>
      <c r="K123" s="128">
        <v>833.67859404501132</v>
      </c>
      <c r="L123" s="128">
        <v>857.20410191774772</v>
      </c>
      <c r="M123" s="128">
        <v>959.27788225216841</v>
      </c>
      <c r="N123" s="128">
        <v>976.27959149129447</v>
      </c>
      <c r="O123" s="128">
        <v>972.1</v>
      </c>
      <c r="P123" s="128">
        <v>1180.8610000000001</v>
      </c>
      <c r="Q123" s="128">
        <v>1205.367</v>
      </c>
      <c r="R123" s="128">
        <v>1317.577</v>
      </c>
      <c r="S123" s="128">
        <v>1426.0989999999999</v>
      </c>
      <c r="T123" s="128">
        <v>1497.9939999999999</v>
      </c>
      <c r="U123" s="128">
        <v>1563.279</v>
      </c>
      <c r="V123" s="128">
        <v>1687.902</v>
      </c>
      <c r="W123" s="128">
        <v>1788.1410000000001</v>
      </c>
      <c r="X123" s="128">
        <v>1898.0989999999999</v>
      </c>
      <c r="Y123" s="128">
        <v>2016.4349999999999</v>
      </c>
      <c r="Z123" s="129">
        <v>2104.4229999999998</v>
      </c>
      <c r="AA123" s="129">
        <v>2245.232</v>
      </c>
      <c r="AB123" s="129">
        <v>2412.288</v>
      </c>
      <c r="AC123" s="128">
        <v>2638.1129999999998</v>
      </c>
    </row>
    <row r="124" spans="1:29" x14ac:dyDescent="0.2">
      <c r="A124" s="102" t="s">
        <v>158</v>
      </c>
      <c r="B124" s="130" t="s">
        <v>55</v>
      </c>
      <c r="C124" s="128">
        <v>284.05458264212473</v>
      </c>
      <c r="D124" s="128">
        <v>335.87523733564552</v>
      </c>
      <c r="E124" s="128">
        <v>434.46503262223399</v>
      </c>
      <c r="F124" s="128">
        <v>500.05780715229366</v>
      </c>
      <c r="G124" s="128">
        <v>530.29692244372916</v>
      </c>
      <c r="H124" s="128">
        <v>528.85471116022597</v>
      </c>
      <c r="I124" s="128">
        <v>560.08732596661639</v>
      </c>
      <c r="J124" s="128">
        <v>570.67965918105585</v>
      </c>
      <c r="K124" s="128">
        <v>633.47360910868372</v>
      </c>
      <c r="L124" s="128">
        <v>715.89870345706618</v>
      </c>
      <c r="M124" s="128">
        <v>817.04486515761232</v>
      </c>
      <c r="N124" s="128">
        <v>1023.3727584666672</v>
      </c>
      <c r="O124" s="128">
        <v>1031.902</v>
      </c>
      <c r="P124" s="128">
        <v>1050.377</v>
      </c>
      <c r="Q124" s="128">
        <v>1101.116</v>
      </c>
      <c r="R124" s="128">
        <v>1141.4870000000001</v>
      </c>
      <c r="S124" s="128">
        <v>1279.1859999999999</v>
      </c>
      <c r="T124" s="128">
        <v>1351.356</v>
      </c>
      <c r="U124" s="128">
        <v>1384.886</v>
      </c>
      <c r="V124" s="128">
        <v>1463.6</v>
      </c>
      <c r="W124" s="128">
        <v>1600.798</v>
      </c>
      <c r="X124" s="128">
        <v>1717.5070000000001</v>
      </c>
      <c r="Y124" s="128">
        <v>1871.6769999999999</v>
      </c>
      <c r="Z124" s="129">
        <v>1969.6510000000001</v>
      </c>
      <c r="AA124" s="129">
        <v>2025.6510000000001</v>
      </c>
      <c r="AB124" s="129">
        <v>2133.7109999999998</v>
      </c>
      <c r="AC124" s="128">
        <v>2262.556</v>
      </c>
    </row>
    <row r="125" spans="1:29" x14ac:dyDescent="0.2">
      <c r="A125" s="102" t="s">
        <v>159</v>
      </c>
      <c r="B125" s="130" t="s">
        <v>56</v>
      </c>
      <c r="C125" s="128">
        <v>97.133814606072633</v>
      </c>
      <c r="D125" s="128">
        <v>103.00184170268274</v>
      </c>
      <c r="E125" s="128">
        <v>121.5976287550197</v>
      </c>
      <c r="F125" s="128">
        <v>135.91156532580456</v>
      </c>
      <c r="G125" s="128">
        <v>151.41033259883048</v>
      </c>
      <c r="H125" s="128">
        <v>163.77060127879582</v>
      </c>
      <c r="I125" s="128">
        <v>205.59437947731112</v>
      </c>
      <c r="J125" s="128">
        <v>268.08405455994892</v>
      </c>
      <c r="K125" s="128">
        <v>330.25799385546264</v>
      </c>
      <c r="L125" s="128">
        <v>332.71597239778339</v>
      </c>
      <c r="M125" s="128">
        <v>368.74272100252165</v>
      </c>
      <c r="N125" s="128">
        <v>363.63069195439829</v>
      </c>
      <c r="O125" s="128">
        <v>402.27100000000002</v>
      </c>
      <c r="P125" s="128">
        <v>459.62099999999998</v>
      </c>
      <c r="Q125" s="128">
        <v>515.90899999999999</v>
      </c>
      <c r="R125" s="128">
        <v>554.28499999999997</v>
      </c>
      <c r="S125" s="128">
        <v>538.62599999999998</v>
      </c>
      <c r="T125" s="128">
        <v>575.6</v>
      </c>
      <c r="U125" s="128">
        <v>610.22699999999998</v>
      </c>
      <c r="V125" s="128">
        <v>625.64400000000001</v>
      </c>
      <c r="W125" s="128">
        <v>638.51599999999996</v>
      </c>
      <c r="X125" s="128">
        <v>683.02099999999996</v>
      </c>
      <c r="Y125" s="128">
        <v>703.85</v>
      </c>
      <c r="Z125" s="129">
        <v>778.84100000000001</v>
      </c>
      <c r="AA125" s="129">
        <v>799.06399999999996</v>
      </c>
      <c r="AB125" s="129">
        <v>752.42499999999995</v>
      </c>
      <c r="AC125" s="128">
        <v>784.01499999999999</v>
      </c>
    </row>
    <row r="126" spans="1:29" x14ac:dyDescent="0.2">
      <c r="A126" s="102" t="s">
        <v>160</v>
      </c>
      <c r="B126" s="130" t="s">
        <v>57</v>
      </c>
      <c r="C126" s="128">
        <v>133.09616540497413</v>
      </c>
      <c r="D126" s="128">
        <v>128.61482700593351</v>
      </c>
      <c r="E126" s="128">
        <v>218.99003877782266</v>
      </c>
      <c r="F126" s="128">
        <v>203.0799214669936</v>
      </c>
      <c r="G126" s="128">
        <v>167.9766884301086</v>
      </c>
      <c r="H126" s="128">
        <v>172.41885292052544</v>
      </c>
      <c r="I126" s="128">
        <v>173.76908608080709</v>
      </c>
      <c r="J126" s="128">
        <v>182.71295994196566</v>
      </c>
      <c r="K126" s="128">
        <v>192.17596241937287</v>
      </c>
      <c r="L126" s="128">
        <v>210.05201442399573</v>
      </c>
      <c r="M126" s="128">
        <v>229.61669781589927</v>
      </c>
      <c r="N126" s="128">
        <v>212.83701400505535</v>
      </c>
      <c r="O126" s="128">
        <v>271.19499999999999</v>
      </c>
      <c r="P126" s="128">
        <v>262.54700000000003</v>
      </c>
      <c r="Q126" s="128">
        <v>323.01400000000001</v>
      </c>
      <c r="R126" s="128">
        <v>395.488</v>
      </c>
      <c r="S126" s="128">
        <v>409.488</v>
      </c>
      <c r="T126" s="128">
        <v>456.44600000000003</v>
      </c>
      <c r="U126" s="128">
        <v>699.63599999999997</v>
      </c>
      <c r="V126" s="128">
        <v>562.86800000000005</v>
      </c>
      <c r="W126" s="128">
        <v>621.81700000000001</v>
      </c>
      <c r="X126" s="128">
        <v>662.03899999999999</v>
      </c>
      <c r="Y126" s="128">
        <v>703.851</v>
      </c>
      <c r="Z126" s="129">
        <v>747.46900000000005</v>
      </c>
      <c r="AA126" s="129">
        <v>791.077</v>
      </c>
      <c r="AB126" s="129">
        <v>873.55899999999997</v>
      </c>
      <c r="AC126" s="128">
        <v>928.59299999999996</v>
      </c>
    </row>
    <row r="127" spans="1:29" x14ac:dyDescent="0.2">
      <c r="A127" s="102" t="s">
        <v>161</v>
      </c>
      <c r="B127" s="130" t="s">
        <v>58</v>
      </c>
      <c r="C127" s="128">
        <v>383.591980091746</v>
      </c>
      <c r="D127" s="128">
        <v>357.80665831571798</v>
      </c>
      <c r="E127" s="128">
        <v>386.63310265637182</v>
      </c>
      <c r="F127" s="128">
        <v>397.65225650868285</v>
      </c>
      <c r="G127" s="128">
        <v>421.90008124697721</v>
      </c>
      <c r="H127" s="128">
        <v>441.31420315629549</v>
      </c>
      <c r="I127" s="128">
        <v>480.99457139573383</v>
      </c>
      <c r="J127" s="128">
        <v>486.47548220287604</v>
      </c>
      <c r="K127" s="128">
        <v>528.03323247520427</v>
      </c>
      <c r="L127" s="128">
        <v>554.11779739323083</v>
      </c>
      <c r="M127" s="128">
        <v>574.16146516183153</v>
      </c>
      <c r="N127" s="128">
        <v>598.3981551835235</v>
      </c>
      <c r="O127" s="128">
        <v>664.66</v>
      </c>
      <c r="P127" s="128">
        <v>696.86500000000001</v>
      </c>
      <c r="Q127" s="128">
        <v>731.93299999999999</v>
      </c>
      <c r="R127" s="128">
        <v>804.327</v>
      </c>
      <c r="S127" s="128">
        <v>819.10299999999995</v>
      </c>
      <c r="T127" s="128">
        <v>833.84500000000003</v>
      </c>
      <c r="U127" s="128">
        <v>850.88099999999997</v>
      </c>
      <c r="V127" s="128">
        <v>921.38400000000001</v>
      </c>
      <c r="W127" s="128">
        <v>1006.26</v>
      </c>
      <c r="X127" s="128">
        <v>1038.1389999999999</v>
      </c>
      <c r="Y127" s="128">
        <v>1090.327</v>
      </c>
      <c r="Z127" s="129">
        <v>1159.72</v>
      </c>
      <c r="AA127" s="129">
        <v>1191.212</v>
      </c>
      <c r="AB127" s="129">
        <v>1274.722</v>
      </c>
      <c r="AC127" s="128">
        <v>1348.7370000000001</v>
      </c>
    </row>
    <row r="128" spans="1:29" x14ac:dyDescent="0.2">
      <c r="A128" s="102" t="s">
        <v>162</v>
      </c>
      <c r="B128" s="130" t="s">
        <v>59</v>
      </c>
      <c r="C128" s="128">
        <v>250.21568280836962</v>
      </c>
      <c r="D128" s="128">
        <v>275.17590855659273</v>
      </c>
      <c r="E128" s="128">
        <v>310.42819231012015</v>
      </c>
      <c r="F128" s="128">
        <v>352.1164988105956</v>
      </c>
      <c r="G128" s="128">
        <v>472.77400878526726</v>
      </c>
      <c r="H128" s="128">
        <v>566.45675979754049</v>
      </c>
      <c r="I128" s="128">
        <v>645.06113727768286</v>
      </c>
      <c r="J128" s="128">
        <v>663.70322120138133</v>
      </c>
      <c r="K128" s="128">
        <v>730.23186514416852</v>
      </c>
      <c r="L128" s="128">
        <v>713.37660389610755</v>
      </c>
      <c r="M128" s="128">
        <v>660.4021635547814</v>
      </c>
      <c r="N128" s="128">
        <v>763.22451000616547</v>
      </c>
      <c r="O128" s="128">
        <v>785.45100000000002</v>
      </c>
      <c r="P128" s="128">
        <v>820.58799999999997</v>
      </c>
      <c r="Q128" s="128">
        <v>938.03</v>
      </c>
      <c r="R128" s="128">
        <v>903.84900000000005</v>
      </c>
      <c r="S128" s="128">
        <v>979.32399999999996</v>
      </c>
      <c r="T128" s="128">
        <v>899.63800000000003</v>
      </c>
      <c r="U128" s="128">
        <v>955.45600000000002</v>
      </c>
      <c r="V128" s="128">
        <v>1010.354</v>
      </c>
      <c r="W128" s="128">
        <v>1079.069</v>
      </c>
      <c r="X128" s="128">
        <v>1159.0060000000001</v>
      </c>
      <c r="Y128" s="128">
        <v>1213.248</v>
      </c>
      <c r="Z128" s="129">
        <v>1391.0930000000001</v>
      </c>
      <c r="AA128" s="129">
        <v>1327.662</v>
      </c>
      <c r="AB128" s="129">
        <v>1386.413</v>
      </c>
      <c r="AC128" s="128">
        <v>1368.143</v>
      </c>
    </row>
    <row r="129" spans="1:53" x14ac:dyDescent="0.2">
      <c r="A129" s="102" t="s">
        <v>163</v>
      </c>
      <c r="B129" s="130" t="s">
        <v>61</v>
      </c>
      <c r="C129" s="128">
        <v>505.19525129559116</v>
      </c>
      <c r="D129" s="128">
        <v>463.11010223867436</v>
      </c>
      <c r="E129" s="128">
        <v>471.82980496378752</v>
      </c>
      <c r="F129" s="128">
        <v>529.29396799161361</v>
      </c>
      <c r="G129" s="128">
        <v>548.47837287074151</v>
      </c>
      <c r="H129" s="128">
        <v>558.44610794136634</v>
      </c>
      <c r="I129" s="128">
        <v>629.15356512849462</v>
      </c>
      <c r="J129" s="128">
        <v>647.32584173188127</v>
      </c>
      <c r="K129" s="128">
        <v>749.97002796700019</v>
      </c>
      <c r="L129" s="128">
        <v>761.69291567582866</v>
      </c>
      <c r="M129" s="128">
        <v>812.52482642590155</v>
      </c>
      <c r="N129" s="128">
        <v>852.08285285510647</v>
      </c>
      <c r="O129" s="128">
        <v>864.98800000000006</v>
      </c>
      <c r="P129" s="128">
        <v>827.553</v>
      </c>
      <c r="Q129" s="128">
        <v>867.36400000000003</v>
      </c>
      <c r="R129" s="128">
        <v>1046.711</v>
      </c>
      <c r="S129" s="128">
        <v>1135.181</v>
      </c>
      <c r="T129" s="128">
        <v>1166.03</v>
      </c>
      <c r="U129" s="128">
        <v>1346.367</v>
      </c>
      <c r="V129" s="128">
        <v>1468.046</v>
      </c>
      <c r="W129" s="128">
        <v>1585.925</v>
      </c>
      <c r="X129" s="128">
        <v>1680.126</v>
      </c>
      <c r="Y129" s="128">
        <v>1802.7829999999999</v>
      </c>
      <c r="Z129" s="129">
        <v>1865.828</v>
      </c>
      <c r="AA129" s="129">
        <v>1777.076</v>
      </c>
      <c r="AB129" s="129">
        <v>1864.0170000000001</v>
      </c>
      <c r="AC129" s="128">
        <v>1944.89</v>
      </c>
    </row>
    <row r="130" spans="1:53" x14ac:dyDescent="0.2">
      <c r="A130" s="102" t="s">
        <v>60</v>
      </c>
      <c r="B130" s="130" t="s">
        <v>62</v>
      </c>
      <c r="C130" s="128">
        <v>145.0885781640516</v>
      </c>
      <c r="D130" s="128">
        <v>115.82355227549156</v>
      </c>
      <c r="E130" s="128">
        <v>124.79853646884987</v>
      </c>
      <c r="F130" s="128">
        <v>136.0464929269535</v>
      </c>
      <c r="G130" s="128">
        <v>147.97341933662807</v>
      </c>
      <c r="H130" s="128">
        <v>159.16957857489379</v>
      </c>
      <c r="I130" s="128">
        <v>239.65000760753051</v>
      </c>
      <c r="J130" s="128">
        <v>250.71839234630048</v>
      </c>
      <c r="K130" s="128">
        <v>226.68692198907337</v>
      </c>
      <c r="L130" s="128">
        <v>249.01983169638982</v>
      </c>
      <c r="M130" s="128">
        <v>289.57984560211867</v>
      </c>
      <c r="N130" s="128">
        <v>312.2446496571531</v>
      </c>
      <c r="O130" s="128">
        <v>318.09100000000001</v>
      </c>
      <c r="P130" s="128">
        <v>367.07600000000002</v>
      </c>
      <c r="Q130" s="128">
        <v>404.67599999999999</v>
      </c>
      <c r="R130" s="128">
        <v>433.43599999999998</v>
      </c>
      <c r="S130" s="128">
        <v>464.79399999999998</v>
      </c>
      <c r="T130" s="128">
        <v>503.06</v>
      </c>
      <c r="U130" s="128">
        <v>530.28399999999999</v>
      </c>
      <c r="V130" s="128">
        <v>564.35</v>
      </c>
      <c r="W130" s="128">
        <v>608.49199999999996</v>
      </c>
      <c r="X130" s="128">
        <v>656.68799999999999</v>
      </c>
      <c r="Y130" s="128">
        <v>700.49</v>
      </c>
      <c r="Z130" s="129">
        <v>755.94600000000003</v>
      </c>
      <c r="AA130" s="129">
        <v>779.84100000000001</v>
      </c>
      <c r="AB130" s="129">
        <v>836.04600000000005</v>
      </c>
      <c r="AC130" s="128">
        <v>882.35400000000004</v>
      </c>
    </row>
    <row r="131" spans="1:53" x14ac:dyDescent="0.2">
      <c r="A131" s="102" t="s">
        <v>164</v>
      </c>
      <c r="B131" s="130" t="s">
        <v>63</v>
      </c>
      <c r="C131" s="128">
        <v>175.8600762683898</v>
      </c>
      <c r="D131" s="128">
        <v>159.49476116727942</v>
      </c>
      <c r="E131" s="128">
        <v>199.13681884137065</v>
      </c>
      <c r="F131" s="128">
        <v>225.45038474879479</v>
      </c>
      <c r="G131" s="128">
        <v>268.13062471338321</v>
      </c>
      <c r="H131" s="128">
        <v>307.26167485751313</v>
      </c>
      <c r="I131" s="128">
        <v>236.68672605877148</v>
      </c>
      <c r="J131" s="128">
        <v>196.45273163644677</v>
      </c>
      <c r="K131" s="128">
        <v>301.49055503722133</v>
      </c>
      <c r="L131" s="128">
        <v>299.41543920902171</v>
      </c>
      <c r="M131" s="128">
        <v>316.91393384448008</v>
      </c>
      <c r="N131" s="128">
        <v>323.12636686031749</v>
      </c>
      <c r="O131" s="128">
        <v>315.06299999999999</v>
      </c>
      <c r="P131" s="128">
        <v>335.18599999999998</v>
      </c>
      <c r="Q131" s="128">
        <v>348.59300000000002</v>
      </c>
      <c r="R131" s="128">
        <v>372.92899999999997</v>
      </c>
      <c r="S131" s="128">
        <v>404.08499999999998</v>
      </c>
      <c r="T131" s="128">
        <v>421.36700000000002</v>
      </c>
      <c r="U131" s="128">
        <v>451.73</v>
      </c>
      <c r="V131" s="128">
        <v>476.53399999999999</v>
      </c>
      <c r="W131" s="128">
        <v>504.22899999999998</v>
      </c>
      <c r="X131" s="128">
        <v>537.82100000000003</v>
      </c>
      <c r="Y131" s="128">
        <v>536.66999999999996</v>
      </c>
      <c r="Z131" s="129">
        <v>547.90700000000004</v>
      </c>
      <c r="AA131" s="129">
        <v>565.11599999999999</v>
      </c>
      <c r="AB131" s="129">
        <v>598.10799999999995</v>
      </c>
      <c r="AC131" s="128">
        <v>616.14700000000005</v>
      </c>
    </row>
    <row r="132" spans="1:53" ht="10.8" thickBot="1" x14ac:dyDescent="0.25">
      <c r="A132" s="102" t="s">
        <v>101</v>
      </c>
      <c r="B132" s="130" t="s">
        <v>65</v>
      </c>
      <c r="C132" s="128">
        <v>204.08956017913474</v>
      </c>
      <c r="D132" s="128">
        <v>227.92108523451029</v>
      </c>
      <c r="E132" s="128">
        <v>263.14163314540525</v>
      </c>
      <c r="F132" s="128">
        <v>273.53013329211694</v>
      </c>
      <c r="G132" s="128">
        <v>286.72421952765069</v>
      </c>
      <c r="H132" s="128">
        <v>306.59772073448033</v>
      </c>
      <c r="I132" s="128">
        <v>351.27185499579326</v>
      </c>
      <c r="J132" s="128">
        <v>364.00200503053247</v>
      </c>
      <c r="K132" s="128">
        <v>396.55987304218502</v>
      </c>
      <c r="L132" s="128">
        <v>425.76159346886027</v>
      </c>
      <c r="M132" s="128">
        <v>463.89859351710817</v>
      </c>
      <c r="N132" s="128">
        <v>489.4706461406812</v>
      </c>
      <c r="O132" s="128">
        <v>500.34500000000003</v>
      </c>
      <c r="P132" s="128">
        <v>470.09800000000001</v>
      </c>
      <c r="Q132" s="128">
        <v>501.10199999999998</v>
      </c>
      <c r="R132" s="128">
        <v>480.53399999999999</v>
      </c>
      <c r="S132" s="128">
        <v>501.83800000000002</v>
      </c>
      <c r="T132" s="128">
        <v>501.96199999999999</v>
      </c>
      <c r="U132" s="128">
        <v>535.375</v>
      </c>
      <c r="V132" s="128">
        <v>563.42600000000004</v>
      </c>
      <c r="W132" s="128">
        <v>595.86400000000003</v>
      </c>
      <c r="X132" s="128">
        <v>641.90499999999997</v>
      </c>
      <c r="Y132" s="128">
        <v>672.05</v>
      </c>
      <c r="Z132" s="129">
        <v>701.47500000000002</v>
      </c>
      <c r="AA132" s="129">
        <v>722.47699999999998</v>
      </c>
      <c r="AB132" s="129">
        <v>755.34100000000001</v>
      </c>
      <c r="AC132" s="128">
        <v>798.15499999999997</v>
      </c>
    </row>
    <row r="133" spans="1:53" ht="10.8" thickBot="1" x14ac:dyDescent="0.25">
      <c r="A133" s="116" t="s">
        <v>64</v>
      </c>
      <c r="B133" s="131"/>
      <c r="C133" s="118">
        <v>6349.2133454295536</v>
      </c>
      <c r="D133" s="118">
        <v>7302.3951744386459</v>
      </c>
      <c r="E133" s="118">
        <v>8357.2121189848494</v>
      </c>
      <c r="F133" s="118">
        <v>8978.0311834535241</v>
      </c>
      <c r="G133" s="118">
        <v>9828.5522482326833</v>
      </c>
      <c r="H133" s="118">
        <v>10461.820439546849</v>
      </c>
      <c r="I133" s="118">
        <v>11361.117996745726</v>
      </c>
      <c r="J133" s="118">
        <v>11751.468312426707</v>
      </c>
      <c r="K133" s="118">
        <v>12897.192738853953</v>
      </c>
      <c r="L133" s="118">
        <v>13387.762447312283</v>
      </c>
      <c r="M133" s="118">
        <v>14336.569942942924</v>
      </c>
      <c r="N133" s="118">
        <v>15244.898717443039</v>
      </c>
      <c r="O133" s="118">
        <v>16007.268000000002</v>
      </c>
      <c r="P133" s="118">
        <v>17329.469000000001</v>
      </c>
      <c r="Q133" s="118">
        <v>18315.901000000002</v>
      </c>
      <c r="R133" s="118">
        <v>20329.607</v>
      </c>
      <c r="S133" s="118">
        <v>20603.616999999998</v>
      </c>
      <c r="T133" s="118">
        <v>21916.542999999998</v>
      </c>
      <c r="U133" s="118">
        <v>23543.672999999995</v>
      </c>
      <c r="V133" s="118">
        <v>25005.932999999994</v>
      </c>
      <c r="W133" s="118">
        <v>26283.721999999994</v>
      </c>
      <c r="X133" s="118">
        <v>28207.098999999998</v>
      </c>
      <c r="Y133" s="118">
        <v>29313.616999999998</v>
      </c>
      <c r="Z133" s="119">
        <v>30283.611000000004</v>
      </c>
      <c r="AA133" s="119">
        <v>30908.440000000002</v>
      </c>
      <c r="AB133" s="119">
        <v>32610.465000000004</v>
      </c>
      <c r="AC133" s="118">
        <v>34342.188000000002</v>
      </c>
    </row>
    <row r="134" spans="1:53" x14ac:dyDescent="0.2">
      <c r="A134" s="78"/>
      <c r="B134" s="120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42"/>
      <c r="AA134" s="42"/>
      <c r="AB134" s="42"/>
    </row>
    <row r="135" spans="1:53" ht="13.2" x14ac:dyDescent="0.25">
      <c r="A135" s="78"/>
      <c r="B135" s="78"/>
      <c r="Z135" s="41"/>
      <c r="AA135" s="41"/>
      <c r="AB135" s="41"/>
    </row>
    <row r="136" spans="1:53" x14ac:dyDescent="0.2">
      <c r="A136" s="78" t="s">
        <v>206</v>
      </c>
      <c r="B136" s="78"/>
      <c r="Z136" s="133"/>
      <c r="AA136" s="133"/>
      <c r="AB136" s="133"/>
    </row>
    <row r="137" spans="1:53" ht="10.8" thickBot="1" x14ac:dyDescent="0.25">
      <c r="A137" s="78" t="s">
        <v>165</v>
      </c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</row>
    <row r="138" spans="1:53" ht="10.8" thickBot="1" x14ac:dyDescent="0.25">
      <c r="A138" s="79" t="s">
        <v>0</v>
      </c>
      <c r="B138" s="80" t="s">
        <v>19</v>
      </c>
      <c r="C138" s="80">
        <v>1993</v>
      </c>
      <c r="D138" s="80">
        <v>1994</v>
      </c>
      <c r="E138" s="80">
        <v>1995</v>
      </c>
      <c r="F138" s="80">
        <v>1996</v>
      </c>
      <c r="G138" s="80">
        <v>1997</v>
      </c>
      <c r="H138" s="80">
        <v>1998</v>
      </c>
      <c r="I138" s="80">
        <v>1999</v>
      </c>
      <c r="J138" s="80">
        <v>2000</v>
      </c>
      <c r="K138" s="80">
        <v>2001</v>
      </c>
      <c r="L138" s="80">
        <v>2002</v>
      </c>
      <c r="M138" s="80">
        <v>2003</v>
      </c>
      <c r="N138" s="80">
        <v>2004</v>
      </c>
      <c r="O138" s="80">
        <v>2005</v>
      </c>
      <c r="P138" s="80">
        <v>2006</v>
      </c>
      <c r="Q138" s="80">
        <v>2007</v>
      </c>
      <c r="R138" s="80">
        <v>2008</v>
      </c>
      <c r="S138" s="80">
        <v>2009</v>
      </c>
      <c r="T138" s="80">
        <v>2010</v>
      </c>
      <c r="U138" s="80">
        <v>2011</v>
      </c>
      <c r="V138" s="80">
        <v>2012</v>
      </c>
      <c r="W138" s="80">
        <v>2013</v>
      </c>
      <c r="X138" s="80">
        <v>2014</v>
      </c>
      <c r="Y138" s="80">
        <v>2015</v>
      </c>
      <c r="Z138" s="81">
        <v>2016</v>
      </c>
      <c r="AA138" s="81">
        <v>2017</v>
      </c>
      <c r="AB138" s="81">
        <v>2018</v>
      </c>
      <c r="AC138" s="80">
        <v>2019</v>
      </c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</row>
    <row r="139" spans="1:53" x14ac:dyDescent="0.2">
      <c r="A139" s="126" t="s">
        <v>121</v>
      </c>
      <c r="B139" s="127" t="s">
        <v>20</v>
      </c>
      <c r="C139" s="128">
        <v>764.41399999999999</v>
      </c>
      <c r="D139" s="128">
        <v>823.15499999999997</v>
      </c>
      <c r="E139" s="128">
        <v>857.89200000000005</v>
      </c>
      <c r="F139" s="128">
        <v>893.75589132579432</v>
      </c>
      <c r="G139" s="128">
        <v>924.67502543846388</v>
      </c>
      <c r="H139" s="128">
        <v>941.81152053218705</v>
      </c>
      <c r="I139" s="128">
        <v>1017.2498423735985</v>
      </c>
      <c r="J139" s="128">
        <v>1054.6992759766633</v>
      </c>
      <c r="K139" s="128">
        <v>1133.8583666666227</v>
      </c>
      <c r="L139" s="128">
        <v>1165.460890212812</v>
      </c>
      <c r="M139" s="128">
        <v>1147.8247835222737</v>
      </c>
      <c r="N139" s="128">
        <v>1261.4790751363537</v>
      </c>
      <c r="O139" s="128">
        <v>1247.624</v>
      </c>
      <c r="P139" s="128">
        <v>1235.81</v>
      </c>
      <c r="Q139" s="128">
        <v>1268.587</v>
      </c>
      <c r="R139" s="128">
        <v>1315.6610000000001</v>
      </c>
      <c r="S139" s="128">
        <v>1344.075</v>
      </c>
      <c r="T139" s="128">
        <v>1412.202</v>
      </c>
      <c r="U139" s="128">
        <v>1425.9469999999999</v>
      </c>
      <c r="V139" s="128">
        <v>1476.6006631899099</v>
      </c>
      <c r="W139" s="128">
        <v>1571.556</v>
      </c>
      <c r="X139" s="128">
        <v>1654.7719999999999</v>
      </c>
      <c r="Y139" s="128">
        <v>1762.8340000000001</v>
      </c>
      <c r="Z139" s="129">
        <v>1867.9166159277311</v>
      </c>
      <c r="AA139" s="129">
        <v>1897.405</v>
      </c>
      <c r="AB139" s="129">
        <v>1986.3943885140054</v>
      </c>
      <c r="AC139" s="128">
        <v>2033.6010000000001</v>
      </c>
      <c r="AD139" s="1"/>
      <c r="AE139" s="1"/>
      <c r="AF139" s="1"/>
      <c r="AG139" s="1"/>
      <c r="AH139" s="1"/>
      <c r="AI139" s="1"/>
      <c r="AJ139" s="1"/>
      <c r="AK139" s="1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</row>
    <row r="140" spans="1:53" x14ac:dyDescent="0.2">
      <c r="A140" s="102" t="s">
        <v>122</v>
      </c>
      <c r="B140" s="130" t="s">
        <v>21</v>
      </c>
      <c r="C140" s="128">
        <v>125.377</v>
      </c>
      <c r="D140" s="128">
        <v>133.274</v>
      </c>
      <c r="E140" s="128">
        <v>136.81</v>
      </c>
      <c r="F140" s="128">
        <v>138.09815592396265</v>
      </c>
      <c r="G140" s="128">
        <v>150.70132220407231</v>
      </c>
      <c r="H140" s="128">
        <v>162.32260343974804</v>
      </c>
      <c r="I140" s="128">
        <v>172.70574033437759</v>
      </c>
      <c r="J140" s="128">
        <v>178.53687893509431</v>
      </c>
      <c r="K140" s="128">
        <v>191.33619659973044</v>
      </c>
      <c r="L140" s="128">
        <v>201.70371077373434</v>
      </c>
      <c r="M140" s="128">
        <v>205.04752083007045</v>
      </c>
      <c r="N140" s="128">
        <v>216.00723204089428</v>
      </c>
      <c r="O140" s="128">
        <v>232.23699999999999</v>
      </c>
      <c r="P140" s="128">
        <v>227.3</v>
      </c>
      <c r="Q140" s="128">
        <v>235.90199999999999</v>
      </c>
      <c r="R140" s="128">
        <v>255.298</v>
      </c>
      <c r="S140" s="128">
        <v>272.07499999999999</v>
      </c>
      <c r="T140" s="128">
        <v>289.11700000000002</v>
      </c>
      <c r="U140" s="128">
        <v>305.48200000000003</v>
      </c>
      <c r="V140" s="128">
        <v>317</v>
      </c>
      <c r="W140" s="128">
        <v>341.20100000000002</v>
      </c>
      <c r="X140" s="128">
        <v>362.61399999999998</v>
      </c>
      <c r="Y140" s="128">
        <v>391.21800000000002</v>
      </c>
      <c r="Z140" s="129">
        <v>396.96199999999999</v>
      </c>
      <c r="AA140" s="129">
        <v>412.93599999999998</v>
      </c>
      <c r="AB140" s="129">
        <v>436.73709772101387</v>
      </c>
      <c r="AC140" s="128">
        <v>461.01799999999997</v>
      </c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</row>
    <row r="141" spans="1:53" x14ac:dyDescent="0.2">
      <c r="A141" s="102" t="s">
        <v>8</v>
      </c>
      <c r="B141" s="130" t="s">
        <v>22</v>
      </c>
      <c r="C141" s="128">
        <v>214.68093259438731</v>
      </c>
      <c r="D141" s="128">
        <v>288.20358139925008</v>
      </c>
      <c r="E141" s="128">
        <v>374.42755562771657</v>
      </c>
      <c r="F141" s="128">
        <v>348.84551540985296</v>
      </c>
      <c r="G141" s="128">
        <v>374.95012918106715</v>
      </c>
      <c r="H141" s="128">
        <v>376.32516077532955</v>
      </c>
      <c r="I141" s="128">
        <v>452.5935133044926</v>
      </c>
      <c r="J141" s="128">
        <v>414.02994272005861</v>
      </c>
      <c r="K141" s="128">
        <v>429.29751931864024</v>
      </c>
      <c r="L141" s="128">
        <v>258.23656361079242</v>
      </c>
      <c r="M141" s="128">
        <v>259.48469909589994</v>
      </c>
      <c r="N141" s="128">
        <v>339.75262903767435</v>
      </c>
      <c r="O141" s="128">
        <v>347.91800000000001</v>
      </c>
      <c r="P141" s="128">
        <v>378.77699999999999</v>
      </c>
      <c r="Q141" s="128">
        <v>420.27600110871197</v>
      </c>
      <c r="R141" s="128">
        <v>427.72500000000002</v>
      </c>
      <c r="S141" s="128">
        <v>391.495</v>
      </c>
      <c r="T141" s="128">
        <v>423.70600000000002</v>
      </c>
      <c r="U141" s="128">
        <v>419.87700000000001</v>
      </c>
      <c r="V141" s="128">
        <v>430.29700000000003</v>
      </c>
      <c r="W141" s="128">
        <v>448.38200000000001</v>
      </c>
      <c r="X141" s="128">
        <v>512.21</v>
      </c>
      <c r="Y141" s="128">
        <v>511.17500000000001</v>
      </c>
      <c r="Z141" s="129">
        <v>499.38600000000002</v>
      </c>
      <c r="AA141" s="129">
        <v>520.13300000000004</v>
      </c>
      <c r="AB141" s="129">
        <v>558.87843391344916</v>
      </c>
      <c r="AC141" s="128">
        <v>542.72</v>
      </c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</row>
    <row r="142" spans="1:53" x14ac:dyDescent="0.2">
      <c r="A142" s="102" t="s">
        <v>123</v>
      </c>
      <c r="B142" s="130" t="s">
        <v>23</v>
      </c>
      <c r="C142" s="128">
        <v>30.198</v>
      </c>
      <c r="D142" s="128">
        <v>31.864000000000001</v>
      </c>
      <c r="E142" s="128">
        <v>32.609000000000002</v>
      </c>
      <c r="F142" s="128">
        <v>32.189</v>
      </c>
      <c r="G142" s="128">
        <v>34.896000000000001</v>
      </c>
      <c r="H142" s="128">
        <v>39.896000000000001</v>
      </c>
      <c r="I142" s="128">
        <v>43.802</v>
      </c>
      <c r="J142" s="128">
        <v>45.168999999999997</v>
      </c>
      <c r="K142" s="128">
        <v>48.326999999999998</v>
      </c>
      <c r="L142" s="128">
        <v>53.014000000000003</v>
      </c>
      <c r="M142" s="128">
        <v>54.264000000000003</v>
      </c>
      <c r="N142" s="128">
        <v>55.427999999999997</v>
      </c>
      <c r="O142" s="128">
        <v>52.74</v>
      </c>
      <c r="P142" s="128">
        <v>59.634999999999998</v>
      </c>
      <c r="Q142" s="128">
        <v>61.012999999999998</v>
      </c>
      <c r="R142" s="128">
        <v>64.156000000000006</v>
      </c>
      <c r="S142" s="128">
        <v>67.680999999999997</v>
      </c>
      <c r="T142" s="128">
        <v>68.784000000000006</v>
      </c>
      <c r="U142" s="128">
        <v>69.557000000000002</v>
      </c>
      <c r="V142" s="128">
        <v>71.790999999999997</v>
      </c>
      <c r="W142" s="128">
        <v>73.512</v>
      </c>
      <c r="X142" s="128">
        <v>75.909000000000006</v>
      </c>
      <c r="Y142" s="128">
        <v>78.155000000000001</v>
      </c>
      <c r="Z142" s="129">
        <v>77.14</v>
      </c>
      <c r="AA142" s="129">
        <v>79.393000000000001</v>
      </c>
      <c r="AB142" s="129">
        <v>81.818029259705185</v>
      </c>
      <c r="AC142" s="128">
        <v>85.849000000000004</v>
      </c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</row>
    <row r="143" spans="1:53" x14ac:dyDescent="0.2">
      <c r="A143" s="102" t="s">
        <v>102</v>
      </c>
      <c r="B143" s="130" t="s">
        <v>24</v>
      </c>
      <c r="C143" s="128">
        <v>946.48400000000004</v>
      </c>
      <c r="D143" s="128">
        <v>999.68499999999995</v>
      </c>
      <c r="E143" s="128">
        <v>1082.105</v>
      </c>
      <c r="F143" s="128">
        <v>1099.3832504921388</v>
      </c>
      <c r="G143" s="128">
        <v>1186.4493472872955</v>
      </c>
      <c r="H143" s="128">
        <v>1256.033082375179</v>
      </c>
      <c r="I143" s="128">
        <v>1225.0210405568289</v>
      </c>
      <c r="J143" s="128">
        <v>1086.9318708908343</v>
      </c>
      <c r="K143" s="128">
        <v>988.47246017643806</v>
      </c>
      <c r="L143" s="128">
        <v>1016.3953099722777</v>
      </c>
      <c r="M143" s="128">
        <v>1021.3817246054592</v>
      </c>
      <c r="N143" s="128">
        <v>904.43447089286622</v>
      </c>
      <c r="O143" s="128">
        <v>810.46900000000005</v>
      </c>
      <c r="P143" s="128">
        <v>854.80600000000004</v>
      </c>
      <c r="Q143" s="128">
        <v>837.87900000000002</v>
      </c>
      <c r="R143" s="128">
        <v>979.15800000000002</v>
      </c>
      <c r="S143" s="128">
        <v>900.04399999999998</v>
      </c>
      <c r="T143" s="128">
        <v>815.92</v>
      </c>
      <c r="U143" s="128">
        <v>743.16499999999996</v>
      </c>
      <c r="V143" s="128">
        <v>767.45</v>
      </c>
      <c r="W143" s="128">
        <v>832.30600000000004</v>
      </c>
      <c r="X143" s="128">
        <v>958.30499999999995</v>
      </c>
      <c r="Y143" s="128">
        <v>1196.184</v>
      </c>
      <c r="Z143" s="129">
        <v>1153.6669901920593</v>
      </c>
      <c r="AA143" s="129">
        <v>956.46304047533908</v>
      </c>
      <c r="AB143" s="129">
        <v>900.81242059178476</v>
      </c>
      <c r="AC143" s="128">
        <v>976.88599999999997</v>
      </c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</row>
    <row r="144" spans="1:53" x14ac:dyDescent="0.2">
      <c r="A144" s="102" t="s">
        <v>131</v>
      </c>
      <c r="B144" s="130" t="s">
        <v>25</v>
      </c>
      <c r="C144" s="128">
        <v>7.4954679115505174</v>
      </c>
      <c r="D144" s="128">
        <v>8.0557565921065404</v>
      </c>
      <c r="E144" s="128">
        <v>8.2914147136823786</v>
      </c>
      <c r="F144" s="128">
        <v>8.2729544026760422</v>
      </c>
      <c r="G144" s="128">
        <v>12.448333562601578</v>
      </c>
      <c r="H144" s="128">
        <v>15.607113111562736</v>
      </c>
      <c r="I144" s="128">
        <v>17.281874791095163</v>
      </c>
      <c r="J144" s="128">
        <v>17.175961390130549</v>
      </c>
      <c r="K144" s="128">
        <v>16.152913692952438</v>
      </c>
      <c r="L144" s="128">
        <v>18.075496456486437</v>
      </c>
      <c r="M144" s="128">
        <v>20.482417565809399</v>
      </c>
      <c r="N144" s="128">
        <v>19.176994506697888</v>
      </c>
      <c r="O144" s="128">
        <v>24.547999999999998</v>
      </c>
      <c r="P144" s="128">
        <v>24.486000000000001</v>
      </c>
      <c r="Q144" s="128">
        <v>25.364999999999998</v>
      </c>
      <c r="R144" s="128">
        <v>25.099</v>
      </c>
      <c r="S144" s="128">
        <v>26.114999999999998</v>
      </c>
      <c r="T144" s="128">
        <v>26.768999999999998</v>
      </c>
      <c r="U144" s="128">
        <v>27.914999999999999</v>
      </c>
      <c r="V144" s="128">
        <v>28.349</v>
      </c>
      <c r="W144" s="128">
        <v>29.236000000000001</v>
      </c>
      <c r="X144" s="128">
        <v>29.81</v>
      </c>
      <c r="Y144" s="128">
        <v>35.411999999999999</v>
      </c>
      <c r="Z144" s="129">
        <v>37.104999999999997</v>
      </c>
      <c r="AA144" s="129">
        <v>36.985999999999997</v>
      </c>
      <c r="AB144" s="129">
        <v>38.993621308526045</v>
      </c>
      <c r="AC144" s="128">
        <v>38.137999999999998</v>
      </c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</row>
    <row r="145" spans="1:29" x14ac:dyDescent="0.2">
      <c r="A145" s="102" t="s">
        <v>132</v>
      </c>
      <c r="B145" s="130" t="s">
        <v>26</v>
      </c>
      <c r="C145" s="128">
        <v>151.59237577307957</v>
      </c>
      <c r="D145" s="128">
        <v>168.94037658412591</v>
      </c>
      <c r="E145" s="128">
        <v>171.40588945924688</v>
      </c>
      <c r="F145" s="128">
        <v>180.05607546847594</v>
      </c>
      <c r="G145" s="128">
        <v>195.12468230830069</v>
      </c>
      <c r="H145" s="128">
        <v>204.1996319831797</v>
      </c>
      <c r="I145" s="128">
        <v>215.72597285010355</v>
      </c>
      <c r="J145" s="128">
        <v>217.0897823076667</v>
      </c>
      <c r="K145" s="128">
        <v>233.5131313919519</v>
      </c>
      <c r="L145" s="128">
        <v>244.28390155651516</v>
      </c>
      <c r="M145" s="128">
        <v>251.29473594457474</v>
      </c>
      <c r="N145" s="128">
        <v>262.05704457342517</v>
      </c>
      <c r="O145" s="128">
        <v>272.279</v>
      </c>
      <c r="P145" s="128">
        <v>258.66399999999999</v>
      </c>
      <c r="Q145" s="128">
        <v>255.298</v>
      </c>
      <c r="R145" s="128">
        <v>267.51299999999998</v>
      </c>
      <c r="S145" s="128">
        <v>264.80799999999999</v>
      </c>
      <c r="T145" s="128">
        <v>271.73399999999998</v>
      </c>
      <c r="U145" s="128">
        <v>283.00400000000002</v>
      </c>
      <c r="V145" s="128">
        <v>286.82100000000003</v>
      </c>
      <c r="W145" s="128">
        <v>298.41500000000002</v>
      </c>
      <c r="X145" s="128">
        <v>312.90199999999999</v>
      </c>
      <c r="Y145" s="128">
        <v>323.59699999999998</v>
      </c>
      <c r="Z145" s="129">
        <v>325.20800000000003</v>
      </c>
      <c r="AA145" s="129">
        <v>342.49299999999999</v>
      </c>
      <c r="AB145" s="129">
        <v>358.80110953006107</v>
      </c>
      <c r="AC145" s="128">
        <v>386.28399999999999</v>
      </c>
    </row>
    <row r="146" spans="1:29" x14ac:dyDescent="0.2">
      <c r="A146" s="102" t="s">
        <v>133</v>
      </c>
      <c r="B146" s="130" t="s">
        <v>27</v>
      </c>
      <c r="C146" s="128">
        <v>75.883515352368278</v>
      </c>
      <c r="D146" s="128">
        <v>92.303047817645094</v>
      </c>
      <c r="E146" s="128">
        <v>107.72855487133168</v>
      </c>
      <c r="F146" s="128">
        <v>130.73589180778808</v>
      </c>
      <c r="G146" s="128">
        <v>141.97634344823737</v>
      </c>
      <c r="H146" s="128">
        <v>147.40699345695461</v>
      </c>
      <c r="I146" s="128">
        <v>155.13039668590253</v>
      </c>
      <c r="J146" s="128">
        <v>162.87745829986298</v>
      </c>
      <c r="K146" s="128">
        <v>178.84438963904091</v>
      </c>
      <c r="L146" s="128">
        <v>179.12247822804713</v>
      </c>
      <c r="M146" s="128">
        <v>216.56756144850826</v>
      </c>
      <c r="N146" s="128">
        <v>166.53931505189163</v>
      </c>
      <c r="O146" s="128">
        <v>160.66999999999999</v>
      </c>
      <c r="P146" s="128">
        <v>159.37899999999999</v>
      </c>
      <c r="Q146" s="128">
        <v>164.01800015475771</v>
      </c>
      <c r="R146" s="128">
        <v>172.26300000000001</v>
      </c>
      <c r="S146" s="128">
        <v>177.32300000000001</v>
      </c>
      <c r="T146" s="128">
        <v>182.99</v>
      </c>
      <c r="U146" s="128">
        <v>189.52099999999999</v>
      </c>
      <c r="V146" s="128">
        <v>207.75800000000001</v>
      </c>
      <c r="W146" s="128">
        <v>229.43</v>
      </c>
      <c r="X146" s="128">
        <v>240.83799999999999</v>
      </c>
      <c r="Y146" s="128">
        <v>243.1</v>
      </c>
      <c r="Z146" s="129">
        <v>249.90799999999999</v>
      </c>
      <c r="AA146" s="129">
        <v>239.34</v>
      </c>
      <c r="AB146" s="129">
        <v>236.91553116777621</v>
      </c>
      <c r="AC146" s="128">
        <v>235.185</v>
      </c>
    </row>
    <row r="147" spans="1:29" x14ac:dyDescent="0.2">
      <c r="A147" s="102" t="s">
        <v>134</v>
      </c>
      <c r="B147" s="130" t="s">
        <v>28</v>
      </c>
      <c r="C147" s="128">
        <v>70.350048449854611</v>
      </c>
      <c r="D147" s="128">
        <v>79.470704922623213</v>
      </c>
      <c r="E147" s="128">
        <v>92.147905506526172</v>
      </c>
      <c r="F147" s="128">
        <v>91.414588216286361</v>
      </c>
      <c r="G147" s="128">
        <v>80.245836569874456</v>
      </c>
      <c r="H147" s="128">
        <v>79.766454869304766</v>
      </c>
      <c r="I147" s="128">
        <v>112.42977207422491</v>
      </c>
      <c r="J147" s="128">
        <v>134.12527263019655</v>
      </c>
      <c r="K147" s="128">
        <v>144.86661564315185</v>
      </c>
      <c r="L147" s="128">
        <v>228.27403433716935</v>
      </c>
      <c r="M147" s="128">
        <v>228.86026814987787</v>
      </c>
      <c r="N147" s="128">
        <v>219.66944759605875</v>
      </c>
      <c r="O147" s="128">
        <v>216.274</v>
      </c>
      <c r="P147" s="128">
        <v>229.61500000000001</v>
      </c>
      <c r="Q147" s="128">
        <v>236.81399999999999</v>
      </c>
      <c r="R147" s="128">
        <v>221.86699999999999</v>
      </c>
      <c r="S147" s="128">
        <v>262.03399999999999</v>
      </c>
      <c r="T147" s="128">
        <v>265.101</v>
      </c>
      <c r="U147" s="128">
        <v>231.69399999999999</v>
      </c>
      <c r="V147" s="128">
        <v>244.51400000000001</v>
      </c>
      <c r="W147" s="128">
        <v>260.42700000000002</v>
      </c>
      <c r="X147" s="128">
        <v>250.126</v>
      </c>
      <c r="Y147" s="128">
        <v>290.72300000000001</v>
      </c>
      <c r="Z147" s="129">
        <v>314.00099999999998</v>
      </c>
      <c r="AA147" s="129">
        <v>364.82600000000002</v>
      </c>
      <c r="AB147" s="129">
        <v>379.03742056888848</v>
      </c>
      <c r="AC147" s="128">
        <v>399.358</v>
      </c>
    </row>
    <row r="148" spans="1:29" x14ac:dyDescent="0.2">
      <c r="A148" s="102" t="s">
        <v>135</v>
      </c>
      <c r="B148" s="130" t="s">
        <v>29</v>
      </c>
      <c r="C148" s="128">
        <v>66.863408521829768</v>
      </c>
      <c r="D148" s="128">
        <v>69.212489647784963</v>
      </c>
      <c r="E148" s="128">
        <v>80.294467417138506</v>
      </c>
      <c r="F148" s="128">
        <v>94.16284206026377</v>
      </c>
      <c r="G148" s="128">
        <v>107.94132646191645</v>
      </c>
      <c r="H148" s="128">
        <v>112.87137168398594</v>
      </c>
      <c r="I148" s="128">
        <v>130.66993082544514</v>
      </c>
      <c r="J148" s="128">
        <v>144.89771551132023</v>
      </c>
      <c r="K148" s="128">
        <v>152.9182554206655</v>
      </c>
      <c r="L148" s="128">
        <v>208.98216097836684</v>
      </c>
      <c r="M148" s="128">
        <v>237.36743849704249</v>
      </c>
      <c r="N148" s="128">
        <v>214.8464768243544</v>
      </c>
      <c r="O148" s="128">
        <v>224.26</v>
      </c>
      <c r="P148" s="128">
        <v>227.75399999999999</v>
      </c>
      <c r="Q148" s="128">
        <v>256.31900000739142</v>
      </c>
      <c r="R148" s="128">
        <v>297.03300000000002</v>
      </c>
      <c r="S148" s="128">
        <v>301.988</v>
      </c>
      <c r="T148" s="128">
        <v>272.553</v>
      </c>
      <c r="U148" s="128">
        <v>270.952</v>
      </c>
      <c r="V148" s="128">
        <v>315.03779692765465</v>
      </c>
      <c r="W148" s="128">
        <v>328.13900000000001</v>
      </c>
      <c r="X148" s="128">
        <v>299.62099999999998</v>
      </c>
      <c r="Y148" s="128">
        <v>321.19299999999998</v>
      </c>
      <c r="Z148" s="129">
        <v>331.88753024397948</v>
      </c>
      <c r="AA148" s="129">
        <v>370.10291540411311</v>
      </c>
      <c r="AB148" s="129">
        <v>404.53724647586375</v>
      </c>
      <c r="AC148" s="128">
        <v>430.5</v>
      </c>
    </row>
    <row r="149" spans="1:29" x14ac:dyDescent="0.2">
      <c r="A149" s="102" t="s">
        <v>136</v>
      </c>
      <c r="B149" s="130" t="s">
        <v>30</v>
      </c>
      <c r="C149" s="128">
        <v>107.08075269342538</v>
      </c>
      <c r="D149" s="128">
        <v>92.029649913625278</v>
      </c>
      <c r="E149" s="128">
        <v>88.081765120864219</v>
      </c>
      <c r="F149" s="128">
        <v>93.009505586975052</v>
      </c>
      <c r="G149" s="128">
        <v>105.41715164629208</v>
      </c>
      <c r="H149" s="128">
        <v>116.51580329635721</v>
      </c>
      <c r="I149" s="128">
        <v>125.72921784691151</v>
      </c>
      <c r="J149" s="128">
        <v>149.1196307872803</v>
      </c>
      <c r="K149" s="128">
        <v>166.57724293055969</v>
      </c>
      <c r="L149" s="128">
        <v>179.67578527847809</v>
      </c>
      <c r="M149" s="128">
        <v>193.12099449368839</v>
      </c>
      <c r="N149" s="128">
        <v>199.50329833878791</v>
      </c>
      <c r="O149" s="128">
        <v>195.73400000000001</v>
      </c>
      <c r="P149" s="128">
        <v>198.465</v>
      </c>
      <c r="Q149" s="128">
        <v>215.35400128148626</v>
      </c>
      <c r="R149" s="128">
        <v>223.119</v>
      </c>
      <c r="S149" s="128">
        <v>200.12</v>
      </c>
      <c r="T149" s="128">
        <v>212.58</v>
      </c>
      <c r="U149" s="128">
        <v>222.74600000000001</v>
      </c>
      <c r="V149" s="128">
        <v>240.584</v>
      </c>
      <c r="W149" s="128">
        <v>242.911</v>
      </c>
      <c r="X149" s="128">
        <v>265.49299999999999</v>
      </c>
      <c r="Y149" s="128">
        <v>279.95100000000002</v>
      </c>
      <c r="Z149" s="129">
        <v>276.62</v>
      </c>
      <c r="AA149" s="129">
        <v>274.82400000000001</v>
      </c>
      <c r="AB149" s="129">
        <v>268.20706653818849</v>
      </c>
      <c r="AC149" s="128">
        <v>272.01600000000002</v>
      </c>
    </row>
    <row r="150" spans="1:29" x14ac:dyDescent="0.2">
      <c r="A150" s="102" t="s">
        <v>137</v>
      </c>
      <c r="B150" s="130" t="s">
        <v>31</v>
      </c>
      <c r="C150" s="128">
        <v>33.508701317889248</v>
      </c>
      <c r="D150" s="128">
        <v>38.353055874684799</v>
      </c>
      <c r="E150" s="128">
        <v>48.169221304814286</v>
      </c>
      <c r="F150" s="128">
        <v>51.474803835424616</v>
      </c>
      <c r="G150" s="128">
        <v>63.982188994823389</v>
      </c>
      <c r="H150" s="128">
        <v>75.457189262990994</v>
      </c>
      <c r="I150" s="128">
        <v>90.586331825158197</v>
      </c>
      <c r="J150" s="128">
        <v>86.480899591404537</v>
      </c>
      <c r="K150" s="128">
        <v>88.023336908112213</v>
      </c>
      <c r="L150" s="128">
        <v>91.119306103616125</v>
      </c>
      <c r="M150" s="128">
        <v>111.33529404319621</v>
      </c>
      <c r="N150" s="128">
        <v>101.68106537184718</v>
      </c>
      <c r="O150" s="128">
        <v>100.983</v>
      </c>
      <c r="P150" s="128">
        <v>113.911</v>
      </c>
      <c r="Q150" s="128">
        <v>133.81900234030621</v>
      </c>
      <c r="R150" s="128">
        <v>140.744</v>
      </c>
      <c r="S150" s="128">
        <v>148.988</v>
      </c>
      <c r="T150" s="128">
        <v>147.142</v>
      </c>
      <c r="U150" s="128">
        <v>136.24199999999999</v>
      </c>
      <c r="V150" s="128">
        <v>134.29499999999999</v>
      </c>
      <c r="W150" s="128">
        <v>144.65899999999999</v>
      </c>
      <c r="X150" s="128">
        <v>170.53200000000001</v>
      </c>
      <c r="Y150" s="128">
        <v>143.61699999999999</v>
      </c>
      <c r="Z150" s="129">
        <v>173.10499999999999</v>
      </c>
      <c r="AA150" s="129">
        <v>148.04599999999999</v>
      </c>
      <c r="AB150" s="129">
        <v>150.25138297516216</v>
      </c>
      <c r="AC150" s="128">
        <v>157.09</v>
      </c>
    </row>
    <row r="151" spans="1:29" x14ac:dyDescent="0.2">
      <c r="A151" s="102" t="s">
        <v>138</v>
      </c>
      <c r="B151" s="130" t="s">
        <v>32</v>
      </c>
      <c r="C151" s="128">
        <v>322.10700000000003</v>
      </c>
      <c r="D151" s="128">
        <v>318.63499999999999</v>
      </c>
      <c r="E151" s="128">
        <v>292.709</v>
      </c>
      <c r="F151" s="128">
        <v>249.95161166562389</v>
      </c>
      <c r="G151" s="128">
        <v>205.73241933310717</v>
      </c>
      <c r="H151" s="128">
        <v>232.54357740247988</v>
      </c>
      <c r="I151" s="128">
        <v>266.97046672088692</v>
      </c>
      <c r="J151" s="128">
        <v>290.10001229271398</v>
      </c>
      <c r="K151" s="128">
        <v>328.58892537063872</v>
      </c>
      <c r="L151" s="128">
        <v>353.19117934237011</v>
      </c>
      <c r="M151" s="128">
        <v>383.16687116676769</v>
      </c>
      <c r="N151" s="128">
        <v>368.42766256028722</v>
      </c>
      <c r="O151" s="128">
        <v>343.995</v>
      </c>
      <c r="P151" s="128">
        <v>338.495</v>
      </c>
      <c r="Q151" s="128">
        <v>355.52700096411746</v>
      </c>
      <c r="R151" s="128">
        <v>352.97800000000001</v>
      </c>
      <c r="S151" s="128">
        <v>384.20299999999997</v>
      </c>
      <c r="T151" s="128">
        <v>405.77100000000002</v>
      </c>
      <c r="U151" s="128">
        <v>458.67899999999997</v>
      </c>
      <c r="V151" s="128">
        <v>477.50599999999997</v>
      </c>
      <c r="W151" s="128">
        <v>498.20400000000001</v>
      </c>
      <c r="X151" s="128">
        <v>509.72199999999998</v>
      </c>
      <c r="Y151" s="128">
        <v>486.601</v>
      </c>
      <c r="Z151" s="129">
        <v>495.90600000000001</v>
      </c>
      <c r="AA151" s="129">
        <v>479.44400000000002</v>
      </c>
      <c r="AB151" s="129">
        <v>513.60188602582298</v>
      </c>
      <c r="AC151" s="128">
        <v>498.67899999999997</v>
      </c>
    </row>
    <row r="152" spans="1:29" x14ac:dyDescent="0.2">
      <c r="A152" s="102" t="s">
        <v>139</v>
      </c>
      <c r="B152" s="130" t="s">
        <v>33</v>
      </c>
      <c r="C152" s="128">
        <v>22.954999999999998</v>
      </c>
      <c r="D152" s="128">
        <v>21.085000000000001</v>
      </c>
      <c r="E152" s="128">
        <v>31.260999999999999</v>
      </c>
      <c r="F152" s="128">
        <v>33.433999999999997</v>
      </c>
      <c r="G152" s="128">
        <v>26.527999999999999</v>
      </c>
      <c r="H152" s="128">
        <v>38.067</v>
      </c>
      <c r="I152" s="128">
        <v>44.654000000000003</v>
      </c>
      <c r="J152" s="128">
        <v>47.975000000000001</v>
      </c>
      <c r="K152" s="128">
        <v>49.56</v>
      </c>
      <c r="L152" s="128">
        <v>55.161000000000001</v>
      </c>
      <c r="M152" s="128">
        <v>16.177</v>
      </c>
      <c r="N152" s="128">
        <v>15.715999999999999</v>
      </c>
      <c r="O152" s="128">
        <v>15.791</v>
      </c>
      <c r="P152" s="128">
        <v>15.821999999999999</v>
      </c>
      <c r="Q152" s="128">
        <v>10.557</v>
      </c>
      <c r="R152" s="128">
        <v>6.0709999999999997</v>
      </c>
      <c r="S152" s="128">
        <v>8.24</v>
      </c>
      <c r="T152" s="128">
        <v>2.4969999999999999</v>
      </c>
      <c r="U152" s="128">
        <v>2.5529999999999999</v>
      </c>
      <c r="V152" s="128">
        <v>2.6440000000000001</v>
      </c>
      <c r="W152" s="128">
        <v>2.6949999999999998</v>
      </c>
      <c r="X152" s="128">
        <v>3.0910000000000002</v>
      </c>
      <c r="Y152" s="128">
        <v>3.1720000000000002</v>
      </c>
      <c r="Z152" s="129">
        <v>3.4870000000000001</v>
      </c>
      <c r="AA152" s="129">
        <v>3.5409999999999999</v>
      </c>
      <c r="AB152" s="129">
        <v>3.4795953757225435</v>
      </c>
      <c r="AC152" s="128">
        <v>3.6160000000000001</v>
      </c>
    </row>
    <row r="153" spans="1:29" x14ac:dyDescent="0.2">
      <c r="A153" s="102" t="s">
        <v>140</v>
      </c>
      <c r="B153" s="130" t="s">
        <v>34</v>
      </c>
      <c r="C153" s="128">
        <v>234.01499999999999</v>
      </c>
      <c r="D153" s="128">
        <v>246.08099999999999</v>
      </c>
      <c r="E153" s="128">
        <v>249.10599999999999</v>
      </c>
      <c r="F153" s="128">
        <v>245.55356862485542</v>
      </c>
      <c r="G153" s="128">
        <v>245.85739102157746</v>
      </c>
      <c r="H153" s="128">
        <v>258.30623893128347</v>
      </c>
      <c r="I153" s="128">
        <v>268.04088757457112</v>
      </c>
      <c r="J153" s="128">
        <v>273.55649935113831</v>
      </c>
      <c r="K153" s="128">
        <v>298.09586130453101</v>
      </c>
      <c r="L153" s="128">
        <v>316.58008901237793</v>
      </c>
      <c r="M153" s="128">
        <v>303.57421032709027</v>
      </c>
      <c r="N153" s="128">
        <v>331.29371404226487</v>
      </c>
      <c r="O153" s="128">
        <v>356.26499999999999</v>
      </c>
      <c r="P153" s="128">
        <v>366.375</v>
      </c>
      <c r="Q153" s="128">
        <v>386.65400106574941</v>
      </c>
      <c r="R153" s="128">
        <v>316.95600000000002</v>
      </c>
      <c r="S153" s="128">
        <v>352.37799999999999</v>
      </c>
      <c r="T153" s="128">
        <v>341.50299999999999</v>
      </c>
      <c r="U153" s="128">
        <v>355.41300000000001</v>
      </c>
      <c r="V153" s="128">
        <v>467.67549422380199</v>
      </c>
      <c r="W153" s="128">
        <v>485.84500000000003</v>
      </c>
      <c r="X153" s="128">
        <v>475.68599999999998</v>
      </c>
      <c r="Y153" s="128">
        <v>514.57600000000002</v>
      </c>
      <c r="Z153" s="129">
        <v>510.01663037940403</v>
      </c>
      <c r="AA153" s="129">
        <v>521.92476600957059</v>
      </c>
      <c r="AB153" s="129">
        <v>555.93895741072254</v>
      </c>
      <c r="AC153" s="128">
        <v>587.74300000000005</v>
      </c>
    </row>
    <row r="154" spans="1:29" x14ac:dyDescent="0.2">
      <c r="A154" s="102" t="s">
        <v>141</v>
      </c>
      <c r="B154" s="130" t="s">
        <v>35</v>
      </c>
      <c r="C154" s="128">
        <v>29.634</v>
      </c>
      <c r="D154" s="128">
        <v>29.902999999999999</v>
      </c>
      <c r="E154" s="128">
        <v>28.442</v>
      </c>
      <c r="F154" s="128">
        <v>28.969841874935081</v>
      </c>
      <c r="G154" s="128">
        <v>29.667135497238899</v>
      </c>
      <c r="H154" s="128">
        <v>29.633165204140582</v>
      </c>
      <c r="I154" s="128">
        <v>26.895</v>
      </c>
      <c r="J154" s="128">
        <v>24.893999999999998</v>
      </c>
      <c r="K154" s="128">
        <v>26.336161376332456</v>
      </c>
      <c r="L154" s="128">
        <v>24.825865355940444</v>
      </c>
      <c r="M154" s="128">
        <v>27.563528764959315</v>
      </c>
      <c r="N154" s="128">
        <v>21.701219550812311</v>
      </c>
      <c r="O154" s="128">
        <v>21.609000000000002</v>
      </c>
      <c r="P154" s="128">
        <v>26.015000000000001</v>
      </c>
      <c r="Q154" s="128">
        <v>26.65</v>
      </c>
      <c r="R154" s="128">
        <v>28.149000000000001</v>
      </c>
      <c r="S154" s="128">
        <v>28.62</v>
      </c>
      <c r="T154" s="128">
        <v>27.907</v>
      </c>
      <c r="U154" s="128">
        <v>28.225999999999999</v>
      </c>
      <c r="V154" s="128">
        <v>29.475000000000001</v>
      </c>
      <c r="W154" s="128">
        <v>30.584</v>
      </c>
      <c r="X154" s="128">
        <v>31.442</v>
      </c>
      <c r="Y154" s="128">
        <v>32.287999999999997</v>
      </c>
      <c r="Z154" s="129">
        <v>34.518999999999998</v>
      </c>
      <c r="AA154" s="129">
        <v>34.033999999999999</v>
      </c>
      <c r="AB154" s="129">
        <v>35.721604535373196</v>
      </c>
      <c r="AC154" s="128">
        <v>47.472000000000001</v>
      </c>
    </row>
    <row r="155" spans="1:29" x14ac:dyDescent="0.2">
      <c r="A155" s="102" t="s">
        <v>142</v>
      </c>
      <c r="B155" s="130" t="s">
        <v>36</v>
      </c>
      <c r="C155" s="128">
        <v>140.44582701183535</v>
      </c>
      <c r="D155" s="128">
        <v>164.71561643298031</v>
      </c>
      <c r="E155" s="128">
        <v>180.76059410860884</v>
      </c>
      <c r="F155" s="128">
        <v>174.06519882056293</v>
      </c>
      <c r="G155" s="128">
        <v>180.21650283659702</v>
      </c>
      <c r="H155" s="128">
        <v>212.91755849098843</v>
      </c>
      <c r="I155" s="128">
        <v>237.72192842975727</v>
      </c>
      <c r="J155" s="128">
        <v>263.06433649825607</v>
      </c>
      <c r="K155" s="128">
        <v>328.47215656804542</v>
      </c>
      <c r="L155" s="128">
        <v>338.33908217715089</v>
      </c>
      <c r="M155" s="128">
        <v>357.24194523328771</v>
      </c>
      <c r="N155" s="128">
        <v>400.48487258091512</v>
      </c>
      <c r="O155" s="128">
        <v>394.815</v>
      </c>
      <c r="P155" s="128">
        <v>483.15699999999998</v>
      </c>
      <c r="Q155" s="128">
        <v>500.11</v>
      </c>
      <c r="R155" s="128">
        <v>452.27600000000001</v>
      </c>
      <c r="S155" s="128">
        <v>501.74400000000003</v>
      </c>
      <c r="T155" s="128">
        <v>532.55499999999995</v>
      </c>
      <c r="U155" s="128">
        <v>532.54300000000001</v>
      </c>
      <c r="V155" s="128">
        <v>551.19500000000005</v>
      </c>
      <c r="W155" s="128">
        <v>578.32600000000002</v>
      </c>
      <c r="X155" s="128">
        <v>552.94299999999998</v>
      </c>
      <c r="Y155" s="128">
        <v>619.65700000000004</v>
      </c>
      <c r="Z155" s="129">
        <v>608.76609948964369</v>
      </c>
      <c r="AA155" s="129">
        <v>585.87300000000005</v>
      </c>
      <c r="AB155" s="129">
        <v>637.73495054239424</v>
      </c>
      <c r="AC155" s="128">
        <v>683.81100000000004</v>
      </c>
    </row>
    <row r="156" spans="1:29" x14ac:dyDescent="0.2">
      <c r="A156" s="102" t="s">
        <v>143</v>
      </c>
      <c r="B156" s="130" t="s">
        <v>37</v>
      </c>
      <c r="C156" s="128">
        <v>56.068211870504548</v>
      </c>
      <c r="D156" s="128">
        <v>56.44718938674869</v>
      </c>
      <c r="E156" s="128">
        <v>65.190863900179366</v>
      </c>
      <c r="F156" s="128">
        <v>73.885357774942861</v>
      </c>
      <c r="G156" s="128">
        <v>75.571809916094082</v>
      </c>
      <c r="H156" s="128">
        <v>86.478580343809469</v>
      </c>
      <c r="I156" s="128">
        <v>84.465363790527164</v>
      </c>
      <c r="J156" s="128">
        <v>75.872090959271404</v>
      </c>
      <c r="K156" s="128">
        <v>85.250777929378856</v>
      </c>
      <c r="L156" s="128">
        <v>99.278061955865041</v>
      </c>
      <c r="M156" s="128">
        <v>103.38254918855004</v>
      </c>
      <c r="N156" s="128">
        <v>100.58419576368946</v>
      </c>
      <c r="O156" s="128">
        <v>99.328999999999994</v>
      </c>
      <c r="P156" s="128">
        <v>108.663</v>
      </c>
      <c r="Q156" s="128">
        <v>115.09600019910619</v>
      </c>
      <c r="R156" s="128">
        <v>112.42400000000001</v>
      </c>
      <c r="S156" s="128">
        <v>118.15300000000001</v>
      </c>
      <c r="T156" s="128">
        <v>116.446</v>
      </c>
      <c r="U156" s="128">
        <v>122.455</v>
      </c>
      <c r="V156" s="128">
        <v>125.16200000000001</v>
      </c>
      <c r="W156" s="128">
        <v>126.67100000000001</v>
      </c>
      <c r="X156" s="128">
        <v>150.30500000000001</v>
      </c>
      <c r="Y156" s="128">
        <v>154.01300000000001</v>
      </c>
      <c r="Z156" s="129">
        <v>155.97800000000001</v>
      </c>
      <c r="AA156" s="129">
        <v>133.691</v>
      </c>
      <c r="AB156" s="129">
        <v>122.70367340278062</v>
      </c>
      <c r="AC156" s="128">
        <v>129.1</v>
      </c>
    </row>
    <row r="157" spans="1:29" x14ac:dyDescent="0.2">
      <c r="A157" s="102" t="s">
        <v>144</v>
      </c>
      <c r="B157" s="130" t="s">
        <v>38</v>
      </c>
      <c r="C157" s="128">
        <v>579.61650728564211</v>
      </c>
      <c r="D157" s="128">
        <v>581.17928550973488</v>
      </c>
      <c r="E157" s="128">
        <v>571.87804157192431</v>
      </c>
      <c r="F157" s="128">
        <v>516.41321006878854</v>
      </c>
      <c r="G157" s="128">
        <v>652.05945174848148</v>
      </c>
      <c r="H157" s="128">
        <v>675.03427875584566</v>
      </c>
      <c r="I157" s="128">
        <v>709.11135720630637</v>
      </c>
      <c r="J157" s="128">
        <v>685.58633510253503</v>
      </c>
      <c r="K157" s="128">
        <v>889.42098190775448</v>
      </c>
      <c r="L157" s="128">
        <v>423.31993306331231</v>
      </c>
      <c r="M157" s="128">
        <v>505.90116380360104</v>
      </c>
      <c r="N157" s="128">
        <v>499.32917251578317</v>
      </c>
      <c r="O157" s="128">
        <v>510.53199999999998</v>
      </c>
      <c r="P157" s="128">
        <v>552.81899999999996</v>
      </c>
      <c r="Q157" s="128">
        <v>567.98299999999995</v>
      </c>
      <c r="R157" s="128">
        <v>554.88499999999999</v>
      </c>
      <c r="S157" s="128">
        <v>470.53199999999998</v>
      </c>
      <c r="T157" s="128">
        <v>534.77200000000005</v>
      </c>
      <c r="U157" s="128">
        <v>559.88300000000004</v>
      </c>
      <c r="V157" s="128">
        <v>451.21300000000002</v>
      </c>
      <c r="W157" s="128">
        <v>394.26799999999997</v>
      </c>
      <c r="X157" s="128">
        <v>443.64299999999997</v>
      </c>
      <c r="Y157" s="128">
        <v>452.96800000000002</v>
      </c>
      <c r="Z157" s="129">
        <v>507.54</v>
      </c>
      <c r="AA157" s="129">
        <v>412.90699999999998</v>
      </c>
      <c r="AB157" s="129">
        <v>214.88170525044274</v>
      </c>
      <c r="AC157" s="128">
        <v>212.727</v>
      </c>
    </row>
    <row r="158" spans="1:29" x14ac:dyDescent="0.2">
      <c r="A158" s="102" t="s">
        <v>145</v>
      </c>
      <c r="B158" s="130" t="s">
        <v>39</v>
      </c>
      <c r="C158" s="128">
        <v>64.917523631599124</v>
      </c>
      <c r="D158" s="128">
        <v>52.663568161839812</v>
      </c>
      <c r="E158" s="128">
        <v>47.49602873265421</v>
      </c>
      <c r="F158" s="128">
        <v>43.722273654830822</v>
      </c>
      <c r="G158" s="128">
        <v>43.691598009818073</v>
      </c>
      <c r="H158" s="128">
        <v>50.696392509102736</v>
      </c>
      <c r="I158" s="128">
        <v>56.347922978087382</v>
      </c>
      <c r="J158" s="128">
        <v>60.591375612454833</v>
      </c>
      <c r="K158" s="128">
        <v>62.967669843600753</v>
      </c>
      <c r="L158" s="128">
        <v>70.946043956931476</v>
      </c>
      <c r="M158" s="128">
        <v>73.612783988768129</v>
      </c>
      <c r="N158" s="128">
        <v>94.943617983952777</v>
      </c>
      <c r="O158" s="128">
        <v>118.58199999999999</v>
      </c>
      <c r="P158" s="128">
        <v>124.148</v>
      </c>
      <c r="Q158" s="128">
        <v>120.15600131151389</v>
      </c>
      <c r="R158" s="128">
        <v>132.43</v>
      </c>
      <c r="S158" s="128">
        <v>113.68600000000001</v>
      </c>
      <c r="T158" s="128">
        <v>153.54599999999999</v>
      </c>
      <c r="U158" s="128">
        <v>138.02699999999999</v>
      </c>
      <c r="V158" s="128">
        <v>142.03200000000001</v>
      </c>
      <c r="W158" s="128">
        <v>152.19200000000001</v>
      </c>
      <c r="X158" s="128">
        <v>156.71600000000001</v>
      </c>
      <c r="Y158" s="128">
        <v>148.70400000000001</v>
      </c>
      <c r="Z158" s="129">
        <v>154.126</v>
      </c>
      <c r="AA158" s="129">
        <v>159.03399999999999</v>
      </c>
      <c r="AB158" s="129">
        <v>159.15136944417947</v>
      </c>
      <c r="AC158" s="128">
        <v>176.38499999999999</v>
      </c>
    </row>
    <row r="159" spans="1:29" x14ac:dyDescent="0.2">
      <c r="A159" s="102" t="s">
        <v>146</v>
      </c>
      <c r="B159" s="130" t="s">
        <v>40</v>
      </c>
      <c r="C159" s="128">
        <v>108.23955880349172</v>
      </c>
      <c r="D159" s="128">
        <v>105.82588604059815</v>
      </c>
      <c r="E159" s="128">
        <v>84.318164246867624</v>
      </c>
      <c r="F159" s="128">
        <v>67.54206354343053</v>
      </c>
      <c r="G159" s="128">
        <v>69.106266759029879</v>
      </c>
      <c r="H159" s="128">
        <v>75.930740026848852</v>
      </c>
      <c r="I159" s="128">
        <v>91.417039902387671</v>
      </c>
      <c r="J159" s="128">
        <v>109.93565858078169</v>
      </c>
      <c r="K159" s="128">
        <v>115.63166040416149</v>
      </c>
      <c r="L159" s="128">
        <v>125.4097612574937</v>
      </c>
      <c r="M159" s="128">
        <v>124.8496494941911</v>
      </c>
      <c r="N159" s="128">
        <v>121.98914374832233</v>
      </c>
      <c r="O159" s="128">
        <v>137.86699999999999</v>
      </c>
      <c r="P159" s="128">
        <v>133.61799999999999</v>
      </c>
      <c r="Q159" s="128">
        <v>137.91</v>
      </c>
      <c r="R159" s="128">
        <v>144.178</v>
      </c>
      <c r="S159" s="128">
        <v>138.958</v>
      </c>
      <c r="T159" s="128">
        <v>138.273</v>
      </c>
      <c r="U159" s="128">
        <v>159.71600000000001</v>
      </c>
      <c r="V159" s="128">
        <v>173.624</v>
      </c>
      <c r="W159" s="128">
        <v>173.172</v>
      </c>
      <c r="X159" s="128">
        <v>168.31100000000001</v>
      </c>
      <c r="Y159" s="128">
        <v>158.36000000000001</v>
      </c>
      <c r="Z159" s="129">
        <v>146.48400000000001</v>
      </c>
      <c r="AA159" s="129">
        <v>155.30799999999999</v>
      </c>
      <c r="AB159" s="129">
        <v>161.53627868303835</v>
      </c>
      <c r="AC159" s="128">
        <v>165.845</v>
      </c>
    </row>
    <row r="160" spans="1:29" x14ac:dyDescent="0.2">
      <c r="A160" s="102" t="s">
        <v>147</v>
      </c>
      <c r="B160" s="130" t="s">
        <v>41</v>
      </c>
      <c r="C160" s="128">
        <v>72.048764584727678</v>
      </c>
      <c r="D160" s="128">
        <v>73.521379507119903</v>
      </c>
      <c r="E160" s="128">
        <v>79.234444411206496</v>
      </c>
      <c r="F160" s="128">
        <v>89.143091692512584</v>
      </c>
      <c r="G160" s="128">
        <v>89.211559445020868</v>
      </c>
      <c r="H160" s="128">
        <v>98.911654044881232</v>
      </c>
      <c r="I160" s="128">
        <v>107.34354951588304</v>
      </c>
      <c r="J160" s="128">
        <v>115.56918783277867</v>
      </c>
      <c r="K160" s="128">
        <v>128.59523800849132</v>
      </c>
      <c r="L160" s="128">
        <v>127.69967045490897</v>
      </c>
      <c r="M160" s="128">
        <v>120.84391563469156</v>
      </c>
      <c r="N160" s="128">
        <v>109.72657710271508</v>
      </c>
      <c r="O160" s="128">
        <v>88.837999999999994</v>
      </c>
      <c r="P160" s="128">
        <v>96.965000000000003</v>
      </c>
      <c r="Q160" s="128">
        <v>115.19</v>
      </c>
      <c r="R160" s="128">
        <v>100.206</v>
      </c>
      <c r="S160" s="128">
        <v>106.54300000000001</v>
      </c>
      <c r="T160" s="128">
        <v>89.665000000000006</v>
      </c>
      <c r="U160" s="128">
        <v>110.04600000000001</v>
      </c>
      <c r="V160" s="128">
        <v>110.81</v>
      </c>
      <c r="W160" s="128">
        <v>101.733</v>
      </c>
      <c r="X160" s="128">
        <v>115.14700000000001</v>
      </c>
      <c r="Y160" s="128">
        <v>166.934</v>
      </c>
      <c r="Z160" s="129">
        <v>175.602</v>
      </c>
      <c r="AA160" s="129">
        <v>183.988</v>
      </c>
      <c r="AB160" s="129">
        <v>199.80282748156466</v>
      </c>
      <c r="AC160" s="128">
        <v>203.29400000000001</v>
      </c>
    </row>
    <row r="161" spans="1:29" x14ac:dyDescent="0.2">
      <c r="A161" s="102" t="s">
        <v>148</v>
      </c>
      <c r="B161" s="130" t="s">
        <v>42</v>
      </c>
      <c r="C161" s="128">
        <v>142.63994610602714</v>
      </c>
      <c r="D161" s="128">
        <v>132.44835964425391</v>
      </c>
      <c r="E161" s="128">
        <v>134.93810589693302</v>
      </c>
      <c r="F161" s="128">
        <v>178.1667452563448</v>
      </c>
      <c r="G161" s="128">
        <v>238.76745835845026</v>
      </c>
      <c r="H161" s="128">
        <v>282.93143216729464</v>
      </c>
      <c r="I161" s="128">
        <v>240.86677948140746</v>
      </c>
      <c r="J161" s="128">
        <v>228.61545832578301</v>
      </c>
      <c r="K161" s="128">
        <v>245.81157588619814</v>
      </c>
      <c r="L161" s="128">
        <v>212.93375735532956</v>
      </c>
      <c r="M161" s="128">
        <v>230.15119704991355</v>
      </c>
      <c r="N161" s="128">
        <v>251.2189152242635</v>
      </c>
      <c r="O161" s="128">
        <v>231.99799999999999</v>
      </c>
      <c r="P161" s="128">
        <v>237.61600000000001</v>
      </c>
      <c r="Q161" s="128">
        <v>252.62700000554355</v>
      </c>
      <c r="R161" s="128">
        <v>259.178</v>
      </c>
      <c r="S161" s="128">
        <v>259.19200000000001</v>
      </c>
      <c r="T161" s="128">
        <v>253.661</v>
      </c>
      <c r="U161" s="128">
        <v>268.79399999999998</v>
      </c>
      <c r="V161" s="128">
        <v>292.82299999999998</v>
      </c>
      <c r="W161" s="128">
        <v>309.41500000000002</v>
      </c>
      <c r="X161" s="128">
        <v>371.97</v>
      </c>
      <c r="Y161" s="128">
        <v>351.63799999999998</v>
      </c>
      <c r="Z161" s="129">
        <v>337.161</v>
      </c>
      <c r="AA161" s="129">
        <v>375.08800000000002</v>
      </c>
      <c r="AB161" s="129">
        <v>389.65131427046589</v>
      </c>
      <c r="AC161" s="128">
        <v>369.00099999999998</v>
      </c>
    </row>
    <row r="162" spans="1:29" x14ac:dyDescent="0.2">
      <c r="A162" s="102" t="s">
        <v>149</v>
      </c>
      <c r="B162" s="130" t="s">
        <v>43</v>
      </c>
      <c r="C162" s="128">
        <v>11.180386770664377</v>
      </c>
      <c r="D162" s="128">
        <v>12.285633184652204</v>
      </c>
      <c r="E162" s="128">
        <v>13.23634767651127</v>
      </c>
      <c r="F162" s="128">
        <v>14.020127210128077</v>
      </c>
      <c r="G162" s="128">
        <v>12.752848669171581</v>
      </c>
      <c r="H162" s="128">
        <v>17.957178197807647</v>
      </c>
      <c r="I162" s="128">
        <v>23.45453178659686</v>
      </c>
      <c r="J162" s="128">
        <v>22.549229747125583</v>
      </c>
      <c r="K162" s="128">
        <v>21.406402835084023</v>
      </c>
      <c r="L162" s="128">
        <v>19.197563091146407</v>
      </c>
      <c r="M162" s="128">
        <v>17.372107573822824</v>
      </c>
      <c r="N162" s="128">
        <v>16.262866137837324</v>
      </c>
      <c r="O162" s="128">
        <v>12.702999999999999</v>
      </c>
      <c r="P162" s="128">
        <v>12.696999999999999</v>
      </c>
      <c r="Q162" s="128">
        <v>10.611000000000001</v>
      </c>
      <c r="R162" s="128">
        <v>12.787000000000001</v>
      </c>
      <c r="S162" s="128">
        <v>13.750999999999999</v>
      </c>
      <c r="T162" s="128">
        <v>18.559000000000001</v>
      </c>
      <c r="U162" s="128">
        <v>18.135999999999999</v>
      </c>
      <c r="V162" s="128">
        <v>18.61</v>
      </c>
      <c r="W162" s="128">
        <v>18.856999999999999</v>
      </c>
      <c r="X162" s="128">
        <v>19.123000000000001</v>
      </c>
      <c r="Y162" s="128">
        <v>19.143999999999998</v>
      </c>
      <c r="Z162" s="129">
        <v>19.95</v>
      </c>
      <c r="AA162" s="129">
        <v>19.757999999999999</v>
      </c>
      <c r="AB162" s="129">
        <v>23.317820434186103</v>
      </c>
      <c r="AC162" s="128">
        <v>23.507999999999999</v>
      </c>
    </row>
    <row r="163" spans="1:29" x14ac:dyDescent="0.2">
      <c r="A163" s="102" t="s">
        <v>150</v>
      </c>
      <c r="B163" s="130" t="s">
        <v>44</v>
      </c>
      <c r="C163" s="128">
        <v>0.14441662860110513</v>
      </c>
      <c r="D163" s="128">
        <v>0.11593656062669129</v>
      </c>
      <c r="E163" s="128">
        <v>0.11401206936023299</v>
      </c>
      <c r="F163" s="128">
        <v>0.11510162687692618</v>
      </c>
      <c r="G163" s="128">
        <v>0.11339178042033154</v>
      </c>
      <c r="H163" s="128">
        <v>0.11238479452814501</v>
      </c>
      <c r="I163" s="128">
        <v>0.11848775029225979</v>
      </c>
      <c r="J163" s="128">
        <v>0.14529097096571356</v>
      </c>
      <c r="K163" s="128">
        <v>0.15284197144435027</v>
      </c>
      <c r="L163" s="128">
        <v>0.1822979412698813</v>
      </c>
      <c r="M163" s="128">
        <v>0.14618745090999652</v>
      </c>
      <c r="N163" s="128">
        <v>0.18840410402893901</v>
      </c>
      <c r="O163" s="128">
        <v>0.14000000000000001</v>
      </c>
      <c r="P163" s="128">
        <v>0.151</v>
      </c>
      <c r="Q163" s="128">
        <v>4.1310000000000002</v>
      </c>
      <c r="R163" s="128">
        <v>4.218</v>
      </c>
      <c r="S163" s="128">
        <v>4.0170000000000003</v>
      </c>
      <c r="T163" s="128">
        <v>3.823</v>
      </c>
      <c r="U163" s="128">
        <v>3.8260000000000001</v>
      </c>
      <c r="V163" s="128">
        <v>3.9660000000000002</v>
      </c>
      <c r="W163" s="128">
        <v>4.1050000000000004</v>
      </c>
      <c r="X163" s="128">
        <v>3.653</v>
      </c>
      <c r="Y163" s="128">
        <v>3.99</v>
      </c>
      <c r="Z163" s="129">
        <v>6.2380000000000004</v>
      </c>
      <c r="AA163" s="129">
        <v>6.1769999999999996</v>
      </c>
      <c r="AB163" s="129">
        <v>6.5999562369752907</v>
      </c>
      <c r="AC163" s="128">
        <v>7.17</v>
      </c>
    </row>
    <row r="164" spans="1:29" x14ac:dyDescent="0.2">
      <c r="A164" s="102" t="s">
        <v>151</v>
      </c>
      <c r="B164" s="130" t="s">
        <v>45</v>
      </c>
      <c r="C164" s="128">
        <v>17.400674050343696</v>
      </c>
      <c r="D164" s="128">
        <v>17.146854368868262</v>
      </c>
      <c r="E164" s="128">
        <v>13.667472028737954</v>
      </c>
      <c r="F164" s="128">
        <v>14.276328323247855</v>
      </c>
      <c r="G164" s="128">
        <v>19.680436165373521</v>
      </c>
      <c r="H164" s="128">
        <v>25.418770629883159</v>
      </c>
      <c r="I164" s="128">
        <v>28.553000103755668</v>
      </c>
      <c r="J164" s="128">
        <v>28.49913694843276</v>
      </c>
      <c r="K164" s="128">
        <v>29.157720158746855</v>
      </c>
      <c r="L164" s="128">
        <v>22.96392269130931</v>
      </c>
      <c r="M164" s="128">
        <v>23.134743835222693</v>
      </c>
      <c r="N164" s="128">
        <v>25.749191427390947</v>
      </c>
      <c r="O164" s="128">
        <v>25.35</v>
      </c>
      <c r="P164" s="128">
        <v>14.451000000000001</v>
      </c>
      <c r="Q164" s="128">
        <v>14.569000000000001</v>
      </c>
      <c r="R164" s="128">
        <v>38.404000000000003</v>
      </c>
      <c r="S164" s="128">
        <v>37.215000000000003</v>
      </c>
      <c r="T164" s="128">
        <v>38.896000000000001</v>
      </c>
      <c r="U164" s="128">
        <v>41.222999999999999</v>
      </c>
      <c r="V164" s="128">
        <v>42.061999999999998</v>
      </c>
      <c r="W164" s="128">
        <v>43.113</v>
      </c>
      <c r="X164" s="128">
        <v>50.506</v>
      </c>
      <c r="Y164" s="128">
        <v>40.488999999999997</v>
      </c>
      <c r="Z164" s="129">
        <v>55.853000000000002</v>
      </c>
      <c r="AA164" s="129">
        <v>49.204999999999998</v>
      </c>
      <c r="AB164" s="129">
        <v>50.470925034331003</v>
      </c>
      <c r="AC164" s="128">
        <v>55.667000000000002</v>
      </c>
    </row>
    <row r="165" spans="1:29" x14ac:dyDescent="0.2">
      <c r="A165" s="102" t="s">
        <v>152</v>
      </c>
      <c r="B165" s="130" t="s">
        <v>46</v>
      </c>
      <c r="C165" s="128">
        <v>117.5127703593211</v>
      </c>
      <c r="D165" s="128">
        <v>115.60178294067275</v>
      </c>
      <c r="E165" s="128">
        <v>110.85826919579425</v>
      </c>
      <c r="F165" s="128">
        <v>110.74389559330668</v>
      </c>
      <c r="G165" s="128">
        <v>122.16935390390303</v>
      </c>
      <c r="H165" s="128">
        <v>135.16876366591842</v>
      </c>
      <c r="I165" s="128">
        <v>156.77924177734982</v>
      </c>
      <c r="J165" s="128">
        <v>178.95743785419987</v>
      </c>
      <c r="K165" s="128">
        <v>200.12655304828698</v>
      </c>
      <c r="L165" s="128">
        <v>198.87435450234506</v>
      </c>
      <c r="M165" s="128">
        <v>210.52330150595805</v>
      </c>
      <c r="N165" s="128">
        <v>236.36698248843101</v>
      </c>
      <c r="O165" s="128">
        <v>242.69</v>
      </c>
      <c r="P165" s="128">
        <v>250.166</v>
      </c>
      <c r="Q165" s="128">
        <v>255.83100080058244</v>
      </c>
      <c r="R165" s="128">
        <v>262.77199999999999</v>
      </c>
      <c r="S165" s="128">
        <v>261.483</v>
      </c>
      <c r="T165" s="128">
        <v>286.42399999999998</v>
      </c>
      <c r="U165" s="128">
        <v>286.17500000000001</v>
      </c>
      <c r="V165" s="128">
        <v>289.37599999999998</v>
      </c>
      <c r="W165" s="128">
        <v>304.26400000000001</v>
      </c>
      <c r="X165" s="128">
        <v>320.15800000000002</v>
      </c>
      <c r="Y165" s="128">
        <v>338.048</v>
      </c>
      <c r="Z165" s="129">
        <v>352.99799999999999</v>
      </c>
      <c r="AA165" s="129">
        <v>369.411</v>
      </c>
      <c r="AB165" s="129">
        <v>379.12898673651512</v>
      </c>
      <c r="AC165" s="128">
        <v>395.78</v>
      </c>
    </row>
    <row r="166" spans="1:29" x14ac:dyDescent="0.2">
      <c r="A166" s="102" t="s">
        <v>153</v>
      </c>
      <c r="B166" s="130" t="s">
        <v>47</v>
      </c>
      <c r="C166" s="128">
        <v>13.728566497683113</v>
      </c>
      <c r="D166" s="128">
        <v>12.404264956242617</v>
      </c>
      <c r="E166" s="128">
        <v>11.890956779019598</v>
      </c>
      <c r="F166" s="128">
        <v>12.530892714904667</v>
      </c>
      <c r="G166" s="128">
        <v>15.191520679880734</v>
      </c>
      <c r="H166" s="128">
        <v>19.130110002171538</v>
      </c>
      <c r="I166" s="128">
        <v>22.787626408207768</v>
      </c>
      <c r="J166" s="128">
        <v>22.679404340425297</v>
      </c>
      <c r="K166" s="128">
        <v>29.756533295968566</v>
      </c>
      <c r="L166" s="128">
        <v>32.961495846103922</v>
      </c>
      <c r="M166" s="128">
        <v>31.022606690143004</v>
      </c>
      <c r="N166" s="128">
        <v>32.799949688312715</v>
      </c>
      <c r="O166" s="128">
        <v>26.76</v>
      </c>
      <c r="P166" s="128">
        <v>27.183</v>
      </c>
      <c r="Q166" s="128">
        <v>33.329000000000001</v>
      </c>
      <c r="R166" s="128">
        <v>31.986000000000001</v>
      </c>
      <c r="S166" s="128">
        <v>37.252000000000002</v>
      </c>
      <c r="T166" s="128">
        <v>37.341000000000001</v>
      </c>
      <c r="U166" s="128">
        <v>48.680999999999997</v>
      </c>
      <c r="V166" s="128">
        <v>49.515999999999998</v>
      </c>
      <c r="W166" s="128">
        <v>50.771000000000001</v>
      </c>
      <c r="X166" s="128">
        <v>56.545999999999999</v>
      </c>
      <c r="Y166" s="128">
        <v>42.435000000000002</v>
      </c>
      <c r="Z166" s="129">
        <v>44.243000000000002</v>
      </c>
      <c r="AA166" s="129">
        <v>44.173000000000002</v>
      </c>
      <c r="AB166" s="129">
        <v>44.827066835732985</v>
      </c>
      <c r="AC166" s="128">
        <v>48.454999999999998</v>
      </c>
    </row>
    <row r="167" spans="1:29" x14ac:dyDescent="0.2">
      <c r="A167" s="102" t="s">
        <v>154</v>
      </c>
      <c r="B167" s="130" t="s">
        <v>48</v>
      </c>
      <c r="C167" s="128">
        <v>96.156000000000006</v>
      </c>
      <c r="D167" s="128">
        <v>91.558000000000007</v>
      </c>
      <c r="E167" s="128">
        <v>98.216999999999999</v>
      </c>
      <c r="F167" s="128">
        <v>101.047</v>
      </c>
      <c r="G167" s="128">
        <v>106.283</v>
      </c>
      <c r="H167" s="128">
        <v>109.14700000000001</v>
      </c>
      <c r="I167" s="128">
        <v>114.497</v>
      </c>
      <c r="J167" s="128">
        <v>121.86199999999999</v>
      </c>
      <c r="K167" s="128">
        <v>129.05500000000001</v>
      </c>
      <c r="L167" s="128">
        <v>120.932</v>
      </c>
      <c r="M167" s="128">
        <v>132.009222830954</v>
      </c>
      <c r="N167" s="128">
        <v>140.69</v>
      </c>
      <c r="O167" s="128">
        <v>143.14599999999999</v>
      </c>
      <c r="P167" s="128">
        <v>148.023</v>
      </c>
      <c r="Q167" s="128">
        <v>161.238</v>
      </c>
      <c r="R167" s="128">
        <v>163.48699999999999</v>
      </c>
      <c r="S167" s="128">
        <v>153.797</v>
      </c>
      <c r="T167" s="128">
        <v>156.124</v>
      </c>
      <c r="U167" s="128">
        <v>171.04499999999999</v>
      </c>
      <c r="V167" s="128">
        <v>175.56700000000001</v>
      </c>
      <c r="W167" s="128">
        <v>191.41200000000001</v>
      </c>
      <c r="X167" s="128">
        <v>249.87899999999999</v>
      </c>
      <c r="Y167" s="128">
        <v>260.72300000000001</v>
      </c>
      <c r="Z167" s="129">
        <v>272.23500000000001</v>
      </c>
      <c r="AA167" s="129">
        <v>287.24400000000003</v>
      </c>
      <c r="AB167" s="129">
        <v>290.53980996347178</v>
      </c>
      <c r="AC167" s="128">
        <v>292.02</v>
      </c>
    </row>
    <row r="168" spans="1:29" x14ac:dyDescent="0.2">
      <c r="A168" s="102" t="s">
        <v>155</v>
      </c>
      <c r="B168" s="130" t="s">
        <v>50</v>
      </c>
      <c r="C168" s="128">
        <v>56.965000000000003</v>
      </c>
      <c r="D168" s="128">
        <v>55.460999999999999</v>
      </c>
      <c r="E168" s="128">
        <v>58.654000000000003</v>
      </c>
      <c r="F168" s="128">
        <v>60.275893108869553</v>
      </c>
      <c r="G168" s="128">
        <v>64.662235353082636</v>
      </c>
      <c r="H168" s="128">
        <v>66.690108474153732</v>
      </c>
      <c r="I168" s="128">
        <v>72.672540789350734</v>
      </c>
      <c r="J168" s="128">
        <v>76.001844688122887</v>
      </c>
      <c r="K168" s="128">
        <v>80.14624401783496</v>
      </c>
      <c r="L168" s="128">
        <v>76.57129036307947</v>
      </c>
      <c r="M168" s="128">
        <v>72.300919025060608</v>
      </c>
      <c r="N168" s="128">
        <v>93.181091772412245</v>
      </c>
      <c r="O168" s="128">
        <v>95.147999999999996</v>
      </c>
      <c r="P168" s="128">
        <v>95.825000000000003</v>
      </c>
      <c r="Q168" s="128">
        <v>99.138999999999996</v>
      </c>
      <c r="R168" s="128">
        <v>102.11199999999999</v>
      </c>
      <c r="S168" s="128">
        <v>102.07299999999999</v>
      </c>
      <c r="T168" s="128">
        <v>103.837</v>
      </c>
      <c r="U168" s="128">
        <v>107.29600000000001</v>
      </c>
      <c r="V168" s="128">
        <v>113.78700000000001</v>
      </c>
      <c r="W168" s="128">
        <v>118.79900000000001</v>
      </c>
      <c r="X168" s="128">
        <v>124.34099999999999</v>
      </c>
      <c r="Y168" s="128">
        <v>134.75899999999999</v>
      </c>
      <c r="Z168" s="129">
        <v>130.702</v>
      </c>
      <c r="AA168" s="129">
        <v>138.93700000000001</v>
      </c>
      <c r="AB168" s="129">
        <v>141.92878621738186</v>
      </c>
      <c r="AC168" s="128">
        <v>143.88900000000001</v>
      </c>
    </row>
    <row r="169" spans="1:29" x14ac:dyDescent="0.2">
      <c r="A169" s="102" t="s">
        <v>49</v>
      </c>
      <c r="B169" s="130" t="s">
        <v>51</v>
      </c>
      <c r="C169" s="128">
        <v>656.20799999999997</v>
      </c>
      <c r="D169" s="128">
        <v>611.76900000000001</v>
      </c>
      <c r="E169" s="128">
        <v>624.38</v>
      </c>
      <c r="F169" s="128">
        <v>629.25884906400097</v>
      </c>
      <c r="G169" s="128">
        <v>649.60372808699924</v>
      </c>
      <c r="H169" s="128">
        <v>696.87864153144142</v>
      </c>
      <c r="I169" s="128">
        <v>750.51740892487123</v>
      </c>
      <c r="J169" s="128">
        <v>826.03040607726052</v>
      </c>
      <c r="K169" s="128">
        <v>901.77659250763702</v>
      </c>
      <c r="L169" s="128">
        <v>1085.5060598606638</v>
      </c>
      <c r="M169" s="128">
        <v>998.04651766017093</v>
      </c>
      <c r="N169" s="128">
        <v>1074.7810083468071</v>
      </c>
      <c r="O169" s="128">
        <v>1090.1099999999999</v>
      </c>
      <c r="P169" s="128">
        <v>1120.9449999999999</v>
      </c>
      <c r="Q169" s="128">
        <v>1102.2563008634095</v>
      </c>
      <c r="R169" s="128">
        <v>1106.04</v>
      </c>
      <c r="S169" s="128">
        <v>1125.2339999999999</v>
      </c>
      <c r="T169" s="128">
        <v>1183.6579999999999</v>
      </c>
      <c r="U169" s="128">
        <v>1201.5899999999999</v>
      </c>
      <c r="V169" s="128">
        <v>1237.021</v>
      </c>
      <c r="W169" s="128">
        <v>1295.6030000000001</v>
      </c>
      <c r="X169" s="128">
        <v>1364.6849999999999</v>
      </c>
      <c r="Y169" s="128">
        <v>1453.4860000000001</v>
      </c>
      <c r="Z169" s="129">
        <v>1565.986309356075</v>
      </c>
      <c r="AA169" s="129">
        <v>1766.57</v>
      </c>
      <c r="AB169" s="129">
        <v>1870.2684637915188</v>
      </c>
      <c r="AC169" s="128">
        <v>1960.413</v>
      </c>
    </row>
    <row r="170" spans="1:29" x14ac:dyDescent="0.2">
      <c r="A170" s="102" t="s">
        <v>156</v>
      </c>
      <c r="B170" s="130" t="s">
        <v>52</v>
      </c>
      <c r="C170" s="128">
        <v>1003.6419944880172</v>
      </c>
      <c r="D170" s="128">
        <v>1155.5082321856833</v>
      </c>
      <c r="E170" s="128">
        <v>1221.9140658243475</v>
      </c>
      <c r="F170" s="128">
        <v>1227.9836004758861</v>
      </c>
      <c r="G170" s="128">
        <v>1373.4039638051031</v>
      </c>
      <c r="H170" s="128">
        <v>1435.0452766553194</v>
      </c>
      <c r="I170" s="128">
        <v>1467.1922946874229</v>
      </c>
      <c r="J170" s="128">
        <v>1474.7053811786689</v>
      </c>
      <c r="K170" s="128">
        <v>1575.8662767300016</v>
      </c>
      <c r="L170" s="128">
        <v>1563.6642669991018</v>
      </c>
      <c r="M170" s="128">
        <v>1769.9704958526204</v>
      </c>
      <c r="N170" s="128">
        <v>1990.2458191382357</v>
      </c>
      <c r="O170" s="128">
        <v>1988.011</v>
      </c>
      <c r="P170" s="128">
        <v>2121.0920000000001</v>
      </c>
      <c r="Q170" s="128">
        <v>2164.1299806968627</v>
      </c>
      <c r="R170" s="128">
        <v>2493.152</v>
      </c>
      <c r="S170" s="128">
        <v>2535.547</v>
      </c>
      <c r="T170" s="128">
        <v>2731.029</v>
      </c>
      <c r="U170" s="128">
        <v>2807.3420000000001</v>
      </c>
      <c r="V170" s="128">
        <v>2980.1750000000002</v>
      </c>
      <c r="W170" s="128">
        <v>3054.9340000000002</v>
      </c>
      <c r="X170" s="128">
        <v>3374.0929999999998</v>
      </c>
      <c r="Y170" s="128">
        <v>3495.01</v>
      </c>
      <c r="Z170" s="129">
        <v>3601.0709999999999</v>
      </c>
      <c r="AA170" s="129">
        <v>3627.8829999999998</v>
      </c>
      <c r="AB170" s="129">
        <v>3820.1849999999999</v>
      </c>
      <c r="AC170" s="128">
        <v>3985.288</v>
      </c>
    </row>
    <row r="171" spans="1:29" x14ac:dyDescent="0.2">
      <c r="A171" s="102" t="s">
        <v>157</v>
      </c>
      <c r="B171" s="130" t="s">
        <v>53</v>
      </c>
      <c r="C171" s="128">
        <v>23.536407592261614</v>
      </c>
      <c r="D171" s="128">
        <v>26.499108901003076</v>
      </c>
      <c r="E171" s="128">
        <v>30.897298482877776</v>
      </c>
      <c r="F171" s="128">
        <v>33.311000037736953</v>
      </c>
      <c r="G171" s="128">
        <v>36.649166177564986</v>
      </c>
      <c r="H171" s="128">
        <v>39.412461711548659</v>
      </c>
      <c r="I171" s="128">
        <v>42.17132733301154</v>
      </c>
      <c r="J171" s="128">
        <v>43.178743610121657</v>
      </c>
      <c r="K171" s="128">
        <v>44.960479358832274</v>
      </c>
      <c r="L171" s="128">
        <v>46.156232137220087</v>
      </c>
      <c r="M171" s="128">
        <v>55.952093230880493</v>
      </c>
      <c r="N171" s="128">
        <v>50.968612658162918</v>
      </c>
      <c r="O171" s="128">
        <v>51.786999999999999</v>
      </c>
      <c r="P171" s="128">
        <v>53.874000000000002</v>
      </c>
      <c r="Q171" s="128">
        <v>53.592000521094633</v>
      </c>
      <c r="R171" s="128">
        <v>66.296999999999997</v>
      </c>
      <c r="S171" s="128">
        <v>70.893000000000001</v>
      </c>
      <c r="T171" s="128">
        <v>71.191000000000003</v>
      </c>
      <c r="U171" s="128">
        <v>70.501999999999995</v>
      </c>
      <c r="V171" s="128">
        <v>70.305999999999997</v>
      </c>
      <c r="W171" s="128">
        <v>71.989000000000004</v>
      </c>
      <c r="X171" s="128">
        <v>75.161000000000001</v>
      </c>
      <c r="Y171" s="128">
        <v>77.087999999999994</v>
      </c>
      <c r="Z171" s="129">
        <v>79.656000000000006</v>
      </c>
      <c r="AA171" s="129">
        <v>80.799000000000007</v>
      </c>
      <c r="AB171" s="129">
        <v>81.815418888664595</v>
      </c>
      <c r="AC171" s="128">
        <v>83.796000000000006</v>
      </c>
    </row>
    <row r="172" spans="1:29" x14ac:dyDescent="0.2">
      <c r="A172" s="102" t="s">
        <v>105</v>
      </c>
      <c r="B172" s="130" t="s">
        <v>54</v>
      </c>
      <c r="C172" s="128">
        <v>454.65499999999997</v>
      </c>
      <c r="D172" s="128">
        <v>438.584</v>
      </c>
      <c r="E172" s="128">
        <v>476.75</v>
      </c>
      <c r="F172" s="128">
        <v>528.59467664204169</v>
      </c>
      <c r="G172" s="128">
        <v>579.31793643789376</v>
      </c>
      <c r="H172" s="128">
        <v>616.55170006718379</v>
      </c>
      <c r="I172" s="128">
        <v>657.89119976150357</v>
      </c>
      <c r="J172" s="128">
        <v>707.24651912230001</v>
      </c>
      <c r="K172" s="128">
        <v>779.72506713429141</v>
      </c>
      <c r="L172" s="128">
        <v>833.19023924888461</v>
      </c>
      <c r="M172" s="128">
        <v>908.71636080085011</v>
      </c>
      <c r="N172" s="128">
        <v>936.04949593955632</v>
      </c>
      <c r="O172" s="128">
        <v>972.1</v>
      </c>
      <c r="P172" s="128">
        <v>1087.9010000000001</v>
      </c>
      <c r="Q172" s="128">
        <v>1109.075</v>
      </c>
      <c r="R172" s="128">
        <v>1148.1400000000001</v>
      </c>
      <c r="S172" s="128">
        <v>1209.5060000000001</v>
      </c>
      <c r="T172" s="128">
        <v>1251.183</v>
      </c>
      <c r="U172" s="128">
        <v>1255.6790000000001</v>
      </c>
      <c r="V172" s="128">
        <v>1296.5073136783801</v>
      </c>
      <c r="W172" s="128">
        <v>1311.3530000000001</v>
      </c>
      <c r="X172" s="128">
        <v>1347.05</v>
      </c>
      <c r="Y172" s="128">
        <v>1372.7529999999999</v>
      </c>
      <c r="Z172" s="129">
        <v>1424.3168033093057</v>
      </c>
      <c r="AA172" s="129">
        <v>1492.6419614162428</v>
      </c>
      <c r="AB172" s="129">
        <v>1554.1590479612817</v>
      </c>
      <c r="AC172" s="128">
        <v>1591.3710000000001</v>
      </c>
    </row>
    <row r="173" spans="1:29" x14ac:dyDescent="0.2">
      <c r="A173" s="102" t="s">
        <v>158</v>
      </c>
      <c r="B173" s="130" t="s">
        <v>55</v>
      </c>
      <c r="C173" s="128">
        <v>365.86671793992116</v>
      </c>
      <c r="D173" s="128">
        <v>385.38828924595367</v>
      </c>
      <c r="E173" s="128">
        <v>477.13506984387027</v>
      </c>
      <c r="F173" s="128">
        <v>630.30890203391778</v>
      </c>
      <c r="G173" s="128">
        <v>622.98961743034442</v>
      </c>
      <c r="H173" s="128">
        <v>544.45174788796817</v>
      </c>
      <c r="I173" s="128">
        <v>538.74866334099033</v>
      </c>
      <c r="J173" s="128">
        <v>596.36076790019547</v>
      </c>
      <c r="K173" s="128">
        <v>656.77562070688691</v>
      </c>
      <c r="L173" s="128">
        <v>769.8493189262748</v>
      </c>
      <c r="M173" s="128">
        <v>838.39168549930537</v>
      </c>
      <c r="N173" s="128">
        <v>902.78700777366862</v>
      </c>
      <c r="O173" s="128">
        <v>1031.902</v>
      </c>
      <c r="P173" s="128">
        <v>1039.375</v>
      </c>
      <c r="Q173" s="128">
        <v>1071.8800000000001</v>
      </c>
      <c r="R173" s="128">
        <v>1071.721</v>
      </c>
      <c r="S173" s="128">
        <v>1108.1310000000001</v>
      </c>
      <c r="T173" s="128">
        <v>1177.7190000000001</v>
      </c>
      <c r="U173" s="128">
        <v>1192.998</v>
      </c>
      <c r="V173" s="128">
        <v>1238.559</v>
      </c>
      <c r="W173" s="128">
        <v>1318.2819999999999</v>
      </c>
      <c r="X173" s="128">
        <v>1365.9929999999999</v>
      </c>
      <c r="Y173" s="128">
        <v>1398.701</v>
      </c>
      <c r="Z173" s="129">
        <v>1422.0219999999999</v>
      </c>
      <c r="AA173" s="129">
        <v>1416.83</v>
      </c>
      <c r="AB173" s="129">
        <v>1472.5491300278281</v>
      </c>
      <c r="AC173" s="128">
        <v>1530.6849999999999</v>
      </c>
    </row>
    <row r="174" spans="1:29" x14ac:dyDescent="0.2">
      <c r="A174" s="102" t="s">
        <v>159</v>
      </c>
      <c r="B174" s="130" t="s">
        <v>56</v>
      </c>
      <c r="C174" s="128">
        <v>64.396653774443294</v>
      </c>
      <c r="D174" s="128">
        <v>66.998568943257595</v>
      </c>
      <c r="E174" s="128">
        <v>70.815378868539042</v>
      </c>
      <c r="F174" s="128">
        <v>75.417561260944524</v>
      </c>
      <c r="G174" s="128">
        <v>89.54267752646652</v>
      </c>
      <c r="H174" s="128">
        <v>99.986946850220974</v>
      </c>
      <c r="I174" s="128">
        <v>128.02967844958542</v>
      </c>
      <c r="J174" s="128">
        <v>159.69242796184483</v>
      </c>
      <c r="K174" s="128">
        <v>195.83181454869586</v>
      </c>
      <c r="L174" s="128">
        <v>178.82303179514332</v>
      </c>
      <c r="M174" s="128">
        <v>229.23046880877496</v>
      </c>
      <c r="N174" s="128">
        <v>272.16371409125304</v>
      </c>
      <c r="O174" s="128">
        <v>402.27100000000002</v>
      </c>
      <c r="P174" s="128">
        <v>440.608</v>
      </c>
      <c r="Q174" s="128">
        <v>499.57100306512666</v>
      </c>
      <c r="R174" s="128">
        <v>522.80999999999995</v>
      </c>
      <c r="S174" s="128">
        <v>514.77800000000002</v>
      </c>
      <c r="T174" s="128">
        <v>540.34400000000005</v>
      </c>
      <c r="U174" s="128">
        <v>568.38800000000003</v>
      </c>
      <c r="V174" s="128">
        <v>575.74599999999998</v>
      </c>
      <c r="W174" s="128">
        <v>602.30100000000004</v>
      </c>
      <c r="X174" s="128">
        <v>645.38099999999997</v>
      </c>
      <c r="Y174" s="128">
        <v>675.07500000000005</v>
      </c>
      <c r="Z174" s="129">
        <v>756.57299999999998</v>
      </c>
      <c r="AA174" s="129">
        <v>871.57500000000005</v>
      </c>
      <c r="AB174" s="129">
        <v>836.67116251013681</v>
      </c>
      <c r="AC174" s="128">
        <v>869.76300000000003</v>
      </c>
    </row>
    <row r="175" spans="1:29" x14ac:dyDescent="0.2">
      <c r="A175" s="102" t="s">
        <v>160</v>
      </c>
      <c r="B175" s="130" t="s">
        <v>57</v>
      </c>
      <c r="C175" s="128">
        <v>131.19040230396303</v>
      </c>
      <c r="D175" s="128">
        <v>128.81801031851538</v>
      </c>
      <c r="E175" s="128">
        <v>219.6335243830614</v>
      </c>
      <c r="F175" s="128">
        <v>202.85572478788012</v>
      </c>
      <c r="G175" s="128">
        <v>170.26508116279609</v>
      </c>
      <c r="H175" s="128">
        <v>169.83544711754035</v>
      </c>
      <c r="I175" s="128">
        <v>175.87739660025017</v>
      </c>
      <c r="J175" s="128">
        <v>182.05624404444825</v>
      </c>
      <c r="K175" s="128">
        <v>186.97248262182598</v>
      </c>
      <c r="L175" s="128">
        <v>216.89552963250441</v>
      </c>
      <c r="M175" s="128">
        <v>267.15428833152799</v>
      </c>
      <c r="N175" s="128">
        <v>247.63147257137703</v>
      </c>
      <c r="O175" s="128">
        <v>271.19499999999999</v>
      </c>
      <c r="P175" s="128">
        <v>240.96</v>
      </c>
      <c r="Q175" s="128">
        <v>286.06</v>
      </c>
      <c r="R175" s="128">
        <v>332.92500000000001</v>
      </c>
      <c r="S175" s="128">
        <v>333.11099999999999</v>
      </c>
      <c r="T175" s="128">
        <v>374.14</v>
      </c>
      <c r="U175" s="128">
        <v>473.173</v>
      </c>
      <c r="V175" s="128">
        <v>447.774</v>
      </c>
      <c r="W175" s="128">
        <v>507.77199999999999</v>
      </c>
      <c r="X175" s="128">
        <v>538.35400000000004</v>
      </c>
      <c r="Y175" s="128">
        <v>561.65200000000004</v>
      </c>
      <c r="Z175" s="129">
        <v>591.11209064122261</v>
      </c>
      <c r="AA175" s="129">
        <v>620.27509347689386</v>
      </c>
      <c r="AB175" s="129">
        <v>684.26384565089938</v>
      </c>
      <c r="AC175" s="128">
        <v>727.23699999999997</v>
      </c>
    </row>
    <row r="176" spans="1:29" x14ac:dyDescent="0.2">
      <c r="A176" s="102" t="s">
        <v>161</v>
      </c>
      <c r="B176" s="130" t="s">
        <v>58</v>
      </c>
      <c r="C176" s="128">
        <v>406.05</v>
      </c>
      <c r="D176" s="128">
        <v>419.46600000000001</v>
      </c>
      <c r="E176" s="128">
        <v>435.30799999999999</v>
      </c>
      <c r="F176" s="128">
        <v>443.00142744133899</v>
      </c>
      <c r="G176" s="128">
        <v>504.56861310994623</v>
      </c>
      <c r="H176" s="128">
        <v>471.08406162528314</v>
      </c>
      <c r="I176" s="128">
        <v>490.22972232448444</v>
      </c>
      <c r="J176" s="128">
        <v>512.84540569158139</v>
      </c>
      <c r="K176" s="128">
        <v>553.1889346282743</v>
      </c>
      <c r="L176" s="128">
        <v>587.21295446057388</v>
      </c>
      <c r="M176" s="128">
        <v>624.29343381796593</v>
      </c>
      <c r="N176" s="128">
        <v>649.65531052736696</v>
      </c>
      <c r="O176" s="128">
        <v>664.66</v>
      </c>
      <c r="P176" s="128">
        <v>694.84400000000005</v>
      </c>
      <c r="Q176" s="128">
        <v>719.04600000000005</v>
      </c>
      <c r="R176" s="128">
        <v>751.93899999999996</v>
      </c>
      <c r="S176" s="128">
        <v>752.697</v>
      </c>
      <c r="T176" s="128">
        <v>765.16</v>
      </c>
      <c r="U176" s="128">
        <v>772.69</v>
      </c>
      <c r="V176" s="128">
        <v>780.33199999999999</v>
      </c>
      <c r="W176" s="128">
        <v>814.55499999999995</v>
      </c>
      <c r="X176" s="128">
        <v>833.48500000000001</v>
      </c>
      <c r="Y176" s="128">
        <v>851.24</v>
      </c>
      <c r="Z176" s="129">
        <v>887.44799999999998</v>
      </c>
      <c r="AA176" s="129">
        <v>913.43700000000001</v>
      </c>
      <c r="AB176" s="129">
        <v>954.48527356255647</v>
      </c>
      <c r="AC176" s="128">
        <v>981.93700000000001</v>
      </c>
    </row>
    <row r="177" spans="1:54" x14ac:dyDescent="0.2">
      <c r="A177" s="102" t="s">
        <v>162</v>
      </c>
      <c r="B177" s="130" t="s">
        <v>59</v>
      </c>
      <c r="C177" s="128">
        <v>330.13824944102737</v>
      </c>
      <c r="D177" s="128">
        <v>345.95431620646377</v>
      </c>
      <c r="E177" s="128">
        <v>370.08837572033059</v>
      </c>
      <c r="F177" s="128">
        <v>295.85647818415879</v>
      </c>
      <c r="G177" s="128">
        <v>457.01709271306294</v>
      </c>
      <c r="H177" s="128">
        <v>539.6618109113856</v>
      </c>
      <c r="I177" s="128">
        <v>673.84809051237573</v>
      </c>
      <c r="J177" s="128">
        <v>731.36594412530189</v>
      </c>
      <c r="K177" s="128">
        <v>792.98183285484822</v>
      </c>
      <c r="L177" s="128">
        <v>749.79923999699031</v>
      </c>
      <c r="M177" s="128">
        <v>652.12756770650583</v>
      </c>
      <c r="N177" s="128">
        <v>760.42403314727483</v>
      </c>
      <c r="O177" s="128">
        <v>785.45100000000002</v>
      </c>
      <c r="P177" s="128">
        <v>785.18700000000001</v>
      </c>
      <c r="Q177" s="128">
        <v>848.50800374375069</v>
      </c>
      <c r="R177" s="128">
        <v>791.89700000000005</v>
      </c>
      <c r="S177" s="128">
        <v>829.25900000000001</v>
      </c>
      <c r="T177" s="128">
        <v>749.22299999999996</v>
      </c>
      <c r="U177" s="128">
        <v>773.40499999999997</v>
      </c>
      <c r="V177" s="128">
        <v>792.072</v>
      </c>
      <c r="W177" s="128">
        <v>825.61099999999999</v>
      </c>
      <c r="X177" s="128">
        <v>866.99599999999998</v>
      </c>
      <c r="Y177" s="128">
        <v>878.45399999999995</v>
      </c>
      <c r="Z177" s="129">
        <v>1018.875</v>
      </c>
      <c r="AA177" s="129">
        <v>966.827</v>
      </c>
      <c r="AB177" s="129">
        <v>1001.9445715264879</v>
      </c>
      <c r="AC177" s="128">
        <v>980.173</v>
      </c>
    </row>
    <row r="178" spans="1:54" x14ac:dyDescent="0.2">
      <c r="A178" s="102" t="s">
        <v>163</v>
      </c>
      <c r="B178" s="130" t="s">
        <v>61</v>
      </c>
      <c r="C178" s="128">
        <v>587.41899999999998</v>
      </c>
      <c r="D178" s="128">
        <v>577.38099999999997</v>
      </c>
      <c r="E178" s="128">
        <v>598.06299999999999</v>
      </c>
      <c r="F178" s="128">
        <v>623.86800000000005</v>
      </c>
      <c r="G178" s="128">
        <v>625.44000000000005</v>
      </c>
      <c r="H178" s="128">
        <v>628.88900000000001</v>
      </c>
      <c r="I178" s="128">
        <v>659.00199999999995</v>
      </c>
      <c r="J178" s="128">
        <v>693.26599999999996</v>
      </c>
      <c r="K178" s="128">
        <v>772.97199999999998</v>
      </c>
      <c r="L178" s="128">
        <v>759.34400000000005</v>
      </c>
      <c r="M178" s="128">
        <v>825.29632936352891</v>
      </c>
      <c r="N178" s="128">
        <v>855.899</v>
      </c>
      <c r="O178" s="128">
        <v>864.98800000000006</v>
      </c>
      <c r="P178" s="128">
        <v>898.49699999999996</v>
      </c>
      <c r="Q178" s="128">
        <v>1016.2980000295656</v>
      </c>
      <c r="R178" s="128">
        <v>1127.0060000000001</v>
      </c>
      <c r="S178" s="128">
        <v>1214.6780000000001</v>
      </c>
      <c r="T178" s="128">
        <v>1313.873</v>
      </c>
      <c r="U178" s="128">
        <v>1417.297</v>
      </c>
      <c r="V178" s="128">
        <v>1456.13437199908</v>
      </c>
      <c r="W178" s="128">
        <v>1537.537</v>
      </c>
      <c r="X178" s="128">
        <v>1600.2639999999999</v>
      </c>
      <c r="Y178" s="128">
        <v>1673.5909999999999</v>
      </c>
      <c r="Z178" s="129">
        <v>1716.0294798675227</v>
      </c>
      <c r="AA178" s="129">
        <v>1683.95666955978</v>
      </c>
      <c r="AB178" s="129">
        <v>1747.1454597951188</v>
      </c>
      <c r="AC178" s="128">
        <v>1776.529</v>
      </c>
    </row>
    <row r="179" spans="1:54" x14ac:dyDescent="0.2">
      <c r="A179" s="102" t="s">
        <v>60</v>
      </c>
      <c r="B179" s="130" t="s">
        <v>62</v>
      </c>
      <c r="C179" s="128">
        <v>201.84100000000001</v>
      </c>
      <c r="D179" s="128">
        <v>194.53800000000001</v>
      </c>
      <c r="E179" s="128">
        <v>200.27600000000001</v>
      </c>
      <c r="F179" s="128">
        <v>206.32399364956316</v>
      </c>
      <c r="G179" s="128">
        <v>219.55967895723097</v>
      </c>
      <c r="H179" s="128">
        <v>241.4234706511763</v>
      </c>
      <c r="I179" s="128">
        <v>302.79537709073264</v>
      </c>
      <c r="J179" s="128">
        <v>290.43817622122856</v>
      </c>
      <c r="K179" s="128">
        <v>272.11674677522615</v>
      </c>
      <c r="L179" s="128">
        <v>289.84385764044936</v>
      </c>
      <c r="M179" s="128">
        <v>299.13820516039596</v>
      </c>
      <c r="N179" s="128">
        <v>316.9931159499759</v>
      </c>
      <c r="O179" s="128">
        <v>318.09100000000001</v>
      </c>
      <c r="P179" s="128">
        <v>350.88299999999998</v>
      </c>
      <c r="Q179" s="128">
        <v>384.38099999999997</v>
      </c>
      <c r="R179" s="128">
        <v>401.48399999999998</v>
      </c>
      <c r="S179" s="128">
        <v>405.97899999999998</v>
      </c>
      <c r="T179" s="128">
        <v>430.41</v>
      </c>
      <c r="U179" s="128">
        <v>444.80700000000002</v>
      </c>
      <c r="V179" s="128">
        <v>463.54300000000001</v>
      </c>
      <c r="W179" s="128">
        <v>485.149</v>
      </c>
      <c r="X179" s="128">
        <v>514.80899999999997</v>
      </c>
      <c r="Y179" s="128">
        <v>535.41999999999996</v>
      </c>
      <c r="Z179" s="129">
        <v>568.06600000000003</v>
      </c>
      <c r="AA179" s="129">
        <v>580.60799999999995</v>
      </c>
      <c r="AB179" s="129">
        <v>612.64995021292816</v>
      </c>
      <c r="AC179" s="128">
        <v>634.86</v>
      </c>
    </row>
    <row r="180" spans="1:54" x14ac:dyDescent="0.2">
      <c r="A180" s="102" t="s">
        <v>164</v>
      </c>
      <c r="B180" s="130" t="s">
        <v>63</v>
      </c>
      <c r="C180" s="128">
        <v>137.096</v>
      </c>
      <c r="D180" s="128">
        <v>129.934</v>
      </c>
      <c r="E180" s="128">
        <v>151.03200000000001</v>
      </c>
      <c r="F180" s="128">
        <v>164.49600000000001</v>
      </c>
      <c r="G180" s="128">
        <v>189.26900000000001</v>
      </c>
      <c r="H180" s="128">
        <v>204.96899999999999</v>
      </c>
      <c r="I180" s="128">
        <v>186.92829707433322</v>
      </c>
      <c r="J180" s="128">
        <v>171.28613694749731</v>
      </c>
      <c r="K180" s="128">
        <v>239.13379327537271</v>
      </c>
      <c r="L180" s="128">
        <v>261.56672800572767</v>
      </c>
      <c r="M180" s="128">
        <v>292.62029019194665</v>
      </c>
      <c r="N180" s="128">
        <v>315.32502329601868</v>
      </c>
      <c r="O180" s="128">
        <v>315.06299999999999</v>
      </c>
      <c r="P180" s="128">
        <v>319.08999999999997</v>
      </c>
      <c r="Q180" s="128">
        <v>326.38300089990457</v>
      </c>
      <c r="R180" s="128">
        <v>340.57100000000003</v>
      </c>
      <c r="S180" s="128">
        <v>348.15800000000002</v>
      </c>
      <c r="T180" s="128">
        <v>356.15699999999998</v>
      </c>
      <c r="U180" s="128">
        <v>372.12</v>
      </c>
      <c r="V180" s="128">
        <v>384.96800000000002</v>
      </c>
      <c r="W180" s="128">
        <v>400.00900000000001</v>
      </c>
      <c r="X180" s="128">
        <v>418.10199999999998</v>
      </c>
      <c r="Y180" s="128">
        <v>406.85599999999999</v>
      </c>
      <c r="Z180" s="129">
        <v>415.04500000000002</v>
      </c>
      <c r="AA180" s="129">
        <v>424.60599999999999</v>
      </c>
      <c r="AB180" s="129">
        <v>447.08972005747495</v>
      </c>
      <c r="AC180" s="128">
        <v>459.2</v>
      </c>
    </row>
    <row r="181" spans="1:54" ht="10.8" thickBot="1" x14ac:dyDescent="0.25">
      <c r="A181" s="102" t="s">
        <v>101</v>
      </c>
      <c r="B181" s="130" t="s">
        <v>65</v>
      </c>
      <c r="C181" s="128">
        <v>215.58219433649097</v>
      </c>
      <c r="D181" s="128">
        <v>240.33110991335255</v>
      </c>
      <c r="E181" s="128">
        <v>239.11830599770221</v>
      </c>
      <c r="F181" s="128">
        <v>277.2529472564031</v>
      </c>
      <c r="G181" s="128">
        <v>319.75568872090281</v>
      </c>
      <c r="H181" s="128">
        <v>342.29031751770117</v>
      </c>
      <c r="I181" s="128">
        <v>400.48808981406233</v>
      </c>
      <c r="J181" s="128">
        <v>378.72204013210211</v>
      </c>
      <c r="K181" s="128">
        <v>413.75255973824284</v>
      </c>
      <c r="L181" s="128">
        <v>431.98691598030155</v>
      </c>
      <c r="M181" s="128">
        <v>442.16866870979089</v>
      </c>
      <c r="N181" s="128">
        <v>474.08815712228812</v>
      </c>
      <c r="O181" s="128">
        <v>500.34500000000003</v>
      </c>
      <c r="P181" s="128">
        <v>463.39299999999997</v>
      </c>
      <c r="Q181" s="128">
        <v>487.57700094101926</v>
      </c>
      <c r="R181" s="128">
        <v>449.03</v>
      </c>
      <c r="S181" s="128">
        <v>453.19099999999997</v>
      </c>
      <c r="T181" s="128">
        <v>462.15800000000002</v>
      </c>
      <c r="U181" s="128">
        <v>479.83699999999999</v>
      </c>
      <c r="V181" s="128">
        <v>491.43400000000003</v>
      </c>
      <c r="W181" s="128">
        <v>503.31799999999998</v>
      </c>
      <c r="X181" s="128">
        <v>528.14099999999996</v>
      </c>
      <c r="Y181" s="128">
        <v>538.92399999999998</v>
      </c>
      <c r="Z181" s="129">
        <v>559.68100000000004</v>
      </c>
      <c r="AA181" s="129">
        <v>570.21500000000003</v>
      </c>
      <c r="AB181" s="129">
        <v>589.60687344372207</v>
      </c>
      <c r="AC181" s="128">
        <v>605.57600000000002</v>
      </c>
    </row>
    <row r="182" spans="1:54" ht="10.8" thickBot="1" x14ac:dyDescent="0.25">
      <c r="A182" s="116" t="s">
        <v>64</v>
      </c>
      <c r="B182" s="131"/>
      <c r="C182" s="118">
        <v>9257.3249760909493</v>
      </c>
      <c r="D182" s="118">
        <v>9632.7950551604117</v>
      </c>
      <c r="E182" s="118">
        <v>10267.346093759848</v>
      </c>
      <c r="F182" s="118">
        <v>10513.783836917673</v>
      </c>
      <c r="G182" s="118">
        <v>11413.452310708504</v>
      </c>
      <c r="H182" s="118">
        <v>11973.767740954687</v>
      </c>
      <c r="I182" s="118">
        <v>12785.341903597131</v>
      </c>
      <c r="J182" s="118">
        <v>13084.782181158051</v>
      </c>
      <c r="K182" s="118">
        <v>14206.773933194499</v>
      </c>
      <c r="L182" s="118">
        <v>14237.549380559065</v>
      </c>
      <c r="M182" s="118">
        <v>14883.111746894558</v>
      </c>
      <c r="N182" s="118">
        <v>15668.240396624256</v>
      </c>
      <c r="O182" s="118">
        <v>16007.268000000002</v>
      </c>
      <c r="P182" s="118">
        <v>16617.439999999999</v>
      </c>
      <c r="Q182" s="118">
        <v>17346.709299999999</v>
      </c>
      <c r="R182" s="118">
        <v>18068.145</v>
      </c>
      <c r="S182" s="118">
        <v>18349.744999999999</v>
      </c>
      <c r="T182" s="118">
        <v>19036.442999999999</v>
      </c>
      <c r="U182" s="118">
        <v>19568.647000000001</v>
      </c>
      <c r="V182" s="118">
        <v>20252.11264001883</v>
      </c>
      <c r="W182" s="118">
        <v>21113.013000000006</v>
      </c>
      <c r="X182" s="118">
        <v>22408.827999999998</v>
      </c>
      <c r="Y182" s="118">
        <v>23423.908000000003</v>
      </c>
      <c r="Z182" s="119">
        <v>24320.592549406942</v>
      </c>
      <c r="AA182" s="119">
        <v>24618.909446341946</v>
      </c>
      <c r="AB182" s="119">
        <v>25405.235179874151</v>
      </c>
      <c r="AC182" s="118">
        <v>26249.635000000002</v>
      </c>
    </row>
    <row r="183" spans="1:54" x14ac:dyDescent="0.2">
      <c r="A183" s="78"/>
      <c r="B183" s="120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54" x14ac:dyDescent="0.2">
      <c r="A184" s="78"/>
      <c r="B184" s="120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42"/>
      <c r="AA184" s="42"/>
      <c r="AB184" s="42"/>
    </row>
    <row r="185" spans="1:54" x14ac:dyDescent="0.2">
      <c r="A185" s="78" t="s">
        <v>207</v>
      </c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</row>
    <row r="186" spans="1:54" ht="10.8" thickBot="1" x14ac:dyDescent="0.25">
      <c r="A186" s="78" t="s">
        <v>78</v>
      </c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</row>
    <row r="187" spans="1:54" ht="10.8" thickBot="1" x14ac:dyDescent="0.25">
      <c r="A187" s="79" t="s">
        <v>0</v>
      </c>
      <c r="B187" s="80" t="s">
        <v>19</v>
      </c>
      <c r="C187" s="80">
        <v>1993</v>
      </c>
      <c r="D187" s="80">
        <v>1994</v>
      </c>
      <c r="E187" s="80">
        <v>1995</v>
      </c>
      <c r="F187" s="80">
        <v>1996</v>
      </c>
      <c r="G187" s="80">
        <v>1997</v>
      </c>
      <c r="H187" s="80">
        <v>1998</v>
      </c>
      <c r="I187" s="80">
        <v>1999</v>
      </c>
      <c r="J187" s="80">
        <v>2000</v>
      </c>
      <c r="K187" s="80">
        <v>2001</v>
      </c>
      <c r="L187" s="80">
        <v>2002</v>
      </c>
      <c r="M187" s="80">
        <v>2003</v>
      </c>
      <c r="N187" s="80">
        <v>2004</v>
      </c>
      <c r="O187" s="80">
        <v>2005</v>
      </c>
      <c r="P187" s="80">
        <v>2006</v>
      </c>
      <c r="Q187" s="80">
        <v>2007</v>
      </c>
      <c r="R187" s="80">
        <v>2008</v>
      </c>
      <c r="S187" s="80">
        <v>2009</v>
      </c>
      <c r="T187" s="80">
        <v>2010</v>
      </c>
      <c r="U187" s="80">
        <v>2011</v>
      </c>
      <c r="V187" s="80">
        <v>2012</v>
      </c>
      <c r="W187" s="80">
        <v>2013</v>
      </c>
      <c r="X187" s="80">
        <v>2014</v>
      </c>
      <c r="Y187" s="80">
        <v>2015</v>
      </c>
      <c r="Z187" s="81">
        <v>2016</v>
      </c>
      <c r="AA187" s="81">
        <v>2017</v>
      </c>
      <c r="AB187" s="81">
        <v>2018</v>
      </c>
      <c r="AC187" s="80">
        <v>2019</v>
      </c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</row>
    <row r="188" spans="1:54" x14ac:dyDescent="0.2">
      <c r="A188" s="126" t="s">
        <v>121</v>
      </c>
      <c r="B188" s="127" t="s">
        <v>20</v>
      </c>
      <c r="C188" s="127">
        <v>448.32010418776633</v>
      </c>
      <c r="D188" s="127">
        <v>548.0150684189673</v>
      </c>
      <c r="E188" s="127">
        <v>642.28739156101017</v>
      </c>
      <c r="F188" s="127">
        <v>682.42884477439418</v>
      </c>
      <c r="G188" s="127">
        <v>776.14900036376775</v>
      </c>
      <c r="H188" s="127">
        <v>799.74193611927933</v>
      </c>
      <c r="I188" s="127">
        <v>873.29760917432009</v>
      </c>
      <c r="J188" s="127">
        <v>865.20862390437958</v>
      </c>
      <c r="K188" s="127">
        <v>970.02034525202021</v>
      </c>
      <c r="L188" s="127">
        <v>1016.603096706094</v>
      </c>
      <c r="M188" s="127">
        <v>985.26385335502403</v>
      </c>
      <c r="N188" s="127">
        <v>1010.1379075348536</v>
      </c>
      <c r="O188" s="127">
        <v>957.90200000000004</v>
      </c>
      <c r="P188" s="127">
        <v>942.17700000000002</v>
      </c>
      <c r="Q188" s="127">
        <v>964.28300000000002</v>
      </c>
      <c r="R188" s="127">
        <v>1058.643</v>
      </c>
      <c r="S188" s="127">
        <v>1187.5550000000001</v>
      </c>
      <c r="T188" s="127">
        <v>1293.1769999999999</v>
      </c>
      <c r="U188" s="127">
        <v>1308.96</v>
      </c>
      <c r="V188" s="127">
        <v>1428.3009999999999</v>
      </c>
      <c r="W188" s="127">
        <v>1571.547</v>
      </c>
      <c r="X188" s="127">
        <v>1720.6769999999999</v>
      </c>
      <c r="Y188" s="127">
        <v>1889.912</v>
      </c>
      <c r="Z188" s="134">
        <v>1985.4970000000001</v>
      </c>
      <c r="AA188" s="134">
        <v>2014.105</v>
      </c>
      <c r="AB188" s="134">
        <v>2136.7350000000001</v>
      </c>
      <c r="AC188" s="127">
        <v>2326.3490000000002</v>
      </c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</row>
    <row r="189" spans="1:54" x14ac:dyDescent="0.2">
      <c r="A189" s="102" t="s">
        <v>122</v>
      </c>
      <c r="B189" s="130" t="s">
        <v>21</v>
      </c>
      <c r="C189" s="130">
        <v>66.331894222167136</v>
      </c>
      <c r="D189" s="130">
        <v>76.946149616874933</v>
      </c>
      <c r="E189" s="130">
        <v>85.268884801696373</v>
      </c>
      <c r="F189" s="130">
        <v>88.353606847995366</v>
      </c>
      <c r="G189" s="130">
        <v>96.660019295087253</v>
      </c>
      <c r="H189" s="130">
        <v>105.10569170924535</v>
      </c>
      <c r="I189" s="130">
        <v>112.02354395473267</v>
      </c>
      <c r="J189" s="130">
        <v>115.02468311868937</v>
      </c>
      <c r="K189" s="130">
        <v>120.76830022740465</v>
      </c>
      <c r="L189" s="130">
        <v>132.94076984226464</v>
      </c>
      <c r="M189" s="130">
        <v>141.69534620835489</v>
      </c>
      <c r="N189" s="130">
        <v>136.93874222760317</v>
      </c>
      <c r="O189" s="130">
        <v>124.971</v>
      </c>
      <c r="P189" s="130">
        <v>132.096</v>
      </c>
      <c r="Q189" s="130">
        <v>140.751</v>
      </c>
      <c r="R189" s="130">
        <v>164.68</v>
      </c>
      <c r="S189" s="130">
        <v>175.29400000000001</v>
      </c>
      <c r="T189" s="130">
        <v>183.02099999999999</v>
      </c>
      <c r="U189" s="130">
        <v>192.477</v>
      </c>
      <c r="V189" s="130">
        <v>223.09299999999999</v>
      </c>
      <c r="W189" s="130">
        <v>232.16</v>
      </c>
      <c r="X189" s="130">
        <v>243.851</v>
      </c>
      <c r="Y189" s="130">
        <v>261.09500000000003</v>
      </c>
      <c r="Z189" s="135">
        <v>272.75799999999998</v>
      </c>
      <c r="AA189" s="135">
        <v>290.03199999999998</v>
      </c>
      <c r="AB189" s="135">
        <v>321.173</v>
      </c>
      <c r="AC189" s="130">
        <v>319.60500000000002</v>
      </c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</row>
    <row r="190" spans="1:54" x14ac:dyDescent="0.2">
      <c r="A190" s="102" t="s">
        <v>8</v>
      </c>
      <c r="B190" s="130" t="s">
        <v>22</v>
      </c>
      <c r="C190" s="130">
        <v>90.017073438678935</v>
      </c>
      <c r="D190" s="130">
        <v>131.77555441701713</v>
      </c>
      <c r="E190" s="130">
        <v>144.88575607556561</v>
      </c>
      <c r="F190" s="130">
        <v>142.72295136403002</v>
      </c>
      <c r="G190" s="130">
        <v>171.34920405993017</v>
      </c>
      <c r="H190" s="130">
        <v>195.16664263514667</v>
      </c>
      <c r="I190" s="130">
        <v>195.40481792572072</v>
      </c>
      <c r="J190" s="130">
        <v>191.88787636256674</v>
      </c>
      <c r="K190" s="130">
        <v>203.10806102247847</v>
      </c>
      <c r="L190" s="130">
        <v>142.66297574165864</v>
      </c>
      <c r="M190" s="130">
        <v>180.51374105317805</v>
      </c>
      <c r="N190" s="130">
        <v>248.56437601301189</v>
      </c>
      <c r="O190" s="130">
        <v>216.67599999999999</v>
      </c>
      <c r="P190" s="130">
        <v>225.68799999999999</v>
      </c>
      <c r="Q190" s="130">
        <v>267.40100000000001</v>
      </c>
      <c r="R190" s="130">
        <v>282.98</v>
      </c>
      <c r="S190" s="130">
        <v>270.57900000000001</v>
      </c>
      <c r="T190" s="130">
        <v>299.11900000000003</v>
      </c>
      <c r="U190" s="130">
        <v>314.45499999999998</v>
      </c>
      <c r="V190" s="130">
        <v>333.577</v>
      </c>
      <c r="W190" s="130">
        <v>361.16699999999997</v>
      </c>
      <c r="X190" s="130">
        <v>433.96499999999997</v>
      </c>
      <c r="Y190" s="130">
        <v>485.964</v>
      </c>
      <c r="Z190" s="135">
        <v>488.09500000000003</v>
      </c>
      <c r="AA190" s="135">
        <v>543.31600000000003</v>
      </c>
      <c r="AB190" s="135">
        <v>559.29399999999998</v>
      </c>
      <c r="AC190" s="130">
        <v>595.79300000000001</v>
      </c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</row>
    <row r="191" spans="1:54" x14ac:dyDescent="0.2">
      <c r="A191" s="102" t="s">
        <v>123</v>
      </c>
      <c r="B191" s="130" t="s">
        <v>23</v>
      </c>
      <c r="C191" s="130">
        <v>18.918717369318429</v>
      </c>
      <c r="D191" s="130">
        <v>21.104376455286662</v>
      </c>
      <c r="E191" s="130">
        <v>21.162647756473454</v>
      </c>
      <c r="F191" s="130">
        <v>19.699362439440801</v>
      </c>
      <c r="G191" s="130">
        <v>21.567744399779478</v>
      </c>
      <c r="H191" s="130">
        <v>24.131716648251636</v>
      </c>
      <c r="I191" s="130">
        <v>26.707505452481858</v>
      </c>
      <c r="J191" s="130">
        <v>29.47737578095505</v>
      </c>
      <c r="K191" s="130">
        <v>31.182652554741928</v>
      </c>
      <c r="L191" s="130">
        <v>35.553032952776064</v>
      </c>
      <c r="M191" s="130">
        <v>37.641764797094261</v>
      </c>
      <c r="N191" s="130">
        <v>36.130201586634456</v>
      </c>
      <c r="O191" s="130">
        <v>33.451000000000001</v>
      </c>
      <c r="P191" s="130">
        <v>40.094999999999999</v>
      </c>
      <c r="Q191" s="130">
        <v>40.206000000000003</v>
      </c>
      <c r="R191" s="130">
        <v>42.454999999999998</v>
      </c>
      <c r="S191" s="130">
        <v>44.384</v>
      </c>
      <c r="T191" s="130">
        <v>46.223999999999997</v>
      </c>
      <c r="U191" s="130">
        <v>50.115000000000002</v>
      </c>
      <c r="V191" s="130">
        <v>53.856000000000002</v>
      </c>
      <c r="W191" s="130">
        <v>56.347999999999999</v>
      </c>
      <c r="X191" s="130">
        <v>59.27</v>
      </c>
      <c r="Y191" s="130">
        <v>64.231999999999999</v>
      </c>
      <c r="Z191" s="135">
        <v>66.977000000000004</v>
      </c>
      <c r="AA191" s="135">
        <v>74.183000000000007</v>
      </c>
      <c r="AB191" s="135">
        <v>82.688999999999993</v>
      </c>
      <c r="AC191" s="130">
        <v>73.956000000000003</v>
      </c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</row>
    <row r="192" spans="1:54" x14ac:dyDescent="0.2">
      <c r="A192" s="102" t="s">
        <v>102</v>
      </c>
      <c r="B192" s="130" t="s">
        <v>24</v>
      </c>
      <c r="C192" s="130">
        <v>202.71097776465058</v>
      </c>
      <c r="D192" s="130">
        <v>316.81062748342856</v>
      </c>
      <c r="E192" s="130">
        <v>213.15881391525355</v>
      </c>
      <c r="F192" s="130">
        <v>328.37074149027552</v>
      </c>
      <c r="G192" s="130">
        <v>363.26410670719218</v>
      </c>
      <c r="H192" s="130">
        <v>363.20813873434076</v>
      </c>
      <c r="I192" s="130">
        <v>432.10746369399868</v>
      </c>
      <c r="J192" s="130">
        <v>683.66939324866189</v>
      </c>
      <c r="K192" s="130">
        <v>517.79987220890473</v>
      </c>
      <c r="L192" s="130">
        <v>531.64022525220355</v>
      </c>
      <c r="M192" s="130">
        <v>570.05541152651722</v>
      </c>
      <c r="N192" s="130">
        <v>554.1903847191038</v>
      </c>
      <c r="O192" s="130">
        <v>670.62099999999998</v>
      </c>
      <c r="P192" s="130">
        <v>867.03099999999995</v>
      </c>
      <c r="Q192" s="130">
        <v>821.40800000000002</v>
      </c>
      <c r="R192" s="130">
        <v>1162.338</v>
      </c>
      <c r="S192" s="130">
        <v>761.94799999999998</v>
      </c>
      <c r="T192" s="130">
        <v>910.90700000000004</v>
      </c>
      <c r="U192" s="130">
        <v>968.24199999999996</v>
      </c>
      <c r="V192" s="130">
        <v>1087.52</v>
      </c>
      <c r="W192" s="130">
        <v>1077.308</v>
      </c>
      <c r="X192" s="130">
        <v>1148.6780000000001</v>
      </c>
      <c r="Y192" s="130">
        <v>783.53200000000004</v>
      </c>
      <c r="Z192" s="135">
        <v>622.91200000000003</v>
      </c>
      <c r="AA192" s="135">
        <v>718.33299999999997</v>
      </c>
      <c r="AB192" s="135">
        <v>999.97500000000002</v>
      </c>
      <c r="AC192" s="130">
        <v>1064.1320000000001</v>
      </c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</row>
    <row r="193" spans="1:29" x14ac:dyDescent="0.2">
      <c r="A193" s="102" t="s">
        <v>131</v>
      </c>
      <c r="B193" s="130" t="s">
        <v>25</v>
      </c>
      <c r="C193" s="130">
        <v>2.9201855207242686</v>
      </c>
      <c r="D193" s="130">
        <v>2.937698026457384</v>
      </c>
      <c r="E193" s="130">
        <v>2.8766686523033203</v>
      </c>
      <c r="F193" s="130">
        <v>2.9680799477187576</v>
      </c>
      <c r="G193" s="130">
        <v>4.0008901691229903</v>
      </c>
      <c r="H193" s="130">
        <v>4.8878505766772831</v>
      </c>
      <c r="I193" s="130">
        <v>4.9342483187381276</v>
      </c>
      <c r="J193" s="130">
        <v>5.4872897562295</v>
      </c>
      <c r="K193" s="130">
        <v>5.4779901976297642</v>
      </c>
      <c r="L193" s="130">
        <v>6.915459652398944</v>
      </c>
      <c r="M193" s="130">
        <v>8.2774265155905038</v>
      </c>
      <c r="N193" s="130">
        <v>8.7256586779990783</v>
      </c>
      <c r="O193" s="130">
        <v>9.8699999999999992</v>
      </c>
      <c r="P193" s="130">
        <v>13.222</v>
      </c>
      <c r="Q193" s="130">
        <v>13.119</v>
      </c>
      <c r="R193" s="130">
        <v>12.933999999999999</v>
      </c>
      <c r="S193" s="130">
        <v>13.712999999999999</v>
      </c>
      <c r="T193" s="130">
        <v>14.032999999999999</v>
      </c>
      <c r="U193" s="130">
        <v>14.86</v>
      </c>
      <c r="V193" s="130">
        <v>14.35</v>
      </c>
      <c r="W193" s="130">
        <v>15.129</v>
      </c>
      <c r="X193" s="130">
        <v>15.784000000000001</v>
      </c>
      <c r="Y193" s="130">
        <v>19.637</v>
      </c>
      <c r="Z193" s="135">
        <v>22.13</v>
      </c>
      <c r="AA193" s="135">
        <v>22.472999999999999</v>
      </c>
      <c r="AB193" s="135">
        <v>25.018999999999998</v>
      </c>
      <c r="AC193" s="130">
        <v>24.233000000000001</v>
      </c>
    </row>
    <row r="194" spans="1:29" x14ac:dyDescent="0.2">
      <c r="A194" s="102" t="s">
        <v>132</v>
      </c>
      <c r="B194" s="130" t="s">
        <v>26</v>
      </c>
      <c r="C194" s="130">
        <v>35.090771446928862</v>
      </c>
      <c r="D194" s="130">
        <v>47.631473218885553</v>
      </c>
      <c r="E194" s="130">
        <v>58.711990380252288</v>
      </c>
      <c r="F194" s="130">
        <v>60.424617519099861</v>
      </c>
      <c r="G194" s="130">
        <v>63.101325595996549</v>
      </c>
      <c r="H194" s="130">
        <v>71.769806365893047</v>
      </c>
      <c r="I194" s="130">
        <v>69.990496234200307</v>
      </c>
      <c r="J194" s="130">
        <v>80.332067517124031</v>
      </c>
      <c r="K194" s="130">
        <v>77.228995347384824</v>
      </c>
      <c r="L194" s="130">
        <v>87.686203943754279</v>
      </c>
      <c r="M194" s="130">
        <v>106.51394430117152</v>
      </c>
      <c r="N194" s="130">
        <v>118.36352558544429</v>
      </c>
      <c r="O194" s="130">
        <v>127.41200000000001</v>
      </c>
      <c r="P194" s="130">
        <v>118.14700000000001</v>
      </c>
      <c r="Q194" s="130">
        <v>120.801</v>
      </c>
      <c r="R194" s="130">
        <v>125.265</v>
      </c>
      <c r="S194" s="130">
        <v>134.87799999999999</v>
      </c>
      <c r="T194" s="130">
        <v>132.76599999999999</v>
      </c>
      <c r="U194" s="130">
        <v>140.184</v>
      </c>
      <c r="V194" s="130">
        <v>141.845</v>
      </c>
      <c r="W194" s="130">
        <v>149.71799999999999</v>
      </c>
      <c r="X194" s="130">
        <v>157.65299999999999</v>
      </c>
      <c r="Y194" s="130">
        <v>162.48099999999999</v>
      </c>
      <c r="Z194" s="135">
        <v>165.20500000000001</v>
      </c>
      <c r="AA194" s="135">
        <v>162.267</v>
      </c>
      <c r="AB194" s="135">
        <v>175.62100000000001</v>
      </c>
      <c r="AC194" s="130">
        <v>212.61699999999999</v>
      </c>
    </row>
    <row r="195" spans="1:29" x14ac:dyDescent="0.2">
      <c r="A195" s="102" t="s">
        <v>133</v>
      </c>
      <c r="B195" s="130" t="s">
        <v>27</v>
      </c>
      <c r="C195" s="130">
        <v>22.784461931964266</v>
      </c>
      <c r="D195" s="130">
        <v>25.106949241479882</v>
      </c>
      <c r="E195" s="130">
        <v>24.862471188486577</v>
      </c>
      <c r="F195" s="130">
        <v>26.557297145905395</v>
      </c>
      <c r="G195" s="130">
        <v>30.216029275736378</v>
      </c>
      <c r="H195" s="130">
        <v>35.618089300072391</v>
      </c>
      <c r="I195" s="130">
        <v>32.99638454789882</v>
      </c>
      <c r="J195" s="130">
        <v>33.971616341340805</v>
      </c>
      <c r="K195" s="130">
        <v>33.665474887019634</v>
      </c>
      <c r="L195" s="130">
        <v>39.248867933564078</v>
      </c>
      <c r="M195" s="130">
        <v>56.307684815120275</v>
      </c>
      <c r="N195" s="130">
        <v>48.800838833240469</v>
      </c>
      <c r="O195" s="130">
        <v>53.137999999999998</v>
      </c>
      <c r="P195" s="130">
        <v>68.625</v>
      </c>
      <c r="Q195" s="130">
        <v>77.819999999999993</v>
      </c>
      <c r="R195" s="130">
        <v>98.156000000000006</v>
      </c>
      <c r="S195" s="130">
        <v>102.804</v>
      </c>
      <c r="T195" s="130">
        <v>107.505</v>
      </c>
      <c r="U195" s="130">
        <v>112.125</v>
      </c>
      <c r="V195" s="130">
        <v>119.611</v>
      </c>
      <c r="W195" s="130">
        <v>132.34100000000001</v>
      </c>
      <c r="X195" s="130">
        <v>134.636</v>
      </c>
      <c r="Y195" s="130">
        <v>140.339</v>
      </c>
      <c r="Z195" s="135">
        <v>170.31899999999999</v>
      </c>
      <c r="AA195" s="135">
        <v>167.733</v>
      </c>
      <c r="AB195" s="135">
        <v>165.17099999999999</v>
      </c>
      <c r="AC195" s="130">
        <v>186.47300000000001</v>
      </c>
    </row>
    <row r="196" spans="1:29" x14ac:dyDescent="0.2">
      <c r="A196" s="102" t="s">
        <v>134</v>
      </c>
      <c r="B196" s="130" t="s">
        <v>28</v>
      </c>
      <c r="C196" s="130">
        <v>22.691659284153154</v>
      </c>
      <c r="D196" s="130">
        <v>40.200027217600777</v>
      </c>
      <c r="E196" s="130">
        <v>50.633962366615584</v>
      </c>
      <c r="F196" s="130">
        <v>53.49712025491246</v>
      </c>
      <c r="G196" s="130">
        <v>53.873600282416099</v>
      </c>
      <c r="H196" s="130">
        <v>56.110425112902043</v>
      </c>
      <c r="I196" s="130">
        <v>62.893401541070865</v>
      </c>
      <c r="J196" s="130">
        <v>63.359621248149374</v>
      </c>
      <c r="K196" s="130">
        <v>44.290934925691921</v>
      </c>
      <c r="L196" s="130">
        <v>72.75045581776817</v>
      </c>
      <c r="M196" s="130">
        <v>66.487989879066049</v>
      </c>
      <c r="N196" s="130">
        <v>60.948371435844166</v>
      </c>
      <c r="O196" s="130">
        <v>76.263999999999996</v>
      </c>
      <c r="P196" s="130">
        <v>76.628</v>
      </c>
      <c r="Q196" s="130">
        <v>83.474999999999994</v>
      </c>
      <c r="R196" s="130">
        <v>87.900999999999996</v>
      </c>
      <c r="S196" s="130">
        <v>103.244</v>
      </c>
      <c r="T196" s="130">
        <v>100.26600000000001</v>
      </c>
      <c r="U196" s="130">
        <v>82.503</v>
      </c>
      <c r="V196" s="130">
        <v>84.227999999999994</v>
      </c>
      <c r="W196" s="130">
        <v>94.546999999999997</v>
      </c>
      <c r="X196" s="130">
        <v>90.622</v>
      </c>
      <c r="Y196" s="130">
        <v>116.901</v>
      </c>
      <c r="Z196" s="135">
        <v>128.126</v>
      </c>
      <c r="AA196" s="135">
        <v>133.64099999999999</v>
      </c>
      <c r="AB196" s="135">
        <v>144.16999999999999</v>
      </c>
      <c r="AC196" s="130">
        <v>158.947</v>
      </c>
    </row>
    <row r="197" spans="1:29" x14ac:dyDescent="0.2">
      <c r="A197" s="102" t="s">
        <v>135</v>
      </c>
      <c r="B197" s="130" t="s">
        <v>29</v>
      </c>
      <c r="C197" s="130">
        <v>29.977214727449596</v>
      </c>
      <c r="D197" s="130">
        <v>33.252604839360984</v>
      </c>
      <c r="E197" s="130">
        <v>38.671001546353509</v>
      </c>
      <c r="F197" s="130">
        <v>44.149714926280069</v>
      </c>
      <c r="G197" s="130">
        <v>49.122583883113926</v>
      </c>
      <c r="H197" s="130">
        <v>52.235750220917765</v>
      </c>
      <c r="I197" s="130">
        <v>71.677006546633507</v>
      </c>
      <c r="J197" s="130">
        <v>86.412146854518781</v>
      </c>
      <c r="K197" s="130">
        <v>72.187204025563759</v>
      </c>
      <c r="L197" s="130">
        <v>92.371274244491588</v>
      </c>
      <c r="M197" s="130">
        <v>95.494210263864801</v>
      </c>
      <c r="N197" s="130">
        <v>86.97072390684427</v>
      </c>
      <c r="O197" s="130">
        <v>80.260999999999996</v>
      </c>
      <c r="P197" s="130">
        <v>92.483000000000004</v>
      </c>
      <c r="Q197" s="130">
        <v>118.816</v>
      </c>
      <c r="R197" s="130">
        <v>146.18</v>
      </c>
      <c r="S197" s="130">
        <v>161.285</v>
      </c>
      <c r="T197" s="130">
        <v>138.50399999999999</v>
      </c>
      <c r="U197" s="130">
        <v>148.72900000000001</v>
      </c>
      <c r="V197" s="130">
        <v>188.41</v>
      </c>
      <c r="W197" s="130">
        <v>211.60400000000001</v>
      </c>
      <c r="X197" s="130">
        <v>188.02199999999999</v>
      </c>
      <c r="Y197" s="130">
        <v>199.29400000000001</v>
      </c>
      <c r="Z197" s="135">
        <v>211.31800000000001</v>
      </c>
      <c r="AA197" s="135">
        <v>250.642</v>
      </c>
      <c r="AB197" s="135">
        <v>250.435</v>
      </c>
      <c r="AC197" s="130">
        <v>262.61799999999999</v>
      </c>
    </row>
    <row r="198" spans="1:29" x14ac:dyDescent="0.2">
      <c r="A198" s="102" t="s">
        <v>136</v>
      </c>
      <c r="B198" s="130" t="s">
        <v>30</v>
      </c>
      <c r="C198" s="130">
        <v>69.679317240268603</v>
      </c>
      <c r="D198" s="130">
        <v>54.552394955544258</v>
      </c>
      <c r="E198" s="130">
        <v>53.467667281785019</v>
      </c>
      <c r="F198" s="130">
        <v>49.702998120965177</v>
      </c>
      <c r="G198" s="130">
        <v>55.216290972041769</v>
      </c>
      <c r="H198" s="130">
        <v>64.494735892791596</v>
      </c>
      <c r="I198" s="130">
        <v>68.962239172842501</v>
      </c>
      <c r="J198" s="130">
        <v>81.217656913721115</v>
      </c>
      <c r="K198" s="130">
        <v>73.53520351125502</v>
      </c>
      <c r="L198" s="130">
        <v>87.772927867547111</v>
      </c>
      <c r="M198" s="130">
        <v>81.538562798019441</v>
      </c>
      <c r="N198" s="130">
        <v>70.97818291201213</v>
      </c>
      <c r="O198" s="130">
        <v>84.885000000000005</v>
      </c>
      <c r="P198" s="130">
        <v>85.948999999999998</v>
      </c>
      <c r="Q198" s="130">
        <v>96.974000000000004</v>
      </c>
      <c r="R198" s="130">
        <v>106.273</v>
      </c>
      <c r="S198" s="130">
        <v>95.162000000000006</v>
      </c>
      <c r="T198" s="130">
        <v>96.715000000000003</v>
      </c>
      <c r="U198" s="130">
        <v>94.894000000000005</v>
      </c>
      <c r="V198" s="130">
        <v>102.878</v>
      </c>
      <c r="W198" s="130">
        <v>104.96599999999999</v>
      </c>
      <c r="X198" s="130">
        <v>115.27800000000001</v>
      </c>
      <c r="Y198" s="130">
        <v>132.827</v>
      </c>
      <c r="Z198" s="135">
        <v>135.447</v>
      </c>
      <c r="AA198" s="135">
        <v>147.72</v>
      </c>
      <c r="AB198" s="135">
        <v>165.54599999999999</v>
      </c>
      <c r="AC198" s="130">
        <v>147.40600000000001</v>
      </c>
    </row>
    <row r="199" spans="1:29" x14ac:dyDescent="0.2">
      <c r="A199" s="102" t="s">
        <v>137</v>
      </c>
      <c r="B199" s="130" t="s">
        <v>31</v>
      </c>
      <c r="C199" s="130">
        <v>15.618145722070331</v>
      </c>
      <c r="D199" s="130">
        <v>26.398759702313619</v>
      </c>
      <c r="E199" s="130">
        <v>29.488475967674137</v>
      </c>
      <c r="F199" s="130">
        <v>26.601413037869428</v>
      </c>
      <c r="G199" s="130">
        <v>32.580669775771483</v>
      </c>
      <c r="H199" s="130">
        <v>42.571016259687795</v>
      </c>
      <c r="I199" s="130">
        <v>44.920556513259861</v>
      </c>
      <c r="J199" s="130">
        <v>43.893162288304772</v>
      </c>
      <c r="K199" s="130">
        <v>42.812840411730996</v>
      </c>
      <c r="L199" s="130">
        <v>45.790647384469153</v>
      </c>
      <c r="M199" s="130">
        <v>46.738557307994427</v>
      </c>
      <c r="N199" s="130">
        <v>42.059815647679294</v>
      </c>
      <c r="O199" s="130">
        <v>33.786000000000001</v>
      </c>
      <c r="P199" s="130">
        <v>40.405999999999999</v>
      </c>
      <c r="Q199" s="130">
        <v>51.723999999999997</v>
      </c>
      <c r="R199" s="130">
        <v>53.14</v>
      </c>
      <c r="S199" s="130">
        <v>53.32</v>
      </c>
      <c r="T199" s="130">
        <v>56.45</v>
      </c>
      <c r="U199" s="130">
        <v>85.347999999999999</v>
      </c>
      <c r="V199" s="130">
        <v>83.426000000000002</v>
      </c>
      <c r="W199" s="130">
        <v>95.144999999999996</v>
      </c>
      <c r="X199" s="130">
        <v>120.29600000000001</v>
      </c>
      <c r="Y199" s="130">
        <v>103.64</v>
      </c>
      <c r="Z199" s="135">
        <v>137.04300000000001</v>
      </c>
      <c r="AA199" s="135">
        <v>140.24299999999999</v>
      </c>
      <c r="AB199" s="135">
        <v>144.56299999999999</v>
      </c>
      <c r="AC199" s="130">
        <v>157.732</v>
      </c>
    </row>
    <row r="200" spans="1:29" x14ac:dyDescent="0.2">
      <c r="A200" s="102" t="s">
        <v>138</v>
      </c>
      <c r="B200" s="130" t="s">
        <v>32</v>
      </c>
      <c r="C200" s="130">
        <v>110.77797662450442</v>
      </c>
      <c r="D200" s="130">
        <v>105.79136132785355</v>
      </c>
      <c r="E200" s="130">
        <v>96.910917224000201</v>
      </c>
      <c r="F200" s="130">
        <v>82.114061242322961</v>
      </c>
      <c r="G200" s="130">
        <v>83.767657010285944</v>
      </c>
      <c r="H200" s="130">
        <v>97.984352992339666</v>
      </c>
      <c r="I200" s="130">
        <v>97.520077092701598</v>
      </c>
      <c r="J200" s="130">
        <v>99.380897966480234</v>
      </c>
      <c r="K200" s="130">
        <v>98.28807010946467</v>
      </c>
      <c r="L200" s="130">
        <v>114.03860177861506</v>
      </c>
      <c r="M200" s="130">
        <v>110.72874110172124</v>
      </c>
      <c r="N200" s="130">
        <v>117.46631996632938</v>
      </c>
      <c r="O200" s="130">
        <v>124.717</v>
      </c>
      <c r="P200" s="130">
        <v>122.733</v>
      </c>
      <c r="Q200" s="130">
        <v>142.596</v>
      </c>
      <c r="R200" s="130">
        <v>159.68899999999999</v>
      </c>
      <c r="S200" s="130">
        <v>182.90899999999999</v>
      </c>
      <c r="T200" s="130">
        <v>196.55199999999999</v>
      </c>
      <c r="U200" s="130">
        <v>213.94300000000001</v>
      </c>
      <c r="V200" s="130">
        <v>235.39099999999999</v>
      </c>
      <c r="W200" s="130">
        <v>260.99200000000002</v>
      </c>
      <c r="X200" s="130">
        <v>275.74200000000002</v>
      </c>
      <c r="Y200" s="130">
        <v>317.63799999999998</v>
      </c>
      <c r="Z200" s="135">
        <v>329.43599999999998</v>
      </c>
      <c r="AA200" s="135">
        <v>313.3</v>
      </c>
      <c r="AB200" s="135">
        <v>331.70100000000002</v>
      </c>
      <c r="AC200" s="130">
        <v>323.18799999999999</v>
      </c>
    </row>
    <row r="201" spans="1:29" x14ac:dyDescent="0.2">
      <c r="A201" s="102" t="s">
        <v>139</v>
      </c>
      <c r="B201" s="130" t="s">
        <v>33</v>
      </c>
      <c r="C201" s="130">
        <v>11.293278413234185</v>
      </c>
      <c r="D201" s="130">
        <v>11.828191761557365</v>
      </c>
      <c r="E201" s="130">
        <v>10.955264748829629</v>
      </c>
      <c r="F201" s="130">
        <v>8.0046387756213964</v>
      </c>
      <c r="G201" s="130">
        <v>8.0946383815488403</v>
      </c>
      <c r="H201" s="130">
        <v>10.260145609953176</v>
      </c>
      <c r="I201" s="130">
        <v>10.209558279812585</v>
      </c>
      <c r="J201" s="130">
        <v>10.242814064691785</v>
      </c>
      <c r="K201" s="130">
        <v>10.058226229811206</v>
      </c>
      <c r="L201" s="130">
        <v>12.575308412691554</v>
      </c>
      <c r="M201" s="130">
        <v>12.024890279084048</v>
      </c>
      <c r="N201" s="130">
        <v>8.6929096752516202</v>
      </c>
      <c r="O201" s="130">
        <v>8.1159999999999997</v>
      </c>
      <c r="P201" s="130">
        <v>8.5399999999999991</v>
      </c>
      <c r="Q201" s="130">
        <v>5.5490000000000004</v>
      </c>
      <c r="R201" s="130">
        <v>3.3090000000000002</v>
      </c>
      <c r="S201" s="130">
        <v>4.7240000000000002</v>
      </c>
      <c r="T201" s="130">
        <v>1.5389999999999999</v>
      </c>
      <c r="U201" s="130">
        <v>1.5880000000000001</v>
      </c>
      <c r="V201" s="130">
        <v>1.59</v>
      </c>
      <c r="W201" s="130">
        <v>1.6240000000000001</v>
      </c>
      <c r="X201" s="130">
        <v>1.9830000000000001</v>
      </c>
      <c r="Y201" s="130">
        <v>2.11</v>
      </c>
      <c r="Z201" s="135">
        <v>2.714</v>
      </c>
      <c r="AA201" s="135">
        <v>2.7509999999999999</v>
      </c>
      <c r="AB201" s="135">
        <v>2.8220000000000001</v>
      </c>
      <c r="AC201" s="130">
        <v>3.05</v>
      </c>
    </row>
    <row r="202" spans="1:29" x14ac:dyDescent="0.2">
      <c r="A202" s="102" t="s">
        <v>140</v>
      </c>
      <c r="B202" s="130" t="s">
        <v>34</v>
      </c>
      <c r="C202" s="130">
        <v>92.709590413247966</v>
      </c>
      <c r="D202" s="130">
        <v>108.12291629732981</v>
      </c>
      <c r="E202" s="130">
        <v>116.23243537933176</v>
      </c>
      <c r="F202" s="130">
        <v>120.00127078505261</v>
      </c>
      <c r="G202" s="130">
        <v>144.77164904930692</v>
      </c>
      <c r="H202" s="130">
        <v>156.6869216191877</v>
      </c>
      <c r="I202" s="130">
        <v>157.34759609959451</v>
      </c>
      <c r="J202" s="130">
        <v>162.0344242817614</v>
      </c>
      <c r="K202" s="130">
        <v>167.99216805448583</v>
      </c>
      <c r="L202" s="130">
        <v>168.40289958972116</v>
      </c>
      <c r="M202" s="130">
        <v>155.82595801127749</v>
      </c>
      <c r="N202" s="130">
        <v>181.02889718626051</v>
      </c>
      <c r="O202" s="130">
        <v>177.49799999999999</v>
      </c>
      <c r="P202" s="130">
        <v>182.63300000000001</v>
      </c>
      <c r="Q202" s="130">
        <v>186.09399999999999</v>
      </c>
      <c r="R202" s="130">
        <v>168.37</v>
      </c>
      <c r="S202" s="130">
        <v>206.51499999999999</v>
      </c>
      <c r="T202" s="130">
        <v>205.495</v>
      </c>
      <c r="U202" s="130">
        <v>218.095</v>
      </c>
      <c r="V202" s="130">
        <v>283.63099999999997</v>
      </c>
      <c r="W202" s="130">
        <v>297.53300000000002</v>
      </c>
      <c r="X202" s="130">
        <v>310.58499999999998</v>
      </c>
      <c r="Y202" s="130">
        <v>312.29000000000002</v>
      </c>
      <c r="Z202" s="135">
        <v>323.97300000000001</v>
      </c>
      <c r="AA202" s="135">
        <v>351.64800000000002</v>
      </c>
      <c r="AB202" s="135">
        <v>359.60899999999998</v>
      </c>
      <c r="AC202" s="130">
        <v>415.416</v>
      </c>
    </row>
    <row r="203" spans="1:29" x14ac:dyDescent="0.2">
      <c r="A203" s="102" t="s">
        <v>141</v>
      </c>
      <c r="B203" s="130" t="s">
        <v>35</v>
      </c>
      <c r="C203" s="130">
        <v>19.393049062309078</v>
      </c>
      <c r="D203" s="130">
        <v>18.670731796093293</v>
      </c>
      <c r="E203" s="130">
        <v>16.889354785377531</v>
      </c>
      <c r="F203" s="130">
        <v>15.503999701940474</v>
      </c>
      <c r="G203" s="130">
        <v>16.086199229566976</v>
      </c>
      <c r="H203" s="130">
        <v>15.775080709866643</v>
      </c>
      <c r="I203" s="130">
        <v>14.010430331786159</v>
      </c>
      <c r="J203" s="130">
        <v>13.782841507358313</v>
      </c>
      <c r="K203" s="130">
        <v>14.174794046240848</v>
      </c>
      <c r="L203" s="130">
        <v>13.609684453647704</v>
      </c>
      <c r="M203" s="130">
        <v>14.022611498136884</v>
      </c>
      <c r="N203" s="130">
        <v>10.47131472951772</v>
      </c>
      <c r="O203" s="130">
        <v>8.4589999999999996</v>
      </c>
      <c r="P203" s="130">
        <v>9.4849999999999994</v>
      </c>
      <c r="Q203" s="130">
        <v>10.41</v>
      </c>
      <c r="R203" s="130">
        <v>11.909000000000001</v>
      </c>
      <c r="S203" s="130">
        <v>12.868</v>
      </c>
      <c r="T203" s="130">
        <v>12.7</v>
      </c>
      <c r="U203" s="130">
        <v>13.558999999999999</v>
      </c>
      <c r="V203" s="130">
        <v>14.252000000000001</v>
      </c>
      <c r="W203" s="130">
        <v>14.957000000000001</v>
      </c>
      <c r="X203" s="130">
        <v>15.46</v>
      </c>
      <c r="Y203" s="130">
        <v>16.183</v>
      </c>
      <c r="Z203" s="135">
        <v>19.247</v>
      </c>
      <c r="AA203" s="135">
        <v>20.911999999999999</v>
      </c>
      <c r="AB203" s="135">
        <v>21.143000000000001</v>
      </c>
      <c r="AC203" s="130">
        <v>25.376999999999999</v>
      </c>
    </row>
    <row r="204" spans="1:29" x14ac:dyDescent="0.2">
      <c r="A204" s="102" t="s">
        <v>142</v>
      </c>
      <c r="B204" s="130" t="s">
        <v>36</v>
      </c>
      <c r="C204" s="130">
        <v>30.437024993108455</v>
      </c>
      <c r="D204" s="130">
        <v>32.752850047370771</v>
      </c>
      <c r="E204" s="130">
        <v>44.012676580465751</v>
      </c>
      <c r="F204" s="130">
        <v>52.087645383183393</v>
      </c>
      <c r="G204" s="130">
        <v>60.057096907957934</v>
      </c>
      <c r="H204" s="130">
        <v>58.49714894638673</v>
      </c>
      <c r="I204" s="130">
        <v>71.460426957592802</v>
      </c>
      <c r="J204" s="130">
        <v>73.747578420433072</v>
      </c>
      <c r="K204" s="130">
        <v>89.877883326535553</v>
      </c>
      <c r="L204" s="130">
        <v>87.077722968945139</v>
      </c>
      <c r="M204" s="130">
        <v>99.675537571587839</v>
      </c>
      <c r="N204" s="130">
        <v>115.49685000164952</v>
      </c>
      <c r="O204" s="130">
        <v>144.191</v>
      </c>
      <c r="P204" s="130">
        <v>219.619</v>
      </c>
      <c r="Q204" s="130">
        <v>244.69399999999999</v>
      </c>
      <c r="R204" s="130">
        <v>229.96199999999999</v>
      </c>
      <c r="S204" s="130">
        <v>300.47500000000002</v>
      </c>
      <c r="T204" s="130">
        <v>314.59800000000001</v>
      </c>
      <c r="U204" s="130">
        <v>335.95</v>
      </c>
      <c r="V204" s="130">
        <v>347.17099999999999</v>
      </c>
      <c r="W204" s="130">
        <v>374.32100000000003</v>
      </c>
      <c r="X204" s="130">
        <v>373.923</v>
      </c>
      <c r="Y204" s="130">
        <v>438.84199999999998</v>
      </c>
      <c r="Z204" s="135">
        <v>447.55399999999997</v>
      </c>
      <c r="AA204" s="135">
        <v>407.822</v>
      </c>
      <c r="AB204" s="135">
        <v>447.52300000000002</v>
      </c>
      <c r="AC204" s="130">
        <v>454.20400000000001</v>
      </c>
    </row>
    <row r="205" spans="1:29" x14ac:dyDescent="0.2">
      <c r="A205" s="102" t="s">
        <v>143</v>
      </c>
      <c r="B205" s="130" t="s">
        <v>37</v>
      </c>
      <c r="C205" s="130">
        <v>14.731076839104787</v>
      </c>
      <c r="D205" s="130">
        <v>17.141831163100818</v>
      </c>
      <c r="E205" s="130">
        <v>19.284369258683139</v>
      </c>
      <c r="F205" s="130">
        <v>19.440426385279387</v>
      </c>
      <c r="G205" s="130">
        <v>21.302154755150337</v>
      </c>
      <c r="H205" s="130">
        <v>20.268302625934449</v>
      </c>
      <c r="I205" s="130">
        <v>19.698776112546561</v>
      </c>
      <c r="J205" s="130">
        <v>23.900020744337198</v>
      </c>
      <c r="K205" s="130">
        <v>24.034545181173097</v>
      </c>
      <c r="L205" s="130">
        <v>26.091020153596752</v>
      </c>
      <c r="M205" s="130">
        <v>28.698721983473327</v>
      </c>
      <c r="N205" s="130">
        <v>19.360713142182185</v>
      </c>
      <c r="O205" s="130">
        <v>36.097999999999999</v>
      </c>
      <c r="P205" s="130">
        <v>40.154000000000003</v>
      </c>
      <c r="Q205" s="130">
        <v>44.96</v>
      </c>
      <c r="R205" s="130">
        <v>45.225999999999999</v>
      </c>
      <c r="S205" s="130">
        <v>50.511000000000003</v>
      </c>
      <c r="T205" s="130">
        <v>49.661000000000001</v>
      </c>
      <c r="U205" s="130">
        <v>59.64</v>
      </c>
      <c r="V205" s="130">
        <v>62.198</v>
      </c>
      <c r="W205" s="130">
        <v>64.013000000000005</v>
      </c>
      <c r="X205" s="130">
        <v>65.634</v>
      </c>
      <c r="Y205" s="130">
        <v>71.075000000000003</v>
      </c>
      <c r="Z205" s="135">
        <v>77.897000000000006</v>
      </c>
      <c r="AA205" s="135">
        <v>70.590999999999994</v>
      </c>
      <c r="AB205" s="135">
        <v>73.881</v>
      </c>
      <c r="AC205" s="130">
        <v>77.924999999999997</v>
      </c>
    </row>
    <row r="206" spans="1:29" x14ac:dyDescent="0.2">
      <c r="A206" s="102" t="s">
        <v>144</v>
      </c>
      <c r="B206" s="130" t="s">
        <v>38</v>
      </c>
      <c r="C206" s="130">
        <v>7.6157465452994222</v>
      </c>
      <c r="D206" s="130">
        <v>7.0573829093806273</v>
      </c>
      <c r="E206" s="130">
        <v>7.9351180281852427</v>
      </c>
      <c r="F206" s="130">
        <v>6.9249096460500148</v>
      </c>
      <c r="G206" s="130">
        <v>9.6582037909789076</v>
      </c>
      <c r="H206" s="130">
        <v>7.3838932502212122</v>
      </c>
      <c r="I206" s="130">
        <v>7.8631063853150698</v>
      </c>
      <c r="J206" s="130">
        <v>15.298014916365675</v>
      </c>
      <c r="K206" s="130">
        <v>25.27347783851117</v>
      </c>
      <c r="L206" s="130">
        <v>15.94338341559752</v>
      </c>
      <c r="M206" s="130">
        <v>12.229551689288638</v>
      </c>
      <c r="N206" s="130">
        <v>6.686237733946589</v>
      </c>
      <c r="O206" s="130">
        <v>21.983000000000001</v>
      </c>
      <c r="P206" s="130">
        <v>24.068000000000001</v>
      </c>
      <c r="Q206" s="130">
        <v>33.207000000000001</v>
      </c>
      <c r="R206" s="130">
        <v>72.299000000000007</v>
      </c>
      <c r="S206" s="130">
        <v>76.748999999999995</v>
      </c>
      <c r="T206" s="130">
        <v>50.046999999999997</v>
      </c>
      <c r="U206" s="130">
        <v>72.912000000000006</v>
      </c>
      <c r="V206" s="130">
        <v>85.436000000000007</v>
      </c>
      <c r="W206" s="130">
        <v>81.299000000000007</v>
      </c>
      <c r="X206" s="130">
        <v>89.825000000000003</v>
      </c>
      <c r="Y206" s="130">
        <v>65.238</v>
      </c>
      <c r="Z206" s="135">
        <v>86.91</v>
      </c>
      <c r="AA206" s="135">
        <v>198.04499999999999</v>
      </c>
      <c r="AB206" s="135">
        <v>70.031999999999996</v>
      </c>
      <c r="AC206" s="130">
        <v>75.453999999999994</v>
      </c>
    </row>
    <row r="207" spans="1:29" x14ac:dyDescent="0.2">
      <c r="A207" s="102" t="s">
        <v>145</v>
      </c>
      <c r="B207" s="130" t="s">
        <v>39</v>
      </c>
      <c r="C207" s="130">
        <v>18.04084450550069</v>
      </c>
      <c r="D207" s="130">
        <v>18.919061711332425</v>
      </c>
      <c r="E207" s="130">
        <v>19.658606852558151</v>
      </c>
      <c r="F207" s="130">
        <v>17.988981403538165</v>
      </c>
      <c r="G207" s="130">
        <v>21.41869531072653</v>
      </c>
      <c r="H207" s="130">
        <v>25.558126728304334</v>
      </c>
      <c r="I207" s="130">
        <v>32.953951351916693</v>
      </c>
      <c r="J207" s="130">
        <v>31.155016048679411</v>
      </c>
      <c r="K207" s="130">
        <v>28.969561143430401</v>
      </c>
      <c r="L207" s="130">
        <v>33.46472494121786</v>
      </c>
      <c r="M207" s="130">
        <v>32.6293870056505</v>
      </c>
      <c r="N207" s="130">
        <v>35.615134241160064</v>
      </c>
      <c r="O207" s="130">
        <v>38.084000000000003</v>
      </c>
      <c r="P207" s="130">
        <v>28.384</v>
      </c>
      <c r="Q207" s="130">
        <v>30.896999999999998</v>
      </c>
      <c r="R207" s="130">
        <v>33.692999999999998</v>
      </c>
      <c r="S207" s="130">
        <v>26.376999999999999</v>
      </c>
      <c r="T207" s="130">
        <v>38.936999999999998</v>
      </c>
      <c r="U207" s="130">
        <v>32.661000000000001</v>
      </c>
      <c r="V207" s="130">
        <v>36.420999999999999</v>
      </c>
      <c r="W207" s="130">
        <v>41.442</v>
      </c>
      <c r="X207" s="130">
        <v>46.774000000000001</v>
      </c>
      <c r="Y207" s="130">
        <v>44.648000000000003</v>
      </c>
      <c r="Z207" s="135">
        <v>48.119</v>
      </c>
      <c r="AA207" s="135">
        <v>47.655000000000001</v>
      </c>
      <c r="AB207" s="135">
        <v>38.51</v>
      </c>
      <c r="AC207" s="130">
        <v>46.444000000000003</v>
      </c>
    </row>
    <row r="208" spans="1:29" x14ac:dyDescent="0.2">
      <c r="A208" s="102" t="s">
        <v>146</v>
      </c>
      <c r="B208" s="130" t="s">
        <v>40</v>
      </c>
      <c r="C208" s="130">
        <v>18.487741129886182</v>
      </c>
      <c r="D208" s="130">
        <v>26.587477770856481</v>
      </c>
      <c r="E208" s="130">
        <v>24.389815914742424</v>
      </c>
      <c r="F208" s="130">
        <v>20.495415286793023</v>
      </c>
      <c r="G208" s="130">
        <v>23.154906976793523</v>
      </c>
      <c r="H208" s="130">
        <v>25.287675544396709</v>
      </c>
      <c r="I208" s="130">
        <v>28.931263910390008</v>
      </c>
      <c r="J208" s="130">
        <v>34.109863317920698</v>
      </c>
      <c r="K208" s="130">
        <v>29.133517343764645</v>
      </c>
      <c r="L208" s="130">
        <v>35.784249261370142</v>
      </c>
      <c r="M208" s="130">
        <v>31.200810012410162</v>
      </c>
      <c r="N208" s="130">
        <v>47.694581678096469</v>
      </c>
      <c r="O208" s="130">
        <v>58.811999999999998</v>
      </c>
      <c r="P208" s="130">
        <v>69.016000000000005</v>
      </c>
      <c r="Q208" s="130">
        <v>69.433000000000007</v>
      </c>
      <c r="R208" s="130">
        <v>80.162000000000006</v>
      </c>
      <c r="S208" s="130">
        <v>78.456000000000003</v>
      </c>
      <c r="T208" s="130">
        <v>72.483999999999995</v>
      </c>
      <c r="U208" s="130">
        <v>88.817999999999998</v>
      </c>
      <c r="V208" s="130">
        <v>99.566000000000003</v>
      </c>
      <c r="W208" s="130">
        <v>100.379</v>
      </c>
      <c r="X208" s="130">
        <v>98.355000000000004</v>
      </c>
      <c r="Y208" s="130">
        <v>93.153999999999996</v>
      </c>
      <c r="Z208" s="135">
        <v>91.057000000000002</v>
      </c>
      <c r="AA208" s="135">
        <v>103.04900000000001</v>
      </c>
      <c r="AB208" s="135">
        <v>117.336</v>
      </c>
      <c r="AC208" s="130">
        <v>134.02699999999999</v>
      </c>
    </row>
    <row r="209" spans="1:29" x14ac:dyDescent="0.2">
      <c r="A209" s="102" t="s">
        <v>147</v>
      </c>
      <c r="B209" s="130" t="s">
        <v>41</v>
      </c>
      <c r="C209" s="130">
        <v>11.364043391630553</v>
      </c>
      <c r="D209" s="130">
        <v>11.39830476183079</v>
      </c>
      <c r="E209" s="130">
        <v>12.196468210038281</v>
      </c>
      <c r="F209" s="130">
        <v>11.697867006523404</v>
      </c>
      <c r="G209" s="130">
        <v>9.9857484019782277</v>
      </c>
      <c r="H209" s="130">
        <v>14.591080629368349</v>
      </c>
      <c r="I209" s="130">
        <v>16.297954329085041</v>
      </c>
      <c r="J209" s="130">
        <v>19.049494453248919</v>
      </c>
      <c r="K209" s="130">
        <v>16.254233616790096</v>
      </c>
      <c r="L209" s="130">
        <v>21.108927510391165</v>
      </c>
      <c r="M209" s="130">
        <v>20.857665155614136</v>
      </c>
      <c r="N209" s="130">
        <v>27.969671429735548</v>
      </c>
      <c r="O209" s="130">
        <v>26.847000000000001</v>
      </c>
      <c r="P209" s="130">
        <v>29.678000000000001</v>
      </c>
      <c r="Q209" s="130">
        <v>36.768000000000001</v>
      </c>
      <c r="R209" s="130">
        <v>33.759</v>
      </c>
      <c r="S209" s="130">
        <v>40.956000000000003</v>
      </c>
      <c r="T209" s="130">
        <v>33.31</v>
      </c>
      <c r="U209" s="130">
        <v>40.488</v>
      </c>
      <c r="V209" s="130">
        <v>41.165999999999997</v>
      </c>
      <c r="W209" s="130">
        <v>40.752000000000002</v>
      </c>
      <c r="X209" s="130">
        <v>41.076999999999998</v>
      </c>
      <c r="Y209" s="130">
        <v>69.423000000000002</v>
      </c>
      <c r="Z209" s="135">
        <v>72.293999999999997</v>
      </c>
      <c r="AA209" s="135">
        <v>84.721999999999994</v>
      </c>
      <c r="AB209" s="135">
        <v>82.171999999999997</v>
      </c>
      <c r="AC209" s="130">
        <v>84.977000000000004</v>
      </c>
    </row>
    <row r="210" spans="1:29" x14ac:dyDescent="0.2">
      <c r="A210" s="102" t="s">
        <v>148</v>
      </c>
      <c r="B210" s="130" t="s">
        <v>42</v>
      </c>
      <c r="C210" s="130">
        <v>43.779225129749115</v>
      </c>
      <c r="D210" s="130">
        <v>44.780438609073649</v>
      </c>
      <c r="E210" s="130">
        <v>43.848725765227677</v>
      </c>
      <c r="F210" s="130">
        <v>43.021348568813508</v>
      </c>
      <c r="G210" s="130">
        <v>51.830025855952115</v>
      </c>
      <c r="H210" s="130">
        <v>62.646038964797278</v>
      </c>
      <c r="I210" s="130">
        <v>44.701760918238492</v>
      </c>
      <c r="J210" s="130">
        <v>46.886317372497722</v>
      </c>
      <c r="K210" s="130">
        <v>47.002688026955994</v>
      </c>
      <c r="L210" s="130">
        <v>54.447508330806826</v>
      </c>
      <c r="M210" s="130">
        <v>67.408518197432016</v>
      </c>
      <c r="N210" s="130">
        <v>75.293879920134287</v>
      </c>
      <c r="O210" s="130">
        <v>73.570999999999998</v>
      </c>
      <c r="P210" s="130">
        <v>73.37</v>
      </c>
      <c r="Q210" s="130">
        <v>82.891999999999996</v>
      </c>
      <c r="R210" s="130">
        <v>83.652000000000001</v>
      </c>
      <c r="S210" s="130">
        <v>84.451999999999998</v>
      </c>
      <c r="T210" s="130">
        <v>84.813999999999993</v>
      </c>
      <c r="U210" s="130">
        <v>94.917000000000002</v>
      </c>
      <c r="V210" s="130">
        <v>104.986</v>
      </c>
      <c r="W210" s="130">
        <v>117.95</v>
      </c>
      <c r="X210" s="130">
        <v>140.02500000000001</v>
      </c>
      <c r="Y210" s="130">
        <v>149.678</v>
      </c>
      <c r="Z210" s="135">
        <v>149.65100000000001</v>
      </c>
      <c r="AA210" s="135">
        <v>166.672</v>
      </c>
      <c r="AB210" s="135">
        <v>173.14500000000001</v>
      </c>
      <c r="AC210" s="130">
        <v>160.03399999999999</v>
      </c>
    </row>
    <row r="211" spans="1:29" x14ac:dyDescent="0.2">
      <c r="A211" s="102" t="s">
        <v>149</v>
      </c>
      <c r="B211" s="130" t="s">
        <v>43</v>
      </c>
      <c r="C211" s="130">
        <v>2.6142349874782176</v>
      </c>
      <c r="D211" s="130">
        <v>3.1312537700987568</v>
      </c>
      <c r="E211" s="130">
        <v>3.3876599032628771</v>
      </c>
      <c r="F211" s="130">
        <v>3.5920939841730641</v>
      </c>
      <c r="G211" s="130">
        <v>4.0725274025981451</v>
      </c>
      <c r="H211" s="130">
        <v>7.2918664966956399</v>
      </c>
      <c r="I211" s="130">
        <v>10.759025265313561</v>
      </c>
      <c r="J211" s="130">
        <v>11.515050477098933</v>
      </c>
      <c r="K211" s="130">
        <v>11.63152730724069</v>
      </c>
      <c r="L211" s="130">
        <v>9.7104143754897887</v>
      </c>
      <c r="M211" s="130">
        <v>9.9201090399032363</v>
      </c>
      <c r="N211" s="130">
        <v>9.8350822141471141</v>
      </c>
      <c r="O211" s="130">
        <v>2.4239999999999999</v>
      </c>
      <c r="P211" s="130">
        <v>3.0150000000000001</v>
      </c>
      <c r="Q211" s="130">
        <v>2.1379999999999999</v>
      </c>
      <c r="R211" s="130">
        <v>3.7770000000000001</v>
      </c>
      <c r="S211" s="130">
        <v>5.52</v>
      </c>
      <c r="T211" s="130">
        <v>7.1820000000000004</v>
      </c>
      <c r="U211" s="130">
        <v>6.9359999999999999</v>
      </c>
      <c r="V211" s="130">
        <v>7.1420000000000003</v>
      </c>
      <c r="W211" s="130">
        <v>7.4059999999999997</v>
      </c>
      <c r="X211" s="130">
        <v>7.407</v>
      </c>
      <c r="Y211" s="130">
        <v>7.7720000000000002</v>
      </c>
      <c r="Z211" s="135">
        <v>8.9060000000000006</v>
      </c>
      <c r="AA211" s="135">
        <v>9.5570000000000004</v>
      </c>
      <c r="AB211" s="135">
        <v>7.0039999999999996</v>
      </c>
      <c r="AC211" s="130">
        <v>7.92</v>
      </c>
    </row>
    <row r="212" spans="1:29" x14ac:dyDescent="0.2">
      <c r="A212" s="102" t="s">
        <v>150</v>
      </c>
      <c r="B212" s="130" t="s">
        <v>44</v>
      </c>
      <c r="C212" s="130">
        <v>8.40072162680328E-2</v>
      </c>
      <c r="D212" s="130">
        <v>7.3181204419568296E-2</v>
      </c>
      <c r="E212" s="130">
        <v>7.3183826741945263E-2</v>
      </c>
      <c r="F212" s="130">
        <v>7.6963451843094638E-2</v>
      </c>
      <c r="G212" s="130">
        <v>7.9492021442286842E-2</v>
      </c>
      <c r="H212" s="130">
        <v>8.3270315950183263E-2</v>
      </c>
      <c r="I212" s="130">
        <v>8.3719987245314376E-2</v>
      </c>
      <c r="J212" s="130">
        <v>0.10167434431862708</v>
      </c>
      <c r="K212" s="130">
        <v>0.10806277985440872</v>
      </c>
      <c r="L212" s="130">
        <v>0.12497598333760167</v>
      </c>
      <c r="M212" s="130">
        <v>0.10158770094868343</v>
      </c>
      <c r="N212" s="130">
        <v>0.13231323386264288</v>
      </c>
      <c r="O212" s="130">
        <v>7.4999999999999997E-2</v>
      </c>
      <c r="P212" s="130">
        <v>9.2999999999999999E-2</v>
      </c>
      <c r="Q212" s="130">
        <v>2.6219999999999999</v>
      </c>
      <c r="R212" s="130">
        <v>2.68</v>
      </c>
      <c r="S212" s="130">
        <v>2.6829999999999998</v>
      </c>
      <c r="T212" s="130">
        <v>2.5819999999999999</v>
      </c>
      <c r="U212" s="130">
        <v>2.5830000000000002</v>
      </c>
      <c r="V212" s="130">
        <v>2.7130000000000001</v>
      </c>
      <c r="W212" s="130">
        <v>2.7170000000000001</v>
      </c>
      <c r="X212" s="130">
        <v>2.46</v>
      </c>
      <c r="Y212" s="130">
        <v>2.5289999999999999</v>
      </c>
      <c r="Z212" s="135">
        <v>3.8069999999999999</v>
      </c>
      <c r="AA212" s="135">
        <v>3.8420000000000001</v>
      </c>
      <c r="AB212" s="135">
        <v>4.0259999999999998</v>
      </c>
      <c r="AC212" s="130">
        <v>5.1100000000000003</v>
      </c>
    </row>
    <row r="213" spans="1:29" x14ac:dyDescent="0.2">
      <c r="A213" s="102" t="s">
        <v>151</v>
      </c>
      <c r="B213" s="130" t="s">
        <v>45</v>
      </c>
      <c r="C213" s="130">
        <v>3.4315536064135386</v>
      </c>
      <c r="D213" s="130">
        <v>4.0902540505318239</v>
      </c>
      <c r="E213" s="130">
        <v>3.9043180506411717</v>
      </c>
      <c r="F213" s="130">
        <v>4.7281711679514249</v>
      </c>
      <c r="G213" s="130">
        <v>8.2919070174464586</v>
      </c>
      <c r="H213" s="130">
        <v>8.4627931654967874</v>
      </c>
      <c r="I213" s="130">
        <v>7.9806677277237501</v>
      </c>
      <c r="J213" s="130">
        <v>8.1241201565217747</v>
      </c>
      <c r="K213" s="130">
        <v>8.329607030138984</v>
      </c>
      <c r="L213" s="130">
        <v>8.3855540396304349</v>
      </c>
      <c r="M213" s="130">
        <v>7.8461966448908278</v>
      </c>
      <c r="N213" s="130">
        <v>9.9186847447638371</v>
      </c>
      <c r="O213" s="130">
        <v>9.7550000000000008</v>
      </c>
      <c r="P213" s="130">
        <v>7.7990000000000004</v>
      </c>
      <c r="Q213" s="130">
        <v>8.2560000000000002</v>
      </c>
      <c r="R213" s="130">
        <v>20.469000000000001</v>
      </c>
      <c r="S213" s="130">
        <v>20.28</v>
      </c>
      <c r="T213" s="130">
        <v>21.611000000000001</v>
      </c>
      <c r="U213" s="130">
        <v>23.478999999999999</v>
      </c>
      <c r="V213" s="130">
        <v>24.62</v>
      </c>
      <c r="W213" s="130">
        <v>25.837</v>
      </c>
      <c r="X213" s="130">
        <v>30.231999999999999</v>
      </c>
      <c r="Y213" s="130">
        <v>25.573</v>
      </c>
      <c r="Z213" s="135">
        <v>36.984999999999999</v>
      </c>
      <c r="AA213" s="135">
        <v>35.695</v>
      </c>
      <c r="AB213" s="135">
        <v>32.615000000000002</v>
      </c>
      <c r="AC213" s="130">
        <v>35.970999999999997</v>
      </c>
    </row>
    <row r="214" spans="1:29" x14ac:dyDescent="0.2">
      <c r="A214" s="102" t="s">
        <v>152</v>
      </c>
      <c r="B214" s="130" t="s">
        <v>46</v>
      </c>
      <c r="C214" s="130">
        <v>59.337679117309698</v>
      </c>
      <c r="D214" s="130">
        <v>59.813239853352414</v>
      </c>
      <c r="E214" s="130">
        <v>67.825274706016231</v>
      </c>
      <c r="F214" s="130">
        <v>67.302922902355988</v>
      </c>
      <c r="G214" s="130">
        <v>75.847643751523393</v>
      </c>
      <c r="H214" s="130">
        <v>92.363054252729015</v>
      </c>
      <c r="I214" s="130">
        <v>97.62675612771892</v>
      </c>
      <c r="J214" s="130">
        <v>95.302650350603031</v>
      </c>
      <c r="K214" s="130">
        <v>102.72380612136125</v>
      </c>
      <c r="L214" s="130">
        <v>108.33544318323035</v>
      </c>
      <c r="M214" s="130">
        <v>112.81862508742672</v>
      </c>
      <c r="N214" s="130">
        <v>137.84100949670807</v>
      </c>
      <c r="O214" s="130">
        <v>118.839</v>
      </c>
      <c r="P214" s="130">
        <v>124.803</v>
      </c>
      <c r="Q214" s="130">
        <v>103.67700000000001</v>
      </c>
      <c r="R214" s="130">
        <v>111.417</v>
      </c>
      <c r="S214" s="130">
        <v>115.914</v>
      </c>
      <c r="T214" s="130">
        <v>137.518</v>
      </c>
      <c r="U214" s="130">
        <v>148.84899999999999</v>
      </c>
      <c r="V214" s="130">
        <v>158.36699999999999</v>
      </c>
      <c r="W214" s="130">
        <v>159.541</v>
      </c>
      <c r="X214" s="130">
        <v>167.09700000000001</v>
      </c>
      <c r="Y214" s="130">
        <v>194.60300000000001</v>
      </c>
      <c r="Z214" s="135">
        <v>211.88800000000001</v>
      </c>
      <c r="AA214" s="135">
        <v>237.65899999999999</v>
      </c>
      <c r="AB214" s="135">
        <v>239.64699999999999</v>
      </c>
      <c r="AC214" s="130">
        <v>250.54300000000001</v>
      </c>
    </row>
    <row r="215" spans="1:29" x14ac:dyDescent="0.2">
      <c r="A215" s="102" t="s">
        <v>153</v>
      </c>
      <c r="B215" s="130" t="s">
        <v>47</v>
      </c>
      <c r="C215" s="130">
        <v>3.4762345074331722</v>
      </c>
      <c r="D215" s="130">
        <v>3.2096844111720246</v>
      </c>
      <c r="E215" s="130">
        <v>3.7320406796785277</v>
      </c>
      <c r="F215" s="130">
        <v>4.2517599866889961</v>
      </c>
      <c r="G215" s="130">
        <v>5.463365648517196</v>
      </c>
      <c r="H215" s="130">
        <v>7.2031916687551067</v>
      </c>
      <c r="I215" s="130">
        <v>7.6057329020595326</v>
      </c>
      <c r="J215" s="130">
        <v>10.184252875391607</v>
      </c>
      <c r="K215" s="130">
        <v>15.143822386050756</v>
      </c>
      <c r="L215" s="130">
        <v>17.190237999275364</v>
      </c>
      <c r="M215" s="130">
        <v>16.363818497213785</v>
      </c>
      <c r="N215" s="130">
        <v>17.371153300883023</v>
      </c>
      <c r="O215" s="130">
        <v>13.353999999999999</v>
      </c>
      <c r="P215" s="130">
        <v>9.8379999999999992</v>
      </c>
      <c r="Q215" s="130">
        <v>11.349</v>
      </c>
      <c r="R215" s="130">
        <v>8.0429999999999993</v>
      </c>
      <c r="S215" s="130">
        <v>11.625</v>
      </c>
      <c r="T215" s="130">
        <v>11.952999999999999</v>
      </c>
      <c r="U215" s="130">
        <v>14.923</v>
      </c>
      <c r="V215" s="130">
        <v>15.332000000000001</v>
      </c>
      <c r="W215" s="130">
        <v>17.178999999999998</v>
      </c>
      <c r="X215" s="130">
        <v>18.696999999999999</v>
      </c>
      <c r="Y215" s="130">
        <v>15.006</v>
      </c>
      <c r="Z215" s="135">
        <v>16.957999999999998</v>
      </c>
      <c r="AA215" s="135">
        <v>18.29</v>
      </c>
      <c r="AB215" s="135">
        <v>18.654</v>
      </c>
      <c r="AC215" s="130">
        <v>20.535</v>
      </c>
    </row>
    <row r="216" spans="1:29" x14ac:dyDescent="0.2">
      <c r="A216" s="102" t="s">
        <v>154</v>
      </c>
      <c r="B216" s="130" t="s">
        <v>48</v>
      </c>
      <c r="C216" s="130">
        <v>59.52672709218426</v>
      </c>
      <c r="D216" s="130">
        <v>58.171635364477147</v>
      </c>
      <c r="E216" s="130">
        <v>58.957236466624416</v>
      </c>
      <c r="F216" s="130">
        <v>56.350151236538409</v>
      </c>
      <c r="G216" s="130">
        <v>55.439982650564296</v>
      </c>
      <c r="H216" s="130">
        <v>67.466339594214659</v>
      </c>
      <c r="I216" s="130">
        <v>69.274499107156799</v>
      </c>
      <c r="J216" s="130">
        <v>63.892003455821609</v>
      </c>
      <c r="K216" s="130">
        <v>66.840904458521052</v>
      </c>
      <c r="L216" s="130">
        <v>66.465768618290454</v>
      </c>
      <c r="M216" s="130">
        <v>69.335188095210484</v>
      </c>
      <c r="N216" s="130">
        <v>86.553115764234064</v>
      </c>
      <c r="O216" s="130">
        <v>82.4</v>
      </c>
      <c r="P216" s="130">
        <v>87.501999999999995</v>
      </c>
      <c r="Q216" s="130">
        <v>97.808999999999997</v>
      </c>
      <c r="R216" s="130">
        <v>69.820999999999998</v>
      </c>
      <c r="S216" s="130">
        <v>65.141999999999996</v>
      </c>
      <c r="T216" s="130">
        <v>72.97</v>
      </c>
      <c r="U216" s="130">
        <v>92.081999999999994</v>
      </c>
      <c r="V216" s="130">
        <v>101.279</v>
      </c>
      <c r="W216" s="130">
        <v>106.128</v>
      </c>
      <c r="X216" s="130">
        <v>133.399</v>
      </c>
      <c r="Y216" s="130">
        <v>135.935</v>
      </c>
      <c r="Z216" s="135">
        <v>148.86600000000001</v>
      </c>
      <c r="AA216" s="135">
        <v>154.73400000000001</v>
      </c>
      <c r="AB216" s="135">
        <v>158.245</v>
      </c>
      <c r="AC216" s="130">
        <v>149.24</v>
      </c>
    </row>
    <row r="217" spans="1:29" x14ac:dyDescent="0.2">
      <c r="A217" s="102" t="s">
        <v>155</v>
      </c>
      <c r="B217" s="130" t="s">
        <v>50</v>
      </c>
      <c r="C217" s="130">
        <v>29.323648785474468</v>
      </c>
      <c r="D217" s="130">
        <v>27.99603536751108</v>
      </c>
      <c r="E217" s="130">
        <v>30.893950217165948</v>
      </c>
      <c r="F217" s="130">
        <v>32.605919934058754</v>
      </c>
      <c r="G217" s="130">
        <v>34.134820820220746</v>
      </c>
      <c r="H217" s="130">
        <v>36.057963158052665</v>
      </c>
      <c r="I217" s="130">
        <v>40.197710443686638</v>
      </c>
      <c r="J217" s="130">
        <v>42.242291229269483</v>
      </c>
      <c r="K217" s="130">
        <v>44.94307304722728</v>
      </c>
      <c r="L217" s="130">
        <v>43.037882987972758</v>
      </c>
      <c r="M217" s="130">
        <v>42.122091162695988</v>
      </c>
      <c r="N217" s="130">
        <v>64.427906985750781</v>
      </c>
      <c r="O217" s="130">
        <v>67.822999999999993</v>
      </c>
      <c r="P217" s="130">
        <v>71.733999999999995</v>
      </c>
      <c r="Q217" s="130">
        <v>72.680000000000007</v>
      </c>
      <c r="R217" s="130">
        <v>80.295000000000002</v>
      </c>
      <c r="S217" s="130">
        <v>83.643000000000001</v>
      </c>
      <c r="T217" s="130">
        <v>86.42</v>
      </c>
      <c r="U217" s="130">
        <v>90.016999999999996</v>
      </c>
      <c r="V217" s="130">
        <v>95.25</v>
      </c>
      <c r="W217" s="130">
        <v>100.11499999999999</v>
      </c>
      <c r="X217" s="130">
        <v>105.533</v>
      </c>
      <c r="Y217" s="130">
        <v>117.462</v>
      </c>
      <c r="Z217" s="135">
        <v>115.848</v>
      </c>
      <c r="AA217" s="135">
        <v>123.59699999999999</v>
      </c>
      <c r="AB217" s="135">
        <v>120.248</v>
      </c>
      <c r="AC217" s="130">
        <v>122.54</v>
      </c>
    </row>
    <row r="218" spans="1:29" x14ac:dyDescent="0.2">
      <c r="A218" s="102" t="s">
        <v>49</v>
      </c>
      <c r="B218" s="130" t="s">
        <v>51</v>
      </c>
      <c r="C218" s="130">
        <v>233.80581660802164</v>
      </c>
      <c r="D218" s="130">
        <v>229.34152685153799</v>
      </c>
      <c r="E218" s="130">
        <v>236.74943369730457</v>
      </c>
      <c r="F218" s="130">
        <v>238.09930056620371</v>
      </c>
      <c r="G218" s="130">
        <v>263.85756480630818</v>
      </c>
      <c r="H218" s="130">
        <v>292.38961431296252</v>
      </c>
      <c r="I218" s="130">
        <v>288.54478318778507</v>
      </c>
      <c r="J218" s="130">
        <v>308.47281157350608</v>
      </c>
      <c r="K218" s="130">
        <v>319.38189630048225</v>
      </c>
      <c r="L218" s="130">
        <v>372.31006634887802</v>
      </c>
      <c r="M218" s="130">
        <v>398.71637047608851</v>
      </c>
      <c r="N218" s="130">
        <v>496.83591558311974</v>
      </c>
      <c r="O218" s="130">
        <v>509.67</v>
      </c>
      <c r="P218" s="130">
        <v>531.76099999999997</v>
      </c>
      <c r="Q218" s="130">
        <v>499.75400000000002</v>
      </c>
      <c r="R218" s="130">
        <v>501.43599999999998</v>
      </c>
      <c r="S218" s="130">
        <v>525.702</v>
      </c>
      <c r="T218" s="130">
        <v>561.6</v>
      </c>
      <c r="U218" s="130">
        <v>565.87</v>
      </c>
      <c r="V218" s="130">
        <v>643.577</v>
      </c>
      <c r="W218" s="130">
        <v>720.76499999999999</v>
      </c>
      <c r="X218" s="130">
        <v>793.57799999999997</v>
      </c>
      <c r="Y218" s="130">
        <v>866.78700000000003</v>
      </c>
      <c r="Z218" s="135">
        <v>947.08600000000001</v>
      </c>
      <c r="AA218" s="135">
        <v>1047.0999999999999</v>
      </c>
      <c r="AB218" s="135">
        <v>1172.288</v>
      </c>
      <c r="AC218" s="130">
        <v>1344.6880000000001</v>
      </c>
    </row>
    <row r="219" spans="1:29" x14ac:dyDescent="0.2">
      <c r="A219" s="102" t="s">
        <v>156</v>
      </c>
      <c r="B219" s="130" t="s">
        <v>52</v>
      </c>
      <c r="C219" s="130">
        <v>438.53907538762002</v>
      </c>
      <c r="D219" s="130">
        <v>572.04642583936959</v>
      </c>
      <c r="E219" s="130">
        <v>603.6299888879696</v>
      </c>
      <c r="F219" s="130">
        <v>605.59261817151776</v>
      </c>
      <c r="G219" s="130">
        <v>674.08989323713558</v>
      </c>
      <c r="H219" s="130">
        <v>773.4894863225669</v>
      </c>
      <c r="I219" s="130">
        <v>742.86723297457161</v>
      </c>
      <c r="J219" s="130">
        <v>760.2421115534828</v>
      </c>
      <c r="K219" s="130">
        <v>878.39423067064376</v>
      </c>
      <c r="L219" s="130">
        <v>929.48471231382132</v>
      </c>
      <c r="M219" s="130">
        <v>1015.3634434969584</v>
      </c>
      <c r="N219" s="130">
        <v>1190.8127811337597</v>
      </c>
      <c r="O219" s="130">
        <v>1224.46</v>
      </c>
      <c r="P219" s="130">
        <v>1426.2529999999999</v>
      </c>
      <c r="Q219" s="130">
        <v>1490.144</v>
      </c>
      <c r="R219" s="130">
        <v>1891.124</v>
      </c>
      <c r="S219" s="130">
        <v>1953.4090000000001</v>
      </c>
      <c r="T219" s="130">
        <v>2085.7939999999999</v>
      </c>
      <c r="U219" s="130">
        <v>2229.5349999999999</v>
      </c>
      <c r="V219" s="130">
        <v>2387.6680000000001</v>
      </c>
      <c r="W219" s="130">
        <v>2533.357</v>
      </c>
      <c r="X219" s="130">
        <v>2735.52</v>
      </c>
      <c r="Y219" s="130">
        <v>2832.62</v>
      </c>
      <c r="Z219" s="135">
        <v>2887.377</v>
      </c>
      <c r="AA219" s="135">
        <v>3046.6509999999998</v>
      </c>
      <c r="AB219" s="135">
        <v>3140.4059999999999</v>
      </c>
      <c r="AC219" s="130">
        <v>3293.308</v>
      </c>
    </row>
    <row r="220" spans="1:29" x14ac:dyDescent="0.2">
      <c r="A220" s="102" t="s">
        <v>157</v>
      </c>
      <c r="B220" s="130" t="s">
        <v>53</v>
      </c>
      <c r="C220" s="130">
        <v>12.034634054951082</v>
      </c>
      <c r="D220" s="130">
        <v>18.912936384880123</v>
      </c>
      <c r="E220" s="130">
        <v>22.036881520466277</v>
      </c>
      <c r="F220" s="130">
        <v>21.736664121702795</v>
      </c>
      <c r="G220" s="130">
        <v>24.757949247136853</v>
      </c>
      <c r="H220" s="130">
        <v>25.402559997254276</v>
      </c>
      <c r="I220" s="130">
        <v>26.568411049358673</v>
      </c>
      <c r="J220" s="130">
        <v>28.61276880295549</v>
      </c>
      <c r="K220" s="130">
        <v>29.444310680185087</v>
      </c>
      <c r="L220" s="130">
        <v>32.25157657349046</v>
      </c>
      <c r="M220" s="130">
        <v>38.006875375415696</v>
      </c>
      <c r="N220" s="130">
        <v>35.802563739611664</v>
      </c>
      <c r="O220" s="130">
        <v>39.301000000000002</v>
      </c>
      <c r="P220" s="130">
        <v>27.574999999999999</v>
      </c>
      <c r="Q220" s="130">
        <v>28.338000000000001</v>
      </c>
      <c r="R220" s="130">
        <v>37.67</v>
      </c>
      <c r="S220" s="130">
        <v>44.387999999999998</v>
      </c>
      <c r="T220" s="130">
        <v>45.524999999999999</v>
      </c>
      <c r="U220" s="130">
        <v>46.82</v>
      </c>
      <c r="V220" s="130">
        <v>48.570999999999998</v>
      </c>
      <c r="W220" s="130">
        <v>50.796999999999997</v>
      </c>
      <c r="X220" s="130">
        <v>55.033000000000001</v>
      </c>
      <c r="Y220" s="130">
        <v>59.139000000000003</v>
      </c>
      <c r="Z220" s="135">
        <v>64.231999999999999</v>
      </c>
      <c r="AA220" s="135">
        <v>65.972999999999999</v>
      </c>
      <c r="AB220" s="135">
        <v>66.272000000000006</v>
      </c>
      <c r="AC220" s="130">
        <v>68.959999999999994</v>
      </c>
    </row>
    <row r="221" spans="1:29" x14ac:dyDescent="0.2">
      <c r="A221" s="102" t="s">
        <v>105</v>
      </c>
      <c r="B221" s="130" t="s">
        <v>54</v>
      </c>
      <c r="C221" s="130">
        <v>191.50335507114494</v>
      </c>
      <c r="D221" s="130">
        <v>196.52410068367379</v>
      </c>
      <c r="E221" s="130">
        <v>218.30124094175181</v>
      </c>
      <c r="F221" s="130">
        <v>196.93322525829078</v>
      </c>
      <c r="G221" s="130">
        <v>214.89468326392566</v>
      </c>
      <c r="H221" s="130">
        <v>254.35398038413405</v>
      </c>
      <c r="I221" s="130">
        <v>226.19262247766093</v>
      </c>
      <c r="J221" s="130">
        <v>277.31391561220357</v>
      </c>
      <c r="K221" s="130">
        <v>257.91689399258746</v>
      </c>
      <c r="L221" s="130">
        <v>288.17193673037434</v>
      </c>
      <c r="M221" s="130">
        <v>284.2371870436362</v>
      </c>
      <c r="N221" s="130">
        <v>334.64091161723479</v>
      </c>
      <c r="O221" s="130">
        <v>315.79000000000002</v>
      </c>
      <c r="P221" s="130">
        <v>309.74099999999999</v>
      </c>
      <c r="Q221" s="130">
        <v>319.83600000000001</v>
      </c>
      <c r="R221" s="130">
        <v>341.61799999999999</v>
      </c>
      <c r="S221" s="130">
        <v>415.99700000000001</v>
      </c>
      <c r="T221" s="130">
        <v>438.113</v>
      </c>
      <c r="U221" s="130">
        <v>449.64499999999998</v>
      </c>
      <c r="V221" s="130">
        <v>483.16199999999998</v>
      </c>
      <c r="W221" s="130">
        <v>536.25</v>
      </c>
      <c r="X221" s="130">
        <v>555.42999999999995</v>
      </c>
      <c r="Y221" s="130">
        <v>677.39800000000002</v>
      </c>
      <c r="Z221" s="135">
        <v>778.48099999999999</v>
      </c>
      <c r="AA221" s="135">
        <v>838.423</v>
      </c>
      <c r="AB221" s="135">
        <v>916.24599999999998</v>
      </c>
      <c r="AC221" s="130">
        <v>1123.0940000000001</v>
      </c>
    </row>
    <row r="222" spans="1:29" x14ac:dyDescent="0.2">
      <c r="A222" s="102" t="s">
        <v>158</v>
      </c>
      <c r="B222" s="130" t="s">
        <v>55</v>
      </c>
      <c r="C222" s="130">
        <v>125.15959845101679</v>
      </c>
      <c r="D222" s="130">
        <v>149.07645644977163</v>
      </c>
      <c r="E222" s="130">
        <v>192.48453735273327</v>
      </c>
      <c r="F222" s="130">
        <v>215.67495170512726</v>
      </c>
      <c r="G222" s="130">
        <v>190.48989667356747</v>
      </c>
      <c r="H222" s="130">
        <v>192.98001463663113</v>
      </c>
      <c r="I222" s="130">
        <v>197.04171065433684</v>
      </c>
      <c r="J222" s="130">
        <v>267.7034525717545</v>
      </c>
      <c r="K222" s="130">
        <v>356.66767149730077</v>
      </c>
      <c r="L222" s="130">
        <v>403.07586493234027</v>
      </c>
      <c r="M222" s="130">
        <v>460.02467075774399</v>
      </c>
      <c r="N222" s="130">
        <v>517.2797403995778</v>
      </c>
      <c r="O222" s="130">
        <v>566.16399999999999</v>
      </c>
      <c r="P222" s="130">
        <v>515.41600000000005</v>
      </c>
      <c r="Q222" s="130">
        <v>535.37300000000005</v>
      </c>
      <c r="R222" s="130">
        <v>569.76499999999999</v>
      </c>
      <c r="S222" s="130">
        <v>684.37300000000005</v>
      </c>
      <c r="T222" s="130">
        <v>760.78899999999999</v>
      </c>
      <c r="U222" s="130">
        <v>797.56799999999998</v>
      </c>
      <c r="V222" s="130">
        <v>823.83</v>
      </c>
      <c r="W222" s="130">
        <v>930.49900000000002</v>
      </c>
      <c r="X222" s="130">
        <v>993.596</v>
      </c>
      <c r="Y222" s="130">
        <v>1094.0509999999999</v>
      </c>
      <c r="Z222" s="135">
        <v>1199.6489999999999</v>
      </c>
      <c r="AA222" s="135">
        <v>1222.808</v>
      </c>
      <c r="AB222" s="135">
        <v>1297.2809999999999</v>
      </c>
      <c r="AC222" s="130">
        <v>1373.779</v>
      </c>
    </row>
    <row r="223" spans="1:29" x14ac:dyDescent="0.2">
      <c r="A223" s="102" t="s">
        <v>159</v>
      </c>
      <c r="B223" s="130" t="s">
        <v>56</v>
      </c>
      <c r="C223" s="130">
        <v>34.269648368450376</v>
      </c>
      <c r="D223" s="130">
        <v>36.312663802697472</v>
      </c>
      <c r="E223" s="130">
        <v>42.901194457419962</v>
      </c>
      <c r="F223" s="130">
        <v>65.305407542802214</v>
      </c>
      <c r="G223" s="130">
        <v>84.420830586434576</v>
      </c>
      <c r="H223" s="130">
        <v>79.727803413724502</v>
      </c>
      <c r="I223" s="130">
        <v>100.05090041795354</v>
      </c>
      <c r="J223" s="130">
        <v>130.89809152807157</v>
      </c>
      <c r="K223" s="130">
        <v>156.75865868576449</v>
      </c>
      <c r="L223" s="130">
        <v>157.92535028220297</v>
      </c>
      <c r="M223" s="130">
        <v>175.02563186116561</v>
      </c>
      <c r="N223" s="130">
        <v>172.59918083805417</v>
      </c>
      <c r="O223" s="130">
        <v>190.94</v>
      </c>
      <c r="P223" s="130">
        <v>217.43700000000001</v>
      </c>
      <c r="Q223" s="130">
        <v>245.7</v>
      </c>
      <c r="R223" s="130">
        <v>262.762</v>
      </c>
      <c r="S223" s="130">
        <v>253.874</v>
      </c>
      <c r="T223" s="130">
        <v>269.50900000000001</v>
      </c>
      <c r="U223" s="130">
        <v>284.67700000000002</v>
      </c>
      <c r="V223" s="130">
        <v>291.65199999999999</v>
      </c>
      <c r="W223" s="130">
        <v>301.67200000000003</v>
      </c>
      <c r="X223" s="130">
        <v>322.33499999999998</v>
      </c>
      <c r="Y223" s="130">
        <v>331.149</v>
      </c>
      <c r="Z223" s="135">
        <v>374.43299999999999</v>
      </c>
      <c r="AA223" s="135">
        <v>365.327</v>
      </c>
      <c r="AB223" s="135">
        <v>334.83300000000003</v>
      </c>
      <c r="AC223" s="130">
        <v>342.74299999999999</v>
      </c>
    </row>
    <row r="224" spans="1:29" x14ac:dyDescent="0.2">
      <c r="A224" s="102" t="s">
        <v>160</v>
      </c>
      <c r="B224" s="130" t="s">
        <v>57</v>
      </c>
      <c r="C224" s="130">
        <v>84.763596785381765</v>
      </c>
      <c r="D224" s="130">
        <v>105.58688906254052</v>
      </c>
      <c r="E224" s="130">
        <v>173.53110878509662</v>
      </c>
      <c r="F224" s="130">
        <v>148.60868327487734</v>
      </c>
      <c r="G224" s="130">
        <v>123.38100523356816</v>
      </c>
      <c r="H224" s="130">
        <v>128.0843943763314</v>
      </c>
      <c r="I224" s="130">
        <v>125.90205653769104</v>
      </c>
      <c r="J224" s="130">
        <v>134.05221109609113</v>
      </c>
      <c r="K224" s="130">
        <v>139.30006938229545</v>
      </c>
      <c r="L224" s="130">
        <v>155.02007636139618</v>
      </c>
      <c r="M224" s="130">
        <v>170.15025198413448</v>
      </c>
      <c r="N224" s="130">
        <v>161.58107855216471</v>
      </c>
      <c r="O224" s="130">
        <v>200.518</v>
      </c>
      <c r="P224" s="130">
        <v>174.08</v>
      </c>
      <c r="Q224" s="130">
        <v>202.953</v>
      </c>
      <c r="R224" s="130">
        <v>251.33099999999999</v>
      </c>
      <c r="S224" s="130">
        <v>267.07400000000001</v>
      </c>
      <c r="T224" s="130">
        <v>290.68700000000001</v>
      </c>
      <c r="U224" s="130">
        <v>465.76299999999998</v>
      </c>
      <c r="V224" s="130">
        <v>381.27699999999999</v>
      </c>
      <c r="W224" s="130">
        <v>431.49599999999998</v>
      </c>
      <c r="X224" s="130">
        <v>466.68099999999998</v>
      </c>
      <c r="Y224" s="130">
        <v>498.97699999999998</v>
      </c>
      <c r="Z224" s="135">
        <v>544.60900000000004</v>
      </c>
      <c r="AA224" s="135">
        <v>584.58399999999995</v>
      </c>
      <c r="AB224" s="135">
        <v>641.42200000000003</v>
      </c>
      <c r="AC224" s="130">
        <v>679.29200000000003</v>
      </c>
    </row>
    <row r="225" spans="1:61" x14ac:dyDescent="0.2">
      <c r="A225" s="102" t="s">
        <v>161</v>
      </c>
      <c r="B225" s="130" t="s">
        <v>58</v>
      </c>
      <c r="C225" s="130">
        <v>340.18993479234592</v>
      </c>
      <c r="D225" s="130">
        <v>313.83656654229492</v>
      </c>
      <c r="E225" s="130">
        <v>334.11620313687604</v>
      </c>
      <c r="F225" s="130">
        <v>342.35265337476523</v>
      </c>
      <c r="G225" s="130">
        <v>363.9311416012518</v>
      </c>
      <c r="H225" s="130">
        <v>382.46201779762714</v>
      </c>
      <c r="I225" s="130">
        <v>412.33973984804368</v>
      </c>
      <c r="J225" s="130">
        <v>418.11249736770179</v>
      </c>
      <c r="K225" s="130">
        <v>451.37292949574942</v>
      </c>
      <c r="L225" s="130">
        <v>477.51569668686824</v>
      </c>
      <c r="M225" s="130">
        <v>495.70058410595823</v>
      </c>
      <c r="N225" s="130">
        <v>522.35889615265148</v>
      </c>
      <c r="O225" s="130">
        <v>508.44400000000002</v>
      </c>
      <c r="P225" s="130">
        <v>541.36300000000006</v>
      </c>
      <c r="Q225" s="130">
        <v>565.14800000000002</v>
      </c>
      <c r="R225" s="130">
        <v>616.89200000000005</v>
      </c>
      <c r="S225" s="130">
        <v>635.63099999999997</v>
      </c>
      <c r="T225" s="130">
        <v>652.07100000000003</v>
      </c>
      <c r="U225" s="130">
        <v>659.375</v>
      </c>
      <c r="V225" s="130">
        <v>723.00800000000004</v>
      </c>
      <c r="W225" s="130">
        <v>800.66499999999996</v>
      </c>
      <c r="X225" s="130">
        <v>818.10599999999999</v>
      </c>
      <c r="Y225" s="130">
        <v>859.16700000000003</v>
      </c>
      <c r="Z225" s="135">
        <v>930.82899999999995</v>
      </c>
      <c r="AA225" s="135">
        <v>962.91899999999998</v>
      </c>
      <c r="AB225" s="135">
        <v>1030.3130000000001</v>
      </c>
      <c r="AC225" s="130">
        <v>1093.155</v>
      </c>
    </row>
    <row r="226" spans="1:61" x14ac:dyDescent="0.2">
      <c r="A226" s="102" t="s">
        <v>162</v>
      </c>
      <c r="B226" s="130" t="s">
        <v>59</v>
      </c>
      <c r="C226" s="130">
        <v>191.73514151083225</v>
      </c>
      <c r="D226" s="130">
        <v>200.99138741697533</v>
      </c>
      <c r="E226" s="130">
        <v>224.26742041457257</v>
      </c>
      <c r="F226" s="130">
        <v>262.44099989092638</v>
      </c>
      <c r="G226" s="130">
        <v>352.96960780625346</v>
      </c>
      <c r="H226" s="130">
        <v>395.71905473667579</v>
      </c>
      <c r="I226" s="130">
        <v>417.14202772702731</v>
      </c>
      <c r="J226" s="130">
        <v>429.23313410807827</v>
      </c>
      <c r="K226" s="130">
        <v>472.39997540064542</v>
      </c>
      <c r="L226" s="130">
        <v>482.99280597621538</v>
      </c>
      <c r="M226" s="130">
        <v>433.52787161442865</v>
      </c>
      <c r="N226" s="130">
        <v>502.94701714788818</v>
      </c>
      <c r="O226" s="130">
        <v>518.90300000000002</v>
      </c>
      <c r="P226" s="130">
        <v>583.96799999999996</v>
      </c>
      <c r="Q226" s="130">
        <v>652.90200000000004</v>
      </c>
      <c r="R226" s="130">
        <v>630.12300000000005</v>
      </c>
      <c r="S226" s="130">
        <v>686.34</v>
      </c>
      <c r="T226" s="130">
        <v>649.44200000000001</v>
      </c>
      <c r="U226" s="130">
        <v>693.02599999999995</v>
      </c>
      <c r="V226" s="130">
        <v>739.12400000000002</v>
      </c>
      <c r="W226" s="130">
        <v>799.35500000000002</v>
      </c>
      <c r="X226" s="130">
        <v>859.77200000000005</v>
      </c>
      <c r="Y226" s="130">
        <v>901.67</v>
      </c>
      <c r="Z226" s="135">
        <v>1082.58</v>
      </c>
      <c r="AA226" s="135">
        <v>1018.7430000000001</v>
      </c>
      <c r="AB226" s="135">
        <v>1061.6010000000001</v>
      </c>
      <c r="AC226" s="130">
        <v>1052.673</v>
      </c>
    </row>
    <row r="227" spans="1:61" x14ac:dyDescent="0.2">
      <c r="A227" s="102" t="s">
        <v>163</v>
      </c>
      <c r="B227" s="130" t="s">
        <v>61</v>
      </c>
      <c r="C227" s="130">
        <v>282.82449321579702</v>
      </c>
      <c r="D227" s="130">
        <v>242.10599732850633</v>
      </c>
      <c r="E227" s="130">
        <v>222.95093467081892</v>
      </c>
      <c r="F227" s="130">
        <v>243.48219918469979</v>
      </c>
      <c r="G227" s="130">
        <v>255.82623739407509</v>
      </c>
      <c r="H227" s="130">
        <v>270.66176791684069</v>
      </c>
      <c r="I227" s="130">
        <v>281.81540262223581</v>
      </c>
      <c r="J227" s="130">
        <v>306.55191477235866</v>
      </c>
      <c r="K227" s="130">
        <v>342.08615207080652</v>
      </c>
      <c r="L227" s="130">
        <v>367.23393172039971</v>
      </c>
      <c r="M227" s="130">
        <v>396.57673739002763</v>
      </c>
      <c r="N227" s="130">
        <v>446.46897046175428</v>
      </c>
      <c r="O227" s="130">
        <v>452.77800000000002</v>
      </c>
      <c r="P227" s="130">
        <v>395.61099999999999</v>
      </c>
      <c r="Q227" s="130">
        <v>420.61200000000002</v>
      </c>
      <c r="R227" s="130">
        <v>536.46199999999999</v>
      </c>
      <c r="S227" s="130">
        <v>581.55999999999995</v>
      </c>
      <c r="T227" s="130">
        <v>578.46600000000001</v>
      </c>
      <c r="U227" s="130">
        <v>676.17</v>
      </c>
      <c r="V227" s="130">
        <v>737.92100000000005</v>
      </c>
      <c r="W227" s="130">
        <v>818.12800000000004</v>
      </c>
      <c r="X227" s="130">
        <v>873.245</v>
      </c>
      <c r="Y227" s="130">
        <v>936.61199999999997</v>
      </c>
      <c r="Z227" s="135">
        <v>978.06100000000004</v>
      </c>
      <c r="AA227" s="135">
        <v>1024.1600000000001</v>
      </c>
      <c r="AB227" s="135">
        <v>1070.1579999999999</v>
      </c>
      <c r="AC227" s="130">
        <v>1127.251</v>
      </c>
    </row>
    <row r="228" spans="1:61" x14ac:dyDescent="0.2">
      <c r="A228" s="102" t="s">
        <v>60</v>
      </c>
      <c r="B228" s="130" t="s">
        <v>62</v>
      </c>
      <c r="C228" s="130">
        <v>121.72212297397313</v>
      </c>
      <c r="D228" s="130">
        <v>87.445962964095088</v>
      </c>
      <c r="E228" s="130">
        <v>102.5476569430199</v>
      </c>
      <c r="F228" s="130">
        <v>109.14614023813672</v>
      </c>
      <c r="G228" s="130">
        <v>116.38461965067424</v>
      </c>
      <c r="H228" s="130">
        <v>119.99562518449133</v>
      </c>
      <c r="I228" s="130">
        <v>181.60796398110193</v>
      </c>
      <c r="J228" s="130">
        <v>183.42069723651554</v>
      </c>
      <c r="K228" s="130">
        <v>166.75177462276548</v>
      </c>
      <c r="L228" s="130">
        <v>194.0282900803881</v>
      </c>
      <c r="M228" s="130">
        <v>221.70386237675075</v>
      </c>
      <c r="N228" s="130">
        <v>248.46275514851118</v>
      </c>
      <c r="O228" s="130">
        <v>264.649</v>
      </c>
      <c r="P228" s="130">
        <v>290.99700000000001</v>
      </c>
      <c r="Q228" s="130">
        <v>318.839</v>
      </c>
      <c r="R228" s="130">
        <v>340.72199999999998</v>
      </c>
      <c r="S228" s="130">
        <v>365.786</v>
      </c>
      <c r="T228" s="130">
        <v>395.779</v>
      </c>
      <c r="U228" s="130">
        <v>417.38</v>
      </c>
      <c r="V228" s="130">
        <v>443.637</v>
      </c>
      <c r="W228" s="130">
        <v>478.75099999999998</v>
      </c>
      <c r="X228" s="130">
        <v>517.70500000000004</v>
      </c>
      <c r="Y228" s="130">
        <v>553.94000000000005</v>
      </c>
      <c r="Z228" s="135">
        <v>599.85799999999995</v>
      </c>
      <c r="AA228" s="135">
        <v>623.03599999999994</v>
      </c>
      <c r="AB228" s="135">
        <v>653.55999999999995</v>
      </c>
      <c r="AC228" s="130">
        <v>688.54700000000003</v>
      </c>
    </row>
    <row r="229" spans="1:61" x14ac:dyDescent="0.2">
      <c r="A229" s="102" t="s">
        <v>164</v>
      </c>
      <c r="B229" s="130" t="s">
        <v>63</v>
      </c>
      <c r="C229" s="130">
        <v>128.59504953455155</v>
      </c>
      <c r="D229" s="130">
        <v>112.99002569382216</v>
      </c>
      <c r="E229" s="130">
        <v>135.02462943718089</v>
      </c>
      <c r="F229" s="130">
        <v>151.06909809161425</v>
      </c>
      <c r="G229" s="130">
        <v>180.83446630627722</v>
      </c>
      <c r="H229" s="130">
        <v>210.60715624865625</v>
      </c>
      <c r="I229" s="130">
        <v>156.85054183500063</v>
      </c>
      <c r="J229" s="130">
        <v>132.24173242422674</v>
      </c>
      <c r="K229" s="130">
        <v>199.68434191540513</v>
      </c>
      <c r="L229" s="130">
        <v>203.14253654904397</v>
      </c>
      <c r="M229" s="130">
        <v>216.18557278248301</v>
      </c>
      <c r="N229" s="130">
        <v>227.62461862885746</v>
      </c>
      <c r="O229" s="130">
        <v>221.84200000000001</v>
      </c>
      <c r="P229" s="130">
        <v>229.71600000000001</v>
      </c>
      <c r="Q229" s="130">
        <v>236.94399999999999</v>
      </c>
      <c r="R229" s="130">
        <v>254.27699999999999</v>
      </c>
      <c r="S229" s="130">
        <v>274.99900000000002</v>
      </c>
      <c r="T229" s="130">
        <v>286.279</v>
      </c>
      <c r="U229" s="130">
        <v>307.40800000000002</v>
      </c>
      <c r="V229" s="130">
        <v>324.47300000000001</v>
      </c>
      <c r="W229" s="130">
        <v>343.65899999999999</v>
      </c>
      <c r="X229" s="130">
        <v>366.976</v>
      </c>
      <c r="Y229" s="130">
        <v>365.04700000000003</v>
      </c>
      <c r="Z229" s="135">
        <v>376.50099999999998</v>
      </c>
      <c r="AA229" s="135">
        <v>389.39299999999997</v>
      </c>
      <c r="AB229" s="135">
        <v>407.56799999999998</v>
      </c>
      <c r="AC229" s="130">
        <v>418.38600000000002</v>
      </c>
    </row>
    <row r="230" spans="1:61" x14ac:dyDescent="0.2">
      <c r="A230" s="102" t="s">
        <v>101</v>
      </c>
      <c r="B230" s="130" t="s">
        <v>65</v>
      </c>
      <c r="C230" s="130">
        <v>127.44211401175014</v>
      </c>
      <c r="D230" s="130">
        <v>134.97789512118106</v>
      </c>
      <c r="E230" s="130">
        <v>144.52751140415597</v>
      </c>
      <c r="F230" s="130">
        <v>147.3334985607313</v>
      </c>
      <c r="G230" s="130">
        <v>156.0779093237189</v>
      </c>
      <c r="H230" s="130">
        <v>171.24590995938189</v>
      </c>
      <c r="I230" s="130">
        <v>185.09867384142251</v>
      </c>
      <c r="J230" s="130">
        <v>195.65333303361206</v>
      </c>
      <c r="K230" s="130">
        <v>207.07964373001926</v>
      </c>
      <c r="L230" s="130">
        <v>232.05209276992679</v>
      </c>
      <c r="M230" s="130">
        <v>255.26316740311722</v>
      </c>
      <c r="N230" s="130">
        <v>284.76956312720699</v>
      </c>
      <c r="O230" s="130">
        <v>290.86599999999999</v>
      </c>
      <c r="P230" s="130">
        <v>294.40300000000002</v>
      </c>
      <c r="Q230" s="130">
        <v>307.14299999999997</v>
      </c>
      <c r="R230" s="130">
        <v>270.053</v>
      </c>
      <c r="S230" s="130">
        <v>295.88200000000001</v>
      </c>
      <c r="T230" s="130">
        <v>297.48700000000002</v>
      </c>
      <c r="U230" s="130">
        <v>319.18099999999998</v>
      </c>
      <c r="V230" s="130">
        <v>335.63400000000001</v>
      </c>
      <c r="W230" s="130">
        <v>360.57100000000003</v>
      </c>
      <c r="X230" s="130">
        <v>390.80700000000002</v>
      </c>
      <c r="Y230" s="130">
        <v>412.56299999999999</v>
      </c>
      <c r="Z230" s="135">
        <v>432.47800000000001</v>
      </c>
      <c r="AA230" s="135">
        <v>458.21300000000002</v>
      </c>
      <c r="AB230" s="135">
        <v>476.66399999999999</v>
      </c>
      <c r="AC230" s="130">
        <v>508.017</v>
      </c>
    </row>
    <row r="231" spans="1:61" x14ac:dyDescent="0.2">
      <c r="A231" s="102" t="s">
        <v>66</v>
      </c>
      <c r="B231" s="130"/>
      <c r="C231" s="130">
        <v>3874.0687859821132</v>
      </c>
      <c r="D231" s="130">
        <v>4284.416349911904</v>
      </c>
      <c r="E231" s="130">
        <v>4599.6318897404071</v>
      </c>
      <c r="F231" s="130">
        <v>4839.440734699011</v>
      </c>
      <c r="G231" s="130">
        <v>5352.4739848928402</v>
      </c>
      <c r="H231" s="130">
        <v>5826.0284311351334</v>
      </c>
      <c r="I231" s="130">
        <v>6072.4603535599708</v>
      </c>
      <c r="J231" s="130">
        <v>6613.3995109979987</v>
      </c>
      <c r="K231" s="130">
        <v>6970.0963910640348</v>
      </c>
      <c r="L231" s="130">
        <v>7422.9351826681632</v>
      </c>
      <c r="M231" s="130">
        <v>7780.8207282228705</v>
      </c>
      <c r="N231" s="130">
        <v>8536.8484970552745</v>
      </c>
      <c r="O231" s="130">
        <v>8786.6080000000002</v>
      </c>
      <c r="P231" s="130">
        <v>9353.3320000000003</v>
      </c>
      <c r="Q231" s="130">
        <v>9806.4950000000008</v>
      </c>
      <c r="R231" s="130">
        <v>11063.712</v>
      </c>
      <c r="S231" s="130">
        <v>11458.98</v>
      </c>
      <c r="T231" s="130">
        <v>12090.601000000001</v>
      </c>
      <c r="U231" s="130">
        <v>12976.75</v>
      </c>
      <c r="V231" s="130">
        <v>13941.140000000001</v>
      </c>
      <c r="W231" s="130">
        <v>15022.130000000001</v>
      </c>
      <c r="X231" s="130">
        <v>16101.724000000002</v>
      </c>
      <c r="Y231" s="130">
        <v>16828.132999999998</v>
      </c>
      <c r="Z231" s="135">
        <v>17794.110999999997</v>
      </c>
      <c r="AA231" s="135">
        <v>18662.559000000001</v>
      </c>
      <c r="AB231" s="135">
        <v>19737.316000000003</v>
      </c>
      <c r="AC231" s="130">
        <v>21035.708999999999</v>
      </c>
    </row>
    <row r="232" spans="1:61" ht="10.8" thickBot="1" x14ac:dyDescent="0.25">
      <c r="A232" s="112" t="s">
        <v>67</v>
      </c>
      <c r="B232" s="136"/>
      <c r="C232" s="136">
        <v>238.63916133855784</v>
      </c>
      <c r="D232" s="136">
        <v>319.63693483294043</v>
      </c>
      <c r="E232" s="136">
        <v>402.0182960820905</v>
      </c>
      <c r="F232" s="136">
        <v>436.33326841508347</v>
      </c>
      <c r="G232" s="136">
        <v>509.57543740113789</v>
      </c>
      <c r="H232" s="136">
        <v>563.86922199023672</v>
      </c>
      <c r="I232" s="136">
        <v>517.07027390379221</v>
      </c>
      <c r="J232" s="136">
        <v>566.12515506159991</v>
      </c>
      <c r="K232" s="136">
        <v>632.48663911641665</v>
      </c>
      <c r="L232" s="136">
        <v>647.72920130582793</v>
      </c>
      <c r="M232" s="136">
        <v>674.97191134500247</v>
      </c>
      <c r="N232" s="136">
        <v>671.64855144564604</v>
      </c>
      <c r="O232" s="136">
        <v>678.32399999999996</v>
      </c>
      <c r="P232" s="136">
        <v>767.75300000000004</v>
      </c>
      <c r="Q232" s="136">
        <v>912.43399999999997</v>
      </c>
      <c r="R232" s="136">
        <v>762.72799999999995</v>
      </c>
      <c r="S232" s="136">
        <v>826.32799999999997</v>
      </c>
      <c r="T232" s="136">
        <v>857.83100000000002</v>
      </c>
      <c r="U232" s="136">
        <v>866.38900000000001</v>
      </c>
      <c r="V232" s="136">
        <v>917.46400000000006</v>
      </c>
      <c r="W232" s="136">
        <v>959.15</v>
      </c>
      <c r="X232" s="136">
        <v>1174.5940000000001</v>
      </c>
      <c r="Y232" s="136">
        <v>1457.249</v>
      </c>
      <c r="Z232" s="137">
        <v>1550.7270000000001</v>
      </c>
      <c r="AA232" s="137">
        <v>1665.8040000000001</v>
      </c>
      <c r="AB232" s="137">
        <v>1755.2180000000001</v>
      </c>
      <c r="AC232" s="136">
        <v>1819.1289999999999</v>
      </c>
    </row>
    <row r="233" spans="1:61" ht="10.8" thickBot="1" x14ac:dyDescent="0.25">
      <c r="A233" s="116" t="s">
        <v>68</v>
      </c>
      <c r="B233" s="131"/>
      <c r="C233" s="131">
        <v>4112.7079473206713</v>
      </c>
      <c r="D233" s="131">
        <v>4604.0532847448449</v>
      </c>
      <c r="E233" s="131">
        <v>5001.6501858224974</v>
      </c>
      <c r="F233" s="131">
        <v>5275.7740031140947</v>
      </c>
      <c r="G233" s="131">
        <v>5862.0494222939778</v>
      </c>
      <c r="H233" s="131">
        <v>6389.8976531253702</v>
      </c>
      <c r="I233" s="131">
        <v>6589.5306274637633</v>
      </c>
      <c r="J233" s="131">
        <v>7179.5246660595985</v>
      </c>
      <c r="K233" s="131">
        <v>7602.5830301804517</v>
      </c>
      <c r="L233" s="131">
        <v>8070.6643839739909</v>
      </c>
      <c r="M233" s="131">
        <v>8455.7926395678733</v>
      </c>
      <c r="N233" s="131">
        <v>9208.4970485009198</v>
      </c>
      <c r="O233" s="131">
        <v>9464.9320000000007</v>
      </c>
      <c r="P233" s="131">
        <v>10121.085000000001</v>
      </c>
      <c r="Q233" s="131">
        <v>10718.929</v>
      </c>
      <c r="R233" s="131">
        <v>11826.439999999999</v>
      </c>
      <c r="S233" s="131">
        <v>12285.307999999999</v>
      </c>
      <c r="T233" s="131">
        <v>12948.432000000001</v>
      </c>
      <c r="U233" s="131">
        <v>13843.138999999999</v>
      </c>
      <c r="V233" s="131">
        <v>14858.604000000001</v>
      </c>
      <c r="W233" s="131">
        <v>15981.28</v>
      </c>
      <c r="X233" s="131">
        <v>17276.318000000003</v>
      </c>
      <c r="Y233" s="131">
        <v>18285.381999999998</v>
      </c>
      <c r="Z233" s="138">
        <v>19344.837999999996</v>
      </c>
      <c r="AA233" s="138">
        <v>20328.363000000001</v>
      </c>
      <c r="AB233" s="138">
        <v>21492.534000000003</v>
      </c>
      <c r="AC233" s="131">
        <v>22854.838</v>
      </c>
    </row>
    <row r="234" spans="1:61" x14ac:dyDescent="0.2">
      <c r="B234" s="95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61" x14ac:dyDescent="0.2">
      <c r="B235" s="95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133"/>
      <c r="AA235" s="133"/>
      <c r="AB235" s="133"/>
    </row>
    <row r="236" spans="1:61" ht="13.2" x14ac:dyDescent="0.25">
      <c r="A236" s="78" t="s">
        <v>208</v>
      </c>
      <c r="B236" s="78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41"/>
      <c r="AA236" s="41"/>
      <c r="AB236" s="41"/>
    </row>
    <row r="237" spans="1:61" ht="10.8" thickBot="1" x14ac:dyDescent="0.25">
      <c r="A237" s="78" t="s">
        <v>166</v>
      </c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</row>
    <row r="238" spans="1:61" ht="10.8" thickBot="1" x14ac:dyDescent="0.25">
      <c r="A238" s="79" t="s">
        <v>0</v>
      </c>
      <c r="B238" s="80" t="s">
        <v>19</v>
      </c>
      <c r="C238" s="80">
        <v>1993</v>
      </c>
      <c r="D238" s="80">
        <v>1994</v>
      </c>
      <c r="E238" s="80">
        <v>1995</v>
      </c>
      <c r="F238" s="80">
        <v>1996</v>
      </c>
      <c r="G238" s="80">
        <v>1997</v>
      </c>
      <c r="H238" s="80">
        <v>1998</v>
      </c>
      <c r="I238" s="80">
        <v>1999</v>
      </c>
      <c r="J238" s="80">
        <v>2000</v>
      </c>
      <c r="K238" s="80">
        <v>2001</v>
      </c>
      <c r="L238" s="80">
        <v>2002</v>
      </c>
      <c r="M238" s="80">
        <v>2003</v>
      </c>
      <c r="N238" s="80">
        <v>2004</v>
      </c>
      <c r="O238" s="80">
        <v>2005</v>
      </c>
      <c r="P238" s="80">
        <v>2006</v>
      </c>
      <c r="Q238" s="80">
        <v>2007</v>
      </c>
      <c r="R238" s="80">
        <v>2008</v>
      </c>
      <c r="S238" s="80">
        <v>2009</v>
      </c>
      <c r="T238" s="80">
        <v>2010</v>
      </c>
      <c r="U238" s="80">
        <v>2011</v>
      </c>
      <c r="V238" s="80">
        <v>2012</v>
      </c>
      <c r="W238" s="80">
        <v>2013</v>
      </c>
      <c r="X238" s="80">
        <v>2014</v>
      </c>
      <c r="Y238" s="80">
        <v>2015</v>
      </c>
      <c r="Z238" s="81">
        <v>2016</v>
      </c>
      <c r="AA238" s="81">
        <v>2017</v>
      </c>
      <c r="AB238" s="81">
        <v>2018</v>
      </c>
      <c r="AC238" s="80">
        <v>2019</v>
      </c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</row>
    <row r="239" spans="1:61" x14ac:dyDescent="0.2">
      <c r="A239" s="126" t="s">
        <v>121</v>
      </c>
      <c r="B239" s="127" t="s">
        <v>20</v>
      </c>
      <c r="C239" s="128">
        <v>687.51780320352793</v>
      </c>
      <c r="D239" s="128">
        <v>721.32283786804112</v>
      </c>
      <c r="E239" s="128">
        <v>719.14213407889258</v>
      </c>
      <c r="F239" s="128">
        <v>772.46448470616667</v>
      </c>
      <c r="G239" s="128">
        <v>793.84485135717614</v>
      </c>
      <c r="H239" s="128">
        <v>824.97054745000344</v>
      </c>
      <c r="I239" s="128">
        <v>847.61769698094224</v>
      </c>
      <c r="J239" s="128">
        <v>897.81463936320802</v>
      </c>
      <c r="K239" s="128">
        <v>947.26502127924118</v>
      </c>
      <c r="L239" s="128">
        <v>1011.6806110599215</v>
      </c>
      <c r="M239" s="128">
        <v>989.72881950874205</v>
      </c>
      <c r="N239" s="128">
        <v>1048.2465100382835</v>
      </c>
      <c r="O239" s="128">
        <v>957.90200000000004</v>
      </c>
      <c r="P239" s="128">
        <v>929.79300000000001</v>
      </c>
      <c r="Q239" s="128">
        <v>959.81978819862195</v>
      </c>
      <c r="R239" s="128">
        <v>996.85900000000004</v>
      </c>
      <c r="S239" s="128">
        <v>1019.9226643463759</v>
      </c>
      <c r="T239" s="128">
        <v>1073.3118501855488</v>
      </c>
      <c r="U239" s="128">
        <v>1101.1810245787635</v>
      </c>
      <c r="V239" s="128">
        <v>1142.2794260857945</v>
      </c>
      <c r="W239" s="128">
        <v>1226.0423245726629</v>
      </c>
      <c r="X239" s="128">
        <v>1283.345</v>
      </c>
      <c r="Y239" s="128">
        <v>1364.7619999999999</v>
      </c>
      <c r="Z239" s="129">
        <v>1447.2486159277312</v>
      </c>
      <c r="AA239" s="129">
        <v>1479.769</v>
      </c>
      <c r="AB239" s="129">
        <v>1550.1113885140053</v>
      </c>
      <c r="AC239" s="128">
        <v>1604.864</v>
      </c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</row>
    <row r="240" spans="1:61" x14ac:dyDescent="0.2">
      <c r="A240" s="102" t="s">
        <v>122</v>
      </c>
      <c r="B240" s="130" t="s">
        <v>21</v>
      </c>
      <c r="C240" s="104">
        <v>77.273617066189729</v>
      </c>
      <c r="D240" s="104">
        <v>83.277749731775089</v>
      </c>
      <c r="E240" s="104">
        <v>82.280916080727906</v>
      </c>
      <c r="F240" s="104">
        <v>87.504308298418536</v>
      </c>
      <c r="G240" s="104">
        <v>96.808334750121929</v>
      </c>
      <c r="H240" s="104">
        <v>105.914107959465</v>
      </c>
      <c r="I240" s="104">
        <v>108.4667782322242</v>
      </c>
      <c r="J240" s="104">
        <v>115.54534851572718</v>
      </c>
      <c r="K240" s="104">
        <v>127.18813456594783</v>
      </c>
      <c r="L240" s="104">
        <v>130.9719786088782</v>
      </c>
      <c r="M240" s="104">
        <v>122.39674634337202</v>
      </c>
      <c r="N240" s="104">
        <v>130.37122632239485</v>
      </c>
      <c r="O240" s="104">
        <v>124.971</v>
      </c>
      <c r="P240" s="104">
        <v>130.93899999999999</v>
      </c>
      <c r="Q240" s="104">
        <v>130.78740479055014</v>
      </c>
      <c r="R240" s="104">
        <v>142.738</v>
      </c>
      <c r="S240" s="104">
        <v>150.8913933287981</v>
      </c>
      <c r="T240" s="104">
        <v>159.19634630552039</v>
      </c>
      <c r="U240" s="104">
        <v>167.08315814461037</v>
      </c>
      <c r="V240" s="104">
        <v>173.86863447614977</v>
      </c>
      <c r="W240" s="104">
        <v>190.96305179673473</v>
      </c>
      <c r="X240" s="104">
        <v>201.785</v>
      </c>
      <c r="Y240" s="104">
        <v>216.33500000000001</v>
      </c>
      <c r="Z240" s="105">
        <v>225.74090558991938</v>
      </c>
      <c r="AA240" s="105">
        <v>236.27496113652933</v>
      </c>
      <c r="AB240" s="105">
        <v>246.61509772101388</v>
      </c>
      <c r="AC240" s="104">
        <v>260.14499999999998</v>
      </c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</row>
    <row r="241" spans="1:61" x14ac:dyDescent="0.2">
      <c r="A241" s="102" t="s">
        <v>8</v>
      </c>
      <c r="B241" s="130" t="s">
        <v>22</v>
      </c>
      <c r="C241" s="104">
        <v>62.531774696411595</v>
      </c>
      <c r="D241" s="104">
        <v>71.627227457191509</v>
      </c>
      <c r="E241" s="104">
        <v>77.158015342401626</v>
      </c>
      <c r="F241" s="104">
        <v>68.145357995393567</v>
      </c>
      <c r="G241" s="104">
        <v>62.408452211154916</v>
      </c>
      <c r="H241" s="104">
        <v>68.75734240465151</v>
      </c>
      <c r="I241" s="104">
        <v>99.302842654755636</v>
      </c>
      <c r="J241" s="104">
        <v>90.654997385283465</v>
      </c>
      <c r="K241" s="104">
        <v>95.869980228672617</v>
      </c>
      <c r="L241" s="104">
        <v>62.858689214495882</v>
      </c>
      <c r="M241" s="104">
        <v>67.660609575391689</v>
      </c>
      <c r="N241" s="104">
        <v>95.01530570281227</v>
      </c>
      <c r="O241" s="104">
        <v>216.67599999999999</v>
      </c>
      <c r="P241" s="104">
        <v>225.06</v>
      </c>
      <c r="Q241" s="104">
        <v>254.53017036387988</v>
      </c>
      <c r="R241" s="104">
        <v>257.85700000000003</v>
      </c>
      <c r="S241" s="104">
        <v>235.87284039149421</v>
      </c>
      <c r="T241" s="104">
        <v>256.15551936867558</v>
      </c>
      <c r="U241" s="104">
        <v>259.12580361913388</v>
      </c>
      <c r="V241" s="104">
        <v>266.1488633842709</v>
      </c>
      <c r="W241" s="104">
        <v>278.66012855877574</v>
      </c>
      <c r="X241" s="104">
        <v>316.97800000000001</v>
      </c>
      <c r="Y241" s="104">
        <v>317.47199999999998</v>
      </c>
      <c r="Z241" s="105">
        <v>321.24799999999999</v>
      </c>
      <c r="AA241" s="105">
        <v>341.55572317806281</v>
      </c>
      <c r="AB241" s="105">
        <v>366.43043391344918</v>
      </c>
      <c r="AC241" s="104">
        <v>356.66800000000001</v>
      </c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</row>
    <row r="242" spans="1:61" x14ac:dyDescent="0.2">
      <c r="A242" s="102" t="s">
        <v>123</v>
      </c>
      <c r="B242" s="130" t="s">
        <v>23</v>
      </c>
      <c r="C242" s="104">
        <v>24.644953116441069</v>
      </c>
      <c r="D242" s="104">
        <v>24.792440881420983</v>
      </c>
      <c r="E242" s="104">
        <v>23.327497184034037</v>
      </c>
      <c r="F242" s="104">
        <v>22.705960808409223</v>
      </c>
      <c r="G242" s="104">
        <v>24.022881182394126</v>
      </c>
      <c r="H242" s="104">
        <v>28.619573686949611</v>
      </c>
      <c r="I242" s="104">
        <v>31.492458742421935</v>
      </c>
      <c r="J242" s="104">
        <v>33.365801278447194</v>
      </c>
      <c r="K242" s="104">
        <v>38.168340777797873</v>
      </c>
      <c r="L242" s="104">
        <v>39.30125223307823</v>
      </c>
      <c r="M242" s="104">
        <v>37.031573435363448</v>
      </c>
      <c r="N242" s="104">
        <v>39.516720211574309</v>
      </c>
      <c r="O242" s="104">
        <v>33.451000000000001</v>
      </c>
      <c r="P242" s="104">
        <v>37.997</v>
      </c>
      <c r="Q242" s="104">
        <v>38.861523952750737</v>
      </c>
      <c r="R242" s="104">
        <v>40.701999999999998</v>
      </c>
      <c r="S242" s="104">
        <v>42.869236445829401</v>
      </c>
      <c r="T242" s="104">
        <v>43.8278087009407</v>
      </c>
      <c r="U242" s="104">
        <v>45.073653593181476</v>
      </c>
      <c r="V242" s="104">
        <v>47.718140502579367</v>
      </c>
      <c r="W242" s="104">
        <v>48.842799813387771</v>
      </c>
      <c r="X242" s="104">
        <v>50.317</v>
      </c>
      <c r="Y242" s="104">
        <v>51.851999999999997</v>
      </c>
      <c r="Z242" s="105">
        <v>54.43</v>
      </c>
      <c r="AA242" s="105">
        <v>56.896999999999998</v>
      </c>
      <c r="AB242" s="105">
        <v>58.637029259705187</v>
      </c>
      <c r="AC242" s="104">
        <v>61.466000000000001</v>
      </c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</row>
    <row r="243" spans="1:61" x14ac:dyDescent="0.2">
      <c r="A243" s="102" t="s">
        <v>102</v>
      </c>
      <c r="B243" s="130" t="s">
        <v>24</v>
      </c>
      <c r="C243" s="104">
        <v>678.31397297821445</v>
      </c>
      <c r="D243" s="104">
        <v>699.35707194124745</v>
      </c>
      <c r="E243" s="104">
        <v>738.64758863069005</v>
      </c>
      <c r="F243" s="104">
        <v>745.72849049201329</v>
      </c>
      <c r="G243" s="104">
        <v>791.07861951840766</v>
      </c>
      <c r="H243" s="104">
        <v>845.64041307271486</v>
      </c>
      <c r="I243" s="104">
        <v>842.73514774184002</v>
      </c>
      <c r="J243" s="104">
        <v>747.54282496759595</v>
      </c>
      <c r="K243" s="104">
        <v>681.55009095715513</v>
      </c>
      <c r="L243" s="104">
        <v>708.96889624593689</v>
      </c>
      <c r="M243" s="104">
        <v>719.5240999382745</v>
      </c>
      <c r="N243" s="104">
        <v>788.38793839339769</v>
      </c>
      <c r="O243" s="104">
        <v>670.62099999999998</v>
      </c>
      <c r="P243" s="104">
        <v>722.31100000000004</v>
      </c>
      <c r="Q243" s="104">
        <v>694.21154615552882</v>
      </c>
      <c r="R243" s="104">
        <v>836.95299999999997</v>
      </c>
      <c r="S243" s="104">
        <v>771.83585070552351</v>
      </c>
      <c r="T243" s="104">
        <v>700.86750026217078</v>
      </c>
      <c r="U243" s="104">
        <v>652.58627830735247</v>
      </c>
      <c r="V243" s="104">
        <v>676.73825280144331</v>
      </c>
      <c r="W243" s="104">
        <v>733.85799999999995</v>
      </c>
      <c r="X243" s="104">
        <v>839.72299999999996</v>
      </c>
      <c r="Y243" s="104">
        <v>1048.3720000000001</v>
      </c>
      <c r="Z243" s="105">
        <v>1011.1088008547426</v>
      </c>
      <c r="AA243" s="105">
        <v>845.55204047533903</v>
      </c>
      <c r="AB243" s="105">
        <v>822.8684205917848</v>
      </c>
      <c r="AC243" s="104">
        <v>893.21100000000001</v>
      </c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</row>
    <row r="244" spans="1:61" x14ac:dyDescent="0.2">
      <c r="A244" s="102" t="s">
        <v>131</v>
      </c>
      <c r="B244" s="130" t="s">
        <v>25</v>
      </c>
      <c r="C244" s="104">
        <v>2.465112890529781</v>
      </c>
      <c r="D244" s="104">
        <v>2.3232863545245062</v>
      </c>
      <c r="E244" s="104">
        <v>2.0578703331957104</v>
      </c>
      <c r="F244" s="104">
        <v>1.9692774028105442</v>
      </c>
      <c r="G244" s="104">
        <v>2.6224987931792785</v>
      </c>
      <c r="H244" s="104">
        <v>3.5283066280411002</v>
      </c>
      <c r="I244" s="104">
        <v>4.5075337211964834</v>
      </c>
      <c r="J244" s="104">
        <v>4.4725757522599467</v>
      </c>
      <c r="K244" s="104">
        <v>4.2728773300841807</v>
      </c>
      <c r="L244" s="104">
        <v>5.1254391540476103</v>
      </c>
      <c r="M244" s="104">
        <v>6.1441025111649505</v>
      </c>
      <c r="N244" s="104">
        <v>6.1048516583284416</v>
      </c>
      <c r="O244" s="104">
        <v>9.8699999999999992</v>
      </c>
      <c r="P244" s="104">
        <v>8.8070000000000004</v>
      </c>
      <c r="Q244" s="104">
        <v>9.4277442852455415</v>
      </c>
      <c r="R244" s="104">
        <v>9.5850000000000009</v>
      </c>
      <c r="S244" s="104">
        <v>9.6549193047905355</v>
      </c>
      <c r="T244" s="104">
        <v>9.9154839049697774</v>
      </c>
      <c r="U244" s="104">
        <v>10.338458252564724</v>
      </c>
      <c r="V244" s="104">
        <v>9.2460196004202952</v>
      </c>
      <c r="W244" s="104">
        <v>9.5809999999999995</v>
      </c>
      <c r="X244" s="104">
        <v>9.6940000000000008</v>
      </c>
      <c r="Y244" s="104">
        <v>11.397</v>
      </c>
      <c r="Z244" s="105">
        <v>12.868</v>
      </c>
      <c r="AA244" s="105">
        <v>13.542</v>
      </c>
      <c r="AB244" s="105">
        <v>14.288621308526047</v>
      </c>
      <c r="AC244" s="104">
        <v>14.016</v>
      </c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</row>
    <row r="245" spans="1:61" x14ac:dyDescent="0.2">
      <c r="A245" s="102" t="s">
        <v>132</v>
      </c>
      <c r="B245" s="130" t="s">
        <v>26</v>
      </c>
      <c r="C245" s="104">
        <v>51.531415425979709</v>
      </c>
      <c r="D245" s="104">
        <v>57.053239614450284</v>
      </c>
      <c r="E245" s="104">
        <v>56.256764407241356</v>
      </c>
      <c r="F245" s="104">
        <v>72.971963402053433</v>
      </c>
      <c r="G245" s="104">
        <v>73.842381895651869</v>
      </c>
      <c r="H245" s="104">
        <v>74.1901274442409</v>
      </c>
      <c r="I245" s="104">
        <v>78.750893675903086</v>
      </c>
      <c r="J245" s="104">
        <v>79.719752114178405</v>
      </c>
      <c r="K245" s="104">
        <v>83.976527282525723</v>
      </c>
      <c r="L245" s="104">
        <v>99.412890094983979</v>
      </c>
      <c r="M245" s="104">
        <v>87.748566260544962</v>
      </c>
      <c r="N245" s="104">
        <v>75.06896088696918</v>
      </c>
      <c r="O245" s="104">
        <v>127.41200000000001</v>
      </c>
      <c r="P245" s="104">
        <v>108.328</v>
      </c>
      <c r="Q245" s="104">
        <v>106.6156055999125</v>
      </c>
      <c r="R245" s="104">
        <v>111.773</v>
      </c>
      <c r="S245" s="104">
        <v>107.98386303408019</v>
      </c>
      <c r="T245" s="104">
        <v>110.85881878056357</v>
      </c>
      <c r="U245" s="104">
        <v>119.85093582966778</v>
      </c>
      <c r="V245" s="104">
        <v>120.97047770277277</v>
      </c>
      <c r="W245" s="104">
        <v>125.82599999999999</v>
      </c>
      <c r="X245" s="104">
        <v>128.94999999999999</v>
      </c>
      <c r="Y245" s="104">
        <v>133.392</v>
      </c>
      <c r="Z245" s="105">
        <v>135.024</v>
      </c>
      <c r="AA245" s="105">
        <v>147.934</v>
      </c>
      <c r="AB245" s="105">
        <v>154.52710953006107</v>
      </c>
      <c r="AC245" s="104">
        <v>165.959</v>
      </c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</row>
    <row r="246" spans="1:61" x14ac:dyDescent="0.2">
      <c r="A246" s="102" t="s">
        <v>133</v>
      </c>
      <c r="B246" s="130" t="s">
        <v>27</v>
      </c>
      <c r="C246" s="104">
        <v>40.611948875411038</v>
      </c>
      <c r="D246" s="104">
        <v>46.811688781336478</v>
      </c>
      <c r="E246" s="104">
        <v>51.634783907324113</v>
      </c>
      <c r="F246" s="104">
        <v>61.742811200236901</v>
      </c>
      <c r="G246" s="104">
        <v>64.360280647773322</v>
      </c>
      <c r="H246" s="104">
        <v>68.394290827025003</v>
      </c>
      <c r="I246" s="104">
        <v>75.711849309972308</v>
      </c>
      <c r="J246" s="104">
        <v>79.444663106690115</v>
      </c>
      <c r="K246" s="104">
        <v>87.74413280022776</v>
      </c>
      <c r="L246" s="104">
        <v>90.241478999007171</v>
      </c>
      <c r="M246" s="104">
        <v>111.56714838953646</v>
      </c>
      <c r="N246" s="104">
        <v>87.710744333380688</v>
      </c>
      <c r="O246" s="104">
        <v>53.137999999999998</v>
      </c>
      <c r="P246" s="104">
        <v>68.188999999999993</v>
      </c>
      <c r="Q246" s="104">
        <v>72.076089129929983</v>
      </c>
      <c r="R246" s="104">
        <v>75.022999999999996</v>
      </c>
      <c r="S246" s="104">
        <v>76.595324374026191</v>
      </c>
      <c r="T246" s="104">
        <v>79.693693357324406</v>
      </c>
      <c r="U246" s="104">
        <v>81.647544887938778</v>
      </c>
      <c r="V246" s="104">
        <v>88.840916219697618</v>
      </c>
      <c r="W246" s="104">
        <v>97.236999999999995</v>
      </c>
      <c r="X246" s="104">
        <v>100.721</v>
      </c>
      <c r="Y246" s="104">
        <v>102.861</v>
      </c>
      <c r="Z246" s="105">
        <v>114.92</v>
      </c>
      <c r="AA246" s="105">
        <v>117.01900000000001</v>
      </c>
      <c r="AB246" s="105">
        <v>115.72553116777621</v>
      </c>
      <c r="AC246" s="104">
        <v>115.486</v>
      </c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</row>
    <row r="247" spans="1:61" x14ac:dyDescent="0.2">
      <c r="A247" s="102" t="s">
        <v>134</v>
      </c>
      <c r="B247" s="130" t="s">
        <v>28</v>
      </c>
      <c r="C247" s="104">
        <v>23.793030426209253</v>
      </c>
      <c r="D247" s="104">
        <v>32.338173637860592</v>
      </c>
      <c r="E247" s="104">
        <v>37.496773655208308</v>
      </c>
      <c r="F247" s="104">
        <v>37.198372813359242</v>
      </c>
      <c r="G247" s="104">
        <v>32.653590682450648</v>
      </c>
      <c r="H247" s="104">
        <v>32.458520857453834</v>
      </c>
      <c r="I247" s="104">
        <v>45.749859507092232</v>
      </c>
      <c r="J247" s="104">
        <v>54.578180358069844</v>
      </c>
      <c r="K247" s="104">
        <v>58.949041598190085</v>
      </c>
      <c r="L247" s="104">
        <v>69.236732105500735</v>
      </c>
      <c r="M247" s="104">
        <v>80.860240415605944</v>
      </c>
      <c r="N247" s="104">
        <v>75.990163608034194</v>
      </c>
      <c r="O247" s="104">
        <v>76.263999999999996</v>
      </c>
      <c r="P247" s="104">
        <v>78.59</v>
      </c>
      <c r="Q247" s="104">
        <v>80.366367767691145</v>
      </c>
      <c r="R247" s="104">
        <v>91.379000000000005</v>
      </c>
      <c r="S247" s="104">
        <v>105.16633724681253</v>
      </c>
      <c r="T247" s="104">
        <v>102.57819964674174</v>
      </c>
      <c r="U247" s="104">
        <v>95.377624558344422</v>
      </c>
      <c r="V247" s="104">
        <v>100.01525266650924</v>
      </c>
      <c r="W247" s="104">
        <v>108.188</v>
      </c>
      <c r="X247" s="104">
        <v>103.682</v>
      </c>
      <c r="Y247" s="104">
        <v>126.208</v>
      </c>
      <c r="Z247" s="105">
        <v>137.68299999999999</v>
      </c>
      <c r="AA247" s="105">
        <v>166.624</v>
      </c>
      <c r="AB247" s="105">
        <v>173.11442056888848</v>
      </c>
      <c r="AC247" s="104">
        <v>179.69499999999999</v>
      </c>
    </row>
    <row r="248" spans="1:61" x14ac:dyDescent="0.2">
      <c r="A248" s="102" t="s">
        <v>135</v>
      </c>
      <c r="B248" s="130" t="s">
        <v>29</v>
      </c>
      <c r="C248" s="104">
        <v>27.506938352593249</v>
      </c>
      <c r="D248" s="104">
        <v>30.01216460332564</v>
      </c>
      <c r="E248" s="104">
        <v>31.001051491194076</v>
      </c>
      <c r="F248" s="104">
        <v>33.414641155859641</v>
      </c>
      <c r="G248" s="104">
        <v>38.977156658619059</v>
      </c>
      <c r="H248" s="104">
        <v>39.356851766054007</v>
      </c>
      <c r="I248" s="104">
        <v>42.801839808841422</v>
      </c>
      <c r="J248" s="104">
        <v>56.53313829605699</v>
      </c>
      <c r="K248" s="104">
        <v>70.164679424128479</v>
      </c>
      <c r="L248" s="104">
        <v>80.784156552786527</v>
      </c>
      <c r="M248" s="104">
        <v>89.1662350316291</v>
      </c>
      <c r="N248" s="104">
        <v>82.531192578970916</v>
      </c>
      <c r="O248" s="104">
        <v>80.260999999999996</v>
      </c>
      <c r="P248" s="104">
        <v>96.784000000000006</v>
      </c>
      <c r="Q248" s="104">
        <v>105.49892940693204</v>
      </c>
      <c r="R248" s="104">
        <v>119.89700000000001</v>
      </c>
      <c r="S248" s="104">
        <v>120.95304685641554</v>
      </c>
      <c r="T248" s="104">
        <v>107.22786165860781</v>
      </c>
      <c r="U248" s="104">
        <v>113.72840415955463</v>
      </c>
      <c r="V248" s="104">
        <v>128.58200861544222</v>
      </c>
      <c r="W248" s="104">
        <v>138.03643094163394</v>
      </c>
      <c r="X248" s="104">
        <v>124.279</v>
      </c>
      <c r="Y248" s="104">
        <v>134.07300000000001</v>
      </c>
      <c r="Z248" s="105">
        <v>138.53713138954186</v>
      </c>
      <c r="AA248" s="105">
        <v>162.90391540411312</v>
      </c>
      <c r="AB248" s="105">
        <v>177.78624647586375</v>
      </c>
      <c r="AC248" s="104">
        <v>189.02</v>
      </c>
    </row>
    <row r="249" spans="1:61" x14ac:dyDescent="0.2">
      <c r="A249" s="102" t="s">
        <v>136</v>
      </c>
      <c r="B249" s="130" t="s">
        <v>30</v>
      </c>
      <c r="C249" s="104">
        <v>75.85941037222787</v>
      </c>
      <c r="D249" s="104">
        <v>54.020176911565045</v>
      </c>
      <c r="E249" s="104">
        <v>39.893525274750971</v>
      </c>
      <c r="F249" s="104">
        <v>40.347867885936665</v>
      </c>
      <c r="G249" s="104">
        <v>39.375328509042141</v>
      </c>
      <c r="H249" s="104">
        <v>42.116881738256893</v>
      </c>
      <c r="I249" s="104">
        <v>45.882759782799532</v>
      </c>
      <c r="J249" s="104">
        <v>59.678464462554999</v>
      </c>
      <c r="K249" s="104">
        <v>68.519583151304019</v>
      </c>
      <c r="L249" s="104">
        <v>72.028326268798608</v>
      </c>
      <c r="M249" s="104">
        <v>67.520651503874248</v>
      </c>
      <c r="N249" s="104">
        <v>62.589280348377244</v>
      </c>
      <c r="O249" s="104">
        <v>84.885000000000005</v>
      </c>
      <c r="P249" s="104">
        <v>82.515000000000001</v>
      </c>
      <c r="Q249" s="104">
        <v>87.753333448171162</v>
      </c>
      <c r="R249" s="104">
        <v>90.813000000000002</v>
      </c>
      <c r="S249" s="104">
        <v>78.600420290109497</v>
      </c>
      <c r="T249" s="104">
        <v>82.791333042846503</v>
      </c>
      <c r="U249" s="104">
        <v>85.71766106011853</v>
      </c>
      <c r="V249" s="104">
        <v>95.093293117988594</v>
      </c>
      <c r="W249" s="104">
        <v>99.320999999999998</v>
      </c>
      <c r="X249" s="104">
        <v>106.315</v>
      </c>
      <c r="Y249" s="104">
        <v>111.95699999999999</v>
      </c>
      <c r="Z249" s="105">
        <v>111.875</v>
      </c>
      <c r="AA249" s="105">
        <v>116.925</v>
      </c>
      <c r="AB249" s="105">
        <v>114.83306653818849</v>
      </c>
      <c r="AC249" s="104">
        <v>116.366</v>
      </c>
    </row>
    <row r="250" spans="1:61" x14ac:dyDescent="0.2">
      <c r="A250" s="102" t="s">
        <v>137</v>
      </c>
      <c r="B250" s="130" t="s">
        <v>31</v>
      </c>
      <c r="C250" s="104">
        <v>20.724995863576982</v>
      </c>
      <c r="D250" s="104">
        <v>22.838666975615055</v>
      </c>
      <c r="E250" s="104">
        <v>27.583066304242269</v>
      </c>
      <c r="F250" s="104">
        <v>29.178790808610337</v>
      </c>
      <c r="G250" s="104">
        <v>29.017881188314437</v>
      </c>
      <c r="H250" s="104">
        <v>33.90505279106381</v>
      </c>
      <c r="I250" s="104">
        <v>25.396527302468197</v>
      </c>
      <c r="J250" s="104">
        <v>24.209593114951467</v>
      </c>
      <c r="K250" s="104">
        <v>24.995256901419445</v>
      </c>
      <c r="L250" s="104">
        <v>27.562624816224591</v>
      </c>
      <c r="M250" s="104">
        <v>35.456180081820321</v>
      </c>
      <c r="N250" s="104">
        <v>38.452648009989858</v>
      </c>
      <c r="O250" s="104">
        <v>33.786000000000001</v>
      </c>
      <c r="P250" s="104">
        <v>42.692</v>
      </c>
      <c r="Q250" s="104">
        <v>44.554623307166096</v>
      </c>
      <c r="R250" s="104">
        <v>45.548000000000002</v>
      </c>
      <c r="S250" s="104">
        <v>46.482895907305398</v>
      </c>
      <c r="T250" s="104">
        <v>52.24334324742253</v>
      </c>
      <c r="U250" s="104">
        <v>82.977073417512614</v>
      </c>
      <c r="V250" s="104">
        <v>79.842390577855085</v>
      </c>
      <c r="W250" s="104">
        <v>88.022999999999996</v>
      </c>
      <c r="X250" s="104">
        <v>105.01300000000001</v>
      </c>
      <c r="Y250" s="104">
        <v>85.844999999999999</v>
      </c>
      <c r="Z250" s="105">
        <v>103.57899999999999</v>
      </c>
      <c r="AA250" s="105">
        <v>100.393</v>
      </c>
      <c r="AB250" s="105">
        <v>101.83238297516215</v>
      </c>
      <c r="AC250" s="104">
        <v>106.221</v>
      </c>
    </row>
    <row r="251" spans="1:61" x14ac:dyDescent="0.2">
      <c r="A251" s="102" t="s">
        <v>138</v>
      </c>
      <c r="B251" s="130" t="s">
        <v>32</v>
      </c>
      <c r="C251" s="104">
        <v>174.68651677085234</v>
      </c>
      <c r="D251" s="104">
        <v>164.00751044628831</v>
      </c>
      <c r="E251" s="104">
        <v>140.9368061095509</v>
      </c>
      <c r="F251" s="104">
        <v>98.714806324792875</v>
      </c>
      <c r="G251" s="104">
        <v>54.80404790766616</v>
      </c>
      <c r="H251" s="104">
        <v>67.614962462173224</v>
      </c>
      <c r="I251" s="104">
        <v>92.277317622630974</v>
      </c>
      <c r="J251" s="104">
        <v>105.17291896461798</v>
      </c>
      <c r="K251" s="104">
        <v>103.28756670140976</v>
      </c>
      <c r="L251" s="104">
        <v>118.35304196276091</v>
      </c>
      <c r="M251" s="104">
        <v>117.34154452959477</v>
      </c>
      <c r="N251" s="104">
        <v>93.918101933129719</v>
      </c>
      <c r="O251" s="104">
        <v>124.717</v>
      </c>
      <c r="P251" s="104">
        <v>126.333</v>
      </c>
      <c r="Q251" s="104">
        <v>135.11686528654994</v>
      </c>
      <c r="R251" s="104">
        <v>122.53100000000001</v>
      </c>
      <c r="S251" s="104">
        <v>132.38135508788869</v>
      </c>
      <c r="T251" s="104">
        <v>141.07569659490161</v>
      </c>
      <c r="U251" s="104">
        <v>160.34356610449922</v>
      </c>
      <c r="V251" s="104">
        <v>167.23668188797723</v>
      </c>
      <c r="W251" s="104">
        <v>177.09513485812261</v>
      </c>
      <c r="X251" s="104">
        <v>180.57900000000001</v>
      </c>
      <c r="Y251" s="104">
        <v>171.51499999999999</v>
      </c>
      <c r="Z251" s="105">
        <v>173.565</v>
      </c>
      <c r="AA251" s="105">
        <v>172.51</v>
      </c>
      <c r="AB251" s="105">
        <v>186.16888602582296</v>
      </c>
      <c r="AC251" s="104">
        <v>177.071</v>
      </c>
    </row>
    <row r="252" spans="1:61" x14ac:dyDescent="0.2">
      <c r="A252" s="102" t="s">
        <v>139</v>
      </c>
      <c r="B252" s="130" t="s">
        <v>33</v>
      </c>
      <c r="C252" s="104">
        <v>1.4565178287510208</v>
      </c>
      <c r="D252" s="104">
        <v>0.1467840039386101</v>
      </c>
      <c r="E252" s="104">
        <v>0.16356564233999962</v>
      </c>
      <c r="F252" s="104">
        <v>8.2965392417441761E-2</v>
      </c>
      <c r="G252" s="104">
        <v>0.10711713370176949</v>
      </c>
      <c r="H252" s="104">
        <v>0.15385658857352247</v>
      </c>
      <c r="I252" s="104">
        <v>0.29244380210862436</v>
      </c>
      <c r="J252" s="104">
        <v>0.25917767912603451</v>
      </c>
      <c r="K252" s="104">
        <v>0.1938602011397452</v>
      </c>
      <c r="L252" s="104">
        <v>1.1170745393632388E-2</v>
      </c>
      <c r="M252" s="104">
        <v>0.37371043533687587</v>
      </c>
      <c r="N252" s="104">
        <v>0.76290225338698292</v>
      </c>
      <c r="O252" s="104">
        <v>8.1159999999999997</v>
      </c>
      <c r="P252" s="104">
        <v>7.9870000000000001</v>
      </c>
      <c r="Q252" s="104">
        <v>5.1422426993328223</v>
      </c>
      <c r="R252" s="104">
        <v>2.996</v>
      </c>
      <c r="S252" s="104">
        <v>4.0320048848998224</v>
      </c>
      <c r="T252" s="104">
        <v>1.2885680264378916</v>
      </c>
      <c r="U252" s="104">
        <v>1.3332919160633636</v>
      </c>
      <c r="V252" s="104">
        <v>1.3733209593811024</v>
      </c>
      <c r="W252" s="104">
        <v>1.3979999999999999</v>
      </c>
      <c r="X252" s="104">
        <v>1.657</v>
      </c>
      <c r="Y252" s="104">
        <v>1.7030000000000001</v>
      </c>
      <c r="Z252" s="105">
        <v>2.0739999999999998</v>
      </c>
      <c r="AA252" s="105">
        <v>2.1429999999999998</v>
      </c>
      <c r="AB252" s="105">
        <v>2.1095953757225434</v>
      </c>
      <c r="AC252" s="104">
        <v>2.2090000000000001</v>
      </c>
    </row>
    <row r="253" spans="1:61" x14ac:dyDescent="0.2">
      <c r="A253" s="102" t="s">
        <v>140</v>
      </c>
      <c r="B253" s="130" t="s">
        <v>34</v>
      </c>
      <c r="C253" s="104">
        <v>161.54278938288584</v>
      </c>
      <c r="D253" s="104">
        <v>164.48822045471363</v>
      </c>
      <c r="E253" s="104">
        <v>146.83171087875269</v>
      </c>
      <c r="F253" s="104">
        <v>130.83706203657562</v>
      </c>
      <c r="G253" s="104">
        <v>123.26328110076373</v>
      </c>
      <c r="H253" s="104">
        <v>149.80898897316314</v>
      </c>
      <c r="I253" s="104">
        <v>152.34076717269852</v>
      </c>
      <c r="J253" s="104">
        <v>155.40735658538784</v>
      </c>
      <c r="K253" s="104">
        <v>168.56697896979381</v>
      </c>
      <c r="L253" s="104">
        <v>184.13063781200549</v>
      </c>
      <c r="M253" s="104">
        <v>141.97825017399774</v>
      </c>
      <c r="N253" s="104">
        <v>158.28453305671022</v>
      </c>
      <c r="O253" s="104">
        <v>177.49799999999999</v>
      </c>
      <c r="P253" s="104">
        <v>184.00399999999999</v>
      </c>
      <c r="Q253" s="104">
        <v>188.24690930155822</v>
      </c>
      <c r="R253" s="104">
        <v>161.113</v>
      </c>
      <c r="S253" s="104">
        <v>177.68095997717748</v>
      </c>
      <c r="T253" s="104">
        <v>169.47029755605652</v>
      </c>
      <c r="U253" s="104">
        <v>179.28180464437872</v>
      </c>
      <c r="V253" s="104">
        <v>215.68949200863466</v>
      </c>
      <c r="W253" s="104">
        <v>228.05303406857288</v>
      </c>
      <c r="X253" s="104">
        <v>218.48</v>
      </c>
      <c r="Y253" s="104">
        <v>228.649</v>
      </c>
      <c r="Z253" s="105">
        <v>246.62306932235532</v>
      </c>
      <c r="AA253" s="105">
        <v>259.66329353680533</v>
      </c>
      <c r="AB253" s="105">
        <v>272.69795741072249</v>
      </c>
      <c r="AC253" s="104">
        <v>287.72500000000002</v>
      </c>
    </row>
    <row r="254" spans="1:61" x14ac:dyDescent="0.2">
      <c r="A254" s="102" t="s">
        <v>141</v>
      </c>
      <c r="B254" s="130" t="s">
        <v>35</v>
      </c>
      <c r="C254" s="104">
        <v>19.955226336854693</v>
      </c>
      <c r="D254" s="104">
        <v>20.427741259194431</v>
      </c>
      <c r="E254" s="104">
        <v>17.779964493880943</v>
      </c>
      <c r="F254" s="104">
        <v>17.647409460892014</v>
      </c>
      <c r="G254" s="104">
        <v>16.345689260651461</v>
      </c>
      <c r="H254" s="104">
        <v>15.865296502715418</v>
      </c>
      <c r="I254" s="104">
        <v>13.253188098191849</v>
      </c>
      <c r="J254" s="104">
        <v>11.595749213358582</v>
      </c>
      <c r="K254" s="104">
        <v>12.107003107728447</v>
      </c>
      <c r="L254" s="104">
        <v>12.116172564885245</v>
      </c>
      <c r="M254" s="104">
        <v>12.619752275459733</v>
      </c>
      <c r="N254" s="104">
        <v>7.9270687358667855</v>
      </c>
      <c r="O254" s="104">
        <v>8.4589999999999996</v>
      </c>
      <c r="P254" s="104">
        <v>8.9570000000000007</v>
      </c>
      <c r="Q254" s="104">
        <v>9.1185271245761754</v>
      </c>
      <c r="R254" s="104">
        <v>9.6050000000000004</v>
      </c>
      <c r="S254" s="104">
        <v>9.4034695999473339</v>
      </c>
      <c r="T254" s="104">
        <v>9.7531862390232629</v>
      </c>
      <c r="U254" s="104">
        <v>9.7923906105723031</v>
      </c>
      <c r="V254" s="104">
        <v>10.279473062540685</v>
      </c>
      <c r="W254" s="104">
        <v>10.622794447102065</v>
      </c>
      <c r="X254" s="104">
        <v>10.923</v>
      </c>
      <c r="Y254" s="104">
        <v>11.262</v>
      </c>
      <c r="Z254" s="105">
        <v>11.736000000000001</v>
      </c>
      <c r="AA254" s="105">
        <v>12.247</v>
      </c>
      <c r="AB254" s="105">
        <v>12.457604535373196</v>
      </c>
      <c r="AC254" s="104">
        <v>16.411999999999999</v>
      </c>
    </row>
    <row r="255" spans="1:61" x14ac:dyDescent="0.2">
      <c r="A255" s="102" t="s">
        <v>142</v>
      </c>
      <c r="B255" s="130" t="s">
        <v>36</v>
      </c>
      <c r="C255" s="104">
        <v>48.544320391591057</v>
      </c>
      <c r="D255" s="104">
        <v>46.170108374724663</v>
      </c>
      <c r="E255" s="104">
        <v>47.151839922825808</v>
      </c>
      <c r="F255" s="104">
        <v>53.441533110816238</v>
      </c>
      <c r="G255" s="104">
        <v>55.330107724096948</v>
      </c>
      <c r="H255" s="104">
        <v>65.369992341652306</v>
      </c>
      <c r="I255" s="104">
        <v>72.985435091427121</v>
      </c>
      <c r="J255" s="104">
        <v>80.766066382016291</v>
      </c>
      <c r="K255" s="104">
        <v>100.84758866220317</v>
      </c>
      <c r="L255" s="104">
        <v>103.87693415724175</v>
      </c>
      <c r="M255" s="104">
        <v>65.284306779397539</v>
      </c>
      <c r="N255" s="104">
        <v>112.15544022544258</v>
      </c>
      <c r="O255" s="104">
        <v>144.191</v>
      </c>
      <c r="P255" s="104">
        <v>177.358</v>
      </c>
      <c r="Q255" s="104">
        <v>189.75078901892155</v>
      </c>
      <c r="R255" s="104">
        <v>168.62100000000001</v>
      </c>
      <c r="S255" s="104">
        <v>200.36833001382522</v>
      </c>
      <c r="T255" s="104">
        <v>208.03191638084331</v>
      </c>
      <c r="U255" s="104">
        <v>219.03701242212125</v>
      </c>
      <c r="V255" s="104">
        <v>225.76291596357279</v>
      </c>
      <c r="W255" s="104">
        <v>247.05229292436519</v>
      </c>
      <c r="X255" s="104">
        <v>230.238</v>
      </c>
      <c r="Y255" s="104">
        <v>252.05500000000001</v>
      </c>
      <c r="Z255" s="105">
        <v>264.42509948964369</v>
      </c>
      <c r="AA255" s="105">
        <v>267.459</v>
      </c>
      <c r="AB255" s="105">
        <v>293.78195054239421</v>
      </c>
      <c r="AC255" s="104">
        <v>318.97199999999998</v>
      </c>
    </row>
    <row r="256" spans="1:61" x14ac:dyDescent="0.2">
      <c r="A256" s="102" t="s">
        <v>143</v>
      </c>
      <c r="B256" s="130" t="s">
        <v>37</v>
      </c>
      <c r="C256" s="104">
        <v>33.912319810816051</v>
      </c>
      <c r="D256" s="104">
        <v>34.141540303445652</v>
      </c>
      <c r="E256" s="104">
        <v>39.430067472957077</v>
      </c>
      <c r="F256" s="104">
        <v>44.688848433570527</v>
      </c>
      <c r="G256" s="104">
        <v>45.708882797759671</v>
      </c>
      <c r="H256" s="104">
        <v>52.305738077062756</v>
      </c>
      <c r="I256" s="104">
        <v>51.088063390217812</v>
      </c>
      <c r="J256" s="104">
        <v>45.890504920837316</v>
      </c>
      <c r="K256" s="104">
        <v>51.563113586075154</v>
      </c>
      <c r="L256" s="104">
        <v>60.047381504416471</v>
      </c>
      <c r="M256" s="104">
        <v>62.527620012867821</v>
      </c>
      <c r="N256" s="104">
        <v>32.870338764321829</v>
      </c>
      <c r="O256" s="104">
        <v>36.097999999999999</v>
      </c>
      <c r="P256" s="104">
        <v>38.548999999999999</v>
      </c>
      <c r="Q256" s="104">
        <v>40.545383114998124</v>
      </c>
      <c r="R256" s="104">
        <v>39.554000000000002</v>
      </c>
      <c r="S256" s="104">
        <v>40.646035976211891</v>
      </c>
      <c r="T256" s="104">
        <v>40.740087395141977</v>
      </c>
      <c r="U256" s="104">
        <v>45.843769323944258</v>
      </c>
      <c r="V256" s="104">
        <v>46.934794549164103</v>
      </c>
      <c r="W256" s="104">
        <v>47.518000000000001</v>
      </c>
      <c r="X256" s="104">
        <v>44.594999999999999</v>
      </c>
      <c r="Y256" s="104">
        <v>44.942</v>
      </c>
      <c r="Z256" s="105">
        <v>43.44</v>
      </c>
      <c r="AA256" s="105">
        <v>40.933</v>
      </c>
      <c r="AB256" s="105">
        <v>37.887673402780621</v>
      </c>
      <c r="AC256" s="104">
        <v>39.777000000000001</v>
      </c>
    </row>
    <row r="257" spans="1:29" x14ac:dyDescent="0.2">
      <c r="A257" s="102" t="s">
        <v>144</v>
      </c>
      <c r="B257" s="130" t="s">
        <v>38</v>
      </c>
      <c r="C257" s="104">
        <v>52.571559874019933</v>
      </c>
      <c r="D257" s="104">
        <v>52.713293319985503</v>
      </c>
      <c r="E257" s="104">
        <v>51.869656649385576</v>
      </c>
      <c r="F257" s="104">
        <v>46.838963052470355</v>
      </c>
      <c r="G257" s="104">
        <v>38.137920245377231</v>
      </c>
      <c r="H257" s="104">
        <v>18.18099760419631</v>
      </c>
      <c r="I257" s="104">
        <v>8.1132560330881969</v>
      </c>
      <c r="J257" s="104">
        <v>64.482605637784118</v>
      </c>
      <c r="K257" s="104">
        <v>47.774022637851303</v>
      </c>
      <c r="L257" s="104">
        <v>38.375760953474263</v>
      </c>
      <c r="M257" s="104">
        <v>59.437266022807044</v>
      </c>
      <c r="N257" s="104">
        <v>17.744819617733359</v>
      </c>
      <c r="O257" s="104">
        <v>21.983000000000001</v>
      </c>
      <c r="P257" s="104">
        <v>44.18</v>
      </c>
      <c r="Q257" s="104">
        <v>50.722536475992584</v>
      </c>
      <c r="R257" s="104">
        <v>49.171999999999997</v>
      </c>
      <c r="S257" s="104">
        <v>47.149000000000001</v>
      </c>
      <c r="T257" s="104">
        <v>46.099182324882769</v>
      </c>
      <c r="U257" s="104">
        <v>48.236158016845295</v>
      </c>
      <c r="V257" s="104">
        <v>39.311832469380576</v>
      </c>
      <c r="W257" s="104">
        <v>34.332000000000001</v>
      </c>
      <c r="X257" s="104">
        <v>37.478999999999999</v>
      </c>
      <c r="Y257" s="104">
        <v>38.625</v>
      </c>
      <c r="Z257" s="105">
        <v>41.521371746528139</v>
      </c>
      <c r="AA257" s="105">
        <v>38.279534704148709</v>
      </c>
      <c r="AB257" s="105">
        <v>19.91926630793186</v>
      </c>
      <c r="AC257" s="104">
        <v>19.687000000000001</v>
      </c>
    </row>
    <row r="258" spans="1:29" x14ac:dyDescent="0.2">
      <c r="A258" s="102" t="s">
        <v>145</v>
      </c>
      <c r="B258" s="130" t="s">
        <v>39</v>
      </c>
      <c r="C258" s="104">
        <v>31.114771282225199</v>
      </c>
      <c r="D258" s="104">
        <v>21.756100762074198</v>
      </c>
      <c r="E258" s="104">
        <v>16.732529044494211</v>
      </c>
      <c r="F258" s="104">
        <v>14.451942960167983</v>
      </c>
      <c r="G258" s="104">
        <v>12.908251655026044</v>
      </c>
      <c r="H258" s="104">
        <v>19.860770483602316</v>
      </c>
      <c r="I258" s="104">
        <v>22.074808683476082</v>
      </c>
      <c r="J258" s="104">
        <v>23.737219647989665</v>
      </c>
      <c r="K258" s="104">
        <v>24.668154413745871</v>
      </c>
      <c r="L258" s="104">
        <v>27.793754658329867</v>
      </c>
      <c r="M258" s="104">
        <v>28.835697617583968</v>
      </c>
      <c r="N258" s="104">
        <v>37.128379108708323</v>
      </c>
      <c r="O258" s="104">
        <v>38.084000000000003</v>
      </c>
      <c r="P258" s="104">
        <v>39.72</v>
      </c>
      <c r="Q258" s="104">
        <v>39.550956413777911</v>
      </c>
      <c r="R258" s="104">
        <v>41.432000000000002</v>
      </c>
      <c r="S258" s="104">
        <v>32.996816344444682</v>
      </c>
      <c r="T258" s="104">
        <v>45.306307368672059</v>
      </c>
      <c r="U258" s="104">
        <v>41.622811352085222</v>
      </c>
      <c r="V258" s="104">
        <v>43.071931436010651</v>
      </c>
      <c r="W258" s="104">
        <v>47.04035791183756</v>
      </c>
      <c r="X258" s="104">
        <v>49.182000000000002</v>
      </c>
      <c r="Y258" s="104">
        <v>46.819000000000003</v>
      </c>
      <c r="Z258" s="105">
        <v>48.52610013180545</v>
      </c>
      <c r="AA258" s="105">
        <v>53.561999999999998</v>
      </c>
      <c r="AB258" s="105">
        <v>54.065369444179467</v>
      </c>
      <c r="AC258" s="104">
        <v>59.789000000000001</v>
      </c>
    </row>
    <row r="259" spans="1:29" x14ac:dyDescent="0.2">
      <c r="A259" s="102" t="s">
        <v>146</v>
      </c>
      <c r="B259" s="130" t="s">
        <v>40</v>
      </c>
      <c r="C259" s="104">
        <v>51.457156331879858</v>
      </c>
      <c r="D259" s="104">
        <v>46.961143653041077</v>
      </c>
      <c r="E259" s="104">
        <v>34.766822320746257</v>
      </c>
      <c r="F259" s="104">
        <v>27.313409200030272</v>
      </c>
      <c r="G259" s="104">
        <v>22.393100766018485</v>
      </c>
      <c r="H259" s="104">
        <v>27.485162677607121</v>
      </c>
      <c r="I259" s="104">
        <v>37.212359780217895</v>
      </c>
      <c r="J259" s="104">
        <v>51.380461215107786</v>
      </c>
      <c r="K259" s="104">
        <v>55.222514618576419</v>
      </c>
      <c r="L259" s="104">
        <v>54.306916254606662</v>
      </c>
      <c r="M259" s="104">
        <v>49.775485387254349</v>
      </c>
      <c r="N259" s="104">
        <v>39.543058240774059</v>
      </c>
      <c r="O259" s="104">
        <v>58.811999999999998</v>
      </c>
      <c r="P259" s="104">
        <v>54.838000000000001</v>
      </c>
      <c r="Q259" s="104">
        <v>56.771680028437054</v>
      </c>
      <c r="R259" s="104">
        <v>59.55</v>
      </c>
      <c r="S259" s="104">
        <v>54.787540292742868</v>
      </c>
      <c r="T259" s="104">
        <v>58.020824224205207</v>
      </c>
      <c r="U259" s="104">
        <v>67.399432562390402</v>
      </c>
      <c r="V259" s="104">
        <v>73.534248553519475</v>
      </c>
      <c r="W259" s="104">
        <v>73.44</v>
      </c>
      <c r="X259" s="104">
        <v>71.486999999999995</v>
      </c>
      <c r="Y259" s="104">
        <v>67.105000000000004</v>
      </c>
      <c r="Z259" s="105">
        <v>63.451999999999998</v>
      </c>
      <c r="AA259" s="105">
        <v>70.730999999999995</v>
      </c>
      <c r="AB259" s="105">
        <v>73.617278683038336</v>
      </c>
      <c r="AC259" s="104">
        <v>75.468000000000004</v>
      </c>
    </row>
    <row r="260" spans="1:29" x14ac:dyDescent="0.2">
      <c r="A260" s="102" t="s">
        <v>147</v>
      </c>
      <c r="B260" s="130" t="s">
        <v>41</v>
      </c>
      <c r="C260" s="104">
        <v>25.530249797415927</v>
      </c>
      <c r="D260" s="104">
        <v>25.351902943497073</v>
      </c>
      <c r="E260" s="104">
        <v>23.784398442110053</v>
      </c>
      <c r="F260" s="104">
        <v>27.810407903656035</v>
      </c>
      <c r="G260" s="104">
        <v>24.896871520401263</v>
      </c>
      <c r="H260" s="104">
        <v>28.995149754351676</v>
      </c>
      <c r="I260" s="104">
        <v>34.874193623562839</v>
      </c>
      <c r="J260" s="104">
        <v>37.501505808009895</v>
      </c>
      <c r="K260" s="104">
        <v>42.213372231181815</v>
      </c>
      <c r="L260" s="104">
        <v>44.138978317064264</v>
      </c>
      <c r="M260" s="104">
        <v>43.580644455080055</v>
      </c>
      <c r="N260" s="104">
        <v>15.537506059250386</v>
      </c>
      <c r="O260" s="104">
        <v>26.847000000000001</v>
      </c>
      <c r="P260" s="104">
        <v>29.405999999999999</v>
      </c>
      <c r="Q260" s="104">
        <v>34.835717762222458</v>
      </c>
      <c r="R260" s="104">
        <v>29.553000000000001</v>
      </c>
      <c r="S260" s="104">
        <v>33.455567214553753</v>
      </c>
      <c r="T260" s="104">
        <v>28.305242445589435</v>
      </c>
      <c r="U260" s="104">
        <v>35.886338384542235</v>
      </c>
      <c r="V260" s="104">
        <v>36.60638284913248</v>
      </c>
      <c r="W260" s="104">
        <v>33.505000000000003</v>
      </c>
      <c r="X260" s="104">
        <v>36.85</v>
      </c>
      <c r="Y260" s="104">
        <v>51.898000000000003</v>
      </c>
      <c r="Z260" s="105">
        <v>57.622</v>
      </c>
      <c r="AA260" s="105">
        <v>65.346999999999994</v>
      </c>
      <c r="AB260" s="105">
        <v>70.959827481564659</v>
      </c>
      <c r="AC260" s="104">
        <v>72.097999999999999</v>
      </c>
    </row>
    <row r="261" spans="1:29" x14ac:dyDescent="0.2">
      <c r="A261" s="102" t="s">
        <v>148</v>
      </c>
      <c r="B261" s="130" t="s">
        <v>42</v>
      </c>
      <c r="C261" s="104">
        <v>20.325449997935909</v>
      </c>
      <c r="D261" s="104">
        <v>12.022727265978626</v>
      </c>
      <c r="E261" s="104">
        <v>5.3163481872334382</v>
      </c>
      <c r="F261" s="104">
        <v>4.707742202261521</v>
      </c>
      <c r="G261" s="104">
        <v>1.9598221510328586</v>
      </c>
      <c r="H261" s="104">
        <v>3.149591936661047</v>
      </c>
      <c r="I261" s="104">
        <v>13.37723662672515</v>
      </c>
      <c r="J261" s="104">
        <v>12.572110382506304</v>
      </c>
      <c r="K261" s="104">
        <v>14.814699447711407</v>
      </c>
      <c r="L261" s="104">
        <v>18.010862603857326</v>
      </c>
      <c r="M261" s="104">
        <v>24.292556304470143</v>
      </c>
      <c r="N261" s="104">
        <v>32.444721389401472</v>
      </c>
      <c r="O261" s="104">
        <v>73.570999999999998</v>
      </c>
      <c r="P261" s="104">
        <v>72.644000000000005</v>
      </c>
      <c r="Q261" s="104">
        <v>76.419571207556032</v>
      </c>
      <c r="R261" s="104">
        <v>66.037000000000006</v>
      </c>
      <c r="S261" s="104">
        <v>68.279753029471792</v>
      </c>
      <c r="T261" s="104">
        <v>67.898543321213126</v>
      </c>
      <c r="U261" s="104">
        <v>73.809248939803481</v>
      </c>
      <c r="V261" s="104">
        <v>79.730112661186837</v>
      </c>
      <c r="W261" s="104">
        <v>82.856215352408213</v>
      </c>
      <c r="X261" s="104">
        <v>95.754000000000005</v>
      </c>
      <c r="Y261" s="104">
        <v>93.194999999999993</v>
      </c>
      <c r="Z261" s="105">
        <v>90.563999999999993</v>
      </c>
      <c r="AA261" s="105">
        <v>106.199</v>
      </c>
      <c r="AB261" s="105">
        <v>109.83831427046587</v>
      </c>
      <c r="AC261" s="104">
        <v>107.235</v>
      </c>
    </row>
    <row r="262" spans="1:29" x14ac:dyDescent="0.2">
      <c r="A262" s="102" t="s">
        <v>149</v>
      </c>
      <c r="B262" s="130" t="s">
        <v>43</v>
      </c>
      <c r="C262" s="104">
        <v>6.3311834886339717</v>
      </c>
      <c r="D262" s="104">
        <v>6.6356560160283511</v>
      </c>
      <c r="E262" s="104">
        <v>6.8052033031745802</v>
      </c>
      <c r="F262" s="104">
        <v>7.1161563413320392</v>
      </c>
      <c r="G262" s="104">
        <v>6.2473720428165569</v>
      </c>
      <c r="H262" s="104">
        <v>8.9755884656758838</v>
      </c>
      <c r="I262" s="104">
        <v>12.250144911788343</v>
      </c>
      <c r="J262" s="104">
        <v>11.77108991250681</v>
      </c>
      <c r="K262" s="104">
        <v>11.231640666631034</v>
      </c>
      <c r="L262" s="104">
        <v>10.308801977962384</v>
      </c>
      <c r="M262" s="104">
        <v>9.512792323591114</v>
      </c>
      <c r="N262" s="104">
        <v>9.0863475051815108</v>
      </c>
      <c r="O262" s="104">
        <v>2.4239999999999999</v>
      </c>
      <c r="P262" s="104">
        <v>3.3540000000000001</v>
      </c>
      <c r="Q262" s="104">
        <v>2.9426613256042873</v>
      </c>
      <c r="R262" s="104">
        <v>3.7010000000000001</v>
      </c>
      <c r="S262" s="104">
        <v>5.2814962891439352</v>
      </c>
      <c r="T262" s="104">
        <v>6.7094368086885243</v>
      </c>
      <c r="U262" s="104">
        <v>6.6411675957536733</v>
      </c>
      <c r="V262" s="104">
        <v>6.7992701729529692</v>
      </c>
      <c r="W262" s="104">
        <v>6.9582841810612264</v>
      </c>
      <c r="X262" s="104">
        <v>7.1150000000000002</v>
      </c>
      <c r="Y262" s="104">
        <v>7.109</v>
      </c>
      <c r="Z262" s="105">
        <v>7.2489999999999997</v>
      </c>
      <c r="AA262" s="105">
        <v>7.6260000000000003</v>
      </c>
      <c r="AB262" s="105">
        <v>8.6588204341861026</v>
      </c>
      <c r="AC262" s="104">
        <v>8.7200000000000006</v>
      </c>
    </row>
    <row r="263" spans="1:29" x14ac:dyDescent="0.2">
      <c r="A263" s="102" t="s">
        <v>150</v>
      </c>
      <c r="B263" s="130" t="s">
        <v>44</v>
      </c>
      <c r="C263" s="104">
        <v>0.10042095709315906</v>
      </c>
      <c r="D263" s="104">
        <v>8.2541135491303777E-2</v>
      </c>
      <c r="E263" s="104">
        <v>8.3312326015988078E-2</v>
      </c>
      <c r="F263" s="104">
        <v>8.7616167396399436E-2</v>
      </c>
      <c r="G263" s="104">
        <v>9.0960301371468058E-2</v>
      </c>
      <c r="H263" s="104">
        <v>9.058627003344695E-2</v>
      </c>
      <c r="I263" s="104">
        <v>9.6537513818043263E-2</v>
      </c>
      <c r="J263" s="104">
        <v>0.11835980540982774</v>
      </c>
      <c r="K263" s="104">
        <v>0.12466932631906529</v>
      </c>
      <c r="L263" s="104">
        <v>0.14956527998439406</v>
      </c>
      <c r="M263" s="104">
        <v>0.12053984898143673</v>
      </c>
      <c r="N263" s="104">
        <v>0.11532784513955881</v>
      </c>
      <c r="O263" s="104">
        <v>7.4999999999999997E-2</v>
      </c>
      <c r="P263" s="104">
        <v>7.6999999999999999E-2</v>
      </c>
      <c r="Q263" s="104">
        <v>2.1459999999999999</v>
      </c>
      <c r="R263" s="104">
        <v>2.1909999999999998</v>
      </c>
      <c r="S263" s="104">
        <v>2.0859999999999999</v>
      </c>
      <c r="T263" s="104">
        <v>1.988</v>
      </c>
      <c r="U263" s="104">
        <v>1.9823083061330042</v>
      </c>
      <c r="V263" s="104">
        <v>2.0760000000000001</v>
      </c>
      <c r="W263" s="104">
        <v>2.14</v>
      </c>
      <c r="X263" s="104">
        <v>1.891</v>
      </c>
      <c r="Y263" s="104">
        <v>2.0209999999999999</v>
      </c>
      <c r="Z263" s="105">
        <v>3.1850000000000001</v>
      </c>
      <c r="AA263" s="105">
        <v>3.242</v>
      </c>
      <c r="AB263" s="105">
        <v>3.4649562369752904</v>
      </c>
      <c r="AC263" s="104">
        <v>3.7610000000000001</v>
      </c>
    </row>
    <row r="264" spans="1:29" x14ac:dyDescent="0.2">
      <c r="A264" s="102" t="s">
        <v>151</v>
      </c>
      <c r="B264" s="130" t="s">
        <v>45</v>
      </c>
      <c r="C264" s="104">
        <v>9.0876616987978949</v>
      </c>
      <c r="D264" s="104">
        <v>8.4610028616466142</v>
      </c>
      <c r="E264" s="104">
        <v>6.3529310040076208</v>
      </c>
      <c r="F264" s="104">
        <v>6.5327389292342053</v>
      </c>
      <c r="G264" s="104">
        <v>8.6222110451187159</v>
      </c>
      <c r="H264" s="104">
        <v>11.414888183335</v>
      </c>
      <c r="I264" s="104">
        <v>13.528782373297334</v>
      </c>
      <c r="J264" s="104">
        <v>13.494599767251845</v>
      </c>
      <c r="K264" s="104">
        <v>13.892153512129273</v>
      </c>
      <c r="L264" s="104">
        <v>11.252221031710024</v>
      </c>
      <c r="M264" s="104">
        <v>11.60614589145449</v>
      </c>
      <c r="N264" s="104">
        <v>13.077179648294738</v>
      </c>
      <c r="O264" s="104">
        <v>9.7550000000000008</v>
      </c>
      <c r="P264" s="104">
        <v>7.4359999999999999</v>
      </c>
      <c r="Q264" s="104">
        <v>7.6917955266323963</v>
      </c>
      <c r="R264" s="104">
        <v>21.241</v>
      </c>
      <c r="S264" s="104">
        <v>20.298999622550419</v>
      </c>
      <c r="T264" s="104">
        <v>21.327446368325031</v>
      </c>
      <c r="U264" s="104">
        <v>22.520106014997751</v>
      </c>
      <c r="V264" s="104">
        <v>22.968055426660218</v>
      </c>
      <c r="W264" s="104">
        <v>24.306046681475657</v>
      </c>
      <c r="X264" s="104">
        <v>27.957999999999998</v>
      </c>
      <c r="Y264" s="104">
        <v>23.044</v>
      </c>
      <c r="Z264" s="105">
        <v>26.401</v>
      </c>
      <c r="AA264" s="105">
        <v>24.356999999999999</v>
      </c>
      <c r="AB264" s="105">
        <v>24.982925034331004</v>
      </c>
      <c r="AC264" s="104">
        <v>27.306000000000001</v>
      </c>
    </row>
    <row r="265" spans="1:29" x14ac:dyDescent="0.2">
      <c r="A265" s="102" t="s">
        <v>152</v>
      </c>
      <c r="B265" s="130" t="s">
        <v>46</v>
      </c>
      <c r="C265" s="104">
        <v>77.394402660522985</v>
      </c>
      <c r="D265" s="104">
        <v>73.742546562867886</v>
      </c>
      <c r="E265" s="104">
        <v>62.618433948080117</v>
      </c>
      <c r="F265" s="104">
        <v>65.797419627227214</v>
      </c>
      <c r="G265" s="104">
        <v>68.291183560885528</v>
      </c>
      <c r="H265" s="104">
        <v>75.565717514077079</v>
      </c>
      <c r="I265" s="104">
        <v>93.531677404469136</v>
      </c>
      <c r="J265" s="104">
        <v>108.74394880720135</v>
      </c>
      <c r="K265" s="104">
        <v>111.721873237156</v>
      </c>
      <c r="L265" s="104">
        <v>115.8484496231971</v>
      </c>
      <c r="M265" s="104">
        <v>130.03500492040496</v>
      </c>
      <c r="N265" s="104">
        <v>122.20846781044624</v>
      </c>
      <c r="O265" s="104">
        <v>118.839</v>
      </c>
      <c r="P265" s="104">
        <v>119.252</v>
      </c>
      <c r="Q265" s="104">
        <v>118.25271003168818</v>
      </c>
      <c r="R265" s="104">
        <v>123.102</v>
      </c>
      <c r="S265" s="104">
        <v>124.5932493186157</v>
      </c>
      <c r="T265" s="104">
        <v>140.54873874706095</v>
      </c>
      <c r="U265" s="104">
        <v>146.09364264288493</v>
      </c>
      <c r="V265" s="104">
        <v>147.98244291602481</v>
      </c>
      <c r="W265" s="104">
        <v>162.03688932568571</v>
      </c>
      <c r="X265" s="104">
        <v>170.822</v>
      </c>
      <c r="Y265" s="104">
        <v>181.05199999999999</v>
      </c>
      <c r="Z265" s="105">
        <v>188.38800000000001</v>
      </c>
      <c r="AA265" s="105">
        <v>204.25800000000001</v>
      </c>
      <c r="AB265" s="105">
        <v>209.77798673651512</v>
      </c>
      <c r="AC265" s="104">
        <v>218.85599999999999</v>
      </c>
    </row>
    <row r="266" spans="1:29" x14ac:dyDescent="0.2">
      <c r="A266" s="102" t="s">
        <v>153</v>
      </c>
      <c r="B266" s="130" t="s">
        <v>47</v>
      </c>
      <c r="C266" s="104">
        <v>6.8513400594120775</v>
      </c>
      <c r="D266" s="104">
        <v>6.1904377099724339</v>
      </c>
      <c r="E266" s="104">
        <v>5.9342674860713931</v>
      </c>
      <c r="F266" s="104">
        <v>6.2536320966348953</v>
      </c>
      <c r="G266" s="104">
        <v>7.5814376096888685</v>
      </c>
      <c r="H266" s="104">
        <v>9.5470189320698893</v>
      </c>
      <c r="I266" s="104">
        <v>11.372328788248019</v>
      </c>
      <c r="J266" s="104">
        <v>11.318319788107052</v>
      </c>
      <c r="K266" s="104">
        <v>14.850211874288748</v>
      </c>
      <c r="L266" s="104">
        <v>16.449671479867412</v>
      </c>
      <c r="M266" s="104">
        <v>15.481162801108136</v>
      </c>
      <c r="N266" s="104">
        <v>16.358961022298441</v>
      </c>
      <c r="O266" s="104">
        <v>13.353999999999999</v>
      </c>
      <c r="P266" s="104">
        <v>10.461</v>
      </c>
      <c r="Q266" s="104">
        <v>12.512970633271355</v>
      </c>
      <c r="R266" s="104">
        <v>9.3450000000000006</v>
      </c>
      <c r="S266" s="104">
        <v>11.415601408852512</v>
      </c>
      <c r="T266" s="104">
        <v>11.461337397925382</v>
      </c>
      <c r="U266" s="104">
        <v>15.208977468012701</v>
      </c>
      <c r="V266" s="104">
        <v>15.663571561899124</v>
      </c>
      <c r="W266" s="104">
        <v>16.024000000000001</v>
      </c>
      <c r="X266" s="104">
        <v>17.167999999999999</v>
      </c>
      <c r="Y266" s="104">
        <v>13.378</v>
      </c>
      <c r="Z266" s="105">
        <v>14.898999999999999</v>
      </c>
      <c r="AA266" s="105">
        <v>15.885</v>
      </c>
      <c r="AB266" s="105">
        <v>16.035066835732984</v>
      </c>
      <c r="AC266" s="104">
        <v>17.378</v>
      </c>
    </row>
    <row r="267" spans="1:29" x14ac:dyDescent="0.2">
      <c r="A267" s="102" t="s">
        <v>154</v>
      </c>
      <c r="B267" s="130" t="s">
        <v>48</v>
      </c>
      <c r="C267" s="104">
        <v>70.845441923325282</v>
      </c>
      <c r="D267" s="104">
        <v>69.711079562018412</v>
      </c>
      <c r="E267" s="104">
        <v>72.779985880431568</v>
      </c>
      <c r="F267" s="104">
        <v>74.292675142182617</v>
      </c>
      <c r="G267" s="104">
        <v>73.61004526945807</v>
      </c>
      <c r="H267" s="104">
        <v>69.946571508513088</v>
      </c>
      <c r="I267" s="104">
        <v>80.92583845515523</v>
      </c>
      <c r="J267" s="104">
        <v>81.747125417343184</v>
      </c>
      <c r="K267" s="104">
        <v>74.338348564505836</v>
      </c>
      <c r="L267" s="104">
        <v>73.581193557431973</v>
      </c>
      <c r="M267" s="104">
        <v>69.240306758886476</v>
      </c>
      <c r="N267" s="104">
        <v>82.980278605949891</v>
      </c>
      <c r="O267" s="104">
        <v>82.4</v>
      </c>
      <c r="P267" s="104">
        <v>89.983999999999995</v>
      </c>
      <c r="Q267" s="104">
        <v>99.395146888329862</v>
      </c>
      <c r="R267" s="104">
        <v>70.95</v>
      </c>
      <c r="S267" s="104">
        <v>60.504244433715911</v>
      </c>
      <c r="T267" s="104">
        <v>61.482169574062759</v>
      </c>
      <c r="U267" s="104">
        <v>67.786096292926828</v>
      </c>
      <c r="V267" s="104">
        <v>71.167933348825756</v>
      </c>
      <c r="W267" s="104">
        <v>79.853999999999999</v>
      </c>
      <c r="X267" s="104">
        <v>89.882999999999996</v>
      </c>
      <c r="Y267" s="104">
        <v>97.870999999999995</v>
      </c>
      <c r="Z267" s="105">
        <v>101.143</v>
      </c>
      <c r="AA267" s="105">
        <v>107.127</v>
      </c>
      <c r="AB267" s="105">
        <v>108.36080996347178</v>
      </c>
      <c r="AC267" s="104">
        <v>108.65900000000001</v>
      </c>
    </row>
    <row r="268" spans="1:29" x14ac:dyDescent="0.2">
      <c r="A268" s="102" t="s">
        <v>155</v>
      </c>
      <c r="B268" s="130" t="s">
        <v>50</v>
      </c>
      <c r="C268" s="104">
        <v>39.943666651924154</v>
      </c>
      <c r="D268" s="104">
        <v>37.07716370229106</v>
      </c>
      <c r="E268" s="104">
        <v>37.793745343455505</v>
      </c>
      <c r="F268" s="104">
        <v>38.64978243571629</v>
      </c>
      <c r="G268" s="104">
        <v>41.260441282351337</v>
      </c>
      <c r="H268" s="104">
        <v>39.080442929411795</v>
      </c>
      <c r="I268" s="104">
        <v>38.549429395613139</v>
      </c>
      <c r="J268" s="104">
        <v>38.25391324369096</v>
      </c>
      <c r="K268" s="104">
        <v>37.886047470243049</v>
      </c>
      <c r="L268" s="104">
        <v>40.203368035383377</v>
      </c>
      <c r="M268" s="104">
        <v>41.577713544679483</v>
      </c>
      <c r="N268" s="104">
        <v>49.875802798732693</v>
      </c>
      <c r="O268" s="104">
        <v>67.822999999999993</v>
      </c>
      <c r="P268" s="104">
        <v>69.582999999999998</v>
      </c>
      <c r="Q268" s="104">
        <v>69.964798698457827</v>
      </c>
      <c r="R268" s="104">
        <v>75.040000000000006</v>
      </c>
      <c r="S268" s="104">
        <v>76.221519958743883</v>
      </c>
      <c r="T268" s="104">
        <v>78.366763469947983</v>
      </c>
      <c r="U268" s="104">
        <v>80.16061989214468</v>
      </c>
      <c r="V268" s="104">
        <v>84.268877289974526</v>
      </c>
      <c r="W268" s="104">
        <v>87.69</v>
      </c>
      <c r="X268" s="104">
        <v>91.241</v>
      </c>
      <c r="Y268" s="104">
        <v>100.369</v>
      </c>
      <c r="Z268" s="105">
        <v>98.986999999999995</v>
      </c>
      <c r="AA268" s="105">
        <v>105.435</v>
      </c>
      <c r="AB268" s="105">
        <v>108.12978621738186</v>
      </c>
      <c r="AC268" s="104">
        <v>110.044</v>
      </c>
    </row>
    <row r="269" spans="1:29" x14ac:dyDescent="0.2">
      <c r="A269" s="102" t="s">
        <v>49</v>
      </c>
      <c r="B269" s="130" t="s">
        <v>51</v>
      </c>
      <c r="C269" s="104">
        <v>137.18053509383049</v>
      </c>
      <c r="D269" s="104">
        <v>98.704612259898397</v>
      </c>
      <c r="E269" s="104">
        <v>71.151770893684699</v>
      </c>
      <c r="F269" s="104">
        <v>64.176706320554374</v>
      </c>
      <c r="G269" s="104">
        <v>45.299435863033636</v>
      </c>
      <c r="H269" s="104">
        <v>61.244039554763006</v>
      </c>
      <c r="I269" s="104">
        <v>96.698683272027068</v>
      </c>
      <c r="J269" s="104">
        <v>106.01234231465578</v>
      </c>
      <c r="K269" s="104">
        <v>120.12217500951188</v>
      </c>
      <c r="L269" s="104">
        <v>168.94238933404151</v>
      </c>
      <c r="M269" s="104">
        <v>174.63259355258629</v>
      </c>
      <c r="N269" s="104">
        <v>239.96816263198735</v>
      </c>
      <c r="O269" s="104">
        <v>509.67</v>
      </c>
      <c r="P269" s="104">
        <v>521.48199999999997</v>
      </c>
      <c r="Q269" s="104">
        <v>563.5155881323584</v>
      </c>
      <c r="R269" s="104">
        <v>535.97</v>
      </c>
      <c r="S269" s="104">
        <v>541.14399997805526</v>
      </c>
      <c r="T269" s="104">
        <v>540.03958984855171</v>
      </c>
      <c r="U269" s="104">
        <v>557.29421564881898</v>
      </c>
      <c r="V269" s="104">
        <v>587.16762810301464</v>
      </c>
      <c r="W269" s="104">
        <v>633.90196230811864</v>
      </c>
      <c r="X269" s="104">
        <v>681.65099999999995</v>
      </c>
      <c r="Y269" s="104">
        <v>738.98099999999999</v>
      </c>
      <c r="Z269" s="105">
        <v>816.1783800286081</v>
      </c>
      <c r="AA269" s="105">
        <v>888.66700000000003</v>
      </c>
      <c r="AB269" s="105">
        <v>956.24346379151871</v>
      </c>
      <c r="AC269" s="104">
        <v>1001.487</v>
      </c>
    </row>
    <row r="270" spans="1:29" x14ac:dyDescent="0.2">
      <c r="A270" s="102" t="s">
        <v>156</v>
      </c>
      <c r="B270" s="130" t="s">
        <v>52</v>
      </c>
      <c r="C270" s="104">
        <v>727.21361742979695</v>
      </c>
      <c r="D270" s="104">
        <v>830.99004242275976</v>
      </c>
      <c r="E270" s="104">
        <v>863.27919293263335</v>
      </c>
      <c r="F270" s="104">
        <v>862.49632630368797</v>
      </c>
      <c r="G270" s="104">
        <v>949.93127455753324</v>
      </c>
      <c r="H270" s="104">
        <v>1008.4482807358422</v>
      </c>
      <c r="I270" s="104">
        <v>1049.5667801450611</v>
      </c>
      <c r="J270" s="104">
        <v>1054.9554255980797</v>
      </c>
      <c r="K270" s="104">
        <v>1132.6452780491993</v>
      </c>
      <c r="L270" s="104">
        <v>1131.751013198905</v>
      </c>
      <c r="M270" s="104">
        <v>1296.2559301574163</v>
      </c>
      <c r="N270" s="104">
        <v>1452.2664820943414</v>
      </c>
      <c r="O270" s="104">
        <v>1224.46</v>
      </c>
      <c r="P270" s="104">
        <v>1421.386</v>
      </c>
      <c r="Q270" s="104">
        <v>1452.4661286242388</v>
      </c>
      <c r="R270" s="104">
        <v>1725.105</v>
      </c>
      <c r="S270" s="104">
        <v>1769.583228541333</v>
      </c>
      <c r="T270" s="104">
        <v>1864.6951705636195</v>
      </c>
      <c r="U270" s="104">
        <v>1933.0882050687451</v>
      </c>
      <c r="V270" s="104">
        <v>2069.4559607229467</v>
      </c>
      <c r="W270" s="104">
        <v>2125.2570312646531</v>
      </c>
      <c r="X270" s="104">
        <v>2262.1559999999999</v>
      </c>
      <c r="Y270" s="104">
        <v>2340.5929999999998</v>
      </c>
      <c r="Z270" s="105">
        <v>2472.2739999999999</v>
      </c>
      <c r="AA270" s="105">
        <v>2584.7339999999999</v>
      </c>
      <c r="AB270" s="105">
        <v>2718.3110000000001</v>
      </c>
      <c r="AC270" s="104">
        <v>2834.1060000000002</v>
      </c>
    </row>
    <row r="271" spans="1:29" x14ac:dyDescent="0.2">
      <c r="A271" s="102" t="s">
        <v>157</v>
      </c>
      <c r="B271" s="130" t="s">
        <v>53</v>
      </c>
      <c r="C271" s="104">
        <v>14.311752069728705</v>
      </c>
      <c r="D271" s="104">
        <v>15.486839531893585</v>
      </c>
      <c r="E271" s="104">
        <v>17.331761143683362</v>
      </c>
      <c r="F271" s="104">
        <v>18.488172174870215</v>
      </c>
      <c r="G271" s="104">
        <v>19.755169242937171</v>
      </c>
      <c r="H271" s="104">
        <v>21.599133068308486</v>
      </c>
      <c r="I271" s="104">
        <v>23.966984879213136</v>
      </c>
      <c r="J271" s="104">
        <v>24.528757986510605</v>
      </c>
      <c r="K271" s="104">
        <v>25.649339761742464</v>
      </c>
      <c r="L271" s="104">
        <v>26.844471149999034</v>
      </c>
      <c r="M271" s="104">
        <v>33.078118525526577</v>
      </c>
      <c r="N271" s="104">
        <v>33.395394768726916</v>
      </c>
      <c r="O271" s="104">
        <v>39.301000000000002</v>
      </c>
      <c r="P271" s="104">
        <v>28.631</v>
      </c>
      <c r="Q271" s="104">
        <v>28.33068087765156</v>
      </c>
      <c r="R271" s="104">
        <v>35.265999999999998</v>
      </c>
      <c r="S271" s="104">
        <v>36.873561763479557</v>
      </c>
      <c r="T271" s="104">
        <v>36.6180054772218</v>
      </c>
      <c r="U271" s="104">
        <v>36.25819924304767</v>
      </c>
      <c r="V271" s="104">
        <v>36.111500903933198</v>
      </c>
      <c r="W271" s="104">
        <v>36.964663089142867</v>
      </c>
      <c r="X271" s="104">
        <v>37.691000000000003</v>
      </c>
      <c r="Y271" s="104">
        <v>38.68</v>
      </c>
      <c r="Z271" s="105">
        <v>41.158000000000001</v>
      </c>
      <c r="AA271" s="105">
        <v>42.887999999999998</v>
      </c>
      <c r="AB271" s="105">
        <v>43.424418888664597</v>
      </c>
      <c r="AC271" s="104">
        <v>44.44</v>
      </c>
    </row>
    <row r="272" spans="1:29" x14ac:dyDescent="0.2">
      <c r="A272" s="102" t="s">
        <v>105</v>
      </c>
      <c r="B272" s="130" t="s">
        <v>54</v>
      </c>
      <c r="C272" s="104">
        <v>194.44437040726686</v>
      </c>
      <c r="D272" s="104">
        <v>174.8528667415703</v>
      </c>
      <c r="E272" s="104">
        <v>180.04079378384554</v>
      </c>
      <c r="F272" s="104">
        <v>213.45193202481877</v>
      </c>
      <c r="G272" s="104">
        <v>192.74613828305743</v>
      </c>
      <c r="H272" s="104">
        <v>204.74054977478988</v>
      </c>
      <c r="I272" s="104">
        <v>219.93199345783268</v>
      </c>
      <c r="J272" s="104">
        <v>223.22369178394317</v>
      </c>
      <c r="K272" s="104">
        <v>259.07312066484434</v>
      </c>
      <c r="L272" s="104">
        <v>335.75079668901878</v>
      </c>
      <c r="M272" s="104">
        <v>313.58086554393964</v>
      </c>
      <c r="N272" s="104">
        <v>237.71686598950367</v>
      </c>
      <c r="O272" s="104">
        <v>315.79000000000002</v>
      </c>
      <c r="P272" s="104">
        <v>248.99600000000001</v>
      </c>
      <c r="Q272" s="104">
        <v>246.4658019249699</v>
      </c>
      <c r="R272" s="104">
        <v>256.41800000000001</v>
      </c>
      <c r="S272" s="104">
        <v>272.55845626632134</v>
      </c>
      <c r="T272" s="104">
        <v>283.69620002021281</v>
      </c>
      <c r="U272" s="104">
        <v>267.28232447412773</v>
      </c>
      <c r="V272" s="104">
        <v>256.65602985584843</v>
      </c>
      <c r="W272" s="104">
        <v>238.59824731804127</v>
      </c>
      <c r="X272" s="104">
        <v>233.63200000000001</v>
      </c>
      <c r="Y272" s="104">
        <v>238.83099999999999</v>
      </c>
      <c r="Z272" s="105">
        <v>254.56942410075013</v>
      </c>
      <c r="AA272" s="105">
        <v>268.1709614162429</v>
      </c>
      <c r="AB272" s="105">
        <v>279.7840479612816</v>
      </c>
      <c r="AC272" s="104">
        <v>284.83100000000002</v>
      </c>
    </row>
    <row r="273" spans="1:29" x14ac:dyDescent="0.2">
      <c r="A273" s="102" t="s">
        <v>158</v>
      </c>
      <c r="B273" s="130" t="s">
        <v>55</v>
      </c>
      <c r="C273" s="104">
        <v>183.20047897721739</v>
      </c>
      <c r="D273" s="104">
        <v>192.97551363932064</v>
      </c>
      <c r="E273" s="104">
        <v>238.91588422449212</v>
      </c>
      <c r="F273" s="104">
        <v>315.6146292585488</v>
      </c>
      <c r="G273" s="104">
        <v>303.44291540633105</v>
      </c>
      <c r="H273" s="104">
        <v>225.64049963095715</v>
      </c>
      <c r="I273" s="104">
        <v>223.27693503783144</v>
      </c>
      <c r="J273" s="104">
        <v>247.1534752791656</v>
      </c>
      <c r="K273" s="104">
        <v>272.19157576908714</v>
      </c>
      <c r="L273" s="104">
        <v>319.05340678208808</v>
      </c>
      <c r="M273" s="104">
        <v>347.43092506074453</v>
      </c>
      <c r="N273" s="104">
        <v>505.08286871442198</v>
      </c>
      <c r="O273" s="104">
        <v>566.16399999999999</v>
      </c>
      <c r="P273" s="104">
        <v>521.93499999999995</v>
      </c>
      <c r="Q273" s="104">
        <v>540.67889653286659</v>
      </c>
      <c r="R273" s="104">
        <v>541.78499999999997</v>
      </c>
      <c r="S273" s="104">
        <v>554.16623289955896</v>
      </c>
      <c r="T273" s="104">
        <v>642.13400851033441</v>
      </c>
      <c r="U273" s="104">
        <v>673.98708371913483</v>
      </c>
      <c r="V273" s="104">
        <v>710.74392759288889</v>
      </c>
      <c r="W273" s="104">
        <v>769.22657326424576</v>
      </c>
      <c r="X273" s="104">
        <v>792.04100000000005</v>
      </c>
      <c r="Y273" s="104">
        <v>826.20399999999995</v>
      </c>
      <c r="Z273" s="105">
        <v>844.226</v>
      </c>
      <c r="AA273" s="105">
        <v>880.01099999999997</v>
      </c>
      <c r="AB273" s="105">
        <v>915.54713002782808</v>
      </c>
      <c r="AC273" s="104">
        <v>947.16099999999994</v>
      </c>
    </row>
    <row r="274" spans="1:29" x14ac:dyDescent="0.2">
      <c r="A274" s="102" t="s">
        <v>159</v>
      </c>
      <c r="B274" s="130" t="s">
        <v>56</v>
      </c>
      <c r="C274" s="104">
        <v>39.638297466421356</v>
      </c>
      <c r="D274" s="104">
        <v>41.239863071104558</v>
      </c>
      <c r="E274" s="104">
        <v>43.58923714521044</v>
      </c>
      <c r="F274" s="104">
        <v>46.42203445556099</v>
      </c>
      <c r="G274" s="104">
        <v>55.116516520728062</v>
      </c>
      <c r="H274" s="104">
        <v>61.545314058371595</v>
      </c>
      <c r="I274" s="104">
        <v>78.806554419738021</v>
      </c>
      <c r="J274" s="104">
        <v>98.296037040080932</v>
      </c>
      <c r="K274" s="104">
        <v>96.533942937173705</v>
      </c>
      <c r="L274" s="104">
        <v>94.803553695896781</v>
      </c>
      <c r="M274" s="104">
        <v>124.99832074411036</v>
      </c>
      <c r="N274" s="104">
        <v>129.1516344991864</v>
      </c>
      <c r="O274" s="104">
        <v>190.94</v>
      </c>
      <c r="P274" s="104">
        <v>211.85900000000001</v>
      </c>
      <c r="Q274" s="104">
        <v>214.78375128781067</v>
      </c>
      <c r="R274" s="104">
        <v>223.511</v>
      </c>
      <c r="S274" s="104">
        <v>221.39726632140275</v>
      </c>
      <c r="T274" s="104">
        <v>231.46871406201541</v>
      </c>
      <c r="U274" s="104">
        <v>261.01279933711305</v>
      </c>
      <c r="V274" s="104">
        <v>271.59524615594125</v>
      </c>
      <c r="W274" s="104">
        <v>293.23053849942926</v>
      </c>
      <c r="X274" s="104">
        <v>314.57299999999998</v>
      </c>
      <c r="Y274" s="104">
        <v>330.517</v>
      </c>
      <c r="Z274" s="105">
        <v>350.4184546028219</v>
      </c>
      <c r="AA274" s="105">
        <v>370.41199999999998</v>
      </c>
      <c r="AB274" s="105">
        <v>361.95816251013684</v>
      </c>
      <c r="AC274" s="104">
        <v>375.9</v>
      </c>
    </row>
    <row r="275" spans="1:29" x14ac:dyDescent="0.2">
      <c r="A275" s="102" t="s">
        <v>160</v>
      </c>
      <c r="B275" s="130" t="s">
        <v>57</v>
      </c>
      <c r="C275" s="104">
        <v>116.84753684543662</v>
      </c>
      <c r="D275" s="104">
        <v>113.88504579837952</v>
      </c>
      <c r="E275" s="104">
        <v>192.73434558760621</v>
      </c>
      <c r="F275" s="104">
        <v>177.67579221729801</v>
      </c>
      <c r="G275" s="104">
        <v>148.37144973081178</v>
      </c>
      <c r="H275" s="104">
        <v>148.42312552091042</v>
      </c>
      <c r="I275" s="104">
        <v>154.69906935521891</v>
      </c>
      <c r="J275" s="104">
        <v>160.12122686901847</v>
      </c>
      <c r="K275" s="104">
        <v>164.57090702819775</v>
      </c>
      <c r="L275" s="104">
        <v>191.58122338160419</v>
      </c>
      <c r="M275" s="104">
        <v>236.68849069881125</v>
      </c>
      <c r="N275" s="104">
        <v>220.13476242393915</v>
      </c>
      <c r="O275" s="104">
        <v>200.518</v>
      </c>
      <c r="P275" s="104">
        <v>152.864</v>
      </c>
      <c r="Q275" s="104">
        <v>180.22575932407307</v>
      </c>
      <c r="R275" s="104">
        <v>207.40799999999999</v>
      </c>
      <c r="S275" s="104">
        <v>204.86032512892538</v>
      </c>
      <c r="T275" s="104">
        <v>222.91489362166428</v>
      </c>
      <c r="U275" s="104">
        <v>251.26978117375884</v>
      </c>
      <c r="V275" s="104">
        <v>295.01977342698757</v>
      </c>
      <c r="W275" s="104">
        <v>338.209</v>
      </c>
      <c r="X275" s="104">
        <v>357.25200000000001</v>
      </c>
      <c r="Y275" s="104">
        <v>381.858</v>
      </c>
      <c r="Z275" s="105">
        <v>401.88743333608005</v>
      </c>
      <c r="AA275" s="105">
        <v>425.93809347689387</v>
      </c>
      <c r="AB275" s="105">
        <v>469.33584565089933</v>
      </c>
      <c r="AC275" s="104">
        <v>498.53899999999999</v>
      </c>
    </row>
    <row r="276" spans="1:29" x14ac:dyDescent="0.2">
      <c r="A276" s="102" t="s">
        <v>161</v>
      </c>
      <c r="B276" s="130" t="s">
        <v>58</v>
      </c>
      <c r="C276" s="104">
        <v>366.62976631071888</v>
      </c>
      <c r="D276" s="104">
        <v>371.20157650012044</v>
      </c>
      <c r="E276" s="104">
        <v>374.99280324066734</v>
      </c>
      <c r="F276" s="104">
        <v>402.05130798059611</v>
      </c>
      <c r="G276" s="104">
        <v>435.34813275137697</v>
      </c>
      <c r="H276" s="104">
        <v>438.09717585509338</v>
      </c>
      <c r="I276" s="104">
        <v>424.05098755529662</v>
      </c>
      <c r="J276" s="104">
        <v>427.17555580788428</v>
      </c>
      <c r="K276" s="104">
        <v>481.38823301005573</v>
      </c>
      <c r="L276" s="104">
        <v>444.53978847658959</v>
      </c>
      <c r="M276" s="104">
        <v>497.83222551732388</v>
      </c>
      <c r="N276" s="104">
        <v>475.62021490575268</v>
      </c>
      <c r="O276" s="104">
        <v>508.44400000000002</v>
      </c>
      <c r="P276" s="104">
        <v>550.47199999999998</v>
      </c>
      <c r="Q276" s="104">
        <v>569.77797697692222</v>
      </c>
      <c r="R276" s="104">
        <v>592.32799999999997</v>
      </c>
      <c r="S276" s="104">
        <v>597.80783372468125</v>
      </c>
      <c r="T276" s="104">
        <v>613.33411246135086</v>
      </c>
      <c r="U276" s="104">
        <v>618.78575173621073</v>
      </c>
      <c r="V276" s="104">
        <v>631.41684049795663</v>
      </c>
      <c r="W276" s="104">
        <v>661.03</v>
      </c>
      <c r="X276" s="104">
        <v>670.95</v>
      </c>
      <c r="Y276" s="104">
        <v>684.55499999999995</v>
      </c>
      <c r="Z276" s="105">
        <v>713.98099999999999</v>
      </c>
      <c r="AA276" s="105">
        <v>741.22699999999998</v>
      </c>
      <c r="AB276" s="105">
        <v>774.43927356255654</v>
      </c>
      <c r="AC276" s="104">
        <v>796.65499999999997</v>
      </c>
    </row>
    <row r="277" spans="1:29" x14ac:dyDescent="0.2">
      <c r="A277" s="102" t="s">
        <v>162</v>
      </c>
      <c r="B277" s="130" t="s">
        <v>59</v>
      </c>
      <c r="C277" s="104">
        <v>183.23018353873678</v>
      </c>
      <c r="D277" s="104">
        <v>182.72275428839907</v>
      </c>
      <c r="E277" s="104">
        <v>185.60307341899869</v>
      </c>
      <c r="F277" s="104">
        <v>146.38294015798016</v>
      </c>
      <c r="G277" s="104">
        <v>217.82842873669398</v>
      </c>
      <c r="H277" s="104">
        <v>262.72987486962916</v>
      </c>
      <c r="I277" s="104">
        <v>343.58536151749092</v>
      </c>
      <c r="J277" s="104">
        <v>372.70583963435405</v>
      </c>
      <c r="K277" s="104">
        <v>406.27660339085622</v>
      </c>
      <c r="L277" s="104">
        <v>393.61363673512938</v>
      </c>
      <c r="M277" s="104">
        <v>357.84761655791363</v>
      </c>
      <c r="N277" s="104">
        <v>483.49220872515559</v>
      </c>
      <c r="O277" s="104">
        <v>518.90300000000002</v>
      </c>
      <c r="P277" s="104">
        <v>554.34299999999996</v>
      </c>
      <c r="Q277" s="104">
        <v>600.33397404890229</v>
      </c>
      <c r="R277" s="104">
        <v>561.125</v>
      </c>
      <c r="S277" s="104">
        <v>595.26790934626604</v>
      </c>
      <c r="T277" s="104">
        <v>552.16727670283979</v>
      </c>
      <c r="U277" s="104">
        <v>580.52772509106182</v>
      </c>
      <c r="V277" s="104">
        <v>602.33867408179253</v>
      </c>
      <c r="W277" s="104">
        <v>627.12269809551333</v>
      </c>
      <c r="X277" s="104">
        <v>659.68399999999997</v>
      </c>
      <c r="Y277" s="104">
        <v>669.73699999999997</v>
      </c>
      <c r="Z277" s="105">
        <v>726.18899999999996</v>
      </c>
      <c r="AA277" s="105">
        <v>722.87800000000004</v>
      </c>
      <c r="AB277" s="105">
        <v>750.33557152648791</v>
      </c>
      <c r="AC277" s="104">
        <v>736.4</v>
      </c>
    </row>
    <row r="278" spans="1:29" x14ac:dyDescent="0.2">
      <c r="A278" s="102" t="s">
        <v>163</v>
      </c>
      <c r="B278" s="130" t="s">
        <v>61</v>
      </c>
      <c r="C278" s="104">
        <v>405.52101638008025</v>
      </c>
      <c r="D278" s="104">
        <v>387.80735522460867</v>
      </c>
      <c r="E278" s="104">
        <v>390.60349152966046</v>
      </c>
      <c r="F278" s="104">
        <v>404.53396847675697</v>
      </c>
      <c r="G278" s="104">
        <v>397.6556496830151</v>
      </c>
      <c r="H278" s="104">
        <v>404.31708918872641</v>
      </c>
      <c r="I278" s="104">
        <v>434.24440513734123</v>
      </c>
      <c r="J278" s="104">
        <v>456.68584128409708</v>
      </c>
      <c r="K278" s="104">
        <v>510.66453518725092</v>
      </c>
      <c r="L278" s="104">
        <v>508.3288050928806</v>
      </c>
      <c r="M278" s="104">
        <v>558.72922146176847</v>
      </c>
      <c r="N278" s="104">
        <v>586.59478620378491</v>
      </c>
      <c r="O278" s="104">
        <v>452.77800000000002</v>
      </c>
      <c r="P278" s="104">
        <v>470.577</v>
      </c>
      <c r="Q278" s="104">
        <v>576.806461256734</v>
      </c>
      <c r="R278" s="104">
        <v>676.13800000000003</v>
      </c>
      <c r="S278" s="104">
        <v>746.77562235291532</v>
      </c>
      <c r="T278" s="104">
        <v>828.36614606704404</v>
      </c>
      <c r="U278" s="104">
        <v>879.73878342452622</v>
      </c>
      <c r="V278" s="104">
        <v>895.63190315447787</v>
      </c>
      <c r="W278" s="104">
        <v>934.86055227273812</v>
      </c>
      <c r="X278" s="104">
        <v>978.73400000000004</v>
      </c>
      <c r="Y278" s="104">
        <v>1023.928</v>
      </c>
      <c r="Z278" s="105">
        <v>1061.1134798675225</v>
      </c>
      <c r="AA278" s="105">
        <v>1112.3266695597799</v>
      </c>
      <c r="AB278" s="105">
        <v>1151.0464597951188</v>
      </c>
      <c r="AC278" s="104">
        <v>1170.5740000000001</v>
      </c>
    </row>
    <row r="279" spans="1:29" x14ac:dyDescent="0.2">
      <c r="A279" s="102" t="s">
        <v>60</v>
      </c>
      <c r="B279" s="130" t="s">
        <v>62</v>
      </c>
      <c r="C279" s="104">
        <v>169.05765798821608</v>
      </c>
      <c r="D279" s="104">
        <v>150.54857441129931</v>
      </c>
      <c r="E279" s="104">
        <v>147.61177660471918</v>
      </c>
      <c r="F279" s="104">
        <v>170.50353154530859</v>
      </c>
      <c r="G279" s="104">
        <v>176.34471050870957</v>
      </c>
      <c r="H279" s="104">
        <v>189.70260767059173</v>
      </c>
      <c r="I279" s="104">
        <v>223.91253718876865</v>
      </c>
      <c r="J279" s="104">
        <v>221.60477947049</v>
      </c>
      <c r="K279" s="104">
        <v>194.65203246479587</v>
      </c>
      <c r="L279" s="104">
        <v>222.39060526027129</v>
      </c>
      <c r="M279" s="104">
        <v>252.35674002718977</v>
      </c>
      <c r="N279" s="104">
        <v>238.206132199514</v>
      </c>
      <c r="O279" s="104">
        <v>264.649</v>
      </c>
      <c r="P279" s="104">
        <v>285.625</v>
      </c>
      <c r="Q279" s="104">
        <v>312.34885245543035</v>
      </c>
      <c r="R279" s="104">
        <v>325.68</v>
      </c>
      <c r="S279" s="104">
        <v>329.42975537755933</v>
      </c>
      <c r="T279" s="104">
        <v>349.40013372300035</v>
      </c>
      <c r="U279" s="104">
        <v>361.81981779334706</v>
      </c>
      <c r="V279" s="104">
        <v>378.41505527548412</v>
      </c>
      <c r="W279" s="104">
        <v>396.13765049044918</v>
      </c>
      <c r="X279" s="104">
        <v>421.33199999999999</v>
      </c>
      <c r="Y279" s="104">
        <v>439.46100000000001</v>
      </c>
      <c r="Z279" s="105">
        <v>465.75400000000002</v>
      </c>
      <c r="AA279" s="105">
        <v>485.375</v>
      </c>
      <c r="AB279" s="105">
        <v>502.55595021292811</v>
      </c>
      <c r="AC279" s="104">
        <v>520.52</v>
      </c>
    </row>
    <row r="280" spans="1:29" x14ac:dyDescent="0.2">
      <c r="A280" s="102" t="s">
        <v>164</v>
      </c>
      <c r="B280" s="130" t="s">
        <v>63</v>
      </c>
      <c r="C280" s="104">
        <v>67.965829259559044</v>
      </c>
      <c r="D280" s="104">
        <v>60.463371594787354</v>
      </c>
      <c r="E280" s="104">
        <v>65.718388309144046</v>
      </c>
      <c r="F280" s="104">
        <v>70.3218741996657</v>
      </c>
      <c r="G280" s="104">
        <v>77.020470136158352</v>
      </c>
      <c r="H280" s="104">
        <v>85.780991658435497</v>
      </c>
      <c r="I280" s="104">
        <v>83.111975351125878</v>
      </c>
      <c r="J280" s="104">
        <v>76.102219134733545</v>
      </c>
      <c r="K280" s="104">
        <v>106.98877810974957</v>
      </c>
      <c r="L280" s="104">
        <v>120.76535478989399</v>
      </c>
      <c r="M280" s="104">
        <v>138.7107196137415</v>
      </c>
      <c r="N280" s="104">
        <v>201.15047949391672</v>
      </c>
      <c r="O280" s="104">
        <v>221.84200000000001</v>
      </c>
      <c r="P280" s="104">
        <v>222.07900000000001</v>
      </c>
      <c r="Q280" s="104">
        <v>227.38003863368999</v>
      </c>
      <c r="R280" s="104">
        <v>237.98500000000001</v>
      </c>
      <c r="S280" s="104">
        <v>242.55384781320635</v>
      </c>
      <c r="T280" s="104">
        <v>249.11709535511693</v>
      </c>
      <c r="U280" s="104">
        <v>261.42093210901567</v>
      </c>
      <c r="V280" s="104">
        <v>271.21528389749511</v>
      </c>
      <c r="W280" s="104">
        <v>282.25591997934947</v>
      </c>
      <c r="X280" s="104">
        <v>295.04700000000003</v>
      </c>
      <c r="Y280" s="104">
        <v>286.40600000000001</v>
      </c>
      <c r="Z280" s="105">
        <v>288.82100000000003</v>
      </c>
      <c r="AA280" s="105">
        <v>298.83100000000002</v>
      </c>
      <c r="AB280" s="105">
        <v>314.53072005747498</v>
      </c>
      <c r="AC280" s="104">
        <v>322.88099999999997</v>
      </c>
    </row>
    <row r="281" spans="1:29" x14ac:dyDescent="0.2">
      <c r="A281" s="102" t="s">
        <v>101</v>
      </c>
      <c r="B281" s="130" t="s">
        <v>65</v>
      </c>
      <c r="C281" s="104">
        <v>178.78198909389261</v>
      </c>
      <c r="D281" s="104">
        <v>196.83174427632648</v>
      </c>
      <c r="E281" s="104">
        <v>193.39299203175622</v>
      </c>
      <c r="F281" s="104">
        <v>223.51922274870574</v>
      </c>
      <c r="G281" s="104">
        <v>255.5588014095942</v>
      </c>
      <c r="H281" s="104">
        <v>274.90992885756725</v>
      </c>
      <c r="I281" s="104">
        <v>325.19160356126173</v>
      </c>
      <c r="J281" s="104">
        <v>307.47670084451823</v>
      </c>
      <c r="K281" s="104">
        <v>336.35183220230164</v>
      </c>
      <c r="L281" s="104">
        <v>353.26611563949456</v>
      </c>
      <c r="M281" s="104">
        <v>363.43816230181665</v>
      </c>
      <c r="N281" s="104">
        <v>391.56723222738168</v>
      </c>
      <c r="O281" s="104">
        <v>290.86599999999999</v>
      </c>
      <c r="P281" s="104">
        <v>248.02799999999999</v>
      </c>
      <c r="Q281" s="104">
        <v>251.88200198006555</v>
      </c>
      <c r="R281" s="104">
        <v>204.72800000000001</v>
      </c>
      <c r="S281" s="104">
        <v>218.57260872522986</v>
      </c>
      <c r="T281" s="104">
        <v>226.45441456509988</v>
      </c>
      <c r="U281" s="104">
        <v>236.58501828224925</v>
      </c>
      <c r="V281" s="104">
        <v>243.89780348229803</v>
      </c>
      <c r="W281" s="104">
        <v>252.53137798449319</v>
      </c>
      <c r="X281" s="104">
        <v>263.74700000000001</v>
      </c>
      <c r="Y281" s="104">
        <v>275.423</v>
      </c>
      <c r="Z281" s="105">
        <v>286.03109169938614</v>
      </c>
      <c r="AA281" s="105">
        <v>316.65300000000002</v>
      </c>
      <c r="AB281" s="105">
        <v>332.31887344372205</v>
      </c>
      <c r="AC281" s="104">
        <v>341.72399999999999</v>
      </c>
    </row>
    <row r="282" spans="1:29" x14ac:dyDescent="0.2">
      <c r="A282" s="102" t="s">
        <v>66</v>
      </c>
      <c r="B282" s="130"/>
      <c r="C282" s="104">
        <v>5388.4489993731522</v>
      </c>
      <c r="D282" s="104">
        <v>5453.572384856021</v>
      </c>
      <c r="E282" s="104">
        <v>5568.5770859915174</v>
      </c>
      <c r="F282" s="104">
        <v>5754.2758756509957</v>
      </c>
      <c r="G282" s="104">
        <v>5924.9900935984533</v>
      </c>
      <c r="H282" s="104">
        <v>6218.4419482747817</v>
      </c>
      <c r="I282" s="104">
        <v>6677.6038671053993</v>
      </c>
      <c r="J282" s="104">
        <v>6873.8149049408075</v>
      </c>
      <c r="K282" s="104">
        <v>7281.0758391101508</v>
      </c>
      <c r="L282" s="104">
        <v>7638.7591180990448</v>
      </c>
      <c r="M282" s="104">
        <v>7994.0054028411651</v>
      </c>
      <c r="N282" s="104">
        <v>8566.3520015908925</v>
      </c>
      <c r="O282" s="104">
        <v>8786.6080000000002</v>
      </c>
      <c r="P282" s="104">
        <v>9054.4049999999988</v>
      </c>
      <c r="Q282" s="104">
        <v>9488.6262999999999</v>
      </c>
      <c r="R282" s="104">
        <v>9998.3080000000009</v>
      </c>
      <c r="S282" s="104">
        <v>10199.401383923279</v>
      </c>
      <c r="T282" s="104">
        <v>10556.947263682385</v>
      </c>
      <c r="U282" s="104">
        <v>10956.736999999999</v>
      </c>
      <c r="V282" s="104">
        <v>11469.466640018825</v>
      </c>
      <c r="W282" s="104">
        <v>12095.826999999999</v>
      </c>
      <c r="X282" s="104">
        <v>12722.593999999999</v>
      </c>
      <c r="Y282" s="104">
        <v>13412.311999999998</v>
      </c>
      <c r="Z282" s="105">
        <v>14020.664358087441</v>
      </c>
      <c r="AA282" s="105">
        <v>14480.505192887918</v>
      </c>
      <c r="AB282" s="105">
        <v>15079.514740931636</v>
      </c>
      <c r="AC282" s="104">
        <v>15609.502</v>
      </c>
    </row>
    <row r="283" spans="1:29" ht="10.8" thickBot="1" x14ac:dyDescent="0.25">
      <c r="A283" s="112" t="s">
        <v>67</v>
      </c>
      <c r="B283" s="136"/>
      <c r="C283" s="114">
        <v>443.09780084856573</v>
      </c>
      <c r="D283" s="114">
        <v>501.83270471648274</v>
      </c>
      <c r="E283" s="114">
        <v>593.46818176581155</v>
      </c>
      <c r="F283" s="114">
        <v>676.50151752047782</v>
      </c>
      <c r="G283" s="114">
        <v>842.20188910023296</v>
      </c>
      <c r="H283" s="114">
        <v>853.42872631588432</v>
      </c>
      <c r="I283" s="114">
        <v>697.79269522926052</v>
      </c>
      <c r="J283" s="114">
        <v>763.6571080681008</v>
      </c>
      <c r="K283" s="114">
        <v>690.00738535379082</v>
      </c>
      <c r="L283" s="114">
        <v>670.07513785348942</v>
      </c>
      <c r="M283" s="114">
        <v>694.30953711900565</v>
      </c>
      <c r="N283" s="114">
        <v>711.11374503815432</v>
      </c>
      <c r="O283" s="114">
        <v>678.32399999999996</v>
      </c>
      <c r="P283" s="114">
        <v>737.79300000000001</v>
      </c>
      <c r="Q283" s="114">
        <v>783.60500000000002</v>
      </c>
      <c r="R283" s="114">
        <v>632.30100000000004</v>
      </c>
      <c r="S283" s="114">
        <v>664.93899999999996</v>
      </c>
      <c r="T283" s="114">
        <v>679.226</v>
      </c>
      <c r="U283" s="114">
        <v>743.40899999999999</v>
      </c>
      <c r="V283" s="114">
        <v>762.24800000000005</v>
      </c>
      <c r="W283" s="114">
        <v>796.92200000000003</v>
      </c>
      <c r="X283" s="114">
        <v>928.77200000000005</v>
      </c>
      <c r="Y283" s="114">
        <v>1010.556</v>
      </c>
      <c r="Z283" s="115">
        <v>1072.6479999999999</v>
      </c>
      <c r="AA283" s="115">
        <v>1148.482</v>
      </c>
      <c r="AB283" s="115">
        <v>1184.3979999999999</v>
      </c>
      <c r="AC283" s="114">
        <v>1259.5440000000001</v>
      </c>
    </row>
    <row r="284" spans="1:29" ht="10.8" thickBot="1" x14ac:dyDescent="0.25">
      <c r="A284" s="116" t="s">
        <v>68</v>
      </c>
      <c r="B284" s="131"/>
      <c r="C284" s="118">
        <v>5831.5468002217176</v>
      </c>
      <c r="D284" s="118">
        <v>5955.405089572504</v>
      </c>
      <c r="E284" s="118">
        <v>6162.0452677573285</v>
      </c>
      <c r="F284" s="118">
        <v>6430.7773931714737</v>
      </c>
      <c r="G284" s="118">
        <v>6767.1919826986859</v>
      </c>
      <c r="H284" s="118">
        <v>7071.8706745906657</v>
      </c>
      <c r="I284" s="118">
        <v>7375.3965623346594</v>
      </c>
      <c r="J284" s="118">
        <v>7637.4720130089081</v>
      </c>
      <c r="K284" s="118">
        <v>7971.0832244639414</v>
      </c>
      <c r="L284" s="118">
        <v>8308.8342559525336</v>
      </c>
      <c r="M284" s="118">
        <v>8688.3149399601716</v>
      </c>
      <c r="N284" s="118">
        <v>9277.4657466290464</v>
      </c>
      <c r="O284" s="118">
        <v>9464.9320000000007</v>
      </c>
      <c r="P284" s="118">
        <v>9792.1979999999985</v>
      </c>
      <c r="Q284" s="118">
        <v>10272.231299999999</v>
      </c>
      <c r="R284" s="118">
        <v>10630.609</v>
      </c>
      <c r="S284" s="118">
        <v>10864.34038392328</v>
      </c>
      <c r="T284" s="118">
        <v>11236.173263682385</v>
      </c>
      <c r="U284" s="118">
        <v>11700.145999999999</v>
      </c>
      <c r="V284" s="118">
        <v>12231.714640018825</v>
      </c>
      <c r="W284" s="118">
        <v>12892.749</v>
      </c>
      <c r="X284" s="118">
        <v>13651.366</v>
      </c>
      <c r="Y284" s="118">
        <v>14422.867999999999</v>
      </c>
      <c r="Z284" s="119">
        <v>15093.31235808744</v>
      </c>
      <c r="AA284" s="119">
        <v>15628.987192887918</v>
      </c>
      <c r="AB284" s="119">
        <v>16263.912740931635</v>
      </c>
      <c r="AC284" s="118">
        <v>16869.046000000002</v>
      </c>
    </row>
    <row r="285" spans="1:29" x14ac:dyDescent="0.2">
      <c r="B285" s="9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9" x14ac:dyDescent="0.2"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133"/>
      <c r="AA286" s="133"/>
      <c r="AB286" s="133"/>
    </row>
    <row r="287" spans="1:29" x14ac:dyDescent="0.2"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</row>
    <row r="288" spans="1:29" ht="15.6" x14ac:dyDescent="0.3">
      <c r="A288" s="77" t="s">
        <v>200</v>
      </c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</row>
    <row r="289" spans="1:29" x14ac:dyDescent="0.2">
      <c r="A289" s="76" t="s">
        <v>209</v>
      </c>
      <c r="B289" s="95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</row>
    <row r="290" spans="1:29" ht="10.8" thickBot="1" x14ac:dyDescent="0.25">
      <c r="A290" s="78" t="s">
        <v>82</v>
      </c>
    </row>
    <row r="291" spans="1:29" ht="10.8" thickBot="1" x14ac:dyDescent="0.25">
      <c r="A291" s="79" t="s">
        <v>0</v>
      </c>
      <c r="B291" s="97"/>
      <c r="C291" s="80">
        <v>1993</v>
      </c>
      <c r="D291" s="80">
        <v>1994</v>
      </c>
      <c r="E291" s="80">
        <v>1995</v>
      </c>
      <c r="F291" s="80">
        <v>1996</v>
      </c>
      <c r="G291" s="80">
        <v>1997</v>
      </c>
      <c r="H291" s="80">
        <v>1998</v>
      </c>
      <c r="I291" s="80">
        <v>1999</v>
      </c>
      <c r="J291" s="80">
        <v>2000</v>
      </c>
      <c r="K291" s="80">
        <v>2001</v>
      </c>
      <c r="L291" s="80">
        <v>2002</v>
      </c>
      <c r="M291" s="80">
        <v>2003</v>
      </c>
      <c r="N291" s="80">
        <v>2004</v>
      </c>
      <c r="O291" s="80">
        <v>2005</v>
      </c>
      <c r="P291" s="80">
        <v>2006</v>
      </c>
      <c r="Q291" s="80">
        <v>2007</v>
      </c>
      <c r="R291" s="80">
        <v>2008</v>
      </c>
      <c r="S291" s="80">
        <v>2009</v>
      </c>
      <c r="T291" s="80">
        <v>2010</v>
      </c>
      <c r="U291" s="80">
        <v>2011</v>
      </c>
      <c r="V291" s="80">
        <v>2012</v>
      </c>
      <c r="W291" s="80">
        <v>2013</v>
      </c>
      <c r="X291" s="80">
        <v>2014</v>
      </c>
      <c r="Y291" s="80">
        <v>2015</v>
      </c>
      <c r="Z291" s="81">
        <v>2016</v>
      </c>
      <c r="AA291" s="81">
        <v>2017</v>
      </c>
      <c r="AB291" s="81">
        <v>2018</v>
      </c>
      <c r="AC291" s="80">
        <v>2019</v>
      </c>
    </row>
    <row r="292" spans="1:29" x14ac:dyDescent="0.2">
      <c r="A292" s="102" t="s">
        <v>69</v>
      </c>
      <c r="B292" s="102"/>
      <c r="C292" s="140">
        <v>3368.613694479644</v>
      </c>
      <c r="D292" s="140">
        <v>3596.7444380122238</v>
      </c>
      <c r="E292" s="140">
        <v>3847.2356745770967</v>
      </c>
      <c r="F292" s="140">
        <v>4183.3939596174205</v>
      </c>
      <c r="G292" s="140">
        <v>4616.7947716174403</v>
      </c>
      <c r="H292" s="140">
        <v>5030.8493464634093</v>
      </c>
      <c r="I292" s="140">
        <v>5266.7487545633776</v>
      </c>
      <c r="J292" s="140">
        <v>5675.5493349080916</v>
      </c>
      <c r="K292" s="140">
        <v>6059.0404717152624</v>
      </c>
      <c r="L292" s="140">
        <v>6490.8798359415914</v>
      </c>
      <c r="M292" s="140">
        <v>6942.545008647905</v>
      </c>
      <c r="N292" s="140">
        <v>7289.1988031130441</v>
      </c>
      <c r="O292" s="140">
        <v>7554.2389999999996</v>
      </c>
      <c r="P292" s="140">
        <v>8068.6409999999996</v>
      </c>
      <c r="Q292" s="140">
        <v>8562.4670000000006</v>
      </c>
      <c r="R292" s="140">
        <v>9432.0619999999999</v>
      </c>
      <c r="S292" s="140">
        <v>9988.4259999999995</v>
      </c>
      <c r="T292" s="140">
        <v>10562.543</v>
      </c>
      <c r="U292" s="140">
        <v>11203.046</v>
      </c>
      <c r="V292" s="140">
        <v>12091.785</v>
      </c>
      <c r="W292" s="140">
        <v>13011.839</v>
      </c>
      <c r="X292" s="140">
        <v>14016.612999999999</v>
      </c>
      <c r="Y292" s="140">
        <v>15168.424000000001</v>
      </c>
      <c r="Z292" s="141">
        <v>15885.53</v>
      </c>
      <c r="AA292" s="141">
        <v>16484.732</v>
      </c>
      <c r="AB292" s="141">
        <v>17535.447</v>
      </c>
      <c r="AC292" s="140">
        <v>18705.34</v>
      </c>
    </row>
    <row r="293" spans="1:29" x14ac:dyDescent="0.2">
      <c r="A293" s="102" t="s">
        <v>167</v>
      </c>
      <c r="B293" s="102"/>
      <c r="C293" s="140">
        <v>2776.5146521243146</v>
      </c>
      <c r="D293" s="140">
        <v>3061.4808989897074</v>
      </c>
      <c r="E293" s="140">
        <v>3294.3720986403919</v>
      </c>
      <c r="F293" s="140">
        <v>3564.8373876367832</v>
      </c>
      <c r="G293" s="140">
        <v>3968.5169132853975</v>
      </c>
      <c r="H293" s="140">
        <v>4362.5752852181213</v>
      </c>
      <c r="I293" s="140">
        <v>4518.2561621558389</v>
      </c>
      <c r="J293" s="140">
        <v>4908.350596583995</v>
      </c>
      <c r="K293" s="140">
        <v>5169.8130775813333</v>
      </c>
      <c r="L293" s="140">
        <v>5580.1513116281858</v>
      </c>
      <c r="M293" s="140">
        <v>5968.4603247121158</v>
      </c>
      <c r="N293" s="140">
        <v>6256.8287693055609</v>
      </c>
      <c r="O293" s="140">
        <v>6517.49</v>
      </c>
      <c r="P293" s="140">
        <v>7026.7240000000002</v>
      </c>
      <c r="Q293" s="140">
        <v>7453.0450000000001</v>
      </c>
      <c r="R293" s="140">
        <v>8118.7169999999996</v>
      </c>
      <c r="S293" s="140">
        <v>8562.9660000000003</v>
      </c>
      <c r="T293" s="140">
        <v>9087.7630000000008</v>
      </c>
      <c r="U293" s="140">
        <v>9526.4840000000004</v>
      </c>
      <c r="V293" s="140">
        <v>10276.335999999999</v>
      </c>
      <c r="W293" s="140">
        <v>11041.894</v>
      </c>
      <c r="X293" s="140">
        <v>11916.868</v>
      </c>
      <c r="Y293" s="140">
        <v>12923.567999999999</v>
      </c>
      <c r="Z293" s="141">
        <v>13540.018</v>
      </c>
      <c r="AA293" s="141">
        <v>14220.348</v>
      </c>
      <c r="AB293" s="141">
        <v>15148.33</v>
      </c>
      <c r="AC293" s="140">
        <v>16223.111999999999</v>
      </c>
    </row>
    <row r="294" spans="1:29" x14ac:dyDescent="0.2">
      <c r="A294" s="102" t="s">
        <v>168</v>
      </c>
      <c r="B294" s="102"/>
      <c r="C294" s="140">
        <v>592.0990423553294</v>
      </c>
      <c r="D294" s="140">
        <v>535.26353902251617</v>
      </c>
      <c r="E294" s="140">
        <v>552.86357593670357</v>
      </c>
      <c r="F294" s="140">
        <v>618.5565719806367</v>
      </c>
      <c r="G294" s="140">
        <v>648.27785833204314</v>
      </c>
      <c r="H294" s="140">
        <v>668.27406124528852</v>
      </c>
      <c r="I294" s="140">
        <v>748.49259240753747</v>
      </c>
      <c r="J294" s="140">
        <v>767.19873832409621</v>
      </c>
      <c r="K294" s="140">
        <v>889.22739413393094</v>
      </c>
      <c r="L294" s="140">
        <v>910.72852431340573</v>
      </c>
      <c r="M294" s="140">
        <v>974.08468393578949</v>
      </c>
      <c r="N294" s="140">
        <v>1032.3700338074825</v>
      </c>
      <c r="O294" s="140">
        <v>1036.749</v>
      </c>
      <c r="P294" s="140">
        <v>1041.9169999999999</v>
      </c>
      <c r="Q294" s="140">
        <v>1109.422</v>
      </c>
      <c r="R294" s="140">
        <v>1313.345</v>
      </c>
      <c r="S294" s="140">
        <v>1425.46</v>
      </c>
      <c r="T294" s="140">
        <v>1474.78</v>
      </c>
      <c r="U294" s="140">
        <v>1676.5619999999999</v>
      </c>
      <c r="V294" s="140">
        <v>1815.4490000000001</v>
      </c>
      <c r="W294" s="140">
        <v>1969.9449999999999</v>
      </c>
      <c r="X294" s="140">
        <v>2099.7449999999999</v>
      </c>
      <c r="Y294" s="140">
        <v>2244.8560000000002</v>
      </c>
      <c r="Z294" s="141">
        <v>2345.5120000000002</v>
      </c>
      <c r="AA294" s="141">
        <v>2264.384</v>
      </c>
      <c r="AB294" s="141">
        <v>2387.1170000000002</v>
      </c>
      <c r="AC294" s="140">
        <v>2482.2280000000001</v>
      </c>
    </row>
    <row r="295" spans="1:29" x14ac:dyDescent="0.2">
      <c r="A295" s="102" t="s">
        <v>70</v>
      </c>
      <c r="B295" s="102"/>
      <c r="C295" s="140">
        <v>709.34842825917508</v>
      </c>
      <c r="D295" s="140">
        <v>918.92832652947311</v>
      </c>
      <c r="E295" s="140">
        <v>990.34324581138162</v>
      </c>
      <c r="F295" s="140">
        <v>1075.5586419261733</v>
      </c>
      <c r="G295" s="140">
        <v>1238.1565606937322</v>
      </c>
      <c r="H295" s="140">
        <v>1356.5043439733629</v>
      </c>
      <c r="I295" s="140">
        <v>1326.2910651990387</v>
      </c>
      <c r="J295" s="140">
        <v>1409.8392418984135</v>
      </c>
      <c r="K295" s="140">
        <v>1728.4235704921875</v>
      </c>
      <c r="L295" s="140">
        <v>1842.2652837454225</v>
      </c>
      <c r="M295" s="140">
        <v>1923.5666004784396</v>
      </c>
      <c r="N295" s="140">
        <v>2053.0695683445783</v>
      </c>
      <c r="O295" s="140">
        <v>2053.848</v>
      </c>
      <c r="P295" s="140">
        <v>2114.1010000000001</v>
      </c>
      <c r="Q295" s="140">
        <v>2227.2399999999998</v>
      </c>
      <c r="R295" s="140">
        <v>2866.2829999999999</v>
      </c>
      <c r="S295" s="140">
        <v>2899.2020000000002</v>
      </c>
      <c r="T295" s="140">
        <v>3038.739</v>
      </c>
      <c r="U295" s="140">
        <v>3348.3629999999998</v>
      </c>
      <c r="V295" s="140">
        <v>3382.32</v>
      </c>
      <c r="W295" s="140">
        <v>3614.44</v>
      </c>
      <c r="X295" s="140">
        <v>4101.3249999999998</v>
      </c>
      <c r="Y295" s="140">
        <v>4214.299</v>
      </c>
      <c r="Z295" s="141">
        <v>4370.4960000000001</v>
      </c>
      <c r="AA295" s="141">
        <v>4670.1229999999996</v>
      </c>
      <c r="AB295" s="141">
        <v>4896.4430000000002</v>
      </c>
      <c r="AC295" s="140">
        <v>5158.9849999999997</v>
      </c>
    </row>
    <row r="296" spans="1:29" x14ac:dyDescent="0.2">
      <c r="A296" s="102" t="s">
        <v>167</v>
      </c>
      <c r="B296" s="102"/>
      <c r="C296" s="140">
        <v>659.84842825917508</v>
      </c>
      <c r="D296" s="140">
        <v>870.36332652947306</v>
      </c>
      <c r="E296" s="140">
        <v>935.45324581138163</v>
      </c>
      <c r="F296" s="140">
        <v>1007.6886419261733</v>
      </c>
      <c r="G296" s="140">
        <v>1144.2715606937322</v>
      </c>
      <c r="H296" s="140">
        <v>1237.8143439733628</v>
      </c>
      <c r="I296" s="140">
        <v>1195.2700651990388</v>
      </c>
      <c r="J296" s="140">
        <v>1212.5502418984136</v>
      </c>
      <c r="K296" s="140">
        <v>1521.6035704921876</v>
      </c>
      <c r="L296" s="140">
        <v>1670.3352837454224</v>
      </c>
      <c r="M296" s="140">
        <v>1741.7366004784394</v>
      </c>
      <c r="N296" s="140">
        <v>1838.4595683445782</v>
      </c>
      <c r="O296" s="140">
        <v>1730.8</v>
      </c>
      <c r="P296" s="140">
        <v>1803.3510000000001</v>
      </c>
      <c r="Q296" s="140">
        <v>1797.9099999999999</v>
      </c>
      <c r="R296" s="140">
        <v>2218.0529999999999</v>
      </c>
      <c r="S296" s="140">
        <v>2407.6120000000001</v>
      </c>
      <c r="T296" s="140">
        <v>2553.6390000000001</v>
      </c>
      <c r="U296" s="140">
        <v>2652.9429999999998</v>
      </c>
      <c r="V296" s="140">
        <v>2651.625</v>
      </c>
      <c r="W296" s="140">
        <v>2828.6840000000002</v>
      </c>
      <c r="X296" s="140">
        <v>3284.0969999999998</v>
      </c>
      <c r="Y296" s="140">
        <v>3400.3399119999999</v>
      </c>
      <c r="Z296" s="141">
        <v>3442.5826396800003</v>
      </c>
      <c r="AA296" s="141">
        <v>3773.7586939308799</v>
      </c>
      <c r="AB296" s="141">
        <v>4046.6896378464744</v>
      </c>
      <c r="AC296" s="140">
        <v>4236.4859372140645</v>
      </c>
    </row>
    <row r="297" spans="1:29" x14ac:dyDescent="0.2">
      <c r="A297" s="102" t="s">
        <v>168</v>
      </c>
      <c r="B297" s="102"/>
      <c r="C297" s="140">
        <v>49.500000000000007</v>
      </c>
      <c r="D297" s="140">
        <v>48.565000000000005</v>
      </c>
      <c r="E297" s="140">
        <v>54.890000000000008</v>
      </c>
      <c r="F297" s="140">
        <v>67.87</v>
      </c>
      <c r="G297" s="140">
        <v>93.885000000000019</v>
      </c>
      <c r="H297" s="140">
        <v>118.69000000000001</v>
      </c>
      <c r="I297" s="140">
        <v>131.02100000000002</v>
      </c>
      <c r="J297" s="140">
        <v>197.28900000000002</v>
      </c>
      <c r="K297" s="140">
        <v>206.81999999999996</v>
      </c>
      <c r="L297" s="140">
        <v>171.92999999999998</v>
      </c>
      <c r="M297" s="140">
        <v>181.83000000000004</v>
      </c>
      <c r="N297" s="140">
        <v>214.61000000000004</v>
      </c>
      <c r="O297" s="140">
        <v>323.048</v>
      </c>
      <c r="P297" s="140">
        <v>310.75</v>
      </c>
      <c r="Q297" s="140">
        <v>429.33</v>
      </c>
      <c r="R297" s="140">
        <v>648.23</v>
      </c>
      <c r="S297" s="140">
        <v>491.59</v>
      </c>
      <c r="T297" s="140">
        <v>485.1</v>
      </c>
      <c r="U297" s="140">
        <v>695.42</v>
      </c>
      <c r="V297" s="140">
        <v>730.69500000000005</v>
      </c>
      <c r="W297" s="140">
        <v>785.75599999999997</v>
      </c>
      <c r="X297" s="140">
        <v>817.22799999999995</v>
      </c>
      <c r="Y297" s="140">
        <v>813.95908799999995</v>
      </c>
      <c r="Z297" s="43">
        <v>927.91336031999981</v>
      </c>
      <c r="AA297" s="43">
        <v>896.36430606911983</v>
      </c>
      <c r="AB297" s="43">
        <v>849.75336215352559</v>
      </c>
      <c r="AC297" s="142">
        <v>922.49906278593483</v>
      </c>
    </row>
    <row r="298" spans="1:29" x14ac:dyDescent="0.2">
      <c r="A298" s="102" t="s">
        <v>71</v>
      </c>
      <c r="B298" s="102"/>
      <c r="C298" s="140">
        <v>-22.139556284628323</v>
      </c>
      <c r="D298" s="140">
        <v>-10.22915207321482</v>
      </c>
      <c r="E298" s="140">
        <v>12.817911769283148</v>
      </c>
      <c r="F298" s="140">
        <v>12.436656078349793</v>
      </c>
      <c r="G298" s="140">
        <v>11.940620259615748</v>
      </c>
      <c r="H298" s="140">
        <v>-2.5912190566021365</v>
      </c>
      <c r="I298" s="140">
        <v>14.296474049282834</v>
      </c>
      <c r="J298" s="140">
        <v>24.957804730374061</v>
      </c>
      <c r="K298" s="140">
        <v>1.1023453675279298</v>
      </c>
      <c r="L298" s="140">
        <v>-0.26234292462541731</v>
      </c>
      <c r="M298" s="140">
        <v>-5.630947913042113</v>
      </c>
      <c r="N298" s="140">
        <v>5.8444579386472606</v>
      </c>
      <c r="O298" s="140">
        <v>24.620999999999999</v>
      </c>
      <c r="P298" s="140">
        <v>6.1440000000000001</v>
      </c>
      <c r="Q298" s="140">
        <v>6.6520000000000001</v>
      </c>
      <c r="R298" s="140">
        <v>-14.907</v>
      </c>
      <c r="S298" s="140">
        <v>7.7670000000000003</v>
      </c>
      <c r="T298" s="140">
        <v>-33.970999999999997</v>
      </c>
      <c r="U298" s="140">
        <v>-6.125</v>
      </c>
      <c r="V298" s="140">
        <v>1.2370000000000001</v>
      </c>
      <c r="W298" s="140">
        <v>69.355999999999995</v>
      </c>
      <c r="X298" s="140">
        <v>54.786999999999999</v>
      </c>
      <c r="Y298" s="140">
        <v>-119.096</v>
      </c>
      <c r="Z298" s="141">
        <v>3.0139999999999998</v>
      </c>
      <c r="AA298" s="141">
        <v>-8.8580000000000005</v>
      </c>
      <c r="AB298" s="141">
        <v>2.8780000000000001</v>
      </c>
      <c r="AC298" s="140">
        <v>4.8899999999999997</v>
      </c>
    </row>
    <row r="299" spans="1:29" x14ac:dyDescent="0.2">
      <c r="A299" s="106" t="s">
        <v>72</v>
      </c>
      <c r="B299" s="106"/>
      <c r="C299" s="143">
        <v>687.20887197454681</v>
      </c>
      <c r="D299" s="143">
        <v>908.69917445625833</v>
      </c>
      <c r="E299" s="143">
        <v>1003.1611575806647</v>
      </c>
      <c r="F299" s="143">
        <v>1087.9952980045232</v>
      </c>
      <c r="G299" s="143">
        <v>1250.097180953348</v>
      </c>
      <c r="H299" s="143">
        <v>1353.9131249167608</v>
      </c>
      <c r="I299" s="143">
        <v>1340.5875392483215</v>
      </c>
      <c r="J299" s="143">
        <v>1434.7970466287877</v>
      </c>
      <c r="K299" s="143">
        <v>1729.5259158597155</v>
      </c>
      <c r="L299" s="143">
        <v>1842.002940820797</v>
      </c>
      <c r="M299" s="143">
        <v>1917.9356525653975</v>
      </c>
      <c r="N299" s="143">
        <v>2058.9140262832257</v>
      </c>
      <c r="O299" s="143">
        <v>2078.4690000000001</v>
      </c>
      <c r="P299" s="143">
        <v>2120.2449999999999</v>
      </c>
      <c r="Q299" s="143">
        <v>2233.8919999999998</v>
      </c>
      <c r="R299" s="143">
        <v>2851.3759999999997</v>
      </c>
      <c r="S299" s="143">
        <v>2906.9690000000001</v>
      </c>
      <c r="T299" s="143">
        <v>3004.768</v>
      </c>
      <c r="U299" s="143">
        <v>3342.2379999999998</v>
      </c>
      <c r="V299" s="143">
        <v>3383.5570000000002</v>
      </c>
      <c r="W299" s="143">
        <v>3683.7960000000003</v>
      </c>
      <c r="X299" s="143">
        <v>4156.1120000000001</v>
      </c>
      <c r="Y299" s="143">
        <v>4095.203</v>
      </c>
      <c r="Z299" s="144">
        <v>4373.51</v>
      </c>
      <c r="AA299" s="144">
        <v>4661.2649999999994</v>
      </c>
      <c r="AB299" s="144">
        <v>4899.3209999999999</v>
      </c>
      <c r="AC299" s="143">
        <v>5163.875</v>
      </c>
    </row>
    <row r="300" spans="1:29" x14ac:dyDescent="0.2">
      <c r="A300" s="106" t="s">
        <v>83</v>
      </c>
      <c r="B300" s="106"/>
      <c r="C300" s="143">
        <v>56.885882912896705</v>
      </c>
      <c r="D300" s="143">
        <v>98.60873564058079</v>
      </c>
      <c r="E300" s="143">
        <v>151.25335366473678</v>
      </c>
      <c r="F300" s="143">
        <v>4.3831073554340492</v>
      </c>
      <c r="G300" s="143">
        <v>-4.8442277205074333</v>
      </c>
      <c r="H300" s="143">
        <v>5.1363889349561305</v>
      </c>
      <c r="I300" s="143">
        <v>-17.804856315212646</v>
      </c>
      <c r="J300" s="143">
        <v>69.178300077621088</v>
      </c>
      <c r="K300" s="143">
        <v>-185.98384596889787</v>
      </c>
      <c r="L300" s="143">
        <v>-262.21728057821224</v>
      </c>
      <c r="M300" s="143">
        <v>-404.68713817345611</v>
      </c>
      <c r="N300" s="143">
        <v>-139.61560238837956</v>
      </c>
      <c r="O300" s="143">
        <v>-167.77600000000029</v>
      </c>
      <c r="P300" s="143">
        <v>-67.800999999999931</v>
      </c>
      <c r="Q300" s="143">
        <v>-77.429999999999836</v>
      </c>
      <c r="R300" s="143">
        <v>-456.99800000000005</v>
      </c>
      <c r="S300" s="143">
        <v>-610.08699999999999</v>
      </c>
      <c r="T300" s="143">
        <v>-618.87899999999991</v>
      </c>
      <c r="U300" s="143">
        <v>-702.14499999999953</v>
      </c>
      <c r="V300" s="143">
        <v>-616.73799999999937</v>
      </c>
      <c r="W300" s="143">
        <v>-714.35500000000002</v>
      </c>
      <c r="X300" s="143">
        <v>-896.40699999999924</v>
      </c>
      <c r="Y300" s="143">
        <v>-978.24500000000035</v>
      </c>
      <c r="Z300" s="144">
        <v>-914.20200000000023</v>
      </c>
      <c r="AA300" s="144">
        <v>-817.63399999999956</v>
      </c>
      <c r="AB300" s="144">
        <v>-942.23399999999947</v>
      </c>
      <c r="AC300" s="143">
        <v>-1014.3770000000004</v>
      </c>
    </row>
    <row r="301" spans="1:29" x14ac:dyDescent="0.2">
      <c r="A301" s="102" t="s">
        <v>84</v>
      </c>
      <c r="B301" s="102"/>
      <c r="C301" s="140">
        <v>572.4044220865095</v>
      </c>
      <c r="D301" s="140">
        <v>970.96700626545976</v>
      </c>
      <c r="E301" s="140">
        <v>1032.1954016853799</v>
      </c>
      <c r="F301" s="140">
        <v>1227.1667963751158</v>
      </c>
      <c r="G301" s="140">
        <v>1458.4794435286278</v>
      </c>
      <c r="H301" s="140">
        <v>1440.8199782737865</v>
      </c>
      <c r="I301" s="140">
        <v>1321.090820826546</v>
      </c>
      <c r="J301" s="140">
        <v>1860.0862893772221</v>
      </c>
      <c r="K301" s="140">
        <v>1964.4614004235075</v>
      </c>
      <c r="L301" s="140">
        <v>1960.9215569422079</v>
      </c>
      <c r="M301" s="140">
        <v>1769.6102370298761</v>
      </c>
      <c r="N301" s="140">
        <v>2091.1998695247948</v>
      </c>
      <c r="O301" s="140">
        <v>2328.1819999999998</v>
      </c>
      <c r="P301" s="140">
        <v>2594.9059999999999</v>
      </c>
      <c r="Q301" s="140">
        <v>3096.2060000000001</v>
      </c>
      <c r="R301" s="140">
        <v>3436.491</v>
      </c>
      <c r="S301" s="140">
        <v>2629.4569999999999</v>
      </c>
      <c r="T301" s="140">
        <v>2870.9450000000002</v>
      </c>
      <c r="U301" s="140">
        <v>3589.8130000000001</v>
      </c>
      <c r="V301" s="140">
        <v>3880.8</v>
      </c>
      <c r="W301" s="140">
        <v>4086.056</v>
      </c>
      <c r="X301" s="140">
        <v>4308.3810000000003</v>
      </c>
      <c r="Y301" s="140">
        <v>4070.2649999999999</v>
      </c>
      <c r="Z301" s="141">
        <v>3721.8209999999999</v>
      </c>
      <c r="AA301" s="141">
        <v>3777.806</v>
      </c>
      <c r="AB301" s="141">
        <v>4151.0010000000002</v>
      </c>
      <c r="AC301" s="140">
        <v>4620.0339999999997</v>
      </c>
    </row>
    <row r="302" spans="1:29" x14ac:dyDescent="0.2">
      <c r="A302" s="102" t="s">
        <v>85</v>
      </c>
      <c r="B302" s="102"/>
      <c r="C302" s="140">
        <v>464.36804119772307</v>
      </c>
      <c r="D302" s="140">
        <v>813.10148150820146</v>
      </c>
      <c r="E302" s="140">
        <v>869.5982045810548</v>
      </c>
      <c r="F302" s="140">
        <v>998.45779637511589</v>
      </c>
      <c r="G302" s="140">
        <v>1213.9791435286279</v>
      </c>
      <c r="H302" s="140">
        <v>1082.9674782737873</v>
      </c>
      <c r="I302" s="140">
        <v>1054.3810208265461</v>
      </c>
      <c r="J302" s="140">
        <v>1480.6745893772218</v>
      </c>
      <c r="K302" s="140">
        <v>1374.3670004235073</v>
      </c>
      <c r="L302" s="140">
        <v>1345.3259569422075</v>
      </c>
      <c r="M302" s="140">
        <v>1417.7412370298759</v>
      </c>
      <c r="N302" s="140">
        <v>1394.4393754195619</v>
      </c>
      <c r="O302" s="140">
        <v>1722.3019999999997</v>
      </c>
      <c r="P302" s="140">
        <v>2012.4180000000001</v>
      </c>
      <c r="Q302" s="140">
        <v>2375.2069999999999</v>
      </c>
      <c r="R302" s="140">
        <v>2762.6379999999995</v>
      </c>
      <c r="S302" s="140">
        <v>1982.6309999999996</v>
      </c>
      <c r="T302" s="140">
        <v>2239.8959999999997</v>
      </c>
      <c r="U302" s="140">
        <v>2670.9420000000005</v>
      </c>
      <c r="V302" s="140">
        <v>2917.3939999999998</v>
      </c>
      <c r="W302" s="140">
        <v>3032.0140000000006</v>
      </c>
      <c r="X302" s="140">
        <v>3252.9250000000011</v>
      </c>
      <c r="Y302" s="140">
        <v>3091.6569999999997</v>
      </c>
      <c r="Z302" s="141">
        <v>2708.7430000000004</v>
      </c>
      <c r="AA302" s="141">
        <v>2689.9169999999999</v>
      </c>
      <c r="AB302" s="141">
        <v>2917.701</v>
      </c>
      <c r="AC302" s="140">
        <v>3314.7609999999995</v>
      </c>
    </row>
    <row r="303" spans="1:29" x14ac:dyDescent="0.2">
      <c r="A303" s="102" t="s">
        <v>86</v>
      </c>
      <c r="B303" s="102"/>
      <c r="C303" s="140">
        <v>108.03638088878643</v>
      </c>
      <c r="D303" s="140">
        <v>157.8655247572583</v>
      </c>
      <c r="E303" s="140">
        <v>162.59719710432512</v>
      </c>
      <c r="F303" s="140">
        <v>228.70899999999995</v>
      </c>
      <c r="G303" s="140">
        <v>244.50029999999992</v>
      </c>
      <c r="H303" s="140">
        <v>357.85249999999928</v>
      </c>
      <c r="I303" s="140">
        <v>266.70979999999986</v>
      </c>
      <c r="J303" s="140">
        <v>379.41170000000034</v>
      </c>
      <c r="K303" s="140">
        <v>590.09440000000018</v>
      </c>
      <c r="L303" s="140">
        <v>615.59560000000033</v>
      </c>
      <c r="M303" s="140">
        <v>351.86900000000014</v>
      </c>
      <c r="N303" s="140">
        <v>696.76049410523297</v>
      </c>
      <c r="O303" s="140">
        <v>605.88000000000011</v>
      </c>
      <c r="P303" s="140">
        <v>582.48799999999983</v>
      </c>
      <c r="Q303" s="140">
        <v>720.99900000000025</v>
      </c>
      <c r="R303" s="140">
        <v>673.85300000000052</v>
      </c>
      <c r="S303" s="140">
        <v>646.82600000000025</v>
      </c>
      <c r="T303" s="140">
        <v>631.04900000000043</v>
      </c>
      <c r="U303" s="140">
        <v>918.87099999999964</v>
      </c>
      <c r="V303" s="140">
        <v>963.4060000000004</v>
      </c>
      <c r="W303" s="140">
        <v>1054.0419999999995</v>
      </c>
      <c r="X303" s="140">
        <v>1055.4559999999992</v>
      </c>
      <c r="Y303" s="140">
        <v>978.60800000000017</v>
      </c>
      <c r="Z303" s="141">
        <v>1013.0779999999995</v>
      </c>
      <c r="AA303" s="141">
        <v>1087.8890000000001</v>
      </c>
      <c r="AB303" s="141">
        <v>1233.3000000000002</v>
      </c>
      <c r="AC303" s="140">
        <v>1305.2730000000001</v>
      </c>
    </row>
    <row r="304" spans="1:29" x14ac:dyDescent="0.2">
      <c r="A304" s="102" t="s">
        <v>87</v>
      </c>
      <c r="B304" s="102"/>
      <c r="C304" s="140">
        <v>515.51853917361279</v>
      </c>
      <c r="D304" s="140">
        <v>872.35827062487897</v>
      </c>
      <c r="E304" s="140">
        <v>880.94204802064314</v>
      </c>
      <c r="F304" s="140">
        <v>1222.7836890196818</v>
      </c>
      <c r="G304" s="140">
        <v>1463.3236712491353</v>
      </c>
      <c r="H304" s="140">
        <v>1435.6835893388304</v>
      </c>
      <c r="I304" s="140">
        <v>1338.8956771417586</v>
      </c>
      <c r="J304" s="140">
        <v>1790.907989299601</v>
      </c>
      <c r="K304" s="140">
        <v>2150.4452463924054</v>
      </c>
      <c r="L304" s="140">
        <v>2223.1388375204201</v>
      </c>
      <c r="M304" s="140">
        <v>2174.2973752033322</v>
      </c>
      <c r="N304" s="140">
        <v>2230.8154719131744</v>
      </c>
      <c r="O304" s="140">
        <v>2495.9580000000001</v>
      </c>
      <c r="P304" s="140">
        <v>2662.7069999999999</v>
      </c>
      <c r="Q304" s="140">
        <v>3173.636</v>
      </c>
      <c r="R304" s="140">
        <v>3893.489</v>
      </c>
      <c r="S304" s="140">
        <v>3239.5439999999999</v>
      </c>
      <c r="T304" s="140">
        <v>3489.8240000000001</v>
      </c>
      <c r="U304" s="140">
        <v>4291.9579999999996</v>
      </c>
      <c r="V304" s="140">
        <v>4497.5379999999996</v>
      </c>
      <c r="W304" s="140">
        <v>4800.4110000000001</v>
      </c>
      <c r="X304" s="140">
        <v>5204.7879999999996</v>
      </c>
      <c r="Y304" s="140">
        <v>5048.51</v>
      </c>
      <c r="Z304" s="141">
        <v>4636.0230000000001</v>
      </c>
      <c r="AA304" s="141">
        <v>4595.4399999999996</v>
      </c>
      <c r="AB304" s="141">
        <v>5093.2349999999997</v>
      </c>
      <c r="AC304" s="140">
        <v>5634.4110000000001</v>
      </c>
    </row>
    <row r="305" spans="1:29" x14ac:dyDescent="0.2">
      <c r="A305" s="102" t="s">
        <v>88</v>
      </c>
      <c r="B305" s="102"/>
      <c r="C305" s="140">
        <v>326.5705799454708</v>
      </c>
      <c r="D305" s="140">
        <v>617.22899395806382</v>
      </c>
      <c r="E305" s="140">
        <v>644.88162339127643</v>
      </c>
      <c r="F305" s="140">
        <v>741.81088901968201</v>
      </c>
      <c r="G305" s="140">
        <v>970.78987124913544</v>
      </c>
      <c r="H305" s="140">
        <v>968.53968933883073</v>
      </c>
      <c r="I305" s="140">
        <v>901.17857714175852</v>
      </c>
      <c r="J305" s="140">
        <v>1112.6701892996011</v>
      </c>
      <c r="K305" s="140">
        <v>1360.3392463924051</v>
      </c>
      <c r="L305" s="140">
        <v>1378.6843375204201</v>
      </c>
      <c r="M305" s="140">
        <v>1389.5270502033325</v>
      </c>
      <c r="N305" s="140">
        <v>1445.2984719131744</v>
      </c>
      <c r="O305" s="140">
        <v>1692.4410000000003</v>
      </c>
      <c r="P305" s="140">
        <v>1843.9639999999999</v>
      </c>
      <c r="Q305" s="140">
        <v>2257.7489999999998</v>
      </c>
      <c r="R305" s="140">
        <v>2721.3469999999998</v>
      </c>
      <c r="S305" s="140">
        <v>2356.8159999999993</v>
      </c>
      <c r="T305" s="140">
        <v>2610.9280000000003</v>
      </c>
      <c r="U305" s="140">
        <v>3356.866</v>
      </c>
      <c r="V305" s="140">
        <v>3442.4309999999996</v>
      </c>
      <c r="W305" s="140">
        <v>3579.7509999999993</v>
      </c>
      <c r="X305" s="140">
        <v>3940.252</v>
      </c>
      <c r="Y305" s="140">
        <v>3822.2390000000005</v>
      </c>
      <c r="Z305" s="141">
        <v>3355.9569999999999</v>
      </c>
      <c r="AA305" s="141">
        <v>3242.183</v>
      </c>
      <c r="AB305" s="141">
        <v>3642.097999999999</v>
      </c>
      <c r="AC305" s="140">
        <v>4046.1709999999998</v>
      </c>
    </row>
    <row r="306" spans="1:29" ht="10.8" thickBot="1" x14ac:dyDescent="0.25">
      <c r="A306" s="102" t="s">
        <v>89</v>
      </c>
      <c r="B306" s="102"/>
      <c r="C306" s="140">
        <v>188.947959228142</v>
      </c>
      <c r="D306" s="140">
        <v>255.12927666681514</v>
      </c>
      <c r="E306" s="140">
        <v>236.06042462936671</v>
      </c>
      <c r="F306" s="140">
        <v>480.97279999999978</v>
      </c>
      <c r="G306" s="140">
        <v>492.53379999999981</v>
      </c>
      <c r="H306" s="140">
        <v>467.14389999999969</v>
      </c>
      <c r="I306" s="140">
        <v>437.71710000000007</v>
      </c>
      <c r="J306" s="140">
        <v>678.23779999999988</v>
      </c>
      <c r="K306" s="140">
        <v>790.10600000000022</v>
      </c>
      <c r="L306" s="140">
        <v>844.45450000000005</v>
      </c>
      <c r="M306" s="140">
        <v>784.77032499999973</v>
      </c>
      <c r="N306" s="140">
        <v>785.51700000000005</v>
      </c>
      <c r="O306" s="140">
        <v>803.51699999999983</v>
      </c>
      <c r="P306" s="140">
        <v>818.74299999999994</v>
      </c>
      <c r="Q306" s="140">
        <v>915.88700000000017</v>
      </c>
      <c r="R306" s="140">
        <v>1172.1420000000003</v>
      </c>
      <c r="S306" s="140">
        <v>882.72800000000052</v>
      </c>
      <c r="T306" s="140">
        <v>878.89599999999973</v>
      </c>
      <c r="U306" s="140">
        <v>935.09199999999964</v>
      </c>
      <c r="V306" s="140">
        <v>1055.107</v>
      </c>
      <c r="W306" s="140">
        <v>1220.6600000000008</v>
      </c>
      <c r="X306" s="140">
        <v>1264.5359999999996</v>
      </c>
      <c r="Y306" s="140">
        <v>1226.2709999999997</v>
      </c>
      <c r="Z306" s="141">
        <v>1280.0660000000003</v>
      </c>
      <c r="AA306" s="141">
        <v>1353.2569999999996</v>
      </c>
      <c r="AB306" s="141">
        <v>1451.1370000000006</v>
      </c>
      <c r="AC306" s="140">
        <v>1588.2400000000002</v>
      </c>
    </row>
    <row r="307" spans="1:29" ht="10.8" thickBot="1" x14ac:dyDescent="0.25">
      <c r="A307" s="116" t="s">
        <v>90</v>
      </c>
      <c r="B307" s="116"/>
      <c r="C307" s="145">
        <v>4112.7084493670873</v>
      </c>
      <c r="D307" s="145">
        <v>4604.0523481090622</v>
      </c>
      <c r="E307" s="145">
        <v>5001.6501858224983</v>
      </c>
      <c r="F307" s="145">
        <v>5275.7723649773779</v>
      </c>
      <c r="G307" s="145">
        <v>5862.0477248502802</v>
      </c>
      <c r="H307" s="145">
        <v>6389.8988603151265</v>
      </c>
      <c r="I307" s="145">
        <v>6589.5314374964864</v>
      </c>
      <c r="J307" s="145">
        <v>7179.5246816145009</v>
      </c>
      <c r="K307" s="145">
        <v>7602.5825416060798</v>
      </c>
      <c r="L307" s="145">
        <v>8070.6654961841759</v>
      </c>
      <c r="M307" s="145">
        <v>8455.7935230398471</v>
      </c>
      <c r="N307" s="145">
        <v>9208.4972270078906</v>
      </c>
      <c r="O307" s="145">
        <v>9464.9319999999989</v>
      </c>
      <c r="P307" s="145">
        <v>10121.084999999999</v>
      </c>
      <c r="Q307" s="145">
        <v>10718.929</v>
      </c>
      <c r="R307" s="145">
        <v>11826.44</v>
      </c>
      <c r="S307" s="145">
        <v>12285.308000000001</v>
      </c>
      <c r="T307" s="145">
        <v>12948.432000000001</v>
      </c>
      <c r="U307" s="145">
        <v>13843.138999999999</v>
      </c>
      <c r="V307" s="145">
        <v>14858.604000000001</v>
      </c>
      <c r="W307" s="145">
        <v>15981.280000000002</v>
      </c>
      <c r="X307" s="145">
        <v>17276.317999999999</v>
      </c>
      <c r="Y307" s="145">
        <v>18285.382000000001</v>
      </c>
      <c r="Z307" s="146">
        <v>19344.838</v>
      </c>
      <c r="AA307" s="146">
        <v>20328.363000000001</v>
      </c>
      <c r="AB307" s="146">
        <v>21492.534</v>
      </c>
      <c r="AC307" s="145">
        <v>22854.838</v>
      </c>
    </row>
    <row r="310" spans="1:29" x14ac:dyDescent="0.2">
      <c r="A310" s="76" t="s">
        <v>210</v>
      </c>
    </row>
    <row r="311" spans="1:29" ht="10.8" thickBot="1" x14ac:dyDescent="0.25">
      <c r="A311" s="78" t="s">
        <v>169</v>
      </c>
      <c r="B311" s="78"/>
    </row>
    <row r="312" spans="1:29" ht="10.8" thickBot="1" x14ac:dyDescent="0.25">
      <c r="A312" s="79" t="s">
        <v>0</v>
      </c>
      <c r="B312" s="97"/>
      <c r="C312" s="80">
        <v>1993</v>
      </c>
      <c r="D312" s="80">
        <v>1994</v>
      </c>
      <c r="E312" s="80">
        <v>1995</v>
      </c>
      <c r="F312" s="80">
        <v>1996</v>
      </c>
      <c r="G312" s="80">
        <v>1997</v>
      </c>
      <c r="H312" s="80">
        <v>1998</v>
      </c>
      <c r="I312" s="80">
        <v>1999</v>
      </c>
      <c r="J312" s="80">
        <v>2000</v>
      </c>
      <c r="K312" s="80">
        <v>2001</v>
      </c>
      <c r="L312" s="80">
        <v>2002</v>
      </c>
      <c r="M312" s="80">
        <v>2003</v>
      </c>
      <c r="N312" s="80">
        <v>2004</v>
      </c>
      <c r="O312" s="80">
        <v>2005</v>
      </c>
      <c r="P312" s="80">
        <v>2006</v>
      </c>
      <c r="Q312" s="80">
        <v>2007</v>
      </c>
      <c r="R312" s="80">
        <v>2008</v>
      </c>
      <c r="S312" s="80">
        <v>2009</v>
      </c>
      <c r="T312" s="80">
        <v>2010</v>
      </c>
      <c r="U312" s="80">
        <v>2011</v>
      </c>
      <c r="V312" s="80">
        <v>2012</v>
      </c>
      <c r="W312" s="80">
        <v>2013</v>
      </c>
      <c r="X312" s="80">
        <v>2014</v>
      </c>
      <c r="Y312" s="80">
        <v>2015</v>
      </c>
      <c r="Z312" s="81">
        <v>2016</v>
      </c>
      <c r="AA312" s="81">
        <v>2017</v>
      </c>
      <c r="AB312" s="81">
        <v>2018</v>
      </c>
      <c r="AC312" s="80">
        <v>2019</v>
      </c>
    </row>
    <row r="313" spans="1:29" x14ac:dyDescent="0.2">
      <c r="A313" s="102" t="s">
        <v>69</v>
      </c>
      <c r="B313" s="102"/>
      <c r="C313" s="140">
        <v>4411.1371020382239</v>
      </c>
      <c r="D313" s="140">
        <v>4533.04971404363</v>
      </c>
      <c r="E313" s="140">
        <v>4644.6672459221836</v>
      </c>
      <c r="F313" s="140">
        <v>4837.3728089143824</v>
      </c>
      <c r="G313" s="140">
        <v>5217.1578402605155</v>
      </c>
      <c r="H313" s="140">
        <v>5394.7390810835841</v>
      </c>
      <c r="I313" s="140">
        <v>5704.8991758492366</v>
      </c>
      <c r="J313" s="140">
        <v>6024.9089904247339</v>
      </c>
      <c r="K313" s="140">
        <v>6315.5257886734571</v>
      </c>
      <c r="L313" s="140">
        <v>6490.3744961153725</v>
      </c>
      <c r="M313" s="140">
        <v>6939.4449273715336</v>
      </c>
      <c r="N313" s="140">
        <v>7253.4688362898169</v>
      </c>
      <c r="O313" s="140">
        <v>7554.2389999999996</v>
      </c>
      <c r="P313" s="140">
        <v>7820.884</v>
      </c>
      <c r="Q313" s="140">
        <v>8252.7314875664106</v>
      </c>
      <c r="R313" s="140">
        <v>8613.8620729951363</v>
      </c>
      <c r="S313" s="140">
        <v>8829.2513978512616</v>
      </c>
      <c r="T313" s="140">
        <v>9154.8050951644909</v>
      </c>
      <c r="U313" s="140">
        <v>9489.5391090647609</v>
      </c>
      <c r="V313" s="140">
        <v>9907.4138182624392</v>
      </c>
      <c r="W313" s="140">
        <v>10507.915132669455</v>
      </c>
      <c r="X313" s="140">
        <v>11045.728999999999</v>
      </c>
      <c r="Y313" s="140">
        <v>11620.742366926876</v>
      </c>
      <c r="Z313" s="141">
        <v>12006.014612239869</v>
      </c>
      <c r="AA313" s="141">
        <v>12402.246293245142</v>
      </c>
      <c r="AB313" s="141">
        <v>12970.660172743521</v>
      </c>
      <c r="AC313" s="140">
        <v>13499.349896500025</v>
      </c>
    </row>
    <row r="314" spans="1:29" x14ac:dyDescent="0.2">
      <c r="A314" s="102" t="s">
        <v>167</v>
      </c>
      <c r="B314" s="102"/>
      <c r="C314" s="140">
        <v>3695.1217778841224</v>
      </c>
      <c r="D314" s="140">
        <v>3859.3723089234763</v>
      </c>
      <c r="E314" s="140">
        <v>3944.5110376532689</v>
      </c>
      <c r="F314" s="140">
        <v>4104.343439475354</v>
      </c>
      <c r="G314" s="140">
        <v>4471.5168532935668</v>
      </c>
      <c r="H314" s="140">
        <v>4635.0417894984284</v>
      </c>
      <c r="I314" s="140">
        <v>4923.8798906804477</v>
      </c>
      <c r="J314" s="140">
        <v>5211.8054523619912</v>
      </c>
      <c r="K314" s="140">
        <v>5412.79330800961</v>
      </c>
      <c r="L314" s="140">
        <v>5569.1286371075657</v>
      </c>
      <c r="M314" s="140">
        <v>5943.8430469704672</v>
      </c>
      <c r="N314" s="140">
        <v>6204.3097341721077</v>
      </c>
      <c r="O314" s="140">
        <v>6517.49</v>
      </c>
      <c r="P314" s="140">
        <v>6729.0079999999998</v>
      </c>
      <c r="Q314" s="140">
        <v>7024.3354875664108</v>
      </c>
      <c r="R314" s="140">
        <v>7263.4450729951359</v>
      </c>
      <c r="S314" s="140">
        <v>7391.0493978512632</v>
      </c>
      <c r="T314" s="140">
        <v>7616.4640951644906</v>
      </c>
      <c r="U314" s="140">
        <v>7844.768109064762</v>
      </c>
      <c r="V314" s="140">
        <v>8205.8394462633605</v>
      </c>
      <c r="W314" s="140">
        <v>8713.3801326694556</v>
      </c>
      <c r="X314" s="140">
        <v>9173.5580000000009</v>
      </c>
      <c r="Y314" s="140">
        <v>9660.6543669268758</v>
      </c>
      <c r="Z314" s="141">
        <v>9983.7182401447626</v>
      </c>
      <c r="AA314" s="141">
        <v>10411.908665987574</v>
      </c>
      <c r="AB314" s="141">
        <v>10901.748725991409</v>
      </c>
      <c r="AC314" s="140">
        <v>11392.331134771921</v>
      </c>
    </row>
    <row r="315" spans="1:29" x14ac:dyDescent="0.2">
      <c r="A315" s="102" t="s">
        <v>168</v>
      </c>
      <c r="B315" s="102"/>
      <c r="C315" s="140">
        <v>716.01532415410213</v>
      </c>
      <c r="D315" s="140">
        <v>673.67740512015382</v>
      </c>
      <c r="E315" s="140">
        <v>700.1562082689145</v>
      </c>
      <c r="F315" s="140">
        <v>733.02936943902773</v>
      </c>
      <c r="G315" s="140">
        <v>745.64098696694907</v>
      </c>
      <c r="H315" s="140">
        <v>759.69729158515463</v>
      </c>
      <c r="I315" s="140">
        <v>781.01928516878752</v>
      </c>
      <c r="J315" s="140">
        <v>813.10353806274259</v>
      </c>
      <c r="K315" s="140">
        <v>902.73248066384508</v>
      </c>
      <c r="L315" s="140">
        <v>921.24585900780687</v>
      </c>
      <c r="M315" s="140">
        <v>995.60188040106664</v>
      </c>
      <c r="N315" s="140">
        <v>1049.1591021177105</v>
      </c>
      <c r="O315" s="140">
        <v>1036.749</v>
      </c>
      <c r="P315" s="140">
        <v>1091.876</v>
      </c>
      <c r="Q315" s="140">
        <v>1228.396</v>
      </c>
      <c r="R315" s="140">
        <v>1350.4169999999999</v>
      </c>
      <c r="S315" s="140">
        <v>1438.202</v>
      </c>
      <c r="T315" s="140">
        <v>1538.3409999999999</v>
      </c>
      <c r="U315" s="140">
        <v>1644.771</v>
      </c>
      <c r="V315" s="140">
        <v>1701.5743719990801</v>
      </c>
      <c r="W315" s="140">
        <v>1794.5350000000001</v>
      </c>
      <c r="X315" s="140">
        <v>1872.171</v>
      </c>
      <c r="Y315" s="140">
        <v>1960.088</v>
      </c>
      <c r="Z315" s="141">
        <v>2022.2963720951052</v>
      </c>
      <c r="AA315" s="141">
        <v>1990.3376272575663</v>
      </c>
      <c r="AB315" s="141">
        <v>2068.9114467521126</v>
      </c>
      <c r="AC315" s="140">
        <v>2107.0187617281035</v>
      </c>
    </row>
    <row r="316" spans="1:29" x14ac:dyDescent="0.2">
      <c r="A316" s="102" t="s">
        <v>70</v>
      </c>
      <c r="B316" s="102"/>
      <c r="C316" s="140">
        <v>1066.5739731870972</v>
      </c>
      <c r="D316" s="140">
        <v>1149.1694642800787</v>
      </c>
      <c r="E316" s="140">
        <v>1039.4068504623838</v>
      </c>
      <c r="F316" s="140">
        <v>1181.0414815584452</v>
      </c>
      <c r="G316" s="140">
        <v>1291.0861042593597</v>
      </c>
      <c r="H316" s="140">
        <v>1337.9414893386413</v>
      </c>
      <c r="I316" s="140">
        <v>1376.0331559228048</v>
      </c>
      <c r="J316" s="140">
        <v>1560.8694013166462</v>
      </c>
      <c r="K316" s="140">
        <v>1815.8743942581286</v>
      </c>
      <c r="L316" s="140">
        <v>2084.3108804868884</v>
      </c>
      <c r="M316" s="140">
        <v>1904.9478392414117</v>
      </c>
      <c r="N316" s="140">
        <v>2115.3212854477383</v>
      </c>
      <c r="O316" s="140">
        <v>2053.848</v>
      </c>
      <c r="P316" s="140">
        <v>2079.9989999999998</v>
      </c>
      <c r="Q316" s="140">
        <v>2100.4798124335894</v>
      </c>
      <c r="R316" s="140">
        <v>2573.8099270048642</v>
      </c>
      <c r="S316" s="140">
        <v>2584.0084314756919</v>
      </c>
      <c r="T316" s="140">
        <v>2684.052279463247</v>
      </c>
      <c r="U316" s="140">
        <v>2999.6328909352374</v>
      </c>
      <c r="V316" s="140">
        <v>3081.3638217563857</v>
      </c>
      <c r="W316" s="140">
        <v>3252.4304499778168</v>
      </c>
      <c r="X316" s="140">
        <v>3675.0630000000001</v>
      </c>
      <c r="Y316" s="140">
        <v>3768.3490000000002</v>
      </c>
      <c r="Z316" s="141">
        <v>3948.518566217333</v>
      </c>
      <c r="AA316" s="141">
        <v>4106.0929085664202</v>
      </c>
      <c r="AB316" s="141">
        <v>4401.3147284084916</v>
      </c>
      <c r="AC316" s="140">
        <v>4756.8760000000002</v>
      </c>
    </row>
    <row r="317" spans="1:29" x14ac:dyDescent="0.2">
      <c r="A317" s="102" t="s">
        <v>167</v>
      </c>
      <c r="B317" s="102"/>
      <c r="C317" s="140">
        <v>992.1459353294149</v>
      </c>
      <c r="D317" s="140">
        <v>1088.4363108647976</v>
      </c>
      <c r="E317" s="140">
        <v>981.79748899787762</v>
      </c>
      <c r="F317" s="140">
        <v>1106.515293744249</v>
      </c>
      <c r="G317" s="140">
        <v>1193.1876455777897</v>
      </c>
      <c r="H317" s="140">
        <v>1220.8756826015554</v>
      </c>
      <c r="I317" s="140">
        <v>1240.0982583329567</v>
      </c>
      <c r="J317" s="140">
        <v>1342.4456589744332</v>
      </c>
      <c r="K317" s="140">
        <v>1598.5901887936536</v>
      </c>
      <c r="L317" s="140">
        <v>1889.7918973393826</v>
      </c>
      <c r="M317" s="140">
        <v>1724.8778247573207</v>
      </c>
      <c r="N317" s="140">
        <v>1894.2040334707478</v>
      </c>
      <c r="O317" s="140">
        <v>1730.8</v>
      </c>
      <c r="P317" s="140">
        <v>1774.2616254611298</v>
      </c>
      <c r="Q317" s="140">
        <v>1695.5845169682991</v>
      </c>
      <c r="R317" s="140">
        <v>1991.7247634036557</v>
      </c>
      <c r="S317" s="140">
        <v>2145.8627952526431</v>
      </c>
      <c r="T317" s="140">
        <v>2255.5739663315103</v>
      </c>
      <c r="U317" s="140">
        <v>2376.640489868154</v>
      </c>
      <c r="V317" s="140">
        <v>2415.6854892100027</v>
      </c>
      <c r="W317" s="140">
        <v>2545.3729969137821</v>
      </c>
      <c r="X317" s="140">
        <v>2942.7717562278044</v>
      </c>
      <c r="Y317" s="140">
        <v>3040.5216874847483</v>
      </c>
      <c r="Z317" s="141">
        <v>3110.1965242649708</v>
      </c>
      <c r="AA317" s="141">
        <v>3317.9862311528973</v>
      </c>
      <c r="AB317" s="141">
        <v>3637.4884185012897</v>
      </c>
      <c r="AC317" s="140">
        <v>3906.2796808037033</v>
      </c>
    </row>
    <row r="318" spans="1:29" x14ac:dyDescent="0.2">
      <c r="A318" s="102" t="s">
        <v>168</v>
      </c>
      <c r="B318" s="102"/>
      <c r="C318" s="140">
        <v>74.428037857682298</v>
      </c>
      <c r="D318" s="140">
        <v>60.733153415281116</v>
      </c>
      <c r="E318" s="140">
        <v>57.60936146450625</v>
      </c>
      <c r="F318" s="140">
        <v>74.526187814196106</v>
      </c>
      <c r="G318" s="140">
        <v>97.898458681569878</v>
      </c>
      <c r="H318" s="140">
        <v>117.06580673708601</v>
      </c>
      <c r="I318" s="140">
        <v>135.93489758984805</v>
      </c>
      <c r="J318" s="140">
        <v>218.42374234221288</v>
      </c>
      <c r="K318" s="140">
        <v>217.28420546447506</v>
      </c>
      <c r="L318" s="140">
        <v>194.51898314750571</v>
      </c>
      <c r="M318" s="140">
        <v>180.07001448409082</v>
      </c>
      <c r="N318" s="140">
        <v>221.1172519769905</v>
      </c>
      <c r="O318" s="140">
        <v>323.048</v>
      </c>
      <c r="P318" s="140">
        <v>305.73737453887014</v>
      </c>
      <c r="Q318" s="140">
        <v>404.89529546529019</v>
      </c>
      <c r="R318" s="140">
        <v>582.08516360120871</v>
      </c>
      <c r="S318" s="140">
        <v>438.14563622304871</v>
      </c>
      <c r="T318" s="140">
        <v>428.47831313173691</v>
      </c>
      <c r="U318" s="140">
        <v>622.99240106708351</v>
      </c>
      <c r="V318" s="140">
        <v>665.6783325463831</v>
      </c>
      <c r="W318" s="140">
        <v>707.05745306403458</v>
      </c>
      <c r="X318" s="140">
        <v>732.29124377219557</v>
      </c>
      <c r="Y318" s="140">
        <v>727.82731251525149</v>
      </c>
      <c r="Z318" s="141">
        <v>838.32204195236272</v>
      </c>
      <c r="AA318" s="141">
        <v>788.10667741352279</v>
      </c>
      <c r="AB318" s="141">
        <v>763.82630990720133</v>
      </c>
      <c r="AC318" s="140">
        <v>850.5963191962968</v>
      </c>
    </row>
    <row r="319" spans="1:29" x14ac:dyDescent="0.2">
      <c r="A319" s="102" t="s">
        <v>71</v>
      </c>
      <c r="B319" s="102"/>
      <c r="C319" s="140">
        <v>-1.1406809813736027</v>
      </c>
      <c r="D319" s="140">
        <v>20.330702120444929</v>
      </c>
      <c r="E319" s="140">
        <v>1.0701356330161671</v>
      </c>
      <c r="F319" s="140">
        <v>2.0731562267712809</v>
      </c>
      <c r="G319" s="140">
        <v>-8.1849820995286855</v>
      </c>
      <c r="H319" s="140">
        <v>-3.8197942988324414</v>
      </c>
      <c r="I319" s="140">
        <v>-2.3424771242800331</v>
      </c>
      <c r="J319" s="140">
        <v>-1.5558394358030345</v>
      </c>
      <c r="K319" s="140">
        <v>2.1718679483081789</v>
      </c>
      <c r="L319" s="140">
        <v>-7.1013062729152449E-2</v>
      </c>
      <c r="M319" s="140">
        <v>-5.4179629771615616</v>
      </c>
      <c r="N319" s="140">
        <v>6.3023007105121644</v>
      </c>
      <c r="O319" s="140">
        <v>24.620999999999999</v>
      </c>
      <c r="P319" s="140">
        <v>12.294</v>
      </c>
      <c r="Q319" s="140">
        <v>29.213000000000001</v>
      </c>
      <c r="R319" s="140">
        <v>-9.75</v>
      </c>
      <c r="S319" s="140">
        <v>40.14</v>
      </c>
      <c r="T319" s="140">
        <v>11.17076530557836</v>
      </c>
      <c r="U319" s="140">
        <v>22.460999999999999</v>
      </c>
      <c r="V319" s="140">
        <v>23.08</v>
      </c>
      <c r="W319" s="140">
        <v>63.487417352725402</v>
      </c>
      <c r="X319" s="140">
        <v>39.545000000000002</v>
      </c>
      <c r="Y319" s="140">
        <v>-64.364999999999995</v>
      </c>
      <c r="Z319" s="141">
        <v>-2.3980000000000001</v>
      </c>
      <c r="AA319" s="141">
        <v>7.0759999999999996</v>
      </c>
      <c r="AB319" s="141">
        <v>33.173448916408596</v>
      </c>
      <c r="AC319" s="140">
        <v>55.96</v>
      </c>
    </row>
    <row r="320" spans="1:29" x14ac:dyDescent="0.2">
      <c r="A320" s="106" t="s">
        <v>72</v>
      </c>
      <c r="B320" s="106"/>
      <c r="C320" s="143">
        <v>1065.4332922057235</v>
      </c>
      <c r="D320" s="143">
        <v>1169.5001664005238</v>
      </c>
      <c r="E320" s="143">
        <v>1040.4769860954</v>
      </c>
      <c r="F320" s="143">
        <v>1183.1146377852165</v>
      </c>
      <c r="G320" s="143">
        <v>1282.9011221598309</v>
      </c>
      <c r="H320" s="143">
        <v>1334.1216950398089</v>
      </c>
      <c r="I320" s="143">
        <v>1373.6906787985247</v>
      </c>
      <c r="J320" s="143">
        <v>1559.3135618808431</v>
      </c>
      <c r="K320" s="143">
        <v>1818.0462622064367</v>
      </c>
      <c r="L320" s="143">
        <v>2084.2398674241595</v>
      </c>
      <c r="M320" s="143">
        <v>1899.5298762642501</v>
      </c>
      <c r="N320" s="143">
        <v>2121.6235861582504</v>
      </c>
      <c r="O320" s="143">
        <v>2078.4690000000001</v>
      </c>
      <c r="P320" s="143">
        <v>2092.2929999999997</v>
      </c>
      <c r="Q320" s="143">
        <v>2129.6928124335896</v>
      </c>
      <c r="R320" s="143">
        <v>2564.0599270048642</v>
      </c>
      <c r="S320" s="143">
        <v>2624.1484314756917</v>
      </c>
      <c r="T320" s="143">
        <v>2695.2230447688253</v>
      </c>
      <c r="U320" s="143">
        <v>3022.0938909352371</v>
      </c>
      <c r="V320" s="143">
        <v>3104.4438217563857</v>
      </c>
      <c r="W320" s="143">
        <v>3315.9178673305423</v>
      </c>
      <c r="X320" s="143">
        <v>3714.6080000000002</v>
      </c>
      <c r="Y320" s="143">
        <v>3703.9840000000004</v>
      </c>
      <c r="Z320" s="144">
        <v>3946.1205662173329</v>
      </c>
      <c r="AA320" s="144">
        <v>4113.1689085664202</v>
      </c>
      <c r="AB320" s="144">
        <v>4434.4881773248999</v>
      </c>
      <c r="AC320" s="143">
        <v>4812.8360000000002</v>
      </c>
    </row>
    <row r="321" spans="1:29" x14ac:dyDescent="0.2">
      <c r="A321" s="106" t="s">
        <v>83</v>
      </c>
      <c r="B321" s="106"/>
      <c r="C321" s="143">
        <v>354.97626191324446</v>
      </c>
      <c r="D321" s="143">
        <v>252.85519219146863</v>
      </c>
      <c r="E321" s="143">
        <v>476.90040256823659</v>
      </c>
      <c r="F321" s="143">
        <v>410.29045001261647</v>
      </c>
      <c r="G321" s="143">
        <v>267.13297150317749</v>
      </c>
      <c r="H321" s="143">
        <v>336.60907989368525</v>
      </c>
      <c r="I321" s="143">
        <v>296.80698472082645</v>
      </c>
      <c r="J321" s="143">
        <v>53.249978876098339</v>
      </c>
      <c r="K321" s="143">
        <v>-162.4882773185027</v>
      </c>
      <c r="L321" s="143">
        <v>-265.78015721671136</v>
      </c>
      <c r="M321" s="143">
        <v>-150.6586788954387</v>
      </c>
      <c r="N321" s="143">
        <v>-97.626709424338969</v>
      </c>
      <c r="O321" s="143">
        <v>-167.77600000000029</v>
      </c>
      <c r="P321" s="143">
        <v>-120.97899999999981</v>
      </c>
      <c r="Q321" s="143">
        <v>-110.19299999999976</v>
      </c>
      <c r="R321" s="143">
        <v>-547.3130000000001</v>
      </c>
      <c r="S321" s="143">
        <v>-589.05944540367364</v>
      </c>
      <c r="T321" s="143">
        <v>-613.85487625093401</v>
      </c>
      <c r="U321" s="143">
        <v>-811.48700000000008</v>
      </c>
      <c r="V321" s="143">
        <v>-780.14300000000003</v>
      </c>
      <c r="W321" s="143">
        <v>-931.08399999999983</v>
      </c>
      <c r="X321" s="143">
        <v>-1108.9710000000005</v>
      </c>
      <c r="Y321" s="143">
        <v>-901.85836692687508</v>
      </c>
      <c r="Z321" s="144">
        <v>-858.82282036976812</v>
      </c>
      <c r="AA321" s="144">
        <v>-886.42800892365449</v>
      </c>
      <c r="AB321" s="144">
        <v>-1141.2356090453941</v>
      </c>
      <c r="AC321" s="143">
        <v>-1443.139896500024</v>
      </c>
    </row>
    <row r="322" spans="1:29" x14ac:dyDescent="0.2">
      <c r="A322" s="102" t="s">
        <v>84</v>
      </c>
      <c r="B322" s="102"/>
      <c r="C322" s="140">
        <v>1351.2499841394592</v>
      </c>
      <c r="D322" s="140">
        <v>1519.3258678859524</v>
      </c>
      <c r="E322" s="140">
        <v>1723.3573329676572</v>
      </c>
      <c r="F322" s="140">
        <v>1881.8758308084246</v>
      </c>
      <c r="G322" s="140">
        <v>2091.0256052511777</v>
      </c>
      <c r="H322" s="140">
        <v>2086.5407962350391</v>
      </c>
      <c r="I322" s="140">
        <v>2170.287905781347</v>
      </c>
      <c r="J322" s="140">
        <v>2283.0972562330317</v>
      </c>
      <c r="K322" s="140">
        <v>2274.4885992319723</v>
      </c>
      <c r="L322" s="140">
        <v>2174.7639639161293</v>
      </c>
      <c r="M322" s="140">
        <v>2279.4451412315725</v>
      </c>
      <c r="N322" s="140">
        <v>2331.9276671068433</v>
      </c>
      <c r="O322" s="140">
        <v>2328.1819999999998</v>
      </c>
      <c r="P322" s="140">
        <v>2412.2040000000002</v>
      </c>
      <c r="Q322" s="140">
        <v>2761.556</v>
      </c>
      <c r="R322" s="140">
        <v>2675.4090000000001</v>
      </c>
      <c r="S322" s="140">
        <v>2384.9805545963263</v>
      </c>
      <c r="T322" s="140">
        <v>2485.2751237490661</v>
      </c>
      <c r="U322" s="140">
        <v>2679.0459999999998</v>
      </c>
      <c r="V322" s="140">
        <v>2766.069</v>
      </c>
      <c r="W322" s="140">
        <v>2880.8670000000002</v>
      </c>
      <c r="X322" s="140">
        <v>3032.62</v>
      </c>
      <c r="Y322" s="140">
        <v>3225.7476330731247</v>
      </c>
      <c r="Z322" s="141">
        <v>3205.3273478682077</v>
      </c>
      <c r="AA322" s="141">
        <v>3154.3059910763454</v>
      </c>
      <c r="AB322" s="141">
        <v>3228.0234017916473</v>
      </c>
      <c r="AC322" s="140">
        <v>3389.2441034999761</v>
      </c>
    </row>
    <row r="323" spans="1:29" x14ac:dyDescent="0.2">
      <c r="A323" s="102" t="s">
        <v>85</v>
      </c>
      <c r="B323" s="102"/>
      <c r="C323" s="140">
        <v>1214.1772448795984</v>
      </c>
      <c r="D323" s="140">
        <v>1377.681297887251</v>
      </c>
      <c r="E323" s="140">
        <v>1551.0475447079095</v>
      </c>
      <c r="F323" s="140">
        <v>1669.0657186405156</v>
      </c>
      <c r="G323" s="140">
        <v>1918.2459418012797</v>
      </c>
      <c r="H323" s="140">
        <v>1897.9821101677267</v>
      </c>
      <c r="I323" s="140">
        <v>1854.7299442448377</v>
      </c>
      <c r="J323" s="140">
        <v>1936.7341945247069</v>
      </c>
      <c r="K323" s="140">
        <v>1824.0497706637125</v>
      </c>
      <c r="L323" s="140">
        <v>1797.6219953903844</v>
      </c>
      <c r="M323" s="140">
        <v>1831.7391227497633</v>
      </c>
      <c r="N323" s="140">
        <v>1842.6147465591066</v>
      </c>
      <c r="O323" s="140">
        <v>1722.3019999999997</v>
      </c>
      <c r="P323" s="140">
        <v>1838.2909999999999</v>
      </c>
      <c r="Q323" s="140">
        <v>2109.672</v>
      </c>
      <c r="R323" s="140">
        <v>2099.2759999999998</v>
      </c>
      <c r="S323" s="140">
        <v>1853.1145545963261</v>
      </c>
      <c r="T323" s="140">
        <v>1959.1071237490669</v>
      </c>
      <c r="U323" s="140">
        <v>1945.6200000000001</v>
      </c>
      <c r="V323" s="140">
        <v>2025.8009999999997</v>
      </c>
      <c r="W323" s="140">
        <v>2083.0820000000003</v>
      </c>
      <c r="X323" s="140">
        <v>2299.8669999999997</v>
      </c>
      <c r="Y323" s="140">
        <v>2548.264633073125</v>
      </c>
      <c r="Z323" s="141">
        <v>2435.9043478682065</v>
      </c>
      <c r="AA323" s="141">
        <v>2314.0519910763455</v>
      </c>
      <c r="AB323" s="141">
        <v>2367.7722501874064</v>
      </c>
      <c r="AC323" s="140">
        <v>2486.5821034999753</v>
      </c>
    </row>
    <row r="324" spans="1:29" x14ac:dyDescent="0.2">
      <c r="A324" s="102" t="s">
        <v>86</v>
      </c>
      <c r="B324" s="102"/>
      <c r="C324" s="140">
        <v>137.07273925986078</v>
      </c>
      <c r="D324" s="140">
        <v>141.6445699987014</v>
      </c>
      <c r="E324" s="140">
        <v>172.30978825974762</v>
      </c>
      <c r="F324" s="140">
        <v>212.81011216790898</v>
      </c>
      <c r="G324" s="140">
        <v>172.77966344989795</v>
      </c>
      <c r="H324" s="140">
        <v>188.55868606731246</v>
      </c>
      <c r="I324" s="140">
        <v>315.55796153650931</v>
      </c>
      <c r="J324" s="140">
        <v>346.36306170832472</v>
      </c>
      <c r="K324" s="140">
        <v>450.43882856825985</v>
      </c>
      <c r="L324" s="140">
        <v>377.14196852574491</v>
      </c>
      <c r="M324" s="140">
        <v>447.70601848180922</v>
      </c>
      <c r="N324" s="140">
        <v>489.31292054773667</v>
      </c>
      <c r="O324" s="140">
        <v>605.88000000000011</v>
      </c>
      <c r="P324" s="140">
        <v>573.91300000000024</v>
      </c>
      <c r="Q324" s="140">
        <v>651.88400000000001</v>
      </c>
      <c r="R324" s="140">
        <v>576.13300000000027</v>
      </c>
      <c r="S324" s="140">
        <v>531.86600000000021</v>
      </c>
      <c r="T324" s="140">
        <v>526.16799999999921</v>
      </c>
      <c r="U324" s="140">
        <v>733.4259999999997</v>
      </c>
      <c r="V324" s="140">
        <v>740.26800000000026</v>
      </c>
      <c r="W324" s="140">
        <v>797.78499999999985</v>
      </c>
      <c r="X324" s="140">
        <v>732.75300000000016</v>
      </c>
      <c r="Y324" s="140">
        <v>677.48299999999972</v>
      </c>
      <c r="Z324" s="141">
        <v>769.42300000000114</v>
      </c>
      <c r="AA324" s="141">
        <v>840.25399999999991</v>
      </c>
      <c r="AB324" s="141">
        <v>860.25115160424093</v>
      </c>
      <c r="AC324" s="140">
        <v>902.66200000000072</v>
      </c>
    </row>
    <row r="325" spans="1:29" x14ac:dyDescent="0.2">
      <c r="A325" s="102" t="s">
        <v>87</v>
      </c>
      <c r="B325" s="102"/>
      <c r="C325" s="140">
        <v>996.27372222621477</v>
      </c>
      <c r="D325" s="140">
        <v>1266.4706756944838</v>
      </c>
      <c r="E325" s="140">
        <v>1246.4569303994206</v>
      </c>
      <c r="F325" s="140">
        <v>1471.5853807958081</v>
      </c>
      <c r="G325" s="140">
        <v>1823.8926337480002</v>
      </c>
      <c r="H325" s="140">
        <v>1749.9317163413539</v>
      </c>
      <c r="I325" s="140">
        <v>1873.4809210605206</v>
      </c>
      <c r="J325" s="140">
        <v>2229.8472773569333</v>
      </c>
      <c r="K325" s="140">
        <v>2436.976876550475</v>
      </c>
      <c r="L325" s="140">
        <v>2440.5441211328407</v>
      </c>
      <c r="M325" s="140">
        <v>2430.1038201270112</v>
      </c>
      <c r="N325" s="140">
        <v>2429.5543765311822</v>
      </c>
      <c r="O325" s="140">
        <v>2495.9580000000001</v>
      </c>
      <c r="P325" s="140">
        <v>2533.183</v>
      </c>
      <c r="Q325" s="140">
        <v>2871.7489999999998</v>
      </c>
      <c r="R325" s="140">
        <v>3222.7220000000002</v>
      </c>
      <c r="S325" s="140">
        <v>2974.04</v>
      </c>
      <c r="T325" s="140">
        <v>3099.13</v>
      </c>
      <c r="U325" s="140">
        <v>3490.5329999999999</v>
      </c>
      <c r="V325" s="140">
        <v>3546.212</v>
      </c>
      <c r="W325" s="140">
        <v>3811.951</v>
      </c>
      <c r="X325" s="140">
        <v>4141.5910000000003</v>
      </c>
      <c r="Y325" s="140">
        <v>4127.6059999999998</v>
      </c>
      <c r="Z325" s="141">
        <v>4064.1501682379758</v>
      </c>
      <c r="AA325" s="141">
        <v>4040.7339999999999</v>
      </c>
      <c r="AB325" s="141">
        <v>4369.2590108370414</v>
      </c>
      <c r="AC325" s="140">
        <v>4832.384</v>
      </c>
    </row>
    <row r="326" spans="1:29" x14ac:dyDescent="0.2">
      <c r="A326" s="102" t="s">
        <v>88</v>
      </c>
      <c r="B326" s="102"/>
      <c r="C326" s="140">
        <v>594.67204810116175</v>
      </c>
      <c r="D326" s="140">
        <v>881.5689676822717</v>
      </c>
      <c r="E326" s="140">
        <v>954.63729185335376</v>
      </c>
      <c r="F326" s="140">
        <v>1072.4087858705841</v>
      </c>
      <c r="G326" s="140">
        <v>1413.2342021214358</v>
      </c>
      <c r="H326" s="140">
        <v>1355.0969707479401</v>
      </c>
      <c r="I326" s="140">
        <v>1283.9760783205595</v>
      </c>
      <c r="J326" s="140">
        <v>1343.7396786704103</v>
      </c>
      <c r="K326" s="140">
        <v>1458.6457794321068</v>
      </c>
      <c r="L326" s="140">
        <v>1537.5856261022984</v>
      </c>
      <c r="M326" s="140">
        <v>1571.7941266336441</v>
      </c>
      <c r="N326" s="140">
        <v>1628.0514613483701</v>
      </c>
      <c r="O326" s="140">
        <v>1692.4410000000003</v>
      </c>
      <c r="P326" s="140">
        <v>1734.7969999999998</v>
      </c>
      <c r="Q326" s="140">
        <v>1994.9500000000003</v>
      </c>
      <c r="R326" s="140">
        <v>2144.0879999999997</v>
      </c>
      <c r="S326" s="140">
        <v>2199.107</v>
      </c>
      <c r="T326" s="140">
        <v>2337.7230000000004</v>
      </c>
      <c r="U326" s="140">
        <v>2737.5819999999999</v>
      </c>
      <c r="V326" s="140">
        <v>2720.9610000000002</v>
      </c>
      <c r="W326" s="140">
        <v>2870.58</v>
      </c>
      <c r="X326" s="140">
        <v>3184.5050000000001</v>
      </c>
      <c r="Y326" s="140">
        <v>3220.279</v>
      </c>
      <c r="Z326" s="141">
        <v>3154.7574482931036</v>
      </c>
      <c r="AA326" s="141">
        <v>3034.3030000000003</v>
      </c>
      <c r="AB326" s="141">
        <v>3315.5427242902588</v>
      </c>
      <c r="AC326" s="140">
        <v>3732.4660000000008</v>
      </c>
    </row>
    <row r="327" spans="1:29" ht="10.8" thickBot="1" x14ac:dyDescent="0.25">
      <c r="A327" s="102" t="s">
        <v>89</v>
      </c>
      <c r="B327" s="102"/>
      <c r="C327" s="140">
        <v>401.60167412505302</v>
      </c>
      <c r="D327" s="140">
        <v>384.90170801221211</v>
      </c>
      <c r="E327" s="140">
        <v>291.81963854606681</v>
      </c>
      <c r="F327" s="140">
        <v>399.17659492522398</v>
      </c>
      <c r="G327" s="140">
        <v>410.65843162656438</v>
      </c>
      <c r="H327" s="140">
        <v>394.8347455934138</v>
      </c>
      <c r="I327" s="140">
        <v>589.50484273996108</v>
      </c>
      <c r="J327" s="140">
        <v>886.10759868652303</v>
      </c>
      <c r="K327" s="140">
        <v>978.33109711836823</v>
      </c>
      <c r="L327" s="140">
        <v>902.95849503054228</v>
      </c>
      <c r="M327" s="140">
        <v>858.30969349336715</v>
      </c>
      <c r="N327" s="140">
        <v>801.5029151828121</v>
      </c>
      <c r="O327" s="140">
        <v>803.51699999999983</v>
      </c>
      <c r="P327" s="140">
        <v>798.38600000000019</v>
      </c>
      <c r="Q327" s="140">
        <v>876.79899999999952</v>
      </c>
      <c r="R327" s="140">
        <v>1078.6340000000005</v>
      </c>
      <c r="S327" s="140">
        <v>774.93299999999999</v>
      </c>
      <c r="T327" s="140">
        <v>761.4069999999997</v>
      </c>
      <c r="U327" s="140">
        <v>752.95100000000002</v>
      </c>
      <c r="V327" s="140">
        <v>825.25099999999975</v>
      </c>
      <c r="W327" s="140">
        <v>941.37100000000009</v>
      </c>
      <c r="X327" s="140">
        <v>957.08600000000024</v>
      </c>
      <c r="Y327" s="140">
        <v>907.32699999999977</v>
      </c>
      <c r="Z327" s="141">
        <v>909.39271994487217</v>
      </c>
      <c r="AA327" s="141">
        <v>1006.4309999999996</v>
      </c>
      <c r="AB327" s="141">
        <v>1053.7162865467826</v>
      </c>
      <c r="AC327" s="140">
        <v>1099.9179999999992</v>
      </c>
    </row>
    <row r="328" spans="1:29" ht="10.8" thickBot="1" x14ac:dyDescent="0.25">
      <c r="A328" s="116" t="s">
        <v>90</v>
      </c>
      <c r="B328" s="116"/>
      <c r="C328" s="145">
        <v>5831.546656157192</v>
      </c>
      <c r="D328" s="145">
        <v>5955.4050726356227</v>
      </c>
      <c r="E328" s="145">
        <v>6162.0446345858199</v>
      </c>
      <c r="F328" s="145">
        <v>6430.7778967122158</v>
      </c>
      <c r="G328" s="145">
        <v>6767.1919339235246</v>
      </c>
      <c r="H328" s="145">
        <v>7065.4698560170782</v>
      </c>
      <c r="I328" s="145">
        <v>7375.3968393685873</v>
      </c>
      <c r="J328" s="145">
        <v>7637.4725311816746</v>
      </c>
      <c r="K328" s="145">
        <v>7971.0837735613914</v>
      </c>
      <c r="L328" s="145">
        <v>8308.8342063228192</v>
      </c>
      <c r="M328" s="145">
        <v>8688.3161247403441</v>
      </c>
      <c r="N328" s="145">
        <v>9277.4657130237283</v>
      </c>
      <c r="O328" s="145">
        <v>9464.9319999999989</v>
      </c>
      <c r="P328" s="145">
        <v>9792.1980000000003</v>
      </c>
      <c r="Q328" s="145">
        <v>10272.231300000001</v>
      </c>
      <c r="R328" s="145">
        <v>10630.609</v>
      </c>
      <c r="S328" s="145">
        <v>10864.340383923281</v>
      </c>
      <c r="T328" s="145">
        <v>11236.173263682382</v>
      </c>
      <c r="U328" s="145">
        <v>11700.145999999997</v>
      </c>
      <c r="V328" s="145">
        <v>12231.714640018825</v>
      </c>
      <c r="W328" s="145">
        <v>12892.749</v>
      </c>
      <c r="X328" s="145">
        <v>13651.365999999998</v>
      </c>
      <c r="Y328" s="145">
        <v>14422.868</v>
      </c>
      <c r="Z328" s="146">
        <v>15093.312358087434</v>
      </c>
      <c r="AA328" s="146">
        <v>15628.987192887909</v>
      </c>
      <c r="AB328" s="146">
        <v>16263.912741023025</v>
      </c>
      <c r="AC328" s="145">
        <v>16869.046000000002</v>
      </c>
    </row>
    <row r="331" spans="1:29" x14ac:dyDescent="0.2">
      <c r="A331" s="76" t="s">
        <v>211</v>
      </c>
    </row>
    <row r="332" spans="1:29" ht="10.8" thickBot="1" x14ac:dyDescent="0.25">
      <c r="A332" s="78" t="s">
        <v>91</v>
      </c>
    </row>
    <row r="333" spans="1:29" ht="10.8" thickBot="1" x14ac:dyDescent="0.25">
      <c r="A333" s="79" t="s">
        <v>0</v>
      </c>
      <c r="B333" s="80" t="s">
        <v>19</v>
      </c>
      <c r="C333" s="80">
        <v>1993</v>
      </c>
      <c r="D333" s="80">
        <v>1994</v>
      </c>
      <c r="E333" s="80">
        <v>1995</v>
      </c>
      <c r="F333" s="80">
        <v>1996</v>
      </c>
      <c r="G333" s="80">
        <v>1997</v>
      </c>
      <c r="H333" s="80">
        <v>1998</v>
      </c>
      <c r="I333" s="80">
        <v>1999</v>
      </c>
      <c r="J333" s="80">
        <v>2000</v>
      </c>
      <c r="K333" s="80">
        <v>2001</v>
      </c>
      <c r="L333" s="80">
        <v>2002</v>
      </c>
      <c r="M333" s="80">
        <v>2003</v>
      </c>
      <c r="N333" s="80">
        <v>2004</v>
      </c>
      <c r="O333" s="80">
        <v>2005</v>
      </c>
      <c r="P333" s="80">
        <v>2006</v>
      </c>
      <c r="Q333" s="80">
        <v>2007</v>
      </c>
      <c r="R333" s="80">
        <v>2008</v>
      </c>
      <c r="S333" s="80">
        <v>2009</v>
      </c>
      <c r="T333" s="80">
        <v>2010</v>
      </c>
      <c r="U333" s="80">
        <v>2011</v>
      </c>
      <c r="V333" s="80">
        <v>2012</v>
      </c>
      <c r="W333" s="80">
        <v>2013</v>
      </c>
      <c r="X333" s="80">
        <v>2014</v>
      </c>
      <c r="Y333" s="80">
        <v>2015</v>
      </c>
      <c r="Z333" s="81">
        <v>2016</v>
      </c>
      <c r="AA333" s="81">
        <v>2017</v>
      </c>
      <c r="AB333" s="81">
        <v>2018</v>
      </c>
      <c r="AC333" s="80">
        <v>2019</v>
      </c>
    </row>
    <row r="334" spans="1:29" x14ac:dyDescent="0.2">
      <c r="A334" s="147" t="s">
        <v>170</v>
      </c>
      <c r="B334" s="130" t="s">
        <v>20</v>
      </c>
      <c r="C334" s="104">
        <v>336.47224519781491</v>
      </c>
      <c r="D334" s="104">
        <v>431.52593038333299</v>
      </c>
      <c r="E334" s="104">
        <v>455.07160145975416</v>
      </c>
      <c r="F334" s="104">
        <v>509.01900790940095</v>
      </c>
      <c r="G334" s="104">
        <v>546.87999383687838</v>
      </c>
      <c r="H334" s="104">
        <v>612.81045471510129</v>
      </c>
      <c r="I334" s="104">
        <v>612.68280790510801</v>
      </c>
      <c r="J334" s="104">
        <v>676.763994429013</v>
      </c>
      <c r="K334" s="104">
        <v>701.36790916457471</v>
      </c>
      <c r="L334" s="104">
        <v>777.83389076252934</v>
      </c>
      <c r="M334" s="104">
        <v>826.57667498385888</v>
      </c>
      <c r="N334" s="104">
        <v>872.40269675714239</v>
      </c>
      <c r="O334" s="104">
        <v>878.55799999999999</v>
      </c>
      <c r="P334" s="104">
        <v>909.06500000000005</v>
      </c>
      <c r="Q334" s="104">
        <v>950.73699999999997</v>
      </c>
      <c r="R334" s="104">
        <v>1044.287</v>
      </c>
      <c r="S334" s="104">
        <v>1156.106</v>
      </c>
      <c r="T334" s="104">
        <v>1298.6099999999999</v>
      </c>
      <c r="U334" s="104">
        <v>1372.7449999999999</v>
      </c>
      <c r="V334" s="104">
        <v>1522.077</v>
      </c>
      <c r="W334" s="104">
        <v>1657.364</v>
      </c>
      <c r="X334" s="104">
        <v>1776.741</v>
      </c>
      <c r="Y334" s="104">
        <v>1934.4580000000001</v>
      </c>
      <c r="Z334" s="105">
        <v>2066.3090000000002</v>
      </c>
      <c r="AA334" s="105">
        <v>2180.19</v>
      </c>
      <c r="AB334" s="105">
        <v>2317.8180000000002</v>
      </c>
      <c r="AC334" s="104">
        <v>2448.569</v>
      </c>
    </row>
    <row r="335" spans="1:29" x14ac:dyDescent="0.2">
      <c r="A335" s="147" t="s">
        <v>171</v>
      </c>
      <c r="B335" s="130" t="s">
        <v>21</v>
      </c>
      <c r="C335" s="104">
        <v>33.456958168026986</v>
      </c>
      <c r="D335" s="104">
        <v>47.545191472332974</v>
      </c>
      <c r="E335" s="104">
        <v>60.906077684666691</v>
      </c>
      <c r="F335" s="104">
        <v>62.447331625345313</v>
      </c>
      <c r="G335" s="104">
        <v>69.77015880795885</v>
      </c>
      <c r="H335" s="104">
        <v>79.03363803381977</v>
      </c>
      <c r="I335" s="104">
        <v>86.363466361644811</v>
      </c>
      <c r="J335" s="104">
        <v>86.502687058205368</v>
      </c>
      <c r="K335" s="104">
        <v>91.344481861314648</v>
      </c>
      <c r="L335" s="104">
        <v>85.928944508278974</v>
      </c>
      <c r="M335" s="104">
        <v>93.043905657597094</v>
      </c>
      <c r="N335" s="104">
        <v>85.998211175332258</v>
      </c>
      <c r="O335" s="104">
        <v>127.26600000000001</v>
      </c>
      <c r="P335" s="104">
        <v>128.809</v>
      </c>
      <c r="Q335" s="104">
        <v>135.76499999999999</v>
      </c>
      <c r="R335" s="104">
        <v>153.25700000000001</v>
      </c>
      <c r="S335" s="104">
        <v>154.155</v>
      </c>
      <c r="T335" s="104">
        <v>162.10499999999999</v>
      </c>
      <c r="U335" s="104">
        <v>172.43899999999999</v>
      </c>
      <c r="V335" s="104">
        <v>190.816</v>
      </c>
      <c r="W335" s="104">
        <v>197.453</v>
      </c>
      <c r="X335" s="104">
        <v>209.26</v>
      </c>
      <c r="Y335" s="104">
        <v>239.999</v>
      </c>
      <c r="Z335" s="105">
        <v>223.28299999999999</v>
      </c>
      <c r="AA335" s="105">
        <v>241.596</v>
      </c>
      <c r="AB335" s="105">
        <v>260.28899999999999</v>
      </c>
      <c r="AC335" s="104">
        <v>272.74200000000002</v>
      </c>
    </row>
    <row r="336" spans="1:29" x14ac:dyDescent="0.2">
      <c r="A336" s="147" t="s">
        <v>106</v>
      </c>
      <c r="B336" s="130" t="s">
        <v>22</v>
      </c>
      <c r="C336" s="104">
        <v>38.626891854378783</v>
      </c>
      <c r="D336" s="104">
        <v>41.220931802143049</v>
      </c>
      <c r="E336" s="104">
        <v>48.969129306994873</v>
      </c>
      <c r="F336" s="104">
        <v>55.857237526068857</v>
      </c>
      <c r="G336" s="104">
        <v>47.361794080938864</v>
      </c>
      <c r="H336" s="104">
        <v>55.288967609522288</v>
      </c>
      <c r="I336" s="104">
        <v>59.392024108118726</v>
      </c>
      <c r="J336" s="104">
        <v>58.956290755478534</v>
      </c>
      <c r="K336" s="104">
        <v>62.050181424395042</v>
      </c>
      <c r="L336" s="104">
        <v>64.374024052527972</v>
      </c>
      <c r="M336" s="104">
        <v>72.912262667075765</v>
      </c>
      <c r="N336" s="104">
        <v>73.6703822994387</v>
      </c>
      <c r="O336" s="104">
        <v>96.552999999999997</v>
      </c>
      <c r="P336" s="104">
        <v>125.057</v>
      </c>
      <c r="Q336" s="104">
        <v>133.75200000000001</v>
      </c>
      <c r="R336" s="104">
        <v>136.88900000000001</v>
      </c>
      <c r="S336" s="104">
        <v>140.16999999999999</v>
      </c>
      <c r="T336" s="104">
        <v>145.88999999999999</v>
      </c>
      <c r="U336" s="104">
        <v>169.09100000000001</v>
      </c>
      <c r="V336" s="104">
        <v>183.61799999999999</v>
      </c>
      <c r="W336" s="104">
        <v>190.58699999999999</v>
      </c>
      <c r="X336" s="104">
        <v>281.64499999999998</v>
      </c>
      <c r="Y336" s="104">
        <v>310.21100000000001</v>
      </c>
      <c r="Z336" s="105">
        <v>320.40600000000001</v>
      </c>
      <c r="AA336" s="105">
        <v>362.76100000000002</v>
      </c>
      <c r="AB336" s="105">
        <v>381.06799999999998</v>
      </c>
      <c r="AC336" s="104">
        <v>452.423</v>
      </c>
    </row>
    <row r="337" spans="1:29" x14ac:dyDescent="0.2">
      <c r="A337" s="147" t="s">
        <v>172</v>
      </c>
      <c r="B337" s="130" t="s">
        <v>23</v>
      </c>
      <c r="C337" s="104">
        <v>23.107068962193768</v>
      </c>
      <c r="D337" s="104">
        <v>25.452587226942239</v>
      </c>
      <c r="E337" s="104">
        <v>26.873552757397054</v>
      </c>
      <c r="F337" s="104">
        <v>25.759839520028017</v>
      </c>
      <c r="G337" s="104">
        <v>26.715797583406566</v>
      </c>
      <c r="H337" s="104">
        <v>30.54191246523342</v>
      </c>
      <c r="I337" s="104">
        <v>34.808804985959533</v>
      </c>
      <c r="J337" s="104">
        <v>36.471882040177647</v>
      </c>
      <c r="K337" s="104">
        <v>38.26236020120561</v>
      </c>
      <c r="L337" s="104">
        <v>42.188438707771112</v>
      </c>
      <c r="M337" s="104">
        <v>46.371236524964623</v>
      </c>
      <c r="N337" s="104">
        <v>44.266466629941092</v>
      </c>
      <c r="O337" s="104">
        <v>55.313000000000002</v>
      </c>
      <c r="P337" s="104">
        <v>58.743000000000002</v>
      </c>
      <c r="Q337" s="104">
        <v>61.165999999999997</v>
      </c>
      <c r="R337" s="104">
        <v>63.162999999999997</v>
      </c>
      <c r="S337" s="104">
        <v>67.873999999999995</v>
      </c>
      <c r="T337" s="104">
        <v>71.236999999999995</v>
      </c>
      <c r="U337" s="104">
        <v>74.796999999999997</v>
      </c>
      <c r="V337" s="104">
        <v>77.959000000000003</v>
      </c>
      <c r="W337" s="104">
        <v>81.915000000000006</v>
      </c>
      <c r="X337" s="104">
        <v>85.081999999999994</v>
      </c>
      <c r="Y337" s="104">
        <v>90.424000000000007</v>
      </c>
      <c r="Z337" s="105">
        <v>82.960999999999999</v>
      </c>
      <c r="AA337" s="105">
        <v>90.698999999999998</v>
      </c>
      <c r="AB337" s="105">
        <v>95.123999999999995</v>
      </c>
      <c r="AC337" s="104">
        <v>86.516000000000005</v>
      </c>
    </row>
    <row r="338" spans="1:29" x14ac:dyDescent="0.2">
      <c r="A338" s="147" t="s">
        <v>173</v>
      </c>
      <c r="B338" s="130" t="s">
        <v>24</v>
      </c>
      <c r="C338" s="104">
        <v>0</v>
      </c>
      <c r="D338" s="104">
        <v>0</v>
      </c>
      <c r="E338" s="104">
        <v>0</v>
      </c>
      <c r="F338" s="104">
        <v>0</v>
      </c>
      <c r="G338" s="104">
        <v>0</v>
      </c>
      <c r="H338" s="104">
        <v>0</v>
      </c>
      <c r="I338" s="104">
        <v>0</v>
      </c>
      <c r="J338" s="104">
        <v>0</v>
      </c>
      <c r="K338" s="104">
        <v>0</v>
      </c>
      <c r="L338" s="104">
        <v>0</v>
      </c>
      <c r="M338" s="104">
        <v>0</v>
      </c>
      <c r="N338" s="104">
        <v>0</v>
      </c>
      <c r="O338" s="104">
        <v>0</v>
      </c>
      <c r="P338" s="104">
        <v>0</v>
      </c>
      <c r="Q338" s="104">
        <v>0</v>
      </c>
      <c r="R338" s="104">
        <v>0</v>
      </c>
      <c r="S338" s="104">
        <v>0</v>
      </c>
      <c r="T338" s="104">
        <v>0</v>
      </c>
      <c r="U338" s="104">
        <v>0</v>
      </c>
      <c r="V338" s="104">
        <v>0</v>
      </c>
      <c r="W338" s="104">
        <v>0</v>
      </c>
      <c r="X338" s="104">
        <v>1.0999999999999999E-2</v>
      </c>
      <c r="Y338" s="104">
        <v>2.1000000000000001E-2</v>
      </c>
      <c r="Z338" s="105">
        <v>1.7000000000000001E-2</v>
      </c>
      <c r="AA338" s="105">
        <v>1.7999999999999999E-2</v>
      </c>
      <c r="AB338" s="105">
        <v>0</v>
      </c>
      <c r="AC338" s="104">
        <v>0</v>
      </c>
    </row>
    <row r="339" spans="1:29" x14ac:dyDescent="0.2">
      <c r="A339" s="147" t="s">
        <v>174</v>
      </c>
      <c r="B339" s="130" t="s">
        <v>25</v>
      </c>
      <c r="C339" s="104">
        <v>9.2525734150650027</v>
      </c>
      <c r="D339" s="104">
        <v>13.444842417350833</v>
      </c>
      <c r="E339" s="104">
        <v>10.01936142871242</v>
      </c>
      <c r="F339" s="104">
        <v>8.2145778887702008</v>
      </c>
      <c r="G339" s="104">
        <v>11.31832552316326</v>
      </c>
      <c r="H339" s="104">
        <v>14.467904749986486</v>
      </c>
      <c r="I339" s="104">
        <v>14.25222812524772</v>
      </c>
      <c r="J339" s="104">
        <v>14.181256108938911</v>
      </c>
      <c r="K339" s="104">
        <v>15.943320815709429</v>
      </c>
      <c r="L339" s="104">
        <v>15.347285051319782</v>
      </c>
      <c r="M339" s="104">
        <v>16.0746520276202</v>
      </c>
      <c r="N339" s="104">
        <v>17.730135510967393</v>
      </c>
      <c r="O339" s="104">
        <v>18.053999999999998</v>
      </c>
      <c r="P339" s="104">
        <v>23.280999999999999</v>
      </c>
      <c r="Q339" s="104">
        <v>22.251999999999999</v>
      </c>
      <c r="R339" s="104">
        <v>23.47</v>
      </c>
      <c r="S339" s="104">
        <v>24.125</v>
      </c>
      <c r="T339" s="104">
        <v>27.899000000000001</v>
      </c>
      <c r="U339" s="104">
        <v>27.266999999999999</v>
      </c>
      <c r="V339" s="104">
        <v>29.719000000000001</v>
      </c>
      <c r="W339" s="104">
        <v>31.126999999999999</v>
      </c>
      <c r="X339" s="104">
        <v>33.363999999999997</v>
      </c>
      <c r="Y339" s="104">
        <v>39.506</v>
      </c>
      <c r="Z339" s="105">
        <v>36.25</v>
      </c>
      <c r="AA339" s="105">
        <v>37.453000000000003</v>
      </c>
      <c r="AB339" s="105">
        <v>39.24</v>
      </c>
      <c r="AC339" s="104">
        <v>42</v>
      </c>
    </row>
    <row r="340" spans="1:29" x14ac:dyDescent="0.2">
      <c r="A340" s="147" t="s">
        <v>107</v>
      </c>
      <c r="B340" s="130" t="s">
        <v>26</v>
      </c>
      <c r="C340" s="104">
        <v>127.8124697696891</v>
      </c>
      <c r="D340" s="104">
        <v>151.46704885972756</v>
      </c>
      <c r="E340" s="104">
        <v>160.68365073690518</v>
      </c>
      <c r="F340" s="104">
        <v>170.42387353426227</v>
      </c>
      <c r="G340" s="104">
        <v>177.10116201262426</v>
      </c>
      <c r="H340" s="104">
        <v>193.93416805141914</v>
      </c>
      <c r="I340" s="104">
        <v>198.40855091483613</v>
      </c>
      <c r="J340" s="104">
        <v>216.51046579963557</v>
      </c>
      <c r="K340" s="104">
        <v>226.07610854283476</v>
      </c>
      <c r="L340" s="104">
        <v>246.56526591536215</v>
      </c>
      <c r="M340" s="104">
        <v>267.38234788106928</v>
      </c>
      <c r="N340" s="104">
        <v>278.43228844913466</v>
      </c>
      <c r="O340" s="104">
        <v>311.62099999999998</v>
      </c>
      <c r="P340" s="104">
        <v>312.97699999999998</v>
      </c>
      <c r="Q340" s="104">
        <v>358.79399999999998</v>
      </c>
      <c r="R340" s="104">
        <v>388.988</v>
      </c>
      <c r="S340" s="104">
        <v>389.46699999999998</v>
      </c>
      <c r="T340" s="104">
        <v>385.12299999999999</v>
      </c>
      <c r="U340" s="104">
        <v>422.71899999999999</v>
      </c>
      <c r="V340" s="104">
        <v>438.09300000000002</v>
      </c>
      <c r="W340" s="104">
        <v>472.35599999999999</v>
      </c>
      <c r="X340" s="104">
        <v>497.02</v>
      </c>
      <c r="Y340" s="104">
        <v>537.11800000000005</v>
      </c>
      <c r="Z340" s="105">
        <v>547.86099999999999</v>
      </c>
      <c r="AA340" s="105">
        <v>566.03</v>
      </c>
      <c r="AB340" s="105">
        <v>592.45399999999995</v>
      </c>
      <c r="AC340" s="104">
        <v>631.98</v>
      </c>
    </row>
    <row r="341" spans="1:29" x14ac:dyDescent="0.2">
      <c r="A341" s="147" t="s">
        <v>175</v>
      </c>
      <c r="B341" s="130" t="s">
        <v>27</v>
      </c>
      <c r="C341" s="104">
        <v>76.123458130318724</v>
      </c>
      <c r="D341" s="104">
        <v>88.696401800115027</v>
      </c>
      <c r="E341" s="104">
        <v>92.584284437021665</v>
      </c>
      <c r="F341" s="104">
        <v>105.33031162366623</v>
      </c>
      <c r="G341" s="104">
        <v>122.28641411458941</v>
      </c>
      <c r="H341" s="104">
        <v>132.59897996759645</v>
      </c>
      <c r="I341" s="104">
        <v>141.61666311944279</v>
      </c>
      <c r="J341" s="104">
        <v>143.02889542664414</v>
      </c>
      <c r="K341" s="104">
        <v>168.10656639729012</v>
      </c>
      <c r="L341" s="104">
        <v>174.7481819823368</v>
      </c>
      <c r="M341" s="104">
        <v>187.6313145956268</v>
      </c>
      <c r="N341" s="104">
        <v>190.21176453196279</v>
      </c>
      <c r="O341" s="104">
        <v>217.61199999999999</v>
      </c>
      <c r="P341" s="104">
        <v>236.488</v>
      </c>
      <c r="Q341" s="104">
        <v>269.92399999999998</v>
      </c>
      <c r="R341" s="104">
        <v>313.72000000000003</v>
      </c>
      <c r="S341" s="104">
        <v>316.49099999999999</v>
      </c>
      <c r="T341" s="104">
        <v>300.35500000000002</v>
      </c>
      <c r="U341" s="104">
        <v>316.81599999999997</v>
      </c>
      <c r="V341" s="104">
        <v>352.16199999999998</v>
      </c>
      <c r="W341" s="104">
        <v>480.61099999999999</v>
      </c>
      <c r="X341" s="104">
        <v>397.416</v>
      </c>
      <c r="Y341" s="104">
        <v>444.11200000000002</v>
      </c>
      <c r="Z341" s="105">
        <v>417.35599999999999</v>
      </c>
      <c r="AA341" s="105">
        <v>431.38</v>
      </c>
      <c r="AB341" s="105">
        <v>430.80099999999999</v>
      </c>
      <c r="AC341" s="104">
        <v>465.06299999999999</v>
      </c>
    </row>
    <row r="342" spans="1:29" x14ac:dyDescent="0.2">
      <c r="A342" s="147" t="s">
        <v>176</v>
      </c>
      <c r="B342" s="130" t="s">
        <v>28</v>
      </c>
      <c r="C342" s="104">
        <v>35.235358464127856</v>
      </c>
      <c r="D342" s="104">
        <v>46.34833775289303</v>
      </c>
      <c r="E342" s="104">
        <v>51.109391581825179</v>
      </c>
      <c r="F342" s="104">
        <v>64.757158382480128</v>
      </c>
      <c r="G342" s="104">
        <v>71.460446761989601</v>
      </c>
      <c r="H342" s="104">
        <v>70.099595004488492</v>
      </c>
      <c r="I342" s="104">
        <v>85.891953475231801</v>
      </c>
      <c r="J342" s="104">
        <v>99.730590968108501</v>
      </c>
      <c r="K342" s="104">
        <v>90.555058691640994</v>
      </c>
      <c r="L342" s="104">
        <v>74.291428320113127</v>
      </c>
      <c r="M342" s="104">
        <v>78.186003160470833</v>
      </c>
      <c r="N342" s="104">
        <v>86.554714578728579</v>
      </c>
      <c r="O342" s="104">
        <v>87.340999999999994</v>
      </c>
      <c r="P342" s="104">
        <v>96.551000000000002</v>
      </c>
      <c r="Q342" s="104">
        <v>100.68600000000001</v>
      </c>
      <c r="R342" s="104">
        <v>103.518</v>
      </c>
      <c r="S342" s="104">
        <v>108.97</v>
      </c>
      <c r="T342" s="104">
        <v>118.35</v>
      </c>
      <c r="U342" s="104">
        <v>136.63499999999999</v>
      </c>
      <c r="V342" s="104">
        <v>129.33099999999999</v>
      </c>
      <c r="W342" s="104">
        <v>132.07300000000001</v>
      </c>
      <c r="X342" s="104">
        <v>126.467</v>
      </c>
      <c r="Y342" s="104">
        <v>188.37</v>
      </c>
      <c r="Z342" s="105">
        <v>198.06899999999999</v>
      </c>
      <c r="AA342" s="105">
        <v>249.79499999999999</v>
      </c>
      <c r="AB342" s="105">
        <v>246.07</v>
      </c>
      <c r="AC342" s="104">
        <v>257.601</v>
      </c>
    </row>
    <row r="343" spans="1:29" x14ac:dyDescent="0.2">
      <c r="A343" s="147" t="s">
        <v>108</v>
      </c>
      <c r="B343" s="130" t="s">
        <v>29</v>
      </c>
      <c r="C343" s="104">
        <v>59.990085885923833</v>
      </c>
      <c r="D343" s="104">
        <v>88.436768327882078</v>
      </c>
      <c r="E343" s="104">
        <v>96.202709633942902</v>
      </c>
      <c r="F343" s="104">
        <v>95.804495748776716</v>
      </c>
      <c r="G343" s="104">
        <v>99.310955957201344</v>
      </c>
      <c r="H343" s="104">
        <v>93.047607397957236</v>
      </c>
      <c r="I343" s="104">
        <v>103.22672887552764</v>
      </c>
      <c r="J343" s="104">
        <v>117.48349942750286</v>
      </c>
      <c r="K343" s="104">
        <v>125.88756362774289</v>
      </c>
      <c r="L343" s="104">
        <v>134.21559434371414</v>
      </c>
      <c r="M343" s="104">
        <v>166.84882918135628</v>
      </c>
      <c r="N343" s="104">
        <v>154.97185727784515</v>
      </c>
      <c r="O343" s="104">
        <v>176.09399999999999</v>
      </c>
      <c r="P343" s="104">
        <v>198.56</v>
      </c>
      <c r="Q343" s="104">
        <v>241.45699999999999</v>
      </c>
      <c r="R343" s="104">
        <v>294.11599999999999</v>
      </c>
      <c r="S343" s="104">
        <v>270.83199999999999</v>
      </c>
      <c r="T343" s="104">
        <v>295.62200000000001</v>
      </c>
      <c r="U343" s="104">
        <v>287.33</v>
      </c>
      <c r="V343" s="104">
        <v>306.96800000000002</v>
      </c>
      <c r="W343" s="104">
        <v>345.03500000000003</v>
      </c>
      <c r="X343" s="104">
        <v>369.47</v>
      </c>
      <c r="Y343" s="104">
        <v>355.16199999999998</v>
      </c>
      <c r="Z343" s="105">
        <v>378.06200000000001</v>
      </c>
      <c r="AA343" s="105">
        <v>466.31099999999998</v>
      </c>
      <c r="AB343" s="105">
        <v>522.53099999999995</v>
      </c>
      <c r="AC343" s="104">
        <v>566.87199999999996</v>
      </c>
    </row>
    <row r="344" spans="1:29" x14ac:dyDescent="0.2">
      <c r="A344" s="147" t="s">
        <v>109</v>
      </c>
      <c r="B344" s="130" t="s">
        <v>30</v>
      </c>
      <c r="C344" s="104">
        <v>98.486572971565053</v>
      </c>
      <c r="D344" s="104">
        <v>113.72331839819333</v>
      </c>
      <c r="E344" s="104">
        <v>136.34827807234299</v>
      </c>
      <c r="F344" s="104">
        <v>145.11603651254438</v>
      </c>
      <c r="G344" s="104">
        <v>153.71454033447404</v>
      </c>
      <c r="H344" s="104">
        <v>165.69133609675703</v>
      </c>
      <c r="I344" s="104">
        <v>173.27128949985533</v>
      </c>
      <c r="J344" s="104">
        <v>192.13335815122602</v>
      </c>
      <c r="K344" s="104">
        <v>199.44860871732553</v>
      </c>
      <c r="L344" s="104">
        <v>210.52024912599992</v>
      </c>
      <c r="M344" s="104">
        <v>221.25627324320519</v>
      </c>
      <c r="N344" s="104">
        <v>212.11885343249369</v>
      </c>
      <c r="O344" s="104">
        <v>204.78800000000001</v>
      </c>
      <c r="P344" s="104">
        <v>213.94300000000001</v>
      </c>
      <c r="Q344" s="104">
        <v>241.214</v>
      </c>
      <c r="R344" s="104">
        <v>270.68700000000001</v>
      </c>
      <c r="S344" s="104">
        <v>262.80799999999999</v>
      </c>
      <c r="T344" s="104">
        <v>264.32</v>
      </c>
      <c r="U344" s="104">
        <v>272.87400000000002</v>
      </c>
      <c r="V344" s="104">
        <v>284.81599999999997</v>
      </c>
      <c r="W344" s="104">
        <v>296.65800000000002</v>
      </c>
      <c r="X344" s="104">
        <v>319.858</v>
      </c>
      <c r="Y344" s="104">
        <v>344.327</v>
      </c>
      <c r="Z344" s="105">
        <v>352.47300000000001</v>
      </c>
      <c r="AA344" s="105">
        <v>364.16199999999998</v>
      </c>
      <c r="AB344" s="105">
        <v>400.04899999999998</v>
      </c>
      <c r="AC344" s="104">
        <v>382.62400000000002</v>
      </c>
    </row>
    <row r="345" spans="1:29" x14ac:dyDescent="0.2">
      <c r="A345" s="147" t="s">
        <v>177</v>
      </c>
      <c r="B345" s="130" t="s">
        <v>31</v>
      </c>
      <c r="C345" s="104">
        <v>58.375552652092637</v>
      </c>
      <c r="D345" s="104">
        <v>64.806575114922623</v>
      </c>
      <c r="E345" s="104">
        <v>86.851134105804334</v>
      </c>
      <c r="F345" s="104">
        <v>81.481035863080422</v>
      </c>
      <c r="G345" s="104">
        <v>80.900621464024738</v>
      </c>
      <c r="H345" s="104">
        <v>100.2451733424886</v>
      </c>
      <c r="I345" s="104">
        <v>111.92926714890696</v>
      </c>
      <c r="J345" s="104">
        <v>122.48919561429936</v>
      </c>
      <c r="K345" s="104">
        <v>131.33867408790459</v>
      </c>
      <c r="L345" s="104">
        <v>134.65567590631372</v>
      </c>
      <c r="M345" s="104">
        <v>141.54124436421256</v>
      </c>
      <c r="N345" s="104">
        <v>138.38446789096534</v>
      </c>
      <c r="O345" s="104">
        <v>149.97</v>
      </c>
      <c r="P345" s="104">
        <v>159.65299999999999</v>
      </c>
      <c r="Q345" s="104">
        <v>183.137</v>
      </c>
      <c r="R345" s="104">
        <v>189.09899999999999</v>
      </c>
      <c r="S345" s="104">
        <v>204.6</v>
      </c>
      <c r="T345" s="104">
        <v>215.42400000000001</v>
      </c>
      <c r="U345" s="104">
        <v>195.69900000000001</v>
      </c>
      <c r="V345" s="104">
        <v>214.73</v>
      </c>
      <c r="W345" s="104">
        <v>228.77600000000001</v>
      </c>
      <c r="X345" s="104">
        <v>255.52699999999999</v>
      </c>
      <c r="Y345" s="104">
        <v>248.62299999999999</v>
      </c>
      <c r="Z345" s="105">
        <v>264.53899999999999</v>
      </c>
      <c r="AA345" s="105">
        <v>273.21699999999998</v>
      </c>
      <c r="AB345" s="105">
        <v>289.38400000000001</v>
      </c>
      <c r="AC345" s="104">
        <v>306.43599999999998</v>
      </c>
    </row>
    <row r="346" spans="1:29" x14ac:dyDescent="0.2">
      <c r="A346" s="147" t="s">
        <v>110</v>
      </c>
      <c r="B346" s="130" t="s">
        <v>32</v>
      </c>
      <c r="C346" s="104">
        <v>148.09314261428804</v>
      </c>
      <c r="D346" s="104">
        <v>140.99693889426172</v>
      </c>
      <c r="E346" s="104">
        <v>127.59198298712586</v>
      </c>
      <c r="F346" s="104">
        <v>132.03786935068561</v>
      </c>
      <c r="G346" s="104">
        <v>140.53106318567256</v>
      </c>
      <c r="H346" s="104">
        <v>162.85979598223716</v>
      </c>
      <c r="I346" s="104">
        <v>177.98676589759503</v>
      </c>
      <c r="J346" s="104">
        <v>191.15062458668393</v>
      </c>
      <c r="K346" s="104">
        <v>212.22375972290359</v>
      </c>
      <c r="L346" s="104">
        <v>229.4503850804463</v>
      </c>
      <c r="M346" s="104">
        <v>260.91080571191361</v>
      </c>
      <c r="N346" s="104">
        <v>244.45342609750361</v>
      </c>
      <c r="O346" s="104">
        <v>250.59</v>
      </c>
      <c r="P346" s="104">
        <v>273.64699999999999</v>
      </c>
      <c r="Q346" s="104">
        <v>294.03500000000003</v>
      </c>
      <c r="R346" s="104">
        <v>324.55599999999998</v>
      </c>
      <c r="S346" s="104">
        <v>356.654</v>
      </c>
      <c r="T346" s="104">
        <v>386.80399999999997</v>
      </c>
      <c r="U346" s="104">
        <v>406.202</v>
      </c>
      <c r="V346" s="104">
        <v>438.68400000000003</v>
      </c>
      <c r="W346" s="104">
        <v>461.495</v>
      </c>
      <c r="X346" s="104">
        <v>484.46</v>
      </c>
      <c r="Y346" s="104">
        <v>525.38499999999999</v>
      </c>
      <c r="Z346" s="105">
        <v>556.71100000000001</v>
      </c>
      <c r="AA346" s="105">
        <v>564.11</v>
      </c>
      <c r="AB346" s="105">
        <v>619.93399999999997</v>
      </c>
      <c r="AC346" s="104">
        <v>650.48699999999997</v>
      </c>
    </row>
    <row r="347" spans="1:29" x14ac:dyDescent="0.2">
      <c r="A347" s="147" t="s">
        <v>178</v>
      </c>
      <c r="B347" s="130" t="s">
        <v>33</v>
      </c>
      <c r="C347" s="104">
        <v>25.788785003593986</v>
      </c>
      <c r="D347" s="104">
        <v>30.600276573854298</v>
      </c>
      <c r="E347" s="104">
        <v>27.908551789066657</v>
      </c>
      <c r="F347" s="104">
        <v>24.16597905434887</v>
      </c>
      <c r="G347" s="104">
        <v>24.004668132578956</v>
      </c>
      <c r="H347" s="104">
        <v>25.379197252091856</v>
      </c>
      <c r="I347" s="104">
        <v>26.005116804664343</v>
      </c>
      <c r="J347" s="104">
        <v>28.602397171837019</v>
      </c>
      <c r="K347" s="104">
        <v>29.258941097674462</v>
      </c>
      <c r="L347" s="104">
        <v>32.385094079222171</v>
      </c>
      <c r="M347" s="104">
        <v>30.267347792092114</v>
      </c>
      <c r="N347" s="104">
        <v>25.591407427666628</v>
      </c>
      <c r="O347" s="104">
        <v>17.893000000000001</v>
      </c>
      <c r="P347" s="104">
        <v>19.247</v>
      </c>
      <c r="Q347" s="104">
        <v>20.395</v>
      </c>
      <c r="R347" s="104">
        <v>23.713999999999999</v>
      </c>
      <c r="S347" s="104">
        <v>26.501000000000001</v>
      </c>
      <c r="T347" s="104">
        <v>25.754000000000001</v>
      </c>
      <c r="U347" s="104">
        <v>26.879000000000001</v>
      </c>
      <c r="V347" s="104">
        <v>27.35</v>
      </c>
      <c r="W347" s="104">
        <v>23.218</v>
      </c>
      <c r="X347" s="104">
        <v>24.942</v>
      </c>
      <c r="Y347" s="104">
        <v>22.369</v>
      </c>
      <c r="Z347" s="105">
        <v>18.245999999999999</v>
      </c>
      <c r="AA347" s="105">
        <v>22.672000000000001</v>
      </c>
      <c r="AB347" s="105">
        <v>23.442</v>
      </c>
      <c r="AC347" s="104">
        <v>21.364999999999998</v>
      </c>
    </row>
    <row r="348" spans="1:29" x14ac:dyDescent="0.2">
      <c r="A348" s="147" t="s">
        <v>179</v>
      </c>
      <c r="B348" s="130" t="s">
        <v>34</v>
      </c>
      <c r="C348" s="104">
        <v>153.50872816981646</v>
      </c>
      <c r="D348" s="104">
        <v>202.36266764080233</v>
      </c>
      <c r="E348" s="104">
        <v>232.96060353247537</v>
      </c>
      <c r="F348" s="104">
        <v>243.11218401137549</v>
      </c>
      <c r="G348" s="104">
        <v>267.14964477311133</v>
      </c>
      <c r="H348" s="104">
        <v>285.85676902912888</v>
      </c>
      <c r="I348" s="104">
        <v>285.54413863792661</v>
      </c>
      <c r="J348" s="104">
        <v>296.27764935095138</v>
      </c>
      <c r="K348" s="104">
        <v>313.70070569353686</v>
      </c>
      <c r="L348" s="104">
        <v>333.92969426272788</v>
      </c>
      <c r="M348" s="104">
        <v>358.02761130426319</v>
      </c>
      <c r="N348" s="104">
        <v>365.39867803794954</v>
      </c>
      <c r="O348" s="104">
        <v>368.12700000000001</v>
      </c>
      <c r="P348" s="104">
        <v>387.15499999999997</v>
      </c>
      <c r="Q348" s="104">
        <v>394.56099999999998</v>
      </c>
      <c r="R348" s="104">
        <v>361.28800000000001</v>
      </c>
      <c r="S348" s="104">
        <v>513.74099999999999</v>
      </c>
      <c r="T348" s="104">
        <v>530.274</v>
      </c>
      <c r="U348" s="104">
        <v>562.86400000000003</v>
      </c>
      <c r="V348" s="104">
        <v>590.779</v>
      </c>
      <c r="W348" s="104">
        <v>612.71199999999999</v>
      </c>
      <c r="X348" s="104">
        <v>626.32799999999997</v>
      </c>
      <c r="Y348" s="104">
        <v>707.178</v>
      </c>
      <c r="Z348" s="105">
        <v>713.87900000000002</v>
      </c>
      <c r="AA348" s="105">
        <v>737.55200000000002</v>
      </c>
      <c r="AB348" s="105">
        <v>783.43799999999999</v>
      </c>
      <c r="AC348" s="104">
        <v>828.58399999999995</v>
      </c>
    </row>
    <row r="349" spans="1:29" x14ac:dyDescent="0.2">
      <c r="A349" s="147" t="s">
        <v>180</v>
      </c>
      <c r="B349" s="130" t="s">
        <v>35</v>
      </c>
      <c r="C349" s="104">
        <v>45.227854212786404</v>
      </c>
      <c r="D349" s="104">
        <v>45.926478174491066</v>
      </c>
      <c r="E349" s="104">
        <v>45.145233809356789</v>
      </c>
      <c r="F349" s="104">
        <v>46.171984818534654</v>
      </c>
      <c r="G349" s="104">
        <v>50.029687024856806</v>
      </c>
      <c r="H349" s="104">
        <v>52.42837157216109</v>
      </c>
      <c r="I349" s="104">
        <v>58.430981643432219</v>
      </c>
      <c r="J349" s="104">
        <v>55.59313459444698</v>
      </c>
      <c r="K349" s="104">
        <v>60.998198192871662</v>
      </c>
      <c r="L349" s="104">
        <v>59.429418832656197</v>
      </c>
      <c r="M349" s="104">
        <v>66.101672531055456</v>
      </c>
      <c r="N349" s="104">
        <v>63.433905169004795</v>
      </c>
      <c r="O349" s="104">
        <v>70.835999999999999</v>
      </c>
      <c r="P349" s="104">
        <v>71.343000000000004</v>
      </c>
      <c r="Q349" s="104">
        <v>81.590999999999994</v>
      </c>
      <c r="R349" s="104">
        <v>75.802999999999997</v>
      </c>
      <c r="S349" s="104">
        <v>77.231999999999999</v>
      </c>
      <c r="T349" s="104">
        <v>84.247</v>
      </c>
      <c r="U349" s="104">
        <v>85.171000000000006</v>
      </c>
      <c r="V349" s="104">
        <v>87.394999999999996</v>
      </c>
      <c r="W349" s="104">
        <v>89.591999999999999</v>
      </c>
      <c r="X349" s="104">
        <v>95.748999999999995</v>
      </c>
      <c r="Y349" s="104">
        <v>97.33</v>
      </c>
      <c r="Z349" s="105">
        <v>99.790999999999997</v>
      </c>
      <c r="AA349" s="105">
        <v>103.08499999999999</v>
      </c>
      <c r="AB349" s="105">
        <v>109.227</v>
      </c>
      <c r="AC349" s="104">
        <v>137.614</v>
      </c>
    </row>
    <row r="350" spans="1:29" x14ac:dyDescent="0.2">
      <c r="A350" s="147" t="s">
        <v>111</v>
      </c>
      <c r="B350" s="130" t="s">
        <v>36</v>
      </c>
      <c r="C350" s="104">
        <v>2.5050079889585048</v>
      </c>
      <c r="D350" s="104">
        <v>2.6174163911218087</v>
      </c>
      <c r="E350" s="104">
        <v>1.7217646725494158</v>
      </c>
      <c r="F350" s="104">
        <v>1.7775663536458206</v>
      </c>
      <c r="G350" s="104">
        <v>1.6967293173072078</v>
      </c>
      <c r="H350" s="104">
        <v>2.0212876739006718</v>
      </c>
      <c r="I350" s="104">
        <v>2.1594703875517314</v>
      </c>
      <c r="J350" s="104">
        <v>2.0785738435652146</v>
      </c>
      <c r="K350" s="104">
        <v>2.4384572012331946</v>
      </c>
      <c r="L350" s="104">
        <v>2.7056304033756029</v>
      </c>
      <c r="M350" s="104">
        <v>2.9634740716545438</v>
      </c>
      <c r="N350" s="104">
        <v>3.028801119531503</v>
      </c>
      <c r="O350" s="104">
        <v>2.645</v>
      </c>
      <c r="P350" s="104">
        <v>2.8809999999999998</v>
      </c>
      <c r="Q350" s="104">
        <v>8.8629999999999995</v>
      </c>
      <c r="R350" s="104">
        <v>9.8170000000000002</v>
      </c>
      <c r="S350" s="104">
        <v>17.763000000000002</v>
      </c>
      <c r="T350" s="104">
        <v>18.521000000000001</v>
      </c>
      <c r="U350" s="104">
        <v>19.902999999999999</v>
      </c>
      <c r="V350" s="104">
        <v>21.83</v>
      </c>
      <c r="W350" s="104">
        <v>23.202999999999999</v>
      </c>
      <c r="X350" s="104">
        <v>24.957000000000001</v>
      </c>
      <c r="Y350" s="104">
        <v>27.381</v>
      </c>
      <c r="Z350" s="105">
        <v>30.11</v>
      </c>
      <c r="AA350" s="105">
        <v>29.96</v>
      </c>
      <c r="AB350" s="105">
        <v>34.378999999999998</v>
      </c>
      <c r="AC350" s="104">
        <v>36.241999999999997</v>
      </c>
    </row>
    <row r="351" spans="1:29" x14ac:dyDescent="0.2">
      <c r="A351" s="147" t="s">
        <v>181</v>
      </c>
      <c r="B351" s="130" t="s">
        <v>37</v>
      </c>
      <c r="C351" s="104">
        <v>35.745866487807824</v>
      </c>
      <c r="D351" s="104">
        <v>48.008965724384666</v>
      </c>
      <c r="E351" s="104">
        <v>50.36178675537699</v>
      </c>
      <c r="F351" s="104">
        <v>56.178691622277647</v>
      </c>
      <c r="G351" s="104">
        <v>68.137169683997115</v>
      </c>
      <c r="H351" s="104">
        <v>81.681764427614283</v>
      </c>
      <c r="I351" s="104">
        <v>71.138715725123205</v>
      </c>
      <c r="J351" s="104">
        <v>78.882794590992617</v>
      </c>
      <c r="K351" s="104">
        <v>90.18935995695638</v>
      </c>
      <c r="L351" s="104">
        <v>91.979207322722004</v>
      </c>
      <c r="M351" s="104">
        <v>99.826529184368212</v>
      </c>
      <c r="N351" s="104">
        <v>100.03873991860301</v>
      </c>
      <c r="O351" s="104">
        <v>106.114</v>
      </c>
      <c r="P351" s="104">
        <v>120.59099999999999</v>
      </c>
      <c r="Q351" s="104">
        <v>126.86199999999999</v>
      </c>
      <c r="R351" s="104">
        <v>135.90299999999999</v>
      </c>
      <c r="S351" s="104">
        <v>149.11799999999999</v>
      </c>
      <c r="T351" s="104">
        <v>132.982</v>
      </c>
      <c r="U351" s="104">
        <v>151.65100000000001</v>
      </c>
      <c r="V351" s="104">
        <v>162.91399999999999</v>
      </c>
      <c r="W351" s="104">
        <v>155.76499999999999</v>
      </c>
      <c r="X351" s="104">
        <v>151.06299999999999</v>
      </c>
      <c r="Y351" s="104">
        <v>188.78100000000001</v>
      </c>
      <c r="Z351" s="105">
        <v>183.82400000000001</v>
      </c>
      <c r="AA351" s="105">
        <v>170.15799999999999</v>
      </c>
      <c r="AB351" s="105">
        <v>160.23500000000001</v>
      </c>
      <c r="AC351" s="104">
        <v>170.21600000000001</v>
      </c>
    </row>
    <row r="352" spans="1:29" x14ac:dyDescent="0.2">
      <c r="A352" s="147" t="s">
        <v>112</v>
      </c>
      <c r="B352" s="130" t="s">
        <v>38</v>
      </c>
      <c r="C352" s="104">
        <v>26.334115288224158</v>
      </c>
      <c r="D352" s="104">
        <v>26.418701253059805</v>
      </c>
      <c r="E352" s="104">
        <v>31.686927980734104</v>
      </c>
      <c r="F352" s="104">
        <v>35.72106329481818</v>
      </c>
      <c r="G352" s="104">
        <v>38.607562506092812</v>
      </c>
      <c r="H352" s="104">
        <v>39.944133211595243</v>
      </c>
      <c r="I352" s="104">
        <v>59.345391320532691</v>
      </c>
      <c r="J352" s="104">
        <v>64.487463393600549</v>
      </c>
      <c r="K352" s="104">
        <v>69.773241894291843</v>
      </c>
      <c r="L352" s="104">
        <v>70.062200737268228</v>
      </c>
      <c r="M352" s="104">
        <v>74.708119369825965</v>
      </c>
      <c r="N352" s="104">
        <v>102.02072659243638</v>
      </c>
      <c r="O352" s="104">
        <v>114.607</v>
      </c>
      <c r="P352" s="104">
        <v>163.03100000000001</v>
      </c>
      <c r="Q352" s="104">
        <v>168.56800000000001</v>
      </c>
      <c r="R352" s="104">
        <v>179.36500000000001</v>
      </c>
      <c r="S352" s="104">
        <v>210.61699999999999</v>
      </c>
      <c r="T352" s="104">
        <v>252.77500000000001</v>
      </c>
      <c r="U352" s="104">
        <v>219.91900000000001</v>
      </c>
      <c r="V352" s="104">
        <v>235.607</v>
      </c>
      <c r="W352" s="104">
        <v>244.559</v>
      </c>
      <c r="X352" s="104">
        <v>294.34500000000003</v>
      </c>
      <c r="Y352" s="104">
        <v>305.726</v>
      </c>
      <c r="Z352" s="105">
        <v>319.13</v>
      </c>
      <c r="AA352" s="105">
        <v>351.43599999999998</v>
      </c>
      <c r="AB352" s="105">
        <v>420.45400000000001</v>
      </c>
      <c r="AC352" s="104">
        <v>532.61</v>
      </c>
    </row>
    <row r="353" spans="1:29" x14ac:dyDescent="0.2">
      <c r="A353" s="147" t="s">
        <v>113</v>
      </c>
      <c r="B353" s="130" t="s">
        <v>39</v>
      </c>
      <c r="C353" s="104">
        <v>56.1611170865784</v>
      </c>
      <c r="D353" s="104">
        <v>72.979877697035633</v>
      </c>
      <c r="E353" s="104">
        <v>78.183623004482399</v>
      </c>
      <c r="F353" s="104">
        <v>84.366822574922523</v>
      </c>
      <c r="G353" s="104">
        <v>99.626381863445374</v>
      </c>
      <c r="H353" s="104">
        <v>109.57416850319959</v>
      </c>
      <c r="I353" s="104">
        <v>115.2881889271885</v>
      </c>
      <c r="J353" s="104">
        <v>126.94604095201649</v>
      </c>
      <c r="K353" s="104">
        <v>137.72966042270838</v>
      </c>
      <c r="L353" s="104">
        <v>139.70285325524608</v>
      </c>
      <c r="M353" s="104">
        <v>148.96673709175221</v>
      </c>
      <c r="N353" s="104">
        <v>174.50698636508392</v>
      </c>
      <c r="O353" s="104">
        <v>184.07</v>
      </c>
      <c r="P353" s="104">
        <v>193.71799999999999</v>
      </c>
      <c r="Q353" s="104">
        <v>199.43299999999999</v>
      </c>
      <c r="R353" s="104">
        <v>282.01499999999999</v>
      </c>
      <c r="S353" s="104">
        <v>302.89999999999998</v>
      </c>
      <c r="T353" s="104">
        <v>345.44</v>
      </c>
      <c r="U353" s="104">
        <v>367.77499999999998</v>
      </c>
      <c r="V353" s="104">
        <v>390.97699999999998</v>
      </c>
      <c r="W353" s="104">
        <v>399.01900000000001</v>
      </c>
      <c r="X353" s="104">
        <v>418.19099999999997</v>
      </c>
      <c r="Y353" s="104">
        <v>468.94099999999997</v>
      </c>
      <c r="Z353" s="105">
        <v>492.61</v>
      </c>
      <c r="AA353" s="105">
        <v>504.93799999999999</v>
      </c>
      <c r="AB353" s="105">
        <v>531.14</v>
      </c>
      <c r="AC353" s="104">
        <v>528.01300000000003</v>
      </c>
    </row>
    <row r="354" spans="1:29" x14ac:dyDescent="0.2">
      <c r="A354" s="147" t="s">
        <v>182</v>
      </c>
      <c r="B354" s="130" t="s">
        <v>40</v>
      </c>
      <c r="C354" s="104">
        <v>20.281796189295587</v>
      </c>
      <c r="D354" s="104">
        <v>16.924113675798477</v>
      </c>
      <c r="E354" s="104">
        <v>20.195476732118774</v>
      </c>
      <c r="F354" s="104">
        <v>21.419749760991348</v>
      </c>
      <c r="G354" s="104">
        <v>27.479053916462323</v>
      </c>
      <c r="H354" s="104">
        <v>36.128788239443985</v>
      </c>
      <c r="I354" s="104">
        <v>36.840373405328563</v>
      </c>
      <c r="J354" s="104">
        <v>36.382889276506702</v>
      </c>
      <c r="K354" s="104">
        <v>39.38030642256205</v>
      </c>
      <c r="L354" s="104">
        <v>41.849610020086672</v>
      </c>
      <c r="M354" s="104">
        <v>41.788294587581433</v>
      </c>
      <c r="N354" s="104">
        <v>39.156990086702848</v>
      </c>
      <c r="O354" s="104">
        <v>41.097999999999999</v>
      </c>
      <c r="P354" s="104">
        <v>37.706000000000003</v>
      </c>
      <c r="Q354" s="104">
        <v>39.177999999999997</v>
      </c>
      <c r="R354" s="104">
        <v>42.497</v>
      </c>
      <c r="S354" s="104">
        <v>41.008000000000003</v>
      </c>
      <c r="T354" s="104">
        <v>45.779000000000003</v>
      </c>
      <c r="U354" s="104">
        <v>46.328000000000003</v>
      </c>
      <c r="V354" s="104">
        <v>50.478999999999999</v>
      </c>
      <c r="W354" s="104">
        <v>51.884999999999998</v>
      </c>
      <c r="X354" s="104">
        <v>58.969000000000001</v>
      </c>
      <c r="Y354" s="104">
        <v>66.186999999999998</v>
      </c>
      <c r="Z354" s="105">
        <v>63.155999999999999</v>
      </c>
      <c r="AA354" s="105">
        <v>65.942999999999998</v>
      </c>
      <c r="AB354" s="105">
        <v>66.760000000000005</v>
      </c>
      <c r="AC354" s="104">
        <v>70.701999999999998</v>
      </c>
    </row>
    <row r="355" spans="1:29" x14ac:dyDescent="0.2">
      <c r="A355" s="147" t="s">
        <v>114</v>
      </c>
      <c r="B355" s="130" t="s">
        <v>41</v>
      </c>
      <c r="C355" s="104">
        <v>1.0813589801022874</v>
      </c>
      <c r="D355" s="104">
        <v>1.41486454305306</v>
      </c>
      <c r="E355" s="104">
        <v>2.1308677444751449</v>
      </c>
      <c r="F355" s="104">
        <v>2.5655207225082477</v>
      </c>
      <c r="G355" s="104">
        <v>2.8820736850633972</v>
      </c>
      <c r="H355" s="104">
        <v>4.207238208925693</v>
      </c>
      <c r="I355" s="104">
        <v>4.5112436107598732</v>
      </c>
      <c r="J355" s="104">
        <v>4.3654046320677802</v>
      </c>
      <c r="K355" s="104">
        <v>3.9769307868947492</v>
      </c>
      <c r="L355" s="104">
        <v>4.2426597206564978</v>
      </c>
      <c r="M355" s="104">
        <v>4.6576848420016912</v>
      </c>
      <c r="N355" s="104">
        <v>5.4365888370575721</v>
      </c>
      <c r="O355" s="104">
        <v>6.1509999999999998</v>
      </c>
      <c r="P355" s="104">
        <v>6.5629999999999997</v>
      </c>
      <c r="Q355" s="104">
        <v>6.758</v>
      </c>
      <c r="R355" s="104">
        <v>6.9870000000000001</v>
      </c>
      <c r="S355" s="104">
        <v>7.67</v>
      </c>
      <c r="T355" s="104">
        <v>7.8570000000000002</v>
      </c>
      <c r="U355" s="104">
        <v>8.4130000000000003</v>
      </c>
      <c r="V355" s="104">
        <v>8.7070000000000007</v>
      </c>
      <c r="W355" s="104">
        <v>9.1289999999999996</v>
      </c>
      <c r="X355" s="104">
        <v>9.7360000000000007</v>
      </c>
      <c r="Y355" s="104">
        <v>13.259</v>
      </c>
      <c r="Z355" s="105">
        <v>13.75</v>
      </c>
      <c r="AA355" s="105">
        <v>15.651</v>
      </c>
      <c r="AB355" s="105">
        <v>16.591999999999999</v>
      </c>
      <c r="AC355" s="104">
        <v>17.911000000000001</v>
      </c>
    </row>
    <row r="356" spans="1:29" x14ac:dyDescent="0.2">
      <c r="A356" s="147" t="s">
        <v>115</v>
      </c>
      <c r="B356" s="130" t="s">
        <v>42</v>
      </c>
      <c r="C356" s="104">
        <v>4.6690218099941951</v>
      </c>
      <c r="D356" s="104">
        <v>6.70024844114507</v>
      </c>
      <c r="E356" s="104">
        <v>9.102311296198625</v>
      </c>
      <c r="F356" s="104">
        <v>9.8443364563336555</v>
      </c>
      <c r="G356" s="104">
        <v>10.782066148203224</v>
      </c>
      <c r="H356" s="104">
        <v>11.286704834806729</v>
      </c>
      <c r="I356" s="104">
        <v>11.219364909294459</v>
      </c>
      <c r="J356" s="104">
        <v>11.26324053480101</v>
      </c>
      <c r="K356" s="104">
        <v>12.956270762033691</v>
      </c>
      <c r="L356" s="104">
        <v>11.742661049802377</v>
      </c>
      <c r="M356" s="104">
        <v>12.521332675771829</v>
      </c>
      <c r="N356" s="104">
        <v>13.380595890677251</v>
      </c>
      <c r="O356" s="104">
        <v>17.535</v>
      </c>
      <c r="P356" s="104">
        <v>18.75</v>
      </c>
      <c r="Q356" s="104">
        <v>21.228000000000002</v>
      </c>
      <c r="R356" s="104">
        <v>20.974</v>
      </c>
      <c r="S356" s="104">
        <v>23.16</v>
      </c>
      <c r="T356" s="104">
        <v>25.738</v>
      </c>
      <c r="U356" s="104">
        <v>27.596</v>
      </c>
      <c r="V356" s="104">
        <v>29.006</v>
      </c>
      <c r="W356" s="104">
        <v>30.436</v>
      </c>
      <c r="X356" s="104">
        <v>59.137</v>
      </c>
      <c r="Y356" s="104">
        <v>66.319000000000003</v>
      </c>
      <c r="Z356" s="105">
        <v>61.523000000000003</v>
      </c>
      <c r="AA356" s="105">
        <v>63.564</v>
      </c>
      <c r="AB356" s="105">
        <v>63.055</v>
      </c>
      <c r="AC356" s="104">
        <v>66.754999999999995</v>
      </c>
    </row>
    <row r="357" spans="1:29" x14ac:dyDescent="0.2">
      <c r="A357" s="147" t="s">
        <v>116</v>
      </c>
      <c r="B357" s="130" t="s">
        <v>43</v>
      </c>
      <c r="C357" s="104">
        <v>9.9113915343058672</v>
      </c>
      <c r="D357" s="104">
        <v>10.032699812739239</v>
      </c>
      <c r="E357" s="104">
        <v>14.24481612128819</v>
      </c>
      <c r="F357" s="104">
        <v>16.281751127590191</v>
      </c>
      <c r="G357" s="104">
        <v>17.809620713252979</v>
      </c>
      <c r="H357" s="104">
        <v>22.104032798193177</v>
      </c>
      <c r="I357" s="104">
        <v>25.574722370072607</v>
      </c>
      <c r="J357" s="104">
        <v>27.267128167446586</v>
      </c>
      <c r="K357" s="104">
        <v>29.478704244852807</v>
      </c>
      <c r="L357" s="104">
        <v>31.794110049162359</v>
      </c>
      <c r="M357" s="104">
        <v>33.902420189703257</v>
      </c>
      <c r="N357" s="104">
        <v>25.766564474484838</v>
      </c>
      <c r="O357" s="104">
        <v>23.401</v>
      </c>
      <c r="P357" s="104">
        <v>24.154</v>
      </c>
      <c r="Q357" s="104">
        <v>28.311</v>
      </c>
      <c r="R357" s="104">
        <v>34.216000000000001</v>
      </c>
      <c r="S357" s="104">
        <v>35.043999999999997</v>
      </c>
      <c r="T357" s="104">
        <v>36.164000000000001</v>
      </c>
      <c r="U357" s="104">
        <v>38.534999999999997</v>
      </c>
      <c r="V357" s="104">
        <v>41.276000000000003</v>
      </c>
      <c r="W357" s="104">
        <v>42.493000000000002</v>
      </c>
      <c r="X357" s="104">
        <v>48.970999999999997</v>
      </c>
      <c r="Y357" s="104">
        <v>44.283999999999999</v>
      </c>
      <c r="Z357" s="105">
        <v>47.884999999999998</v>
      </c>
      <c r="AA357" s="105">
        <v>49.472999999999999</v>
      </c>
      <c r="AB357" s="105">
        <v>53.298000000000002</v>
      </c>
      <c r="AC357" s="104">
        <v>56.448999999999998</v>
      </c>
    </row>
    <row r="358" spans="1:29" x14ac:dyDescent="0.2">
      <c r="A358" s="147" t="s">
        <v>183</v>
      </c>
      <c r="B358" s="130" t="s">
        <v>44</v>
      </c>
      <c r="C358" s="104">
        <v>14.348587195460631</v>
      </c>
      <c r="D358" s="104">
        <v>30.217412690972672</v>
      </c>
      <c r="E358" s="104">
        <v>15.569367938960061</v>
      </c>
      <c r="F358" s="104">
        <v>19.850264734668841</v>
      </c>
      <c r="G358" s="104">
        <v>18.755450241017257</v>
      </c>
      <c r="H358" s="104">
        <v>22.452193745736089</v>
      </c>
      <c r="I358" s="104">
        <v>32.418262303451868</v>
      </c>
      <c r="J358" s="104">
        <v>43.957815460958223</v>
      </c>
      <c r="K358" s="104">
        <v>54.299432480394842</v>
      </c>
      <c r="L358" s="104">
        <v>51.422951140195551</v>
      </c>
      <c r="M358" s="104">
        <v>49.188301048637278</v>
      </c>
      <c r="N358" s="104">
        <v>78.435390920244657</v>
      </c>
      <c r="O358" s="104">
        <v>66.244</v>
      </c>
      <c r="P358" s="104">
        <v>65.295000000000002</v>
      </c>
      <c r="Q358" s="104">
        <v>87.911000000000001</v>
      </c>
      <c r="R358" s="104">
        <v>120.432</v>
      </c>
      <c r="S358" s="104">
        <v>99.216999999999999</v>
      </c>
      <c r="T358" s="104">
        <v>114.92100000000001</v>
      </c>
      <c r="U358" s="104">
        <v>121.086</v>
      </c>
      <c r="V358" s="104">
        <v>131.93100000000001</v>
      </c>
      <c r="W358" s="104">
        <v>206.47900000000001</v>
      </c>
      <c r="X358" s="104">
        <v>270.27600000000001</v>
      </c>
      <c r="Y358" s="104">
        <v>211.245</v>
      </c>
      <c r="Z358" s="105">
        <v>346.05399999999997</v>
      </c>
      <c r="AA358" s="105">
        <v>193.03800000000001</v>
      </c>
      <c r="AB358" s="105">
        <v>214.32300000000001</v>
      </c>
      <c r="AC358" s="104">
        <v>227.07400000000001</v>
      </c>
    </row>
    <row r="359" spans="1:29" x14ac:dyDescent="0.2">
      <c r="A359" s="147" t="s">
        <v>97</v>
      </c>
      <c r="B359" s="130" t="s">
        <v>45</v>
      </c>
      <c r="C359" s="104">
        <v>10.336353490794099</v>
      </c>
      <c r="D359" s="104">
        <v>25.180541423596932</v>
      </c>
      <c r="E359" s="104">
        <v>20.847020311400467</v>
      </c>
      <c r="F359" s="104">
        <v>22.963553496811478</v>
      </c>
      <c r="G359" s="104">
        <v>31.9247193441729</v>
      </c>
      <c r="H359" s="104">
        <v>38.438433584408948</v>
      </c>
      <c r="I359" s="104">
        <v>30.06299355582922</v>
      </c>
      <c r="J359" s="104">
        <v>35.774839729072625</v>
      </c>
      <c r="K359" s="104">
        <v>46.766187712137196</v>
      </c>
      <c r="L359" s="104">
        <v>42.996836724142987</v>
      </c>
      <c r="M359" s="104">
        <v>53.881284449963829</v>
      </c>
      <c r="N359" s="104">
        <v>46.816442341504413</v>
      </c>
      <c r="O359" s="104">
        <v>42.505000000000003</v>
      </c>
      <c r="P359" s="104">
        <v>46.122999999999998</v>
      </c>
      <c r="Q359" s="104">
        <v>49.225999999999999</v>
      </c>
      <c r="R359" s="104">
        <v>47.598999999999997</v>
      </c>
      <c r="S359" s="104">
        <v>44.707999999999998</v>
      </c>
      <c r="T359" s="104">
        <v>55.448</v>
      </c>
      <c r="U359" s="104">
        <v>58.54</v>
      </c>
      <c r="V359" s="104">
        <v>60.64</v>
      </c>
      <c r="W359" s="104">
        <v>63.585000000000001</v>
      </c>
      <c r="X359" s="104">
        <v>68.135000000000005</v>
      </c>
      <c r="Y359" s="104">
        <v>72.557000000000002</v>
      </c>
      <c r="Z359" s="105">
        <v>75.040000000000006</v>
      </c>
      <c r="AA359" s="105">
        <v>79.081999999999994</v>
      </c>
      <c r="AB359" s="105">
        <v>83.322000000000003</v>
      </c>
      <c r="AC359" s="104">
        <v>88.283000000000001</v>
      </c>
    </row>
    <row r="360" spans="1:29" x14ac:dyDescent="0.2">
      <c r="A360" s="147" t="s">
        <v>184</v>
      </c>
      <c r="B360" s="130" t="s">
        <v>46</v>
      </c>
      <c r="C360" s="104">
        <v>60.155922510009539</v>
      </c>
      <c r="D360" s="104">
        <v>52.42745679955933</v>
      </c>
      <c r="E360" s="104">
        <v>57.918631157404072</v>
      </c>
      <c r="F360" s="104">
        <v>60.985953453169742</v>
      </c>
      <c r="G360" s="104">
        <v>83.731100614928579</v>
      </c>
      <c r="H360" s="104">
        <v>88.766061976317857</v>
      </c>
      <c r="I360" s="104">
        <v>87.948041180616286</v>
      </c>
      <c r="J360" s="104">
        <v>95.704658724336298</v>
      </c>
      <c r="K360" s="104">
        <v>103.12179523533878</v>
      </c>
      <c r="L360" s="104">
        <v>93.328837075920717</v>
      </c>
      <c r="M360" s="104">
        <v>94.522455458274976</v>
      </c>
      <c r="N360" s="104">
        <v>111.71085035314233</v>
      </c>
      <c r="O360" s="104">
        <v>109.07599999999999</v>
      </c>
      <c r="P360" s="104">
        <v>125.598</v>
      </c>
      <c r="Q360" s="104">
        <v>130.1</v>
      </c>
      <c r="R360" s="104">
        <v>131.60599999999999</v>
      </c>
      <c r="S360" s="104">
        <v>131.417</v>
      </c>
      <c r="T360" s="104">
        <v>134.86699999999999</v>
      </c>
      <c r="U360" s="104">
        <v>141.71600000000001</v>
      </c>
      <c r="V360" s="104">
        <v>146.971</v>
      </c>
      <c r="W360" s="104">
        <v>150.80600000000001</v>
      </c>
      <c r="X360" s="104">
        <v>168.84</v>
      </c>
      <c r="Y360" s="104">
        <v>194.71100000000001</v>
      </c>
      <c r="Z360" s="105">
        <v>197.34800000000001</v>
      </c>
      <c r="AA360" s="105">
        <v>206.34100000000001</v>
      </c>
      <c r="AB360" s="105">
        <v>212.32900000000001</v>
      </c>
      <c r="AC360" s="104">
        <v>234.577</v>
      </c>
    </row>
    <row r="361" spans="1:29" x14ac:dyDescent="0.2">
      <c r="A361" s="147" t="s">
        <v>153</v>
      </c>
      <c r="B361" s="130" t="s">
        <v>47</v>
      </c>
      <c r="C361" s="104">
        <v>0</v>
      </c>
      <c r="D361" s="104">
        <v>0</v>
      </c>
      <c r="E361" s="104">
        <v>0</v>
      </c>
      <c r="F361" s="104">
        <v>0</v>
      </c>
      <c r="G361" s="104">
        <v>0</v>
      </c>
      <c r="H361" s="104">
        <v>0</v>
      </c>
      <c r="I361" s="104">
        <v>0</v>
      </c>
      <c r="J361" s="104">
        <v>0</v>
      </c>
      <c r="K361" s="104">
        <v>0</v>
      </c>
      <c r="L361" s="104">
        <v>0</v>
      </c>
      <c r="M361" s="104">
        <v>0</v>
      </c>
      <c r="N361" s="104">
        <v>0</v>
      </c>
      <c r="O361" s="104">
        <v>0</v>
      </c>
      <c r="P361" s="104">
        <v>0</v>
      </c>
      <c r="Q361" s="104">
        <v>0</v>
      </c>
      <c r="R361" s="104">
        <v>0</v>
      </c>
      <c r="S361" s="104">
        <v>0</v>
      </c>
      <c r="T361" s="104">
        <v>0</v>
      </c>
      <c r="U361" s="104">
        <v>0</v>
      </c>
      <c r="V361" s="104">
        <v>0</v>
      </c>
      <c r="W361" s="104">
        <v>0</v>
      </c>
      <c r="X361" s="104">
        <v>0</v>
      </c>
      <c r="Y361" s="104">
        <v>0</v>
      </c>
      <c r="Z361" s="105">
        <v>0</v>
      </c>
      <c r="AA361" s="105">
        <v>0</v>
      </c>
      <c r="AB361" s="105">
        <v>0</v>
      </c>
      <c r="AC361" s="104">
        <v>0</v>
      </c>
    </row>
    <row r="362" spans="1:29" x14ac:dyDescent="0.2">
      <c r="A362" s="147" t="s">
        <v>185</v>
      </c>
      <c r="B362" s="130" t="s">
        <v>48</v>
      </c>
      <c r="C362" s="104">
        <v>47.02938350062761</v>
      </c>
      <c r="D362" s="104">
        <v>47.667860890291152</v>
      </c>
      <c r="E362" s="104">
        <v>42.675298245757119</v>
      </c>
      <c r="F362" s="104">
        <v>41.766873463614324</v>
      </c>
      <c r="G362" s="104">
        <v>50.404594117176309</v>
      </c>
      <c r="H362" s="104">
        <v>57.910432204623362</v>
      </c>
      <c r="I362" s="104">
        <v>64.195895402654031</v>
      </c>
      <c r="J362" s="104">
        <v>66.363454939241464</v>
      </c>
      <c r="K362" s="104">
        <v>68.171514664589935</v>
      </c>
      <c r="L362" s="104">
        <v>71.233774323508129</v>
      </c>
      <c r="M362" s="104">
        <v>75.957381574128789</v>
      </c>
      <c r="N362" s="104">
        <v>69.723183203822032</v>
      </c>
      <c r="O362" s="104">
        <v>76.459999999999994</v>
      </c>
      <c r="P362" s="104">
        <v>86.519000000000005</v>
      </c>
      <c r="Q362" s="104">
        <v>85.463999999999999</v>
      </c>
      <c r="R362" s="104">
        <v>75.989999999999995</v>
      </c>
      <c r="S362" s="104">
        <v>70.414000000000001</v>
      </c>
      <c r="T362" s="104">
        <v>76.552000000000007</v>
      </c>
      <c r="U362" s="104">
        <v>88.838999999999999</v>
      </c>
      <c r="V362" s="104">
        <v>95.266000000000005</v>
      </c>
      <c r="W362" s="104">
        <v>99.858999999999995</v>
      </c>
      <c r="X362" s="104">
        <v>116.249</v>
      </c>
      <c r="Y362" s="104">
        <v>127.21599999999999</v>
      </c>
      <c r="Z362" s="105">
        <v>135.25899999999999</v>
      </c>
      <c r="AA362" s="105">
        <v>141.744</v>
      </c>
      <c r="AB362" s="105">
        <v>154.423</v>
      </c>
      <c r="AC362" s="104">
        <v>162.10400000000001</v>
      </c>
    </row>
    <row r="363" spans="1:29" x14ac:dyDescent="0.2">
      <c r="A363" s="147" t="s">
        <v>186</v>
      </c>
      <c r="B363" s="130" t="s">
        <v>50</v>
      </c>
      <c r="C363" s="104">
        <v>33.173040538523885</v>
      </c>
      <c r="D363" s="104">
        <v>32.201802080760487</v>
      </c>
      <c r="E363" s="104">
        <v>32.215716536103209</v>
      </c>
      <c r="F363" s="104">
        <v>35.05719805425165</v>
      </c>
      <c r="G363" s="104">
        <v>39.94570459468801</v>
      </c>
      <c r="H363" s="104">
        <v>43.093559351893752</v>
      </c>
      <c r="I363" s="104">
        <v>47.408521762694569</v>
      </c>
      <c r="J363" s="104">
        <v>48.978373651735161</v>
      </c>
      <c r="K363" s="104">
        <v>52.440577055421393</v>
      </c>
      <c r="L363" s="104">
        <v>51.488306333939548</v>
      </c>
      <c r="M363" s="104">
        <v>54.446943067318564</v>
      </c>
      <c r="N363" s="104">
        <v>68.88664970618521</v>
      </c>
      <c r="O363" s="104">
        <v>71.126999999999995</v>
      </c>
      <c r="P363" s="104">
        <v>77.094999999999999</v>
      </c>
      <c r="Q363" s="104">
        <v>78.527000000000001</v>
      </c>
      <c r="R363" s="104">
        <v>79.251999999999995</v>
      </c>
      <c r="S363" s="104">
        <v>78.019000000000005</v>
      </c>
      <c r="T363" s="104">
        <v>81.155000000000001</v>
      </c>
      <c r="U363" s="104">
        <v>84.938000000000002</v>
      </c>
      <c r="V363" s="104">
        <v>89.516000000000005</v>
      </c>
      <c r="W363" s="104">
        <v>93.355999999999995</v>
      </c>
      <c r="X363" s="104">
        <v>96.831000000000003</v>
      </c>
      <c r="Y363" s="104">
        <v>102.72799999999999</v>
      </c>
      <c r="Z363" s="105">
        <v>105.795</v>
      </c>
      <c r="AA363" s="105">
        <v>112.059</v>
      </c>
      <c r="AB363" s="105">
        <v>108.393</v>
      </c>
      <c r="AC363" s="104">
        <v>111.095</v>
      </c>
    </row>
    <row r="364" spans="1:29" x14ac:dyDescent="0.2">
      <c r="A364" s="147" t="s">
        <v>117</v>
      </c>
      <c r="B364" s="130" t="s">
        <v>51</v>
      </c>
      <c r="C364" s="104">
        <v>1.1376561412489155</v>
      </c>
      <c r="D364" s="104">
        <v>1.1486434928477269</v>
      </c>
      <c r="E364" s="104">
        <v>1.3452518605188777</v>
      </c>
      <c r="F364" s="104">
        <v>1.5942629118985123</v>
      </c>
      <c r="G364" s="104">
        <v>1.683411473727912</v>
      </c>
      <c r="H364" s="104">
        <v>1.5132026840446142</v>
      </c>
      <c r="I364" s="104">
        <v>1.6941458307072323</v>
      </c>
      <c r="J364" s="104">
        <v>1.8513826827829287</v>
      </c>
      <c r="K364" s="104">
        <v>1.9748246339699096</v>
      </c>
      <c r="L364" s="104">
        <v>2.080534121786239</v>
      </c>
      <c r="M364" s="104">
        <v>1.8445336243179933</v>
      </c>
      <c r="N364" s="104">
        <v>2.5532164331068774</v>
      </c>
      <c r="O364" s="104">
        <v>0.89900000000000002</v>
      </c>
      <c r="P364" s="104">
        <v>0.99299999999999999</v>
      </c>
      <c r="Q364" s="104">
        <v>2.8279999999999998</v>
      </c>
      <c r="R364" s="104">
        <v>2.97</v>
      </c>
      <c r="S364" s="104">
        <v>2.9929999999999999</v>
      </c>
      <c r="T364" s="104">
        <v>3.2109999999999999</v>
      </c>
      <c r="U364" s="104">
        <v>3.379</v>
      </c>
      <c r="V364" s="104">
        <v>3.5339999999999998</v>
      </c>
      <c r="W364" s="104">
        <v>3.456</v>
      </c>
      <c r="X364" s="104">
        <v>4.0039999999999996</v>
      </c>
      <c r="Y364" s="104">
        <v>4.101</v>
      </c>
      <c r="Z364" s="105">
        <v>4.3179999999999996</v>
      </c>
      <c r="AA364" s="105">
        <v>4.4610000000000003</v>
      </c>
      <c r="AB364" s="105">
        <v>4.625</v>
      </c>
      <c r="AC364" s="104">
        <v>4.9000000000000004</v>
      </c>
    </row>
    <row r="365" spans="1:29" x14ac:dyDescent="0.2">
      <c r="A365" s="147" t="s">
        <v>118</v>
      </c>
      <c r="B365" s="130" t="s">
        <v>52</v>
      </c>
      <c r="C365" s="104">
        <v>0</v>
      </c>
      <c r="D365" s="104">
        <v>0</v>
      </c>
      <c r="E365" s="104">
        <v>0</v>
      </c>
      <c r="F365" s="104">
        <v>0</v>
      </c>
      <c r="G365" s="104">
        <v>0</v>
      </c>
      <c r="H365" s="104">
        <v>0</v>
      </c>
      <c r="I365" s="104">
        <v>0</v>
      </c>
      <c r="J365" s="104">
        <v>0</v>
      </c>
      <c r="K365" s="104">
        <v>0</v>
      </c>
      <c r="L365" s="104">
        <v>0</v>
      </c>
      <c r="M365" s="104">
        <v>0</v>
      </c>
      <c r="N365" s="104">
        <v>0</v>
      </c>
      <c r="O365" s="104">
        <v>0</v>
      </c>
      <c r="P365" s="104">
        <v>0</v>
      </c>
      <c r="Q365" s="104">
        <v>0</v>
      </c>
      <c r="R365" s="104">
        <v>0</v>
      </c>
      <c r="S365" s="104">
        <v>0</v>
      </c>
      <c r="T365" s="104">
        <v>0</v>
      </c>
      <c r="U365" s="104">
        <v>0</v>
      </c>
      <c r="V365" s="104">
        <v>0</v>
      </c>
      <c r="W365" s="104">
        <v>0</v>
      </c>
      <c r="X365" s="104">
        <v>0</v>
      </c>
      <c r="Y365" s="104">
        <v>0</v>
      </c>
      <c r="Z365" s="105">
        <v>0</v>
      </c>
      <c r="AA365" s="105">
        <v>0</v>
      </c>
      <c r="AB365" s="105">
        <v>0</v>
      </c>
      <c r="AC365" s="104">
        <v>0</v>
      </c>
    </row>
    <row r="366" spans="1:29" x14ac:dyDescent="0.2">
      <c r="A366" s="147" t="s">
        <v>187</v>
      </c>
      <c r="B366" s="130" t="s">
        <v>53</v>
      </c>
      <c r="C366" s="104">
        <v>4.0744635156623374</v>
      </c>
      <c r="D366" s="104">
        <v>5.4607568968007589</v>
      </c>
      <c r="E366" s="104">
        <v>7.0680984762950461</v>
      </c>
      <c r="F366" s="104">
        <v>7.4084709401606395</v>
      </c>
      <c r="G366" s="104">
        <v>7.8034791168499531</v>
      </c>
      <c r="H366" s="104">
        <v>8.1050920169433152</v>
      </c>
      <c r="I366" s="104">
        <v>8.4578312406380913</v>
      </c>
      <c r="J366" s="104">
        <v>8.7713141390149527</v>
      </c>
      <c r="K366" s="104">
        <v>9.2727603619300218</v>
      </c>
      <c r="L366" s="104">
        <v>9.879185167297722</v>
      </c>
      <c r="M366" s="104">
        <v>10.534287204633843</v>
      </c>
      <c r="N366" s="104">
        <v>11.094575171216601</v>
      </c>
      <c r="O366" s="104">
        <v>11.090999999999999</v>
      </c>
      <c r="P366" s="104">
        <v>10.766</v>
      </c>
      <c r="Q366" s="104">
        <v>12.833</v>
      </c>
      <c r="R366" s="104">
        <v>12.112</v>
      </c>
      <c r="S366" s="104">
        <v>14.397</v>
      </c>
      <c r="T366" s="104">
        <v>16.651</v>
      </c>
      <c r="U366" s="104">
        <v>16.361000000000001</v>
      </c>
      <c r="V366" s="104">
        <v>17.928999999999998</v>
      </c>
      <c r="W366" s="104">
        <v>18.8</v>
      </c>
      <c r="X366" s="104">
        <v>21.06</v>
      </c>
      <c r="Y366" s="104">
        <v>23.257000000000001</v>
      </c>
      <c r="Z366" s="105">
        <v>22.893000000000001</v>
      </c>
      <c r="AA366" s="105">
        <v>23.652000000000001</v>
      </c>
      <c r="AB366" s="105">
        <v>23.864000000000001</v>
      </c>
      <c r="AC366" s="104">
        <v>25.259</v>
      </c>
    </row>
    <row r="367" spans="1:29" x14ac:dyDescent="0.2">
      <c r="A367" s="147" t="s">
        <v>188</v>
      </c>
      <c r="B367" s="130" t="s">
        <v>54</v>
      </c>
      <c r="C367" s="104">
        <v>302.15631251268485</v>
      </c>
      <c r="D367" s="104">
        <v>306.56061662150955</v>
      </c>
      <c r="E367" s="104">
        <v>345.07214914537701</v>
      </c>
      <c r="F367" s="104">
        <v>390.86262056874796</v>
      </c>
      <c r="G367" s="104">
        <v>410.74546475569804</v>
      </c>
      <c r="H367" s="104">
        <v>439.92737216017792</v>
      </c>
      <c r="I367" s="104">
        <v>441.64333259308171</v>
      </c>
      <c r="J367" s="104">
        <v>503.21506854357239</v>
      </c>
      <c r="K367" s="104">
        <v>519.33581683593468</v>
      </c>
      <c r="L367" s="104">
        <v>592.12422552998123</v>
      </c>
      <c r="M367" s="104">
        <v>585.32874806320774</v>
      </c>
      <c r="N367" s="104">
        <v>662.17163463264376</v>
      </c>
      <c r="O367" s="104">
        <v>605.62</v>
      </c>
      <c r="P367" s="104">
        <v>722.78700000000003</v>
      </c>
      <c r="Q367" s="104">
        <v>739.38400000000001</v>
      </c>
      <c r="R367" s="104">
        <v>818.73900000000003</v>
      </c>
      <c r="S367" s="104">
        <v>899.96</v>
      </c>
      <c r="T367" s="104">
        <v>950.53099999999995</v>
      </c>
      <c r="U367" s="104">
        <v>1009.01</v>
      </c>
      <c r="V367" s="104">
        <v>1096.096</v>
      </c>
      <c r="W367" s="104">
        <v>1166.2059999999999</v>
      </c>
      <c r="X367" s="104">
        <v>1263.114</v>
      </c>
      <c r="Y367" s="104">
        <v>1343.462</v>
      </c>
      <c r="Z367" s="105">
        <v>1373.6690000000001</v>
      </c>
      <c r="AA367" s="105">
        <v>1482.8009999999999</v>
      </c>
      <c r="AB367" s="105">
        <v>1635.9190000000001</v>
      </c>
      <c r="AC367" s="104">
        <v>1791.979</v>
      </c>
    </row>
    <row r="368" spans="1:29" x14ac:dyDescent="0.2">
      <c r="A368" s="147" t="s">
        <v>189</v>
      </c>
      <c r="B368" s="130" t="s">
        <v>55</v>
      </c>
      <c r="C368" s="104">
        <v>80.235051886861086</v>
      </c>
      <c r="D368" s="104">
        <v>100.22764710730891</v>
      </c>
      <c r="E368" s="104">
        <v>97.613412688631087</v>
      </c>
      <c r="F368" s="104">
        <v>105.38209258847901</v>
      </c>
      <c r="G368" s="104">
        <v>174.69090545604152</v>
      </c>
      <c r="H368" s="104">
        <v>211.44767302272936</v>
      </c>
      <c r="I368" s="104">
        <v>177.91710521412719</v>
      </c>
      <c r="J368" s="104">
        <v>203.35128872778512</v>
      </c>
      <c r="K368" s="104">
        <v>184.43839841871318</v>
      </c>
      <c r="L368" s="104">
        <v>296.08946098635352</v>
      </c>
      <c r="M368" s="104">
        <v>315.72355082687926</v>
      </c>
      <c r="N368" s="104">
        <v>330.40383099919626</v>
      </c>
      <c r="O368" s="104">
        <v>363.47300000000001</v>
      </c>
      <c r="P368" s="104">
        <v>378.31599999999997</v>
      </c>
      <c r="Q368" s="104">
        <v>403.16</v>
      </c>
      <c r="R368" s="104">
        <v>419.642</v>
      </c>
      <c r="S368" s="104">
        <v>455.49299999999999</v>
      </c>
      <c r="T368" s="104">
        <v>495.88900000000001</v>
      </c>
      <c r="U368" s="104">
        <v>508.32400000000001</v>
      </c>
      <c r="V368" s="104">
        <v>582.495</v>
      </c>
      <c r="W368" s="104">
        <v>639.86699999999996</v>
      </c>
      <c r="X368" s="104">
        <v>743.70699999999999</v>
      </c>
      <c r="Y368" s="104">
        <v>855.08399999999995</v>
      </c>
      <c r="Z368" s="105">
        <v>941.27300000000002</v>
      </c>
      <c r="AA368" s="105">
        <v>1052.961</v>
      </c>
      <c r="AB368" s="105">
        <v>1112.0250000000001</v>
      </c>
      <c r="AC368" s="104">
        <v>1210.6559999999999</v>
      </c>
    </row>
    <row r="369" spans="1:29" x14ac:dyDescent="0.2">
      <c r="A369" s="147" t="s">
        <v>190</v>
      </c>
      <c r="B369" s="130" t="s">
        <v>56</v>
      </c>
      <c r="C369" s="104">
        <v>21.196537463568269</v>
      </c>
      <c r="D369" s="104">
        <v>24.823658586650645</v>
      </c>
      <c r="E369" s="104">
        <v>29.665835368813415</v>
      </c>
      <c r="F369" s="104">
        <v>35.551586598858776</v>
      </c>
      <c r="G369" s="104">
        <v>55.098640516263231</v>
      </c>
      <c r="H369" s="104">
        <v>56.56325857000909</v>
      </c>
      <c r="I369" s="104">
        <v>68.196249987544363</v>
      </c>
      <c r="J369" s="104">
        <v>90.347318151413333</v>
      </c>
      <c r="K369" s="104">
        <v>101.44380452870681</v>
      </c>
      <c r="L369" s="104">
        <v>121.92237723227376</v>
      </c>
      <c r="M369" s="104">
        <v>145.35469640209334</v>
      </c>
      <c r="N369" s="104">
        <v>145.77628178434355</v>
      </c>
      <c r="O369" s="104">
        <v>198.33099999999999</v>
      </c>
      <c r="P369" s="104">
        <v>224.07400000000001</v>
      </c>
      <c r="Q369" s="104">
        <v>236.15700000000001</v>
      </c>
      <c r="R369" s="104">
        <v>248.31800000000001</v>
      </c>
      <c r="S369" s="104">
        <v>232.72900000000001</v>
      </c>
      <c r="T369" s="104">
        <v>260.27499999999998</v>
      </c>
      <c r="U369" s="104">
        <v>263.82299999999998</v>
      </c>
      <c r="V369" s="104">
        <v>258.226</v>
      </c>
      <c r="W369" s="104">
        <v>266.47500000000002</v>
      </c>
      <c r="X369" s="104">
        <v>315.66800000000001</v>
      </c>
      <c r="Y369" s="104">
        <v>338.90899999999999</v>
      </c>
      <c r="Z369" s="105">
        <v>339.54500000000002</v>
      </c>
      <c r="AA369" s="105">
        <v>390.60700000000003</v>
      </c>
      <c r="AB369" s="105">
        <v>389.00900000000001</v>
      </c>
      <c r="AC369" s="104">
        <v>404.88099999999997</v>
      </c>
    </row>
    <row r="370" spans="1:29" x14ac:dyDescent="0.2">
      <c r="A370" s="147" t="s">
        <v>104</v>
      </c>
      <c r="B370" s="130" t="s">
        <v>57</v>
      </c>
      <c r="C370" s="104">
        <v>26.779853006094577</v>
      </c>
      <c r="D370" s="104">
        <v>27.891171190198019</v>
      </c>
      <c r="E370" s="104">
        <v>24.596978064932639</v>
      </c>
      <c r="F370" s="104">
        <v>23.27352301755354</v>
      </c>
      <c r="G370" s="104">
        <v>23.576194219357063</v>
      </c>
      <c r="H370" s="104">
        <v>22.949445191222793</v>
      </c>
      <c r="I370" s="104">
        <v>24.922722425934225</v>
      </c>
      <c r="J370" s="104">
        <v>24.348303162942074</v>
      </c>
      <c r="K370" s="104">
        <v>21.268590966485888</v>
      </c>
      <c r="L370" s="104">
        <v>26.633766654707411</v>
      </c>
      <c r="M370" s="104">
        <v>36.916769014046366</v>
      </c>
      <c r="N370" s="104">
        <v>34.097784072511537</v>
      </c>
      <c r="O370" s="104">
        <v>40.704000000000001</v>
      </c>
      <c r="P370" s="104">
        <v>40.591000000000001</v>
      </c>
      <c r="Q370" s="104">
        <v>46.79</v>
      </c>
      <c r="R370" s="104">
        <v>62.091000000000001</v>
      </c>
      <c r="S370" s="104">
        <v>68.686000000000007</v>
      </c>
      <c r="T370" s="104">
        <v>74.864000000000004</v>
      </c>
      <c r="U370" s="104">
        <v>86.289000000000001</v>
      </c>
      <c r="V370" s="104">
        <v>89.921000000000006</v>
      </c>
      <c r="W370" s="104">
        <v>96.215000000000003</v>
      </c>
      <c r="X370" s="104">
        <v>102.605</v>
      </c>
      <c r="Y370" s="104">
        <v>120.28</v>
      </c>
      <c r="Z370" s="105">
        <v>134.43100000000001</v>
      </c>
      <c r="AA370" s="105">
        <v>140.917</v>
      </c>
      <c r="AB370" s="105">
        <v>163.44399999999999</v>
      </c>
      <c r="AC370" s="104">
        <v>173.148</v>
      </c>
    </row>
    <row r="371" spans="1:29" x14ac:dyDescent="0.2">
      <c r="A371" s="147" t="s">
        <v>191</v>
      </c>
      <c r="B371" s="130" t="s">
        <v>58</v>
      </c>
      <c r="C371" s="104">
        <v>337.19064315004249</v>
      </c>
      <c r="D371" s="104">
        <v>312.87934647807737</v>
      </c>
      <c r="E371" s="104">
        <v>322.38509595771018</v>
      </c>
      <c r="F371" s="104">
        <v>337.86407828381704</v>
      </c>
      <c r="G371" s="104">
        <v>360.55917663388897</v>
      </c>
      <c r="H371" s="104">
        <v>384.87242012047221</v>
      </c>
      <c r="I371" s="104">
        <v>402.1419714844393</v>
      </c>
      <c r="J371" s="104">
        <v>431.41421101333958</v>
      </c>
      <c r="K371" s="104">
        <v>440.23536974364731</v>
      </c>
      <c r="L371" s="104">
        <v>467.56046799533931</v>
      </c>
      <c r="M371" s="104">
        <v>496.5205953997982</v>
      </c>
      <c r="N371" s="104">
        <v>528.36856139921554</v>
      </c>
      <c r="O371" s="104">
        <v>563.02800000000002</v>
      </c>
      <c r="P371" s="104">
        <v>584.19299999999998</v>
      </c>
      <c r="Q371" s="104">
        <v>608.76900000000001</v>
      </c>
      <c r="R371" s="104">
        <v>656.65800000000002</v>
      </c>
      <c r="S371" s="104">
        <v>649.80799999999999</v>
      </c>
      <c r="T371" s="104">
        <v>665.404</v>
      </c>
      <c r="U371" s="104">
        <v>673.22699999999998</v>
      </c>
      <c r="V371" s="104">
        <v>743.60900000000004</v>
      </c>
      <c r="W371" s="104">
        <v>811.07500000000005</v>
      </c>
      <c r="X371" s="104">
        <v>852.99699999999996</v>
      </c>
      <c r="Y371" s="104">
        <v>904.39400000000001</v>
      </c>
      <c r="Z371" s="105">
        <v>966.38599999999997</v>
      </c>
      <c r="AA371" s="105">
        <v>998.43299999999999</v>
      </c>
      <c r="AB371" s="105">
        <v>1060.1120000000001</v>
      </c>
      <c r="AC371" s="104">
        <v>1125.8869999999999</v>
      </c>
    </row>
    <row r="372" spans="1:29" x14ac:dyDescent="0.2">
      <c r="A372" s="147" t="s">
        <v>192</v>
      </c>
      <c r="B372" s="130" t="s">
        <v>59</v>
      </c>
      <c r="C372" s="104">
        <v>13.963444649782037</v>
      </c>
      <c r="D372" s="104">
        <v>12.747809895017618</v>
      </c>
      <c r="E372" s="104">
        <v>9.3070991048873584</v>
      </c>
      <c r="F372" s="104">
        <v>16.606626658352965</v>
      </c>
      <c r="G372" s="104">
        <v>13.581829603178118</v>
      </c>
      <c r="H372" s="104">
        <v>14.446450355596058</v>
      </c>
      <c r="I372" s="104">
        <v>8.9323764026667334</v>
      </c>
      <c r="J372" s="104">
        <v>9.5630841517256879</v>
      </c>
      <c r="K372" s="104">
        <v>9.5265843471524008</v>
      </c>
      <c r="L372" s="104">
        <v>10.641673991646261</v>
      </c>
      <c r="M372" s="104">
        <v>15.365497648155765</v>
      </c>
      <c r="N372" s="104">
        <v>13.535635677332385</v>
      </c>
      <c r="O372" s="104">
        <v>23.721</v>
      </c>
      <c r="P372" s="104">
        <v>24.891999999999999</v>
      </c>
      <c r="Q372" s="104">
        <v>27.280999999999999</v>
      </c>
      <c r="R372" s="104">
        <v>31.239000000000001</v>
      </c>
      <c r="S372" s="104">
        <v>29.288</v>
      </c>
      <c r="T372" s="104">
        <v>31.311</v>
      </c>
      <c r="U372" s="104">
        <v>27.838000000000001</v>
      </c>
      <c r="V372" s="104">
        <v>31.731000000000002</v>
      </c>
      <c r="W372" s="104">
        <v>33.914999999999999</v>
      </c>
      <c r="X372" s="104">
        <v>38.466999999999999</v>
      </c>
      <c r="Y372" s="104">
        <v>39.640999999999998</v>
      </c>
      <c r="Z372" s="105">
        <v>45.000999999999998</v>
      </c>
      <c r="AA372" s="105">
        <v>46.493000000000002</v>
      </c>
      <c r="AB372" s="105">
        <v>50.606999999999999</v>
      </c>
      <c r="AC372" s="104">
        <v>54.564</v>
      </c>
    </row>
    <row r="373" spans="1:29" x14ac:dyDescent="0.2">
      <c r="A373" s="147" t="s">
        <v>193</v>
      </c>
      <c r="B373" s="130" t="s">
        <v>61</v>
      </c>
      <c r="C373" s="104">
        <v>505.19525129559122</v>
      </c>
      <c r="D373" s="104">
        <v>463.11010223867447</v>
      </c>
      <c r="E373" s="104">
        <v>471.82980496378764</v>
      </c>
      <c r="F373" s="104">
        <v>529.29396799161373</v>
      </c>
      <c r="G373" s="104">
        <v>548.47837287074151</v>
      </c>
      <c r="H373" s="104">
        <v>558.44610794136634</v>
      </c>
      <c r="I373" s="104">
        <v>629.15356512849485</v>
      </c>
      <c r="J373" s="104">
        <v>647.32584173188138</v>
      </c>
      <c r="K373" s="104">
        <v>749.97002796700053</v>
      </c>
      <c r="L373" s="104">
        <v>761.69291567582877</v>
      </c>
      <c r="M373" s="104">
        <v>809.92174685780458</v>
      </c>
      <c r="N373" s="104">
        <v>852.08285285510647</v>
      </c>
      <c r="O373" s="104">
        <v>854.73</v>
      </c>
      <c r="P373" s="104">
        <v>811.14300000000003</v>
      </c>
      <c r="Q373" s="104">
        <v>854.76499999999999</v>
      </c>
      <c r="R373" s="104">
        <v>1038.8599999999999</v>
      </c>
      <c r="S373" s="104">
        <v>1128.3130000000001</v>
      </c>
      <c r="T373" s="104">
        <v>1158.1120000000001</v>
      </c>
      <c r="U373" s="104">
        <v>1337.3620000000001</v>
      </c>
      <c r="V373" s="104">
        <v>1454.847</v>
      </c>
      <c r="W373" s="104">
        <v>1577.126</v>
      </c>
      <c r="X373" s="104">
        <v>1666.0429999999999</v>
      </c>
      <c r="Y373" s="104">
        <v>1793.818</v>
      </c>
      <c r="Z373" s="105">
        <v>1859.1389999999999</v>
      </c>
      <c r="AA373" s="105">
        <v>1769.7940000000001</v>
      </c>
      <c r="AB373" s="105">
        <v>1856.1310000000001</v>
      </c>
      <c r="AC373" s="104">
        <v>1937.8130000000001</v>
      </c>
    </row>
    <row r="374" spans="1:29" x14ac:dyDescent="0.2">
      <c r="A374" s="147" t="s">
        <v>60</v>
      </c>
      <c r="B374" s="130" t="s">
        <v>62</v>
      </c>
      <c r="C374" s="104">
        <v>142.87105907678642</v>
      </c>
      <c r="D374" s="104">
        <v>114.07426786796343</v>
      </c>
      <c r="E374" s="104">
        <v>122.91085951433845</v>
      </c>
      <c r="F374" s="104">
        <v>133.81947832236725</v>
      </c>
      <c r="G374" s="104">
        <v>145.6460574291107</v>
      </c>
      <c r="H374" s="104">
        <v>156.58905381249295</v>
      </c>
      <c r="I374" s="104">
        <v>182.2118947762703</v>
      </c>
      <c r="J374" s="104">
        <v>195.44213709756366</v>
      </c>
      <c r="K374" s="104">
        <v>223.27879513154613</v>
      </c>
      <c r="L374" s="104">
        <v>245.2726277755344</v>
      </c>
      <c r="M374" s="104">
        <v>286.59644949470317</v>
      </c>
      <c r="N374" s="104">
        <v>307.52482983292151</v>
      </c>
      <c r="O374" s="104">
        <v>315.95699999999999</v>
      </c>
      <c r="P374" s="104">
        <v>364.29500000000002</v>
      </c>
      <c r="Q374" s="104">
        <v>402.50099999999998</v>
      </c>
      <c r="R374" s="104">
        <v>431.43400000000003</v>
      </c>
      <c r="S374" s="104">
        <v>461.142</v>
      </c>
      <c r="T374" s="104">
        <v>498.81700000000001</v>
      </c>
      <c r="U374" s="104">
        <v>526.34699999999998</v>
      </c>
      <c r="V374" s="104">
        <v>560.63300000000004</v>
      </c>
      <c r="W374" s="104">
        <v>604.59799999999996</v>
      </c>
      <c r="X374" s="104">
        <v>654.06399999999996</v>
      </c>
      <c r="Y374" s="104">
        <v>696.73400000000004</v>
      </c>
      <c r="Z374" s="105">
        <v>751.22400000000005</v>
      </c>
      <c r="AA374" s="105">
        <v>775.31700000000001</v>
      </c>
      <c r="AB374" s="105">
        <v>832.01300000000003</v>
      </c>
      <c r="AC374" s="104">
        <v>878.048</v>
      </c>
    </row>
    <row r="375" spans="1:29" x14ac:dyDescent="0.2">
      <c r="A375" s="147" t="s">
        <v>119</v>
      </c>
      <c r="B375" s="130" t="s">
        <v>63</v>
      </c>
      <c r="C375" s="104">
        <v>163.09788570463706</v>
      </c>
      <c r="D375" s="104">
        <v>148.48670305859881</v>
      </c>
      <c r="E375" s="104">
        <v>183.0543611544355</v>
      </c>
      <c r="F375" s="104">
        <v>207.28187718691339</v>
      </c>
      <c r="G375" s="104">
        <v>246.37501311955089</v>
      </c>
      <c r="H375" s="104">
        <v>282.09449024334799</v>
      </c>
      <c r="I375" s="104">
        <v>266.88957732923257</v>
      </c>
      <c r="J375" s="104">
        <v>228.1842887334748</v>
      </c>
      <c r="K375" s="104">
        <v>276.022163903538</v>
      </c>
      <c r="L375" s="104">
        <v>274.13069299894227</v>
      </c>
      <c r="M375" s="104">
        <v>278.3777210802221</v>
      </c>
      <c r="N375" s="104">
        <v>295.83680481832886</v>
      </c>
      <c r="O375" s="104">
        <v>290.43099999999998</v>
      </c>
      <c r="P375" s="104">
        <v>313.96899999999999</v>
      </c>
      <c r="Q375" s="104">
        <v>322.22199999999998</v>
      </c>
      <c r="R375" s="104">
        <v>341.214</v>
      </c>
      <c r="S375" s="104">
        <v>372.99200000000002</v>
      </c>
      <c r="T375" s="104">
        <v>390.94799999999998</v>
      </c>
      <c r="U375" s="104">
        <v>419.77199999999999</v>
      </c>
      <c r="V375" s="104">
        <v>441.76799999999997</v>
      </c>
      <c r="W375" s="104">
        <v>466.33100000000002</v>
      </c>
      <c r="X375" s="104">
        <v>500.13900000000001</v>
      </c>
      <c r="Y375" s="104">
        <v>506.04599999999999</v>
      </c>
      <c r="Z375" s="105">
        <v>515.36</v>
      </c>
      <c r="AA375" s="105">
        <v>532.84100000000001</v>
      </c>
      <c r="AB375" s="105">
        <v>564.98299999999995</v>
      </c>
      <c r="AC375" s="104">
        <v>583.13499999999999</v>
      </c>
    </row>
    <row r="376" spans="1:29" x14ac:dyDescent="0.2">
      <c r="A376" s="147" t="s">
        <v>101</v>
      </c>
      <c r="B376" s="130"/>
      <c r="C376" s="104">
        <v>144.79790300432015</v>
      </c>
      <c r="D376" s="104">
        <v>164.09782331581314</v>
      </c>
      <c r="E376" s="104">
        <v>192.95996145712783</v>
      </c>
      <c r="F376" s="104">
        <v>212.05969106368448</v>
      </c>
      <c r="G376" s="104">
        <v>229.84318608375628</v>
      </c>
      <c r="H376" s="104">
        <v>236.62567531435829</v>
      </c>
      <c r="I376" s="104">
        <v>258.67921978564362</v>
      </c>
      <c r="J376" s="104">
        <v>272.98405739310437</v>
      </c>
      <c r="K376" s="104">
        <v>293.3104727982975</v>
      </c>
      <c r="L376" s="104">
        <v>310.82858372455405</v>
      </c>
      <c r="M376" s="104">
        <v>331.44327379467859</v>
      </c>
      <c r="N376" s="104">
        <v>357.08008036156741</v>
      </c>
      <c r="O376" s="104">
        <v>365.23500000000001</v>
      </c>
      <c r="P376" s="104">
        <v>354.358</v>
      </c>
      <c r="Q376" s="104">
        <v>380.75</v>
      </c>
      <c r="R376" s="104">
        <v>369.49900000000002</v>
      </c>
      <c r="S376" s="104">
        <v>375.74</v>
      </c>
      <c r="T376" s="104">
        <v>384.00799999999998</v>
      </c>
      <c r="U376" s="104">
        <v>401.87299999999999</v>
      </c>
      <c r="V376" s="104">
        <v>425.25</v>
      </c>
      <c r="W376" s="104">
        <v>449.66</v>
      </c>
      <c r="X376" s="104">
        <v>479.14499999999998</v>
      </c>
      <c r="Y376" s="104">
        <v>507.13</v>
      </c>
      <c r="Z376" s="105">
        <v>530.721</v>
      </c>
      <c r="AA376" s="105">
        <v>551.80799999999999</v>
      </c>
      <c r="AB376" s="105">
        <v>579.67899999999997</v>
      </c>
      <c r="AC376" s="104">
        <v>636.48900000000003</v>
      </c>
    </row>
    <row r="377" spans="1:29" ht="10.8" thickBot="1" x14ac:dyDescent="0.25">
      <c r="A377" s="147" t="s">
        <v>75</v>
      </c>
      <c r="B377" s="130" t="s">
        <v>76</v>
      </c>
      <c r="C377" s="104">
        <v>34.626924999999986</v>
      </c>
      <c r="D377" s="104">
        <v>9.8896349999999789</v>
      </c>
      <c r="E377" s="104">
        <v>3.3476150000000051</v>
      </c>
      <c r="F377" s="104">
        <v>3.9174150000000085</v>
      </c>
      <c r="G377" s="104">
        <v>18.39554</v>
      </c>
      <c r="H377" s="104">
        <v>25.37643499999999</v>
      </c>
      <c r="I377" s="104">
        <v>37.986789999999978</v>
      </c>
      <c r="J377" s="104">
        <v>80.422440000000009</v>
      </c>
      <c r="K377" s="104">
        <v>51.677985000000099</v>
      </c>
      <c r="L377" s="104">
        <v>51.610114999999979</v>
      </c>
      <c r="M377" s="104">
        <v>48.154000000000003</v>
      </c>
      <c r="N377" s="104">
        <v>56.144950000000009</v>
      </c>
      <c r="O377" s="104">
        <v>29.37</v>
      </c>
      <c r="P377" s="104">
        <v>55.720999999999997</v>
      </c>
      <c r="Q377" s="104">
        <v>5.1319999999999997</v>
      </c>
      <c r="R377" s="104">
        <v>66.078000000000003</v>
      </c>
      <c r="S377" s="104">
        <v>16.103999999999999</v>
      </c>
      <c r="T377" s="104">
        <v>-7.6909999999999998</v>
      </c>
      <c r="U377" s="104">
        <v>24.673999999999999</v>
      </c>
      <c r="V377" s="104">
        <v>46.128999999999998</v>
      </c>
      <c r="W377" s="104">
        <v>6.569</v>
      </c>
      <c r="X377" s="104">
        <v>6.56</v>
      </c>
      <c r="Y377" s="104">
        <v>61.64</v>
      </c>
      <c r="Z377" s="105">
        <v>53.872999999999998</v>
      </c>
      <c r="AA377" s="105">
        <v>40.228999999999999</v>
      </c>
      <c r="AB377" s="105">
        <v>33.463999999999999</v>
      </c>
      <c r="AC377" s="104">
        <v>25.673999999999999</v>
      </c>
    </row>
    <row r="378" spans="1:29" ht="10.8" thickBot="1" x14ac:dyDescent="0.25">
      <c r="A378" s="116" t="s">
        <v>73</v>
      </c>
      <c r="B378" s="148"/>
      <c r="C378" s="145">
        <v>3368.6136944796444</v>
      </c>
      <c r="D378" s="145">
        <v>3596.7444380122242</v>
      </c>
      <c r="E378" s="145">
        <v>3847.2356745770958</v>
      </c>
      <c r="F378" s="145">
        <v>4183.3939596174177</v>
      </c>
      <c r="G378" s="145">
        <v>4616.7947716174413</v>
      </c>
      <c r="H378" s="145">
        <v>5030.8493464634093</v>
      </c>
      <c r="I378" s="145">
        <v>5266.7487545633749</v>
      </c>
      <c r="J378" s="145">
        <v>5675.5493349080898</v>
      </c>
      <c r="K378" s="145">
        <v>6059.0404717152624</v>
      </c>
      <c r="L378" s="145">
        <v>6490.8798359415914</v>
      </c>
      <c r="M378" s="145">
        <v>6942.5450086479068</v>
      </c>
      <c r="N378" s="145">
        <v>7289.198803113045</v>
      </c>
      <c r="O378" s="145">
        <v>7554.2389999999987</v>
      </c>
      <c r="P378" s="145">
        <v>8068.6409999999996</v>
      </c>
      <c r="Q378" s="145">
        <v>8562.4669999999987</v>
      </c>
      <c r="R378" s="145">
        <v>9432.0620000000017</v>
      </c>
      <c r="S378" s="145">
        <v>9988.4259999999995</v>
      </c>
      <c r="T378" s="145">
        <v>10562.542999999998</v>
      </c>
      <c r="U378" s="145">
        <v>11203.046000000002</v>
      </c>
      <c r="V378" s="145">
        <v>12091.785</v>
      </c>
      <c r="W378" s="145">
        <v>13011.839000000002</v>
      </c>
      <c r="X378" s="145">
        <v>14016.612999999999</v>
      </c>
      <c r="Y378" s="145">
        <v>15168.423999999997</v>
      </c>
      <c r="Z378" s="146">
        <v>15885.529999999997</v>
      </c>
      <c r="AA378" s="146">
        <v>16484.731999999996</v>
      </c>
      <c r="AB378" s="146">
        <v>17535.447</v>
      </c>
      <c r="AC378" s="145">
        <v>18705.339999999997</v>
      </c>
    </row>
    <row r="379" spans="1:29" x14ac:dyDescent="0.2"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3"/>
      <c r="AA379" s="123"/>
      <c r="AB379" s="123"/>
    </row>
    <row r="380" spans="1:29" x14ac:dyDescent="0.2"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133"/>
      <c r="AA380" s="133"/>
      <c r="AB380" s="133"/>
    </row>
    <row r="381" spans="1:29" ht="13.2" x14ac:dyDescent="0.25">
      <c r="A381" s="76" t="s">
        <v>212</v>
      </c>
      <c r="B381" s="95"/>
      <c r="Z381" s="41"/>
      <c r="AA381" s="41"/>
      <c r="AB381" s="41"/>
    </row>
    <row r="382" spans="1:29" ht="13.8" thickBot="1" x14ac:dyDescent="0.3">
      <c r="A382" s="78" t="s">
        <v>194</v>
      </c>
      <c r="Z382" s="41"/>
      <c r="AA382" s="41"/>
      <c r="AB382" s="41"/>
    </row>
    <row r="383" spans="1:29" ht="10.8" thickBot="1" x14ac:dyDescent="0.25">
      <c r="A383" s="79" t="s">
        <v>0</v>
      </c>
      <c r="B383" s="80" t="s">
        <v>19</v>
      </c>
      <c r="C383" s="80">
        <v>1993</v>
      </c>
      <c r="D383" s="80">
        <v>1994</v>
      </c>
      <c r="E383" s="80">
        <v>1995</v>
      </c>
      <c r="F383" s="80">
        <v>1996</v>
      </c>
      <c r="G383" s="80">
        <v>1997</v>
      </c>
      <c r="H383" s="80">
        <v>1998</v>
      </c>
      <c r="I383" s="80">
        <v>1999</v>
      </c>
      <c r="J383" s="80">
        <v>2000</v>
      </c>
      <c r="K383" s="80">
        <v>2001</v>
      </c>
      <c r="L383" s="80">
        <v>2002</v>
      </c>
      <c r="M383" s="80">
        <v>2003</v>
      </c>
      <c r="N383" s="80">
        <v>2004</v>
      </c>
      <c r="O383" s="80">
        <v>2005</v>
      </c>
      <c r="P383" s="80">
        <v>2006</v>
      </c>
      <c r="Q383" s="80">
        <v>2007</v>
      </c>
      <c r="R383" s="80">
        <v>2008</v>
      </c>
      <c r="S383" s="80">
        <v>2009</v>
      </c>
      <c r="T383" s="80">
        <v>2010</v>
      </c>
      <c r="U383" s="80">
        <v>2011</v>
      </c>
      <c r="V383" s="80">
        <v>2012</v>
      </c>
      <c r="W383" s="80">
        <v>2013</v>
      </c>
      <c r="X383" s="80">
        <v>2014</v>
      </c>
      <c r="Y383" s="80">
        <v>2015</v>
      </c>
      <c r="Z383" s="81">
        <v>2016</v>
      </c>
      <c r="AA383" s="81">
        <v>2017</v>
      </c>
      <c r="AB383" s="81">
        <v>2018</v>
      </c>
      <c r="AC383" s="80">
        <v>2019</v>
      </c>
    </row>
    <row r="384" spans="1:29" x14ac:dyDescent="0.2">
      <c r="A384" s="147" t="s">
        <v>170</v>
      </c>
      <c r="B384" s="130" t="s">
        <v>20</v>
      </c>
      <c r="C384" s="104">
        <v>562.59114820969967</v>
      </c>
      <c r="D384" s="104">
        <v>647.03738892372121</v>
      </c>
      <c r="E384" s="104">
        <v>610.90919404416434</v>
      </c>
      <c r="F384" s="104">
        <v>561.77110830430286</v>
      </c>
      <c r="G384" s="104">
        <v>554.99320193566177</v>
      </c>
      <c r="H384" s="104">
        <v>587.181223917794</v>
      </c>
      <c r="I384" s="104">
        <v>695.73287153330193</v>
      </c>
      <c r="J384" s="104">
        <v>647.32570616209068</v>
      </c>
      <c r="K384" s="104">
        <v>735.35081105390475</v>
      </c>
      <c r="L384" s="104">
        <v>707.34998600387723</v>
      </c>
      <c r="M384" s="104">
        <v>804.07679569548122</v>
      </c>
      <c r="N384" s="104">
        <v>863.04387625282584</v>
      </c>
      <c r="O384" s="104">
        <v>878.55799999999999</v>
      </c>
      <c r="P384" s="104">
        <v>900.13199999999995</v>
      </c>
      <c r="Q384" s="104">
        <v>932.47699999999998</v>
      </c>
      <c r="R384" s="104">
        <v>972.26900000000001</v>
      </c>
      <c r="S384" s="104">
        <v>974.08500000000004</v>
      </c>
      <c r="T384" s="104">
        <v>1073.22</v>
      </c>
      <c r="U384" s="104">
        <v>1031.086</v>
      </c>
      <c r="V384" s="104">
        <v>1098.5346631899129</v>
      </c>
      <c r="W384" s="104">
        <v>1162.1980000000001</v>
      </c>
      <c r="X384" s="104">
        <v>1217.8489999999999</v>
      </c>
      <c r="Y384" s="104">
        <v>1236.559</v>
      </c>
      <c r="Z384" s="105">
        <v>1395.3467084873728</v>
      </c>
      <c r="AA384" s="105">
        <v>1468.5879270360849</v>
      </c>
      <c r="AB384" s="105">
        <v>1533.5448620928969</v>
      </c>
      <c r="AC384" s="104">
        <v>1547.0129999999999</v>
      </c>
    </row>
    <row r="385" spans="1:29" x14ac:dyDescent="0.2">
      <c r="A385" s="147" t="s">
        <v>171</v>
      </c>
      <c r="B385" s="130" t="s">
        <v>21</v>
      </c>
      <c r="C385" s="104">
        <v>36.140016714723153</v>
      </c>
      <c r="D385" s="104">
        <v>42.013477418300631</v>
      </c>
      <c r="E385" s="104">
        <v>47.949880453521779</v>
      </c>
      <c r="F385" s="104">
        <v>66.398826359403529</v>
      </c>
      <c r="G385" s="104">
        <v>84.208166261275963</v>
      </c>
      <c r="H385" s="104">
        <v>80.15179820363214</v>
      </c>
      <c r="I385" s="104">
        <v>87.47957056007202</v>
      </c>
      <c r="J385" s="104">
        <v>108.23336306834084</v>
      </c>
      <c r="K385" s="104">
        <v>91.660519492948026</v>
      </c>
      <c r="L385" s="104">
        <v>91.466702902587784</v>
      </c>
      <c r="M385" s="104">
        <v>124.57410843335308</v>
      </c>
      <c r="N385" s="104">
        <v>98.002966019374796</v>
      </c>
      <c r="O385" s="104">
        <v>127.26600000000001</v>
      </c>
      <c r="P385" s="104">
        <v>130.39400000000001</v>
      </c>
      <c r="Q385" s="104">
        <v>136.94900000000001</v>
      </c>
      <c r="R385" s="104">
        <v>141.32300000000001</v>
      </c>
      <c r="S385" s="104">
        <v>144.77500000000001</v>
      </c>
      <c r="T385" s="104">
        <v>148.75700000000001</v>
      </c>
      <c r="U385" s="104">
        <v>169.892</v>
      </c>
      <c r="V385" s="104">
        <v>177.65700000000001</v>
      </c>
      <c r="W385" s="104">
        <v>190.703</v>
      </c>
      <c r="X385" s="104">
        <v>197.35499999999999</v>
      </c>
      <c r="Y385" s="104">
        <v>222.02500000000001</v>
      </c>
      <c r="Z385" s="105">
        <v>222.35260017138648</v>
      </c>
      <c r="AA385" s="105">
        <v>230.89299999999997</v>
      </c>
      <c r="AB385" s="105">
        <v>238.62502971352643</v>
      </c>
      <c r="AC385" s="104">
        <v>243.887</v>
      </c>
    </row>
    <row r="386" spans="1:29" x14ac:dyDescent="0.2">
      <c r="A386" s="147" t="s">
        <v>106</v>
      </c>
      <c r="B386" s="130" t="s">
        <v>22</v>
      </c>
      <c r="C386" s="104">
        <v>56.768136139752237</v>
      </c>
      <c r="D386" s="104">
        <v>53.678440710603041</v>
      </c>
      <c r="E386" s="104">
        <v>66.272041140025038</v>
      </c>
      <c r="F386" s="104">
        <v>65.219180550569988</v>
      </c>
      <c r="G386" s="104">
        <v>71.75813919452537</v>
      </c>
      <c r="H386" s="104">
        <v>56.607704454425935</v>
      </c>
      <c r="I386" s="104">
        <v>70.301693246680813</v>
      </c>
      <c r="J386" s="104">
        <v>62.181221239195011</v>
      </c>
      <c r="K386" s="104">
        <v>65.888108401859768</v>
      </c>
      <c r="L386" s="104">
        <v>63.642491167876969</v>
      </c>
      <c r="M386" s="104">
        <v>73.421709378470268</v>
      </c>
      <c r="N386" s="104">
        <v>74.754441896149686</v>
      </c>
      <c r="O386" s="104">
        <v>96.552999999999997</v>
      </c>
      <c r="P386" s="104">
        <v>105.714</v>
      </c>
      <c r="Q386" s="104">
        <v>111.241</v>
      </c>
      <c r="R386" s="104">
        <v>115.381</v>
      </c>
      <c r="S386" s="104">
        <v>92.784999999999997</v>
      </c>
      <c r="T386" s="104">
        <v>101.294</v>
      </c>
      <c r="U386" s="104">
        <v>99.224000000000004</v>
      </c>
      <c r="V386" s="104">
        <v>94.262</v>
      </c>
      <c r="W386" s="104">
        <v>90.578999999999994</v>
      </c>
      <c r="X386" s="104">
        <v>154.083</v>
      </c>
      <c r="Y386" s="104">
        <v>146.30799999999999</v>
      </c>
      <c r="Z386" s="105">
        <v>93.326193886240588</v>
      </c>
      <c r="AA386" s="105">
        <v>100.00862037057027</v>
      </c>
      <c r="AB386" s="105">
        <v>110.46729040391736</v>
      </c>
      <c r="AC386" s="104">
        <v>128.92966037719836</v>
      </c>
    </row>
    <row r="387" spans="1:29" x14ac:dyDescent="0.2">
      <c r="A387" s="147" t="s">
        <v>172</v>
      </c>
      <c r="B387" s="130" t="s">
        <v>23</v>
      </c>
      <c r="C387" s="104">
        <v>28.075632959914859</v>
      </c>
      <c r="D387" s="104">
        <v>28.255940051799019</v>
      </c>
      <c r="E387" s="104">
        <v>30.409827549896363</v>
      </c>
      <c r="F387" s="104">
        <v>29.718009591607785</v>
      </c>
      <c r="G387" s="104">
        <v>31.272480615379123</v>
      </c>
      <c r="H387" s="104">
        <v>37.42773264226124</v>
      </c>
      <c r="I387" s="104">
        <v>41.719713866834603</v>
      </c>
      <c r="J387" s="104">
        <v>40.469290378154504</v>
      </c>
      <c r="K387" s="104">
        <v>42.599982403941333</v>
      </c>
      <c r="L387" s="104">
        <v>45.420420929577723</v>
      </c>
      <c r="M387" s="104">
        <v>46.741331756262312</v>
      </c>
      <c r="N387" s="104">
        <v>49.263400438632658</v>
      </c>
      <c r="O387" s="104">
        <v>55.313000000000002</v>
      </c>
      <c r="P387" s="104">
        <v>56.920999999999999</v>
      </c>
      <c r="Q387" s="104">
        <v>56.884999999999998</v>
      </c>
      <c r="R387" s="104">
        <v>57.457999999999998</v>
      </c>
      <c r="S387" s="104">
        <v>58.015999999999998</v>
      </c>
      <c r="T387" s="104">
        <v>60.933</v>
      </c>
      <c r="U387" s="104">
        <v>55.591999999999999</v>
      </c>
      <c r="V387" s="104">
        <v>53.332000000000001</v>
      </c>
      <c r="W387" s="104">
        <v>54.201000000000001</v>
      </c>
      <c r="X387" s="104">
        <v>55.622</v>
      </c>
      <c r="Y387" s="104">
        <v>69.322999999999993</v>
      </c>
      <c r="Z387" s="105">
        <v>56.984775933268374</v>
      </c>
      <c r="AA387" s="105">
        <v>54.817999999999998</v>
      </c>
      <c r="AB387" s="105">
        <v>55.590469898974597</v>
      </c>
      <c r="AC387" s="104">
        <v>52.433</v>
      </c>
    </row>
    <row r="388" spans="1:29" x14ac:dyDescent="0.2">
      <c r="A388" s="147" t="s">
        <v>173</v>
      </c>
      <c r="B388" s="130" t="s">
        <v>24</v>
      </c>
      <c r="C388" s="104">
        <v>0</v>
      </c>
      <c r="D388" s="104">
        <v>0</v>
      </c>
      <c r="E388" s="104">
        <v>0</v>
      </c>
      <c r="F388" s="104">
        <v>0</v>
      </c>
      <c r="G388" s="104">
        <v>0</v>
      </c>
      <c r="H388" s="104">
        <v>0</v>
      </c>
      <c r="I388" s="104">
        <v>0</v>
      </c>
      <c r="J388" s="104">
        <v>0</v>
      </c>
      <c r="K388" s="104">
        <v>0</v>
      </c>
      <c r="L388" s="104">
        <v>0</v>
      </c>
      <c r="M388" s="104">
        <v>0</v>
      </c>
      <c r="N388" s="104">
        <v>0</v>
      </c>
      <c r="O388" s="104">
        <v>0</v>
      </c>
      <c r="P388" s="104">
        <v>0</v>
      </c>
      <c r="Q388" s="104">
        <v>0</v>
      </c>
      <c r="R388" s="104">
        <v>0</v>
      </c>
      <c r="S388" s="104">
        <v>0</v>
      </c>
      <c r="T388" s="104">
        <v>0</v>
      </c>
      <c r="U388" s="104">
        <v>0</v>
      </c>
      <c r="V388" s="104">
        <v>0</v>
      </c>
      <c r="W388" s="104">
        <v>0</v>
      </c>
      <c r="X388" s="104">
        <v>0</v>
      </c>
      <c r="Y388" s="104">
        <v>0</v>
      </c>
      <c r="Z388" s="105">
        <v>0</v>
      </c>
      <c r="AA388" s="105">
        <v>0</v>
      </c>
      <c r="AB388" s="105">
        <v>0</v>
      </c>
      <c r="AC388" s="104">
        <v>0</v>
      </c>
    </row>
    <row r="389" spans="1:29" x14ac:dyDescent="0.2">
      <c r="A389" s="147" t="s">
        <v>174</v>
      </c>
      <c r="B389" s="130" t="s">
        <v>25</v>
      </c>
      <c r="C389" s="104">
        <v>12.49895496863202</v>
      </c>
      <c r="D389" s="104">
        <v>12.565915226522936</v>
      </c>
      <c r="E389" s="104">
        <v>11.963243229374234</v>
      </c>
      <c r="F389" s="104">
        <v>10.767005931318355</v>
      </c>
      <c r="G389" s="104">
        <v>13.470127703723472</v>
      </c>
      <c r="H389" s="104">
        <v>14.272412754185682</v>
      </c>
      <c r="I389" s="104">
        <v>14.343278629631687</v>
      </c>
      <c r="J389" s="104">
        <v>15.313540067030971</v>
      </c>
      <c r="K389" s="104">
        <v>14.819786956577026</v>
      </c>
      <c r="L389" s="104">
        <v>16.213982611705521</v>
      </c>
      <c r="M389" s="104">
        <v>17.023347156784471</v>
      </c>
      <c r="N389" s="104">
        <v>17.776534099862229</v>
      </c>
      <c r="O389" s="104">
        <v>18.053999999999998</v>
      </c>
      <c r="P389" s="104">
        <v>21.152999999999999</v>
      </c>
      <c r="Q389" s="104">
        <v>18.977</v>
      </c>
      <c r="R389" s="104">
        <v>17.497</v>
      </c>
      <c r="S389" s="104">
        <v>16.062000000000001</v>
      </c>
      <c r="T389" s="104">
        <v>15.943</v>
      </c>
      <c r="U389" s="104">
        <v>17.387</v>
      </c>
      <c r="V389" s="104">
        <v>19.533999999999999</v>
      </c>
      <c r="W389" s="104">
        <v>20.347999999999999</v>
      </c>
      <c r="X389" s="104">
        <v>18.199000000000002</v>
      </c>
      <c r="Y389" s="104">
        <v>28.678999999999998</v>
      </c>
      <c r="Z389" s="105">
        <v>23.716012502463563</v>
      </c>
      <c r="AA389" s="105">
        <v>24.69671050911716</v>
      </c>
      <c r="AB389" s="105">
        <v>24.463924855880883</v>
      </c>
      <c r="AC389" s="104">
        <v>36.077151491280489</v>
      </c>
    </row>
    <row r="390" spans="1:29" x14ac:dyDescent="0.2">
      <c r="A390" s="147" t="s">
        <v>107</v>
      </c>
      <c r="B390" s="130" t="s">
        <v>26</v>
      </c>
      <c r="C390" s="104">
        <v>225.35896060778586</v>
      </c>
      <c r="D390" s="104">
        <v>243.64446004841972</v>
      </c>
      <c r="E390" s="104">
        <v>217.38161394525983</v>
      </c>
      <c r="F390" s="104">
        <v>217.96116199556545</v>
      </c>
      <c r="G390" s="104">
        <v>243.93103281041132</v>
      </c>
      <c r="H390" s="104">
        <v>271.81181260848615</v>
      </c>
      <c r="I390" s="104">
        <v>279.08930486753979</v>
      </c>
      <c r="J390" s="104">
        <v>277.22322746312875</v>
      </c>
      <c r="K390" s="104">
        <v>273.14170572757786</v>
      </c>
      <c r="L390" s="104">
        <v>257.73594046417935</v>
      </c>
      <c r="M390" s="104">
        <v>294.24138118447638</v>
      </c>
      <c r="N390" s="104">
        <v>307.05969328407474</v>
      </c>
      <c r="O390" s="104">
        <v>311.62099999999998</v>
      </c>
      <c r="P390" s="104">
        <v>292.37799999999999</v>
      </c>
      <c r="Q390" s="104">
        <v>309.93599999999998</v>
      </c>
      <c r="R390" s="104">
        <v>329.93200000000002</v>
      </c>
      <c r="S390" s="104">
        <v>287.86099999999999</v>
      </c>
      <c r="T390" s="104">
        <v>289.18700000000001</v>
      </c>
      <c r="U390" s="104">
        <v>296.61099999999999</v>
      </c>
      <c r="V390" s="104">
        <v>306.24</v>
      </c>
      <c r="W390" s="104">
        <v>319.52699999999999</v>
      </c>
      <c r="X390" s="104">
        <v>331.03100000000001</v>
      </c>
      <c r="Y390" s="104">
        <v>342.58600000000001</v>
      </c>
      <c r="Z390" s="105">
        <v>361.61584612741763</v>
      </c>
      <c r="AA390" s="105">
        <v>407.94400000000007</v>
      </c>
      <c r="AB390" s="105">
        <v>419.69876380322034</v>
      </c>
      <c r="AC390" s="104">
        <v>444.85300000000001</v>
      </c>
    </row>
    <row r="391" spans="1:29" x14ac:dyDescent="0.2">
      <c r="A391" s="147" t="s">
        <v>175</v>
      </c>
      <c r="B391" s="130" t="s">
        <v>27</v>
      </c>
      <c r="C391" s="104">
        <v>108.44730716493069</v>
      </c>
      <c r="D391" s="104">
        <v>135.84866580981446</v>
      </c>
      <c r="E391" s="104">
        <v>150.25577753267973</v>
      </c>
      <c r="F391" s="104">
        <v>168.34285803969854</v>
      </c>
      <c r="G391" s="104">
        <v>174.48803764784796</v>
      </c>
      <c r="H391" s="104">
        <v>180.5871398140855</v>
      </c>
      <c r="I391" s="104">
        <v>179.94134185262587</v>
      </c>
      <c r="J391" s="104">
        <v>187.03058829624183</v>
      </c>
      <c r="K391" s="104">
        <v>198.26033367680333</v>
      </c>
      <c r="L391" s="104">
        <v>198.21002985371177</v>
      </c>
      <c r="M391" s="104">
        <v>219.28854321093229</v>
      </c>
      <c r="N391" s="104">
        <v>206.42614871529318</v>
      </c>
      <c r="O391" s="104">
        <v>217.61199999999999</v>
      </c>
      <c r="P391" s="104">
        <v>220.98400000000001</v>
      </c>
      <c r="Q391" s="104">
        <v>239.13499999999999</v>
      </c>
      <c r="R391" s="104">
        <v>237.66</v>
      </c>
      <c r="S391" s="104">
        <v>241.422</v>
      </c>
      <c r="T391" s="104">
        <v>225.28299999999999</v>
      </c>
      <c r="U391" s="104">
        <v>238.34299999999999</v>
      </c>
      <c r="V391" s="104">
        <v>262.01299999999998</v>
      </c>
      <c r="W391" s="104">
        <v>361.01400000000001</v>
      </c>
      <c r="X391" s="104">
        <v>291.23899999999998</v>
      </c>
      <c r="Y391" s="104">
        <v>312.31799999999998</v>
      </c>
      <c r="Z391" s="105">
        <v>301.38242137425635</v>
      </c>
      <c r="AA391" s="105">
        <v>312.24599999999998</v>
      </c>
      <c r="AB391" s="105">
        <v>298.70151990338286</v>
      </c>
      <c r="AC391" s="104">
        <v>337.32835387024301</v>
      </c>
    </row>
    <row r="392" spans="1:29" x14ac:dyDescent="0.2">
      <c r="A392" s="147" t="s">
        <v>176</v>
      </c>
      <c r="B392" s="130" t="s">
        <v>28</v>
      </c>
      <c r="C392" s="104">
        <v>39.246205222919052</v>
      </c>
      <c r="D392" s="104">
        <v>36.347979186837478</v>
      </c>
      <c r="E392" s="104">
        <v>42.041716866053157</v>
      </c>
      <c r="F392" s="104">
        <v>47.875651119339409</v>
      </c>
      <c r="G392" s="104">
        <v>60.018451532830561</v>
      </c>
      <c r="H392" s="104">
        <v>61.763641956948973</v>
      </c>
      <c r="I392" s="104">
        <v>67.86920646451118</v>
      </c>
      <c r="J392" s="104">
        <v>90.74442049606958</v>
      </c>
      <c r="K392" s="104">
        <v>82.8587584521038</v>
      </c>
      <c r="L392" s="104">
        <v>75.38981405506253</v>
      </c>
      <c r="M392" s="104">
        <v>81.37773390549421</v>
      </c>
      <c r="N392" s="104">
        <v>90.099377886911114</v>
      </c>
      <c r="O392" s="104">
        <v>87.340999999999994</v>
      </c>
      <c r="P392" s="104">
        <v>92.942999999999998</v>
      </c>
      <c r="Q392" s="104">
        <v>97.573999999999998</v>
      </c>
      <c r="R392" s="104">
        <v>94.106999999999999</v>
      </c>
      <c r="S392" s="104">
        <v>125.745</v>
      </c>
      <c r="T392" s="104">
        <v>127.678</v>
      </c>
      <c r="U392" s="104">
        <v>100.04000000000002</v>
      </c>
      <c r="V392" s="104">
        <v>102.824</v>
      </c>
      <c r="W392" s="104">
        <v>106.703</v>
      </c>
      <c r="X392" s="104">
        <v>100.122</v>
      </c>
      <c r="Y392" s="104">
        <v>134.11199999999999</v>
      </c>
      <c r="Z392" s="105">
        <v>121.12275297535734</v>
      </c>
      <c r="AA392" s="105">
        <v>152.02214452624028</v>
      </c>
      <c r="AB392" s="105">
        <v>158.22515564352997</v>
      </c>
      <c r="AC392" s="104">
        <v>153.70855473430734</v>
      </c>
    </row>
    <row r="393" spans="1:29" x14ac:dyDescent="0.2">
      <c r="A393" s="147" t="s">
        <v>108</v>
      </c>
      <c r="B393" s="130" t="s">
        <v>29</v>
      </c>
      <c r="C393" s="104">
        <v>70.04850488806855</v>
      </c>
      <c r="D393" s="104">
        <v>86.152232151059579</v>
      </c>
      <c r="E393" s="104">
        <v>89.855673476878621</v>
      </c>
      <c r="F393" s="104">
        <v>95.292108116045739</v>
      </c>
      <c r="G393" s="104">
        <v>88.755474581338987</v>
      </c>
      <c r="H393" s="104">
        <v>89.866503984268618</v>
      </c>
      <c r="I393" s="104">
        <v>90.641460692306964</v>
      </c>
      <c r="J393" s="104">
        <v>106.13746624009475</v>
      </c>
      <c r="K393" s="104">
        <v>107.957252364534</v>
      </c>
      <c r="L393" s="104">
        <v>121.15182693809435</v>
      </c>
      <c r="M393" s="104">
        <v>142.9468051662997</v>
      </c>
      <c r="N393" s="104">
        <v>150.08007354965991</v>
      </c>
      <c r="O393" s="104">
        <v>176.09399999999999</v>
      </c>
      <c r="P393" s="104">
        <v>183.33199999999999</v>
      </c>
      <c r="Q393" s="104">
        <v>197.41</v>
      </c>
      <c r="R393" s="104">
        <v>223.38</v>
      </c>
      <c r="S393" s="104">
        <v>187.11199999999999</v>
      </c>
      <c r="T393" s="104">
        <v>207.44</v>
      </c>
      <c r="U393" s="104">
        <v>197.94499999999999</v>
      </c>
      <c r="V393" s="104">
        <v>203.77079692765466</v>
      </c>
      <c r="W393" s="104">
        <v>222.17400000000001</v>
      </c>
      <c r="X393" s="104">
        <v>249.161</v>
      </c>
      <c r="Y393" s="104">
        <v>241.46199999999999</v>
      </c>
      <c r="Z393" s="105">
        <v>256.4954180636243</v>
      </c>
      <c r="AA393" s="105">
        <v>340.5099154041132</v>
      </c>
      <c r="AB393" s="105">
        <v>388.69456827982134</v>
      </c>
      <c r="AC393" s="104">
        <v>422.96300000000002</v>
      </c>
    </row>
    <row r="394" spans="1:29" x14ac:dyDescent="0.2">
      <c r="A394" s="147" t="s">
        <v>109</v>
      </c>
      <c r="B394" s="130" t="s">
        <v>30</v>
      </c>
      <c r="C394" s="104">
        <v>120.07199644053725</v>
      </c>
      <c r="D394" s="104">
        <v>103.41533106125206</v>
      </c>
      <c r="E394" s="104">
        <v>105.09775037867701</v>
      </c>
      <c r="F394" s="104">
        <v>112.70228361005485</v>
      </c>
      <c r="G394" s="104">
        <v>124.18200171695291</v>
      </c>
      <c r="H394" s="104">
        <v>135.60966980471332</v>
      </c>
      <c r="I394" s="104">
        <v>143.80918921958263</v>
      </c>
      <c r="J394" s="104">
        <v>162.80720081782854</v>
      </c>
      <c r="K394" s="104">
        <v>182.706452627884</v>
      </c>
      <c r="L394" s="104">
        <v>192.98833678911924</v>
      </c>
      <c r="M394" s="104">
        <v>204.13335069992874</v>
      </c>
      <c r="N394" s="104">
        <v>215.91755212122595</v>
      </c>
      <c r="O394" s="104">
        <v>204.78800000000001</v>
      </c>
      <c r="P394" s="104">
        <v>210.59</v>
      </c>
      <c r="Q394" s="104">
        <v>224.17599999999999</v>
      </c>
      <c r="R394" s="104">
        <v>237.715</v>
      </c>
      <c r="S394" s="104">
        <v>226.108</v>
      </c>
      <c r="T394" s="104">
        <v>235.53299999999999</v>
      </c>
      <c r="U394" s="104">
        <v>241.46</v>
      </c>
      <c r="V394" s="104">
        <v>255.011</v>
      </c>
      <c r="W394" s="104">
        <v>266.88499999999999</v>
      </c>
      <c r="X394" s="104">
        <v>290.988</v>
      </c>
      <c r="Y394" s="104">
        <v>305.81200000000001</v>
      </c>
      <c r="Z394" s="105">
        <v>316.79672414947089</v>
      </c>
      <c r="AA394" s="105">
        <v>326.95800000000003</v>
      </c>
      <c r="AB394" s="105">
        <v>336.97988488027903</v>
      </c>
      <c r="AC394" s="104">
        <v>346.983</v>
      </c>
    </row>
    <row r="395" spans="1:29" x14ac:dyDescent="0.2">
      <c r="A395" s="147" t="s">
        <v>177</v>
      </c>
      <c r="B395" s="130" t="s">
        <v>31</v>
      </c>
      <c r="C395" s="104">
        <v>67.649374282368342</v>
      </c>
      <c r="D395" s="104">
        <v>75.721232130416467</v>
      </c>
      <c r="E395" s="104">
        <v>84.982256316806797</v>
      </c>
      <c r="F395" s="104">
        <v>88.400081373283001</v>
      </c>
      <c r="G395" s="104">
        <v>98.021360247624813</v>
      </c>
      <c r="H395" s="104">
        <v>107.0946187442046</v>
      </c>
      <c r="I395" s="104">
        <v>114.57043530125398</v>
      </c>
      <c r="J395" s="104">
        <v>124.93367410394185</v>
      </c>
      <c r="K395" s="104">
        <v>135.68121901056992</v>
      </c>
      <c r="L395" s="104">
        <v>134.64933497622638</v>
      </c>
      <c r="M395" s="104">
        <v>143.68982376028586</v>
      </c>
      <c r="N395" s="104">
        <v>140.20531533165496</v>
      </c>
      <c r="O395" s="104">
        <v>149.97</v>
      </c>
      <c r="P395" s="104">
        <v>155.94800000000001</v>
      </c>
      <c r="Q395" s="104">
        <v>169.00399999999999</v>
      </c>
      <c r="R395" s="104">
        <v>175.488</v>
      </c>
      <c r="S395" s="104">
        <v>191.416</v>
      </c>
      <c r="T395" s="104">
        <v>204.33199999999999</v>
      </c>
      <c r="U395" s="104">
        <v>179.77799999999999</v>
      </c>
      <c r="V395" s="104">
        <v>192.86500000000001</v>
      </c>
      <c r="W395" s="104">
        <v>197.76400000000001</v>
      </c>
      <c r="X395" s="104">
        <v>210.744</v>
      </c>
      <c r="Y395" s="104">
        <v>191.65799999999999</v>
      </c>
      <c r="Z395" s="105">
        <v>212.23045641118799</v>
      </c>
      <c r="AA395" s="105">
        <v>213.02699999999996</v>
      </c>
      <c r="AB395" s="105">
        <v>223.1676256453114</v>
      </c>
      <c r="AC395" s="104">
        <v>228.923</v>
      </c>
    </row>
    <row r="396" spans="1:29" x14ac:dyDescent="0.2">
      <c r="A396" s="147" t="s">
        <v>110</v>
      </c>
      <c r="B396" s="130" t="s">
        <v>32</v>
      </c>
      <c r="C396" s="104">
        <v>231.74566142546308</v>
      </c>
      <c r="D396" s="104">
        <v>200.34389750792241</v>
      </c>
      <c r="E396" s="104">
        <v>185.95497603044672</v>
      </c>
      <c r="F396" s="104">
        <v>179.97452861057155</v>
      </c>
      <c r="G396" s="104">
        <v>166.40034030348377</v>
      </c>
      <c r="H396" s="104">
        <v>187.86614545436396</v>
      </c>
      <c r="I396" s="104">
        <v>198.56004104908371</v>
      </c>
      <c r="J396" s="104">
        <v>217.41160095537438</v>
      </c>
      <c r="K396" s="104">
        <v>230.53359121145346</v>
      </c>
      <c r="L396" s="104">
        <v>248.52523929205034</v>
      </c>
      <c r="M396" s="104">
        <v>266.47118058179791</v>
      </c>
      <c r="N396" s="104">
        <v>250.72289584331926</v>
      </c>
      <c r="O396" s="104">
        <v>250.59</v>
      </c>
      <c r="P396" s="104">
        <v>265.11500000000001</v>
      </c>
      <c r="Q396" s="104">
        <v>276.23899999999998</v>
      </c>
      <c r="R396" s="104">
        <v>276.58499999999998</v>
      </c>
      <c r="S396" s="104">
        <v>295.53800000000001</v>
      </c>
      <c r="T396" s="104">
        <v>301.78500000000003</v>
      </c>
      <c r="U396" s="104">
        <v>309.13799999999998</v>
      </c>
      <c r="V396" s="104">
        <v>330.21899999999999</v>
      </c>
      <c r="W396" s="104">
        <v>356.267</v>
      </c>
      <c r="X396" s="104">
        <v>366.44900000000001</v>
      </c>
      <c r="Y396" s="104">
        <v>357.113</v>
      </c>
      <c r="Z396" s="105">
        <v>347.35984094945036</v>
      </c>
      <c r="AA396" s="105">
        <v>379.99299999999994</v>
      </c>
      <c r="AB396" s="105">
        <v>411.32409109931746</v>
      </c>
      <c r="AC396" s="104">
        <v>425.58800000000002</v>
      </c>
    </row>
    <row r="397" spans="1:29" x14ac:dyDescent="0.2">
      <c r="A397" s="147" t="s">
        <v>178</v>
      </c>
      <c r="B397" s="130" t="s">
        <v>33</v>
      </c>
      <c r="C397" s="104">
        <v>26.777082462826765</v>
      </c>
      <c r="D397" s="104">
        <v>31.956916687816605</v>
      </c>
      <c r="E397" s="104">
        <v>35.242502265995498</v>
      </c>
      <c r="F397" s="104">
        <v>35.071184068935217</v>
      </c>
      <c r="G397" s="104">
        <v>29.746518027205678</v>
      </c>
      <c r="H397" s="104">
        <v>39.987322220644643</v>
      </c>
      <c r="I397" s="104">
        <v>47.10624056044162</v>
      </c>
      <c r="J397" s="104">
        <v>50.99546086010124</v>
      </c>
      <c r="K397" s="104">
        <v>51.403304185380605</v>
      </c>
      <c r="L397" s="104">
        <v>53.402055536775016</v>
      </c>
      <c r="M397" s="104">
        <v>18.85754644444901</v>
      </c>
      <c r="N397" s="104">
        <v>16.668697162342401</v>
      </c>
      <c r="O397" s="104">
        <v>17.893000000000001</v>
      </c>
      <c r="P397" s="104">
        <v>18.739000000000001</v>
      </c>
      <c r="Q397" s="104">
        <v>18.853999999999999</v>
      </c>
      <c r="R397" s="104">
        <v>22.367000000000001</v>
      </c>
      <c r="S397" s="104">
        <v>25.818000000000001</v>
      </c>
      <c r="T397" s="104">
        <v>19.321000000000002</v>
      </c>
      <c r="U397" s="104">
        <v>19.408000000000001</v>
      </c>
      <c r="V397" s="104">
        <v>18.64</v>
      </c>
      <c r="W397" s="104">
        <v>15.397</v>
      </c>
      <c r="X397" s="104">
        <v>18.559999999999999</v>
      </c>
      <c r="Y397" s="104">
        <v>16.073</v>
      </c>
      <c r="Z397" s="105">
        <v>10.410357638108842</v>
      </c>
      <c r="AA397" s="105">
        <v>15.032999999999999</v>
      </c>
      <c r="AB397" s="105">
        <v>15.329095124021594</v>
      </c>
      <c r="AC397" s="104">
        <v>13.532</v>
      </c>
    </row>
    <row r="398" spans="1:29" x14ac:dyDescent="0.2">
      <c r="A398" s="147" t="s">
        <v>179</v>
      </c>
      <c r="B398" s="130" t="s">
        <v>34</v>
      </c>
      <c r="C398" s="104">
        <v>246.56985519736864</v>
      </c>
      <c r="D398" s="104">
        <v>261.83269734228759</v>
      </c>
      <c r="E398" s="104">
        <v>275.15270376566343</v>
      </c>
      <c r="F398" s="104">
        <v>257.92981648695479</v>
      </c>
      <c r="G398" s="104">
        <v>260.01366513593814</v>
      </c>
      <c r="H398" s="104">
        <v>274.2502272838185</v>
      </c>
      <c r="I398" s="104">
        <v>280.64653667887382</v>
      </c>
      <c r="J398" s="104">
        <v>290.23997769543314</v>
      </c>
      <c r="K398" s="104">
        <v>270.20142246407465</v>
      </c>
      <c r="L398" s="104">
        <v>310.60520516418632</v>
      </c>
      <c r="M398" s="104">
        <v>304.76290044325503</v>
      </c>
      <c r="N398" s="104">
        <v>330.18273374260883</v>
      </c>
      <c r="O398" s="104">
        <v>368.12700000000001</v>
      </c>
      <c r="P398" s="104">
        <v>382</v>
      </c>
      <c r="Q398" s="104">
        <v>390.702</v>
      </c>
      <c r="R398" s="104">
        <v>360.62799999999999</v>
      </c>
      <c r="S398" s="104">
        <v>468.89800000000002</v>
      </c>
      <c r="T398" s="104">
        <v>482.28842278708578</v>
      </c>
      <c r="U398" s="104">
        <v>512.06100000000004</v>
      </c>
      <c r="V398" s="104">
        <v>552.55556983376266</v>
      </c>
      <c r="W398" s="104">
        <v>564.33900000000006</v>
      </c>
      <c r="X398" s="104">
        <v>548.07799999999997</v>
      </c>
      <c r="Y398" s="104">
        <v>607.346</v>
      </c>
      <c r="Z398" s="105">
        <v>604.06834626039006</v>
      </c>
      <c r="AA398" s="105">
        <v>641.77776600957054</v>
      </c>
      <c r="AB398" s="105">
        <v>678.5608711638331</v>
      </c>
      <c r="AC398" s="104">
        <v>698.57799999999997</v>
      </c>
    </row>
    <row r="399" spans="1:29" x14ac:dyDescent="0.2">
      <c r="A399" s="147" t="s">
        <v>180</v>
      </c>
      <c r="B399" s="130" t="s">
        <v>35</v>
      </c>
      <c r="C399" s="104">
        <v>53.533088997042547</v>
      </c>
      <c r="D399" s="104">
        <v>57.144583265389095</v>
      </c>
      <c r="E399" s="104">
        <v>51.060448785624793</v>
      </c>
      <c r="F399" s="104">
        <v>49.533700456523043</v>
      </c>
      <c r="G399" s="104">
        <v>54.581107760618835</v>
      </c>
      <c r="H399" s="104">
        <v>56.178090502549701</v>
      </c>
      <c r="I399" s="104">
        <v>53.514848423105242</v>
      </c>
      <c r="J399" s="104">
        <v>53.35423100437886</v>
      </c>
      <c r="K399" s="104">
        <v>57.20265305692854</v>
      </c>
      <c r="L399" s="104">
        <v>50.780718584143919</v>
      </c>
      <c r="M399" s="104">
        <v>57.455389635893368</v>
      </c>
      <c r="N399" s="104">
        <v>54.841395266913239</v>
      </c>
      <c r="O399" s="104">
        <v>70.835999999999999</v>
      </c>
      <c r="P399" s="104">
        <v>69.739999999999995</v>
      </c>
      <c r="Q399" s="104">
        <v>84.451999999999998</v>
      </c>
      <c r="R399" s="104">
        <v>77.308999999999997</v>
      </c>
      <c r="S399" s="104">
        <v>80.742999999999995</v>
      </c>
      <c r="T399" s="104">
        <v>83.712000000000003</v>
      </c>
      <c r="U399" s="104">
        <v>82.405000000000001</v>
      </c>
      <c r="V399" s="104">
        <v>85.844999999999999</v>
      </c>
      <c r="W399" s="104">
        <v>86.293000000000006</v>
      </c>
      <c r="X399" s="104">
        <v>91.622</v>
      </c>
      <c r="Y399" s="104">
        <v>95.957999999999998</v>
      </c>
      <c r="Z399" s="105">
        <v>104.02646524028158</v>
      </c>
      <c r="AA399" s="105">
        <v>102.491</v>
      </c>
      <c r="AB399" s="105">
        <v>105.97655143599656</v>
      </c>
      <c r="AC399" s="104">
        <v>132.14482786064559</v>
      </c>
    </row>
    <row r="400" spans="1:29" x14ac:dyDescent="0.2">
      <c r="A400" s="147" t="s">
        <v>111</v>
      </c>
      <c r="B400" s="130" t="s">
        <v>36</v>
      </c>
      <c r="C400" s="104">
        <v>3.1904461827627468</v>
      </c>
      <c r="D400" s="104">
        <v>2.8735465135542935</v>
      </c>
      <c r="E400" s="104">
        <v>1.672074994064727</v>
      </c>
      <c r="F400" s="104">
        <v>1.758378600559845</v>
      </c>
      <c r="G400" s="104">
        <v>1.7377034284759929</v>
      </c>
      <c r="H400" s="104">
        <v>1.9733419111670027</v>
      </c>
      <c r="I400" s="104">
        <v>2.3283134736016384</v>
      </c>
      <c r="J400" s="104">
        <v>2.2455319401197893</v>
      </c>
      <c r="K400" s="104">
        <v>2.6180272318085027</v>
      </c>
      <c r="L400" s="104">
        <v>2.6286659977483255</v>
      </c>
      <c r="M400" s="104">
        <v>3.0630645638210372</v>
      </c>
      <c r="N400" s="104">
        <v>2.996398465060369</v>
      </c>
      <c r="O400" s="104">
        <v>2.645</v>
      </c>
      <c r="P400" s="104">
        <v>2.706</v>
      </c>
      <c r="Q400" s="104">
        <v>8.1649999999999991</v>
      </c>
      <c r="R400" s="104">
        <v>9.3019999999999996</v>
      </c>
      <c r="S400" s="104">
        <v>28.779214990746457</v>
      </c>
      <c r="T400" s="104">
        <v>24.064361237147736</v>
      </c>
      <c r="U400" s="104">
        <v>26.937999999999999</v>
      </c>
      <c r="V400" s="104">
        <v>39.340000000000003</v>
      </c>
      <c r="W400" s="104">
        <v>51.200582647274594</v>
      </c>
      <c r="X400" s="104">
        <v>54.8</v>
      </c>
      <c r="Y400" s="104">
        <v>62.033999999999999</v>
      </c>
      <c r="Z400" s="105">
        <v>50.601999999999997</v>
      </c>
      <c r="AA400" s="105">
        <v>46.716000000000001</v>
      </c>
      <c r="AB400" s="105">
        <v>49.048478762120183</v>
      </c>
      <c r="AC400" s="104">
        <v>54.747999999999998</v>
      </c>
    </row>
    <row r="401" spans="1:29" x14ac:dyDescent="0.2">
      <c r="A401" s="147" t="s">
        <v>181</v>
      </c>
      <c r="B401" s="130" t="s">
        <v>37</v>
      </c>
      <c r="C401" s="104">
        <v>47.698915295556198</v>
      </c>
      <c r="D401" s="104">
        <v>59.107955408184196</v>
      </c>
      <c r="E401" s="104">
        <v>64.756215296173139</v>
      </c>
      <c r="F401" s="104">
        <v>64.909158974602775</v>
      </c>
      <c r="G401" s="104">
        <v>74.122499592779121</v>
      </c>
      <c r="H401" s="104">
        <v>64.90082568915193</v>
      </c>
      <c r="I401" s="104">
        <v>78.490288843084528</v>
      </c>
      <c r="J401" s="104">
        <v>79.660524753349165</v>
      </c>
      <c r="K401" s="104">
        <v>87.26760800951125</v>
      </c>
      <c r="L401" s="104">
        <v>90.565004040962251</v>
      </c>
      <c r="M401" s="104">
        <v>99.289370863239526</v>
      </c>
      <c r="N401" s="104">
        <v>124.90043970901384</v>
      </c>
      <c r="O401" s="104">
        <v>106.114</v>
      </c>
      <c r="P401" s="104">
        <v>116.084</v>
      </c>
      <c r="Q401" s="104">
        <v>118.965</v>
      </c>
      <c r="R401" s="104">
        <v>126.539</v>
      </c>
      <c r="S401" s="104">
        <v>127.739</v>
      </c>
      <c r="T401" s="104">
        <v>110.238</v>
      </c>
      <c r="U401" s="104">
        <v>122.498</v>
      </c>
      <c r="V401" s="104">
        <v>130.386</v>
      </c>
      <c r="W401" s="104">
        <v>131.255</v>
      </c>
      <c r="X401" s="104">
        <v>141.923</v>
      </c>
      <c r="Y401" s="104">
        <v>174.09800000000001</v>
      </c>
      <c r="Z401" s="105">
        <v>174.15459763197805</v>
      </c>
      <c r="AA401" s="105">
        <v>140.53923686220659</v>
      </c>
      <c r="AB401" s="105">
        <v>126.31895415422923</v>
      </c>
      <c r="AC401" s="104">
        <v>133.239</v>
      </c>
    </row>
    <row r="402" spans="1:29" x14ac:dyDescent="0.2">
      <c r="A402" s="147" t="s">
        <v>112</v>
      </c>
      <c r="B402" s="130" t="s">
        <v>38</v>
      </c>
      <c r="C402" s="104">
        <v>71.246220476321341</v>
      </c>
      <c r="D402" s="104">
        <v>43.237401319549342</v>
      </c>
      <c r="E402" s="104">
        <v>78.412173428056064</v>
      </c>
      <c r="F402" s="104">
        <v>83.738214400834437</v>
      </c>
      <c r="G402" s="104">
        <v>106.90161102914021</v>
      </c>
      <c r="H402" s="104">
        <v>116.33507687638577</v>
      </c>
      <c r="I402" s="104">
        <v>111.31370319158589</v>
      </c>
      <c r="J402" s="104">
        <v>116.98051873859616</v>
      </c>
      <c r="K402" s="104">
        <v>112.79120417615857</v>
      </c>
      <c r="L402" s="104">
        <v>100.4972884625578</v>
      </c>
      <c r="M402" s="104">
        <v>81.726235826726423</v>
      </c>
      <c r="N402" s="104">
        <v>111.60460243194125</v>
      </c>
      <c r="O402" s="104">
        <v>114.607</v>
      </c>
      <c r="P402" s="104">
        <v>147.703</v>
      </c>
      <c r="Q402" s="104">
        <v>145.42400000000001</v>
      </c>
      <c r="R402" s="104">
        <v>113.9</v>
      </c>
      <c r="S402" s="104">
        <v>119.76600000000001</v>
      </c>
      <c r="T402" s="104">
        <v>120.59399999999999</v>
      </c>
      <c r="U402" s="104">
        <v>137.691</v>
      </c>
      <c r="V402" s="104">
        <v>150.018</v>
      </c>
      <c r="W402" s="104">
        <v>157.56299999999999</v>
      </c>
      <c r="X402" s="104">
        <v>174.714</v>
      </c>
      <c r="Y402" s="104">
        <v>186.398</v>
      </c>
      <c r="Z402" s="105">
        <v>206.49425121405557</v>
      </c>
      <c r="AA402" s="105">
        <v>227.92847616080172</v>
      </c>
      <c r="AB402" s="105">
        <v>246.40419041935186</v>
      </c>
      <c r="AC402" s="104">
        <v>291.98700000000002</v>
      </c>
    </row>
    <row r="403" spans="1:29" x14ac:dyDescent="0.2">
      <c r="A403" s="147" t="s">
        <v>113</v>
      </c>
      <c r="B403" s="130" t="s">
        <v>39</v>
      </c>
      <c r="C403" s="104">
        <v>81.498912419993445</v>
      </c>
      <c r="D403" s="104">
        <v>87.05095020324994</v>
      </c>
      <c r="E403" s="104">
        <v>87.282881709191287</v>
      </c>
      <c r="F403" s="104">
        <v>77.961110940325725</v>
      </c>
      <c r="G403" s="104">
        <v>115.33689758375958</v>
      </c>
      <c r="H403" s="104">
        <v>125.43567647248143</v>
      </c>
      <c r="I403" s="104">
        <v>88.276267405810557</v>
      </c>
      <c r="J403" s="104">
        <v>140.78132300641812</v>
      </c>
      <c r="K403" s="104">
        <v>152.9363074147517</v>
      </c>
      <c r="L403" s="104">
        <v>138.91800564631242</v>
      </c>
      <c r="M403" s="104">
        <v>147.76949616705076</v>
      </c>
      <c r="N403" s="104">
        <v>168.18437164794477</v>
      </c>
      <c r="O403" s="104">
        <v>184.07</v>
      </c>
      <c r="P403" s="104">
        <v>189.76499999999999</v>
      </c>
      <c r="Q403" s="104">
        <v>184.94300000000001</v>
      </c>
      <c r="R403" s="104">
        <v>244.50299999999999</v>
      </c>
      <c r="S403" s="104">
        <v>267.77199999999999</v>
      </c>
      <c r="T403" s="104">
        <v>291.6859958046366</v>
      </c>
      <c r="U403" s="104">
        <v>344.35300000000001</v>
      </c>
      <c r="V403" s="104">
        <v>355.82799999999997</v>
      </c>
      <c r="W403" s="104">
        <v>370.25</v>
      </c>
      <c r="X403" s="104">
        <v>388.29399999999998</v>
      </c>
      <c r="Y403" s="104">
        <v>460.5545682343635</v>
      </c>
      <c r="Z403" s="105">
        <v>429.44431131894771</v>
      </c>
      <c r="AA403" s="105">
        <v>472.87964684701791</v>
      </c>
      <c r="AB403" s="105">
        <v>509.16843498763484</v>
      </c>
      <c r="AC403" s="104">
        <v>526.11526296502234</v>
      </c>
    </row>
    <row r="404" spans="1:29" x14ac:dyDescent="0.2">
      <c r="A404" s="147" t="s">
        <v>182</v>
      </c>
      <c r="B404" s="130" t="s">
        <v>40</v>
      </c>
      <c r="C404" s="104">
        <v>28.084254760708951</v>
      </c>
      <c r="D404" s="104">
        <v>21.62717913022022</v>
      </c>
      <c r="E404" s="104">
        <v>22.15498817728297</v>
      </c>
      <c r="F404" s="104">
        <v>23.89642046423484</v>
      </c>
      <c r="G404" s="104">
        <v>25.189254935175388</v>
      </c>
      <c r="H404" s="104">
        <v>35.197178368116376</v>
      </c>
      <c r="I404" s="104">
        <v>36.997184208525375</v>
      </c>
      <c r="J404" s="104">
        <v>34.001148072991867</v>
      </c>
      <c r="K404" s="104">
        <v>35.392849752840952</v>
      </c>
      <c r="L404" s="104">
        <v>37.806920546926804</v>
      </c>
      <c r="M404" s="104">
        <v>43.151725796667762</v>
      </c>
      <c r="N404" s="104">
        <v>37.864482541876029</v>
      </c>
      <c r="O404" s="104">
        <v>41.097999999999999</v>
      </c>
      <c r="P404" s="104">
        <v>35.969000000000001</v>
      </c>
      <c r="Q404" s="104">
        <v>54.494</v>
      </c>
      <c r="R404" s="104">
        <v>55.027999999999999</v>
      </c>
      <c r="S404" s="104">
        <v>58.905829326954731</v>
      </c>
      <c r="T404" s="104">
        <v>59.938378823100905</v>
      </c>
      <c r="U404" s="104">
        <v>65.992000000000004</v>
      </c>
      <c r="V404" s="104">
        <v>73.451999999999998</v>
      </c>
      <c r="W404" s="104">
        <v>93.218999999999994</v>
      </c>
      <c r="X404" s="104">
        <v>90.850999999999999</v>
      </c>
      <c r="Y404" s="104">
        <v>99.918472155688619</v>
      </c>
      <c r="Z404" s="105">
        <v>54.791450000136606</v>
      </c>
      <c r="AA404" s="105">
        <v>51.634</v>
      </c>
      <c r="AB404" s="105">
        <v>52.214475515618517</v>
      </c>
      <c r="AC404" s="104">
        <v>55.839371666343268</v>
      </c>
    </row>
    <row r="405" spans="1:29" x14ac:dyDescent="0.2">
      <c r="A405" s="147" t="s">
        <v>114</v>
      </c>
      <c r="B405" s="130" t="s">
        <v>41</v>
      </c>
      <c r="C405" s="104">
        <v>2.3145832864254454</v>
      </c>
      <c r="D405" s="104">
        <v>2.4836853951595752</v>
      </c>
      <c r="E405" s="104">
        <v>2.9186310780591622</v>
      </c>
      <c r="F405" s="104">
        <v>3.4376091674591303</v>
      </c>
      <c r="G405" s="104">
        <v>3.3972050701338876</v>
      </c>
      <c r="H405" s="104">
        <v>4.012642327048507</v>
      </c>
      <c r="I405" s="104">
        <v>4.0229250181265011</v>
      </c>
      <c r="J405" s="104">
        <v>5.2934245732270542</v>
      </c>
      <c r="K405" s="104">
        <v>5.1364859667767924</v>
      </c>
      <c r="L405" s="104">
        <v>7.0250593401177168</v>
      </c>
      <c r="M405" s="104">
        <v>5.8609732388805158</v>
      </c>
      <c r="N405" s="104">
        <v>6.0706874599144163</v>
      </c>
      <c r="O405" s="104">
        <v>6.1509999999999998</v>
      </c>
      <c r="P405" s="104">
        <v>6.266</v>
      </c>
      <c r="Q405" s="104">
        <v>9.9049999999999994</v>
      </c>
      <c r="R405" s="104">
        <v>5.702</v>
      </c>
      <c r="S405" s="104">
        <v>6.1139999999999999</v>
      </c>
      <c r="T405" s="104">
        <v>7.2830000000000004</v>
      </c>
      <c r="U405" s="104">
        <v>8.3450000000000006</v>
      </c>
      <c r="V405" s="104">
        <v>9.9740000000000002</v>
      </c>
      <c r="W405" s="104">
        <v>15.782</v>
      </c>
      <c r="X405" s="104">
        <v>18.501000000000001</v>
      </c>
      <c r="Y405" s="104">
        <v>18.364326536822887</v>
      </c>
      <c r="Z405" s="105">
        <v>10.423</v>
      </c>
      <c r="AA405" s="105">
        <v>15.618</v>
      </c>
      <c r="AB405" s="105">
        <v>16.459640417483968</v>
      </c>
      <c r="AC405" s="104">
        <v>17.170999999999999</v>
      </c>
    </row>
    <row r="406" spans="1:29" x14ac:dyDescent="0.2">
      <c r="A406" s="147" t="s">
        <v>115</v>
      </c>
      <c r="B406" s="130" t="s">
        <v>42</v>
      </c>
      <c r="C406" s="104">
        <v>5.9603064677464141</v>
      </c>
      <c r="D406" s="104">
        <v>7.8518935410815791</v>
      </c>
      <c r="E406" s="104">
        <v>10.28753613013636</v>
      </c>
      <c r="F406" s="104">
        <v>10.377323313619076</v>
      </c>
      <c r="G406" s="104">
        <v>11.114683900141801</v>
      </c>
      <c r="H406" s="104">
        <v>11.370900732838429</v>
      </c>
      <c r="I406" s="104">
        <v>12.015212671458686</v>
      </c>
      <c r="J406" s="104">
        <v>12.414670377079245</v>
      </c>
      <c r="K406" s="104">
        <v>13.345186747843918</v>
      </c>
      <c r="L406" s="104">
        <v>12.706327271991297</v>
      </c>
      <c r="M406" s="104">
        <v>13.620358595718688</v>
      </c>
      <c r="N406" s="104">
        <v>14.555041302278157</v>
      </c>
      <c r="O406" s="104">
        <v>17.535</v>
      </c>
      <c r="P406" s="104">
        <v>17.690000000000001</v>
      </c>
      <c r="Q406" s="104">
        <v>18.656625784533887</v>
      </c>
      <c r="R406" s="104">
        <v>14.298207727773878</v>
      </c>
      <c r="S406" s="104">
        <v>16.664000000000001</v>
      </c>
      <c r="T406" s="104">
        <v>12.84043148519026</v>
      </c>
      <c r="U406" s="104">
        <v>13.343</v>
      </c>
      <c r="V406" s="104">
        <v>12.717000000000001</v>
      </c>
      <c r="W406" s="104">
        <v>16.206152460984395</v>
      </c>
      <c r="X406" s="104">
        <v>19.672999999999998</v>
      </c>
      <c r="Y406" s="104">
        <v>19.391999999999999</v>
      </c>
      <c r="Z406" s="105">
        <v>22.332000000000001</v>
      </c>
      <c r="AA406" s="105">
        <v>20.119</v>
      </c>
      <c r="AB406" s="105">
        <v>19.591486494076825</v>
      </c>
      <c r="AC406" s="104">
        <v>22.262713534983696</v>
      </c>
    </row>
    <row r="407" spans="1:29" x14ac:dyDescent="0.2">
      <c r="A407" s="147" t="s">
        <v>116</v>
      </c>
      <c r="B407" s="130" t="s">
        <v>43</v>
      </c>
      <c r="C407" s="104">
        <v>14.169802275898274</v>
      </c>
      <c r="D407" s="104">
        <v>11.134592212346515</v>
      </c>
      <c r="E407" s="104">
        <v>17.930834671821426</v>
      </c>
      <c r="F407" s="104">
        <v>18.822455344883856</v>
      </c>
      <c r="G407" s="104">
        <v>18.550481133584139</v>
      </c>
      <c r="H407" s="104">
        <v>21.819077129943715</v>
      </c>
      <c r="I407" s="104">
        <v>26.927584846674879</v>
      </c>
      <c r="J407" s="104">
        <v>33.773067213364456</v>
      </c>
      <c r="K407" s="104">
        <v>29.622287264856514</v>
      </c>
      <c r="L407" s="104">
        <v>27.398581271504508</v>
      </c>
      <c r="M407" s="104">
        <v>35.338891981401702</v>
      </c>
      <c r="N407" s="104">
        <v>26.858313760508331</v>
      </c>
      <c r="O407" s="104">
        <v>23.401</v>
      </c>
      <c r="P407" s="104">
        <v>23.219000000000001</v>
      </c>
      <c r="Q407" s="104">
        <v>27.024000000000001</v>
      </c>
      <c r="R407" s="104">
        <v>30.545999999999999</v>
      </c>
      <c r="S407" s="104">
        <v>30.797000000000001</v>
      </c>
      <c r="T407" s="104">
        <v>31.524408968092022</v>
      </c>
      <c r="U407" s="104">
        <v>32.087125146174259</v>
      </c>
      <c r="V407" s="104">
        <v>34.993582627425049</v>
      </c>
      <c r="W407" s="104">
        <v>35.181640074117368</v>
      </c>
      <c r="X407" s="104">
        <v>40.411999999999999</v>
      </c>
      <c r="Y407" s="104">
        <v>36.640999999999998</v>
      </c>
      <c r="Z407" s="105">
        <v>40.902000000000001</v>
      </c>
      <c r="AA407" s="105">
        <v>42.540999999999997</v>
      </c>
      <c r="AB407" s="105">
        <v>45.490329776714375</v>
      </c>
      <c r="AC407" s="104">
        <v>47.106000000000002</v>
      </c>
    </row>
    <row r="408" spans="1:29" x14ac:dyDescent="0.2">
      <c r="A408" s="147" t="s">
        <v>183</v>
      </c>
      <c r="B408" s="130" t="s">
        <v>44</v>
      </c>
      <c r="C408" s="104">
        <v>15.074505016514269</v>
      </c>
      <c r="D408" s="104">
        <v>35.91246631596362</v>
      </c>
      <c r="E408" s="104">
        <v>17.308512088043397</v>
      </c>
      <c r="F408" s="104">
        <v>21.159921051806361</v>
      </c>
      <c r="G408" s="104">
        <v>23.112213348203891</v>
      </c>
      <c r="H408" s="104">
        <v>33.936514405078135</v>
      </c>
      <c r="I408" s="104">
        <v>32.597844623678924</v>
      </c>
      <c r="J408" s="104">
        <v>54.186468675516529</v>
      </c>
      <c r="K408" s="104">
        <v>59.591064916147843</v>
      </c>
      <c r="L408" s="104">
        <v>51.750013364296812</v>
      </c>
      <c r="M408" s="104">
        <v>58.860851952702795</v>
      </c>
      <c r="N408" s="104">
        <v>70.14607976466668</v>
      </c>
      <c r="O408" s="104">
        <v>66.244</v>
      </c>
      <c r="P408" s="104">
        <v>56.515000000000001</v>
      </c>
      <c r="Q408" s="104">
        <v>72.236930463056865</v>
      </c>
      <c r="R408" s="104">
        <v>97.766999999999996</v>
      </c>
      <c r="S408" s="104">
        <v>75.345881896597533</v>
      </c>
      <c r="T408" s="104">
        <v>94.553740603757717</v>
      </c>
      <c r="U408" s="104">
        <v>106.33125689769604</v>
      </c>
      <c r="V408" s="104">
        <v>118.60616840285473</v>
      </c>
      <c r="W408" s="104">
        <v>202.38276231665171</v>
      </c>
      <c r="X408" s="104">
        <v>246.267</v>
      </c>
      <c r="Y408" s="104">
        <v>207.32900000000001</v>
      </c>
      <c r="Z408" s="105">
        <v>265.97399999999999</v>
      </c>
      <c r="AA408" s="105">
        <v>148.429</v>
      </c>
      <c r="AB408" s="105">
        <v>159.55497323210264</v>
      </c>
      <c r="AC408" s="104">
        <v>164.13300000000001</v>
      </c>
    </row>
    <row r="409" spans="1:29" x14ac:dyDescent="0.2">
      <c r="A409" s="147" t="s">
        <v>97</v>
      </c>
      <c r="B409" s="130" t="s">
        <v>45</v>
      </c>
      <c r="C409" s="104">
        <v>34.652583369896121</v>
      </c>
      <c r="D409" s="104">
        <v>65.901373453596534</v>
      </c>
      <c r="E409" s="104">
        <v>57.537638974401922</v>
      </c>
      <c r="F409" s="104">
        <v>61.134769732771232</v>
      </c>
      <c r="G409" s="104">
        <v>79.173704962074339</v>
      </c>
      <c r="H409" s="104">
        <v>70.932251312881277</v>
      </c>
      <c r="I409" s="104">
        <v>41.127833374568901</v>
      </c>
      <c r="J409" s="104">
        <v>34.280488137060495</v>
      </c>
      <c r="K409" s="104">
        <v>38.648081219562926</v>
      </c>
      <c r="L409" s="104">
        <v>38.416779825729016</v>
      </c>
      <c r="M409" s="104">
        <v>48.310083957665583</v>
      </c>
      <c r="N409" s="104">
        <v>41.975730222570931</v>
      </c>
      <c r="O409" s="104">
        <v>42.505000000000003</v>
      </c>
      <c r="P409" s="104">
        <v>38.692999999999998</v>
      </c>
      <c r="Q409" s="104">
        <v>40.520000000000003</v>
      </c>
      <c r="R409" s="104">
        <v>37.90367847285939</v>
      </c>
      <c r="S409" s="104">
        <v>41.930881256036898</v>
      </c>
      <c r="T409" s="104">
        <v>49.213877717332785</v>
      </c>
      <c r="U409" s="104">
        <v>50.803600153218035</v>
      </c>
      <c r="V409" s="104">
        <v>55.468856371132482</v>
      </c>
      <c r="W409" s="104">
        <v>56.592641468430813</v>
      </c>
      <c r="X409" s="104">
        <v>73.094999999999999</v>
      </c>
      <c r="Y409" s="104">
        <v>76.025000000000006</v>
      </c>
      <c r="Z409" s="105">
        <v>48.298999999999999</v>
      </c>
      <c r="AA409" s="105">
        <v>66.191000000000003</v>
      </c>
      <c r="AB409" s="105">
        <v>68.464619312248757</v>
      </c>
      <c r="AC409" s="104">
        <v>70.965000000000003</v>
      </c>
    </row>
    <row r="410" spans="1:29" x14ac:dyDescent="0.2">
      <c r="A410" s="147" t="s">
        <v>184</v>
      </c>
      <c r="B410" s="130" t="s">
        <v>46</v>
      </c>
      <c r="C410" s="104">
        <v>94.315662026932955</v>
      </c>
      <c r="D410" s="104">
        <v>95.473466882596028</v>
      </c>
      <c r="E410" s="104">
        <v>81.824045371019267</v>
      </c>
      <c r="F410" s="104">
        <v>69.559721192802556</v>
      </c>
      <c r="G410" s="104">
        <v>99.012058083975617</v>
      </c>
      <c r="H410" s="104">
        <v>112.95976385454442</v>
      </c>
      <c r="I410" s="104">
        <v>96.331831065011613</v>
      </c>
      <c r="J410" s="104">
        <v>101.20755540832425</v>
      </c>
      <c r="K410" s="104">
        <v>133.71348023402064</v>
      </c>
      <c r="L410" s="104">
        <v>126.93664892707622</v>
      </c>
      <c r="M410" s="104">
        <v>132.10836998538517</v>
      </c>
      <c r="N410" s="104">
        <v>135.99711527800659</v>
      </c>
      <c r="O410" s="104">
        <v>109.07599999999999</v>
      </c>
      <c r="P410" s="104">
        <v>115.29600000000001</v>
      </c>
      <c r="Q410" s="104">
        <v>121.125</v>
      </c>
      <c r="R410" s="104">
        <v>123.50932265721028</v>
      </c>
      <c r="S410" s="104">
        <v>123.7892532032328</v>
      </c>
      <c r="T410" s="104">
        <v>130.199398952313</v>
      </c>
      <c r="U410" s="104">
        <v>135.35512686767447</v>
      </c>
      <c r="V410" s="104">
        <v>139.91759363211747</v>
      </c>
      <c r="W410" s="104">
        <v>138.97847995195977</v>
      </c>
      <c r="X410" s="104">
        <v>156.494</v>
      </c>
      <c r="Y410" s="104">
        <v>170.06</v>
      </c>
      <c r="Z410" s="105">
        <v>153.11000000000001</v>
      </c>
      <c r="AA410" s="105">
        <v>154.22</v>
      </c>
      <c r="AB410" s="105">
        <v>156.09082748482402</v>
      </c>
      <c r="AC410" s="104">
        <v>167.89</v>
      </c>
    </row>
    <row r="411" spans="1:29" x14ac:dyDescent="0.2">
      <c r="A411" s="147" t="s">
        <v>153</v>
      </c>
      <c r="B411" s="130" t="s">
        <v>47</v>
      </c>
      <c r="C411" s="104">
        <v>0</v>
      </c>
      <c r="D411" s="104">
        <v>0</v>
      </c>
      <c r="E411" s="104">
        <v>0</v>
      </c>
      <c r="F411" s="104">
        <v>0</v>
      </c>
      <c r="G411" s="104">
        <v>0</v>
      </c>
      <c r="H411" s="104">
        <v>0</v>
      </c>
      <c r="I411" s="104">
        <v>0</v>
      </c>
      <c r="J411" s="104">
        <v>0</v>
      </c>
      <c r="K411" s="104">
        <v>0</v>
      </c>
      <c r="L411" s="104">
        <v>0</v>
      </c>
      <c r="M411" s="104">
        <v>0</v>
      </c>
      <c r="N411" s="104">
        <v>0</v>
      </c>
      <c r="O411" s="104">
        <v>0</v>
      </c>
      <c r="P411" s="104">
        <v>0</v>
      </c>
      <c r="Q411" s="104">
        <v>0</v>
      </c>
      <c r="R411" s="104">
        <v>0</v>
      </c>
      <c r="S411" s="104">
        <v>0</v>
      </c>
      <c r="T411" s="104">
        <v>0</v>
      </c>
      <c r="U411" s="104">
        <v>0</v>
      </c>
      <c r="V411" s="104">
        <v>0</v>
      </c>
      <c r="W411" s="104">
        <v>0</v>
      </c>
      <c r="X411" s="104">
        <v>0</v>
      </c>
      <c r="Y411" s="104">
        <v>0</v>
      </c>
      <c r="Z411" s="105">
        <v>0</v>
      </c>
      <c r="AA411" s="105">
        <v>0</v>
      </c>
      <c r="AB411" s="105">
        <v>0</v>
      </c>
      <c r="AC411" s="104">
        <v>0</v>
      </c>
    </row>
    <row r="412" spans="1:29" x14ac:dyDescent="0.2">
      <c r="A412" s="147" t="s">
        <v>185</v>
      </c>
      <c r="B412" s="130" t="s">
        <v>48</v>
      </c>
      <c r="C412" s="104">
        <v>50.354109090768091</v>
      </c>
      <c r="D412" s="104">
        <v>50.390634579400228</v>
      </c>
      <c r="E412" s="104">
        <v>40.329834953087477</v>
      </c>
      <c r="F412" s="104">
        <v>44.598866991828473</v>
      </c>
      <c r="G412" s="104">
        <v>54.738225181695483</v>
      </c>
      <c r="H412" s="104">
        <v>58.06720932377609</v>
      </c>
      <c r="I412" s="104">
        <v>63.677219893047962</v>
      </c>
      <c r="J412" s="104">
        <v>60.478433515419873</v>
      </c>
      <c r="K412" s="104">
        <v>58.776913486636154</v>
      </c>
      <c r="L412" s="104">
        <v>63.387782281308233</v>
      </c>
      <c r="M412" s="104">
        <v>66.084707749366288</v>
      </c>
      <c r="N412" s="104">
        <v>72.759514397236487</v>
      </c>
      <c r="O412" s="104">
        <v>76.459999999999994</v>
      </c>
      <c r="P412" s="104">
        <v>82.983999999999995</v>
      </c>
      <c r="Q412" s="104">
        <v>82.838999999999999</v>
      </c>
      <c r="R412" s="104">
        <v>62.997</v>
      </c>
      <c r="S412" s="104">
        <v>56.076000000000001</v>
      </c>
      <c r="T412" s="104">
        <v>49.820999999999998</v>
      </c>
      <c r="U412" s="104">
        <v>50.402999999999999</v>
      </c>
      <c r="V412" s="104">
        <v>44.860999999999997</v>
      </c>
      <c r="W412" s="104">
        <v>55.973999999999997</v>
      </c>
      <c r="X412" s="104">
        <v>50.692</v>
      </c>
      <c r="Y412" s="104">
        <v>77.995999999999995</v>
      </c>
      <c r="Z412" s="105">
        <v>92.278451327031135</v>
      </c>
      <c r="AA412" s="105">
        <v>92.710896014729514</v>
      </c>
      <c r="AB412" s="105">
        <v>102.85980996347179</v>
      </c>
      <c r="AC412" s="104">
        <v>108.97499999999999</v>
      </c>
    </row>
    <row r="413" spans="1:29" x14ac:dyDescent="0.2">
      <c r="A413" s="147" t="s">
        <v>186</v>
      </c>
      <c r="B413" s="130" t="s">
        <v>50</v>
      </c>
      <c r="C413" s="104">
        <v>47.089230337565155</v>
      </c>
      <c r="D413" s="104">
        <v>45.299409017371943</v>
      </c>
      <c r="E413" s="104">
        <v>43.9187025039557</v>
      </c>
      <c r="F413" s="104">
        <v>46.067839991835875</v>
      </c>
      <c r="G413" s="104">
        <v>49.572657061073699</v>
      </c>
      <c r="H413" s="104">
        <v>53.060227739509919</v>
      </c>
      <c r="I413" s="104">
        <v>57.158774656007829</v>
      </c>
      <c r="J413" s="104">
        <v>56.211984806262826</v>
      </c>
      <c r="K413" s="104">
        <v>57.256512039947616</v>
      </c>
      <c r="L413" s="104">
        <v>56.076312612605797</v>
      </c>
      <c r="M413" s="104">
        <v>61.028854126368842</v>
      </c>
      <c r="N413" s="104">
        <v>69.088973824649059</v>
      </c>
      <c r="O413" s="104">
        <v>71.126999999999995</v>
      </c>
      <c r="P413" s="104">
        <v>73.313000000000002</v>
      </c>
      <c r="Q413" s="104">
        <v>73.653000000000006</v>
      </c>
      <c r="R413" s="104">
        <v>72.341999999999999</v>
      </c>
      <c r="S413" s="104">
        <v>70.299000000000007</v>
      </c>
      <c r="T413" s="104">
        <v>72.019000000000005</v>
      </c>
      <c r="U413" s="104">
        <v>75.83</v>
      </c>
      <c r="V413" s="104">
        <v>77.855000000000004</v>
      </c>
      <c r="W413" s="104">
        <v>81.459000000000003</v>
      </c>
      <c r="X413" s="104">
        <v>85.935000000000002</v>
      </c>
      <c r="Y413" s="104">
        <v>101.35299999999999</v>
      </c>
      <c r="Z413" s="105">
        <v>99.379742972441946</v>
      </c>
      <c r="AA413" s="105">
        <v>103.26900000000001</v>
      </c>
      <c r="AB413" s="105">
        <v>106.13278621738186</v>
      </c>
      <c r="AC413" s="104">
        <v>106.613</v>
      </c>
    </row>
    <row r="414" spans="1:29" x14ac:dyDescent="0.2">
      <c r="A414" s="147" t="s">
        <v>117</v>
      </c>
      <c r="B414" s="130" t="s">
        <v>51</v>
      </c>
      <c r="C414" s="104">
        <v>1.6478043282053965</v>
      </c>
      <c r="D414" s="104">
        <v>1.4576691315146837</v>
      </c>
      <c r="E414" s="104">
        <v>1.4917272432587747</v>
      </c>
      <c r="F414" s="104">
        <v>1.7015134944078563</v>
      </c>
      <c r="G414" s="104">
        <v>1.7062597981703538</v>
      </c>
      <c r="H414" s="104">
        <v>1.5697498291814382</v>
      </c>
      <c r="I414" s="104">
        <v>1.7351486706740569</v>
      </c>
      <c r="J414" s="104">
        <v>1.9174933512929369</v>
      </c>
      <c r="K414" s="104">
        <v>2.4296720349372363</v>
      </c>
      <c r="L414" s="104">
        <v>2.5565772874111903</v>
      </c>
      <c r="M414" s="104">
        <v>1.974672069747998</v>
      </c>
      <c r="N414" s="104">
        <v>2.5857534430086293</v>
      </c>
      <c r="O414" s="104">
        <v>0.89900000000000002</v>
      </c>
      <c r="P414" s="104">
        <v>0.96799999999999997</v>
      </c>
      <c r="Q414" s="104">
        <v>2.7170000000000001</v>
      </c>
      <c r="R414" s="104">
        <v>2.8013085638849669</v>
      </c>
      <c r="S414" s="104">
        <v>2.786</v>
      </c>
      <c r="T414" s="104">
        <v>2.9430000000000001</v>
      </c>
      <c r="U414" s="104">
        <v>3.0179999999999998</v>
      </c>
      <c r="V414" s="104">
        <v>2.9806711774790107</v>
      </c>
      <c r="W414" s="104">
        <v>2.879</v>
      </c>
      <c r="X414" s="104">
        <v>3.1139999999999999</v>
      </c>
      <c r="Y414" s="104">
        <v>3.11</v>
      </c>
      <c r="Z414" s="105">
        <v>3.1398857526592909</v>
      </c>
      <c r="AA414" s="105">
        <v>3.2300538474554354</v>
      </c>
      <c r="AB414" s="105">
        <v>3.2697006534476643</v>
      </c>
      <c r="AC414" s="104">
        <v>3.29</v>
      </c>
    </row>
    <row r="415" spans="1:29" x14ac:dyDescent="0.2">
      <c r="A415" s="147" t="s">
        <v>118</v>
      </c>
      <c r="B415" s="130" t="s">
        <v>52</v>
      </c>
      <c r="C415" s="104">
        <v>0</v>
      </c>
      <c r="D415" s="104">
        <v>0</v>
      </c>
      <c r="E415" s="104">
        <v>0</v>
      </c>
      <c r="F415" s="104">
        <v>0</v>
      </c>
      <c r="G415" s="104">
        <v>0</v>
      </c>
      <c r="H415" s="104">
        <v>0</v>
      </c>
      <c r="I415" s="104">
        <v>0</v>
      </c>
      <c r="J415" s="104">
        <v>0</v>
      </c>
      <c r="K415" s="104">
        <v>0</v>
      </c>
      <c r="L415" s="104">
        <v>0</v>
      </c>
      <c r="M415" s="104">
        <v>0</v>
      </c>
      <c r="N415" s="104">
        <v>0</v>
      </c>
      <c r="O415" s="104">
        <v>0</v>
      </c>
      <c r="P415" s="104">
        <v>0</v>
      </c>
      <c r="Q415" s="104">
        <v>0</v>
      </c>
      <c r="R415" s="104">
        <v>0</v>
      </c>
      <c r="S415" s="104">
        <v>0</v>
      </c>
      <c r="T415" s="104">
        <v>0</v>
      </c>
      <c r="U415" s="104">
        <v>0</v>
      </c>
      <c r="V415" s="104">
        <v>0</v>
      </c>
      <c r="W415" s="104">
        <v>0</v>
      </c>
      <c r="X415" s="104">
        <v>0</v>
      </c>
      <c r="Y415" s="104">
        <v>0</v>
      </c>
      <c r="Z415" s="105">
        <v>0</v>
      </c>
      <c r="AA415" s="105">
        <v>0</v>
      </c>
      <c r="AB415" s="105">
        <v>0</v>
      </c>
      <c r="AC415" s="104">
        <v>0</v>
      </c>
    </row>
    <row r="416" spans="1:29" x14ac:dyDescent="0.2">
      <c r="A416" s="147" t="s">
        <v>187</v>
      </c>
      <c r="B416" s="130" t="s">
        <v>53</v>
      </c>
      <c r="C416" s="104">
        <v>5.9647519925794477</v>
      </c>
      <c r="D416" s="104">
        <v>5.8696782222297745</v>
      </c>
      <c r="E416" s="104">
        <v>8.1716409050546073</v>
      </c>
      <c r="F416" s="104">
        <v>9.4515925065267989</v>
      </c>
      <c r="G416" s="104">
        <v>9.6712910678299817</v>
      </c>
      <c r="H416" s="104">
        <v>9.1987572797578334</v>
      </c>
      <c r="I416" s="104">
        <v>8.9868770436250269</v>
      </c>
      <c r="J416" s="104">
        <v>8.7404329768586067</v>
      </c>
      <c r="K416" s="104">
        <v>8.9252655320612782</v>
      </c>
      <c r="L416" s="104">
        <v>9.4862862522459626</v>
      </c>
      <c r="M416" s="104">
        <v>10.028506023297217</v>
      </c>
      <c r="N416" s="104">
        <v>10.539045274660268</v>
      </c>
      <c r="O416" s="104">
        <v>11.090999999999999</v>
      </c>
      <c r="P416" s="104">
        <v>11.303000000000001</v>
      </c>
      <c r="Q416" s="104">
        <v>14.071</v>
      </c>
      <c r="R416" s="104">
        <v>13.986000000000001</v>
      </c>
      <c r="S416" s="104">
        <v>17.231000000000002</v>
      </c>
      <c r="T416" s="104">
        <v>14.675000000000001</v>
      </c>
      <c r="U416" s="104">
        <v>19.471</v>
      </c>
      <c r="V416" s="104">
        <v>19.39</v>
      </c>
      <c r="W416" s="104">
        <v>27.960999999999999</v>
      </c>
      <c r="X416" s="104">
        <v>29.747</v>
      </c>
      <c r="Y416" s="104">
        <v>31.122</v>
      </c>
      <c r="Z416" s="105">
        <v>23.992762511818828</v>
      </c>
      <c r="AA416" s="105">
        <v>18.977621341615539</v>
      </c>
      <c r="AB416" s="105">
        <v>19.0804188886646</v>
      </c>
      <c r="AC416" s="104">
        <v>20.062999999999999</v>
      </c>
    </row>
    <row r="417" spans="1:29" x14ac:dyDescent="0.2">
      <c r="A417" s="147" t="s">
        <v>188</v>
      </c>
      <c r="B417" s="130" t="s">
        <v>54</v>
      </c>
      <c r="C417" s="104">
        <v>334.09630780365637</v>
      </c>
      <c r="D417" s="104">
        <v>310.91364685950992</v>
      </c>
      <c r="E417" s="104">
        <v>376.34545344758567</v>
      </c>
      <c r="F417" s="104">
        <v>404.02536276021198</v>
      </c>
      <c r="G417" s="104">
        <v>418.35801718069729</v>
      </c>
      <c r="H417" s="104">
        <v>426.42514553790403</v>
      </c>
      <c r="I417" s="104">
        <v>453.94623359050348</v>
      </c>
      <c r="J417" s="104">
        <v>530.19626047388715</v>
      </c>
      <c r="K417" s="104">
        <v>522.69452208978464</v>
      </c>
      <c r="L417" s="104">
        <v>530.4598800359912</v>
      </c>
      <c r="M417" s="104">
        <v>542.22717117427862</v>
      </c>
      <c r="N417" s="104">
        <v>578.01217622842717</v>
      </c>
      <c r="O417" s="104">
        <v>605.62</v>
      </c>
      <c r="P417" s="104">
        <v>633.61199999999997</v>
      </c>
      <c r="Q417" s="104">
        <v>658.322</v>
      </c>
      <c r="R417" s="104">
        <v>684.10599999999999</v>
      </c>
      <c r="S417" s="104">
        <v>752.99999999999989</v>
      </c>
      <c r="T417" s="104">
        <v>760.74800000000005</v>
      </c>
      <c r="U417" s="104">
        <v>787.86</v>
      </c>
      <c r="V417" s="104">
        <v>784.99331367837544</v>
      </c>
      <c r="W417" s="104">
        <v>746.154</v>
      </c>
      <c r="X417" s="104">
        <v>773.35</v>
      </c>
      <c r="Y417" s="104">
        <v>759.92600000000004</v>
      </c>
      <c r="Z417" s="105">
        <v>815.81295932627745</v>
      </c>
      <c r="AA417" s="105">
        <v>952.33759887186875</v>
      </c>
      <c r="AB417" s="105">
        <v>1011.4627920760803</v>
      </c>
      <c r="AC417" s="104">
        <v>1049.2</v>
      </c>
    </row>
    <row r="418" spans="1:29" x14ac:dyDescent="0.2">
      <c r="A418" s="147" t="s">
        <v>189</v>
      </c>
      <c r="B418" s="130" t="s">
        <v>55</v>
      </c>
      <c r="C418" s="104">
        <v>141.82848529015959</v>
      </c>
      <c r="D418" s="104">
        <v>136.75214117699636</v>
      </c>
      <c r="E418" s="104">
        <v>171.14783248523545</v>
      </c>
      <c r="F418" s="104">
        <v>237.584157991252</v>
      </c>
      <c r="G418" s="104">
        <v>249.58709341654466</v>
      </c>
      <c r="H418" s="104">
        <v>232.6216915798735</v>
      </c>
      <c r="I418" s="104">
        <v>244.46265096227046</v>
      </c>
      <c r="J418" s="104">
        <v>262.34102891801922</v>
      </c>
      <c r="K418" s="104">
        <v>266.23086937173451</v>
      </c>
      <c r="L418" s="104">
        <v>337.69114338985133</v>
      </c>
      <c r="M418" s="104">
        <v>378.07584342335264</v>
      </c>
      <c r="N418" s="104">
        <v>371.01372287486043</v>
      </c>
      <c r="O418" s="104">
        <v>363.47300000000001</v>
      </c>
      <c r="P418" s="104">
        <v>369.28300000000002</v>
      </c>
      <c r="Q418" s="104">
        <v>383.71600000000001</v>
      </c>
      <c r="R418" s="104">
        <v>393.43799999999999</v>
      </c>
      <c r="S418" s="104">
        <v>396.553</v>
      </c>
      <c r="T418" s="104">
        <v>428.93</v>
      </c>
      <c r="U418" s="104">
        <v>434.22699999999998</v>
      </c>
      <c r="V418" s="104">
        <v>480.8</v>
      </c>
      <c r="W418" s="104">
        <v>514.31600000000003</v>
      </c>
      <c r="X418" s="104">
        <v>550.72500000000002</v>
      </c>
      <c r="Y418" s="104">
        <v>583.48299999999995</v>
      </c>
      <c r="Z418" s="105">
        <v>700.12887861568504</v>
      </c>
      <c r="AA418" s="105">
        <v>666.23154661495005</v>
      </c>
      <c r="AB418" s="105">
        <v>696.0668050455356</v>
      </c>
      <c r="AC418" s="104">
        <v>739.495</v>
      </c>
    </row>
    <row r="419" spans="1:29" x14ac:dyDescent="0.2">
      <c r="A419" s="147" t="s">
        <v>190</v>
      </c>
      <c r="B419" s="130" t="s">
        <v>56</v>
      </c>
      <c r="C419" s="104">
        <v>18.132719813208219</v>
      </c>
      <c r="D419" s="104">
        <v>18.123789794733888</v>
      </c>
      <c r="E419" s="104">
        <v>18.270993267834424</v>
      </c>
      <c r="F419" s="104">
        <v>27.417720057185772</v>
      </c>
      <c r="G419" s="104">
        <v>27.090962923835679</v>
      </c>
      <c r="H419" s="104">
        <v>31.988664618258262</v>
      </c>
      <c r="I419" s="104">
        <v>47.106146664128133</v>
      </c>
      <c r="J419" s="104">
        <v>41.010647798478317</v>
      </c>
      <c r="K419" s="104">
        <v>45.996704853751503</v>
      </c>
      <c r="L419" s="104">
        <v>50.508108964612696</v>
      </c>
      <c r="M419" s="104">
        <v>53.794270578044447</v>
      </c>
      <c r="N419" s="104">
        <v>69.417846457647727</v>
      </c>
      <c r="O419" s="104">
        <v>198.33099999999999</v>
      </c>
      <c r="P419" s="104">
        <v>219.99100000000001</v>
      </c>
      <c r="Q419" s="104">
        <v>228.43600000000001</v>
      </c>
      <c r="R419" s="104">
        <v>256.39876605315249</v>
      </c>
      <c r="S419" s="104">
        <v>234.35400000000001</v>
      </c>
      <c r="T419" s="104">
        <v>249.38994784957814</v>
      </c>
      <c r="U419" s="104">
        <v>251.47200000000001</v>
      </c>
      <c r="V419" s="104">
        <v>216.937230422645</v>
      </c>
      <c r="W419" s="104">
        <v>241.64711132246953</v>
      </c>
      <c r="X419" s="104">
        <v>297.37400000000002</v>
      </c>
      <c r="Y419" s="104">
        <v>334.55</v>
      </c>
      <c r="Z419" s="105">
        <v>299.30928200395408</v>
      </c>
      <c r="AA419" s="105">
        <v>356.84561462619877</v>
      </c>
      <c r="AB419" s="105">
        <v>358.08520710988319</v>
      </c>
      <c r="AC419" s="104">
        <v>377.95800000000003</v>
      </c>
    </row>
    <row r="420" spans="1:29" x14ac:dyDescent="0.2">
      <c r="A420" s="147" t="s">
        <v>104</v>
      </c>
      <c r="B420" s="130" t="s">
        <v>57</v>
      </c>
      <c r="C420" s="104">
        <v>35.930887704399474</v>
      </c>
      <c r="D420" s="104">
        <v>36.39702515569374</v>
      </c>
      <c r="E420" s="104">
        <v>34.061886615612764</v>
      </c>
      <c r="F420" s="104">
        <v>28.570804949373699</v>
      </c>
      <c r="G420" s="104">
        <v>27.72649452514576</v>
      </c>
      <c r="H420" s="104">
        <v>20.846082965710018</v>
      </c>
      <c r="I420" s="104">
        <v>24.958010375394892</v>
      </c>
      <c r="J420" s="104">
        <v>27.429893160276123</v>
      </c>
      <c r="K420" s="104">
        <v>21.974789115900091</v>
      </c>
      <c r="L420" s="104">
        <v>31.512907705533259</v>
      </c>
      <c r="M420" s="104">
        <v>37.425874082339604</v>
      </c>
      <c r="N420" s="104">
        <v>36.463039526799065</v>
      </c>
      <c r="O420" s="104">
        <v>40.704000000000001</v>
      </c>
      <c r="P420" s="104">
        <v>38.029000000000003</v>
      </c>
      <c r="Q420" s="104">
        <v>55.637999999999998</v>
      </c>
      <c r="R420" s="104">
        <v>59.951999999999998</v>
      </c>
      <c r="S420" s="104">
        <v>71.344999999999999</v>
      </c>
      <c r="T420" s="104">
        <v>68.727999999999994</v>
      </c>
      <c r="U420" s="104">
        <v>74.894999999999996</v>
      </c>
      <c r="V420" s="104">
        <v>75.503</v>
      </c>
      <c r="W420" s="104">
        <v>87.875</v>
      </c>
      <c r="X420" s="104">
        <v>94.132999999999996</v>
      </c>
      <c r="Y420" s="104">
        <v>136.696</v>
      </c>
      <c r="Z420" s="105">
        <v>154.20158726040623</v>
      </c>
      <c r="AA420" s="105">
        <v>100.07134514367824</v>
      </c>
      <c r="AB420" s="105">
        <v>115.94989012652098</v>
      </c>
      <c r="AC420" s="104">
        <v>118.13800000000001</v>
      </c>
    </row>
    <row r="421" spans="1:29" x14ac:dyDescent="0.2">
      <c r="A421" s="147" t="s">
        <v>191</v>
      </c>
      <c r="B421" s="130" t="s">
        <v>58</v>
      </c>
      <c r="C421" s="104">
        <v>370.59138975990516</v>
      </c>
      <c r="D421" s="104">
        <v>378.98496689246423</v>
      </c>
      <c r="E421" s="104">
        <v>379.1889219660992</v>
      </c>
      <c r="F421" s="104">
        <v>387.94051889953249</v>
      </c>
      <c r="G421" s="104">
        <v>438.34184137322671</v>
      </c>
      <c r="H421" s="104">
        <v>406.8900246815046</v>
      </c>
      <c r="I421" s="104">
        <v>420.95056096474929</v>
      </c>
      <c r="J421" s="104">
        <v>455.88513031985076</v>
      </c>
      <c r="K421" s="104">
        <v>464.73304007870206</v>
      </c>
      <c r="L421" s="104">
        <v>490.22629985566635</v>
      </c>
      <c r="M421" s="104">
        <v>534.0842268815494</v>
      </c>
      <c r="N421" s="104">
        <v>565.27497932512915</v>
      </c>
      <c r="O421" s="104">
        <v>563.02800000000002</v>
      </c>
      <c r="P421" s="104">
        <v>584.58199999999999</v>
      </c>
      <c r="Q421" s="104">
        <v>600.81799999999998</v>
      </c>
      <c r="R421" s="104">
        <v>618.61699999999996</v>
      </c>
      <c r="S421" s="104">
        <v>602.71500000000003</v>
      </c>
      <c r="T421" s="104">
        <v>562.779</v>
      </c>
      <c r="U421" s="104">
        <v>597.87900000000002</v>
      </c>
      <c r="V421" s="104">
        <v>640.03200000000004</v>
      </c>
      <c r="W421" s="104">
        <v>670.97900000000004</v>
      </c>
      <c r="X421" s="104">
        <v>690.62699999999995</v>
      </c>
      <c r="Y421" s="104">
        <v>714.28</v>
      </c>
      <c r="Z421" s="105">
        <v>741.55286403567084</v>
      </c>
      <c r="AA421" s="105">
        <v>759.37850349914345</v>
      </c>
      <c r="AB421" s="105">
        <v>786.9707944965844</v>
      </c>
      <c r="AC421" s="104">
        <v>813.32600000000002</v>
      </c>
    </row>
    <row r="422" spans="1:29" x14ac:dyDescent="0.2">
      <c r="A422" s="147" t="s">
        <v>192</v>
      </c>
      <c r="B422" s="130" t="s">
        <v>59</v>
      </c>
      <c r="C422" s="104">
        <v>8.642490179788668</v>
      </c>
      <c r="D422" s="104">
        <v>10.376788329136259</v>
      </c>
      <c r="E422" s="104">
        <v>8.2095036296016914</v>
      </c>
      <c r="F422" s="104">
        <v>29.188242842287313</v>
      </c>
      <c r="G422" s="104">
        <v>26.916700753473314</v>
      </c>
      <c r="H422" s="104">
        <v>20.739081171708946</v>
      </c>
      <c r="I422" s="104">
        <v>19.93241909775573</v>
      </c>
      <c r="J422" s="104">
        <v>44.700305518695032</v>
      </c>
      <c r="K422" s="104">
        <v>55.337400267906894</v>
      </c>
      <c r="L422" s="104">
        <v>64.828799327290966</v>
      </c>
      <c r="M422" s="104">
        <v>32.003496996943177</v>
      </c>
      <c r="N422" s="104">
        <v>37.467851177870031</v>
      </c>
      <c r="O422" s="104">
        <v>23.721</v>
      </c>
      <c r="P422" s="104">
        <v>21.649000000000001</v>
      </c>
      <c r="Q422" s="104">
        <v>23.286931318819811</v>
      </c>
      <c r="R422" s="104">
        <v>22.155789520254388</v>
      </c>
      <c r="S422" s="104">
        <v>26.345337177694326</v>
      </c>
      <c r="T422" s="104">
        <v>34.122130936255246</v>
      </c>
      <c r="U422" s="104">
        <v>28.962</v>
      </c>
      <c r="V422" s="104">
        <v>28.873999999999999</v>
      </c>
      <c r="W422" s="104">
        <v>34.211762427569383</v>
      </c>
      <c r="X422" s="104">
        <v>40.372999999999998</v>
      </c>
      <c r="Y422" s="104">
        <v>30.428000000000001</v>
      </c>
      <c r="Z422" s="105">
        <v>21.83688950901939</v>
      </c>
      <c r="AA422" s="105">
        <v>24.6</v>
      </c>
      <c r="AB422" s="105">
        <v>26.593477849220442</v>
      </c>
      <c r="AC422" s="104">
        <v>28.402999999999999</v>
      </c>
    </row>
    <row r="423" spans="1:29" x14ac:dyDescent="0.2">
      <c r="A423" s="147" t="s">
        <v>193</v>
      </c>
      <c r="B423" s="130" t="s">
        <v>61</v>
      </c>
      <c r="C423" s="104">
        <v>587.41899999999998</v>
      </c>
      <c r="D423" s="104">
        <v>577.38099999999997</v>
      </c>
      <c r="E423" s="104">
        <v>598.06299999999999</v>
      </c>
      <c r="F423" s="104">
        <v>623.86800000000005</v>
      </c>
      <c r="G423" s="104">
        <v>625.44000000000005</v>
      </c>
      <c r="H423" s="104">
        <v>628.88900000000001</v>
      </c>
      <c r="I423" s="104">
        <v>659.00199999999995</v>
      </c>
      <c r="J423" s="104">
        <v>693.26599999999996</v>
      </c>
      <c r="K423" s="104">
        <v>772.97199999999998</v>
      </c>
      <c r="L423" s="104">
        <v>759.34399999999994</v>
      </c>
      <c r="M423" s="104">
        <v>822.47299999999996</v>
      </c>
      <c r="N423" s="104">
        <v>855.89931070310286</v>
      </c>
      <c r="O423" s="104">
        <v>854.73</v>
      </c>
      <c r="P423" s="104">
        <v>881.19399999999996</v>
      </c>
      <c r="Q423" s="104">
        <v>1001.674</v>
      </c>
      <c r="R423" s="104">
        <v>1117.883</v>
      </c>
      <c r="S423" s="104">
        <v>1206.9739999999999</v>
      </c>
      <c r="T423" s="104">
        <v>1306.1020000000001</v>
      </c>
      <c r="U423" s="104">
        <v>1408.037</v>
      </c>
      <c r="V423" s="104">
        <v>1443.02237199908</v>
      </c>
      <c r="W423" s="104">
        <v>1528.97</v>
      </c>
      <c r="X423" s="104">
        <v>1584.84</v>
      </c>
      <c r="Y423" s="104">
        <v>1663.9469999999999</v>
      </c>
      <c r="Z423" s="105">
        <v>1709.1554798675227</v>
      </c>
      <c r="AA423" s="105">
        <v>1676.4806695597802</v>
      </c>
      <c r="AB423" s="105">
        <v>1739.1634598380599</v>
      </c>
      <c r="AC423" s="104">
        <v>1769.2280000000001</v>
      </c>
    </row>
    <row r="424" spans="1:29" x14ac:dyDescent="0.2">
      <c r="A424" s="147" t="s">
        <v>60</v>
      </c>
      <c r="B424" s="130" t="s">
        <v>62</v>
      </c>
      <c r="C424" s="104">
        <v>198.11679436564344</v>
      </c>
      <c r="D424" s="104">
        <v>191.27803006875359</v>
      </c>
      <c r="E424" s="104">
        <v>198.96353872669781</v>
      </c>
      <c r="F424" s="104">
        <v>202.87994885597078</v>
      </c>
      <c r="G424" s="104">
        <v>216.06210097053815</v>
      </c>
      <c r="H424" s="104">
        <v>237.86272105996557</v>
      </c>
      <c r="I424" s="104">
        <v>255.66174698450615</v>
      </c>
      <c r="J424" s="104">
        <v>240.02780691420426</v>
      </c>
      <c r="K424" s="104">
        <v>267.70786983925814</v>
      </c>
      <c r="L424" s="104">
        <v>285.76968033985139</v>
      </c>
      <c r="M424" s="104">
        <v>296.37410694587152</v>
      </c>
      <c r="N424" s="104">
        <v>312.20153918641466</v>
      </c>
      <c r="O424" s="104">
        <v>315.95699999999999</v>
      </c>
      <c r="P424" s="104">
        <v>347.803</v>
      </c>
      <c r="Q424" s="104">
        <v>381.334</v>
      </c>
      <c r="R424" s="104">
        <v>398.60500000000002</v>
      </c>
      <c r="S424" s="104">
        <v>402.78800000000001</v>
      </c>
      <c r="T424" s="104">
        <v>424.87700000000018</v>
      </c>
      <c r="U424" s="104">
        <v>439.26600000000002</v>
      </c>
      <c r="V424" s="104">
        <v>458.62200000000024</v>
      </c>
      <c r="W424" s="104">
        <v>480.42899999999997</v>
      </c>
      <c r="X424" s="104">
        <v>509.19799999999998</v>
      </c>
      <c r="Y424" s="104">
        <v>534.245</v>
      </c>
      <c r="Z424" s="105">
        <v>566.430653359286</v>
      </c>
      <c r="AA424" s="105">
        <v>579.154</v>
      </c>
      <c r="AB424" s="105">
        <v>611.75495021292807</v>
      </c>
      <c r="AC424" s="104">
        <v>634.12300000000005</v>
      </c>
    </row>
    <row r="425" spans="1:29" x14ac:dyDescent="0.2">
      <c r="A425" s="147" t="s">
        <v>119</v>
      </c>
      <c r="B425" s="130" t="s">
        <v>63</v>
      </c>
      <c r="C425" s="104">
        <v>126.69590062790667</v>
      </c>
      <c r="D425" s="104">
        <v>119.56196450663224</v>
      </c>
      <c r="E425" s="104">
        <v>136.41220741119284</v>
      </c>
      <c r="F425" s="104">
        <v>148.68968447997759</v>
      </c>
      <c r="G425" s="104">
        <v>171.65227234774537</v>
      </c>
      <c r="H425" s="104">
        <v>181.75176657846063</v>
      </c>
      <c r="I425" s="104">
        <v>208.86797500209755</v>
      </c>
      <c r="J425" s="104">
        <v>200.84020471222485</v>
      </c>
      <c r="K425" s="104">
        <v>220.16258362279089</v>
      </c>
      <c r="L425" s="104">
        <v>240.23176959164826</v>
      </c>
      <c r="M425" s="104">
        <v>255.31810073266749</v>
      </c>
      <c r="N425" s="104">
        <v>286.29572499587675</v>
      </c>
      <c r="O425" s="104">
        <v>290.43099999999998</v>
      </c>
      <c r="P425" s="104">
        <v>298.56400000000002</v>
      </c>
      <c r="Q425" s="104">
        <v>301.49400000000003</v>
      </c>
      <c r="R425" s="104">
        <v>311.23599999999999</v>
      </c>
      <c r="S425" s="104">
        <v>317.64100000000002</v>
      </c>
      <c r="T425" s="104">
        <v>323.21199999999999</v>
      </c>
      <c r="U425" s="104">
        <v>337.577</v>
      </c>
      <c r="V425" s="104">
        <v>348.94999999999965</v>
      </c>
      <c r="W425" s="104">
        <v>362.54599999999999</v>
      </c>
      <c r="X425" s="104">
        <v>380.94099999999997</v>
      </c>
      <c r="Y425" s="104">
        <v>400.94400000000002</v>
      </c>
      <c r="Z425" s="105">
        <v>406.70749789024057</v>
      </c>
      <c r="AA425" s="105">
        <v>416.24200000000002</v>
      </c>
      <c r="AB425" s="105">
        <v>443.04272005747504</v>
      </c>
      <c r="AC425" s="104">
        <v>454.16899999999998</v>
      </c>
    </row>
    <row r="426" spans="1:29" x14ac:dyDescent="0.2">
      <c r="A426" s="147" t="s">
        <v>101</v>
      </c>
      <c r="B426" s="130"/>
      <c r="C426" s="104">
        <v>154.37321953383659</v>
      </c>
      <c r="D426" s="104">
        <v>175.48413717464055</v>
      </c>
      <c r="E426" s="104">
        <v>172.2351964616295</v>
      </c>
      <c r="F426" s="104">
        <v>210.44967018545412</v>
      </c>
      <c r="G426" s="104">
        <v>258.79775557205562</v>
      </c>
      <c r="H426" s="104">
        <v>264.99552742604249</v>
      </c>
      <c r="I426" s="104">
        <v>297.55243497201116</v>
      </c>
      <c r="J426" s="104">
        <v>264.85084997054213</v>
      </c>
      <c r="K426" s="104">
        <v>282.37877503519377</v>
      </c>
      <c r="L426" s="104">
        <v>311.79430225428769</v>
      </c>
      <c r="M426" s="104">
        <v>320.15968113891256</v>
      </c>
      <c r="N426" s="104">
        <v>334.24797983770054</v>
      </c>
      <c r="O426" s="104">
        <v>365.23500000000001</v>
      </c>
      <c r="P426" s="104">
        <v>348.50099999999998</v>
      </c>
      <c r="Q426" s="104">
        <v>368.04700000000003</v>
      </c>
      <c r="R426" s="104">
        <v>341.53899999999999</v>
      </c>
      <c r="S426" s="104">
        <v>341.94099999999997</v>
      </c>
      <c r="T426" s="104">
        <v>354.75099999999998</v>
      </c>
      <c r="U426" s="104">
        <v>369.86700000000002</v>
      </c>
      <c r="V426" s="104">
        <v>377.06</v>
      </c>
      <c r="W426" s="104">
        <v>387.98200000000003</v>
      </c>
      <c r="X426" s="104">
        <v>405.78899999999999</v>
      </c>
      <c r="Y426" s="104">
        <v>389.45699999999999</v>
      </c>
      <c r="Z426" s="105">
        <v>459.06314747246159</v>
      </c>
      <c r="AA426" s="105">
        <v>484.25799999999998</v>
      </c>
      <c r="AB426" s="105">
        <v>501.93287344372197</v>
      </c>
      <c r="AC426" s="104">
        <v>511.86799999999999</v>
      </c>
    </row>
    <row r="427" spans="1:29" ht="10.8" thickBot="1" x14ac:dyDescent="0.25">
      <c r="A427" s="147" t="s">
        <v>75</v>
      </c>
      <c r="B427" s="130" t="s">
        <v>76</v>
      </c>
      <c r="C427" s="104">
        <v>46.525893949812215</v>
      </c>
      <c r="D427" s="104">
        <v>26.165165236888917</v>
      </c>
      <c r="E427" s="104">
        <v>11.241668606019498</v>
      </c>
      <c r="F427" s="104">
        <v>11.226297110463115</v>
      </c>
      <c r="G427" s="104">
        <v>28.007749546221994</v>
      </c>
      <c r="H427" s="104">
        <v>40.304137865908956</v>
      </c>
      <c r="I427" s="104">
        <v>45.146255304490246</v>
      </c>
      <c r="J427" s="104">
        <v>87.786828245271352</v>
      </c>
      <c r="K427" s="104">
        <v>56.620387284031544</v>
      </c>
      <c r="L427" s="104">
        <v>54.319266252670381</v>
      </c>
      <c r="M427" s="104">
        <v>60.23104506636993</v>
      </c>
      <c r="N427" s="104">
        <v>46.003014841804777</v>
      </c>
      <c r="O427" s="104">
        <v>29.37</v>
      </c>
      <c r="P427" s="104">
        <v>53.119</v>
      </c>
      <c r="Q427" s="104">
        <v>11.215999999999999</v>
      </c>
      <c r="R427" s="104">
        <v>59.707999999999998</v>
      </c>
      <c r="S427" s="104">
        <v>15.215999999999999</v>
      </c>
      <c r="T427" s="104">
        <v>-7.1340000000000003</v>
      </c>
      <c r="U427" s="104">
        <v>16.667999999999999</v>
      </c>
      <c r="V427" s="104">
        <v>33.529000000000003</v>
      </c>
      <c r="W427" s="104">
        <v>1.5289999999999999</v>
      </c>
      <c r="X427" s="104">
        <v>2.7650000000000001</v>
      </c>
      <c r="Y427" s="104">
        <v>41.058999999999997</v>
      </c>
      <c r="Z427" s="105">
        <v>29.263000000000002</v>
      </c>
      <c r="AA427" s="105">
        <v>10.638</v>
      </c>
      <c r="AB427" s="105">
        <v>0.13837226422977983</v>
      </c>
      <c r="AC427" s="104">
        <v>0.10299999999999999</v>
      </c>
    </row>
    <row r="428" spans="1:29" ht="10.8" thickBot="1" x14ac:dyDescent="0.25">
      <c r="A428" s="116" t="s">
        <v>73</v>
      </c>
      <c r="B428" s="148"/>
      <c r="C428" s="145">
        <v>4411.137102038223</v>
      </c>
      <c r="D428" s="145">
        <v>4533.049714043631</v>
      </c>
      <c r="E428" s="145">
        <v>4644.6672459221818</v>
      </c>
      <c r="F428" s="145">
        <v>4837.3728089143806</v>
      </c>
      <c r="G428" s="145">
        <v>5217.1578402605173</v>
      </c>
      <c r="H428" s="145">
        <v>5394.7390810835841</v>
      </c>
      <c r="I428" s="145">
        <v>5704.8991758492339</v>
      </c>
      <c r="J428" s="145">
        <v>6024.9089904247348</v>
      </c>
      <c r="K428" s="145">
        <v>6315.5257886734571</v>
      </c>
      <c r="L428" s="145">
        <v>6490.3744961153725</v>
      </c>
      <c r="M428" s="145">
        <v>6939.4449273715336</v>
      </c>
      <c r="N428" s="145">
        <v>7253.4688362898196</v>
      </c>
      <c r="O428" s="145">
        <v>7554.2389999999987</v>
      </c>
      <c r="P428" s="145">
        <v>7820.8840000000009</v>
      </c>
      <c r="Q428" s="145">
        <v>8252.7314875664106</v>
      </c>
      <c r="R428" s="145">
        <v>8613.8620729951381</v>
      </c>
      <c r="S428" s="145">
        <v>8829.2513978512652</v>
      </c>
      <c r="T428" s="145">
        <v>9154.8050951644909</v>
      </c>
      <c r="U428" s="145">
        <v>9489.5391090647609</v>
      </c>
      <c r="V428" s="145">
        <v>9907.4138182624374</v>
      </c>
      <c r="W428" s="145">
        <v>10507.915132669459</v>
      </c>
      <c r="X428" s="145">
        <v>11045.729000000001</v>
      </c>
      <c r="Y428" s="145">
        <v>11620.742366926874</v>
      </c>
      <c r="Z428" s="146">
        <v>12006.014612239869</v>
      </c>
      <c r="AA428" s="146">
        <v>12402.246293245145</v>
      </c>
      <c r="AB428" s="146">
        <v>12970.660172743525</v>
      </c>
      <c r="AC428" s="145">
        <v>13499.349896500025</v>
      </c>
    </row>
    <row r="429" spans="1:29" x14ac:dyDescent="0.2"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3"/>
      <c r="AA429" s="123"/>
      <c r="AB429" s="123"/>
    </row>
    <row r="430" spans="1:29" x14ac:dyDescent="0.2"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</row>
    <row r="431" spans="1:29" x14ac:dyDescent="0.2">
      <c r="A431" s="76" t="s">
        <v>213</v>
      </c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</row>
    <row r="432" spans="1:29" ht="10.8" thickBot="1" x14ac:dyDescent="0.25">
      <c r="A432" s="78" t="s">
        <v>99</v>
      </c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</row>
    <row r="433" spans="1:29" ht="10.8" thickBot="1" x14ac:dyDescent="0.25">
      <c r="A433" s="79" t="s">
        <v>0</v>
      </c>
      <c r="B433" s="97"/>
      <c r="C433" s="80">
        <v>1993</v>
      </c>
      <c r="D433" s="80">
        <v>1994</v>
      </c>
      <c r="E433" s="80">
        <v>1995</v>
      </c>
      <c r="F433" s="80">
        <v>1996</v>
      </c>
      <c r="G433" s="80">
        <v>1997</v>
      </c>
      <c r="H433" s="80">
        <v>1998</v>
      </c>
      <c r="I433" s="80">
        <v>1999</v>
      </c>
      <c r="J433" s="80">
        <v>2000</v>
      </c>
      <c r="K433" s="80">
        <v>2001</v>
      </c>
      <c r="L433" s="80">
        <v>2002</v>
      </c>
      <c r="M433" s="80">
        <v>2003</v>
      </c>
      <c r="N433" s="80">
        <v>2004</v>
      </c>
      <c r="O433" s="80">
        <v>2005</v>
      </c>
      <c r="P433" s="80">
        <v>2006</v>
      </c>
      <c r="Q433" s="80">
        <v>2007</v>
      </c>
      <c r="R433" s="80">
        <v>2008</v>
      </c>
      <c r="S433" s="80">
        <v>2009</v>
      </c>
      <c r="T433" s="80">
        <v>2010</v>
      </c>
      <c r="U433" s="80">
        <v>2011</v>
      </c>
      <c r="V433" s="80">
        <v>2012</v>
      </c>
      <c r="W433" s="80">
        <v>2013</v>
      </c>
      <c r="X433" s="80">
        <v>2014</v>
      </c>
      <c r="Y433" s="80">
        <v>2015</v>
      </c>
      <c r="Z433" s="81">
        <v>2016</v>
      </c>
      <c r="AA433" s="81">
        <v>2017</v>
      </c>
      <c r="AB433" s="81">
        <v>2018</v>
      </c>
      <c r="AC433" s="80">
        <v>2019</v>
      </c>
    </row>
    <row r="434" spans="1:29" x14ac:dyDescent="0.2">
      <c r="A434" s="102" t="s">
        <v>94</v>
      </c>
      <c r="B434" s="102"/>
      <c r="C434" s="140">
        <v>1.5074880389239642</v>
      </c>
      <c r="D434" s="140">
        <v>1.9788370486529296</v>
      </c>
      <c r="E434" s="140">
        <v>2.3120937752928672</v>
      </c>
      <c r="F434" s="140">
        <v>2.4884539001543962</v>
      </c>
      <c r="G434" s="140">
        <v>2.8744727998292938</v>
      </c>
      <c r="H434" s="140">
        <v>3.2071417469375905</v>
      </c>
      <c r="I434" s="140">
        <v>3.4415499684258557</v>
      </c>
      <c r="J434" s="140">
        <v>3.5996300586310435</v>
      </c>
      <c r="K434" s="140">
        <v>3.9776115627673647</v>
      </c>
      <c r="L434" s="140">
        <v>3.8359379569264203</v>
      </c>
      <c r="M434" s="140">
        <v>4.2718502999346768</v>
      </c>
      <c r="N434" s="140">
        <v>4.6538600274084834</v>
      </c>
      <c r="O434" s="140">
        <v>4.6020000000000003</v>
      </c>
      <c r="P434" s="140">
        <v>5.6070000000000002</v>
      </c>
      <c r="Q434" s="140">
        <v>10.893000000000001</v>
      </c>
      <c r="R434" s="140">
        <v>8.0950000000000006</v>
      </c>
      <c r="S434" s="140">
        <v>11.739000000000001</v>
      </c>
      <c r="T434" s="140">
        <v>16.673999999999999</v>
      </c>
      <c r="U434" s="140">
        <v>16.984999999999999</v>
      </c>
      <c r="V434" s="140">
        <v>5.9279999999999999</v>
      </c>
      <c r="W434" s="140">
        <v>6.5890000000000004</v>
      </c>
      <c r="X434" s="140">
        <v>7.0049999999999999</v>
      </c>
      <c r="Y434" s="140">
        <v>8.734</v>
      </c>
      <c r="Z434" s="141">
        <v>9.0579999999999998</v>
      </c>
      <c r="AA434" s="141">
        <v>9.6519999999999992</v>
      </c>
      <c r="AB434" s="141">
        <v>10.413</v>
      </c>
      <c r="AC434" s="140">
        <v>9.6739999999999995</v>
      </c>
    </row>
    <row r="435" spans="1:29" x14ac:dyDescent="0.2">
      <c r="A435" s="102" t="s">
        <v>95</v>
      </c>
      <c r="B435" s="102"/>
      <c r="C435" s="140">
        <v>2.4898557509671551</v>
      </c>
      <c r="D435" s="140">
        <v>2.9201944614824678</v>
      </c>
      <c r="E435" s="140">
        <v>3.2717067707540139</v>
      </c>
      <c r="F435" s="140">
        <v>3.4410176415739211</v>
      </c>
      <c r="G435" s="140">
        <v>3.7442204731615556</v>
      </c>
      <c r="H435" s="140">
        <v>4.0935234373062164</v>
      </c>
      <c r="I435" s="140">
        <v>4.30444754847366</v>
      </c>
      <c r="J435" s="140">
        <v>4.4468494053817764</v>
      </c>
      <c r="K435" s="140">
        <v>4.6562476803046833</v>
      </c>
      <c r="L435" s="140">
        <v>4.9170220418270922</v>
      </c>
      <c r="M435" s="140">
        <v>5.2430763775520921</v>
      </c>
      <c r="N435" s="140">
        <v>5.535903423648544</v>
      </c>
      <c r="O435" s="140">
        <v>5.194</v>
      </c>
      <c r="P435" s="140">
        <v>6.5350000000000001</v>
      </c>
      <c r="Q435" s="140">
        <v>7.923</v>
      </c>
      <c r="R435" s="140">
        <v>10.006</v>
      </c>
      <c r="S435" s="140">
        <v>13.256</v>
      </c>
      <c r="T435" s="140">
        <v>13.670999999999999</v>
      </c>
      <c r="U435" s="140">
        <v>14.632</v>
      </c>
      <c r="V435" s="140">
        <v>9.2029999999999994</v>
      </c>
      <c r="W435" s="140">
        <v>9.391</v>
      </c>
      <c r="X435" s="140">
        <v>10.086</v>
      </c>
      <c r="Y435" s="140">
        <v>13.101000000000001</v>
      </c>
      <c r="Z435" s="141">
        <v>13.356999999999999</v>
      </c>
      <c r="AA435" s="141">
        <v>13.144</v>
      </c>
      <c r="AB435" s="141">
        <v>14.553000000000001</v>
      </c>
      <c r="AC435" s="140">
        <v>14.035</v>
      </c>
    </row>
    <row r="436" spans="1:29" x14ac:dyDescent="0.2">
      <c r="A436" s="102" t="s">
        <v>96</v>
      </c>
      <c r="B436" s="102"/>
      <c r="C436" s="140">
        <v>84.155444927726606</v>
      </c>
      <c r="D436" s="140">
        <v>144.95689648844703</v>
      </c>
      <c r="E436" s="140">
        <v>125.82177783361598</v>
      </c>
      <c r="F436" s="140">
        <v>118.51760027958423</v>
      </c>
      <c r="G436" s="140">
        <v>169.73135704775726</v>
      </c>
      <c r="H436" s="140">
        <v>243.1096738619168</v>
      </c>
      <c r="I436" s="140">
        <v>171.12487595714293</v>
      </c>
      <c r="J436" s="140">
        <v>198.91782453415027</v>
      </c>
      <c r="K436" s="140">
        <v>340.79964187173738</v>
      </c>
      <c r="L436" s="140">
        <v>396.6880543200794</v>
      </c>
      <c r="M436" s="140">
        <v>366.54837310219784</v>
      </c>
      <c r="N436" s="140">
        <v>346.96167174279367</v>
      </c>
      <c r="O436" s="140">
        <v>331.94400000000002</v>
      </c>
      <c r="P436" s="140">
        <v>354.08</v>
      </c>
      <c r="Q436" s="140">
        <v>283.37799999999999</v>
      </c>
      <c r="R436" s="140">
        <v>659.93499999999995</v>
      </c>
      <c r="S436" s="140">
        <v>733.35900000000004</v>
      </c>
      <c r="T436" s="140">
        <v>683.28399999999999</v>
      </c>
      <c r="U436" s="140">
        <v>834.68399999999997</v>
      </c>
      <c r="V436" s="140">
        <v>907.46299999999997</v>
      </c>
      <c r="W436" s="140">
        <v>947.57500000000005</v>
      </c>
      <c r="X436" s="140">
        <v>1049.221</v>
      </c>
      <c r="Y436" s="140">
        <v>1020.408</v>
      </c>
      <c r="Z436" s="141">
        <v>975.93299999999999</v>
      </c>
      <c r="AA436" s="141">
        <v>1014.571</v>
      </c>
      <c r="AB436" s="141">
        <v>1064.6559999999999</v>
      </c>
      <c r="AC436" s="140">
        <v>1035.751</v>
      </c>
    </row>
    <row r="437" spans="1:29" x14ac:dyDescent="0.2">
      <c r="A437" s="102" t="s">
        <v>97</v>
      </c>
      <c r="B437" s="102"/>
      <c r="C437" s="140">
        <v>60.991416217364744</v>
      </c>
      <c r="D437" s="140">
        <v>148.5820781877309</v>
      </c>
      <c r="E437" s="140">
        <v>131.01139795933955</v>
      </c>
      <c r="F437" s="140">
        <v>135.50036290855903</v>
      </c>
      <c r="G437" s="140">
        <v>188.37724995349518</v>
      </c>
      <c r="H437" s="140">
        <v>226.81253147720136</v>
      </c>
      <c r="I437" s="140">
        <v>177.3918194977162</v>
      </c>
      <c r="J437" s="140">
        <v>211.09554176612744</v>
      </c>
      <c r="K437" s="140">
        <v>275.95186466782002</v>
      </c>
      <c r="L437" s="140">
        <v>253.76327248815085</v>
      </c>
      <c r="M437" s="140">
        <v>249.76355766280486</v>
      </c>
      <c r="N437" s="140">
        <v>276.24840067728604</v>
      </c>
      <c r="O437" s="140">
        <v>250.80799999999999</v>
      </c>
      <c r="P437" s="140">
        <v>189.32</v>
      </c>
      <c r="Q437" s="140">
        <v>276.11799999999999</v>
      </c>
      <c r="R437" s="140">
        <v>577.74400000000003</v>
      </c>
      <c r="S437" s="140">
        <v>396.35300000000001</v>
      </c>
      <c r="T437" s="140">
        <v>470.358</v>
      </c>
      <c r="U437" s="140">
        <v>692.125</v>
      </c>
      <c r="V437" s="140">
        <v>463.89400000000001</v>
      </c>
      <c r="W437" s="140">
        <v>437.16</v>
      </c>
      <c r="X437" s="140">
        <v>675.13</v>
      </c>
      <c r="Y437" s="140">
        <v>565.71</v>
      </c>
      <c r="Z437" s="141">
        <v>556.08699999999999</v>
      </c>
      <c r="AA437" s="141">
        <v>528.65800000000002</v>
      </c>
      <c r="AB437" s="141">
        <v>544.84100000000001</v>
      </c>
      <c r="AC437" s="140">
        <v>557.43399999999997</v>
      </c>
    </row>
    <row r="438" spans="1:29" x14ac:dyDescent="0.2">
      <c r="A438" s="102" t="s">
        <v>98</v>
      </c>
      <c r="B438" s="102"/>
      <c r="C438" s="140">
        <v>58.270656609978147</v>
      </c>
      <c r="D438" s="140">
        <v>79.882856208597829</v>
      </c>
      <c r="E438" s="140">
        <v>95.091319424804993</v>
      </c>
      <c r="F438" s="140">
        <v>98.070687459503191</v>
      </c>
      <c r="G438" s="140">
        <v>103.50720796516882</v>
      </c>
      <c r="H438" s="140">
        <v>111.49035171237139</v>
      </c>
      <c r="I438" s="140">
        <v>131.66855354740588</v>
      </c>
      <c r="J438" s="140">
        <v>123.57100830301378</v>
      </c>
      <c r="K438" s="140">
        <v>139.86859732411543</v>
      </c>
      <c r="L438" s="140">
        <v>162.96939341556472</v>
      </c>
      <c r="M438" s="140">
        <v>193.15036760640544</v>
      </c>
      <c r="N438" s="140">
        <v>200.68328333471615</v>
      </c>
      <c r="O438" s="140">
        <v>206.357</v>
      </c>
      <c r="P438" s="140">
        <v>225.58</v>
      </c>
      <c r="Q438" s="140">
        <v>229.31800000000001</v>
      </c>
      <c r="R438" s="140">
        <v>233.91800000000001</v>
      </c>
      <c r="S438" s="140">
        <v>243.642</v>
      </c>
      <c r="T438" s="140">
        <v>263.89100000000002</v>
      </c>
      <c r="U438" s="140">
        <v>267.387</v>
      </c>
      <c r="V438" s="140">
        <v>276.36599999999999</v>
      </c>
      <c r="W438" s="140">
        <v>255.75</v>
      </c>
      <c r="X438" s="140">
        <v>271.29199999999997</v>
      </c>
      <c r="Y438" s="140">
        <v>311.13299999999998</v>
      </c>
      <c r="Z438" s="141">
        <v>331.41300000000001</v>
      </c>
      <c r="AA438" s="141">
        <v>350.16300000000001</v>
      </c>
      <c r="AB438" s="141">
        <v>365.03100000000001</v>
      </c>
      <c r="AC438" s="140">
        <v>394.89299999999997</v>
      </c>
    </row>
    <row r="439" spans="1:29" x14ac:dyDescent="0.2">
      <c r="A439" s="102" t="s">
        <v>13</v>
      </c>
      <c r="B439" s="102"/>
      <c r="C439" s="140">
        <v>453.54150662765301</v>
      </c>
      <c r="D439" s="140">
        <v>482.76774282351437</v>
      </c>
      <c r="E439" s="140">
        <v>567.52728215440482</v>
      </c>
      <c r="F439" s="140">
        <v>617.61867639521506</v>
      </c>
      <c r="G439" s="140">
        <v>666.3847405085728</v>
      </c>
      <c r="H439" s="140">
        <v>654.06515554090072</v>
      </c>
      <c r="I439" s="140">
        <v>718.88019190783029</v>
      </c>
      <c r="J439" s="140">
        <v>732.4327211991116</v>
      </c>
      <c r="K439" s="140">
        <v>807.55369439137144</v>
      </c>
      <c r="L439" s="140">
        <v>867.9961386108497</v>
      </c>
      <c r="M439" s="140">
        <v>914.73003977809344</v>
      </c>
      <c r="N439" s="140">
        <v>1042.5020123450345</v>
      </c>
      <c r="O439" s="140">
        <v>1080.7850000000001</v>
      </c>
      <c r="P439" s="140">
        <v>1131.6669999999999</v>
      </c>
      <c r="Q439" s="140">
        <v>1137.0730000000001</v>
      </c>
      <c r="R439" s="140">
        <v>1190.818</v>
      </c>
      <c r="S439" s="140">
        <v>1299.0830000000001</v>
      </c>
      <c r="T439" s="140">
        <v>1371.8520000000001</v>
      </c>
      <c r="U439" s="140">
        <v>1325.3779999999999</v>
      </c>
      <c r="V439" s="140">
        <v>1473.827</v>
      </c>
      <c r="W439" s="140">
        <v>1588.9290000000001</v>
      </c>
      <c r="X439" s="140">
        <v>1666.91</v>
      </c>
      <c r="Y439" s="140">
        <v>1820.1759999999999</v>
      </c>
      <c r="Z439" s="141">
        <v>1968.9849999999999</v>
      </c>
      <c r="AA439" s="141">
        <v>2220.3739999999998</v>
      </c>
      <c r="AB439" s="141">
        <v>2412.0259999999998</v>
      </c>
      <c r="AC439" s="140">
        <v>2624.63</v>
      </c>
    </row>
    <row r="440" spans="1:29" x14ac:dyDescent="0.2">
      <c r="A440" s="102" t="s">
        <v>195</v>
      </c>
      <c r="B440" s="102"/>
      <c r="C440" s="140">
        <v>27.472656866726698</v>
      </c>
      <c r="D440" s="140">
        <v>28.760822011468822</v>
      </c>
      <c r="E440" s="140">
        <v>35.698185139502598</v>
      </c>
      <c r="F440" s="140">
        <v>68.697356389819063</v>
      </c>
      <c r="G440" s="140">
        <v>69.658856515990166</v>
      </c>
      <c r="H440" s="140">
        <v>73.647018961404868</v>
      </c>
      <c r="I440" s="140">
        <v>72.792685100683627</v>
      </c>
      <c r="J440" s="140">
        <v>79.992893941864267</v>
      </c>
      <c r="K440" s="140">
        <v>82.883319809768892</v>
      </c>
      <c r="L440" s="140">
        <v>79.354155900186157</v>
      </c>
      <c r="M440" s="140">
        <v>118.63834186452259</v>
      </c>
      <c r="N440" s="140">
        <v>91.277418231352712</v>
      </c>
      <c r="O440" s="140">
        <v>101.687</v>
      </c>
      <c r="P440" s="140">
        <v>90.772999999999996</v>
      </c>
      <c r="Q440" s="140">
        <v>166.83500000000001</v>
      </c>
      <c r="R440" s="140">
        <v>61.722000000000001</v>
      </c>
      <c r="S440" s="140">
        <v>70.361999999999995</v>
      </c>
      <c r="T440" s="140">
        <v>62.360999999999997</v>
      </c>
      <c r="U440" s="140">
        <v>60.828000000000003</v>
      </c>
      <c r="V440" s="140">
        <v>97.981999999999999</v>
      </c>
      <c r="W440" s="140">
        <v>205.012</v>
      </c>
      <c r="X440" s="140">
        <v>252.245</v>
      </c>
      <c r="Y440" s="140">
        <v>260.625</v>
      </c>
      <c r="Z440" s="141">
        <v>290.40199999999999</v>
      </c>
      <c r="AA440" s="141">
        <v>335.233</v>
      </c>
      <c r="AB440" s="141">
        <v>274.61399999999998</v>
      </c>
      <c r="AC440" s="140">
        <v>297.20800000000003</v>
      </c>
    </row>
    <row r="441" spans="1:29" ht="10.8" thickBot="1" x14ac:dyDescent="0.25">
      <c r="A441" s="102" t="s">
        <v>196</v>
      </c>
      <c r="B441" s="102"/>
      <c r="C441" s="140">
        <v>20.919403219834724</v>
      </c>
      <c r="D441" s="140">
        <v>29.078899299578655</v>
      </c>
      <c r="E441" s="140">
        <v>29.609482753666853</v>
      </c>
      <c r="F441" s="140">
        <v>31.224486951764469</v>
      </c>
      <c r="G441" s="140">
        <v>33.878455429757238</v>
      </c>
      <c r="H441" s="140">
        <v>40.078947235323575</v>
      </c>
      <c r="I441" s="140">
        <v>46.686941671360159</v>
      </c>
      <c r="J441" s="140">
        <v>55.782772690133477</v>
      </c>
      <c r="K441" s="140">
        <v>72.732593184302445</v>
      </c>
      <c r="L441" s="140">
        <v>72.741309011838098</v>
      </c>
      <c r="M441" s="140">
        <v>71.220993786928943</v>
      </c>
      <c r="N441" s="140">
        <v>85.207018562338376</v>
      </c>
      <c r="O441" s="140">
        <v>72.471000000000004</v>
      </c>
      <c r="P441" s="140">
        <v>110.539</v>
      </c>
      <c r="Q441" s="140">
        <v>115.702</v>
      </c>
      <c r="R441" s="140">
        <v>124.045</v>
      </c>
      <c r="S441" s="140">
        <v>131.40799999999999</v>
      </c>
      <c r="T441" s="140">
        <v>156.648</v>
      </c>
      <c r="U441" s="140">
        <v>136.34399999999999</v>
      </c>
      <c r="V441" s="140">
        <v>147.65700000000001</v>
      </c>
      <c r="W441" s="140">
        <v>164.03399999999999</v>
      </c>
      <c r="X441" s="140">
        <v>169.43600000000001</v>
      </c>
      <c r="Y441" s="140">
        <v>214.41200000000001</v>
      </c>
      <c r="Z441" s="141">
        <v>225.261</v>
      </c>
      <c r="AA441" s="141">
        <v>198.328</v>
      </c>
      <c r="AB441" s="141">
        <v>210.309</v>
      </c>
      <c r="AC441" s="140">
        <v>225.36</v>
      </c>
    </row>
    <row r="442" spans="1:29" ht="10.8" thickBot="1" x14ac:dyDescent="0.25">
      <c r="A442" s="116" t="s">
        <v>74</v>
      </c>
      <c r="B442" s="116"/>
      <c r="C442" s="145">
        <v>709.34842825917497</v>
      </c>
      <c r="D442" s="145">
        <v>918.928326529473</v>
      </c>
      <c r="E442" s="145">
        <v>990.34324581138162</v>
      </c>
      <c r="F442" s="145">
        <v>1075.5586419261733</v>
      </c>
      <c r="G442" s="145">
        <v>1238.1565606937322</v>
      </c>
      <c r="H442" s="145">
        <v>1356.5043439733624</v>
      </c>
      <c r="I442" s="145">
        <v>1326.2910651990387</v>
      </c>
      <c r="J442" s="145">
        <v>1409.8392418984135</v>
      </c>
      <c r="K442" s="145">
        <v>1728.4235704921875</v>
      </c>
      <c r="L442" s="145">
        <v>1842.2652837454225</v>
      </c>
      <c r="M442" s="145">
        <v>1923.5666004784398</v>
      </c>
      <c r="N442" s="145">
        <v>2053.0695683445783</v>
      </c>
      <c r="O442" s="145">
        <v>2053.848</v>
      </c>
      <c r="P442" s="145">
        <v>2114.1009999999997</v>
      </c>
      <c r="Q442" s="145">
        <v>2227.2399999999998</v>
      </c>
      <c r="R442" s="145">
        <v>2866.2829999999999</v>
      </c>
      <c r="S442" s="145">
        <v>2899.2020000000002</v>
      </c>
      <c r="T442" s="145">
        <v>3038.7390000000005</v>
      </c>
      <c r="U442" s="145">
        <v>3348.3629999999998</v>
      </c>
      <c r="V442" s="145">
        <v>3382.3199999999997</v>
      </c>
      <c r="W442" s="145">
        <v>3614.4400000000005</v>
      </c>
      <c r="X442" s="145">
        <v>4101.3249999999998</v>
      </c>
      <c r="Y442" s="145">
        <v>4214.299</v>
      </c>
      <c r="Z442" s="146">
        <v>4370.4960000000001</v>
      </c>
      <c r="AA442" s="146">
        <v>4670.1230000000005</v>
      </c>
      <c r="AB442" s="146">
        <v>4896.4429999999993</v>
      </c>
      <c r="AC442" s="145">
        <v>5158.9849999999997</v>
      </c>
    </row>
    <row r="443" spans="1:29" x14ac:dyDescent="0.2"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3"/>
      <c r="AA443" s="123"/>
      <c r="AB443" s="123"/>
    </row>
    <row r="444" spans="1:29" s="4" customFormat="1" x14ac:dyDescent="0.2">
      <c r="A444" s="76"/>
      <c r="B444" s="76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3"/>
      <c r="AA444" s="123"/>
      <c r="AB444" s="123"/>
      <c r="AC444" s="76"/>
    </row>
    <row r="445" spans="1:29" s="4" customFormat="1" x14ac:dyDescent="0.2">
      <c r="A445" s="76" t="s">
        <v>214</v>
      </c>
      <c r="B445" s="76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3"/>
      <c r="AA445" s="123"/>
      <c r="AB445" s="123"/>
      <c r="AC445" s="76"/>
    </row>
    <row r="446" spans="1:29" s="4" customFormat="1" ht="10.8" thickBot="1" x14ac:dyDescent="0.25">
      <c r="A446" s="78" t="s">
        <v>100</v>
      </c>
      <c r="B446" s="78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3"/>
      <c r="AA446" s="123"/>
      <c r="AB446" s="123"/>
      <c r="AC446" s="76"/>
    </row>
    <row r="447" spans="1:29" s="4" customFormat="1" ht="10.8" thickBot="1" x14ac:dyDescent="0.25">
      <c r="A447" s="79" t="s">
        <v>0</v>
      </c>
      <c r="B447" s="97"/>
      <c r="C447" s="80">
        <v>1993</v>
      </c>
      <c r="D447" s="80">
        <v>1994</v>
      </c>
      <c r="E447" s="80">
        <v>1995</v>
      </c>
      <c r="F447" s="80">
        <v>1996</v>
      </c>
      <c r="G447" s="80">
        <v>1997</v>
      </c>
      <c r="H447" s="80">
        <v>1998</v>
      </c>
      <c r="I447" s="80">
        <v>1999</v>
      </c>
      <c r="J447" s="80">
        <v>2000</v>
      </c>
      <c r="K447" s="80">
        <v>2001</v>
      </c>
      <c r="L447" s="80">
        <v>2002</v>
      </c>
      <c r="M447" s="80">
        <v>2003</v>
      </c>
      <c r="N447" s="80">
        <v>2004</v>
      </c>
      <c r="O447" s="80">
        <v>2005</v>
      </c>
      <c r="P447" s="80">
        <v>2006</v>
      </c>
      <c r="Q447" s="80">
        <v>2007</v>
      </c>
      <c r="R447" s="80">
        <v>2008</v>
      </c>
      <c r="S447" s="80">
        <v>2009</v>
      </c>
      <c r="T447" s="80">
        <v>2010</v>
      </c>
      <c r="U447" s="80">
        <v>2011</v>
      </c>
      <c r="V447" s="80">
        <v>2012</v>
      </c>
      <c r="W447" s="80">
        <v>2013</v>
      </c>
      <c r="X447" s="80">
        <v>2014</v>
      </c>
      <c r="Y447" s="80">
        <v>2015</v>
      </c>
      <c r="Z447" s="81">
        <v>2016</v>
      </c>
      <c r="AA447" s="81">
        <v>2017</v>
      </c>
      <c r="AB447" s="81">
        <v>2018</v>
      </c>
      <c r="AC447" s="80">
        <v>2019</v>
      </c>
    </row>
    <row r="448" spans="1:29" s="4" customFormat="1" x14ac:dyDescent="0.2">
      <c r="A448" s="102" t="s">
        <v>94</v>
      </c>
      <c r="B448" s="102"/>
      <c r="C448" s="140">
        <v>0.92926979827225509</v>
      </c>
      <c r="D448" s="140">
        <v>1.0524615556444097</v>
      </c>
      <c r="E448" s="140">
        <v>1.2047548729008446</v>
      </c>
      <c r="F448" s="140">
        <v>1.3875639208590329</v>
      </c>
      <c r="G448" s="140">
        <v>1.5216048246463116</v>
      </c>
      <c r="H448" s="140">
        <v>1.4793253491386564</v>
      </c>
      <c r="I448" s="140">
        <v>1.3800279372578801</v>
      </c>
      <c r="J448" s="140">
        <v>0</v>
      </c>
      <c r="K448" s="140">
        <v>0</v>
      </c>
      <c r="L448" s="140">
        <v>0</v>
      </c>
      <c r="M448" s="140">
        <v>0</v>
      </c>
      <c r="N448" s="140">
        <v>0</v>
      </c>
      <c r="O448" s="140">
        <v>4.6020000000000003</v>
      </c>
      <c r="P448" s="140">
        <v>4.7949999999999999</v>
      </c>
      <c r="Q448" s="140">
        <v>5.835</v>
      </c>
      <c r="R448" s="140">
        <v>6.1050000000000004</v>
      </c>
      <c r="S448" s="140">
        <v>7.3570000000000002</v>
      </c>
      <c r="T448" s="140">
        <v>4.5129999999999999</v>
      </c>
      <c r="U448" s="140">
        <v>4.6260000000000003</v>
      </c>
      <c r="V448" s="140">
        <v>4.6399999999999997</v>
      </c>
      <c r="W448" s="140">
        <v>4.8940000000000001</v>
      </c>
      <c r="X448" s="140">
        <v>5.0970000000000004</v>
      </c>
      <c r="Y448" s="140">
        <v>6.1980000000000004</v>
      </c>
      <c r="Z448" s="141">
        <v>6.4630000000000001</v>
      </c>
      <c r="AA448" s="141">
        <v>10.788</v>
      </c>
      <c r="AB448" s="141">
        <v>7.2540714784633211</v>
      </c>
      <c r="AC448" s="140">
        <v>6.6079999999999997</v>
      </c>
    </row>
    <row r="449" spans="1:29" s="4" customFormat="1" x14ac:dyDescent="0.2">
      <c r="A449" s="102" t="s">
        <v>95</v>
      </c>
      <c r="B449" s="102"/>
      <c r="C449" s="140">
        <v>0</v>
      </c>
      <c r="D449" s="140">
        <v>3.412367380724405</v>
      </c>
      <c r="E449" s="140">
        <v>3.9841289523863148</v>
      </c>
      <c r="F449" s="140">
        <v>3.9982387398361734</v>
      </c>
      <c r="G449" s="140">
        <v>3.8454174886383421</v>
      </c>
      <c r="H449" s="140">
        <v>4.095410248915317</v>
      </c>
      <c r="I449" s="140">
        <v>4.3044475484663085</v>
      </c>
      <c r="J449" s="140">
        <v>4.0087467834301442</v>
      </c>
      <c r="K449" s="140">
        <v>4.2524859101000336</v>
      </c>
      <c r="L449" s="140">
        <v>4.4399448355547619</v>
      </c>
      <c r="M449" s="140">
        <v>0</v>
      </c>
      <c r="N449" s="140">
        <v>0</v>
      </c>
      <c r="O449" s="140">
        <v>5.194</v>
      </c>
      <c r="P449" s="140">
        <v>6.0149999999999997</v>
      </c>
      <c r="Q449" s="140">
        <v>7.0220000000000002</v>
      </c>
      <c r="R449" s="140">
        <v>7.8710000000000004</v>
      </c>
      <c r="S449" s="140">
        <v>9.5779999999999994</v>
      </c>
      <c r="T449" s="140">
        <v>9.673</v>
      </c>
      <c r="U449" s="140">
        <v>10.015000000000001</v>
      </c>
      <c r="V449" s="140">
        <v>6.3239999999999998</v>
      </c>
      <c r="W449" s="140">
        <v>6.4340000000000002</v>
      </c>
      <c r="X449" s="140">
        <v>6.82</v>
      </c>
      <c r="Y449" s="140">
        <v>9.0389999999999997</v>
      </c>
      <c r="Z449" s="141">
        <v>9.734</v>
      </c>
      <c r="AA449" s="141">
        <v>9.68</v>
      </c>
      <c r="AB449" s="141">
        <v>10.705885575167377</v>
      </c>
      <c r="AC449" s="140">
        <v>11.002000000000001</v>
      </c>
    </row>
    <row r="450" spans="1:29" s="4" customFormat="1" x14ac:dyDescent="0.2">
      <c r="A450" s="102" t="s">
        <v>96</v>
      </c>
      <c r="B450" s="102"/>
      <c r="C450" s="140">
        <v>195.39451482206144</v>
      </c>
      <c r="D450" s="140">
        <v>263.55367023540896</v>
      </c>
      <c r="E450" s="140">
        <v>170.3239825233232</v>
      </c>
      <c r="F450" s="140">
        <v>196.23468987939029</v>
      </c>
      <c r="G450" s="140">
        <v>246.68499499556097</v>
      </c>
      <c r="H450" s="140">
        <v>293.74259409099756</v>
      </c>
      <c r="I450" s="140">
        <v>244.03808315049616</v>
      </c>
      <c r="J450" s="140">
        <v>224.98087857837612</v>
      </c>
      <c r="K450" s="140">
        <v>311.80732633965027</v>
      </c>
      <c r="L450" s="140">
        <v>375.00262199546245</v>
      </c>
      <c r="M450" s="140">
        <v>344.86211884069212</v>
      </c>
      <c r="N450" s="140">
        <v>325.06518849442836</v>
      </c>
      <c r="O450" s="140">
        <v>331.94400000000002</v>
      </c>
      <c r="P450" s="140">
        <v>336.16300000000001</v>
      </c>
      <c r="Q450" s="140">
        <v>270.94900000000001</v>
      </c>
      <c r="R450" s="140">
        <v>622.00800000000004</v>
      </c>
      <c r="S450" s="140">
        <v>705.98599999999999</v>
      </c>
      <c r="T450" s="140">
        <v>677.49359103190795</v>
      </c>
      <c r="U450" s="140">
        <v>808.57887485382582</v>
      </c>
      <c r="V450" s="140">
        <v>970.69141737257496</v>
      </c>
      <c r="W450" s="140">
        <v>976.89635992588262</v>
      </c>
      <c r="X450" s="140">
        <v>1126.5619999999999</v>
      </c>
      <c r="Y450" s="140">
        <v>1154.2080000000001</v>
      </c>
      <c r="Z450" s="141">
        <v>1197.6379999999999</v>
      </c>
      <c r="AA450" s="141">
        <v>1239.98182396328</v>
      </c>
      <c r="AB450" s="141">
        <v>1415.76386478941</v>
      </c>
      <c r="AC450" s="140">
        <v>1516.1990000000001</v>
      </c>
    </row>
    <row r="451" spans="1:29" s="4" customFormat="1" x14ac:dyDescent="0.2">
      <c r="A451" s="102" t="s">
        <v>97</v>
      </c>
      <c r="B451" s="102"/>
      <c r="C451" s="140">
        <v>57.811095982417463</v>
      </c>
      <c r="D451" s="140">
        <v>100.12165886024049</v>
      </c>
      <c r="E451" s="140">
        <v>70.213202330572443</v>
      </c>
      <c r="F451" s="140">
        <v>67.481487341238363</v>
      </c>
      <c r="G451" s="140">
        <v>115.57636183740169</v>
      </c>
      <c r="H451" s="140">
        <v>127.842642539549</v>
      </c>
      <c r="I451" s="140">
        <v>106.92471735146495</v>
      </c>
      <c r="J451" s="140">
        <v>126.97546895067991</v>
      </c>
      <c r="K451" s="140">
        <v>170.10963408895324</v>
      </c>
      <c r="L451" s="140">
        <v>156.59930332574055</v>
      </c>
      <c r="M451" s="140">
        <v>203.96314318944667</v>
      </c>
      <c r="N451" s="140">
        <v>310.95822772556704</v>
      </c>
      <c r="O451" s="140">
        <v>250.80799999999999</v>
      </c>
      <c r="P451" s="140">
        <v>205.37299999999999</v>
      </c>
      <c r="Q451" s="140">
        <v>266.76</v>
      </c>
      <c r="R451" s="140">
        <v>482.46632152714056</v>
      </c>
      <c r="S451" s="140">
        <v>352.63811874396305</v>
      </c>
      <c r="T451" s="140">
        <v>407.58212228266723</v>
      </c>
      <c r="U451" s="140">
        <v>574.75439984678201</v>
      </c>
      <c r="V451" s="140">
        <v>431.99714362886749</v>
      </c>
      <c r="W451" s="140">
        <v>400.89835853156922</v>
      </c>
      <c r="X451" s="140">
        <v>589.303</v>
      </c>
      <c r="Y451" s="140">
        <v>487.84699999999998</v>
      </c>
      <c r="Z451" s="141">
        <v>512.13800000000003</v>
      </c>
      <c r="AA451" s="141">
        <v>457.61</v>
      </c>
      <c r="AB451" s="141">
        <v>479.07791613859996</v>
      </c>
      <c r="AC451" s="140">
        <v>527.86400000000003</v>
      </c>
    </row>
    <row r="452" spans="1:29" s="4" customFormat="1" x14ac:dyDescent="0.2">
      <c r="A452" s="102" t="s">
        <v>98</v>
      </c>
      <c r="B452" s="102"/>
      <c r="C452" s="140">
        <v>89.355081409308454</v>
      </c>
      <c r="D452" s="140">
        <v>86.361937141882692</v>
      </c>
      <c r="E452" s="140">
        <v>98.578584157390296</v>
      </c>
      <c r="F452" s="140">
        <v>102.49273470016293</v>
      </c>
      <c r="G452" s="140">
        <v>99.98017054559574</v>
      </c>
      <c r="H452" s="140">
        <v>106.8792967589533</v>
      </c>
      <c r="I452" s="140">
        <v>160.17041168822075</v>
      </c>
      <c r="J452" s="140">
        <v>167.94538707248452</v>
      </c>
      <c r="K452" s="140">
        <v>152.56322629603827</v>
      </c>
      <c r="L452" s="140">
        <v>166.83032197191301</v>
      </c>
      <c r="M452" s="140">
        <v>191.24358797270165</v>
      </c>
      <c r="N452" s="140">
        <v>213.25314857879948</v>
      </c>
      <c r="O452" s="140">
        <v>206.357</v>
      </c>
      <c r="P452" s="140">
        <v>221.21100000000001</v>
      </c>
      <c r="Q452" s="140">
        <v>229.11199999999999</v>
      </c>
      <c r="R452" s="140">
        <v>233.14567734278972</v>
      </c>
      <c r="S452" s="140">
        <v>236.66174679676723</v>
      </c>
      <c r="T452" s="140">
        <v>240.85360104768699</v>
      </c>
      <c r="U452" s="140">
        <v>240.17487313232553</v>
      </c>
      <c r="V452" s="140">
        <v>242.67340636788251</v>
      </c>
      <c r="W452" s="140">
        <v>255.56652004804019</v>
      </c>
      <c r="X452" s="140">
        <v>270.74799999999999</v>
      </c>
      <c r="Y452" s="140">
        <v>287.36799999999999</v>
      </c>
      <c r="Z452" s="141">
        <v>317.02778943175053</v>
      </c>
      <c r="AA452" s="141">
        <v>334.416443051165</v>
      </c>
      <c r="AB452" s="141">
        <v>341.45261714964096</v>
      </c>
      <c r="AC452" s="140">
        <v>366</v>
      </c>
    </row>
    <row r="453" spans="1:29" s="4" customFormat="1" x14ac:dyDescent="0.2">
      <c r="A453" s="102" t="s">
        <v>13</v>
      </c>
      <c r="B453" s="102"/>
      <c r="C453" s="140">
        <v>665.12909721057554</v>
      </c>
      <c r="D453" s="140">
        <v>625.50758874767769</v>
      </c>
      <c r="E453" s="140">
        <v>634.38388703844316</v>
      </c>
      <c r="F453" s="140">
        <v>667.1508352134681</v>
      </c>
      <c r="G453" s="140">
        <v>686.71720902624031</v>
      </c>
      <c r="H453" s="140">
        <v>682.75776763259671</v>
      </c>
      <c r="I453" s="140">
        <v>736.27345178481482</v>
      </c>
      <c r="J453" s="140">
        <v>811.31434110529415</v>
      </c>
      <c r="K453" s="140">
        <v>898.03057794923097</v>
      </c>
      <c r="L453" s="140">
        <v>1066.9440936932644</v>
      </c>
      <c r="M453" s="140">
        <v>978.79563613359232</v>
      </c>
      <c r="N453" s="140">
        <v>1057.4359014208933</v>
      </c>
      <c r="O453" s="140">
        <v>1080.7850000000001</v>
      </c>
      <c r="P453" s="140">
        <v>1112.942</v>
      </c>
      <c r="Q453" s="140">
        <v>1092.1822999999999</v>
      </c>
      <c r="R453" s="140">
        <v>1088.4656914361149</v>
      </c>
      <c r="S453" s="140">
        <v>1106.0719999999999</v>
      </c>
      <c r="T453" s="140">
        <v>1170.318</v>
      </c>
      <c r="U453" s="140">
        <v>1203.0809999999999</v>
      </c>
      <c r="V453" s="140">
        <v>1231.5133288225211</v>
      </c>
      <c r="W453" s="140">
        <v>1292.8889999999999</v>
      </c>
      <c r="X453" s="140">
        <v>1364.0419999999999</v>
      </c>
      <c r="Y453" s="140">
        <v>1488.0519999999999</v>
      </c>
      <c r="Z453" s="141">
        <v>1598.169367191314</v>
      </c>
      <c r="AA453" s="141">
        <v>1800.8099461525399</v>
      </c>
      <c r="AB453" s="141">
        <v>1910.3983491576541</v>
      </c>
      <c r="AC453" s="140">
        <v>2005.04</v>
      </c>
    </row>
    <row r="454" spans="1:29" x14ac:dyDescent="0.2">
      <c r="A454" s="102" t="s">
        <v>195</v>
      </c>
      <c r="B454" s="102"/>
      <c r="C454" s="140">
        <v>33.471590736069146</v>
      </c>
      <c r="D454" s="140">
        <v>40.188372203179149</v>
      </c>
      <c r="E454" s="140">
        <v>31.794672590882975</v>
      </c>
      <c r="F454" s="140">
        <v>113.04345141251065</v>
      </c>
      <c r="G454" s="140">
        <v>104.24597226531453</v>
      </c>
      <c r="H454" s="140">
        <v>80.320604684624996</v>
      </c>
      <c r="I454" s="140">
        <v>77.196474689682859</v>
      </c>
      <c r="J454" s="140">
        <v>173.12028142051059</v>
      </c>
      <c r="K454" s="140">
        <v>214.31679708436937</v>
      </c>
      <c r="L454" s="140">
        <v>251.07613591143226</v>
      </c>
      <c r="M454" s="140">
        <v>123.94667871417754</v>
      </c>
      <c r="N454" s="140">
        <v>145.10963325344252</v>
      </c>
      <c r="O454" s="140">
        <v>101.687</v>
      </c>
      <c r="P454" s="140">
        <v>95.019000000000005</v>
      </c>
      <c r="Q454" s="140">
        <v>130.3720686811802</v>
      </c>
      <c r="R454" s="140">
        <v>38.772210479745638</v>
      </c>
      <c r="S454" s="140">
        <v>53.825662822305688</v>
      </c>
      <c r="T454" s="140">
        <v>60.08486906374479</v>
      </c>
      <c r="U454" s="140">
        <v>54.057000000000002</v>
      </c>
      <c r="V454" s="140">
        <v>75.39</v>
      </c>
      <c r="W454" s="140">
        <v>159.90923757243064</v>
      </c>
      <c r="X454" s="140">
        <v>175.66499999999999</v>
      </c>
      <c r="Y454" s="140">
        <v>176.209</v>
      </c>
      <c r="Z454" s="141">
        <v>117.882104961737</v>
      </c>
      <c r="AA454" s="141">
        <v>106.39969539943478</v>
      </c>
      <c r="AB454" s="141">
        <v>87.897111694950269</v>
      </c>
      <c r="AC454" s="140">
        <v>92.41</v>
      </c>
    </row>
    <row r="455" spans="1:29" ht="10.8" thickBot="1" x14ac:dyDescent="0.25">
      <c r="A455" s="102" t="s">
        <v>196</v>
      </c>
      <c r="B455" s="102"/>
      <c r="C455" s="140">
        <v>24.483323228392646</v>
      </c>
      <c r="D455" s="140">
        <v>28.971408155320677</v>
      </c>
      <c r="E455" s="140">
        <v>28.923637996484668</v>
      </c>
      <c r="F455" s="140">
        <v>29.252480350979837</v>
      </c>
      <c r="G455" s="140">
        <v>32.514373275961674</v>
      </c>
      <c r="H455" s="140">
        <v>40.82384803386563</v>
      </c>
      <c r="I455" s="140">
        <v>45.745541772400891</v>
      </c>
      <c r="J455" s="140">
        <v>52.524297405871067</v>
      </c>
      <c r="K455" s="140">
        <v>64.7943465897864</v>
      </c>
      <c r="L455" s="140">
        <v>63.418458753521186</v>
      </c>
      <c r="M455" s="140">
        <v>62.13667439080146</v>
      </c>
      <c r="N455" s="140">
        <v>63.499185974607535</v>
      </c>
      <c r="O455" s="140">
        <v>72.471000000000004</v>
      </c>
      <c r="P455" s="140">
        <v>98.480999999999995</v>
      </c>
      <c r="Q455" s="140">
        <v>98.247443752409254</v>
      </c>
      <c r="R455" s="140">
        <v>94.976026219073631</v>
      </c>
      <c r="S455" s="140">
        <v>111.889903112656</v>
      </c>
      <c r="T455" s="140">
        <v>113.5340960372404</v>
      </c>
      <c r="U455" s="140">
        <v>104.34574310230397</v>
      </c>
      <c r="V455" s="140">
        <v>118.13452556453957</v>
      </c>
      <c r="W455" s="140">
        <v>154.94297389989433</v>
      </c>
      <c r="X455" s="140">
        <v>136.82599999999999</v>
      </c>
      <c r="Y455" s="140">
        <v>159.428</v>
      </c>
      <c r="Z455" s="141">
        <v>189.46630463253229</v>
      </c>
      <c r="AA455" s="141">
        <v>146.40700000000001</v>
      </c>
      <c r="AB455" s="141">
        <v>148.76491242460423</v>
      </c>
      <c r="AC455" s="140">
        <v>231.75299999999999</v>
      </c>
    </row>
    <row r="456" spans="1:29" ht="10.8" thickBot="1" x14ac:dyDescent="0.25">
      <c r="A456" s="116" t="s">
        <v>74</v>
      </c>
      <c r="B456" s="116"/>
      <c r="C456" s="145">
        <v>1066.573973187097</v>
      </c>
      <c r="D456" s="145">
        <v>1149.1694642800783</v>
      </c>
      <c r="E456" s="145">
        <v>1039.4068504623838</v>
      </c>
      <c r="F456" s="145">
        <v>1181.0414815584454</v>
      </c>
      <c r="G456" s="145">
        <v>1291.0861042593594</v>
      </c>
      <c r="H456" s="145">
        <v>1337.9414893386413</v>
      </c>
      <c r="I456" s="145">
        <v>1376.0331559228048</v>
      </c>
      <c r="J456" s="145">
        <v>1560.8694013166464</v>
      </c>
      <c r="K456" s="145">
        <v>1815.8743942581286</v>
      </c>
      <c r="L456" s="145">
        <v>2084.3108804868884</v>
      </c>
      <c r="M456" s="145">
        <v>1904.9478392414119</v>
      </c>
      <c r="N456" s="145">
        <v>2115.3212854477379</v>
      </c>
      <c r="O456" s="145">
        <v>2053.848</v>
      </c>
      <c r="P456" s="145">
        <v>2079.9989999999998</v>
      </c>
      <c r="Q456" s="145">
        <v>2100.4798124335894</v>
      </c>
      <c r="R456" s="145">
        <v>2573.8099270048647</v>
      </c>
      <c r="S456" s="145">
        <v>2584.0084314756919</v>
      </c>
      <c r="T456" s="145">
        <v>2684.0522794632479</v>
      </c>
      <c r="U456" s="145">
        <v>2999.6328909352369</v>
      </c>
      <c r="V456" s="145">
        <v>3081.3638217563857</v>
      </c>
      <c r="W456" s="145">
        <v>3252.4304499778168</v>
      </c>
      <c r="X456" s="145">
        <v>3675.0629999999996</v>
      </c>
      <c r="Y456" s="145">
        <v>3768.3489999999997</v>
      </c>
      <c r="Z456" s="146">
        <v>3948.5185662173335</v>
      </c>
      <c r="AA456" s="146">
        <v>4106.0929085664193</v>
      </c>
      <c r="AB456" s="146">
        <v>4401.3147284084907</v>
      </c>
      <c r="AC456" s="145">
        <v>4756.8759999999993</v>
      </c>
    </row>
    <row r="457" spans="1:29" x14ac:dyDescent="0.2">
      <c r="A457" s="78"/>
      <c r="B457" s="120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3"/>
      <c r="AA457" s="123"/>
      <c r="AB457" s="123"/>
    </row>
    <row r="458" spans="1:29" x14ac:dyDescent="0.2">
      <c r="A458" s="78"/>
      <c r="B458" s="120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3"/>
      <c r="AA458" s="123"/>
      <c r="AB458" s="123"/>
    </row>
    <row r="459" spans="1:29" x14ac:dyDescent="0.2"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3"/>
      <c r="AA459" s="123"/>
      <c r="AB459" s="123"/>
    </row>
    <row r="460" spans="1:29" x14ac:dyDescent="0.2">
      <c r="A460" s="76" t="s">
        <v>215</v>
      </c>
      <c r="B460" s="95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3"/>
      <c r="AA460" s="123"/>
      <c r="AB460" s="123"/>
    </row>
    <row r="461" spans="1:29" ht="10.8" thickBot="1" x14ac:dyDescent="0.25">
      <c r="A461" s="78" t="s">
        <v>92</v>
      </c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3"/>
      <c r="AA461" s="123"/>
      <c r="AB461" s="123"/>
    </row>
    <row r="462" spans="1:29" ht="10.8" thickBot="1" x14ac:dyDescent="0.25">
      <c r="A462" s="79" t="s">
        <v>0</v>
      </c>
      <c r="B462" s="80" t="s">
        <v>19</v>
      </c>
      <c r="C462" s="80">
        <v>1993</v>
      </c>
      <c r="D462" s="80">
        <v>1994</v>
      </c>
      <c r="E462" s="80">
        <v>1995</v>
      </c>
      <c r="F462" s="80">
        <v>1996</v>
      </c>
      <c r="G462" s="80">
        <v>1997</v>
      </c>
      <c r="H462" s="80">
        <v>1998</v>
      </c>
      <c r="I462" s="80">
        <v>1999</v>
      </c>
      <c r="J462" s="80">
        <v>2000</v>
      </c>
      <c r="K462" s="80">
        <v>2001</v>
      </c>
      <c r="L462" s="80">
        <v>2002</v>
      </c>
      <c r="M462" s="80">
        <v>2003</v>
      </c>
      <c r="N462" s="80">
        <v>2004</v>
      </c>
      <c r="O462" s="80">
        <v>2005</v>
      </c>
      <c r="P462" s="80">
        <v>2006</v>
      </c>
      <c r="Q462" s="80">
        <v>2007</v>
      </c>
      <c r="R462" s="80">
        <v>2008</v>
      </c>
      <c r="S462" s="80">
        <v>2009</v>
      </c>
      <c r="T462" s="80">
        <v>2010</v>
      </c>
      <c r="U462" s="80">
        <v>2011</v>
      </c>
      <c r="V462" s="80">
        <v>2012</v>
      </c>
      <c r="W462" s="80">
        <v>2013</v>
      </c>
      <c r="X462" s="80">
        <v>2014</v>
      </c>
      <c r="Y462" s="80">
        <v>2015</v>
      </c>
      <c r="Z462" s="81">
        <v>2016</v>
      </c>
      <c r="AA462" s="81">
        <v>2017</v>
      </c>
      <c r="AB462" s="81">
        <v>2018</v>
      </c>
      <c r="AC462" s="80">
        <v>2019</v>
      </c>
    </row>
    <row r="463" spans="1:29" x14ac:dyDescent="0.2">
      <c r="A463" s="147" t="s">
        <v>170</v>
      </c>
      <c r="B463" s="130" t="s">
        <v>20</v>
      </c>
      <c r="C463" s="127">
        <v>74.83390274610683</v>
      </c>
      <c r="D463" s="127">
        <v>96.453434553989652</v>
      </c>
      <c r="E463" s="127">
        <v>125.34633663254492</v>
      </c>
      <c r="F463" s="127">
        <v>131.10712862892464</v>
      </c>
      <c r="G463" s="127">
        <v>199.41889680140605</v>
      </c>
      <c r="H463" s="127">
        <v>165.39714302772384</v>
      </c>
      <c r="I463" s="127">
        <v>188.68564003931925</v>
      </c>
      <c r="J463" s="127">
        <v>152.90709831426352</v>
      </c>
      <c r="K463" s="127">
        <v>173.74117214167495</v>
      </c>
      <c r="L463" s="127">
        <v>204.30539720428686</v>
      </c>
      <c r="M463" s="127">
        <v>187.39817885764344</v>
      </c>
      <c r="N463" s="127">
        <v>203.9096535900627</v>
      </c>
      <c r="O463" s="127">
        <v>184.89500000000001</v>
      </c>
      <c r="P463" s="127">
        <v>188.143</v>
      </c>
      <c r="Q463" s="127">
        <v>178.13499999999999</v>
      </c>
      <c r="R463" s="127">
        <v>250.64</v>
      </c>
      <c r="S463" s="127">
        <v>317.71300000000002</v>
      </c>
      <c r="T463" s="127">
        <v>379.197</v>
      </c>
      <c r="U463" s="127">
        <v>322.00599999999997</v>
      </c>
      <c r="V463" s="127">
        <v>292.5</v>
      </c>
      <c r="W463" s="127">
        <v>290.41199999999998</v>
      </c>
      <c r="X463" s="127">
        <v>352.72699999999998</v>
      </c>
      <c r="Y463" s="127">
        <v>527.05100000000004</v>
      </c>
      <c r="Z463" s="134">
        <v>469.37900000000002</v>
      </c>
      <c r="AA463" s="134">
        <v>303.81299999999999</v>
      </c>
      <c r="AB463" s="134">
        <v>294.517</v>
      </c>
      <c r="AC463" s="127">
        <v>333.09899999999999</v>
      </c>
    </row>
    <row r="464" spans="1:29" x14ac:dyDescent="0.2">
      <c r="A464" s="147" t="s">
        <v>171</v>
      </c>
      <c r="B464" s="130" t="s">
        <v>21</v>
      </c>
      <c r="C464" s="127">
        <v>0.10960348588625363</v>
      </c>
      <c r="D464" s="127">
        <v>0.86421019351453088</v>
      </c>
      <c r="E464" s="127">
        <v>0.67156877603393228</v>
      </c>
      <c r="F464" s="127">
        <v>10.98902590196689</v>
      </c>
      <c r="G464" s="127">
        <v>10.900377189185267</v>
      </c>
      <c r="H464" s="127">
        <v>12.14856576550604</v>
      </c>
      <c r="I464" s="127">
        <v>8.8663602872666623</v>
      </c>
      <c r="J464" s="127">
        <v>9.2340457286137259</v>
      </c>
      <c r="K464" s="127">
        <v>8.8906196899085401</v>
      </c>
      <c r="L464" s="127">
        <v>9.8412064348235617</v>
      </c>
      <c r="M464" s="127">
        <v>10.725458010419759</v>
      </c>
      <c r="N464" s="127">
        <v>14.615661241176335</v>
      </c>
      <c r="O464" s="127">
        <v>25.215</v>
      </c>
      <c r="P464" s="127">
        <v>32.82</v>
      </c>
      <c r="Q464" s="127">
        <v>37.911000000000001</v>
      </c>
      <c r="R464" s="127">
        <v>44.808</v>
      </c>
      <c r="S464" s="127">
        <v>49.911000000000001</v>
      </c>
      <c r="T464" s="127">
        <v>49.076000000000001</v>
      </c>
      <c r="U464" s="127">
        <v>84.617000000000004</v>
      </c>
      <c r="V464" s="127">
        <v>98.38</v>
      </c>
      <c r="W464" s="127">
        <v>123.113</v>
      </c>
      <c r="X464" s="127">
        <v>109.095</v>
      </c>
      <c r="Y464" s="127">
        <v>113.97799999999999</v>
      </c>
      <c r="Z464" s="134">
        <v>119.55500000000001</v>
      </c>
      <c r="AA464" s="134">
        <v>125.566</v>
      </c>
      <c r="AB464" s="134">
        <v>139.01499999999999</v>
      </c>
      <c r="AC464" s="127">
        <v>133.01900000000001</v>
      </c>
    </row>
    <row r="465" spans="1:29" x14ac:dyDescent="0.2">
      <c r="A465" s="147" t="s">
        <v>106</v>
      </c>
      <c r="B465" s="130" t="s">
        <v>22</v>
      </c>
      <c r="C465" s="127">
        <v>44.283462073457073</v>
      </c>
      <c r="D465" s="127">
        <v>104.80921894710092</v>
      </c>
      <c r="E465" s="127">
        <v>90.031014746585129</v>
      </c>
      <c r="F465" s="127">
        <v>91.732786759139472</v>
      </c>
      <c r="G465" s="127">
        <v>176.0518042231914</v>
      </c>
      <c r="H465" s="127">
        <v>148.18516114659118</v>
      </c>
      <c r="I465" s="127">
        <v>94.781269012933933</v>
      </c>
      <c r="J465" s="127">
        <v>49.754634561060946</v>
      </c>
      <c r="K465" s="127">
        <v>24.950469649404639</v>
      </c>
      <c r="L465" s="127">
        <v>25.629958983023389</v>
      </c>
      <c r="M465" s="127">
        <v>19.550155439889011</v>
      </c>
      <c r="N465" s="127">
        <v>24.845894018838457</v>
      </c>
      <c r="O465" s="127">
        <v>13.481999999999999</v>
      </c>
      <c r="P465" s="127">
        <v>31.762</v>
      </c>
      <c r="Q465" s="127">
        <v>60.664999999999999</v>
      </c>
      <c r="R465" s="127">
        <v>80.183999999999997</v>
      </c>
      <c r="S465" s="127">
        <v>58.531999999999996</v>
      </c>
      <c r="T465" s="127">
        <v>88.878</v>
      </c>
      <c r="U465" s="127">
        <v>94.838999999999999</v>
      </c>
      <c r="V465" s="127">
        <v>104.886</v>
      </c>
      <c r="W465" s="127">
        <v>110.861</v>
      </c>
      <c r="X465" s="127">
        <v>123.072</v>
      </c>
      <c r="Y465" s="127">
        <v>132.94800000000001</v>
      </c>
      <c r="Z465" s="134">
        <v>115.846</v>
      </c>
      <c r="AA465" s="134">
        <v>149.399</v>
      </c>
      <c r="AB465" s="134">
        <v>160.089</v>
      </c>
      <c r="AC465" s="127">
        <v>121.459</v>
      </c>
    </row>
    <row r="466" spans="1:29" x14ac:dyDescent="0.2">
      <c r="A466" s="147" t="s">
        <v>172</v>
      </c>
      <c r="B466" s="130" t="s">
        <v>23</v>
      </c>
      <c r="C466" s="127">
        <v>0.35242895021777598</v>
      </c>
      <c r="D466" s="127">
        <v>1.4053578635028918</v>
      </c>
      <c r="E466" s="127">
        <v>0.97652828082167686</v>
      </c>
      <c r="F466" s="127">
        <v>0.62982655594120029</v>
      </c>
      <c r="G466" s="127">
        <v>1.7647194978106115</v>
      </c>
      <c r="H466" s="127">
        <v>1.4636504757814739</v>
      </c>
      <c r="I466" s="127">
        <v>0.90441578017592394</v>
      </c>
      <c r="J466" s="127">
        <v>0.61370135010157612</v>
      </c>
      <c r="K466" s="127">
        <v>0.16240804514451451</v>
      </c>
      <c r="L466" s="127">
        <v>7.7530591223500089E-2</v>
      </c>
      <c r="M466" s="127">
        <v>0.12133462890326421</v>
      </c>
      <c r="N466" s="127">
        <v>6.8219594462017269E-4</v>
      </c>
      <c r="O466" s="127">
        <v>2E-3</v>
      </c>
      <c r="P466" s="127">
        <v>0</v>
      </c>
      <c r="Q466" s="127">
        <v>1E-3</v>
      </c>
      <c r="R466" s="127">
        <v>1E-3</v>
      </c>
      <c r="S466" s="127">
        <v>1.0999999999999999E-2</v>
      </c>
      <c r="T466" s="127">
        <v>1.2E-2</v>
      </c>
      <c r="U466" s="127">
        <v>0.01</v>
      </c>
      <c r="V466" s="127">
        <v>3.7999999999999999E-2</v>
      </c>
      <c r="W466" s="127">
        <v>0.04</v>
      </c>
      <c r="X466" s="127">
        <v>2.3E-2</v>
      </c>
      <c r="Y466" s="127">
        <v>3.0000000000000001E-3</v>
      </c>
      <c r="Z466" s="134">
        <v>7.3999999999999996E-2</v>
      </c>
      <c r="AA466" s="134">
        <v>0.25600000000000001</v>
      </c>
      <c r="AB466" s="134">
        <v>0.26800000000000002</v>
      </c>
      <c r="AC466" s="127">
        <v>0.20699999999999999</v>
      </c>
    </row>
    <row r="467" spans="1:29" x14ac:dyDescent="0.2">
      <c r="A467" s="147" t="s">
        <v>173</v>
      </c>
      <c r="B467" s="130" t="s">
        <v>24</v>
      </c>
      <c r="C467" s="127">
        <v>181.19495967126986</v>
      </c>
      <c r="D467" s="127">
        <v>330.26934008834024</v>
      </c>
      <c r="E467" s="127">
        <v>308.30495095828996</v>
      </c>
      <c r="F467" s="127">
        <v>351.63908136385658</v>
      </c>
      <c r="G467" s="127">
        <v>386.83688942057699</v>
      </c>
      <c r="H467" s="127">
        <v>329.72277114009387</v>
      </c>
      <c r="I467" s="127">
        <v>364.66674014108094</v>
      </c>
      <c r="J467" s="127">
        <v>729.01762287612769</v>
      </c>
      <c r="K467" s="127">
        <v>621.61520576279213</v>
      </c>
      <c r="L467" s="127">
        <v>601.17931911033259</v>
      </c>
      <c r="M467" s="127">
        <v>609.2463560523521</v>
      </c>
      <c r="N467" s="127">
        <v>524.32686569312614</v>
      </c>
      <c r="O467" s="127">
        <v>792.69899999999996</v>
      </c>
      <c r="P467" s="127">
        <v>979.18399999999997</v>
      </c>
      <c r="Q467" s="127">
        <v>984.77599999999995</v>
      </c>
      <c r="R467" s="127">
        <v>1210.838</v>
      </c>
      <c r="S467" s="127">
        <v>765.45399999999995</v>
      </c>
      <c r="T467" s="127">
        <v>776.101</v>
      </c>
      <c r="U467" s="127">
        <v>939.58</v>
      </c>
      <c r="V467" s="127">
        <v>1093.3610000000001</v>
      </c>
      <c r="W467" s="127">
        <v>1281.732</v>
      </c>
      <c r="X467" s="127">
        <v>1396.2370000000001</v>
      </c>
      <c r="Y467" s="127">
        <v>1134.393</v>
      </c>
      <c r="Z467" s="134">
        <v>884.24</v>
      </c>
      <c r="AA467" s="134">
        <v>943.77200000000005</v>
      </c>
      <c r="AB467" s="134">
        <v>1177.6559999999999</v>
      </c>
      <c r="AC467" s="127">
        <v>1424.6489999999999</v>
      </c>
    </row>
    <row r="468" spans="1:29" x14ac:dyDescent="0.2">
      <c r="A468" s="147" t="s">
        <v>174</v>
      </c>
      <c r="B468" s="130" t="s">
        <v>25</v>
      </c>
      <c r="C468" s="127">
        <v>3.6646321490521896E-2</v>
      </c>
      <c r="D468" s="127">
        <v>0.58515121068414433</v>
      </c>
      <c r="E468" s="127">
        <v>0.46385159734830606</v>
      </c>
      <c r="F468" s="127">
        <v>0.6970952585495036</v>
      </c>
      <c r="G468" s="127">
        <v>2.0436652292670527</v>
      </c>
      <c r="H468" s="127">
        <v>1.6950068205546582</v>
      </c>
      <c r="I468" s="127">
        <v>0.11889246768992287</v>
      </c>
      <c r="J468" s="127">
        <v>5.8984768147831247E-2</v>
      </c>
      <c r="K468" s="127">
        <v>0.13266674892168723</v>
      </c>
      <c r="L468" s="127">
        <v>0.14574226689600706</v>
      </c>
      <c r="M468" s="127">
        <v>0.24940335288556009</v>
      </c>
      <c r="N468" s="127">
        <v>0.17508606897292617</v>
      </c>
      <c r="O468" s="127">
        <v>9.1999999999999998E-2</v>
      </c>
      <c r="P468" s="127">
        <v>3.9E-2</v>
      </c>
      <c r="Q468" s="127">
        <v>0.23200000000000001</v>
      </c>
      <c r="R468" s="127">
        <v>0.33600000000000002</v>
      </c>
      <c r="S468" s="127">
        <v>0.15</v>
      </c>
      <c r="T468" s="127">
        <v>0.13</v>
      </c>
      <c r="U468" s="127">
        <v>0.78900000000000003</v>
      </c>
      <c r="V468" s="127">
        <v>0.47499999999999998</v>
      </c>
      <c r="W468" s="127">
        <v>0.28799999999999998</v>
      </c>
      <c r="X468" s="127">
        <v>0.28499999999999998</v>
      </c>
      <c r="Y468" s="127">
        <v>0.41699999999999998</v>
      </c>
      <c r="Z468" s="134">
        <v>1.319</v>
      </c>
      <c r="AA468" s="134">
        <v>0.215</v>
      </c>
      <c r="AB468" s="134">
        <v>0.22500000000000001</v>
      </c>
      <c r="AC468" s="127">
        <v>0.221</v>
      </c>
    </row>
    <row r="469" spans="1:29" x14ac:dyDescent="0.2">
      <c r="A469" s="147" t="s">
        <v>107</v>
      </c>
      <c r="B469" s="130" t="s">
        <v>26</v>
      </c>
      <c r="C469" s="127">
        <v>2.9610951870559499E-2</v>
      </c>
      <c r="D469" s="127">
        <v>0.16202803093492282</v>
      </c>
      <c r="E469" s="127">
        <v>0.12591030195517439</v>
      </c>
      <c r="F469" s="127">
        <v>0.18788649160761015</v>
      </c>
      <c r="G469" s="127">
        <v>0.3365143796721754</v>
      </c>
      <c r="H469" s="127">
        <v>0.27910352468228128</v>
      </c>
      <c r="I469" s="127">
        <v>6.7897704677647136E-2</v>
      </c>
      <c r="J469" s="127">
        <v>7.8084416780039981E-2</v>
      </c>
      <c r="K469" s="127">
        <v>0.24481499018113415</v>
      </c>
      <c r="L469" s="127">
        <v>0.11718980307995394</v>
      </c>
      <c r="M469" s="127">
        <v>0.17318791020859026</v>
      </c>
      <c r="N469" s="127">
        <v>0.11872246828323485</v>
      </c>
      <c r="O469" s="127">
        <v>8.0839999999999996</v>
      </c>
      <c r="P469" s="127">
        <v>6.2519999999999998</v>
      </c>
      <c r="Q469" s="127">
        <v>3.3210000000000002</v>
      </c>
      <c r="R469" s="127">
        <v>3.569</v>
      </c>
      <c r="S469" s="127">
        <v>4.2519999999999998</v>
      </c>
      <c r="T469" s="127">
        <v>4.4539999999999997</v>
      </c>
      <c r="U469" s="127">
        <v>5.843</v>
      </c>
      <c r="V469" s="127">
        <v>8.0670000000000002</v>
      </c>
      <c r="W469" s="127">
        <v>8.6750000000000007</v>
      </c>
      <c r="X469" s="127">
        <v>8.1219999999999999</v>
      </c>
      <c r="Y469" s="127">
        <v>7.8609999999999998</v>
      </c>
      <c r="Z469" s="134">
        <v>7.7380000000000004</v>
      </c>
      <c r="AA469" s="134">
        <v>9.1549999999999994</v>
      </c>
      <c r="AB469" s="134">
        <v>9.4589999999999996</v>
      </c>
      <c r="AC469" s="127">
        <v>9.3889999999999993</v>
      </c>
    </row>
    <row r="470" spans="1:29" x14ac:dyDescent="0.2">
      <c r="A470" s="147" t="s">
        <v>175</v>
      </c>
      <c r="B470" s="130" t="s">
        <v>27</v>
      </c>
      <c r="C470" s="127">
        <v>0.23201892751769604</v>
      </c>
      <c r="D470" s="127">
        <v>0.76623342999080324</v>
      </c>
      <c r="E470" s="127">
        <v>0.59543204951395134</v>
      </c>
      <c r="F470" s="127">
        <v>0.88851854881369052</v>
      </c>
      <c r="G470" s="127">
        <v>1.2289282596101849</v>
      </c>
      <c r="H470" s="127">
        <v>1.0192676139813259</v>
      </c>
      <c r="I470" s="127">
        <v>0.41343241112431506</v>
      </c>
      <c r="J470" s="127">
        <v>0.17916095120614492</v>
      </c>
      <c r="K470" s="127">
        <v>0.17490970568288058</v>
      </c>
      <c r="L470" s="127">
        <v>0.49416516827453266</v>
      </c>
      <c r="M470" s="127">
        <v>0.31342820991752912</v>
      </c>
      <c r="N470" s="127">
        <v>0.13148415906554406</v>
      </c>
      <c r="O470" s="127">
        <v>1.2999999999999999E-2</v>
      </c>
      <c r="P470" s="127">
        <v>1.2999999999999999E-2</v>
      </c>
      <c r="Q470" s="127">
        <v>8.5999999999999993E-2</v>
      </c>
      <c r="R470" s="127">
        <v>0.48299999999999998</v>
      </c>
      <c r="S470" s="127">
        <v>0.48299999999999998</v>
      </c>
      <c r="T470" s="127">
        <v>1.7989999999999999</v>
      </c>
      <c r="U470" s="127">
        <v>17.416</v>
      </c>
      <c r="V470" s="127">
        <v>20.571999999999999</v>
      </c>
      <c r="W470" s="127">
        <v>27.677</v>
      </c>
      <c r="X470" s="127">
        <v>2.5249999999999999</v>
      </c>
      <c r="Y470" s="127">
        <v>4.4950000000000001</v>
      </c>
      <c r="Z470" s="134">
        <v>4.4400000000000004</v>
      </c>
      <c r="AA470" s="134">
        <v>5.2889999999999997</v>
      </c>
      <c r="AB470" s="134">
        <v>8.4320000000000004</v>
      </c>
      <c r="AC470" s="127">
        <v>99.94</v>
      </c>
    </row>
    <row r="471" spans="1:29" x14ac:dyDescent="0.2">
      <c r="A471" s="147" t="s">
        <v>176</v>
      </c>
      <c r="B471" s="130" t="s">
        <v>28</v>
      </c>
      <c r="C471" s="127">
        <v>38.863889764363869</v>
      </c>
      <c r="D471" s="127">
        <v>52.285452539807594</v>
      </c>
      <c r="E471" s="127">
        <v>79.256678654387827</v>
      </c>
      <c r="F471" s="127">
        <v>77.677811525231263</v>
      </c>
      <c r="G471" s="127">
        <v>42.842134210152501</v>
      </c>
      <c r="H471" s="127">
        <v>38.59139761669686</v>
      </c>
      <c r="I471" s="127">
        <v>31.4057900217975</v>
      </c>
      <c r="J471" s="127">
        <v>32.894427363729669</v>
      </c>
      <c r="K471" s="127">
        <v>33.653640471965211</v>
      </c>
      <c r="L471" s="127">
        <v>42.35842289509511</v>
      </c>
      <c r="M471" s="127">
        <v>49.613261931016403</v>
      </c>
      <c r="N471" s="127">
        <v>36.140714164185766</v>
      </c>
      <c r="O471" s="127">
        <v>20.896000000000001</v>
      </c>
      <c r="P471" s="127">
        <v>21.556999999999999</v>
      </c>
      <c r="Q471" s="127">
        <v>65.72</v>
      </c>
      <c r="R471" s="127">
        <v>29.396000000000001</v>
      </c>
      <c r="S471" s="127">
        <v>40.314999999999998</v>
      </c>
      <c r="T471" s="127">
        <v>58.62</v>
      </c>
      <c r="U471" s="127">
        <v>53.868000000000002</v>
      </c>
      <c r="V471" s="127">
        <v>58.923999999999999</v>
      </c>
      <c r="W471" s="127">
        <v>59.904000000000003</v>
      </c>
      <c r="X471" s="127">
        <v>65.381</v>
      </c>
      <c r="Y471" s="127">
        <v>66.524000000000001</v>
      </c>
      <c r="Z471" s="134">
        <v>72.722999999999999</v>
      </c>
      <c r="AA471" s="134">
        <v>82.754999999999995</v>
      </c>
      <c r="AB471" s="134">
        <v>83.116</v>
      </c>
      <c r="AC471" s="127">
        <v>92.195999999999998</v>
      </c>
    </row>
    <row r="472" spans="1:29" x14ac:dyDescent="0.2">
      <c r="A472" s="147" t="s">
        <v>108</v>
      </c>
      <c r="B472" s="130" t="s">
        <v>29</v>
      </c>
      <c r="C472" s="127">
        <v>3.2376176550619316</v>
      </c>
      <c r="D472" s="127">
        <v>8.9849828064600672</v>
      </c>
      <c r="E472" s="127">
        <v>2.4080054237607991</v>
      </c>
      <c r="F472" s="127">
        <v>12.286819345130837</v>
      </c>
      <c r="G472" s="127">
        <v>11.108360697554344</v>
      </c>
      <c r="H472" s="127">
        <v>9.213224787451475</v>
      </c>
      <c r="I472" s="127">
        <v>2.7557932236251879</v>
      </c>
      <c r="J472" s="127">
        <v>2.4563757798432899</v>
      </c>
      <c r="K472" s="127">
        <v>2.8400695016285953</v>
      </c>
      <c r="L472" s="127">
        <v>2.7020346236645789</v>
      </c>
      <c r="M472" s="127">
        <v>7.9644438770434753</v>
      </c>
      <c r="N472" s="127">
        <v>6.5557549877814338</v>
      </c>
      <c r="O472" s="127">
        <v>7.266</v>
      </c>
      <c r="P472" s="127">
        <v>0.65300000000000002</v>
      </c>
      <c r="Q472" s="127">
        <v>8.2119999999999997</v>
      </c>
      <c r="R472" s="127">
        <v>8.3680000000000003</v>
      </c>
      <c r="S472" s="127">
        <v>5.1150000000000002</v>
      </c>
      <c r="T472" s="127">
        <v>3.9220000000000002</v>
      </c>
      <c r="U472" s="127">
        <v>5.1369999999999996</v>
      </c>
      <c r="V472" s="127">
        <v>3.9860000000000002</v>
      </c>
      <c r="W472" s="127">
        <v>2.5049999999999999</v>
      </c>
      <c r="X472" s="127">
        <v>2.512</v>
      </c>
      <c r="Y472" s="127">
        <v>2.4550000000000001</v>
      </c>
      <c r="Z472" s="134">
        <v>1.4550000000000001</v>
      </c>
      <c r="AA472" s="134">
        <v>1.0249999999999999</v>
      </c>
      <c r="AB472" s="134">
        <v>4.4939999999999998</v>
      </c>
      <c r="AC472" s="127">
        <v>3.0649999999999999</v>
      </c>
    </row>
    <row r="473" spans="1:29" x14ac:dyDescent="0.2">
      <c r="A473" s="147" t="s">
        <v>109</v>
      </c>
      <c r="B473" s="130" t="s">
        <v>30</v>
      </c>
      <c r="C473" s="127">
        <v>0.37389005600807568</v>
      </c>
      <c r="D473" s="127">
        <v>0.47723993616642074</v>
      </c>
      <c r="E473" s="127">
        <v>0.3607352306509593</v>
      </c>
      <c r="F473" s="127">
        <v>0.38800653896127296</v>
      </c>
      <c r="G473" s="127">
        <v>0.57897335886224421</v>
      </c>
      <c r="H473" s="127">
        <v>0.48019791996113936</v>
      </c>
      <c r="I473" s="127">
        <v>0.32697395579875183</v>
      </c>
      <c r="J473" s="127">
        <v>0.23359763565021208</v>
      </c>
      <c r="K473" s="127">
        <v>0.4559770004025322</v>
      </c>
      <c r="L473" s="127">
        <v>1.4991635953863807</v>
      </c>
      <c r="M473" s="127">
        <v>1.5540446868326927</v>
      </c>
      <c r="N473" s="127">
        <v>0.72677622614639581</v>
      </c>
      <c r="O473" s="127">
        <v>0.90600000000000003</v>
      </c>
      <c r="P473" s="127">
        <v>0.72699999999999998</v>
      </c>
      <c r="Q473" s="127">
        <v>1.681</v>
      </c>
      <c r="R473" s="127">
        <v>1.9550000000000001</v>
      </c>
      <c r="S473" s="127">
        <v>1.86</v>
      </c>
      <c r="T473" s="127">
        <v>1.381</v>
      </c>
      <c r="U473" s="127">
        <v>1.7130000000000001</v>
      </c>
      <c r="V473" s="127">
        <v>1.91</v>
      </c>
      <c r="W473" s="127">
        <v>1.5620000000000001</v>
      </c>
      <c r="X473" s="127">
        <v>1.827</v>
      </c>
      <c r="Y473" s="127">
        <v>2.5259999999999998</v>
      </c>
      <c r="Z473" s="134">
        <v>2.5680000000000001</v>
      </c>
      <c r="AA473" s="134">
        <v>3.0830000000000002</v>
      </c>
      <c r="AB473" s="134">
        <v>2.95</v>
      </c>
      <c r="AC473" s="127">
        <v>3.883</v>
      </c>
    </row>
    <row r="474" spans="1:29" x14ac:dyDescent="0.2">
      <c r="A474" s="147" t="s">
        <v>177</v>
      </c>
      <c r="B474" s="130" t="s">
        <v>31</v>
      </c>
      <c r="C474" s="127">
        <v>2.5493787374720989</v>
      </c>
      <c r="D474" s="127">
        <v>5.5862756022980724</v>
      </c>
      <c r="E474" s="127">
        <v>6.1128926142696365</v>
      </c>
      <c r="F474" s="127">
        <v>6.9566941008109131</v>
      </c>
      <c r="G474" s="127">
        <v>19.565770860031527</v>
      </c>
      <c r="H474" s="127">
        <v>16.227763031940952</v>
      </c>
      <c r="I474" s="127">
        <v>13.846419126998422</v>
      </c>
      <c r="J474" s="127">
        <v>8.6002772872665201</v>
      </c>
      <c r="K474" s="127">
        <v>9.657003437323004</v>
      </c>
      <c r="L474" s="127">
        <v>10.463356649276502</v>
      </c>
      <c r="M474" s="127">
        <v>14.829918123840022</v>
      </c>
      <c r="N474" s="127">
        <v>9.1348217392731161</v>
      </c>
      <c r="O474" s="127">
        <v>5.8339999999999996</v>
      </c>
      <c r="P474" s="127">
        <v>7.7750000000000004</v>
      </c>
      <c r="Q474" s="127">
        <v>12.46</v>
      </c>
      <c r="R474" s="127">
        <v>10.887</v>
      </c>
      <c r="S474" s="127">
        <v>15.98</v>
      </c>
      <c r="T474" s="127">
        <v>17.396000000000001</v>
      </c>
      <c r="U474" s="127">
        <v>17.573</v>
      </c>
      <c r="V474" s="127">
        <v>13.542</v>
      </c>
      <c r="W474" s="127">
        <v>10.007</v>
      </c>
      <c r="X474" s="127">
        <v>16.946000000000002</v>
      </c>
      <c r="Y474" s="127">
        <v>19.207999999999998</v>
      </c>
      <c r="Z474" s="134">
        <v>16.381</v>
      </c>
      <c r="AA474" s="134">
        <v>15.557</v>
      </c>
      <c r="AB474" s="134">
        <v>13.859</v>
      </c>
      <c r="AC474" s="127">
        <v>22.356999999999999</v>
      </c>
    </row>
    <row r="475" spans="1:29" x14ac:dyDescent="0.2">
      <c r="A475" s="147" t="s">
        <v>110</v>
      </c>
      <c r="B475" s="130" t="s">
        <v>32</v>
      </c>
      <c r="C475" s="127">
        <v>2.3395714216683827</v>
      </c>
      <c r="D475" s="127">
        <v>2.9743596470449338</v>
      </c>
      <c r="E475" s="127">
        <v>2.1108907676892108</v>
      </c>
      <c r="F475" s="127">
        <v>2.7662025156244421</v>
      </c>
      <c r="G475" s="127">
        <v>6.1324577342697362</v>
      </c>
      <c r="H475" s="127">
        <v>5.0862330764800978</v>
      </c>
      <c r="I475" s="127">
        <v>4.2490568623654887</v>
      </c>
      <c r="J475" s="127">
        <v>3.7762366526028384</v>
      </c>
      <c r="K475" s="127">
        <v>4.1767218534988206</v>
      </c>
      <c r="L475" s="127">
        <v>5.0108877806982637</v>
      </c>
      <c r="M475" s="127">
        <v>7.3438504913105191</v>
      </c>
      <c r="N475" s="127">
        <v>12.388482838443934</v>
      </c>
      <c r="O475" s="127">
        <v>6.02</v>
      </c>
      <c r="P475" s="127">
        <v>6.1109999999999998</v>
      </c>
      <c r="Q475" s="127">
        <v>8.798</v>
      </c>
      <c r="R475" s="127">
        <v>8.1999999999999993</v>
      </c>
      <c r="S475" s="127">
        <v>7.3689999999999998</v>
      </c>
      <c r="T475" s="127">
        <v>6.0469999999999997</v>
      </c>
      <c r="U475" s="127">
        <v>7.3920000000000003</v>
      </c>
      <c r="V475" s="127">
        <v>7.3029999999999999</v>
      </c>
      <c r="W475" s="127">
        <v>9.0920000000000005</v>
      </c>
      <c r="X475" s="127">
        <v>6.92</v>
      </c>
      <c r="Y475" s="127">
        <v>5.3529999999999998</v>
      </c>
      <c r="Z475" s="134">
        <v>5.923</v>
      </c>
      <c r="AA475" s="134">
        <v>5.1829999999999998</v>
      </c>
      <c r="AB475" s="134">
        <v>5.8029999999999999</v>
      </c>
      <c r="AC475" s="127">
        <v>8.3209999999999997</v>
      </c>
    </row>
    <row r="476" spans="1:29" x14ac:dyDescent="0.2">
      <c r="A476" s="147" t="s">
        <v>178</v>
      </c>
      <c r="B476" s="130" t="s">
        <v>33</v>
      </c>
      <c r="C476" s="127">
        <v>1.7170116930289931</v>
      </c>
      <c r="D476" s="127">
        <v>1.9380602437142467</v>
      </c>
      <c r="E476" s="127">
        <v>1.6908584706454346</v>
      </c>
      <c r="F476" s="127">
        <v>1.9515697412307003</v>
      </c>
      <c r="G476" s="127">
        <v>2.5053402801803744</v>
      </c>
      <c r="H476" s="127">
        <v>2.0779180473893248</v>
      </c>
      <c r="I476" s="127">
        <v>0.64459960376967829</v>
      </c>
      <c r="J476" s="127">
        <v>0.42530618434612466</v>
      </c>
      <c r="K476" s="127">
        <v>1.0843648369048784</v>
      </c>
      <c r="L476" s="127">
        <v>1.3552260709844097</v>
      </c>
      <c r="M476" s="127">
        <v>1.1634112994888146</v>
      </c>
      <c r="N476" s="127">
        <v>1.4802492794915774</v>
      </c>
      <c r="O476" s="127">
        <v>1.0660000000000001</v>
      </c>
      <c r="P476" s="127">
        <v>1.248</v>
      </c>
      <c r="Q476" s="127">
        <v>1.6859999999999999</v>
      </c>
      <c r="R476" s="127">
        <v>0.90600000000000003</v>
      </c>
      <c r="S476" s="127">
        <v>0.95299999999999996</v>
      </c>
      <c r="T476" s="127">
        <v>0.95</v>
      </c>
      <c r="U476" s="127">
        <v>0.54300000000000004</v>
      </c>
      <c r="V476" s="127">
        <v>0.81499999999999995</v>
      </c>
      <c r="W476" s="127">
        <v>1.383</v>
      </c>
      <c r="X476" s="127">
        <v>0.99299999999999999</v>
      </c>
      <c r="Y476" s="127">
        <v>1.131</v>
      </c>
      <c r="Z476" s="134">
        <v>1.7729999999999999</v>
      </c>
      <c r="AA476" s="134">
        <v>1.59</v>
      </c>
      <c r="AB476" s="134">
        <v>2.7120000000000002</v>
      </c>
      <c r="AC476" s="127">
        <v>3.7509999999999999</v>
      </c>
    </row>
    <row r="477" spans="1:29" x14ac:dyDescent="0.2">
      <c r="A477" s="147" t="s">
        <v>179</v>
      </c>
      <c r="B477" s="130" t="s">
        <v>34</v>
      </c>
      <c r="C477" s="127">
        <v>23.920564196689551</v>
      </c>
      <c r="D477" s="127">
        <v>37.668242167427231</v>
      </c>
      <c r="E477" s="127">
        <v>41.672759951384656</v>
      </c>
      <c r="F477" s="127">
        <v>66.046966453083044</v>
      </c>
      <c r="G477" s="127">
        <v>71.914196953487647</v>
      </c>
      <c r="H477" s="127">
        <v>61.144590988673073</v>
      </c>
      <c r="I477" s="127">
        <v>56.048433135401211</v>
      </c>
      <c r="J477" s="127">
        <v>66.878873900555888</v>
      </c>
      <c r="K477" s="127">
        <v>79.478216192457538</v>
      </c>
      <c r="L477" s="127">
        <v>71.910296932940142</v>
      </c>
      <c r="M477" s="127">
        <v>69.392048891584281</v>
      </c>
      <c r="N477" s="127">
        <v>84.244852259355426</v>
      </c>
      <c r="O477" s="127">
        <v>75.686000000000007</v>
      </c>
      <c r="P477" s="127">
        <v>59.728999999999999</v>
      </c>
      <c r="Q477" s="127">
        <v>74.938000000000002</v>
      </c>
      <c r="R477" s="127">
        <v>50.908999999999999</v>
      </c>
      <c r="S477" s="127">
        <v>44.670999999999999</v>
      </c>
      <c r="T477" s="127">
        <v>42.442</v>
      </c>
      <c r="U477" s="127">
        <v>47.637999999999998</v>
      </c>
      <c r="V477" s="127">
        <v>93.320999999999998</v>
      </c>
      <c r="W477" s="127">
        <v>98.305999999999997</v>
      </c>
      <c r="X477" s="127">
        <v>80.822000000000003</v>
      </c>
      <c r="Y477" s="127">
        <v>99.028999999999996</v>
      </c>
      <c r="Z477" s="134">
        <v>90.980999999999995</v>
      </c>
      <c r="AA477" s="134">
        <v>100.02200000000001</v>
      </c>
      <c r="AB477" s="134">
        <v>118.191</v>
      </c>
      <c r="AC477" s="127">
        <v>137.22900000000001</v>
      </c>
    </row>
    <row r="478" spans="1:29" x14ac:dyDescent="0.2">
      <c r="A478" s="147" t="s">
        <v>180</v>
      </c>
      <c r="B478" s="130" t="s">
        <v>35</v>
      </c>
      <c r="C478" s="127">
        <v>0.78414258182937535</v>
      </c>
      <c r="D478" s="127">
        <v>1.7894076981292975</v>
      </c>
      <c r="E478" s="127">
        <v>1.2949590587844133</v>
      </c>
      <c r="F478" s="127">
        <v>1.5207282823288064</v>
      </c>
      <c r="G478" s="127">
        <v>2.1199229233604728</v>
      </c>
      <c r="H478" s="127">
        <v>1.7582546117080435</v>
      </c>
      <c r="I478" s="127">
        <v>0.92478989699095127</v>
      </c>
      <c r="J478" s="127">
        <v>0.43288073757572715</v>
      </c>
      <c r="K478" s="127">
        <v>0.31531655704915362</v>
      </c>
      <c r="L478" s="127">
        <v>0.5320196226369458</v>
      </c>
      <c r="M478" s="127">
        <v>0.33447977875719931</v>
      </c>
      <c r="N478" s="127">
        <v>0.28576331014151968</v>
      </c>
      <c r="O478" s="127">
        <v>0.157</v>
      </c>
      <c r="P478" s="127">
        <v>6.4000000000000001E-2</v>
      </c>
      <c r="Q478" s="127">
        <v>0.19900000000000001</v>
      </c>
      <c r="R478" s="127">
        <v>0.154</v>
      </c>
      <c r="S478" s="127">
        <v>0.16600000000000001</v>
      </c>
      <c r="T478" s="127">
        <v>0.17499999999999999</v>
      </c>
      <c r="U478" s="127">
        <v>0.436</v>
      </c>
      <c r="V478" s="127">
        <v>0.70099999999999996</v>
      </c>
      <c r="W478" s="127">
        <v>0.49199999999999999</v>
      </c>
      <c r="X478" s="127">
        <v>0.312</v>
      </c>
      <c r="Y478" s="127">
        <v>0.39700000000000002</v>
      </c>
      <c r="Z478" s="134">
        <v>0.20799999999999999</v>
      </c>
      <c r="AA478" s="134">
        <v>0.14699999999999999</v>
      </c>
      <c r="AB478" s="134">
        <v>0.45200000000000001</v>
      </c>
      <c r="AC478" s="127">
        <v>0.96299999999999997</v>
      </c>
    </row>
    <row r="479" spans="1:29" x14ac:dyDescent="0.2">
      <c r="A479" s="147" t="s">
        <v>111</v>
      </c>
      <c r="B479" s="130" t="s">
        <v>36</v>
      </c>
      <c r="C479" s="127">
        <v>19.759612009041071</v>
      </c>
      <c r="D479" s="127">
        <v>54.081690271089258</v>
      </c>
      <c r="E479" s="127">
        <v>68.583599317479738</v>
      </c>
      <c r="F479" s="127">
        <v>56.414578137035946</v>
      </c>
      <c r="G479" s="127">
        <v>75.967017004118048</v>
      </c>
      <c r="H479" s="127">
        <v>123.25823248938296</v>
      </c>
      <c r="I479" s="127">
        <v>141.81209556877087</v>
      </c>
      <c r="J479" s="127">
        <v>191.34075162909227</v>
      </c>
      <c r="K479" s="127">
        <v>192.06282564646898</v>
      </c>
      <c r="L479" s="127">
        <v>166.46474252425494</v>
      </c>
      <c r="M479" s="127">
        <v>191.97015977919364</v>
      </c>
      <c r="N479" s="127">
        <v>227.20760512606239</v>
      </c>
      <c r="O479" s="127">
        <v>216.06100000000001</v>
      </c>
      <c r="P479" s="127">
        <v>243.68199999999999</v>
      </c>
      <c r="Q479" s="127">
        <v>305.12099999999998</v>
      </c>
      <c r="R479" s="127">
        <v>278.36900000000003</v>
      </c>
      <c r="S479" s="127">
        <v>182.78100000000001</v>
      </c>
      <c r="T479" s="127">
        <v>208.28100000000001</v>
      </c>
      <c r="U479" s="127">
        <v>265.08300000000003</v>
      </c>
      <c r="V479" s="127">
        <v>315.59500000000003</v>
      </c>
      <c r="W479" s="127">
        <v>313.17599999999999</v>
      </c>
      <c r="X479" s="127">
        <v>306.40699999999998</v>
      </c>
      <c r="Y479" s="127">
        <v>321.76499999999999</v>
      </c>
      <c r="Z479" s="134">
        <v>341.17399999999998</v>
      </c>
      <c r="AA479" s="134">
        <v>332.51600000000002</v>
      </c>
      <c r="AB479" s="134">
        <v>333.46499999999997</v>
      </c>
      <c r="AC479" s="127">
        <v>358.49099999999999</v>
      </c>
    </row>
    <row r="480" spans="1:29" x14ac:dyDescent="0.2">
      <c r="A480" s="147" t="s">
        <v>181</v>
      </c>
      <c r="B480" s="130" t="s">
        <v>37</v>
      </c>
      <c r="C480" s="127">
        <v>0.89418015018775865</v>
      </c>
      <c r="D480" s="127">
        <v>2.3637870676696369</v>
      </c>
      <c r="E480" s="127">
        <v>2.4039917736979102</v>
      </c>
      <c r="F480" s="127">
        <v>3.1557290714915656</v>
      </c>
      <c r="G480" s="127">
        <v>4.675887567932997</v>
      </c>
      <c r="H480" s="127">
        <v>3.8781602809945772</v>
      </c>
      <c r="I480" s="127">
        <v>2.6586288595760084</v>
      </c>
      <c r="J480" s="127">
        <v>1.0007285588327075</v>
      </c>
      <c r="K480" s="127">
        <v>1.1269188399302315</v>
      </c>
      <c r="L480" s="127">
        <v>2.7308824525614845</v>
      </c>
      <c r="M480" s="127">
        <v>2.1276257864696655</v>
      </c>
      <c r="N480" s="127">
        <v>2.6609624239127752</v>
      </c>
      <c r="O480" s="127">
        <v>1.4910000000000001</v>
      </c>
      <c r="P480" s="127">
        <v>1.3340000000000001</v>
      </c>
      <c r="Q480" s="127">
        <v>10.287000000000001</v>
      </c>
      <c r="R480" s="127">
        <v>12.61</v>
      </c>
      <c r="S480" s="127">
        <v>12.645</v>
      </c>
      <c r="T480" s="127">
        <v>10.693</v>
      </c>
      <c r="U480" s="127">
        <v>12.151999999999999</v>
      </c>
      <c r="V480" s="127">
        <v>13.278</v>
      </c>
      <c r="W480" s="127">
        <v>8.6020000000000003</v>
      </c>
      <c r="X480" s="127">
        <v>3.5960000000000001</v>
      </c>
      <c r="Y480" s="127">
        <v>2.2269999999999999</v>
      </c>
      <c r="Z480" s="134">
        <v>2.0699999999999998</v>
      </c>
      <c r="AA480" s="134">
        <v>5.3810000000000002</v>
      </c>
      <c r="AB480" s="134">
        <v>1.464</v>
      </c>
      <c r="AC480" s="127">
        <v>5.0170000000000003</v>
      </c>
    </row>
    <row r="481" spans="1:29" x14ac:dyDescent="0.2">
      <c r="A481" s="147" t="s">
        <v>112</v>
      </c>
      <c r="B481" s="130" t="s">
        <v>38</v>
      </c>
      <c r="C481" s="127">
        <v>0.66258708870836835</v>
      </c>
      <c r="D481" s="127">
        <v>1.5464543249747773</v>
      </c>
      <c r="E481" s="127">
        <v>1.2583765165977627</v>
      </c>
      <c r="F481" s="127">
        <v>38.399767731968964</v>
      </c>
      <c r="G481" s="127">
        <v>35.065975600541627</v>
      </c>
      <c r="H481" s="127">
        <v>39.866164558911557</v>
      </c>
      <c r="I481" s="127">
        <v>28.615931446234192</v>
      </c>
      <c r="J481" s="127">
        <v>114.41061958317688</v>
      </c>
      <c r="K481" s="127">
        <v>95.539052020403417</v>
      </c>
      <c r="L481" s="127">
        <v>76.57080527248155</v>
      </c>
      <c r="M481" s="127">
        <v>116.59034051598691</v>
      </c>
      <c r="N481" s="127">
        <v>122.75883832227937</v>
      </c>
      <c r="O481" s="127">
        <v>236.67400000000001</v>
      </c>
      <c r="P481" s="127">
        <v>269.60300000000001</v>
      </c>
      <c r="Q481" s="127">
        <v>325.03899999999999</v>
      </c>
      <c r="R481" s="127">
        <v>412.53500000000003</v>
      </c>
      <c r="S481" s="127">
        <v>269.77800000000002</v>
      </c>
      <c r="T481" s="127">
        <v>343.62099999999998</v>
      </c>
      <c r="U481" s="127">
        <v>461.03899999999999</v>
      </c>
      <c r="V481" s="127">
        <v>499.14</v>
      </c>
      <c r="W481" s="127">
        <v>364.78199999999998</v>
      </c>
      <c r="X481" s="127">
        <v>374.95499999999998</v>
      </c>
      <c r="Y481" s="127">
        <v>317.61900000000003</v>
      </c>
      <c r="Z481" s="134">
        <v>308.07299999999998</v>
      </c>
      <c r="AA481" s="134">
        <v>307.60899999999998</v>
      </c>
      <c r="AB481" s="134">
        <v>283.20600000000002</v>
      </c>
      <c r="AC481" s="127">
        <v>286.08699999999999</v>
      </c>
    </row>
    <row r="482" spans="1:29" x14ac:dyDescent="0.2">
      <c r="A482" s="147" t="s">
        <v>113</v>
      </c>
      <c r="B482" s="130" t="s">
        <v>39</v>
      </c>
      <c r="C482" s="127">
        <v>4.5014617101543291</v>
      </c>
      <c r="D482" s="127">
        <v>6.9803167369047117</v>
      </c>
      <c r="E482" s="127">
        <v>7.7738562930942861</v>
      </c>
      <c r="F482" s="127">
        <v>12.522165016989005</v>
      </c>
      <c r="G482" s="127">
        <v>21.758457023764077</v>
      </c>
      <c r="H482" s="127">
        <v>9.6365023004485089</v>
      </c>
      <c r="I482" s="127">
        <v>14.240756422171989</v>
      </c>
      <c r="J482" s="127">
        <v>5.660614633944137</v>
      </c>
      <c r="K482" s="127">
        <v>14.526655224131723</v>
      </c>
      <c r="L482" s="127">
        <v>12.754698978906438</v>
      </c>
      <c r="M482" s="127">
        <v>12.213454883152346</v>
      </c>
      <c r="N482" s="127">
        <v>8.4850330334294739</v>
      </c>
      <c r="O482" s="127">
        <v>8.0519999999999996</v>
      </c>
      <c r="P482" s="127">
        <v>7.81</v>
      </c>
      <c r="Q482" s="127">
        <v>21.116</v>
      </c>
      <c r="R482" s="127">
        <v>25.329000000000001</v>
      </c>
      <c r="S482" s="127">
        <v>26.541</v>
      </c>
      <c r="T482" s="127">
        <v>29.805</v>
      </c>
      <c r="U482" s="127">
        <v>36.225999999999999</v>
      </c>
      <c r="V482" s="127">
        <v>43.927</v>
      </c>
      <c r="W482" s="127">
        <v>85.322000000000003</v>
      </c>
      <c r="X482" s="127">
        <v>99.24</v>
      </c>
      <c r="Y482" s="127">
        <v>64.855999999999995</v>
      </c>
      <c r="Z482" s="134">
        <v>60.594000000000001</v>
      </c>
      <c r="AA482" s="134">
        <v>51.014000000000003</v>
      </c>
      <c r="AB482" s="134">
        <v>62.546999999999997</v>
      </c>
      <c r="AC482" s="127">
        <v>72.570999999999998</v>
      </c>
    </row>
    <row r="483" spans="1:29" x14ac:dyDescent="0.2">
      <c r="A483" s="147" t="s">
        <v>182</v>
      </c>
      <c r="B483" s="130" t="s">
        <v>40</v>
      </c>
      <c r="C483" s="127">
        <v>10.366038090776586</v>
      </c>
      <c r="D483" s="127">
        <v>23.771207325378803</v>
      </c>
      <c r="E483" s="127">
        <v>33.133661598750855</v>
      </c>
      <c r="F483" s="127">
        <v>38.582945585015537</v>
      </c>
      <c r="G483" s="127">
        <v>25.673620882905137</v>
      </c>
      <c r="H483" s="127">
        <v>21.293586582409961</v>
      </c>
      <c r="I483" s="127">
        <v>16.377148647573854</v>
      </c>
      <c r="J483" s="127">
        <v>14.977464245896435</v>
      </c>
      <c r="K483" s="127">
        <v>15.552459562301564</v>
      </c>
      <c r="L483" s="127">
        <v>18.798182202881318</v>
      </c>
      <c r="M483" s="127">
        <v>21.440339388014507</v>
      </c>
      <c r="N483" s="127">
        <v>24.639705889705272</v>
      </c>
      <c r="O483" s="127">
        <v>25.178000000000001</v>
      </c>
      <c r="P483" s="127">
        <v>37.116</v>
      </c>
      <c r="Q483" s="127">
        <v>33.896999999999998</v>
      </c>
      <c r="R483" s="127">
        <v>43.048999999999999</v>
      </c>
      <c r="S483" s="127">
        <v>42.869</v>
      </c>
      <c r="T483" s="127">
        <v>63.539000000000001</v>
      </c>
      <c r="U483" s="127">
        <v>86.224999999999994</v>
      </c>
      <c r="V483" s="127">
        <v>96.772000000000006</v>
      </c>
      <c r="W483" s="127">
        <v>90.540999999999997</v>
      </c>
      <c r="X483" s="127">
        <v>75.081999999999994</v>
      </c>
      <c r="Y483" s="127">
        <v>64.424000000000007</v>
      </c>
      <c r="Z483" s="134">
        <v>58.241999999999997</v>
      </c>
      <c r="AA483" s="134">
        <v>70.962999999999994</v>
      </c>
      <c r="AB483" s="134">
        <v>59.87</v>
      </c>
      <c r="AC483" s="127">
        <v>58.08</v>
      </c>
    </row>
    <row r="484" spans="1:29" x14ac:dyDescent="0.2">
      <c r="A484" s="147" t="s">
        <v>114</v>
      </c>
      <c r="B484" s="130" t="s">
        <v>41</v>
      </c>
      <c r="C484" s="127">
        <v>3.3064708516190411</v>
      </c>
      <c r="D484" s="127">
        <v>6.9512797495072203</v>
      </c>
      <c r="E484" s="127">
        <v>12.671397435173599</v>
      </c>
      <c r="F484" s="127">
        <v>12.946521972937502</v>
      </c>
      <c r="G484" s="127">
        <v>10.818428603464447</v>
      </c>
      <c r="H484" s="127">
        <v>8.9727564025407478</v>
      </c>
      <c r="I484" s="127">
        <v>8.0129879693757573</v>
      </c>
      <c r="J484" s="127">
        <v>8.0709537320501141</v>
      </c>
      <c r="K484" s="127">
        <v>10.678096383655872</v>
      </c>
      <c r="L484" s="127">
        <v>15.321559187178163</v>
      </c>
      <c r="M484" s="127">
        <v>12.349564401983653</v>
      </c>
      <c r="N484" s="127">
        <v>4.931402591585706</v>
      </c>
      <c r="O484" s="127">
        <v>4.1779999999999999</v>
      </c>
      <c r="P484" s="127">
        <v>10.798999999999999</v>
      </c>
      <c r="Q484" s="127">
        <v>18.361000000000001</v>
      </c>
      <c r="R484" s="127">
        <v>15.519</v>
      </c>
      <c r="S484" s="127">
        <v>14.592000000000001</v>
      </c>
      <c r="T484" s="127">
        <v>15.988</v>
      </c>
      <c r="U484" s="127">
        <v>13.076000000000001</v>
      </c>
      <c r="V484" s="127">
        <v>14.24</v>
      </c>
      <c r="W484" s="127">
        <v>15.532</v>
      </c>
      <c r="X484" s="127">
        <v>7.8890000000000002</v>
      </c>
      <c r="Y484" s="127">
        <v>8.0039999999999996</v>
      </c>
      <c r="Z484" s="134">
        <v>9.1069999999999993</v>
      </c>
      <c r="AA484" s="134">
        <v>13.388999999999999</v>
      </c>
      <c r="AB484" s="134">
        <v>11.593</v>
      </c>
      <c r="AC484" s="127">
        <v>7.3179999999999996</v>
      </c>
    </row>
    <row r="485" spans="1:29" x14ac:dyDescent="0.2">
      <c r="A485" s="147" t="s">
        <v>115</v>
      </c>
      <c r="B485" s="130" t="s">
        <v>42</v>
      </c>
      <c r="C485" s="127">
        <v>26.744797765629905</v>
      </c>
      <c r="D485" s="127">
        <v>51.921115012715767</v>
      </c>
      <c r="E485" s="127">
        <v>69.557886722988599</v>
      </c>
      <c r="F485" s="127">
        <v>60.995745900451936</v>
      </c>
      <c r="G485" s="127">
        <v>75.472951709046697</v>
      </c>
      <c r="H485" s="127">
        <v>62.59692932198427</v>
      </c>
      <c r="I485" s="127">
        <v>62.300846745807618</v>
      </c>
      <c r="J485" s="127">
        <v>76.365192508043052</v>
      </c>
      <c r="K485" s="127">
        <v>72.74508702952761</v>
      </c>
      <c r="L485" s="127">
        <v>62.493018416061382</v>
      </c>
      <c r="M485" s="127">
        <v>61.64946300909137</v>
      </c>
      <c r="N485" s="127">
        <v>72.478110957194616</v>
      </c>
      <c r="O485" s="127">
        <v>77.418000000000006</v>
      </c>
      <c r="P485" s="127">
        <v>96.376000000000005</v>
      </c>
      <c r="Q485" s="127">
        <v>137.81700000000001</v>
      </c>
      <c r="R485" s="127">
        <v>139.011</v>
      </c>
      <c r="S485" s="127">
        <v>74.772999999999996</v>
      </c>
      <c r="T485" s="127">
        <v>89.155000000000001</v>
      </c>
      <c r="U485" s="127">
        <v>92.983999999999995</v>
      </c>
      <c r="V485" s="127">
        <v>91.182000000000002</v>
      </c>
      <c r="W485" s="127">
        <v>78.619</v>
      </c>
      <c r="X485" s="127">
        <v>141.852</v>
      </c>
      <c r="Y485" s="127">
        <v>140.69</v>
      </c>
      <c r="Z485" s="134">
        <v>110.848</v>
      </c>
      <c r="AA485" s="134">
        <v>124.651</v>
      </c>
      <c r="AB485" s="134">
        <v>115.783</v>
      </c>
      <c r="AC485" s="127">
        <v>96.566999999999993</v>
      </c>
    </row>
    <row r="486" spans="1:29" x14ac:dyDescent="0.2">
      <c r="A486" s="147" t="s">
        <v>116</v>
      </c>
      <c r="B486" s="130" t="s">
        <v>43</v>
      </c>
      <c r="C486" s="127">
        <v>7.2938295916097191</v>
      </c>
      <c r="D486" s="127">
        <v>6.0596999129349136</v>
      </c>
      <c r="E486" s="127">
        <v>6.4591795278282085</v>
      </c>
      <c r="F486" s="127">
        <v>7.8565790588018061</v>
      </c>
      <c r="G486" s="127">
        <v>14.728664639358252</v>
      </c>
      <c r="H486" s="127">
        <v>12.21588871986047</v>
      </c>
      <c r="I486" s="127">
        <v>8.5299036837787892</v>
      </c>
      <c r="J486" s="127">
        <v>4.441519157087491</v>
      </c>
      <c r="K486" s="127">
        <v>3.3860594441153955</v>
      </c>
      <c r="L486" s="127">
        <v>7.005787391789184</v>
      </c>
      <c r="M486" s="127">
        <v>13.139422525274082</v>
      </c>
      <c r="N486" s="127">
        <v>7.0437658870905571</v>
      </c>
      <c r="O486" s="127">
        <v>6.7450000000000001</v>
      </c>
      <c r="P486" s="127">
        <v>6.274</v>
      </c>
      <c r="Q486" s="127">
        <v>47.640999999999998</v>
      </c>
      <c r="R486" s="127">
        <v>23.478000000000002</v>
      </c>
      <c r="S486" s="127">
        <v>16.821999999999999</v>
      </c>
      <c r="T486" s="127">
        <v>33.159999999999997</v>
      </c>
      <c r="U486" s="127">
        <v>79.349000000000004</v>
      </c>
      <c r="V486" s="127">
        <v>29.548999999999999</v>
      </c>
      <c r="W486" s="127">
        <v>34.503999999999998</v>
      </c>
      <c r="X486" s="127">
        <v>54.356000000000002</v>
      </c>
      <c r="Y486" s="127">
        <v>34.756999999999998</v>
      </c>
      <c r="Z486" s="134">
        <v>12.079000000000001</v>
      </c>
      <c r="AA486" s="134">
        <v>16.026</v>
      </c>
      <c r="AB486" s="134">
        <v>11.099</v>
      </c>
      <c r="AC486" s="127">
        <v>15.628</v>
      </c>
    </row>
    <row r="487" spans="1:29" x14ac:dyDescent="0.2">
      <c r="A487" s="147" t="s">
        <v>183</v>
      </c>
      <c r="B487" s="130" t="s">
        <v>44</v>
      </c>
      <c r="C487" s="127">
        <v>0.52196541490359405</v>
      </c>
      <c r="D487" s="127">
        <v>0.40694015842507097</v>
      </c>
      <c r="E487" s="127">
        <v>0.31622897550095203</v>
      </c>
      <c r="F487" s="127">
        <v>0.47188476104755361</v>
      </c>
      <c r="G487" s="127">
        <v>0.51369854062760989</v>
      </c>
      <c r="H487" s="127">
        <v>0.4260592770299525</v>
      </c>
      <c r="I487" s="127">
        <v>0.70083892406971915</v>
      </c>
      <c r="J487" s="127">
        <v>0.10768160792919663</v>
      </c>
      <c r="K487" s="127">
        <v>0.50347167868908971</v>
      </c>
      <c r="L487" s="127">
        <v>0.38359566300684267</v>
      </c>
      <c r="M487" s="127">
        <v>1.6634871888091631</v>
      </c>
      <c r="N487" s="127">
        <v>0.60782924926685522</v>
      </c>
      <c r="O487" s="127">
        <v>0.83399999999999996</v>
      </c>
      <c r="P487" s="127">
        <v>0.86799999999999999</v>
      </c>
      <c r="Q487" s="127">
        <v>2.762</v>
      </c>
      <c r="R487" s="127">
        <v>1.8149999999999999</v>
      </c>
      <c r="S487" s="127">
        <v>2.8540000000000001</v>
      </c>
      <c r="T487" s="127">
        <v>6.319</v>
      </c>
      <c r="U487" s="127">
        <v>13.718999999999999</v>
      </c>
      <c r="V487" s="127">
        <v>4.9939999999999998</v>
      </c>
      <c r="W487" s="127">
        <v>5.2080000000000002</v>
      </c>
      <c r="X487" s="127">
        <v>12.327</v>
      </c>
      <c r="Y487" s="127">
        <v>7.242</v>
      </c>
      <c r="Z487" s="134">
        <v>5.9379999999999997</v>
      </c>
      <c r="AA487" s="134">
        <v>6.5869999999999997</v>
      </c>
      <c r="AB487" s="134">
        <v>7.3529999999999998</v>
      </c>
      <c r="AC487" s="127">
        <v>7.5890000000000004</v>
      </c>
    </row>
    <row r="488" spans="1:29" x14ac:dyDescent="0.2">
      <c r="A488" s="147" t="s">
        <v>97</v>
      </c>
      <c r="B488" s="130" t="s">
        <v>45</v>
      </c>
      <c r="C488" s="127">
        <v>9.7238431163020369</v>
      </c>
      <c r="D488" s="127">
        <v>1.6260849170110065</v>
      </c>
      <c r="E488" s="127">
        <v>1.2636137199485122</v>
      </c>
      <c r="F488" s="127">
        <v>1.8855958956630103</v>
      </c>
      <c r="G488" s="127">
        <v>2.3369311273933921</v>
      </c>
      <c r="H488" s="127">
        <v>1.9382402476549032</v>
      </c>
      <c r="I488" s="127">
        <v>1.2213680708288703</v>
      </c>
      <c r="J488" s="127">
        <v>1.2900418834106775</v>
      </c>
      <c r="K488" s="127">
        <v>0.63034038985866636</v>
      </c>
      <c r="L488" s="127">
        <v>1.3494806994116511</v>
      </c>
      <c r="M488" s="127">
        <v>2.0603916292207018</v>
      </c>
      <c r="N488" s="127">
        <v>1.460113876859636</v>
      </c>
      <c r="O488" s="127">
        <v>1.8140000000000001</v>
      </c>
      <c r="P488" s="127">
        <v>1.647</v>
      </c>
      <c r="Q488" s="127">
        <v>32.558</v>
      </c>
      <c r="R488" s="127">
        <v>105.27500000000001</v>
      </c>
      <c r="S488" s="127">
        <v>23.846</v>
      </c>
      <c r="T488" s="127">
        <v>5.8449999999999998</v>
      </c>
      <c r="U488" s="127">
        <v>8.8290000000000006</v>
      </c>
      <c r="V488" s="127">
        <v>6.7640000000000002</v>
      </c>
      <c r="W488" s="127">
        <v>5.9180000000000001</v>
      </c>
      <c r="X488" s="127">
        <v>3.927</v>
      </c>
      <c r="Y488" s="127">
        <v>9.1329999999999991</v>
      </c>
      <c r="Z488" s="134">
        <v>3.5489999999999999</v>
      </c>
      <c r="AA488" s="134">
        <v>7.681</v>
      </c>
      <c r="AB488" s="134">
        <v>2.3679999999999999</v>
      </c>
      <c r="AC488" s="127">
        <v>6.4989999999999997</v>
      </c>
    </row>
    <row r="489" spans="1:29" x14ac:dyDescent="0.2">
      <c r="A489" s="147" t="s">
        <v>184</v>
      </c>
      <c r="B489" s="130" t="s">
        <v>46</v>
      </c>
      <c r="C489" s="127">
        <v>6.6076997298074189E-2</v>
      </c>
      <c r="D489" s="127">
        <v>0.24158075299117535</v>
      </c>
      <c r="E489" s="127">
        <v>0.18772989698241921</v>
      </c>
      <c r="F489" s="127">
        <v>0.28013523251212635</v>
      </c>
      <c r="G489" s="127">
        <v>0.48183973818315379</v>
      </c>
      <c r="H489" s="127">
        <v>0.39963572846401468</v>
      </c>
      <c r="I489" s="127">
        <v>0.84303403660886889</v>
      </c>
      <c r="J489" s="127">
        <v>0.45468440534186905</v>
      </c>
      <c r="K489" s="127">
        <v>0.90156452423976008</v>
      </c>
      <c r="L489" s="127">
        <v>0.70743681865627372</v>
      </c>
      <c r="M489" s="127">
        <v>1.0757780250980917</v>
      </c>
      <c r="N489" s="127">
        <v>0.69454833927615334</v>
      </c>
      <c r="O489" s="127">
        <v>0.379</v>
      </c>
      <c r="P489" s="127">
        <v>0.23</v>
      </c>
      <c r="Q489" s="127">
        <v>0.71799999999999997</v>
      </c>
      <c r="R489" s="127">
        <v>0.84499999999999997</v>
      </c>
      <c r="S489" s="127">
        <v>0.78900000000000003</v>
      </c>
      <c r="T489" s="127">
        <v>0.78300000000000003</v>
      </c>
      <c r="U489" s="127">
        <v>0.89700000000000002</v>
      </c>
      <c r="V489" s="127">
        <v>1.347</v>
      </c>
      <c r="W489" s="127">
        <v>1.9039999999999999</v>
      </c>
      <c r="X489" s="127">
        <v>1.6930000000000001</v>
      </c>
      <c r="Y489" s="127">
        <v>2.1150000000000002</v>
      </c>
      <c r="Z489" s="134">
        <v>1.69</v>
      </c>
      <c r="AA489" s="134">
        <v>1.764</v>
      </c>
      <c r="AB489" s="134">
        <v>1.4550000000000001</v>
      </c>
      <c r="AC489" s="127">
        <v>1.54</v>
      </c>
    </row>
    <row r="490" spans="1:29" x14ac:dyDescent="0.2">
      <c r="A490" s="147" t="s">
        <v>153</v>
      </c>
      <c r="B490" s="130" t="s">
        <v>47</v>
      </c>
      <c r="C490" s="127">
        <v>0</v>
      </c>
      <c r="D490" s="127">
        <v>0</v>
      </c>
      <c r="E490" s="127">
        <v>0</v>
      </c>
      <c r="F490" s="127">
        <v>0</v>
      </c>
      <c r="G490" s="127">
        <v>0</v>
      </c>
      <c r="H490" s="127">
        <v>0</v>
      </c>
      <c r="I490" s="127">
        <v>0</v>
      </c>
      <c r="J490" s="127">
        <v>0</v>
      </c>
      <c r="K490" s="127">
        <v>0</v>
      </c>
      <c r="L490" s="127">
        <v>0</v>
      </c>
      <c r="M490" s="127">
        <v>0</v>
      </c>
      <c r="N490" s="127">
        <v>0</v>
      </c>
      <c r="O490" s="127">
        <v>0</v>
      </c>
      <c r="P490" s="127">
        <v>0</v>
      </c>
      <c r="Q490" s="127">
        <v>0</v>
      </c>
      <c r="R490" s="127">
        <v>0</v>
      </c>
      <c r="S490" s="127">
        <v>0</v>
      </c>
      <c r="T490" s="127">
        <v>0</v>
      </c>
      <c r="U490" s="127">
        <v>0</v>
      </c>
      <c r="V490" s="127">
        <v>0</v>
      </c>
      <c r="W490" s="127">
        <v>0</v>
      </c>
      <c r="X490" s="127">
        <v>0</v>
      </c>
      <c r="Y490" s="127">
        <v>0</v>
      </c>
      <c r="Z490" s="134">
        <v>0</v>
      </c>
      <c r="AA490" s="134">
        <v>0</v>
      </c>
      <c r="AB490" s="134">
        <v>0</v>
      </c>
      <c r="AC490" s="127">
        <v>0</v>
      </c>
    </row>
    <row r="491" spans="1:29" x14ac:dyDescent="0.2">
      <c r="A491" s="147" t="s">
        <v>185</v>
      </c>
      <c r="B491" s="130" t="s">
        <v>48</v>
      </c>
      <c r="C491" s="127">
        <v>0</v>
      </c>
      <c r="D491" s="127">
        <v>0</v>
      </c>
      <c r="E491" s="127">
        <v>0</v>
      </c>
      <c r="F491" s="127">
        <v>0</v>
      </c>
      <c r="G491" s="127">
        <v>0</v>
      </c>
      <c r="H491" s="127">
        <v>0</v>
      </c>
      <c r="I491" s="127">
        <v>0</v>
      </c>
      <c r="J491" s="127">
        <v>0</v>
      </c>
      <c r="K491" s="127">
        <v>0</v>
      </c>
      <c r="L491" s="127">
        <v>0</v>
      </c>
      <c r="M491" s="127">
        <v>0</v>
      </c>
      <c r="N491" s="127">
        <v>0</v>
      </c>
      <c r="O491" s="127">
        <v>0</v>
      </c>
      <c r="P491" s="127">
        <v>0</v>
      </c>
      <c r="Q491" s="127">
        <v>0</v>
      </c>
      <c r="R491" s="127">
        <v>0</v>
      </c>
      <c r="S491" s="127">
        <v>0</v>
      </c>
      <c r="T491" s="127">
        <v>0</v>
      </c>
      <c r="U491" s="127">
        <v>0</v>
      </c>
      <c r="V491" s="127">
        <v>0</v>
      </c>
      <c r="W491" s="127">
        <v>0</v>
      </c>
      <c r="X491" s="127">
        <v>0</v>
      </c>
      <c r="Y491" s="127">
        <v>0</v>
      </c>
      <c r="Z491" s="134">
        <v>0</v>
      </c>
      <c r="AA491" s="134">
        <v>0</v>
      </c>
      <c r="AB491" s="134">
        <v>0</v>
      </c>
      <c r="AC491" s="127">
        <v>0</v>
      </c>
    </row>
    <row r="492" spans="1:29" x14ac:dyDescent="0.2">
      <c r="A492" s="147" t="s">
        <v>186</v>
      </c>
      <c r="B492" s="130" t="s">
        <v>50</v>
      </c>
      <c r="C492" s="127">
        <v>0</v>
      </c>
      <c r="D492" s="127">
        <v>0</v>
      </c>
      <c r="E492" s="127">
        <v>0</v>
      </c>
      <c r="F492" s="127">
        <v>0</v>
      </c>
      <c r="G492" s="127">
        <v>0</v>
      </c>
      <c r="H492" s="127">
        <v>0</v>
      </c>
      <c r="I492" s="127">
        <v>0</v>
      </c>
      <c r="J492" s="127">
        <v>0</v>
      </c>
      <c r="K492" s="127">
        <v>0</v>
      </c>
      <c r="L492" s="127">
        <v>0</v>
      </c>
      <c r="M492" s="127">
        <v>0</v>
      </c>
      <c r="N492" s="127">
        <v>0</v>
      </c>
      <c r="O492" s="127">
        <v>0</v>
      </c>
      <c r="P492" s="127">
        <v>0</v>
      </c>
      <c r="Q492" s="127">
        <v>0</v>
      </c>
      <c r="R492" s="127">
        <v>0</v>
      </c>
      <c r="S492" s="127">
        <v>0</v>
      </c>
      <c r="T492" s="127">
        <v>0</v>
      </c>
      <c r="U492" s="127">
        <v>0</v>
      </c>
      <c r="V492" s="127">
        <v>0</v>
      </c>
      <c r="W492" s="127">
        <v>0</v>
      </c>
      <c r="X492" s="127">
        <v>0</v>
      </c>
      <c r="Y492" s="127">
        <v>0</v>
      </c>
      <c r="Z492" s="134">
        <v>0</v>
      </c>
      <c r="AA492" s="134">
        <v>0</v>
      </c>
      <c r="AB492" s="134">
        <v>0</v>
      </c>
      <c r="AC492" s="127">
        <v>0</v>
      </c>
    </row>
    <row r="493" spans="1:29" x14ac:dyDescent="0.2">
      <c r="A493" s="147" t="s">
        <v>117</v>
      </c>
      <c r="B493" s="130" t="s">
        <v>51</v>
      </c>
      <c r="C493" s="127">
        <v>5.6684791775536292</v>
      </c>
      <c r="D493" s="127">
        <v>10.132330319493335</v>
      </c>
      <c r="E493" s="127">
        <v>4.5653092883459374</v>
      </c>
      <c r="F493" s="127">
        <v>7.48</v>
      </c>
      <c r="G493" s="127">
        <v>11.136719072673998</v>
      </c>
      <c r="H493" s="127">
        <v>3.9950727688895076</v>
      </c>
      <c r="I493" s="127">
        <v>0.36097678073370926</v>
      </c>
      <c r="J493" s="127">
        <v>5.0130289245456101</v>
      </c>
      <c r="K493" s="127">
        <v>5.1408930952444862</v>
      </c>
      <c r="L493" s="127">
        <v>3.1238496023957691</v>
      </c>
      <c r="M493" s="127">
        <v>1.4882483554894155</v>
      </c>
      <c r="N493" s="127">
        <v>2.389995482609979</v>
      </c>
      <c r="O493" s="127">
        <v>1.165</v>
      </c>
      <c r="P493" s="127">
        <v>0.60199999999999998</v>
      </c>
      <c r="Q493" s="127">
        <v>1.069</v>
      </c>
      <c r="R493" s="127">
        <v>3.169</v>
      </c>
      <c r="S493" s="127">
        <v>1.4059999999999999</v>
      </c>
      <c r="T493" s="127">
        <v>2.1269999999999998</v>
      </c>
      <c r="U493" s="127">
        <v>1.9630000000000001</v>
      </c>
      <c r="V493" s="127">
        <v>1.825</v>
      </c>
      <c r="W493" s="127">
        <v>1.857</v>
      </c>
      <c r="X493" s="127">
        <v>3.802</v>
      </c>
      <c r="Y493" s="127">
        <v>1.056</v>
      </c>
      <c r="Z493" s="134">
        <v>0.77600000000000002</v>
      </c>
      <c r="AA493" s="134">
        <v>5.5090000000000003</v>
      </c>
      <c r="AB493" s="134">
        <v>6.26</v>
      </c>
      <c r="AC493" s="127">
        <v>5.6260000000000003</v>
      </c>
    </row>
    <row r="494" spans="1:29" x14ac:dyDescent="0.2">
      <c r="A494" s="147" t="s">
        <v>118</v>
      </c>
      <c r="B494" s="130" t="s">
        <v>52</v>
      </c>
      <c r="C494" s="127">
        <v>0</v>
      </c>
      <c r="D494" s="127">
        <v>0</v>
      </c>
      <c r="E494" s="127">
        <v>0</v>
      </c>
      <c r="F494" s="127">
        <v>0</v>
      </c>
      <c r="G494" s="127">
        <v>0</v>
      </c>
      <c r="H494" s="127">
        <v>0</v>
      </c>
      <c r="I494" s="127">
        <v>0</v>
      </c>
      <c r="J494" s="127">
        <v>0</v>
      </c>
      <c r="K494" s="127">
        <v>0</v>
      </c>
      <c r="L494" s="127">
        <v>0</v>
      </c>
      <c r="M494" s="127">
        <v>0</v>
      </c>
      <c r="N494" s="127">
        <v>0</v>
      </c>
      <c r="O494" s="127">
        <v>0</v>
      </c>
      <c r="P494" s="127">
        <v>0</v>
      </c>
      <c r="Q494" s="127">
        <v>0</v>
      </c>
      <c r="R494" s="127">
        <v>0</v>
      </c>
      <c r="S494" s="127">
        <v>0</v>
      </c>
      <c r="T494" s="127">
        <v>0</v>
      </c>
      <c r="U494" s="127">
        <v>0</v>
      </c>
      <c r="V494" s="127">
        <v>0</v>
      </c>
      <c r="W494" s="127">
        <v>0</v>
      </c>
      <c r="X494" s="127">
        <v>0</v>
      </c>
      <c r="Y494" s="127">
        <v>0</v>
      </c>
      <c r="Z494" s="134">
        <v>0</v>
      </c>
      <c r="AA494" s="134">
        <v>0</v>
      </c>
      <c r="AB494" s="134">
        <v>0</v>
      </c>
      <c r="AC494" s="127">
        <v>0</v>
      </c>
    </row>
    <row r="495" spans="1:29" x14ac:dyDescent="0.2">
      <c r="A495" s="147" t="s">
        <v>187</v>
      </c>
      <c r="B495" s="130" t="s">
        <v>53</v>
      </c>
      <c r="C495" s="127">
        <v>0</v>
      </c>
      <c r="D495" s="127">
        <v>0</v>
      </c>
      <c r="E495" s="127">
        <v>0</v>
      </c>
      <c r="F495" s="127">
        <v>0</v>
      </c>
      <c r="G495" s="127">
        <v>0</v>
      </c>
      <c r="H495" s="127">
        <v>0</v>
      </c>
      <c r="I495" s="127">
        <v>0</v>
      </c>
      <c r="J495" s="127">
        <v>0</v>
      </c>
      <c r="K495" s="127">
        <v>0</v>
      </c>
      <c r="L495" s="127">
        <v>0</v>
      </c>
      <c r="M495" s="127">
        <v>0</v>
      </c>
      <c r="N495" s="127">
        <v>0</v>
      </c>
      <c r="O495" s="127">
        <v>0</v>
      </c>
      <c r="P495" s="127">
        <v>0</v>
      </c>
      <c r="Q495" s="127">
        <v>0</v>
      </c>
      <c r="R495" s="127">
        <v>0</v>
      </c>
      <c r="S495" s="127">
        <v>0</v>
      </c>
      <c r="T495" s="127">
        <v>0</v>
      </c>
      <c r="U495" s="127">
        <v>0</v>
      </c>
      <c r="V495" s="127">
        <v>0</v>
      </c>
      <c r="W495" s="127">
        <v>0</v>
      </c>
      <c r="X495" s="127">
        <v>0</v>
      </c>
      <c r="Y495" s="127">
        <v>0</v>
      </c>
      <c r="Z495" s="134">
        <v>0</v>
      </c>
      <c r="AA495" s="134">
        <v>0</v>
      </c>
      <c r="AB495" s="134">
        <v>0</v>
      </c>
      <c r="AC495" s="127">
        <v>0</v>
      </c>
    </row>
    <row r="496" spans="1:29" x14ac:dyDescent="0.2">
      <c r="A496" s="147" t="s">
        <v>188</v>
      </c>
      <c r="B496" s="130" t="s">
        <v>54</v>
      </c>
      <c r="C496" s="127">
        <v>4.2515000000000001</v>
      </c>
      <c r="D496" s="127">
        <v>6.7173600000000002</v>
      </c>
      <c r="E496" s="127">
        <v>12.33934</v>
      </c>
      <c r="F496" s="127">
        <v>12.779340000000001</v>
      </c>
      <c r="G496" s="127">
        <v>12.399939999999999</v>
      </c>
      <c r="H496" s="127">
        <v>12.555160000000003</v>
      </c>
      <c r="I496" s="127">
        <v>9.9127399999999994</v>
      </c>
      <c r="J496" s="127">
        <v>10.367040000000001</v>
      </c>
      <c r="K496" s="127">
        <v>12.74736</v>
      </c>
      <c r="L496" s="127">
        <v>11.178940000000003</v>
      </c>
      <c r="M496" s="127">
        <v>18.221400000000003</v>
      </c>
      <c r="N496" s="127">
        <v>22.2212</v>
      </c>
      <c r="O496" s="127">
        <v>30.414999999999999</v>
      </c>
      <c r="P496" s="127">
        <v>31.128</v>
      </c>
      <c r="Q496" s="127">
        <v>34.228000000000002</v>
      </c>
      <c r="R496" s="127">
        <v>25.507999999999999</v>
      </c>
      <c r="S496" s="127">
        <v>35.648000000000003</v>
      </c>
      <c r="T496" s="127">
        <v>24.879000000000001</v>
      </c>
      <c r="U496" s="127">
        <v>43.276000000000003</v>
      </c>
      <c r="V496" s="127">
        <v>43.914999999999999</v>
      </c>
      <c r="W496" s="127">
        <v>60.383000000000003</v>
      </c>
      <c r="X496" s="127">
        <v>67.48</v>
      </c>
      <c r="Y496" s="127">
        <v>8.8510000000000009</v>
      </c>
      <c r="Z496" s="134">
        <v>9.7919999999999998</v>
      </c>
      <c r="AA496" s="134">
        <v>9.9</v>
      </c>
      <c r="AB496" s="134">
        <v>10.382</v>
      </c>
      <c r="AC496" s="127">
        <v>10.911</v>
      </c>
    </row>
    <row r="497" spans="1:29" x14ac:dyDescent="0.2">
      <c r="A497" s="147" t="s">
        <v>189</v>
      </c>
      <c r="B497" s="130" t="s">
        <v>55</v>
      </c>
      <c r="C497" s="127">
        <v>35.205844071736969</v>
      </c>
      <c r="D497" s="127">
        <v>34.851411823314514</v>
      </c>
      <c r="E497" s="127">
        <v>60.76822128860843</v>
      </c>
      <c r="F497" s="127">
        <v>54.95</v>
      </c>
      <c r="G497" s="127">
        <v>52.284699999999994</v>
      </c>
      <c r="H497" s="127">
        <v>90.012500000000003</v>
      </c>
      <c r="I497" s="127">
        <v>59.905390000000004</v>
      </c>
      <c r="J497" s="127">
        <v>61.575410000000005</v>
      </c>
      <c r="K497" s="127">
        <v>102.37051000000001</v>
      </c>
      <c r="L497" s="127">
        <v>65.522170000000003</v>
      </c>
      <c r="M497" s="127">
        <v>125.12819999999999</v>
      </c>
      <c r="N497" s="127">
        <v>299.46179410523331</v>
      </c>
      <c r="O497" s="127">
        <v>315.36799999999999</v>
      </c>
      <c r="P497" s="127">
        <v>310.13600000000002</v>
      </c>
      <c r="Q497" s="127">
        <v>336.84399999999999</v>
      </c>
      <c r="R497" s="127">
        <v>248.92500000000001</v>
      </c>
      <c r="S497" s="127">
        <v>275.59399999999999</v>
      </c>
      <c r="T497" s="127">
        <v>286.512</v>
      </c>
      <c r="U497" s="127">
        <v>327.50700000000001</v>
      </c>
      <c r="V497" s="127">
        <v>338.13499999999999</v>
      </c>
      <c r="W497" s="127">
        <v>362.38900000000001</v>
      </c>
      <c r="X497" s="127">
        <v>328.22399999999999</v>
      </c>
      <c r="Y497" s="127">
        <v>327.30200000000002</v>
      </c>
      <c r="Z497" s="134">
        <v>319.334</v>
      </c>
      <c r="AA497" s="134">
        <v>341.22899999999998</v>
      </c>
      <c r="AB497" s="134">
        <v>357.97800000000001</v>
      </c>
      <c r="AC497" s="127">
        <v>379.85500000000002</v>
      </c>
    </row>
    <row r="498" spans="1:29" x14ac:dyDescent="0.2">
      <c r="A498" s="147" t="s">
        <v>190</v>
      </c>
      <c r="B498" s="130" t="s">
        <v>56</v>
      </c>
      <c r="C498" s="127">
        <v>6.2983795885957239</v>
      </c>
      <c r="D498" s="127">
        <v>17.789146953516131</v>
      </c>
      <c r="E498" s="127">
        <v>5.0422139939895958</v>
      </c>
      <c r="F498" s="127">
        <v>8.4359999999999999</v>
      </c>
      <c r="G498" s="127">
        <v>5.78</v>
      </c>
      <c r="H498" s="127">
        <v>33.0961</v>
      </c>
      <c r="I498" s="127">
        <v>1.6370000000000005</v>
      </c>
      <c r="J498" s="127">
        <v>6.0134999999999996</v>
      </c>
      <c r="K498" s="127">
        <v>2.9472000000000005</v>
      </c>
      <c r="L498" s="127">
        <v>5.668300000000003</v>
      </c>
      <c r="M498" s="127">
        <v>12.548999999999999</v>
      </c>
      <c r="N498" s="127">
        <v>18.195</v>
      </c>
      <c r="O498" s="127">
        <v>29.643999999999998</v>
      </c>
      <c r="P498" s="127">
        <v>22.167000000000002</v>
      </c>
      <c r="Q498" s="127">
        <v>21.648</v>
      </c>
      <c r="R498" s="127">
        <v>43.988999999999997</v>
      </c>
      <c r="S498" s="127">
        <v>28.635999999999999</v>
      </c>
      <c r="T498" s="127">
        <v>20.780999999999999</v>
      </c>
      <c r="U498" s="127">
        <v>45.523000000000003</v>
      </c>
      <c r="V498" s="127">
        <v>53.107999999999997</v>
      </c>
      <c r="W498" s="127">
        <v>51.905000000000001</v>
      </c>
      <c r="X498" s="127">
        <v>52.963999999999999</v>
      </c>
      <c r="Y498" s="127">
        <v>56.674999999999997</v>
      </c>
      <c r="Z498" s="134">
        <v>70.456999999999994</v>
      </c>
      <c r="AA498" s="134">
        <v>76.004000000000005</v>
      </c>
      <c r="AB498" s="134">
        <v>73.102999999999994</v>
      </c>
      <c r="AC498" s="127">
        <v>83.399000000000001</v>
      </c>
    </row>
    <row r="499" spans="1:29" x14ac:dyDescent="0.2">
      <c r="A499" s="147" t="s">
        <v>104</v>
      </c>
      <c r="B499" s="130" t="s">
        <v>57</v>
      </c>
      <c r="C499" s="127">
        <v>9.431681192590279</v>
      </c>
      <c r="D499" s="127">
        <v>7.5693282104720465</v>
      </c>
      <c r="E499" s="127">
        <v>6.2226590681881504</v>
      </c>
      <c r="F499" s="127">
        <v>6.8311000000000011</v>
      </c>
      <c r="G499" s="127">
        <v>5.7243999999999993</v>
      </c>
      <c r="H499" s="127">
        <v>6.8889999999999993</v>
      </c>
      <c r="I499" s="127">
        <v>4.8567999999999998</v>
      </c>
      <c r="J499" s="127">
        <v>12.273799999999998</v>
      </c>
      <c r="K499" s="127">
        <v>40.759500000000003</v>
      </c>
      <c r="L499" s="127">
        <v>9.001599999999998</v>
      </c>
      <c r="M499" s="127">
        <v>21.741</v>
      </c>
      <c r="N499" s="127">
        <v>26.330500000000001</v>
      </c>
      <c r="O499" s="127">
        <v>30.978999999999999</v>
      </c>
      <c r="P499" s="127">
        <v>12.496</v>
      </c>
      <c r="Q499" s="127">
        <v>28.536000000000001</v>
      </c>
      <c r="R499" s="127">
        <v>37.759</v>
      </c>
      <c r="S499" s="127">
        <v>43.070999999999998</v>
      </c>
      <c r="T499" s="127">
        <v>44.756999999999998</v>
      </c>
      <c r="U499" s="127">
        <v>48.220999999999997</v>
      </c>
      <c r="V499" s="127">
        <v>67.319000000000003</v>
      </c>
      <c r="W499" s="127">
        <v>76.831000000000003</v>
      </c>
      <c r="X499" s="127">
        <v>80.685000000000002</v>
      </c>
      <c r="Y499" s="127">
        <v>78.105000000000004</v>
      </c>
      <c r="Z499" s="134">
        <v>56.488999999999997</v>
      </c>
      <c r="AA499" s="134">
        <v>104.342</v>
      </c>
      <c r="AB499" s="134">
        <v>114.675</v>
      </c>
      <c r="AC499" s="127">
        <v>101.884</v>
      </c>
    </row>
    <row r="500" spans="1:29" x14ac:dyDescent="0.2">
      <c r="A500" s="147" t="s">
        <v>191</v>
      </c>
      <c r="B500" s="130" t="s">
        <v>58</v>
      </c>
      <c r="C500" s="127">
        <v>0</v>
      </c>
      <c r="D500" s="127">
        <v>0</v>
      </c>
      <c r="E500" s="127">
        <v>0</v>
      </c>
      <c r="F500" s="127">
        <v>0</v>
      </c>
      <c r="G500" s="127">
        <v>0</v>
      </c>
      <c r="H500" s="127">
        <v>8.7630000000000013E-2</v>
      </c>
      <c r="I500" s="127">
        <v>8.1300000000000001E-3</v>
      </c>
      <c r="J500" s="127">
        <v>0.26606999999999997</v>
      </c>
      <c r="K500" s="127">
        <v>0.26606999999999997</v>
      </c>
      <c r="L500" s="127">
        <v>0.51312000000000002</v>
      </c>
      <c r="M500" s="127">
        <v>1.8500999999999999</v>
      </c>
      <c r="N500" s="127">
        <v>2.6702999999999997</v>
      </c>
      <c r="O500" s="127">
        <v>2.8260000000000001</v>
      </c>
      <c r="P500" s="127">
        <v>2.0049999999999999</v>
      </c>
      <c r="Q500" s="127">
        <v>2.0049999999999999</v>
      </c>
      <c r="R500" s="127">
        <v>3.5190000000000001</v>
      </c>
      <c r="S500" s="127">
        <v>2.4319999999999999</v>
      </c>
      <c r="T500" s="127">
        <v>2.5939999999999999</v>
      </c>
      <c r="U500" s="127">
        <v>12.964</v>
      </c>
      <c r="V500" s="127">
        <v>15.961</v>
      </c>
      <c r="W500" s="127">
        <v>14.327</v>
      </c>
      <c r="X500" s="127">
        <v>14.85</v>
      </c>
      <c r="Y500" s="127">
        <v>15.03</v>
      </c>
      <c r="Z500" s="134">
        <v>15.464</v>
      </c>
      <c r="AA500" s="134">
        <v>15.930999999999999</v>
      </c>
      <c r="AB500" s="134">
        <v>25.422000000000001</v>
      </c>
      <c r="AC500" s="127">
        <v>21.81</v>
      </c>
    </row>
    <row r="501" spans="1:29" x14ac:dyDescent="0.2">
      <c r="A501" s="147" t="s">
        <v>192</v>
      </c>
      <c r="B501" s="130" t="s">
        <v>59</v>
      </c>
      <c r="C501" s="127">
        <v>35.842976035863707</v>
      </c>
      <c r="D501" s="127">
        <v>64.068837769955607</v>
      </c>
      <c r="E501" s="127">
        <v>28.867402753538876</v>
      </c>
      <c r="F501" s="127">
        <v>94.595199999999991</v>
      </c>
      <c r="G501" s="127">
        <v>118.7115</v>
      </c>
      <c r="H501" s="127">
        <v>164.99147000000002</v>
      </c>
      <c r="I501" s="127">
        <v>150.73878000000005</v>
      </c>
      <c r="J501" s="127">
        <v>247.44772</v>
      </c>
      <c r="K501" s="127">
        <v>380.01431999999988</v>
      </c>
      <c r="L501" s="127">
        <v>478.99570999999997</v>
      </c>
      <c r="M501" s="127">
        <v>63.493700000000004</v>
      </c>
      <c r="N501" s="127">
        <v>238.99690000000001</v>
      </c>
      <c r="O501" s="127">
        <v>74.989999999999995</v>
      </c>
      <c r="P501" s="127">
        <v>80.046000000000006</v>
      </c>
      <c r="Q501" s="127">
        <v>159.12200000000001</v>
      </c>
      <c r="R501" s="127">
        <v>212.119</v>
      </c>
      <c r="S501" s="127">
        <v>118.852</v>
      </c>
      <c r="T501" s="127">
        <v>168.37700000000001</v>
      </c>
      <c r="U501" s="127">
        <v>268.27499999999998</v>
      </c>
      <c r="V501" s="127">
        <v>269.31</v>
      </c>
      <c r="W501" s="127">
        <v>226.67500000000001</v>
      </c>
      <c r="X501" s="127">
        <v>241.333</v>
      </c>
      <c r="Y501" s="127">
        <v>191.14500000000001</v>
      </c>
      <c r="Z501" s="134">
        <v>202.77500000000001</v>
      </c>
      <c r="AA501" s="134">
        <v>175.012</v>
      </c>
      <c r="AB501" s="134">
        <v>192.34299999999999</v>
      </c>
      <c r="AC501" s="127">
        <v>220.73400000000001</v>
      </c>
    </row>
    <row r="502" spans="1:29" x14ac:dyDescent="0.2">
      <c r="A502" s="147" t="s">
        <v>193</v>
      </c>
      <c r="B502" s="130" t="s">
        <v>61</v>
      </c>
      <c r="C502" s="127">
        <v>0</v>
      </c>
      <c r="D502" s="127">
        <v>0</v>
      </c>
      <c r="E502" s="127">
        <v>0</v>
      </c>
      <c r="F502" s="127">
        <v>0</v>
      </c>
      <c r="G502" s="127">
        <v>0</v>
      </c>
      <c r="H502" s="127">
        <v>0</v>
      </c>
      <c r="I502" s="127">
        <v>0</v>
      </c>
      <c r="J502" s="127">
        <v>0</v>
      </c>
      <c r="K502" s="127">
        <v>0</v>
      </c>
      <c r="L502" s="127">
        <v>0</v>
      </c>
      <c r="M502" s="127">
        <v>0</v>
      </c>
      <c r="N502" s="127">
        <v>0</v>
      </c>
      <c r="O502" s="127">
        <v>0</v>
      </c>
      <c r="P502" s="127">
        <v>0</v>
      </c>
      <c r="Q502" s="127">
        <v>0</v>
      </c>
      <c r="R502" s="127">
        <v>0</v>
      </c>
      <c r="S502" s="127">
        <v>0</v>
      </c>
      <c r="T502" s="127">
        <v>0</v>
      </c>
      <c r="U502" s="127">
        <v>0</v>
      </c>
      <c r="V502" s="127">
        <v>0</v>
      </c>
      <c r="W502" s="127">
        <v>0</v>
      </c>
      <c r="X502" s="127">
        <v>0</v>
      </c>
      <c r="Y502" s="127">
        <v>0</v>
      </c>
      <c r="Z502" s="134">
        <v>0</v>
      </c>
      <c r="AA502" s="134">
        <v>0</v>
      </c>
      <c r="AB502" s="134">
        <v>0</v>
      </c>
      <c r="AC502" s="127">
        <v>0</v>
      </c>
    </row>
    <row r="503" spans="1:29" x14ac:dyDescent="0.2">
      <c r="A503" s="147" t="s">
        <v>60</v>
      </c>
      <c r="B503" s="130" t="s">
        <v>62</v>
      </c>
      <c r="C503" s="127">
        <v>0</v>
      </c>
      <c r="D503" s="127">
        <v>0</v>
      </c>
      <c r="E503" s="127">
        <v>0</v>
      </c>
      <c r="F503" s="127">
        <v>0</v>
      </c>
      <c r="G503" s="127">
        <v>0</v>
      </c>
      <c r="H503" s="127">
        <v>0</v>
      </c>
      <c r="I503" s="127">
        <v>0</v>
      </c>
      <c r="J503" s="127">
        <v>0</v>
      </c>
      <c r="K503" s="127">
        <v>0</v>
      </c>
      <c r="L503" s="127">
        <v>0</v>
      </c>
      <c r="M503" s="127">
        <v>0</v>
      </c>
      <c r="N503" s="127">
        <v>0</v>
      </c>
      <c r="O503" s="127">
        <v>0</v>
      </c>
      <c r="P503" s="127">
        <v>0</v>
      </c>
      <c r="Q503" s="127">
        <v>0</v>
      </c>
      <c r="R503" s="127">
        <v>0</v>
      </c>
      <c r="S503" s="127">
        <v>0</v>
      </c>
      <c r="T503" s="127">
        <v>0</v>
      </c>
      <c r="U503" s="127">
        <v>0</v>
      </c>
      <c r="V503" s="127">
        <v>0</v>
      </c>
      <c r="W503" s="127">
        <v>0</v>
      </c>
      <c r="X503" s="127">
        <v>0</v>
      </c>
      <c r="Y503" s="127">
        <v>0</v>
      </c>
      <c r="Z503" s="134">
        <v>0</v>
      </c>
      <c r="AA503" s="134">
        <v>0</v>
      </c>
      <c r="AB503" s="134">
        <v>0</v>
      </c>
      <c r="AC503" s="127">
        <v>0</v>
      </c>
    </row>
    <row r="504" spans="1:29" x14ac:dyDescent="0.2">
      <c r="A504" s="147" t="s">
        <v>119</v>
      </c>
      <c r="B504" s="130" t="s">
        <v>63</v>
      </c>
      <c r="C504" s="127">
        <v>0</v>
      </c>
      <c r="D504" s="127">
        <v>0</v>
      </c>
      <c r="E504" s="127">
        <v>0</v>
      </c>
      <c r="F504" s="127">
        <v>0</v>
      </c>
      <c r="G504" s="127">
        <v>0</v>
      </c>
      <c r="H504" s="127">
        <v>0</v>
      </c>
      <c r="I504" s="127">
        <v>0</v>
      </c>
      <c r="J504" s="127">
        <v>0</v>
      </c>
      <c r="K504" s="127">
        <v>0</v>
      </c>
      <c r="L504" s="127">
        <v>0</v>
      </c>
      <c r="M504" s="127">
        <v>0</v>
      </c>
      <c r="N504" s="127">
        <v>0</v>
      </c>
      <c r="O504" s="127">
        <v>0</v>
      </c>
      <c r="P504" s="127">
        <v>0</v>
      </c>
      <c r="Q504" s="127">
        <v>0</v>
      </c>
      <c r="R504" s="127">
        <v>0</v>
      </c>
      <c r="S504" s="127">
        <v>0</v>
      </c>
      <c r="T504" s="127">
        <v>0</v>
      </c>
      <c r="U504" s="127">
        <v>0</v>
      </c>
      <c r="V504" s="127">
        <v>0</v>
      </c>
      <c r="W504" s="127">
        <v>0</v>
      </c>
      <c r="X504" s="127">
        <v>0</v>
      </c>
      <c r="Y504" s="127">
        <v>0</v>
      </c>
      <c r="Z504" s="134">
        <v>0</v>
      </c>
      <c r="AA504" s="134">
        <v>0</v>
      </c>
      <c r="AB504" s="134">
        <v>0</v>
      </c>
      <c r="AC504" s="127">
        <v>0</v>
      </c>
    </row>
    <row r="505" spans="1:29" x14ac:dyDescent="0.2">
      <c r="A505" s="147" t="s">
        <v>101</v>
      </c>
      <c r="B505" s="130" t="s">
        <v>65</v>
      </c>
      <c r="C505" s="127">
        <v>0</v>
      </c>
      <c r="D505" s="127">
        <v>0</v>
      </c>
      <c r="E505" s="127">
        <v>0</v>
      </c>
      <c r="F505" s="127">
        <v>0</v>
      </c>
      <c r="G505" s="127">
        <v>0</v>
      </c>
      <c r="H505" s="127">
        <v>0</v>
      </c>
      <c r="I505" s="127">
        <v>0</v>
      </c>
      <c r="J505" s="127">
        <v>0</v>
      </c>
      <c r="K505" s="127">
        <v>0</v>
      </c>
      <c r="L505" s="127">
        <v>0</v>
      </c>
      <c r="M505" s="127">
        <v>0</v>
      </c>
      <c r="N505" s="127">
        <v>0</v>
      </c>
      <c r="O505" s="127">
        <v>0</v>
      </c>
      <c r="P505" s="127">
        <v>0</v>
      </c>
      <c r="Q505" s="127">
        <v>0</v>
      </c>
      <c r="R505" s="127">
        <v>0</v>
      </c>
      <c r="S505" s="127">
        <v>0</v>
      </c>
      <c r="T505" s="127">
        <v>0</v>
      </c>
      <c r="U505" s="127">
        <v>0</v>
      </c>
      <c r="V505" s="127">
        <v>0</v>
      </c>
      <c r="W505" s="127">
        <v>0</v>
      </c>
      <c r="X505" s="127">
        <v>0</v>
      </c>
      <c r="Y505" s="127">
        <v>0</v>
      </c>
      <c r="Z505" s="134">
        <v>0</v>
      </c>
      <c r="AA505" s="134">
        <v>0</v>
      </c>
      <c r="AB505" s="134">
        <v>57.734000000000002</v>
      </c>
      <c r="AC505" s="127">
        <v>43.764000000000003</v>
      </c>
    </row>
    <row r="506" spans="1:29" ht="10.8" thickBot="1" x14ac:dyDescent="0.25">
      <c r="A506" s="147" t="s">
        <v>75</v>
      </c>
      <c r="B506" s="130" t="s">
        <v>76</v>
      </c>
      <c r="C506" s="127">
        <v>17.006</v>
      </c>
      <c r="D506" s="127">
        <v>26.869440000000001</v>
      </c>
      <c r="E506" s="127">
        <v>49.35736</v>
      </c>
      <c r="F506" s="127">
        <v>51.117360000000005</v>
      </c>
      <c r="G506" s="127">
        <v>49.599759999999996</v>
      </c>
      <c r="H506" s="127">
        <v>50.22064000000001</v>
      </c>
      <c r="I506" s="127">
        <v>39.650959999999998</v>
      </c>
      <c r="J506" s="127">
        <v>41.468160000000005</v>
      </c>
      <c r="K506" s="127">
        <v>50.989440000000002</v>
      </c>
      <c r="L506" s="127">
        <v>44.71576000000001</v>
      </c>
      <c r="M506" s="127">
        <v>108.88560000000001</v>
      </c>
      <c r="N506" s="127">
        <v>88.884799999999998</v>
      </c>
      <c r="O506" s="127">
        <v>121.658</v>
      </c>
      <c r="P506" s="127">
        <v>124.51</v>
      </c>
      <c r="Q506" s="127">
        <v>138.61600000000001</v>
      </c>
      <c r="R506" s="127">
        <v>102.03400000000001</v>
      </c>
      <c r="S506" s="127">
        <v>142.59299999999999</v>
      </c>
      <c r="T506" s="127">
        <v>83.149000000000001</v>
      </c>
      <c r="U506" s="127">
        <v>173.10499999999999</v>
      </c>
      <c r="V506" s="127">
        <v>175.65799999999999</v>
      </c>
      <c r="W506" s="127">
        <v>261.53199999999998</v>
      </c>
      <c r="X506" s="127">
        <v>269.92</v>
      </c>
      <c r="Y506" s="127">
        <v>301.5</v>
      </c>
      <c r="Z506" s="134">
        <v>338.767</v>
      </c>
      <c r="AA506" s="134">
        <v>365.471</v>
      </c>
      <c r="AB506" s="134">
        <v>401.66300000000001</v>
      </c>
      <c r="AC506" s="127">
        <v>442.916</v>
      </c>
    </row>
    <row r="507" spans="1:29" ht="10.8" thickBot="1" x14ac:dyDescent="0.25">
      <c r="A507" s="116" t="s">
        <v>74</v>
      </c>
      <c r="B507" s="131"/>
      <c r="C507" s="131">
        <v>572.40442208650973</v>
      </c>
      <c r="D507" s="131">
        <v>970.96700626545976</v>
      </c>
      <c r="E507" s="131">
        <v>1032.1954016853797</v>
      </c>
      <c r="F507" s="131">
        <v>1227.1667963751158</v>
      </c>
      <c r="G507" s="131">
        <v>1458.4794435286281</v>
      </c>
      <c r="H507" s="131">
        <v>1440.8199782737872</v>
      </c>
      <c r="I507" s="131">
        <v>1321.090820826546</v>
      </c>
      <c r="J507" s="131">
        <v>1860.0862893772214</v>
      </c>
      <c r="K507" s="131">
        <v>1964.4614004235075</v>
      </c>
      <c r="L507" s="131">
        <v>1960.9215569422076</v>
      </c>
      <c r="M507" s="131">
        <v>1769.6102370298759</v>
      </c>
      <c r="N507" s="131">
        <v>2091.1998695247953</v>
      </c>
      <c r="O507" s="131">
        <v>2328.1819999999989</v>
      </c>
      <c r="P507" s="131">
        <v>2594.9060000000004</v>
      </c>
      <c r="Q507" s="131">
        <v>3096.2060000000001</v>
      </c>
      <c r="R507" s="131">
        <v>3436.4909999999995</v>
      </c>
      <c r="S507" s="131">
        <v>2629.456999999999</v>
      </c>
      <c r="T507" s="131">
        <v>2870.9449999999997</v>
      </c>
      <c r="U507" s="131">
        <v>3589.8130000000006</v>
      </c>
      <c r="V507" s="131">
        <v>3880.7999999999993</v>
      </c>
      <c r="W507" s="131">
        <v>4086.0560000000014</v>
      </c>
      <c r="X507" s="131">
        <v>4308.3810000000012</v>
      </c>
      <c r="Y507" s="131">
        <v>4070.2650000000003</v>
      </c>
      <c r="Z507" s="138">
        <v>3721.8209999999999</v>
      </c>
      <c r="AA507" s="138">
        <v>3777.806</v>
      </c>
      <c r="AB507" s="138">
        <v>4151.0010000000002</v>
      </c>
      <c r="AC507" s="131">
        <v>4620.0339999999997</v>
      </c>
    </row>
    <row r="508" spans="1:29" x14ac:dyDescent="0.2"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3"/>
      <c r="AA508" s="123"/>
      <c r="AB508" s="123"/>
    </row>
    <row r="509" spans="1:29" x14ac:dyDescent="0.2"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3"/>
      <c r="AA509" s="123"/>
      <c r="AB509" s="123"/>
    </row>
    <row r="511" spans="1:29" ht="13.2" x14ac:dyDescent="0.25">
      <c r="A511" s="76" t="s">
        <v>216</v>
      </c>
      <c r="B511" s="95"/>
      <c r="Z511" s="41"/>
      <c r="AA511" s="41"/>
      <c r="AB511" s="41"/>
    </row>
    <row r="512" spans="1:29" ht="13.8" thickBot="1" x14ac:dyDescent="0.3">
      <c r="A512" s="78" t="s">
        <v>197</v>
      </c>
      <c r="Z512" s="41"/>
      <c r="AA512" s="41"/>
      <c r="AB512" s="41"/>
    </row>
    <row r="513" spans="1:29" ht="10.8" thickBot="1" x14ac:dyDescent="0.25">
      <c r="A513" s="79" t="s">
        <v>0</v>
      </c>
      <c r="B513" s="80" t="s">
        <v>19</v>
      </c>
      <c r="C513" s="80">
        <v>1993</v>
      </c>
      <c r="D513" s="80">
        <v>1994</v>
      </c>
      <c r="E513" s="80">
        <v>1995</v>
      </c>
      <c r="F513" s="80">
        <v>1996</v>
      </c>
      <c r="G513" s="80">
        <v>1997</v>
      </c>
      <c r="H513" s="80">
        <v>1998</v>
      </c>
      <c r="I513" s="80">
        <v>1999</v>
      </c>
      <c r="J513" s="80">
        <v>2000</v>
      </c>
      <c r="K513" s="80">
        <v>2001</v>
      </c>
      <c r="L513" s="80">
        <v>2002</v>
      </c>
      <c r="M513" s="80">
        <v>2003</v>
      </c>
      <c r="N513" s="80">
        <v>2004</v>
      </c>
      <c r="O513" s="80">
        <v>2005</v>
      </c>
      <c r="P513" s="80">
        <v>2006</v>
      </c>
      <c r="Q513" s="80">
        <v>2007</v>
      </c>
      <c r="R513" s="80">
        <v>2008</v>
      </c>
      <c r="S513" s="80">
        <v>2009</v>
      </c>
      <c r="T513" s="80">
        <v>2010</v>
      </c>
      <c r="U513" s="80">
        <v>2011</v>
      </c>
      <c r="V513" s="80">
        <v>2012</v>
      </c>
      <c r="W513" s="80">
        <v>2013</v>
      </c>
      <c r="X513" s="80">
        <v>2014</v>
      </c>
      <c r="Y513" s="80">
        <v>2015</v>
      </c>
      <c r="Z513" s="81">
        <v>2016</v>
      </c>
      <c r="AA513" s="81">
        <v>2017</v>
      </c>
      <c r="AB513" s="81">
        <v>2018</v>
      </c>
      <c r="AC513" s="80">
        <v>2019</v>
      </c>
    </row>
    <row r="514" spans="1:29" x14ac:dyDescent="0.2">
      <c r="A514" s="147" t="s">
        <v>170</v>
      </c>
      <c r="B514" s="130" t="s">
        <v>20</v>
      </c>
      <c r="C514" s="127">
        <v>74.972744534069804</v>
      </c>
      <c r="D514" s="127">
        <v>65.132592783848338</v>
      </c>
      <c r="E514" s="127">
        <v>106.69608638022603</v>
      </c>
      <c r="F514" s="127">
        <v>165.39082545259564</v>
      </c>
      <c r="G514" s="127">
        <v>221.74704994702745</v>
      </c>
      <c r="H514" s="127">
        <v>170.66631712316399</v>
      </c>
      <c r="I514" s="127">
        <v>191.51080717414669</v>
      </c>
      <c r="J514" s="127">
        <v>184.2363513191136</v>
      </c>
      <c r="K514" s="127">
        <v>186.38808713534692</v>
      </c>
      <c r="L514" s="127">
        <v>224.48952253207571</v>
      </c>
      <c r="M514" s="127">
        <v>237.09205684284436</v>
      </c>
      <c r="N514" s="127">
        <v>214.45764991508685</v>
      </c>
      <c r="O514" s="127">
        <v>184.89500000000001</v>
      </c>
      <c r="P514" s="127">
        <v>187.71299999999999</v>
      </c>
      <c r="Q514" s="127">
        <v>169.52099999999999</v>
      </c>
      <c r="R514" s="127">
        <v>202.91800000000001</v>
      </c>
      <c r="S514" s="127">
        <v>229.68100000000001</v>
      </c>
      <c r="T514" s="127">
        <v>242.27699999999999</v>
      </c>
      <c r="U514" s="127">
        <v>241.553</v>
      </c>
      <c r="V514" s="127">
        <v>217.654</v>
      </c>
      <c r="W514" s="127">
        <v>238.56800000000001</v>
      </c>
      <c r="X514" s="127">
        <v>246.322</v>
      </c>
      <c r="Y514" s="127">
        <v>304.27800000000002</v>
      </c>
      <c r="Z514" s="134">
        <v>331.94299999999998</v>
      </c>
      <c r="AA514" s="134">
        <v>262.05099999999999</v>
      </c>
      <c r="AB514" s="134">
        <v>261.16948366593925</v>
      </c>
      <c r="AC514" s="127">
        <v>252.33699999999999</v>
      </c>
    </row>
    <row r="515" spans="1:29" x14ac:dyDescent="0.2">
      <c r="A515" s="147" t="s">
        <v>171</v>
      </c>
      <c r="B515" s="130" t="s">
        <v>21</v>
      </c>
      <c r="C515" s="127">
        <v>0</v>
      </c>
      <c r="D515" s="127">
        <v>0.30210650373310727</v>
      </c>
      <c r="E515" s="127">
        <v>0.12089052112444108</v>
      </c>
      <c r="F515" s="127">
        <v>0.43414574824594271</v>
      </c>
      <c r="G515" s="127">
        <v>4.2127851469612869</v>
      </c>
      <c r="H515" s="127">
        <v>3.4765796596933307</v>
      </c>
      <c r="I515" s="127">
        <v>4.203781412100569</v>
      </c>
      <c r="J515" s="127">
        <v>3.4179744094607445</v>
      </c>
      <c r="K515" s="127">
        <v>2.656624566586161</v>
      </c>
      <c r="L515" s="127">
        <v>1.1392088044059405</v>
      </c>
      <c r="M515" s="127">
        <v>1.89543832069948</v>
      </c>
      <c r="N515" s="127">
        <v>2.5829278686256818</v>
      </c>
      <c r="O515" s="127">
        <v>25.215</v>
      </c>
      <c r="P515" s="127">
        <v>29.684999999999999</v>
      </c>
      <c r="Q515" s="127">
        <v>32.595999999999997</v>
      </c>
      <c r="R515" s="127">
        <v>32.801000000000002</v>
      </c>
      <c r="S515" s="127">
        <v>33.856000000000002</v>
      </c>
      <c r="T515" s="127">
        <v>33.554000000000002</v>
      </c>
      <c r="U515" s="127">
        <v>56.234000000000002</v>
      </c>
      <c r="V515" s="127">
        <v>58.021999999999998</v>
      </c>
      <c r="W515" s="127">
        <v>81.11</v>
      </c>
      <c r="X515" s="127">
        <v>71.459999999999994</v>
      </c>
      <c r="Y515" s="127">
        <v>74.613</v>
      </c>
      <c r="Z515" s="134">
        <v>68.259</v>
      </c>
      <c r="AA515" s="134">
        <v>74.506</v>
      </c>
      <c r="AB515" s="134">
        <v>82.403638373445048</v>
      </c>
      <c r="AC515" s="127">
        <v>84.451999999999998</v>
      </c>
    </row>
    <row r="516" spans="1:29" x14ac:dyDescent="0.2">
      <c r="A516" s="147" t="s">
        <v>106</v>
      </c>
      <c r="B516" s="130" t="s">
        <v>22</v>
      </c>
      <c r="C516" s="127">
        <v>7.7124200985720366</v>
      </c>
      <c r="D516" s="127">
        <v>13.555610700712482</v>
      </c>
      <c r="E516" s="127">
        <v>13.290087378232029</v>
      </c>
      <c r="F516" s="127">
        <v>13.107479684007735</v>
      </c>
      <c r="G516" s="127">
        <v>28.520600899331789</v>
      </c>
      <c r="H516" s="127">
        <v>19.944213183215094</v>
      </c>
      <c r="I516" s="127">
        <v>16.000004873439735</v>
      </c>
      <c r="J516" s="127">
        <v>40.895319870068043</v>
      </c>
      <c r="K516" s="127">
        <v>15.378496099591382</v>
      </c>
      <c r="L516" s="127">
        <v>19.716943555951545</v>
      </c>
      <c r="M516" s="127">
        <v>16.181010669149817</v>
      </c>
      <c r="N516" s="127">
        <v>20.564116609687332</v>
      </c>
      <c r="O516" s="127">
        <v>13.481999999999999</v>
      </c>
      <c r="P516" s="127">
        <v>20.433</v>
      </c>
      <c r="Q516" s="127">
        <v>34.802999999999997</v>
      </c>
      <c r="R516" s="127">
        <v>38.363</v>
      </c>
      <c r="S516" s="127">
        <v>30.571000000000002</v>
      </c>
      <c r="T516" s="127">
        <v>43.338000000000001</v>
      </c>
      <c r="U516" s="127">
        <v>37.302</v>
      </c>
      <c r="V516" s="127">
        <v>37.335000000000001</v>
      </c>
      <c r="W516" s="127">
        <v>29.282</v>
      </c>
      <c r="X516" s="127">
        <v>34.299999999999997</v>
      </c>
      <c r="Y516" s="127">
        <v>36.817999999999998</v>
      </c>
      <c r="Z516" s="134">
        <v>34.247999999999998</v>
      </c>
      <c r="AA516" s="134">
        <v>138.92037962942979</v>
      </c>
      <c r="AB516" s="134">
        <v>156.30228082296475</v>
      </c>
      <c r="AC516" s="127">
        <v>127.09633962280164</v>
      </c>
    </row>
    <row r="517" spans="1:29" x14ac:dyDescent="0.2">
      <c r="A517" s="147" t="s">
        <v>172</v>
      </c>
      <c r="B517" s="130" t="s">
        <v>23</v>
      </c>
      <c r="C517" s="127">
        <v>0.40200000000000002</v>
      </c>
      <c r="D517" s="127">
        <v>1.7733326938269611</v>
      </c>
      <c r="E517" s="127">
        <v>1.0902399904582654</v>
      </c>
      <c r="F517" s="127">
        <v>0.69038925371174209</v>
      </c>
      <c r="G517" s="127">
        <v>1.8869303574000558</v>
      </c>
      <c r="H517" s="127">
        <v>1.3560919549521713</v>
      </c>
      <c r="I517" s="127">
        <v>0.9546807592672536</v>
      </c>
      <c r="J517" s="127">
        <v>0.6432529124684454</v>
      </c>
      <c r="K517" s="127">
        <v>0.181561495966967</v>
      </c>
      <c r="L517" s="127">
        <v>7.9776791541470951E-2</v>
      </c>
      <c r="M517" s="127">
        <v>0.16324642253875715</v>
      </c>
      <c r="N517" s="127">
        <v>1.7049830007017067E-3</v>
      </c>
      <c r="O517" s="127">
        <v>2E-3</v>
      </c>
      <c r="P517" s="127">
        <v>0</v>
      </c>
      <c r="Q517" s="127">
        <v>0</v>
      </c>
      <c r="R517" s="127">
        <v>0</v>
      </c>
      <c r="S517" s="127">
        <v>0</v>
      </c>
      <c r="T517" s="127">
        <v>0</v>
      </c>
      <c r="U517" s="127">
        <v>0</v>
      </c>
      <c r="V517" s="127">
        <v>0</v>
      </c>
      <c r="W517" s="127">
        <v>0</v>
      </c>
      <c r="X517" s="127">
        <v>0</v>
      </c>
      <c r="Y517" s="127">
        <v>0</v>
      </c>
      <c r="Z517" s="134">
        <v>0</v>
      </c>
      <c r="AA517" s="134">
        <v>0</v>
      </c>
      <c r="AB517" s="134">
        <v>0</v>
      </c>
      <c r="AC517" s="127">
        <v>0</v>
      </c>
    </row>
    <row r="518" spans="1:29" x14ac:dyDescent="0.2">
      <c r="A518" s="147" t="s">
        <v>173</v>
      </c>
      <c r="B518" s="130" t="s">
        <v>24</v>
      </c>
      <c r="C518" s="127">
        <v>931.62900000000002</v>
      </c>
      <c r="D518" s="127">
        <v>953.40200000000004</v>
      </c>
      <c r="E518" s="127">
        <v>1067.8230000000001</v>
      </c>
      <c r="F518" s="127">
        <v>988.40100000000007</v>
      </c>
      <c r="G518" s="127">
        <v>1097.0709999999999</v>
      </c>
      <c r="H518" s="127">
        <v>1148.8140000000001</v>
      </c>
      <c r="I518" s="127">
        <v>1184.673</v>
      </c>
      <c r="J518" s="127">
        <v>1070.8440000000001</v>
      </c>
      <c r="K518" s="127">
        <v>973.88599999999997</v>
      </c>
      <c r="L518" s="127">
        <v>1001.389</v>
      </c>
      <c r="M518" s="127">
        <v>912.60099999999989</v>
      </c>
      <c r="N518" s="127">
        <v>891.06</v>
      </c>
      <c r="O518" s="127">
        <v>792.69899999999996</v>
      </c>
      <c r="P518" s="127">
        <v>885.88099999999997</v>
      </c>
      <c r="Q518" s="127">
        <v>869.36300000000006</v>
      </c>
      <c r="R518" s="127">
        <v>892.64200000000005</v>
      </c>
      <c r="S518" s="127">
        <v>821.505</v>
      </c>
      <c r="T518" s="127">
        <v>772.09799999999996</v>
      </c>
      <c r="U518" s="127">
        <v>693.78300000000002</v>
      </c>
      <c r="V518" s="127">
        <v>759.30700000000002</v>
      </c>
      <c r="W518" s="127">
        <v>781.12699999999995</v>
      </c>
      <c r="X518" s="127">
        <v>931.149</v>
      </c>
      <c r="Y518" s="127">
        <v>1198.7090000000001</v>
      </c>
      <c r="Z518" s="134">
        <v>999.87455895820074</v>
      </c>
      <c r="AA518" s="134">
        <v>716.43104224809133</v>
      </c>
      <c r="AB518" s="134">
        <v>763.04915700033507</v>
      </c>
      <c r="AC518" s="127">
        <v>805.51099999999997</v>
      </c>
    </row>
    <row r="519" spans="1:29" x14ac:dyDescent="0.2">
      <c r="A519" s="147" t="s">
        <v>174</v>
      </c>
      <c r="B519" s="130" t="s">
        <v>25</v>
      </c>
      <c r="C519" s="127">
        <v>0</v>
      </c>
      <c r="D519" s="127">
        <v>0.22856815972390501</v>
      </c>
      <c r="E519" s="127">
        <v>0.14041191887158985</v>
      </c>
      <c r="F519" s="127">
        <v>0.25746077443978627</v>
      </c>
      <c r="G519" s="127">
        <v>0.45059530584092106</v>
      </c>
      <c r="H519" s="127">
        <v>0.37994507291642532</v>
      </c>
      <c r="I519" s="127">
        <v>8.6741193314561579E-2</v>
      </c>
      <c r="J519" s="127">
        <v>5.8726663274865011E-2</v>
      </c>
      <c r="K519" s="127">
        <v>0.16027353108032011</v>
      </c>
      <c r="L519" s="127">
        <v>0.20802233117593283</v>
      </c>
      <c r="M519" s="127">
        <v>0.29329750065620463</v>
      </c>
      <c r="N519" s="127">
        <v>0.20590062577483617</v>
      </c>
      <c r="O519" s="127">
        <v>9.1999999999999998E-2</v>
      </c>
      <c r="P519" s="127">
        <v>3.5999999999999997E-2</v>
      </c>
      <c r="Q519" s="127">
        <v>0.189</v>
      </c>
      <c r="R519" s="127">
        <v>0.314</v>
      </c>
      <c r="S519" s="127">
        <v>9.4E-2</v>
      </c>
      <c r="T519" s="127">
        <v>8.5000000000000006E-2</v>
      </c>
      <c r="U519" s="127">
        <v>0.56999999999999995</v>
      </c>
      <c r="V519" s="127">
        <v>0.31900000000000001</v>
      </c>
      <c r="W519" s="127">
        <v>0.20399999999999999</v>
      </c>
      <c r="X519" s="127">
        <v>0.21</v>
      </c>
      <c r="Y519" s="127">
        <v>0.309</v>
      </c>
      <c r="Z519" s="134">
        <v>1.0860000000000001</v>
      </c>
      <c r="AA519" s="134">
        <v>11.401289490882832</v>
      </c>
      <c r="AB519" s="134">
        <v>11.295230983990898</v>
      </c>
      <c r="AC519" s="127">
        <v>13.967848508719509</v>
      </c>
    </row>
    <row r="520" spans="1:29" x14ac:dyDescent="0.2">
      <c r="A520" s="147" t="s">
        <v>107</v>
      </c>
      <c r="B520" s="130" t="s">
        <v>26</v>
      </c>
      <c r="C520" s="127">
        <v>3.2319752392478808E-3</v>
      </c>
      <c r="D520" s="127">
        <v>2.0696063456543502E-2</v>
      </c>
      <c r="E520" s="127">
        <v>1.6082696210407317E-2</v>
      </c>
      <c r="F520" s="127">
        <v>4.0030890295615781E-2</v>
      </c>
      <c r="G520" s="127">
        <v>7.751698820543021E-2</v>
      </c>
      <c r="H520" s="127">
        <v>2.4546914435036798E-2</v>
      </c>
      <c r="I520" s="127">
        <v>1.8226899704537534E-2</v>
      </c>
      <c r="J520" s="127">
        <v>2.40023266885981E-2</v>
      </c>
      <c r="K520" s="127">
        <v>0.11172897267909422</v>
      </c>
      <c r="L520" s="127">
        <v>0.11964077752634875</v>
      </c>
      <c r="M520" s="127">
        <v>0.17681006103732888</v>
      </c>
      <c r="N520" s="127">
        <v>0.11872246828323485</v>
      </c>
      <c r="O520" s="127">
        <v>8.0839999999999996</v>
      </c>
      <c r="P520" s="127">
        <v>3.1549999999999998</v>
      </c>
      <c r="Q520" s="127">
        <v>1.6759999999999999</v>
      </c>
      <c r="R520" s="127">
        <v>1.6850000000000001</v>
      </c>
      <c r="S520" s="127">
        <v>1.9770000000000001</v>
      </c>
      <c r="T520" s="127">
        <v>2.1880000000000002</v>
      </c>
      <c r="U520" s="127">
        <v>2.8439999999999999</v>
      </c>
      <c r="V520" s="127">
        <v>3.641</v>
      </c>
      <c r="W520" s="127">
        <v>3.7959999999999998</v>
      </c>
      <c r="X520" s="127">
        <v>3.5539999999999998</v>
      </c>
      <c r="Y520" s="127">
        <v>3.3580000000000001</v>
      </c>
      <c r="Z520" s="134">
        <v>3.3610000000000002</v>
      </c>
      <c r="AA520" s="134">
        <v>4.0439999999999996</v>
      </c>
      <c r="AB520" s="134">
        <v>4.1151178590933917</v>
      </c>
      <c r="AC520" s="127">
        <v>4.3979999999999997</v>
      </c>
    </row>
    <row r="521" spans="1:29" x14ac:dyDescent="0.2">
      <c r="A521" s="147" t="s">
        <v>175</v>
      </c>
      <c r="B521" s="130" t="s">
        <v>27</v>
      </c>
      <c r="C521" s="127">
        <v>0.2344510574658141</v>
      </c>
      <c r="D521" s="127">
        <v>0.27989189180470214</v>
      </c>
      <c r="E521" s="127">
        <v>0.24642789569235582</v>
      </c>
      <c r="F521" s="127">
        <v>0.99538366420397428</v>
      </c>
      <c r="G521" s="127">
        <v>1.1447131125361587</v>
      </c>
      <c r="H521" s="127">
        <v>0.86834383629147893</v>
      </c>
      <c r="I521" s="127">
        <v>0.3747819899619827</v>
      </c>
      <c r="J521" s="127">
        <v>0.16904910455553909</v>
      </c>
      <c r="K521" s="127">
        <v>0.19408496381802223</v>
      </c>
      <c r="L521" s="127">
        <v>0.24003678101199705</v>
      </c>
      <c r="M521" s="127">
        <v>0.25772386885636844</v>
      </c>
      <c r="N521" s="127">
        <v>0.10811600582032672</v>
      </c>
      <c r="O521" s="127">
        <v>1.2999999999999999E-2</v>
      </c>
      <c r="P521" s="127">
        <v>6.0000000000000001E-3</v>
      </c>
      <c r="Q521" s="127">
        <v>3.5000000000000003E-2</v>
      </c>
      <c r="R521" s="127">
        <v>0.13800000000000001</v>
      </c>
      <c r="S521" s="127">
        <v>0.127</v>
      </c>
      <c r="T521" s="127">
        <v>0.48799999999999999</v>
      </c>
      <c r="U521" s="127">
        <v>4.702</v>
      </c>
      <c r="V521" s="127">
        <v>5.4889999999999999</v>
      </c>
      <c r="W521" s="127">
        <v>7.2380000000000004</v>
      </c>
      <c r="X521" s="127">
        <v>0.66900000000000004</v>
      </c>
      <c r="Y521" s="127">
        <v>1.2390000000000001</v>
      </c>
      <c r="Z521" s="134">
        <v>1.1220000000000001</v>
      </c>
      <c r="AA521" s="134">
        <v>1.238</v>
      </c>
      <c r="AB521" s="134">
        <v>1.7138657591227076</v>
      </c>
      <c r="AC521" s="127">
        <v>21.161646129756964</v>
      </c>
    </row>
    <row r="522" spans="1:29" x14ac:dyDescent="0.2">
      <c r="A522" s="147" t="s">
        <v>176</v>
      </c>
      <c r="B522" s="130" t="s">
        <v>28</v>
      </c>
      <c r="C522" s="127">
        <v>29.448976940003888</v>
      </c>
      <c r="D522" s="127">
        <v>44.469731530197144</v>
      </c>
      <c r="E522" s="127">
        <v>54.026173529509649</v>
      </c>
      <c r="F522" s="127">
        <v>50.43864099567358</v>
      </c>
      <c r="G522" s="127">
        <v>43.662267701426899</v>
      </c>
      <c r="H522" s="127">
        <v>40.527135333021135</v>
      </c>
      <c r="I522" s="127">
        <v>30.675713622453674</v>
      </c>
      <c r="J522" s="127">
        <v>28.777852286389592</v>
      </c>
      <c r="K522" s="127">
        <v>31.950208864323816</v>
      </c>
      <c r="L522" s="127">
        <v>34.206466147401308</v>
      </c>
      <c r="M522" s="127">
        <v>44.774541050701508</v>
      </c>
      <c r="N522" s="127">
        <v>32.615954423556573</v>
      </c>
      <c r="O522" s="127">
        <v>20.896000000000001</v>
      </c>
      <c r="P522" s="127">
        <v>21.512</v>
      </c>
      <c r="Q522" s="127">
        <v>64.718999999999994</v>
      </c>
      <c r="R522" s="127">
        <v>27.298999999999999</v>
      </c>
      <c r="S522" s="127">
        <v>35.655999999999999</v>
      </c>
      <c r="T522" s="127">
        <v>51.31</v>
      </c>
      <c r="U522" s="127">
        <v>46.063000000000002</v>
      </c>
      <c r="V522" s="127">
        <v>53.366999999999997</v>
      </c>
      <c r="W522" s="127">
        <v>53.058999999999997</v>
      </c>
      <c r="X522" s="127">
        <v>52.5</v>
      </c>
      <c r="Y522" s="127">
        <v>47.698</v>
      </c>
      <c r="Z522" s="134">
        <v>55.988999999999997</v>
      </c>
      <c r="AA522" s="134">
        <v>106.8018554737597</v>
      </c>
      <c r="AB522" s="134">
        <v>97.225139373307996</v>
      </c>
      <c r="AC522" s="127">
        <v>99.927445265692583</v>
      </c>
    </row>
    <row r="523" spans="1:29" x14ac:dyDescent="0.2">
      <c r="A523" s="147" t="s">
        <v>108</v>
      </c>
      <c r="B523" s="130" t="s">
        <v>29</v>
      </c>
      <c r="C523" s="127">
        <v>5.9181285297943083</v>
      </c>
      <c r="D523" s="127">
        <v>10.365532938117804</v>
      </c>
      <c r="E523" s="127">
        <v>2.4422597376216806</v>
      </c>
      <c r="F523" s="127">
        <v>11.495420959226342</v>
      </c>
      <c r="G523" s="127">
        <v>11.951233436775659</v>
      </c>
      <c r="H523" s="127">
        <v>5.4500090322860562</v>
      </c>
      <c r="I523" s="127">
        <v>3.1376161882835758</v>
      </c>
      <c r="J523" s="127">
        <v>3.0970853522857773</v>
      </c>
      <c r="K523" s="127">
        <v>3.2919647304505935</v>
      </c>
      <c r="L523" s="127">
        <v>2.7251379313792223</v>
      </c>
      <c r="M523" s="127">
        <v>8.7657469961793524</v>
      </c>
      <c r="N523" s="127">
        <v>7.2153298433644313</v>
      </c>
      <c r="O523" s="127">
        <v>7.266</v>
      </c>
      <c r="P523" s="127">
        <v>0.63700000000000001</v>
      </c>
      <c r="Q523" s="127">
        <v>7.7450000000000001</v>
      </c>
      <c r="R523" s="127">
        <v>6.9610000000000003</v>
      </c>
      <c r="S523" s="127">
        <v>4.3890000000000002</v>
      </c>
      <c r="T523" s="127">
        <v>3.2090000000000001</v>
      </c>
      <c r="U523" s="127">
        <v>4.0469999999999997</v>
      </c>
      <c r="V523" s="127">
        <v>2.8769999999999998</v>
      </c>
      <c r="W523" s="127">
        <v>1.8660000000000001</v>
      </c>
      <c r="X523" s="127">
        <v>2.0110000000000001</v>
      </c>
      <c r="Y523" s="127">
        <v>1.9930000000000001</v>
      </c>
      <c r="Z523" s="134">
        <v>1.226</v>
      </c>
      <c r="AA523" s="134">
        <v>0.89900000000000002</v>
      </c>
      <c r="AB523" s="134">
        <v>5.6080058536585362</v>
      </c>
      <c r="AC523" s="127">
        <v>3.8719999999999999</v>
      </c>
    </row>
    <row r="524" spans="1:29" x14ac:dyDescent="0.2">
      <c r="A524" s="147" t="s">
        <v>109</v>
      </c>
      <c r="B524" s="130" t="s">
        <v>30</v>
      </c>
      <c r="C524" s="127">
        <v>0.50986624829871741</v>
      </c>
      <c r="D524" s="127">
        <v>0.36067471173096538</v>
      </c>
      <c r="E524" s="127">
        <v>0.46551339813380749</v>
      </c>
      <c r="F524" s="127">
        <v>0.38315520447113727</v>
      </c>
      <c r="G524" s="127">
        <v>0.76208260016964069</v>
      </c>
      <c r="H524" s="127">
        <v>0.43887489404009283</v>
      </c>
      <c r="I524" s="127">
        <v>0.28142008992775275</v>
      </c>
      <c r="J524" s="127">
        <v>0.21199694678676062</v>
      </c>
      <c r="K524" s="127">
        <v>0.42841337337538576</v>
      </c>
      <c r="L524" s="127">
        <v>1.3790897637039772</v>
      </c>
      <c r="M524" s="127">
        <v>1.4048305488349317</v>
      </c>
      <c r="N524" s="127">
        <v>0.65699362013734774</v>
      </c>
      <c r="O524" s="127">
        <v>0.90600000000000003</v>
      </c>
      <c r="P524" s="127">
        <v>0.65500000000000003</v>
      </c>
      <c r="Q524" s="127">
        <v>1.52</v>
      </c>
      <c r="R524" s="127">
        <v>1.706</v>
      </c>
      <c r="S524" s="127">
        <v>1.599</v>
      </c>
      <c r="T524" s="127">
        <v>1.375</v>
      </c>
      <c r="U524" s="127">
        <v>1.667</v>
      </c>
      <c r="V524" s="127">
        <v>1.7949999999999999</v>
      </c>
      <c r="W524" s="127">
        <v>1.421</v>
      </c>
      <c r="X524" s="127">
        <v>1.6180000000000001</v>
      </c>
      <c r="Y524" s="127">
        <v>2.2160000000000002</v>
      </c>
      <c r="Z524" s="134">
        <v>2.492</v>
      </c>
      <c r="AA524" s="134">
        <v>2.7709999999999999</v>
      </c>
      <c r="AB524" s="134">
        <v>2.6334836198507947</v>
      </c>
      <c r="AC524" s="127">
        <v>3.72</v>
      </c>
    </row>
    <row r="525" spans="1:29" x14ac:dyDescent="0.2">
      <c r="A525" s="147" t="s">
        <v>177</v>
      </c>
      <c r="B525" s="130" t="s">
        <v>31</v>
      </c>
      <c r="C525" s="127">
        <v>5.9905382832962886</v>
      </c>
      <c r="D525" s="127">
        <v>6.8874482334813987</v>
      </c>
      <c r="E525" s="127">
        <v>10.34596848297835</v>
      </c>
      <c r="F525" s="127">
        <v>11.087666747080464</v>
      </c>
      <c r="G525" s="127">
        <v>18.119852495490981</v>
      </c>
      <c r="H525" s="127">
        <v>20.555388902316277</v>
      </c>
      <c r="I525" s="127">
        <v>21.622065163010372</v>
      </c>
      <c r="J525" s="127">
        <v>15.289830173152115</v>
      </c>
      <c r="K525" s="127">
        <v>15.92499319179171</v>
      </c>
      <c r="L525" s="127">
        <v>13.807273840021477</v>
      </c>
      <c r="M525" s="127">
        <v>14.369711051935518</v>
      </c>
      <c r="N525" s="127">
        <v>8.851346838744675</v>
      </c>
      <c r="O525" s="127">
        <v>5.8339999999999996</v>
      </c>
      <c r="P525" s="127">
        <v>7.5759999999999996</v>
      </c>
      <c r="Q525" s="127">
        <v>10.87</v>
      </c>
      <c r="R525" s="127">
        <v>9.2420000000000009</v>
      </c>
      <c r="S525" s="127">
        <v>13.382</v>
      </c>
      <c r="T525" s="127">
        <v>14.901</v>
      </c>
      <c r="U525" s="127">
        <v>13.972</v>
      </c>
      <c r="V525" s="127">
        <v>10.191000000000001</v>
      </c>
      <c r="W525" s="127">
        <v>7.125</v>
      </c>
      <c r="X525" s="127">
        <v>12.85</v>
      </c>
      <c r="Y525" s="127">
        <v>13.234</v>
      </c>
      <c r="Z525" s="134">
        <v>11.581</v>
      </c>
      <c r="AA525" s="134">
        <v>10.869</v>
      </c>
      <c r="AB525" s="134">
        <v>9.9446773799575752</v>
      </c>
      <c r="AC525" s="127">
        <v>15.858000000000001</v>
      </c>
    </row>
    <row r="526" spans="1:29" x14ac:dyDescent="0.2">
      <c r="A526" s="147" t="s">
        <v>110</v>
      </c>
      <c r="B526" s="130" t="s">
        <v>32</v>
      </c>
      <c r="C526" s="127">
        <v>3.3186759140827204</v>
      </c>
      <c r="D526" s="127">
        <v>3.6840755509436511</v>
      </c>
      <c r="E526" s="127">
        <v>3.0559657612345505</v>
      </c>
      <c r="F526" s="127">
        <v>3.4786541232470602</v>
      </c>
      <c r="G526" s="127">
        <v>10.396501901394615</v>
      </c>
      <c r="H526" s="127">
        <v>4.5879776797678522</v>
      </c>
      <c r="I526" s="127">
        <v>6.0228554873794016</v>
      </c>
      <c r="J526" s="127">
        <v>4.5015834336178839</v>
      </c>
      <c r="K526" s="127">
        <v>4.7517880214749235</v>
      </c>
      <c r="L526" s="127">
        <v>5.3438132547569905</v>
      </c>
      <c r="M526" s="127">
        <v>7.3975628587298541</v>
      </c>
      <c r="N526" s="127">
        <v>12.479091265559106</v>
      </c>
      <c r="O526" s="127">
        <v>6.02</v>
      </c>
      <c r="P526" s="127">
        <v>5.7889999999999997</v>
      </c>
      <c r="Q526" s="127">
        <v>9.0220000000000002</v>
      </c>
      <c r="R526" s="127">
        <v>8.1760000000000002</v>
      </c>
      <c r="S526" s="127">
        <v>7.2069999999999999</v>
      </c>
      <c r="T526" s="127">
        <v>5.7709999999999999</v>
      </c>
      <c r="U526" s="127">
        <v>6.8239999999999998</v>
      </c>
      <c r="V526" s="127">
        <v>6.9649999999999999</v>
      </c>
      <c r="W526" s="127">
        <v>8.5950000000000006</v>
      </c>
      <c r="X526" s="127">
        <v>6.5289999999999999</v>
      </c>
      <c r="Y526" s="127">
        <v>5.109</v>
      </c>
      <c r="Z526" s="134">
        <v>5.9450000000000003</v>
      </c>
      <c r="AA526" s="134">
        <v>5.548</v>
      </c>
      <c r="AB526" s="134">
        <v>6.419323943661972</v>
      </c>
      <c r="AC526" s="127">
        <v>9.1460000000000008</v>
      </c>
    </row>
    <row r="527" spans="1:29" x14ac:dyDescent="0.2">
      <c r="A527" s="147" t="s">
        <v>178</v>
      </c>
      <c r="B527" s="130" t="s">
        <v>33</v>
      </c>
      <c r="C527" s="127">
        <v>0.88100000000000012</v>
      </c>
      <c r="D527" s="127">
        <v>1.5349999999999999</v>
      </c>
      <c r="E527" s="127">
        <v>0.56799999999999995</v>
      </c>
      <c r="F527" s="127">
        <v>0.86499999999999999</v>
      </c>
      <c r="G527" s="127">
        <v>1.1930000000000001</v>
      </c>
      <c r="H527" s="127">
        <v>0.59899999999999998</v>
      </c>
      <c r="I527" s="127">
        <v>0.23500000000000004</v>
      </c>
      <c r="J527" s="127">
        <v>0.40400000000000003</v>
      </c>
      <c r="K527" s="127">
        <v>0.59499999999999997</v>
      </c>
      <c r="L527" s="127">
        <v>0.81200000000000017</v>
      </c>
      <c r="M527" s="127">
        <v>0.61499999999999999</v>
      </c>
      <c r="N527" s="127">
        <v>1.9319999999999997</v>
      </c>
      <c r="O527" s="127">
        <v>1.0660000000000001</v>
      </c>
      <c r="P527" s="127">
        <v>1.214</v>
      </c>
      <c r="Q527" s="127">
        <v>1.6279999999999999</v>
      </c>
      <c r="R527" s="127">
        <v>0.88800000000000001</v>
      </c>
      <c r="S527" s="127">
        <v>0.94499999999999995</v>
      </c>
      <c r="T527" s="127">
        <v>0.93300000000000005</v>
      </c>
      <c r="U527" s="127">
        <v>0.52400000000000002</v>
      </c>
      <c r="V527" s="127">
        <v>0.78100000000000003</v>
      </c>
      <c r="W527" s="127">
        <v>1.573</v>
      </c>
      <c r="X527" s="127">
        <v>1.077</v>
      </c>
      <c r="Y527" s="127">
        <v>1.22</v>
      </c>
      <c r="Z527" s="134">
        <v>2.294</v>
      </c>
      <c r="AA527" s="134">
        <v>2.145</v>
      </c>
      <c r="AB527" s="134">
        <v>3.5803962264150946</v>
      </c>
      <c r="AC527" s="127">
        <v>4.6379999999999999</v>
      </c>
    </row>
    <row r="528" spans="1:29" x14ac:dyDescent="0.2">
      <c r="A528" s="147" t="s">
        <v>179</v>
      </c>
      <c r="B528" s="130" t="s">
        <v>34</v>
      </c>
      <c r="C528" s="127">
        <v>36.502750636408265</v>
      </c>
      <c r="D528" s="127">
        <v>48.918287177638312</v>
      </c>
      <c r="E528" s="127">
        <v>46.931733965834873</v>
      </c>
      <c r="F528" s="127">
        <v>69.045914736072831</v>
      </c>
      <c r="G528" s="127">
        <v>70.971573828600114</v>
      </c>
      <c r="H528" s="127">
        <v>61.903522876909896</v>
      </c>
      <c r="I528" s="127">
        <v>55.234530849400798</v>
      </c>
      <c r="J528" s="127">
        <v>56.022311944637899</v>
      </c>
      <c r="K528" s="127">
        <v>80.03734191669642</v>
      </c>
      <c r="L528" s="127">
        <v>72.513573224129729</v>
      </c>
      <c r="M528" s="127">
        <v>68.688123259979008</v>
      </c>
      <c r="N528" s="127">
        <v>83.908658911951477</v>
      </c>
      <c r="O528" s="127">
        <v>75.686000000000007</v>
      </c>
      <c r="P528" s="127">
        <v>62.862000000000002</v>
      </c>
      <c r="Q528" s="127">
        <v>94.703999999999994</v>
      </c>
      <c r="R528" s="127">
        <v>56.587000000000003</v>
      </c>
      <c r="S528" s="127">
        <v>44.003999999999998</v>
      </c>
      <c r="T528" s="127">
        <v>42.033999999999999</v>
      </c>
      <c r="U528" s="127">
        <v>45.749000000000002</v>
      </c>
      <c r="V528" s="127">
        <v>110.343</v>
      </c>
      <c r="W528" s="127">
        <v>118.55200000000001</v>
      </c>
      <c r="X528" s="127">
        <v>104.36499999999999</v>
      </c>
      <c r="Y528" s="127">
        <v>130.60599999999999</v>
      </c>
      <c r="Z528" s="134">
        <v>121.85299999999999</v>
      </c>
      <c r="AA528" s="134">
        <v>127.55500000000001</v>
      </c>
      <c r="AB528" s="134">
        <v>130.95762609976001</v>
      </c>
      <c r="AC528" s="127">
        <v>143.65600000000001</v>
      </c>
    </row>
    <row r="529" spans="1:29" x14ac:dyDescent="0.2">
      <c r="A529" s="147" t="s">
        <v>180</v>
      </c>
      <c r="B529" s="130" t="s">
        <v>35</v>
      </c>
      <c r="C529" s="127">
        <v>0.19629468575375078</v>
      </c>
      <c r="D529" s="127">
        <v>0.25433881908608985</v>
      </c>
      <c r="E529" s="127">
        <v>0.20262119045030216</v>
      </c>
      <c r="F529" s="127">
        <v>0.21174056633742244</v>
      </c>
      <c r="G529" s="127">
        <v>0.71444339329142337</v>
      </c>
      <c r="H529" s="127">
        <v>0.22593599676654583</v>
      </c>
      <c r="I529" s="127">
        <v>9.3547249411873215E-2</v>
      </c>
      <c r="J529" s="127">
        <v>0.22619405718415242</v>
      </c>
      <c r="K529" s="127">
        <v>0.16847637468572468</v>
      </c>
      <c r="L529" s="127">
        <v>0.29557476011068712</v>
      </c>
      <c r="M529" s="127">
        <v>0.23035305117225036</v>
      </c>
      <c r="N529" s="127">
        <v>0.19680248130026692</v>
      </c>
      <c r="O529" s="127">
        <v>0.157</v>
      </c>
      <c r="P529" s="127">
        <v>6.2E-2</v>
      </c>
      <c r="Q529" s="127">
        <v>0.317</v>
      </c>
      <c r="R529" s="127">
        <v>0.23799999999999999</v>
      </c>
      <c r="S529" s="127">
        <v>0.249</v>
      </c>
      <c r="T529" s="127">
        <v>0.24299999999999999</v>
      </c>
      <c r="U529" s="127">
        <v>0.60499999999999998</v>
      </c>
      <c r="V529" s="127">
        <v>0.95</v>
      </c>
      <c r="W529" s="127">
        <v>0.68</v>
      </c>
      <c r="X529" s="127">
        <v>0.47</v>
      </c>
      <c r="Y529" s="127">
        <v>0.58599999999999997</v>
      </c>
      <c r="Z529" s="134">
        <v>0.28299999999999997</v>
      </c>
      <c r="AA529" s="134">
        <v>0.21199999999999999</v>
      </c>
      <c r="AB529" s="134">
        <v>0.64753741496598638</v>
      </c>
      <c r="AC529" s="127">
        <v>1.356172139354386</v>
      </c>
    </row>
    <row r="530" spans="1:29" x14ac:dyDescent="0.2">
      <c r="A530" s="147" t="s">
        <v>111</v>
      </c>
      <c r="B530" s="130" t="s">
        <v>36</v>
      </c>
      <c r="C530" s="127">
        <v>54.258447931831185</v>
      </c>
      <c r="D530" s="127">
        <v>82.482705402619047</v>
      </c>
      <c r="E530" s="127">
        <v>70.445387213387022</v>
      </c>
      <c r="F530" s="127">
        <v>92.999190633594068</v>
      </c>
      <c r="G530" s="127">
        <v>115.28370105924424</v>
      </c>
      <c r="H530" s="127">
        <v>142.86760871604204</v>
      </c>
      <c r="I530" s="127">
        <v>155.27938067858634</v>
      </c>
      <c r="J530" s="127">
        <v>205.65831488060789</v>
      </c>
      <c r="K530" s="127">
        <v>204.52413913446708</v>
      </c>
      <c r="L530" s="127">
        <v>176.50429662675413</v>
      </c>
      <c r="M530" s="127">
        <v>203.12854452940451</v>
      </c>
      <c r="N530" s="127">
        <v>238.2859278242729</v>
      </c>
      <c r="O530" s="127">
        <v>216.06100000000001</v>
      </c>
      <c r="P530" s="127">
        <v>217.79300000000001</v>
      </c>
      <c r="Q530" s="127">
        <v>273.23700000000002</v>
      </c>
      <c r="R530" s="127">
        <v>255.16200000000001</v>
      </c>
      <c r="S530" s="127">
        <v>165.53399999999999</v>
      </c>
      <c r="T530" s="127">
        <v>194.85400000000001</v>
      </c>
      <c r="U530" s="127">
        <v>211.01300000000001</v>
      </c>
      <c r="V530" s="127">
        <v>245.16</v>
      </c>
      <c r="W530" s="127">
        <v>237.107</v>
      </c>
      <c r="X530" s="127">
        <v>241.34700000000001</v>
      </c>
      <c r="Y530" s="127">
        <v>250.80099999999999</v>
      </c>
      <c r="Z530" s="134">
        <v>300.73802670139258</v>
      </c>
      <c r="AA530" s="134">
        <v>321.67200000000003</v>
      </c>
      <c r="AB530" s="134">
        <v>346.22237356397886</v>
      </c>
      <c r="AC530" s="127">
        <v>382.084</v>
      </c>
    </row>
    <row r="531" spans="1:29" x14ac:dyDescent="0.2">
      <c r="A531" s="147" t="s">
        <v>181</v>
      </c>
      <c r="B531" s="130" t="s">
        <v>37</v>
      </c>
      <c r="C531" s="127">
        <v>0.54033037644195703</v>
      </c>
      <c r="D531" s="127">
        <v>0.97608642438481907</v>
      </c>
      <c r="E531" s="127">
        <v>1.3371069443458483</v>
      </c>
      <c r="F531" s="127">
        <v>1.1425162699055669</v>
      </c>
      <c r="G531" s="127">
        <v>2.2159251501761119</v>
      </c>
      <c r="H531" s="127">
        <v>2.0938409879071043</v>
      </c>
      <c r="I531" s="127">
        <v>0.91224161023093242</v>
      </c>
      <c r="J531" s="127">
        <v>0.81156027183588175</v>
      </c>
      <c r="K531" s="127">
        <v>0.86328514779679444</v>
      </c>
      <c r="L531" s="127">
        <v>2.6881687683736035</v>
      </c>
      <c r="M531" s="127">
        <v>2.7285086389220936</v>
      </c>
      <c r="N531" s="127">
        <v>3.4124699031497654</v>
      </c>
      <c r="O531" s="127">
        <v>1.4910000000000001</v>
      </c>
      <c r="P531" s="127">
        <v>1.1399999999999999</v>
      </c>
      <c r="Q531" s="127">
        <v>8.4030000000000005</v>
      </c>
      <c r="R531" s="127">
        <v>10.679</v>
      </c>
      <c r="S531" s="127">
        <v>10.601000000000001</v>
      </c>
      <c r="T531" s="127">
        <v>9.0269999999999992</v>
      </c>
      <c r="U531" s="127">
        <v>10.195</v>
      </c>
      <c r="V531" s="127">
        <v>10.581</v>
      </c>
      <c r="W531" s="127">
        <v>7.05</v>
      </c>
      <c r="X531" s="127">
        <v>2.6869999999999998</v>
      </c>
      <c r="Y531" s="127">
        <v>1.8640000000000001</v>
      </c>
      <c r="Z531" s="134">
        <v>1.617</v>
      </c>
      <c r="AA531" s="134">
        <v>5.758</v>
      </c>
      <c r="AB531" s="134">
        <v>1.6575249953540234</v>
      </c>
      <c r="AC531" s="127">
        <v>6.0330000000000004</v>
      </c>
    </row>
    <row r="532" spans="1:29" x14ac:dyDescent="0.2">
      <c r="A532" s="147" t="s">
        <v>112</v>
      </c>
      <c r="B532" s="130" t="s">
        <v>38</v>
      </c>
      <c r="C532" s="127">
        <v>2.1474242345874246</v>
      </c>
      <c r="D532" s="127">
        <v>2.0763571906248433</v>
      </c>
      <c r="E532" s="127">
        <v>2.6259670560385766</v>
      </c>
      <c r="F532" s="127">
        <v>70.924973644804922</v>
      </c>
      <c r="G532" s="127">
        <v>98.754155738575392</v>
      </c>
      <c r="H532" s="127">
        <v>132.65918189340033</v>
      </c>
      <c r="I532" s="127">
        <v>63.79932769039042</v>
      </c>
      <c r="J532" s="127">
        <v>204.07643912379982</v>
      </c>
      <c r="K532" s="127">
        <v>185.14762131979472</v>
      </c>
      <c r="L532" s="127">
        <v>122.56358762437277</v>
      </c>
      <c r="M532" s="127">
        <v>184.11149527687255</v>
      </c>
      <c r="N532" s="127">
        <v>193.85236531552627</v>
      </c>
      <c r="O532" s="127">
        <v>236.67400000000001</v>
      </c>
      <c r="P532" s="127">
        <v>248.65799999999999</v>
      </c>
      <c r="Q532" s="127">
        <v>271.89499999999998</v>
      </c>
      <c r="R532" s="127">
        <v>259.59800000000001</v>
      </c>
      <c r="S532" s="127">
        <v>269.96300000000002</v>
      </c>
      <c r="T532" s="127">
        <v>331.88900000000001</v>
      </c>
      <c r="U532" s="127">
        <v>289.46100000000001</v>
      </c>
      <c r="V532" s="127">
        <v>266.70299999999997</v>
      </c>
      <c r="W532" s="127">
        <v>244.18600000000001</v>
      </c>
      <c r="X532" s="127">
        <v>265.596</v>
      </c>
      <c r="Y532" s="127">
        <v>222.74600000000001</v>
      </c>
      <c r="Z532" s="134">
        <v>247.46</v>
      </c>
      <c r="AA532" s="134">
        <v>251.887</v>
      </c>
      <c r="AB532" s="134">
        <v>228.96562610001658</v>
      </c>
      <c r="AC532" s="127">
        <v>241.32499999999999</v>
      </c>
    </row>
    <row r="533" spans="1:29" x14ac:dyDescent="0.2">
      <c r="A533" s="147" t="s">
        <v>113</v>
      </c>
      <c r="B533" s="130" t="s">
        <v>39</v>
      </c>
      <c r="C533" s="127">
        <v>6.2265208622336861</v>
      </c>
      <c r="D533" s="127">
        <v>10.306209568288045</v>
      </c>
      <c r="E533" s="127">
        <v>11.807378237980561</v>
      </c>
      <c r="F533" s="127">
        <v>13.108859551604242</v>
      </c>
      <c r="G533" s="127">
        <v>22.063904692016713</v>
      </c>
      <c r="H533" s="127">
        <v>13.396859617784957</v>
      </c>
      <c r="I533" s="127">
        <v>14.122178765786138</v>
      </c>
      <c r="J533" s="127">
        <v>6.0947490609852286</v>
      </c>
      <c r="K533" s="127">
        <v>15.114702021505455</v>
      </c>
      <c r="L533" s="127">
        <v>14.187145210000294</v>
      </c>
      <c r="M533" s="127">
        <v>13.096374542360468</v>
      </c>
      <c r="N533" s="127">
        <v>12.212497120539151</v>
      </c>
      <c r="O533" s="127">
        <v>8.0519999999999996</v>
      </c>
      <c r="P533" s="127">
        <v>8.3160000000000007</v>
      </c>
      <c r="Q533" s="127">
        <v>21.202999999999999</v>
      </c>
      <c r="R533" s="127">
        <v>24.337</v>
      </c>
      <c r="S533" s="127">
        <v>25.751999999999999</v>
      </c>
      <c r="T533" s="127">
        <v>27.452297641460863</v>
      </c>
      <c r="U533" s="127">
        <v>33.359000000000002</v>
      </c>
      <c r="V533" s="127">
        <v>38.704000000000001</v>
      </c>
      <c r="W533" s="127">
        <v>74.016999999999996</v>
      </c>
      <c r="X533" s="127">
        <v>84.997</v>
      </c>
      <c r="Y533" s="127">
        <v>60.274431765636471</v>
      </c>
      <c r="Z533" s="134">
        <v>59.488</v>
      </c>
      <c r="AA533" s="134">
        <v>54.594000000000001</v>
      </c>
      <c r="AB533" s="134">
        <v>66.593892617712783</v>
      </c>
      <c r="AC533" s="127">
        <v>81.082737034977669</v>
      </c>
    </row>
    <row r="534" spans="1:29" x14ac:dyDescent="0.2">
      <c r="A534" s="147" t="s">
        <v>182</v>
      </c>
      <c r="B534" s="130" t="s">
        <v>40</v>
      </c>
      <c r="C534" s="127">
        <v>15.871643541396256</v>
      </c>
      <c r="D534" s="127">
        <v>30.534551860216293</v>
      </c>
      <c r="E534" s="127">
        <v>51.277530001336331</v>
      </c>
      <c r="F534" s="127">
        <v>67.763134706684113</v>
      </c>
      <c r="G534" s="127">
        <v>57.7351574255865</v>
      </c>
      <c r="H534" s="127">
        <v>45.851177565244406</v>
      </c>
      <c r="I534" s="127">
        <v>28.095892490620155</v>
      </c>
      <c r="J534" s="127">
        <v>22.225279166266429</v>
      </c>
      <c r="K534" s="127">
        <v>22.170473337170609</v>
      </c>
      <c r="L534" s="127">
        <v>23.03757778368681</v>
      </c>
      <c r="M534" s="127">
        <v>24.038260994275422</v>
      </c>
      <c r="N534" s="127">
        <v>27.62529409072803</v>
      </c>
      <c r="O534" s="127">
        <v>25.178000000000001</v>
      </c>
      <c r="P534" s="127">
        <v>28.181999999999999</v>
      </c>
      <c r="Q534" s="127">
        <v>26.523</v>
      </c>
      <c r="R534" s="127">
        <v>29.61</v>
      </c>
      <c r="S534" s="127">
        <v>33.849554596326435</v>
      </c>
      <c r="T534" s="127">
        <v>48.080826107605674</v>
      </c>
      <c r="U534" s="127">
        <v>60.536999999999999</v>
      </c>
      <c r="V534" s="127">
        <v>62.17</v>
      </c>
      <c r="W534" s="127">
        <v>60.296999999999997</v>
      </c>
      <c r="X534" s="127">
        <v>34.69</v>
      </c>
      <c r="Y534" s="127">
        <v>29.808527844311378</v>
      </c>
      <c r="Z534" s="134">
        <v>53.977762208614614</v>
      </c>
      <c r="AA534" s="134">
        <v>39.268999999999998</v>
      </c>
      <c r="AB534" s="134">
        <v>38.109683807054381</v>
      </c>
      <c r="AC534" s="127">
        <v>39.384628333656728</v>
      </c>
    </row>
    <row r="535" spans="1:29" x14ac:dyDescent="0.2">
      <c r="A535" s="147" t="s">
        <v>114</v>
      </c>
      <c r="B535" s="130" t="s">
        <v>41</v>
      </c>
      <c r="C535" s="127">
        <v>4.0210223962368641</v>
      </c>
      <c r="D535" s="127">
        <v>6.8495886035497513</v>
      </c>
      <c r="E535" s="127">
        <v>11.782237949285101</v>
      </c>
      <c r="F535" s="127">
        <v>16.964427085484747</v>
      </c>
      <c r="G535" s="127">
        <v>18.880969041608015</v>
      </c>
      <c r="H535" s="127">
        <v>12.231097956670594</v>
      </c>
      <c r="I535" s="127">
        <v>13.752584591391198</v>
      </c>
      <c r="J535" s="127">
        <v>11.963780077160605</v>
      </c>
      <c r="K535" s="127">
        <v>13.60645155435718</v>
      </c>
      <c r="L535" s="127">
        <v>15.16684545210099</v>
      </c>
      <c r="M535" s="127">
        <v>12.770097878951026</v>
      </c>
      <c r="N535" s="127">
        <v>5.0993291524474289</v>
      </c>
      <c r="O535" s="127">
        <v>4.1779999999999999</v>
      </c>
      <c r="P535" s="127">
        <v>10.273</v>
      </c>
      <c r="Q535" s="127">
        <v>17.359000000000002</v>
      </c>
      <c r="R535" s="127">
        <v>13.603</v>
      </c>
      <c r="S535" s="127">
        <v>12.48</v>
      </c>
      <c r="T535" s="127">
        <v>14.045</v>
      </c>
      <c r="U535" s="127">
        <v>11.522</v>
      </c>
      <c r="V535" s="127">
        <v>12.715999999999999</v>
      </c>
      <c r="W535" s="127">
        <v>13.662000000000001</v>
      </c>
      <c r="X535" s="127">
        <v>6.6710000000000003</v>
      </c>
      <c r="Y535" s="127">
        <v>5.5726734631771153</v>
      </c>
      <c r="Z535" s="134">
        <v>8.423</v>
      </c>
      <c r="AA535" s="134">
        <v>11.342000000000001</v>
      </c>
      <c r="AB535" s="134">
        <v>10.765962954664275</v>
      </c>
      <c r="AC535" s="127">
        <v>6.4329999999999998</v>
      </c>
    </row>
    <row r="536" spans="1:29" x14ac:dyDescent="0.2">
      <c r="A536" s="147" t="s">
        <v>115</v>
      </c>
      <c r="B536" s="130" t="s">
        <v>42</v>
      </c>
      <c r="C536" s="127">
        <v>31.975617868094904</v>
      </c>
      <c r="D536" s="127">
        <v>87.658325392577723</v>
      </c>
      <c r="E536" s="127">
        <v>90.659716483336922</v>
      </c>
      <c r="F536" s="127">
        <v>85.164742075410416</v>
      </c>
      <c r="G536" s="127">
        <v>82.925874570529359</v>
      </c>
      <c r="H536" s="127">
        <v>61.57760214137906</v>
      </c>
      <c r="I536" s="127">
        <v>57.313473207424458</v>
      </c>
      <c r="J536" s="127">
        <v>71.10365360334437</v>
      </c>
      <c r="K536" s="127">
        <v>60.275221002165502</v>
      </c>
      <c r="L536" s="127">
        <v>56.605387247390141</v>
      </c>
      <c r="M536" s="127">
        <v>65.435678066130976</v>
      </c>
      <c r="N536" s="127">
        <v>76.929369761694659</v>
      </c>
      <c r="O536" s="127">
        <v>77.418000000000006</v>
      </c>
      <c r="P536" s="127">
        <v>87.242999999999995</v>
      </c>
      <c r="Q536" s="127">
        <v>117.989</v>
      </c>
      <c r="R536" s="127">
        <v>123.461</v>
      </c>
      <c r="S536" s="127">
        <v>79.406999999999996</v>
      </c>
      <c r="T536" s="127">
        <v>79.099000000000004</v>
      </c>
      <c r="U536" s="127">
        <v>79.787000000000006</v>
      </c>
      <c r="V536" s="127">
        <v>80.801000000000002</v>
      </c>
      <c r="W536" s="127">
        <v>68.757000000000005</v>
      </c>
      <c r="X536" s="127">
        <v>124.242</v>
      </c>
      <c r="Y536" s="127">
        <v>105.819</v>
      </c>
      <c r="Z536" s="134">
        <v>98.188999999999993</v>
      </c>
      <c r="AA536" s="134">
        <v>137.57542423418198</v>
      </c>
      <c r="AB536" s="134">
        <v>118.30177513869525</v>
      </c>
      <c r="AC536" s="127">
        <v>112.7892864650163</v>
      </c>
    </row>
    <row r="537" spans="1:29" x14ac:dyDescent="0.2">
      <c r="A537" s="147" t="s">
        <v>116</v>
      </c>
      <c r="B537" s="130" t="s">
        <v>43</v>
      </c>
      <c r="C537" s="127">
        <v>1.416158765791093</v>
      </c>
      <c r="D537" s="127">
        <v>1.6493719364488739</v>
      </c>
      <c r="E537" s="127">
        <v>1.8704213802381811</v>
      </c>
      <c r="F537" s="127">
        <v>1.8428990845380091</v>
      </c>
      <c r="G537" s="127">
        <v>4.0073314313890025</v>
      </c>
      <c r="H537" s="127">
        <v>4.313645772636816</v>
      </c>
      <c r="I537" s="127">
        <v>2.5193413502857083</v>
      </c>
      <c r="J537" s="127">
        <v>1.6452945624513424</v>
      </c>
      <c r="K537" s="127">
        <v>1.2609520017824922</v>
      </c>
      <c r="L537" s="127">
        <v>2.0657526550412886</v>
      </c>
      <c r="M537" s="127">
        <v>4.8667612461136169</v>
      </c>
      <c r="N537" s="127">
        <v>3.1811251428389249</v>
      </c>
      <c r="O537" s="127">
        <v>6.7450000000000001</v>
      </c>
      <c r="P537" s="127">
        <v>6.26</v>
      </c>
      <c r="Q537" s="127">
        <v>45.762</v>
      </c>
      <c r="R537" s="127">
        <v>20.440999999999999</v>
      </c>
      <c r="S537" s="127">
        <v>14.898999999999999</v>
      </c>
      <c r="T537" s="127">
        <v>32.216000000000001</v>
      </c>
      <c r="U537" s="127">
        <v>79.91</v>
      </c>
      <c r="V537" s="127">
        <v>31.039000000000001</v>
      </c>
      <c r="W537" s="127">
        <v>34.734000000000002</v>
      </c>
      <c r="X537" s="127">
        <v>58.929000000000002</v>
      </c>
      <c r="Y537" s="127">
        <v>36.673000000000002</v>
      </c>
      <c r="Z537" s="134">
        <v>16.771999999999998</v>
      </c>
      <c r="AA537" s="134">
        <v>10.933</v>
      </c>
      <c r="AB537" s="134">
        <v>7.7750780606514409</v>
      </c>
      <c r="AC537" s="127">
        <v>11.052</v>
      </c>
    </row>
    <row r="538" spans="1:29" x14ac:dyDescent="0.2">
      <c r="A538" s="147" t="s">
        <v>183</v>
      </c>
      <c r="B538" s="130" t="s">
        <v>44</v>
      </c>
      <c r="C538" s="127">
        <v>0</v>
      </c>
      <c r="D538" s="127">
        <v>0.35425004052214448</v>
      </c>
      <c r="E538" s="127">
        <v>0.18159029428404921</v>
      </c>
      <c r="F538" s="127">
        <v>0.59264254693841878</v>
      </c>
      <c r="G538" s="127">
        <v>0.34597451789381045</v>
      </c>
      <c r="H538" s="127">
        <v>0.18228652944884602</v>
      </c>
      <c r="I538" s="127">
        <v>0.348001157960176</v>
      </c>
      <c r="J538" s="127">
        <v>0.16086677343777453</v>
      </c>
      <c r="K538" s="127">
        <v>1.6533376362334884</v>
      </c>
      <c r="L538" s="127">
        <v>0.86879663981448541</v>
      </c>
      <c r="M538" s="127">
        <v>1.8073882944520323</v>
      </c>
      <c r="N538" s="127">
        <v>0.66040993735390374</v>
      </c>
      <c r="O538" s="127">
        <v>0.83399999999999996</v>
      </c>
      <c r="P538" s="127">
        <v>0.79100000000000004</v>
      </c>
      <c r="Q538" s="127">
        <v>1.089</v>
      </c>
      <c r="R538" s="127">
        <v>0.76</v>
      </c>
      <c r="S538" s="127">
        <v>1.071</v>
      </c>
      <c r="T538" s="127">
        <v>3.008</v>
      </c>
      <c r="U538" s="127">
        <v>6.202</v>
      </c>
      <c r="V538" s="127">
        <v>2.423</v>
      </c>
      <c r="W538" s="127">
        <v>2.2709999999999999</v>
      </c>
      <c r="X538" s="127">
        <v>5.3860000000000001</v>
      </c>
      <c r="Y538" s="127">
        <v>3.1459999999999999</v>
      </c>
      <c r="Z538" s="134">
        <v>2.524</v>
      </c>
      <c r="AA538" s="134">
        <v>3.7709999999999999</v>
      </c>
      <c r="AB538" s="134">
        <v>4.0154537725823589</v>
      </c>
      <c r="AC538" s="127">
        <v>3.9340000000000002</v>
      </c>
    </row>
    <row r="539" spans="1:29" x14ac:dyDescent="0.2">
      <c r="A539" s="147" t="s">
        <v>97</v>
      </c>
      <c r="B539" s="130" t="s">
        <v>45</v>
      </c>
      <c r="C539" s="127">
        <v>0</v>
      </c>
      <c r="D539" s="127">
        <v>2.9611830773096974</v>
      </c>
      <c r="E539" s="127">
        <v>1.3857568062272096</v>
      </c>
      <c r="F539" s="127">
        <v>1.7780050927101236</v>
      </c>
      <c r="G539" s="127">
        <v>1.8076920804019114</v>
      </c>
      <c r="H539" s="127">
        <v>2.4614505662675437</v>
      </c>
      <c r="I539" s="127">
        <v>1.1988520085052261</v>
      </c>
      <c r="J539" s="127">
        <v>1.1000888870610135</v>
      </c>
      <c r="K539" s="127">
        <v>0.36137561464876045</v>
      </c>
      <c r="L539" s="127">
        <v>1.5470410980708922</v>
      </c>
      <c r="M539" s="127">
        <v>2.827451145527399</v>
      </c>
      <c r="N539" s="127">
        <v>2.003697061848726</v>
      </c>
      <c r="O539" s="127">
        <v>1.8140000000000001</v>
      </c>
      <c r="P539" s="127">
        <v>1.5569999999999999</v>
      </c>
      <c r="Q539" s="127">
        <v>25.686</v>
      </c>
      <c r="R539" s="127">
        <v>78.411000000000001</v>
      </c>
      <c r="S539" s="127">
        <v>12.494999999999999</v>
      </c>
      <c r="T539" s="127">
        <v>3.22</v>
      </c>
      <c r="U539" s="127">
        <v>4.8159999999999998</v>
      </c>
      <c r="V539" s="127">
        <v>3.758</v>
      </c>
      <c r="W539" s="127">
        <v>3.444</v>
      </c>
      <c r="X539" s="127">
        <v>2.4350000000000001</v>
      </c>
      <c r="Y539" s="127">
        <v>6.8029999999999999</v>
      </c>
      <c r="Z539" s="134">
        <v>2.4929999999999999</v>
      </c>
      <c r="AA539" s="134">
        <v>5.8949999999999996</v>
      </c>
      <c r="AB539" s="134">
        <v>2.033049733107668</v>
      </c>
      <c r="AC539" s="127">
        <v>5.306</v>
      </c>
    </row>
    <row r="540" spans="1:29" x14ac:dyDescent="0.2">
      <c r="A540" s="147" t="s">
        <v>184</v>
      </c>
      <c r="B540" s="130" t="s">
        <v>46</v>
      </c>
      <c r="C540" s="127">
        <v>0</v>
      </c>
      <c r="D540" s="127">
        <v>0.66278063240800711</v>
      </c>
      <c r="E540" s="127">
        <v>0.21298949487107371</v>
      </c>
      <c r="F540" s="127">
        <v>0.46141914923236049</v>
      </c>
      <c r="G540" s="127">
        <v>1.343108979405526</v>
      </c>
      <c r="H540" s="127">
        <v>0.52947596117010198</v>
      </c>
      <c r="I540" s="127">
        <v>1.505933859292361</v>
      </c>
      <c r="J540" s="127">
        <v>0.60991969532314083</v>
      </c>
      <c r="K540" s="127">
        <v>1.0661502831323395</v>
      </c>
      <c r="L540" s="127">
        <v>0.48487084296569982</v>
      </c>
      <c r="M540" s="127">
        <v>0.8855516384029205</v>
      </c>
      <c r="N540" s="127">
        <v>0.57173357834665084</v>
      </c>
      <c r="O540" s="127">
        <v>0.379</v>
      </c>
      <c r="P540" s="127">
        <v>0.28599999999999998</v>
      </c>
      <c r="Q540" s="127">
        <v>0.80200000000000005</v>
      </c>
      <c r="R540" s="127">
        <v>0.88200000000000001</v>
      </c>
      <c r="S540" s="127">
        <v>0.79400000000000004</v>
      </c>
      <c r="T540" s="127">
        <v>0.84099999999999997</v>
      </c>
      <c r="U540" s="127">
        <v>0.97599999999999998</v>
      </c>
      <c r="V540" s="127">
        <v>1.4179999999999999</v>
      </c>
      <c r="W540" s="127">
        <v>2.1019999999999999</v>
      </c>
      <c r="X540" s="127">
        <v>1.8169999999999999</v>
      </c>
      <c r="Y540" s="127">
        <v>2.2210000000000001</v>
      </c>
      <c r="Z540" s="134">
        <v>2.173</v>
      </c>
      <c r="AA540" s="134">
        <v>2.4649999999999999</v>
      </c>
      <c r="AB540" s="134">
        <v>2.3853486394557821</v>
      </c>
      <c r="AC540" s="127">
        <v>2.4940000000000002</v>
      </c>
    </row>
    <row r="541" spans="1:29" x14ac:dyDescent="0.2">
      <c r="A541" s="147" t="s">
        <v>153</v>
      </c>
      <c r="B541" s="130" t="s">
        <v>47</v>
      </c>
      <c r="C541" s="127">
        <v>0</v>
      </c>
      <c r="D541" s="127">
        <v>0</v>
      </c>
      <c r="E541" s="127">
        <v>0</v>
      </c>
      <c r="F541" s="127">
        <v>0</v>
      </c>
      <c r="G541" s="127">
        <v>0</v>
      </c>
      <c r="H541" s="127">
        <v>0</v>
      </c>
      <c r="I541" s="127">
        <v>0</v>
      </c>
      <c r="J541" s="127">
        <v>0</v>
      </c>
      <c r="K541" s="127">
        <v>0</v>
      </c>
      <c r="L541" s="127">
        <v>0</v>
      </c>
      <c r="M541" s="127">
        <v>0</v>
      </c>
      <c r="N541" s="127">
        <v>0</v>
      </c>
      <c r="O541" s="127">
        <v>0</v>
      </c>
      <c r="P541" s="127">
        <v>0</v>
      </c>
      <c r="Q541" s="127">
        <v>0</v>
      </c>
      <c r="R541" s="127">
        <v>0</v>
      </c>
      <c r="S541" s="127">
        <v>0</v>
      </c>
      <c r="T541" s="127">
        <v>0</v>
      </c>
      <c r="U541" s="127">
        <v>0</v>
      </c>
      <c r="V541" s="127">
        <v>0</v>
      </c>
      <c r="W541" s="127">
        <v>0</v>
      </c>
      <c r="X541" s="127">
        <v>0</v>
      </c>
      <c r="Y541" s="127">
        <v>0</v>
      </c>
      <c r="Z541" s="134">
        <v>0</v>
      </c>
      <c r="AA541" s="134">
        <v>0</v>
      </c>
      <c r="AB541" s="134">
        <v>0</v>
      </c>
      <c r="AC541" s="127">
        <v>0</v>
      </c>
    </row>
    <row r="542" spans="1:29" x14ac:dyDescent="0.2">
      <c r="A542" s="147" t="s">
        <v>185</v>
      </c>
      <c r="B542" s="130" t="s">
        <v>48</v>
      </c>
      <c r="C542" s="127">
        <v>0</v>
      </c>
      <c r="D542" s="127">
        <v>0</v>
      </c>
      <c r="E542" s="127">
        <v>0</v>
      </c>
      <c r="F542" s="127">
        <v>0</v>
      </c>
      <c r="G542" s="127">
        <v>0</v>
      </c>
      <c r="H542" s="127">
        <v>0</v>
      </c>
      <c r="I542" s="127">
        <v>0</v>
      </c>
      <c r="J542" s="127">
        <v>0</v>
      </c>
      <c r="K542" s="127">
        <v>0</v>
      </c>
      <c r="L542" s="127">
        <v>0</v>
      </c>
      <c r="M542" s="127">
        <v>0</v>
      </c>
      <c r="N542" s="127">
        <v>0</v>
      </c>
      <c r="O542" s="127">
        <v>0</v>
      </c>
      <c r="P542" s="127">
        <v>0</v>
      </c>
      <c r="Q542" s="127">
        <v>0</v>
      </c>
      <c r="R542" s="127">
        <v>0</v>
      </c>
      <c r="S542" s="127">
        <v>0</v>
      </c>
      <c r="T542" s="127">
        <v>0</v>
      </c>
      <c r="U542" s="127">
        <v>0</v>
      </c>
      <c r="V542" s="127">
        <v>0</v>
      </c>
      <c r="W542" s="127">
        <v>0</v>
      </c>
      <c r="X542" s="127">
        <v>0</v>
      </c>
      <c r="Y542" s="127">
        <v>0</v>
      </c>
      <c r="Z542" s="134">
        <v>0</v>
      </c>
      <c r="AA542" s="134">
        <v>0</v>
      </c>
      <c r="AB542" s="134">
        <v>0</v>
      </c>
      <c r="AC542" s="127">
        <v>0</v>
      </c>
    </row>
    <row r="543" spans="1:29" x14ac:dyDescent="0.2">
      <c r="A543" s="147" t="s">
        <v>186</v>
      </c>
      <c r="B543" s="130" t="s">
        <v>50</v>
      </c>
      <c r="C543" s="127">
        <v>0</v>
      </c>
      <c r="D543" s="127">
        <v>0</v>
      </c>
      <c r="E543" s="127">
        <v>0</v>
      </c>
      <c r="F543" s="127">
        <v>0</v>
      </c>
      <c r="G543" s="127">
        <v>0</v>
      </c>
      <c r="H543" s="127">
        <v>0</v>
      </c>
      <c r="I543" s="127">
        <v>0</v>
      </c>
      <c r="J543" s="127">
        <v>0</v>
      </c>
      <c r="K543" s="127">
        <v>0</v>
      </c>
      <c r="L543" s="127">
        <v>0</v>
      </c>
      <c r="M543" s="127">
        <v>0</v>
      </c>
      <c r="N543" s="127">
        <v>0</v>
      </c>
      <c r="O543" s="127">
        <v>0</v>
      </c>
      <c r="P543" s="127">
        <v>0</v>
      </c>
      <c r="Q543" s="127">
        <v>0</v>
      </c>
      <c r="R543" s="127">
        <v>0</v>
      </c>
      <c r="S543" s="127">
        <v>0</v>
      </c>
      <c r="T543" s="127">
        <v>0</v>
      </c>
      <c r="U543" s="127">
        <v>0</v>
      </c>
      <c r="V543" s="127">
        <v>0</v>
      </c>
      <c r="W543" s="127">
        <v>0</v>
      </c>
      <c r="X543" s="127">
        <v>0</v>
      </c>
      <c r="Y543" s="127">
        <v>0</v>
      </c>
      <c r="Z543" s="134">
        <v>0</v>
      </c>
      <c r="AA543" s="134">
        <v>0</v>
      </c>
      <c r="AB543" s="134">
        <v>0</v>
      </c>
      <c r="AC543" s="127">
        <v>0</v>
      </c>
    </row>
    <row r="544" spans="1:29" x14ac:dyDescent="0.2">
      <c r="A544" s="147" t="s">
        <v>117</v>
      </c>
      <c r="B544" s="130" t="s">
        <v>51</v>
      </c>
      <c r="C544" s="127">
        <v>0</v>
      </c>
      <c r="D544" s="127">
        <v>0</v>
      </c>
      <c r="E544" s="127">
        <v>0</v>
      </c>
      <c r="F544" s="127">
        <v>0</v>
      </c>
      <c r="G544" s="127">
        <v>0</v>
      </c>
      <c r="H544" s="127">
        <v>0</v>
      </c>
      <c r="I544" s="127">
        <v>0.75796388256198077</v>
      </c>
      <c r="J544" s="127">
        <v>2.4647176227492653</v>
      </c>
      <c r="K544" s="127">
        <v>1.9010183727901488</v>
      </c>
      <c r="L544" s="127">
        <v>3.4374449466213051</v>
      </c>
      <c r="M544" s="127">
        <v>1.1365579950357261</v>
      </c>
      <c r="N544" s="127">
        <v>1.8252118094673473</v>
      </c>
      <c r="O544" s="127">
        <v>1.165</v>
      </c>
      <c r="P544" s="127">
        <v>0.57599999999999996</v>
      </c>
      <c r="Q544" s="127">
        <v>1.016</v>
      </c>
      <c r="R544" s="127">
        <v>2.3740000000000001</v>
      </c>
      <c r="S544" s="127">
        <v>1.0269999999999999</v>
      </c>
      <c r="T544" s="127">
        <v>1.571</v>
      </c>
      <c r="U544" s="127">
        <v>1.403</v>
      </c>
      <c r="V544" s="127">
        <v>1.292</v>
      </c>
      <c r="W544" s="127">
        <v>1.2589999999999999</v>
      </c>
      <c r="X544" s="127">
        <v>1.986</v>
      </c>
      <c r="Y544" s="127">
        <v>0.55000000000000004</v>
      </c>
      <c r="Z544" s="134">
        <v>0.49299999999999999</v>
      </c>
      <c r="AA544" s="134">
        <v>3.4980000000000002</v>
      </c>
      <c r="AB544" s="134">
        <v>3.8815164276638234</v>
      </c>
      <c r="AC544" s="127">
        <v>3.5670000000000002</v>
      </c>
    </row>
    <row r="545" spans="1:29" x14ac:dyDescent="0.2">
      <c r="A545" s="147" t="s">
        <v>118</v>
      </c>
      <c r="B545" s="130" t="s">
        <v>52</v>
      </c>
      <c r="C545" s="127">
        <v>0</v>
      </c>
      <c r="D545" s="127">
        <v>0</v>
      </c>
      <c r="E545" s="127">
        <v>0</v>
      </c>
      <c r="F545" s="127">
        <v>0</v>
      </c>
      <c r="G545" s="127">
        <v>0</v>
      </c>
      <c r="H545" s="127">
        <v>0</v>
      </c>
      <c r="I545" s="127">
        <v>0</v>
      </c>
      <c r="J545" s="127">
        <v>0</v>
      </c>
      <c r="K545" s="127">
        <v>0</v>
      </c>
      <c r="L545" s="127">
        <v>0</v>
      </c>
      <c r="M545" s="127">
        <v>0</v>
      </c>
      <c r="N545" s="127">
        <v>0</v>
      </c>
      <c r="O545" s="127">
        <v>0</v>
      </c>
      <c r="P545" s="127">
        <v>0</v>
      </c>
      <c r="Q545" s="127">
        <v>0</v>
      </c>
      <c r="R545" s="127">
        <v>0</v>
      </c>
      <c r="S545" s="127">
        <v>0</v>
      </c>
      <c r="T545" s="127">
        <v>0</v>
      </c>
      <c r="U545" s="127">
        <v>0</v>
      </c>
      <c r="V545" s="127">
        <v>0</v>
      </c>
      <c r="W545" s="127">
        <v>0</v>
      </c>
      <c r="X545" s="127">
        <v>0</v>
      </c>
      <c r="Y545" s="127">
        <v>0</v>
      </c>
      <c r="Z545" s="134">
        <v>0</v>
      </c>
      <c r="AA545" s="134">
        <v>0</v>
      </c>
      <c r="AB545" s="134">
        <v>0</v>
      </c>
      <c r="AC545" s="127">
        <v>0</v>
      </c>
    </row>
    <row r="546" spans="1:29" x14ac:dyDescent="0.2">
      <c r="A546" s="147" t="s">
        <v>187</v>
      </c>
      <c r="B546" s="130" t="s">
        <v>53</v>
      </c>
      <c r="C546" s="127">
        <v>0</v>
      </c>
      <c r="D546" s="127">
        <v>0</v>
      </c>
      <c r="E546" s="127">
        <v>0</v>
      </c>
      <c r="F546" s="127">
        <v>0</v>
      </c>
      <c r="G546" s="127">
        <v>0</v>
      </c>
      <c r="H546" s="127">
        <v>0</v>
      </c>
      <c r="I546" s="127">
        <v>0</v>
      </c>
      <c r="J546" s="127">
        <v>0</v>
      </c>
      <c r="K546" s="127">
        <v>0</v>
      </c>
      <c r="L546" s="127">
        <v>0</v>
      </c>
      <c r="M546" s="127">
        <v>0</v>
      </c>
      <c r="N546" s="127">
        <v>0</v>
      </c>
      <c r="O546" s="127">
        <v>0</v>
      </c>
      <c r="P546" s="127">
        <v>0</v>
      </c>
      <c r="Q546" s="127">
        <v>0</v>
      </c>
      <c r="R546" s="127">
        <v>0</v>
      </c>
      <c r="S546" s="127">
        <v>0</v>
      </c>
      <c r="T546" s="127">
        <v>0</v>
      </c>
      <c r="U546" s="127">
        <v>0</v>
      </c>
      <c r="V546" s="127">
        <v>0</v>
      </c>
      <c r="W546" s="127">
        <v>0</v>
      </c>
      <c r="X546" s="127">
        <v>0</v>
      </c>
      <c r="Y546" s="127">
        <v>0</v>
      </c>
      <c r="Z546" s="134">
        <v>0</v>
      </c>
      <c r="AA546" s="134">
        <v>0</v>
      </c>
      <c r="AB546" s="134">
        <v>0</v>
      </c>
      <c r="AC546" s="127">
        <v>0</v>
      </c>
    </row>
    <row r="547" spans="1:29" x14ac:dyDescent="0.2">
      <c r="A547" s="147" t="s">
        <v>188</v>
      </c>
      <c r="B547" s="130" t="s">
        <v>54</v>
      </c>
      <c r="C547" s="127">
        <v>21.649840662024591</v>
      </c>
      <c r="D547" s="127">
        <v>10.565492182361902</v>
      </c>
      <c r="E547" s="127">
        <v>22.957742824626251</v>
      </c>
      <c r="F547" s="127">
        <v>24.224055503159718</v>
      </c>
      <c r="G547" s="127">
        <v>16.226681775875978</v>
      </c>
      <c r="H547" s="127">
        <v>31.885725597617064</v>
      </c>
      <c r="I547" s="127">
        <v>79.170993102038892</v>
      </c>
      <c r="J547" s="127">
        <v>27.238099788833228</v>
      </c>
      <c r="K547" s="127">
        <v>16.752082802873165</v>
      </c>
      <c r="L547" s="127">
        <v>12.646381103105272</v>
      </c>
      <c r="M547" s="127">
        <v>19.354287870436842</v>
      </c>
      <c r="N547" s="127">
        <v>27.227559994215987</v>
      </c>
      <c r="O547" s="127">
        <v>30.414999999999999</v>
      </c>
      <c r="P547" s="127">
        <v>29.306000000000001</v>
      </c>
      <c r="Q547" s="127">
        <v>31.486999999999998</v>
      </c>
      <c r="R547" s="127">
        <v>23.654</v>
      </c>
      <c r="S547" s="127">
        <v>33.57</v>
      </c>
      <c r="T547" s="127">
        <v>28.263000000000002</v>
      </c>
      <c r="U547" s="127">
        <v>43.875999999999998</v>
      </c>
      <c r="V547" s="127">
        <v>43.811</v>
      </c>
      <c r="W547" s="127">
        <v>51.783000000000001</v>
      </c>
      <c r="X547" s="127">
        <v>32.005000000000003</v>
      </c>
      <c r="Y547" s="127">
        <v>4.0780000000000003</v>
      </c>
      <c r="Z547" s="134">
        <v>7.7949999999999999</v>
      </c>
      <c r="AA547" s="134">
        <v>7.9130000000000003</v>
      </c>
      <c r="AB547" s="134">
        <v>8.0081158585858585</v>
      </c>
      <c r="AC547" s="127">
        <v>8.1489999999999991</v>
      </c>
    </row>
    <row r="548" spans="1:29" x14ac:dyDescent="0.2">
      <c r="A548" s="147" t="s">
        <v>189</v>
      </c>
      <c r="B548" s="130" t="s">
        <v>55</v>
      </c>
      <c r="C548" s="127">
        <v>54.736855806671663</v>
      </c>
      <c r="D548" s="127">
        <v>48.027626542668933</v>
      </c>
      <c r="E548" s="127">
        <v>61.027805249125237</v>
      </c>
      <c r="F548" s="127">
        <v>30.859731662168496</v>
      </c>
      <c r="G548" s="127">
        <v>11.530533817448079</v>
      </c>
      <c r="H548" s="127">
        <v>32.269144691135693</v>
      </c>
      <c r="I548" s="127">
        <v>119.54358798301386</v>
      </c>
      <c r="J548" s="127">
        <v>122.08919161937825</v>
      </c>
      <c r="K548" s="127">
        <v>160.80699479393567</v>
      </c>
      <c r="L548" s="127">
        <v>105.59587614754888</v>
      </c>
      <c r="M548" s="127">
        <v>199.17033264822697</v>
      </c>
      <c r="N548" s="127">
        <v>205.42160741461936</v>
      </c>
      <c r="O548" s="127">
        <v>315.36799999999999</v>
      </c>
      <c r="P548" s="127">
        <v>316.14999999999998</v>
      </c>
      <c r="Q548" s="127">
        <v>339.93799999999999</v>
      </c>
      <c r="R548" s="127">
        <v>246.41300000000001</v>
      </c>
      <c r="S548" s="127">
        <v>240.66</v>
      </c>
      <c r="T548" s="127">
        <v>252.95</v>
      </c>
      <c r="U548" s="127">
        <v>288.86700000000002</v>
      </c>
      <c r="V548" s="127">
        <v>295.77</v>
      </c>
      <c r="W548" s="127">
        <v>304.57100000000003</v>
      </c>
      <c r="X548" s="127">
        <v>266.89800000000002</v>
      </c>
      <c r="Y548" s="127">
        <v>262.11700000000002</v>
      </c>
      <c r="Z548" s="134">
        <v>271.56599999999997</v>
      </c>
      <c r="AA548" s="134">
        <v>287.78399999999999</v>
      </c>
      <c r="AB548" s="134">
        <v>264.158569653597</v>
      </c>
      <c r="AC548" s="127">
        <v>275.84800000000001</v>
      </c>
    </row>
    <row r="549" spans="1:29" x14ac:dyDescent="0.2">
      <c r="A549" s="147" t="s">
        <v>190</v>
      </c>
      <c r="B549" s="130" t="s">
        <v>56</v>
      </c>
      <c r="C549" s="127">
        <v>8.2098334924077392</v>
      </c>
      <c r="D549" s="127">
        <v>12.580722126544192</v>
      </c>
      <c r="E549" s="127">
        <v>10.318255175125135</v>
      </c>
      <c r="F549" s="127">
        <v>11.94955283133898</v>
      </c>
      <c r="G549" s="127">
        <v>11.035687605120286</v>
      </c>
      <c r="H549" s="127">
        <v>10.971651237992029</v>
      </c>
      <c r="I549" s="127">
        <v>12.508040507132456</v>
      </c>
      <c r="J549" s="127">
        <v>8.4237207466647401</v>
      </c>
      <c r="K549" s="127">
        <v>4.0592760487054802</v>
      </c>
      <c r="L549" s="127">
        <v>6.7001525342358885</v>
      </c>
      <c r="M549" s="127">
        <v>14.841405911913196</v>
      </c>
      <c r="N549" s="127">
        <v>21.518796762073521</v>
      </c>
      <c r="O549" s="127">
        <v>29.643999999999998</v>
      </c>
      <c r="P549" s="127">
        <v>21.603999999999999</v>
      </c>
      <c r="Q549" s="127">
        <v>21.768999999999998</v>
      </c>
      <c r="R549" s="127">
        <v>43.798999999999999</v>
      </c>
      <c r="S549" s="127">
        <v>28.533999999999999</v>
      </c>
      <c r="T549" s="127">
        <v>26.968</v>
      </c>
      <c r="U549" s="127">
        <v>59.305999999999997</v>
      </c>
      <c r="V549" s="127">
        <v>67.385999999999996</v>
      </c>
      <c r="W549" s="127">
        <v>64.751999999999995</v>
      </c>
      <c r="X549" s="127">
        <v>66.590999999999994</v>
      </c>
      <c r="Y549" s="127">
        <v>71.554000000000002</v>
      </c>
      <c r="Z549" s="134">
        <v>88.64</v>
      </c>
      <c r="AA549" s="134">
        <v>95.335999999999999</v>
      </c>
      <c r="AB549" s="134">
        <v>91.332098731645701</v>
      </c>
      <c r="AC549" s="127">
        <v>107.999</v>
      </c>
    </row>
    <row r="550" spans="1:29" x14ac:dyDescent="0.2">
      <c r="A550" s="147" t="s">
        <v>104</v>
      </c>
      <c r="B550" s="130" t="s">
        <v>57</v>
      </c>
      <c r="C550" s="127">
        <v>8.4917953630614633</v>
      </c>
      <c r="D550" s="127">
        <v>6.2573900745546949</v>
      </c>
      <c r="E550" s="127">
        <v>6.6994642063788428</v>
      </c>
      <c r="F550" s="127">
        <v>9.3690064705614216</v>
      </c>
      <c r="G550" s="127">
        <v>6.4567668092192605</v>
      </c>
      <c r="H550" s="127">
        <v>6.7961628700893195</v>
      </c>
      <c r="I550" s="127">
        <v>6.2595682046800087</v>
      </c>
      <c r="J550" s="127">
        <v>17.005396790352748</v>
      </c>
      <c r="K550" s="127">
        <v>55.765437459974635</v>
      </c>
      <c r="L550" s="127">
        <v>11.987194710436167</v>
      </c>
      <c r="M550" s="127">
        <v>25.744044222181266</v>
      </c>
      <c r="N550" s="127">
        <v>32.887798811876678</v>
      </c>
      <c r="O550" s="127">
        <v>30.978999999999999</v>
      </c>
      <c r="P550" s="127">
        <v>12.294</v>
      </c>
      <c r="Q550" s="127">
        <v>23.585000000000001</v>
      </c>
      <c r="R550" s="127">
        <v>30.123999999999999</v>
      </c>
      <c r="S550" s="127">
        <v>33.374000000000002</v>
      </c>
      <c r="T550" s="127">
        <v>41.505000000000003</v>
      </c>
      <c r="U550" s="127">
        <v>36.265999999999998</v>
      </c>
      <c r="V550" s="127">
        <v>47.902999999999999</v>
      </c>
      <c r="W550" s="127">
        <v>51.847999999999999</v>
      </c>
      <c r="X550" s="127">
        <v>32.234000000000002</v>
      </c>
      <c r="Y550" s="127">
        <v>39.625999999999998</v>
      </c>
      <c r="Z550" s="134">
        <v>38.100999999999999</v>
      </c>
      <c r="AA550" s="134">
        <v>71.831999999999994</v>
      </c>
      <c r="AB550" s="134">
        <v>78.866361771865584</v>
      </c>
      <c r="AC550" s="127">
        <v>83.451999999999998</v>
      </c>
    </row>
    <row r="551" spans="1:29" x14ac:dyDescent="0.2">
      <c r="A551" s="147" t="s">
        <v>191</v>
      </c>
      <c r="B551" s="130" t="s">
        <v>58</v>
      </c>
      <c r="C551" s="127">
        <v>0</v>
      </c>
      <c r="D551" s="127">
        <v>0</v>
      </c>
      <c r="E551" s="127">
        <v>0</v>
      </c>
      <c r="F551" s="127">
        <v>0</v>
      </c>
      <c r="G551" s="127">
        <v>0</v>
      </c>
      <c r="H551" s="127">
        <v>0</v>
      </c>
      <c r="I551" s="127">
        <v>0</v>
      </c>
      <c r="J551" s="127">
        <v>0</v>
      </c>
      <c r="K551" s="127">
        <v>0</v>
      </c>
      <c r="L551" s="127">
        <v>0</v>
      </c>
      <c r="M551" s="127">
        <v>0</v>
      </c>
      <c r="N551" s="127">
        <v>0</v>
      </c>
      <c r="O551" s="127">
        <v>2.8260000000000001</v>
      </c>
      <c r="P551" s="127">
        <v>1.8939999999999999</v>
      </c>
      <c r="Q551" s="127">
        <v>1.881</v>
      </c>
      <c r="R551" s="127">
        <v>3.1930000000000001</v>
      </c>
      <c r="S551" s="127">
        <v>2.1339999999999999</v>
      </c>
      <c r="T551" s="127">
        <v>2.3090000000000002</v>
      </c>
      <c r="U551" s="127">
        <v>11.282</v>
      </c>
      <c r="V551" s="127">
        <v>12.967000000000001</v>
      </c>
      <c r="W551" s="127">
        <v>11.888</v>
      </c>
      <c r="X551" s="127">
        <v>12.19</v>
      </c>
      <c r="Y551" s="127">
        <v>11.904999999999999</v>
      </c>
      <c r="Z551" s="134">
        <v>12.407</v>
      </c>
      <c r="AA551" s="134">
        <v>12.866</v>
      </c>
      <c r="AB551" s="134">
        <v>20.050479065972002</v>
      </c>
      <c r="AC551" s="127">
        <v>17.055</v>
      </c>
    </row>
    <row r="552" spans="1:29" x14ac:dyDescent="0.2">
      <c r="A552" s="147" t="s">
        <v>192</v>
      </c>
      <c r="B552" s="130" t="s">
        <v>59</v>
      </c>
      <c r="C552" s="127">
        <v>24.985915225797562</v>
      </c>
      <c r="D552" s="127">
        <v>29.999866718296165</v>
      </c>
      <c r="E552" s="127">
        <v>23.734127255915574</v>
      </c>
      <c r="F552" s="127">
        <v>84.384818041553956</v>
      </c>
      <c r="G552" s="127">
        <v>77.817664723211777</v>
      </c>
      <c r="H552" s="127">
        <v>59.957826186378675</v>
      </c>
      <c r="I552" s="127">
        <v>57.625721691450117</v>
      </c>
      <c r="J552" s="127">
        <v>129.23104580081511</v>
      </c>
      <c r="K552" s="127">
        <v>159.98347271986793</v>
      </c>
      <c r="L552" s="127">
        <v>187.42363028308853</v>
      </c>
      <c r="M552" s="127">
        <v>92.523872895420595</v>
      </c>
      <c r="N552" s="127">
        <v>108.32162186453898</v>
      </c>
      <c r="O552" s="127">
        <v>74.989999999999995</v>
      </c>
      <c r="P552" s="127">
        <v>75.754999999999995</v>
      </c>
      <c r="Q552" s="127">
        <v>106.349</v>
      </c>
      <c r="R552" s="127">
        <v>137.988</v>
      </c>
      <c r="S552" s="127">
        <v>76.475999999999999</v>
      </c>
      <c r="T552" s="127">
        <v>105.54900000000001</v>
      </c>
      <c r="U552" s="127">
        <v>153.73699999999999</v>
      </c>
      <c r="V552" s="127">
        <v>134.25399999999999</v>
      </c>
      <c r="W552" s="127">
        <v>114.383</v>
      </c>
      <c r="X552" s="127">
        <v>120.096</v>
      </c>
      <c r="Y552" s="127">
        <v>68.203999999999994</v>
      </c>
      <c r="Z552" s="134">
        <v>99.352999999999994</v>
      </c>
      <c r="AA552" s="134">
        <v>87.522000000000006</v>
      </c>
      <c r="AB552" s="134">
        <v>95.520462208305702</v>
      </c>
      <c r="AC552" s="127">
        <v>89.412000000000006</v>
      </c>
    </row>
    <row r="553" spans="1:29" x14ac:dyDescent="0.2">
      <c r="A553" s="147" t="s">
        <v>193</v>
      </c>
      <c r="B553" s="130" t="s">
        <v>61</v>
      </c>
      <c r="C553" s="127">
        <v>0</v>
      </c>
      <c r="D553" s="127">
        <v>0</v>
      </c>
      <c r="E553" s="127">
        <v>0</v>
      </c>
      <c r="F553" s="127">
        <v>0</v>
      </c>
      <c r="G553" s="127">
        <v>0</v>
      </c>
      <c r="H553" s="127">
        <v>0</v>
      </c>
      <c r="I553" s="127">
        <v>0</v>
      </c>
      <c r="J553" s="127">
        <v>0</v>
      </c>
      <c r="K553" s="127">
        <v>0</v>
      </c>
      <c r="L553" s="127">
        <v>0</v>
      </c>
      <c r="M553" s="127">
        <v>0</v>
      </c>
      <c r="N553" s="127">
        <v>0</v>
      </c>
      <c r="O553" s="127">
        <v>0</v>
      </c>
      <c r="P553" s="127">
        <v>0</v>
      </c>
      <c r="Q553" s="127">
        <v>0</v>
      </c>
      <c r="R553" s="127">
        <v>0</v>
      </c>
      <c r="S553" s="127">
        <v>0</v>
      </c>
      <c r="T553" s="127">
        <v>0</v>
      </c>
      <c r="U553" s="127">
        <v>0</v>
      </c>
      <c r="V553" s="127">
        <v>0</v>
      </c>
      <c r="W553" s="127">
        <v>0</v>
      </c>
      <c r="X553" s="127">
        <v>0</v>
      </c>
      <c r="Y553" s="127">
        <v>0</v>
      </c>
      <c r="Z553" s="134">
        <v>0</v>
      </c>
      <c r="AA553" s="134">
        <v>0</v>
      </c>
      <c r="AB553" s="134">
        <v>0</v>
      </c>
      <c r="AC553" s="127">
        <v>0</v>
      </c>
    </row>
    <row r="554" spans="1:29" x14ac:dyDescent="0.2">
      <c r="A554" s="147" t="s">
        <v>60</v>
      </c>
      <c r="B554" s="130" t="s">
        <v>62</v>
      </c>
      <c r="C554" s="127">
        <v>0</v>
      </c>
      <c r="D554" s="127">
        <v>0</v>
      </c>
      <c r="E554" s="127">
        <v>0</v>
      </c>
      <c r="F554" s="127">
        <v>0</v>
      </c>
      <c r="G554" s="127">
        <v>0</v>
      </c>
      <c r="H554" s="127">
        <v>0</v>
      </c>
      <c r="I554" s="127">
        <v>0</v>
      </c>
      <c r="J554" s="127">
        <v>0</v>
      </c>
      <c r="K554" s="127">
        <v>0</v>
      </c>
      <c r="L554" s="127">
        <v>0</v>
      </c>
      <c r="M554" s="127">
        <v>0</v>
      </c>
      <c r="N554" s="127">
        <v>0</v>
      </c>
      <c r="O554" s="127">
        <v>0</v>
      </c>
      <c r="P554" s="127">
        <v>0</v>
      </c>
      <c r="Q554" s="127">
        <v>0</v>
      </c>
      <c r="R554" s="127">
        <v>0</v>
      </c>
      <c r="S554" s="127">
        <v>0</v>
      </c>
      <c r="T554" s="127">
        <v>0</v>
      </c>
      <c r="U554" s="127">
        <v>0</v>
      </c>
      <c r="V554" s="127">
        <v>0</v>
      </c>
      <c r="W554" s="127">
        <v>0</v>
      </c>
      <c r="X554" s="127">
        <v>0</v>
      </c>
      <c r="Y554" s="127">
        <v>0</v>
      </c>
      <c r="Z554" s="134">
        <v>0</v>
      </c>
      <c r="AA554" s="134">
        <v>0</v>
      </c>
      <c r="AB554" s="134">
        <v>0</v>
      </c>
      <c r="AC554" s="127">
        <v>0</v>
      </c>
    </row>
    <row r="555" spans="1:29" x14ac:dyDescent="0.2">
      <c r="A555" s="147" t="s">
        <v>119</v>
      </c>
      <c r="B555" s="130" t="s">
        <v>63</v>
      </c>
      <c r="C555" s="127">
        <v>0</v>
      </c>
      <c r="D555" s="127">
        <v>0</v>
      </c>
      <c r="E555" s="127">
        <v>0</v>
      </c>
      <c r="F555" s="127">
        <v>0</v>
      </c>
      <c r="G555" s="127">
        <v>0</v>
      </c>
      <c r="H555" s="127">
        <v>0</v>
      </c>
      <c r="I555" s="127">
        <v>0</v>
      </c>
      <c r="J555" s="127">
        <v>0</v>
      </c>
      <c r="K555" s="127">
        <v>0</v>
      </c>
      <c r="L555" s="127">
        <v>0</v>
      </c>
      <c r="M555" s="127">
        <v>0</v>
      </c>
      <c r="N555" s="127">
        <v>0</v>
      </c>
      <c r="O555" s="127">
        <v>0</v>
      </c>
      <c r="P555" s="127">
        <v>0</v>
      </c>
      <c r="Q555" s="127">
        <v>0</v>
      </c>
      <c r="R555" s="127">
        <v>0</v>
      </c>
      <c r="S555" s="127">
        <v>0</v>
      </c>
      <c r="T555" s="127">
        <v>0</v>
      </c>
      <c r="U555" s="127">
        <v>0</v>
      </c>
      <c r="V555" s="127">
        <v>0</v>
      </c>
      <c r="W555" s="127">
        <v>0</v>
      </c>
      <c r="X555" s="127">
        <v>0</v>
      </c>
      <c r="Y555" s="127">
        <v>0</v>
      </c>
      <c r="Z555" s="134">
        <v>0</v>
      </c>
      <c r="AA555" s="134">
        <v>0</v>
      </c>
      <c r="AB555" s="134">
        <v>0</v>
      </c>
      <c r="AC555" s="127">
        <v>0</v>
      </c>
    </row>
    <row r="556" spans="1:29" x14ac:dyDescent="0.2">
      <c r="A556" s="147" t="s">
        <v>101</v>
      </c>
      <c r="B556" s="130" t="s">
        <v>65</v>
      </c>
      <c r="C556" s="127">
        <v>0</v>
      </c>
      <c r="D556" s="127">
        <v>0</v>
      </c>
      <c r="E556" s="127">
        <v>0</v>
      </c>
      <c r="F556" s="127">
        <v>0</v>
      </c>
      <c r="G556" s="127">
        <v>0</v>
      </c>
      <c r="H556" s="127">
        <v>0</v>
      </c>
      <c r="I556" s="127">
        <v>0</v>
      </c>
      <c r="J556" s="127">
        <v>0</v>
      </c>
      <c r="K556" s="127">
        <v>0</v>
      </c>
      <c r="L556" s="127">
        <v>0</v>
      </c>
      <c r="M556" s="127">
        <v>0</v>
      </c>
      <c r="N556" s="127">
        <v>0</v>
      </c>
      <c r="O556" s="127">
        <v>0</v>
      </c>
      <c r="P556" s="127">
        <v>0</v>
      </c>
      <c r="Q556" s="127">
        <v>0</v>
      </c>
      <c r="R556" s="127">
        <v>0</v>
      </c>
      <c r="S556" s="127">
        <v>0</v>
      </c>
      <c r="T556" s="127">
        <v>0</v>
      </c>
      <c r="U556" s="127">
        <v>0</v>
      </c>
      <c r="V556" s="127">
        <v>0</v>
      </c>
      <c r="W556" s="127">
        <v>0</v>
      </c>
      <c r="X556" s="127">
        <v>0</v>
      </c>
      <c r="Y556" s="127">
        <v>0</v>
      </c>
      <c r="Z556" s="134">
        <v>0</v>
      </c>
      <c r="AA556" s="134">
        <v>0</v>
      </c>
      <c r="AB556" s="134">
        <v>0</v>
      </c>
      <c r="AC556" s="127">
        <v>0</v>
      </c>
    </row>
    <row r="557" spans="1:29" ht="10.8" thickBot="1" x14ac:dyDescent="0.25">
      <c r="A557" s="147" t="s">
        <v>75</v>
      </c>
      <c r="B557" s="130" t="s">
        <v>76</v>
      </c>
      <c r="C557" s="127">
        <v>18.998498709897838</v>
      </c>
      <c r="D557" s="127">
        <v>34.213472354275552</v>
      </c>
      <c r="E557" s="127">
        <v>47.572393548576649</v>
      </c>
      <c r="F557" s="127">
        <v>52.022947659125734</v>
      </c>
      <c r="G557" s="127">
        <v>49.712328719022764</v>
      </c>
      <c r="H557" s="127">
        <v>46.678175484098851</v>
      </c>
      <c r="I557" s="127">
        <v>40.450050048193411</v>
      </c>
      <c r="J557" s="127">
        <v>42.375606962281488</v>
      </c>
      <c r="K557" s="127">
        <v>53.07156474290332</v>
      </c>
      <c r="L557" s="127">
        <v>52.788733747329623</v>
      </c>
      <c r="M557" s="127">
        <v>96.072074933630077</v>
      </c>
      <c r="N557" s="127">
        <v>93.935535700411464</v>
      </c>
      <c r="O557" s="127">
        <v>121.658</v>
      </c>
      <c r="P557" s="127">
        <v>116.91</v>
      </c>
      <c r="Q557" s="127">
        <v>126.875</v>
      </c>
      <c r="R557" s="127">
        <v>90.962000000000003</v>
      </c>
      <c r="S557" s="127">
        <v>117.11799999999999</v>
      </c>
      <c r="T557" s="127">
        <v>68.623999999999995</v>
      </c>
      <c r="U557" s="127">
        <v>140.09200000000001</v>
      </c>
      <c r="V557" s="127">
        <v>138.17699999999999</v>
      </c>
      <c r="W557" s="127">
        <v>198.56</v>
      </c>
      <c r="X557" s="127">
        <v>202.739</v>
      </c>
      <c r="Y557" s="127">
        <v>219.999</v>
      </c>
      <c r="Z557" s="134">
        <v>251.56100000000001</v>
      </c>
      <c r="AA557" s="134">
        <v>277.00099999999998</v>
      </c>
      <c r="AB557" s="134">
        <v>302.3150643142684</v>
      </c>
      <c r="AC557" s="127">
        <v>320.74700000000001</v>
      </c>
    </row>
    <row r="558" spans="1:29" ht="10.8" thickBot="1" x14ac:dyDescent="0.25">
      <c r="A558" s="116" t="s">
        <v>74</v>
      </c>
      <c r="B558" s="131"/>
      <c r="C558" s="131">
        <v>1351.2499841394595</v>
      </c>
      <c r="D558" s="131">
        <v>1519.3258678859524</v>
      </c>
      <c r="E558" s="131">
        <v>1723.3573329676574</v>
      </c>
      <c r="F558" s="131">
        <v>1881.8758308084236</v>
      </c>
      <c r="G558" s="131">
        <v>2091.0256052511777</v>
      </c>
      <c r="H558" s="131">
        <v>2086.5407962350382</v>
      </c>
      <c r="I558" s="131">
        <v>2170.2879057813466</v>
      </c>
      <c r="J558" s="131">
        <v>2283.0972562330326</v>
      </c>
      <c r="K558" s="131">
        <v>2274.4885992319728</v>
      </c>
      <c r="L558" s="131">
        <v>2174.7639639161289</v>
      </c>
      <c r="M558" s="131">
        <v>2279.4451412315721</v>
      </c>
      <c r="N558" s="131">
        <v>2331.9276671068424</v>
      </c>
      <c r="O558" s="131">
        <v>2328.1819999999989</v>
      </c>
      <c r="P558" s="131">
        <v>2412.2039999999993</v>
      </c>
      <c r="Q558" s="131">
        <v>2761.556</v>
      </c>
      <c r="R558" s="131">
        <v>2675.4089999999997</v>
      </c>
      <c r="S558" s="131">
        <v>2384.9805545963259</v>
      </c>
      <c r="T558" s="131">
        <v>2485.2751237490666</v>
      </c>
      <c r="U558" s="131">
        <v>2679.0460000000007</v>
      </c>
      <c r="V558" s="131">
        <v>2766.0689999999995</v>
      </c>
      <c r="W558" s="131">
        <v>2880.8669999999997</v>
      </c>
      <c r="X558" s="131">
        <v>3032.62</v>
      </c>
      <c r="Y558" s="131">
        <v>3225.7476330731256</v>
      </c>
      <c r="Z558" s="138">
        <v>3205.3273478682067</v>
      </c>
      <c r="AA558" s="138">
        <v>3154.305991076345</v>
      </c>
      <c r="AB558" s="138">
        <v>3228.0234017916468</v>
      </c>
      <c r="AC558" s="131">
        <v>3389.2441034999742</v>
      </c>
    </row>
    <row r="559" spans="1:29" x14ac:dyDescent="0.2"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3"/>
      <c r="AA559" s="123"/>
      <c r="AB559" s="123"/>
    </row>
    <row r="560" spans="1:29" x14ac:dyDescent="0.2">
      <c r="A560" s="78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</row>
    <row r="561" spans="1:29" x14ac:dyDescent="0.2">
      <c r="A561" s="76" t="s">
        <v>217</v>
      </c>
    </row>
    <row r="562" spans="1:29" ht="10.8" thickBot="1" x14ac:dyDescent="0.25">
      <c r="A562" s="78" t="s">
        <v>93</v>
      </c>
    </row>
    <row r="563" spans="1:29" ht="10.8" thickBot="1" x14ac:dyDescent="0.25">
      <c r="A563" s="79" t="s">
        <v>0</v>
      </c>
      <c r="B563" s="80" t="s">
        <v>19</v>
      </c>
      <c r="C563" s="80">
        <v>1993</v>
      </c>
      <c r="D563" s="80">
        <v>1994</v>
      </c>
      <c r="E563" s="80">
        <v>1995</v>
      </c>
      <c r="F563" s="80">
        <v>1996</v>
      </c>
      <c r="G563" s="80">
        <v>1997</v>
      </c>
      <c r="H563" s="80">
        <v>1998</v>
      </c>
      <c r="I563" s="80">
        <v>1999</v>
      </c>
      <c r="J563" s="80">
        <v>2000</v>
      </c>
      <c r="K563" s="80">
        <v>2001</v>
      </c>
      <c r="L563" s="80">
        <v>2002</v>
      </c>
      <c r="M563" s="80">
        <v>2003</v>
      </c>
      <c r="N563" s="80">
        <v>2004</v>
      </c>
      <c r="O563" s="80">
        <v>2005</v>
      </c>
      <c r="P563" s="80">
        <v>2006</v>
      </c>
      <c r="Q563" s="80">
        <v>2007</v>
      </c>
      <c r="R563" s="80">
        <v>2008</v>
      </c>
      <c r="S563" s="80">
        <v>2009</v>
      </c>
      <c r="T563" s="80">
        <v>2010</v>
      </c>
      <c r="U563" s="80">
        <v>2011</v>
      </c>
      <c r="V563" s="80">
        <v>2012</v>
      </c>
      <c r="W563" s="80">
        <v>2013</v>
      </c>
      <c r="X563" s="80">
        <v>2014</v>
      </c>
      <c r="Y563" s="80">
        <v>2015</v>
      </c>
      <c r="Z563" s="81">
        <v>2016</v>
      </c>
      <c r="AA563" s="81">
        <v>2017</v>
      </c>
      <c r="AB563" s="81">
        <v>2018</v>
      </c>
      <c r="AC563" s="80">
        <v>2019</v>
      </c>
    </row>
    <row r="564" spans="1:29" x14ac:dyDescent="0.2">
      <c r="A564" s="147" t="s">
        <v>170</v>
      </c>
      <c r="B564" s="130" t="s">
        <v>20</v>
      </c>
      <c r="C564" s="127">
        <v>8.4882057330348601</v>
      </c>
      <c r="D564" s="127">
        <v>12.590104830597117</v>
      </c>
      <c r="E564" s="127">
        <v>8.792198110650741</v>
      </c>
      <c r="F564" s="127">
        <v>6.1223610830852051</v>
      </c>
      <c r="G564" s="127">
        <v>19.652236805661566</v>
      </c>
      <c r="H564" s="127">
        <v>21.5427405603475</v>
      </c>
      <c r="I564" s="127">
        <v>29.063705493631293</v>
      </c>
      <c r="J564" s="127">
        <v>40.565531494684045</v>
      </c>
      <c r="K564" s="127">
        <v>43.866306446880927</v>
      </c>
      <c r="L564" s="127">
        <v>43.99231958037484</v>
      </c>
      <c r="M564" s="127">
        <v>38.922861068664574</v>
      </c>
      <c r="N564" s="127">
        <v>35.443085886066676</v>
      </c>
      <c r="O564" s="127">
        <v>43.276000000000003</v>
      </c>
      <c r="P564" s="127">
        <v>52.238999999999997</v>
      </c>
      <c r="Q564" s="127">
        <v>40.155999999999999</v>
      </c>
      <c r="R564" s="127">
        <v>91.614999999999995</v>
      </c>
      <c r="S564" s="127">
        <v>69.009</v>
      </c>
      <c r="T564" s="127">
        <v>70.561999999999998</v>
      </c>
      <c r="U564" s="127">
        <v>95.897000000000006</v>
      </c>
      <c r="V564" s="127">
        <v>115.164</v>
      </c>
      <c r="W564" s="127">
        <v>109.342</v>
      </c>
      <c r="X564" s="127">
        <v>109.49</v>
      </c>
      <c r="Y564" s="127">
        <v>116.812</v>
      </c>
      <c r="Z564" s="134">
        <v>107.07899999999999</v>
      </c>
      <c r="AA564" s="134">
        <v>125.29900000000001</v>
      </c>
      <c r="AB564" s="134">
        <v>132.041</v>
      </c>
      <c r="AC564" s="127">
        <v>157.26900000000001</v>
      </c>
    </row>
    <row r="565" spans="1:29" x14ac:dyDescent="0.2">
      <c r="A565" s="147" t="s">
        <v>171</v>
      </c>
      <c r="B565" s="130" t="s">
        <v>21</v>
      </c>
      <c r="C565" s="127">
        <v>7.0046546852082392E-2</v>
      </c>
      <c r="D565" s="127">
        <v>4.0996267471605966E-2</v>
      </c>
      <c r="E565" s="127">
        <v>3.9732295898282532E-2</v>
      </c>
      <c r="F565" s="127">
        <v>16.943809867008088</v>
      </c>
      <c r="G565" s="127">
        <v>32.559245486807164</v>
      </c>
      <c r="H565" s="127">
        <v>23.596588904548668</v>
      </c>
      <c r="I565" s="127">
        <v>22.335376623813808</v>
      </c>
      <c r="J565" s="127">
        <v>25.32118302464038</v>
      </c>
      <c r="K565" s="127">
        <v>24.838607951548354</v>
      </c>
      <c r="L565" s="127">
        <v>25.003750493087921</v>
      </c>
      <c r="M565" s="127">
        <v>39.203754906060745</v>
      </c>
      <c r="N565" s="127">
        <v>21.164771624484384</v>
      </c>
      <c r="O565" s="127">
        <v>49.789000000000001</v>
      </c>
      <c r="P565" s="127">
        <v>60.652999999999999</v>
      </c>
      <c r="Q565" s="127">
        <v>38.103000000000002</v>
      </c>
      <c r="R565" s="127">
        <v>34.473999999999997</v>
      </c>
      <c r="S565" s="127">
        <v>47.494</v>
      </c>
      <c r="T565" s="127">
        <v>45.070999999999998</v>
      </c>
      <c r="U565" s="127">
        <v>71.364000000000004</v>
      </c>
      <c r="V565" s="127">
        <v>33.661999999999999</v>
      </c>
      <c r="W565" s="127">
        <v>51.497</v>
      </c>
      <c r="X565" s="127">
        <v>36.366</v>
      </c>
      <c r="Y565" s="127">
        <v>41.462000000000003</v>
      </c>
      <c r="Z565" s="134">
        <v>37.860999999999997</v>
      </c>
      <c r="AA565" s="134">
        <v>41.036000000000001</v>
      </c>
      <c r="AB565" s="134">
        <v>43.91</v>
      </c>
      <c r="AC565" s="127">
        <v>34.877000000000002</v>
      </c>
    </row>
    <row r="566" spans="1:29" x14ac:dyDescent="0.2">
      <c r="A566" s="147" t="s">
        <v>106</v>
      </c>
      <c r="B566" s="130" t="s">
        <v>22</v>
      </c>
      <c r="C566" s="127">
        <v>0.10545771355842944</v>
      </c>
      <c r="D566" s="127">
        <v>0.14848676338450328</v>
      </c>
      <c r="E566" s="127">
        <v>1.3172735470823829E-2</v>
      </c>
      <c r="F566" s="127">
        <v>6.6917757329298166E-2</v>
      </c>
      <c r="G566" s="127">
        <v>2.9068838536302079E-2</v>
      </c>
      <c r="H566" s="127">
        <v>3.4403979856812955E-2</v>
      </c>
      <c r="I566" s="127">
        <v>2.0324031952516759E-2</v>
      </c>
      <c r="J566" s="127">
        <v>0.10450622359157238</v>
      </c>
      <c r="K566" s="127">
        <v>9.1011211173480863E-2</v>
      </c>
      <c r="L566" s="127">
        <v>1.5892866994791005E-2</v>
      </c>
      <c r="M566" s="127">
        <v>2.0641546812818323E-2</v>
      </c>
      <c r="N566" s="127">
        <v>8.4605250037721302E-3</v>
      </c>
      <c r="O566" s="127">
        <v>7.0000000000000001E-3</v>
      </c>
      <c r="P566" s="127">
        <v>1.6E-2</v>
      </c>
      <c r="Q566" s="127">
        <v>8.9999999999999993E-3</v>
      </c>
      <c r="R566" s="127">
        <v>2.1000000000000001E-2</v>
      </c>
      <c r="S566" s="127">
        <v>2.4E-2</v>
      </c>
      <c r="T566" s="127">
        <v>5.1999999999999998E-2</v>
      </c>
      <c r="U566" s="127">
        <v>5.2999999999999999E-2</v>
      </c>
      <c r="V566" s="127">
        <v>5.8999999999999997E-2</v>
      </c>
      <c r="W566" s="127">
        <v>0.44700000000000001</v>
      </c>
      <c r="X566" s="127">
        <v>0.89700000000000002</v>
      </c>
      <c r="Y566" s="127">
        <v>0.63200000000000001</v>
      </c>
      <c r="Z566" s="134">
        <v>1.4999999999999999E-2</v>
      </c>
      <c r="AA566" s="134">
        <v>0.67</v>
      </c>
      <c r="AB566" s="134">
        <v>7.9000000000000001E-2</v>
      </c>
      <c r="AC566" s="127">
        <v>7.5999999999999998E-2</v>
      </c>
    </row>
    <row r="567" spans="1:29" x14ac:dyDescent="0.2">
      <c r="A567" s="147" t="s">
        <v>172</v>
      </c>
      <c r="B567" s="130" t="s">
        <v>23</v>
      </c>
      <c r="C567" s="127">
        <v>2.4966644463842155E-2</v>
      </c>
      <c r="D567" s="127">
        <v>6.0802979173060344E-2</v>
      </c>
      <c r="E567" s="127">
        <v>0.27463919749805094</v>
      </c>
      <c r="F567" s="127">
        <v>1.3088125691565504E-2</v>
      </c>
      <c r="G567" s="127">
        <v>1.5333755241935849E-2</v>
      </c>
      <c r="H567" s="127">
        <v>2.3530919940206278E-2</v>
      </c>
      <c r="I567" s="127">
        <v>1.5379511926419367E-2</v>
      </c>
      <c r="J567" s="127">
        <v>1.3273624320606326E-2</v>
      </c>
      <c r="K567" s="127">
        <v>2.8281938217360161E-2</v>
      </c>
      <c r="L567" s="127">
        <v>2.6053465368069306E-2</v>
      </c>
      <c r="M567" s="127">
        <v>3.84106730950554E-2</v>
      </c>
      <c r="N567" s="127">
        <v>2.9529722845038825E-2</v>
      </c>
      <c r="O567" s="127">
        <v>2.1000000000000001E-2</v>
      </c>
      <c r="P567" s="127">
        <v>3.2000000000000001E-2</v>
      </c>
      <c r="Q567" s="127">
        <v>4.4999999999999998E-2</v>
      </c>
      <c r="R567" s="127">
        <v>0.107</v>
      </c>
      <c r="S567" s="127">
        <v>0.19700000000000001</v>
      </c>
      <c r="T567" s="127">
        <v>4.1000000000000002E-2</v>
      </c>
      <c r="U567" s="127">
        <v>0.218</v>
      </c>
      <c r="V567" s="127">
        <v>0.17299999999999999</v>
      </c>
      <c r="W567" s="127">
        <v>1.1459999999999999</v>
      </c>
      <c r="X567" s="127">
        <v>0.28899999999999998</v>
      </c>
      <c r="Y567" s="127">
        <v>0.26100000000000001</v>
      </c>
      <c r="Z567" s="134">
        <v>0.34799999999999998</v>
      </c>
      <c r="AA567" s="134">
        <v>0.438</v>
      </c>
      <c r="AB567" s="134">
        <v>0.373</v>
      </c>
      <c r="AC567" s="127">
        <v>0.29899999999999999</v>
      </c>
    </row>
    <row r="568" spans="1:29" x14ac:dyDescent="0.2">
      <c r="A568" s="147" t="s">
        <v>173</v>
      </c>
      <c r="B568" s="130" t="s">
        <v>24</v>
      </c>
      <c r="C568" s="127">
        <v>6.3303876063706629E-4</v>
      </c>
      <c r="D568" s="127">
        <v>5.0540252450467539E-3</v>
      </c>
      <c r="E568" s="127">
        <v>64.19280173754774</v>
      </c>
      <c r="F568" s="127">
        <v>86.391233368502697</v>
      </c>
      <c r="G568" s="127">
        <v>109.02219704607808</v>
      </c>
      <c r="H568" s="127">
        <v>88.453598805259631</v>
      </c>
      <c r="I568" s="127">
        <v>110.02355023695675</v>
      </c>
      <c r="J568" s="127">
        <v>169.76594661742513</v>
      </c>
      <c r="K568" s="127">
        <v>215.56601363445998</v>
      </c>
      <c r="L568" s="127">
        <v>148.25296636197922</v>
      </c>
      <c r="M568" s="127">
        <v>177.30072321223196</v>
      </c>
      <c r="N568" s="127">
        <v>216.56059027507533</v>
      </c>
      <c r="O568" s="127">
        <v>424.42</v>
      </c>
      <c r="P568" s="127">
        <v>482.34199999999998</v>
      </c>
      <c r="Q568" s="127">
        <v>687.25599999999997</v>
      </c>
      <c r="R568" s="127">
        <v>670.62599999999998</v>
      </c>
      <c r="S568" s="127">
        <v>306.82499999999999</v>
      </c>
      <c r="T568" s="127">
        <v>513.22199999999998</v>
      </c>
      <c r="U568" s="127">
        <v>764.44899999999996</v>
      </c>
      <c r="V568" s="127">
        <v>663.95699999999999</v>
      </c>
      <c r="W568" s="127">
        <v>493.16500000000002</v>
      </c>
      <c r="X568" s="127">
        <v>708.29399999999998</v>
      </c>
      <c r="Y568" s="127">
        <v>456.80900000000003</v>
      </c>
      <c r="Z568" s="134">
        <v>314.21699999999998</v>
      </c>
      <c r="AA568" s="134">
        <v>128.49299999999999</v>
      </c>
      <c r="AB568" s="134">
        <v>173.16900000000001</v>
      </c>
      <c r="AC568" s="127">
        <v>220.09100000000001</v>
      </c>
    </row>
    <row r="569" spans="1:29" x14ac:dyDescent="0.2">
      <c r="A569" s="147" t="s">
        <v>174</v>
      </c>
      <c r="B569" s="130" t="s">
        <v>25</v>
      </c>
      <c r="C569" s="127">
        <v>7.8016200023056443</v>
      </c>
      <c r="D569" s="127">
        <v>20.314980313048007</v>
      </c>
      <c r="E569" s="127">
        <v>13.556222083203851</v>
      </c>
      <c r="F569" s="127">
        <v>11.427487530217208</v>
      </c>
      <c r="G569" s="127">
        <v>15.862376274342179</v>
      </c>
      <c r="H569" s="127">
        <v>18.016401518789678</v>
      </c>
      <c r="I569" s="127">
        <v>18.581750166777578</v>
      </c>
      <c r="J569" s="127">
        <v>22.280105479339387</v>
      </c>
      <c r="K569" s="127">
        <v>24.644477552704387</v>
      </c>
      <c r="L569" s="127">
        <v>22.742237016063648</v>
      </c>
      <c r="M569" s="127">
        <v>18.665767816860875</v>
      </c>
      <c r="N569" s="127">
        <v>27.139240886677001</v>
      </c>
      <c r="O569" s="127">
        <v>33.595999999999997</v>
      </c>
      <c r="P569" s="127">
        <v>38.155000000000001</v>
      </c>
      <c r="Q569" s="127">
        <v>36.912999999999997</v>
      </c>
      <c r="R569" s="127">
        <v>41.927</v>
      </c>
      <c r="S569" s="127">
        <v>51.347999999999999</v>
      </c>
      <c r="T569" s="127">
        <v>47.938000000000002</v>
      </c>
      <c r="U569" s="127">
        <v>42.874000000000002</v>
      </c>
      <c r="V569" s="127">
        <v>55.143000000000001</v>
      </c>
      <c r="W569" s="127">
        <v>50.082000000000001</v>
      </c>
      <c r="X569" s="127">
        <v>58.567</v>
      </c>
      <c r="Y569" s="127">
        <v>77.492000000000004</v>
      </c>
      <c r="Z569" s="134">
        <v>91.995999999999995</v>
      </c>
      <c r="AA569" s="134">
        <v>122.425</v>
      </c>
      <c r="AB569" s="134">
        <v>93.483999999999995</v>
      </c>
      <c r="AC569" s="127">
        <v>119.581</v>
      </c>
    </row>
    <row r="570" spans="1:29" x14ac:dyDescent="0.2">
      <c r="A570" s="147" t="s">
        <v>107</v>
      </c>
      <c r="B570" s="130" t="s">
        <v>26</v>
      </c>
      <c r="C570" s="127">
        <v>13.978199003557879</v>
      </c>
      <c r="D570" s="127">
        <v>18.088716590689859</v>
      </c>
      <c r="E570" s="127">
        <v>13.95680456863936</v>
      </c>
      <c r="F570" s="127">
        <v>12.832501446510353</v>
      </c>
      <c r="G570" s="127">
        <v>17.211229554851194</v>
      </c>
      <c r="H570" s="127">
        <v>25.092182526983859</v>
      </c>
      <c r="I570" s="127">
        <v>23.858994488653547</v>
      </c>
      <c r="J570" s="127">
        <v>30.247755455934204</v>
      </c>
      <c r="K570" s="127">
        <v>26.398686791005886</v>
      </c>
      <c r="L570" s="127">
        <v>27.630015550206959</v>
      </c>
      <c r="M570" s="127">
        <v>35.300066967477541</v>
      </c>
      <c r="N570" s="127">
        <v>44.434614441294876</v>
      </c>
      <c r="O570" s="127">
        <v>49.683999999999997</v>
      </c>
      <c r="P570" s="127">
        <v>48.929000000000002</v>
      </c>
      <c r="Q570" s="127">
        <v>69.667000000000002</v>
      </c>
      <c r="R570" s="127">
        <v>88.602999999999994</v>
      </c>
      <c r="S570" s="127">
        <v>123.908</v>
      </c>
      <c r="T570" s="127">
        <v>114.407</v>
      </c>
      <c r="U570" s="127">
        <v>151.61000000000001</v>
      </c>
      <c r="V570" s="127">
        <v>139.14099999999999</v>
      </c>
      <c r="W570" s="127">
        <v>162.71</v>
      </c>
      <c r="X570" s="127">
        <v>166.04400000000001</v>
      </c>
      <c r="Y570" s="127">
        <v>188.70400000000001</v>
      </c>
      <c r="Z570" s="134">
        <v>189.49100000000001</v>
      </c>
      <c r="AA570" s="134">
        <v>127.574</v>
      </c>
      <c r="AB570" s="134">
        <v>167.45099999999999</v>
      </c>
      <c r="AC570" s="127">
        <v>152.21799999999999</v>
      </c>
    </row>
    <row r="571" spans="1:29" x14ac:dyDescent="0.2">
      <c r="A571" s="147" t="s">
        <v>175</v>
      </c>
      <c r="B571" s="130" t="s">
        <v>27</v>
      </c>
      <c r="C571" s="127">
        <v>11.792604523236609</v>
      </c>
      <c r="D571" s="127">
        <v>19.778105988353555</v>
      </c>
      <c r="E571" s="127">
        <v>19.880684327146906</v>
      </c>
      <c r="F571" s="127">
        <v>17.01137416440049</v>
      </c>
      <c r="G571" s="127">
        <v>24.466298626055263</v>
      </c>
      <c r="H571" s="127">
        <v>23.136826106339335</v>
      </c>
      <c r="I571" s="127">
        <v>29.818911618640485</v>
      </c>
      <c r="J571" s="127">
        <v>31.747186026230008</v>
      </c>
      <c r="K571" s="127">
        <v>46.363129574087047</v>
      </c>
      <c r="L571" s="127">
        <v>55.379726059711579</v>
      </c>
      <c r="M571" s="127">
        <v>40.109115330784391</v>
      </c>
      <c r="N571" s="127">
        <v>65.713297469855988</v>
      </c>
      <c r="O571" s="127">
        <v>78.798000000000002</v>
      </c>
      <c r="P571" s="127">
        <v>77.534999999999997</v>
      </c>
      <c r="Q571" s="127">
        <v>96.05</v>
      </c>
      <c r="R571" s="127">
        <v>125.011</v>
      </c>
      <c r="S571" s="127">
        <v>131.12299999999999</v>
      </c>
      <c r="T571" s="127">
        <v>106.598</v>
      </c>
      <c r="U571" s="127">
        <v>129.74299999999999</v>
      </c>
      <c r="V571" s="127">
        <v>147.86699999999999</v>
      </c>
      <c r="W571" s="127">
        <v>251.703</v>
      </c>
      <c r="X571" s="127">
        <v>148.69900000000001</v>
      </c>
      <c r="Y571" s="127">
        <v>188.90700000000001</v>
      </c>
      <c r="Z571" s="134">
        <v>152.16200000000001</v>
      </c>
      <c r="AA571" s="134">
        <v>192.48099999999999</v>
      </c>
      <c r="AB571" s="134">
        <v>150.27600000000001</v>
      </c>
      <c r="AC571" s="127">
        <v>241.017</v>
      </c>
    </row>
    <row r="572" spans="1:29" x14ac:dyDescent="0.2">
      <c r="A572" s="147" t="s">
        <v>176</v>
      </c>
      <c r="B572" s="130" t="s">
        <v>28</v>
      </c>
      <c r="C572" s="127">
        <v>2.1438639627274623</v>
      </c>
      <c r="D572" s="127">
        <v>6.6395894109138505</v>
      </c>
      <c r="E572" s="127">
        <v>6.1813678085794175</v>
      </c>
      <c r="F572" s="127">
        <v>6.7667551856796901</v>
      </c>
      <c r="G572" s="127">
        <v>8.3727764995627041</v>
      </c>
      <c r="H572" s="127">
        <v>12.629486374476215</v>
      </c>
      <c r="I572" s="127">
        <v>14.199257687541916</v>
      </c>
      <c r="J572" s="127">
        <v>21.161567614409556</v>
      </c>
      <c r="K572" s="127">
        <v>17.50094198388361</v>
      </c>
      <c r="L572" s="127">
        <v>23.725161107303432</v>
      </c>
      <c r="M572" s="127">
        <v>17.258319743883071</v>
      </c>
      <c r="N572" s="127">
        <v>18.894855244222249</v>
      </c>
      <c r="O572" s="127">
        <v>23.335999999999999</v>
      </c>
      <c r="P572" s="127">
        <v>24.314</v>
      </c>
      <c r="Q572" s="127">
        <v>25.843</v>
      </c>
      <c r="R572" s="127">
        <v>21.901</v>
      </c>
      <c r="S572" s="127">
        <v>19.372</v>
      </c>
      <c r="T572" s="127">
        <v>26.792000000000002</v>
      </c>
      <c r="U572" s="127">
        <v>44.473999999999997</v>
      </c>
      <c r="V572" s="127">
        <v>33.957000000000001</v>
      </c>
      <c r="W572" s="127">
        <v>45.456000000000003</v>
      </c>
      <c r="X572" s="127">
        <v>23.571999999999999</v>
      </c>
      <c r="Y572" s="127">
        <v>24.061</v>
      </c>
      <c r="Z572" s="134">
        <v>29.437999999999999</v>
      </c>
      <c r="AA572" s="134">
        <v>47.55</v>
      </c>
      <c r="AB572" s="134">
        <v>32.869</v>
      </c>
      <c r="AC572" s="127">
        <v>25.158999999999999</v>
      </c>
    </row>
    <row r="573" spans="1:29" x14ac:dyDescent="0.2">
      <c r="A573" s="147" t="s">
        <v>108</v>
      </c>
      <c r="B573" s="130" t="s">
        <v>29</v>
      </c>
      <c r="C573" s="127">
        <v>4.2972727256424612</v>
      </c>
      <c r="D573" s="127">
        <v>12.884930224329477</v>
      </c>
      <c r="E573" s="127">
        <v>4.74518187006049</v>
      </c>
      <c r="F573" s="127">
        <v>4.2252857222899589</v>
      </c>
      <c r="G573" s="127">
        <v>6.4002328543530655</v>
      </c>
      <c r="H573" s="127">
        <v>6.2065253355257575</v>
      </c>
      <c r="I573" s="127">
        <v>7.8076265005436412</v>
      </c>
      <c r="J573" s="127">
        <v>10.077643820330907</v>
      </c>
      <c r="K573" s="127">
        <v>11.104342342930934</v>
      </c>
      <c r="L573" s="127">
        <v>16.379020450500953</v>
      </c>
      <c r="M573" s="127">
        <v>21.422760756120823</v>
      </c>
      <c r="N573" s="127">
        <v>20.174569700401676</v>
      </c>
      <c r="O573" s="127">
        <v>14.351000000000001</v>
      </c>
      <c r="P573" s="127">
        <v>23.515999999999998</v>
      </c>
      <c r="Q573" s="127">
        <v>20.126999999999999</v>
      </c>
      <c r="R573" s="127">
        <v>27.998999999999999</v>
      </c>
      <c r="S573" s="127">
        <v>33.543999999999997</v>
      </c>
      <c r="T573" s="127">
        <v>25.972999999999999</v>
      </c>
      <c r="U573" s="127">
        <v>32.569000000000003</v>
      </c>
      <c r="V573" s="127">
        <v>53.749000000000002</v>
      </c>
      <c r="W573" s="127">
        <v>53.720999999999997</v>
      </c>
      <c r="X573" s="127">
        <v>64.207999999999998</v>
      </c>
      <c r="Y573" s="127">
        <v>39.003999999999998</v>
      </c>
      <c r="Z573" s="134">
        <v>40.381</v>
      </c>
      <c r="AA573" s="134">
        <v>56.497999999999998</v>
      </c>
      <c r="AB573" s="134">
        <v>55.685000000000002</v>
      </c>
      <c r="AC573" s="127">
        <v>58.023000000000003</v>
      </c>
    </row>
    <row r="574" spans="1:29" x14ac:dyDescent="0.2">
      <c r="A574" s="147" t="s">
        <v>109</v>
      </c>
      <c r="B574" s="130" t="s">
        <v>30</v>
      </c>
      <c r="C574" s="127">
        <v>0.25977376830592669</v>
      </c>
      <c r="D574" s="127">
        <v>0.57574952870870477</v>
      </c>
      <c r="E574" s="127">
        <v>0.62093374084396569</v>
      </c>
      <c r="F574" s="127">
        <v>1.1438357484071324</v>
      </c>
      <c r="G574" s="127">
        <v>1.1832463599667769</v>
      </c>
      <c r="H574" s="127">
        <v>1.4041075488711816</v>
      </c>
      <c r="I574" s="127">
        <v>1.7517593586892881</v>
      </c>
      <c r="J574" s="127">
        <v>1.5820007202342343</v>
      </c>
      <c r="K574" s="127">
        <v>2.0145684508615345</v>
      </c>
      <c r="L574" s="127">
        <v>2.4700246542902295</v>
      </c>
      <c r="M574" s="127">
        <v>3.3838902380577447</v>
      </c>
      <c r="N574" s="127">
        <v>5.2902641544204796</v>
      </c>
      <c r="O574" s="127">
        <v>5.5789999999999997</v>
      </c>
      <c r="P574" s="127">
        <v>5.0330000000000004</v>
      </c>
      <c r="Q574" s="127">
        <v>3.7149999999999999</v>
      </c>
      <c r="R574" s="127">
        <v>6.1630000000000003</v>
      </c>
      <c r="S574" s="127">
        <v>6.9409999999999998</v>
      </c>
      <c r="T574" s="127">
        <v>6.5609999999999999</v>
      </c>
      <c r="U574" s="127">
        <v>10.467000000000001</v>
      </c>
      <c r="V574" s="127">
        <v>10.781000000000001</v>
      </c>
      <c r="W574" s="127">
        <v>13.074999999999999</v>
      </c>
      <c r="X574" s="127">
        <v>10.625</v>
      </c>
      <c r="Y574" s="127">
        <v>15.824</v>
      </c>
      <c r="Z574" s="134">
        <v>8.7370000000000001</v>
      </c>
      <c r="AA574" s="134">
        <v>6.7789999999999999</v>
      </c>
      <c r="AB574" s="134">
        <v>7.7939999999999996</v>
      </c>
      <c r="AC574" s="127">
        <v>5</v>
      </c>
    </row>
    <row r="575" spans="1:29" x14ac:dyDescent="0.2">
      <c r="A575" s="147" t="s">
        <v>177</v>
      </c>
      <c r="B575" s="130" t="s">
        <v>31</v>
      </c>
      <c r="C575" s="127">
        <v>14.268887959648639</v>
      </c>
      <c r="D575" s="127">
        <v>20.554093826084308</v>
      </c>
      <c r="E575" s="127">
        <v>19.842778231014389</v>
      </c>
      <c r="F575" s="127">
        <v>18.459926980022445</v>
      </c>
      <c r="G575" s="127">
        <v>20.978927275874646</v>
      </c>
      <c r="H575" s="127">
        <v>24.663129540267146</v>
      </c>
      <c r="I575" s="127">
        <v>27.88907938577395</v>
      </c>
      <c r="J575" s="127">
        <v>34.503106109004072</v>
      </c>
      <c r="K575" s="127">
        <v>40.723236642659202</v>
      </c>
      <c r="L575" s="127">
        <v>39.639376547348171</v>
      </c>
      <c r="M575" s="127">
        <v>39.168620482060184</v>
      </c>
      <c r="N575" s="127">
        <v>40.038683897378625</v>
      </c>
      <c r="O575" s="127">
        <v>38.201000000000001</v>
      </c>
      <c r="P575" s="127">
        <v>43.598999999999997</v>
      </c>
      <c r="Q575" s="127">
        <v>51.667000000000002</v>
      </c>
      <c r="R575" s="127">
        <v>51.374000000000002</v>
      </c>
      <c r="S575" s="127">
        <v>57.579000000000001</v>
      </c>
      <c r="T575" s="127">
        <v>60.284999999999997</v>
      </c>
      <c r="U575" s="127">
        <v>67.293000000000006</v>
      </c>
      <c r="V575" s="127">
        <v>73.510999999999996</v>
      </c>
      <c r="W575" s="127">
        <v>78.653000000000006</v>
      </c>
      <c r="X575" s="127">
        <v>83.983000000000004</v>
      </c>
      <c r="Y575" s="127">
        <v>94.561999999999998</v>
      </c>
      <c r="Z575" s="134">
        <v>76.981999999999999</v>
      </c>
      <c r="AA575" s="134">
        <v>81.426000000000002</v>
      </c>
      <c r="AB575" s="134">
        <v>85.662999999999997</v>
      </c>
      <c r="AC575" s="127">
        <v>90.484999999999999</v>
      </c>
    </row>
    <row r="576" spans="1:29" x14ac:dyDescent="0.2">
      <c r="A576" s="147" t="s">
        <v>110</v>
      </c>
      <c r="B576" s="130" t="s">
        <v>32</v>
      </c>
      <c r="C576" s="127">
        <v>9.687663477733647</v>
      </c>
      <c r="D576" s="127">
        <v>18.73133055614446</v>
      </c>
      <c r="E576" s="127">
        <v>18.710359392496066</v>
      </c>
      <c r="F576" s="127">
        <v>22.365234121158299</v>
      </c>
      <c r="G576" s="127">
        <v>27.477922756609054</v>
      </c>
      <c r="H576" s="127">
        <v>29.339897065336064</v>
      </c>
      <c r="I576" s="127">
        <v>25.340786243709825</v>
      </c>
      <c r="J576" s="127">
        <v>26.790163331921061</v>
      </c>
      <c r="K576" s="127">
        <v>29.017021644759541</v>
      </c>
      <c r="L576" s="127">
        <v>33.000504254745266</v>
      </c>
      <c r="M576" s="127">
        <v>38.778147083396163</v>
      </c>
      <c r="N576" s="127">
        <v>32.996407538312248</v>
      </c>
      <c r="O576" s="127">
        <v>41.44</v>
      </c>
      <c r="P576" s="127">
        <v>45.825000000000003</v>
      </c>
      <c r="Q576" s="127">
        <v>46.923000000000002</v>
      </c>
      <c r="R576" s="127">
        <v>49.323</v>
      </c>
      <c r="S576" s="127">
        <v>63.811999999999998</v>
      </c>
      <c r="T576" s="127">
        <v>47.93</v>
      </c>
      <c r="U576" s="127">
        <v>56.81</v>
      </c>
      <c r="V576" s="127">
        <v>78.081999999999994</v>
      </c>
      <c r="W576" s="127">
        <v>87.543000000000006</v>
      </c>
      <c r="X576" s="127">
        <v>74.78</v>
      </c>
      <c r="Y576" s="127">
        <v>77.673000000000002</v>
      </c>
      <c r="Z576" s="134">
        <v>76.414000000000001</v>
      </c>
      <c r="AA576" s="134">
        <v>76.471999999999994</v>
      </c>
      <c r="AB576" s="134">
        <v>80.084999999999994</v>
      </c>
      <c r="AC576" s="127">
        <v>82.108999999999995</v>
      </c>
    </row>
    <row r="577" spans="1:29" x14ac:dyDescent="0.2">
      <c r="A577" s="147" t="s">
        <v>178</v>
      </c>
      <c r="B577" s="130" t="s">
        <v>33</v>
      </c>
      <c r="C577" s="127">
        <v>5.675362647880946</v>
      </c>
      <c r="D577" s="127">
        <v>8.2651830297682363</v>
      </c>
      <c r="E577" s="127">
        <v>3.2546761606623615</v>
      </c>
      <c r="F577" s="127">
        <v>3.7573506408693538</v>
      </c>
      <c r="G577" s="127">
        <v>3.9969497530215641</v>
      </c>
      <c r="H577" s="127">
        <v>2.8174773569328977</v>
      </c>
      <c r="I577" s="127">
        <v>3.1943672071988001</v>
      </c>
      <c r="J577" s="127">
        <v>4.7573129286258489</v>
      </c>
      <c r="K577" s="127">
        <v>3.9036610438149792</v>
      </c>
      <c r="L577" s="127">
        <v>4.1663369091453379</v>
      </c>
      <c r="M577" s="127">
        <v>1.6977091335935763</v>
      </c>
      <c r="N577" s="127">
        <v>3.581516758592318</v>
      </c>
      <c r="O577" s="127">
        <v>1.968</v>
      </c>
      <c r="P577" s="127">
        <v>3.8140000000000001</v>
      </c>
      <c r="Q577" s="127">
        <v>7.4820000000000002</v>
      </c>
      <c r="R577" s="127">
        <v>13.701000000000001</v>
      </c>
      <c r="S577" s="127">
        <v>12.699</v>
      </c>
      <c r="T577" s="127">
        <v>12.189</v>
      </c>
      <c r="U577" s="127">
        <v>16.736999999999998</v>
      </c>
      <c r="V577" s="127">
        <v>17.140999999999998</v>
      </c>
      <c r="W577" s="127">
        <v>13.989000000000001</v>
      </c>
      <c r="X577" s="127">
        <v>16.027000000000001</v>
      </c>
      <c r="Y577" s="127">
        <v>12.66</v>
      </c>
      <c r="Z577" s="134">
        <v>8.8659999999999997</v>
      </c>
      <c r="AA577" s="134">
        <v>10.757</v>
      </c>
      <c r="AB577" s="134">
        <v>10.512</v>
      </c>
      <c r="AC577" s="127">
        <v>10.034000000000001</v>
      </c>
    </row>
    <row r="578" spans="1:29" x14ac:dyDescent="0.2">
      <c r="A578" s="147" t="s">
        <v>179</v>
      </c>
      <c r="B578" s="130" t="s">
        <v>34</v>
      </c>
      <c r="C578" s="127">
        <v>9.5197658100433493</v>
      </c>
      <c r="D578" s="127">
        <v>18.333820769199079</v>
      </c>
      <c r="E578" s="127">
        <v>19.837926013689927</v>
      </c>
      <c r="F578" s="127">
        <v>28.906819665088644</v>
      </c>
      <c r="G578" s="127">
        <v>39.120739466391164</v>
      </c>
      <c r="H578" s="127">
        <v>35.597293418044011</v>
      </c>
      <c r="I578" s="127">
        <v>34.494694909918515</v>
      </c>
      <c r="J578" s="127">
        <v>35.254209994125162</v>
      </c>
      <c r="K578" s="127">
        <v>37.91133465466018</v>
      </c>
      <c r="L578" s="127">
        <v>34.789840031223015</v>
      </c>
      <c r="M578" s="127">
        <v>51.82533095834642</v>
      </c>
      <c r="N578" s="127">
        <v>47.80999708886656</v>
      </c>
      <c r="O578" s="127">
        <v>28.792999999999999</v>
      </c>
      <c r="P578" s="127">
        <v>35.247</v>
      </c>
      <c r="Q578" s="127">
        <v>45.883000000000003</v>
      </c>
      <c r="R578" s="127">
        <v>79.010000000000005</v>
      </c>
      <c r="S578" s="127">
        <v>95.376999999999995</v>
      </c>
      <c r="T578" s="127">
        <v>104.321</v>
      </c>
      <c r="U578" s="127">
        <v>115.67700000000001</v>
      </c>
      <c r="V578" s="127">
        <v>109.789</v>
      </c>
      <c r="W578" s="127">
        <v>109.504</v>
      </c>
      <c r="X578" s="127">
        <v>99.832999999999998</v>
      </c>
      <c r="Y578" s="127">
        <v>142.21100000000001</v>
      </c>
      <c r="Z578" s="134">
        <v>112.749</v>
      </c>
      <c r="AA578" s="134">
        <v>110.24299999999999</v>
      </c>
      <c r="AB578" s="134">
        <v>118.24299999999999</v>
      </c>
      <c r="AC578" s="127">
        <v>100.08199999999999</v>
      </c>
    </row>
    <row r="579" spans="1:29" x14ac:dyDescent="0.2">
      <c r="A579" s="147" t="s">
        <v>180</v>
      </c>
      <c r="B579" s="130" t="s">
        <v>35</v>
      </c>
      <c r="C579" s="127">
        <v>1.0172716651043145</v>
      </c>
      <c r="D579" s="127">
        <v>2.1419295910173775</v>
      </c>
      <c r="E579" s="127">
        <v>1.7966957748652224</v>
      </c>
      <c r="F579" s="127">
        <v>2.5646406439033571</v>
      </c>
      <c r="G579" s="127">
        <v>3.391151246652881</v>
      </c>
      <c r="H579" s="127">
        <v>4.276250751782265</v>
      </c>
      <c r="I579" s="127">
        <v>6.4402415450628068</v>
      </c>
      <c r="J579" s="127">
        <v>6.5877361034490214</v>
      </c>
      <c r="K579" s="127">
        <v>7.3533419985045141</v>
      </c>
      <c r="L579" s="127">
        <v>7.0495964175192238</v>
      </c>
      <c r="M579" s="127">
        <v>3.5815356743360565</v>
      </c>
      <c r="N579" s="127">
        <v>15.871050780986026</v>
      </c>
      <c r="O579" s="127">
        <v>19.986000000000001</v>
      </c>
      <c r="P579" s="127">
        <v>18.704999999999998</v>
      </c>
      <c r="Q579" s="127">
        <v>25.437000000000001</v>
      </c>
      <c r="R579" s="127">
        <v>18.652000000000001</v>
      </c>
      <c r="S579" s="127">
        <v>17.393999999999998</v>
      </c>
      <c r="T579" s="127">
        <v>21.216000000000001</v>
      </c>
      <c r="U579" s="127">
        <v>21.242999999999999</v>
      </c>
      <c r="V579" s="127">
        <v>21.873000000000001</v>
      </c>
      <c r="W579" s="127">
        <v>21.321999999999999</v>
      </c>
      <c r="X579" s="127">
        <v>19.748999999999999</v>
      </c>
      <c r="Y579" s="127">
        <v>20.404</v>
      </c>
      <c r="Z579" s="134">
        <v>18.771999999999998</v>
      </c>
      <c r="AA579" s="134">
        <v>16.832000000000001</v>
      </c>
      <c r="AB579" s="134">
        <v>17.922000000000001</v>
      </c>
      <c r="AC579" s="127">
        <v>18.736000000000001</v>
      </c>
    </row>
    <row r="580" spans="1:29" x14ac:dyDescent="0.2">
      <c r="A580" s="147" t="s">
        <v>111</v>
      </c>
      <c r="B580" s="130" t="s">
        <v>36</v>
      </c>
      <c r="C580" s="127">
        <v>0.39145300002092237</v>
      </c>
      <c r="D580" s="127">
        <v>0.4871665463145291</v>
      </c>
      <c r="E580" s="127">
        <v>0.49526336186558262</v>
      </c>
      <c r="F580" s="127">
        <v>0.62046701795376458</v>
      </c>
      <c r="G580" s="127">
        <v>0.54715549415837283</v>
      </c>
      <c r="H580" s="127">
        <v>0.49632212923007746</v>
      </c>
      <c r="I580" s="127">
        <v>0.5782146121267695</v>
      </c>
      <c r="J580" s="127">
        <v>0.44408368531986975</v>
      </c>
      <c r="K580" s="127">
        <v>0.54919852028994065</v>
      </c>
      <c r="L580" s="127">
        <v>0.63692012244809848</v>
      </c>
      <c r="M580" s="127">
        <v>0.49785026296077323</v>
      </c>
      <c r="N580" s="127">
        <v>0.55016094532871673</v>
      </c>
      <c r="O580" s="127">
        <v>0.69399999999999995</v>
      </c>
      <c r="P580" s="127">
        <v>0.59299999999999997</v>
      </c>
      <c r="Q580" s="127">
        <v>2.1429999999999998</v>
      </c>
      <c r="R580" s="127">
        <v>1.026</v>
      </c>
      <c r="S580" s="127">
        <v>1.046</v>
      </c>
      <c r="T580" s="127">
        <v>0.97099999999999997</v>
      </c>
      <c r="U580" s="127">
        <v>1.196</v>
      </c>
      <c r="V580" s="127">
        <v>1.335</v>
      </c>
      <c r="W580" s="127">
        <v>1.7709999999999999</v>
      </c>
      <c r="X580" s="127">
        <v>2.073</v>
      </c>
      <c r="Y580" s="127">
        <v>2.8220000000000001</v>
      </c>
      <c r="Z580" s="134">
        <v>2.1139999999999999</v>
      </c>
      <c r="AA580" s="134">
        <v>2.331</v>
      </c>
      <c r="AB580" s="134">
        <v>2.7050000000000001</v>
      </c>
      <c r="AC580" s="127">
        <v>54.930999999999997</v>
      </c>
    </row>
    <row r="581" spans="1:29" x14ac:dyDescent="0.2">
      <c r="A581" s="147" t="s">
        <v>181</v>
      </c>
      <c r="B581" s="130" t="s">
        <v>37</v>
      </c>
      <c r="C581" s="127">
        <v>17.320407253202575</v>
      </c>
      <c r="D581" s="127">
        <v>30.821981611510523</v>
      </c>
      <c r="E581" s="127">
        <v>31.028748464868347</v>
      </c>
      <c r="F581" s="127">
        <v>36.259566708129483</v>
      </c>
      <c r="G581" s="127">
        <v>43.882532409107839</v>
      </c>
      <c r="H581" s="127">
        <v>44.96345981862904</v>
      </c>
      <c r="I581" s="127">
        <v>39.345641580107468</v>
      </c>
      <c r="J581" s="127">
        <v>47.796034601465863</v>
      </c>
      <c r="K581" s="127">
        <v>56.259370630538022</v>
      </c>
      <c r="L581" s="127">
        <v>62.082641854727356</v>
      </c>
      <c r="M581" s="127">
        <v>64.429699403594398</v>
      </c>
      <c r="N581" s="127">
        <v>58.359845256866272</v>
      </c>
      <c r="O581" s="127">
        <v>58.308</v>
      </c>
      <c r="P581" s="127">
        <v>66.718999999999994</v>
      </c>
      <c r="Q581" s="127">
        <v>69.081000000000003</v>
      </c>
      <c r="R581" s="127">
        <v>71.736000000000004</v>
      </c>
      <c r="S581" s="127">
        <v>78.046000000000006</v>
      </c>
      <c r="T581" s="127">
        <v>59.704999999999998</v>
      </c>
      <c r="U581" s="127">
        <v>82.674999999999997</v>
      </c>
      <c r="V581" s="127">
        <v>85.388999999999996</v>
      </c>
      <c r="W581" s="127">
        <v>97.528999999999996</v>
      </c>
      <c r="X581" s="127">
        <v>88.605999999999995</v>
      </c>
      <c r="Y581" s="127">
        <v>106.169</v>
      </c>
      <c r="Z581" s="134">
        <v>94.902000000000001</v>
      </c>
      <c r="AA581" s="134">
        <v>88.745000000000005</v>
      </c>
      <c r="AB581" s="134">
        <v>85.906000000000006</v>
      </c>
      <c r="AC581" s="127">
        <v>70.991</v>
      </c>
    </row>
    <row r="582" spans="1:29" x14ac:dyDescent="0.2">
      <c r="A582" s="147" t="s">
        <v>112</v>
      </c>
      <c r="B582" s="130" t="s">
        <v>38</v>
      </c>
      <c r="C582" s="127">
        <v>8.3910531928554661</v>
      </c>
      <c r="D582" s="127">
        <v>22.071836970696967</v>
      </c>
      <c r="E582" s="127">
        <v>12.012351344824557</v>
      </c>
      <c r="F582" s="127">
        <v>32.940726194201908</v>
      </c>
      <c r="G582" s="127">
        <v>44.739423219369911</v>
      </c>
      <c r="H582" s="127">
        <v>36.051623268880448</v>
      </c>
      <c r="I582" s="127">
        <v>34.278083150347896</v>
      </c>
      <c r="J582" s="127">
        <v>46.731955779987864</v>
      </c>
      <c r="K582" s="127">
        <v>51.793445421573558</v>
      </c>
      <c r="L582" s="127">
        <v>60.326939737160039</v>
      </c>
      <c r="M582" s="127">
        <v>74.731352136414031</v>
      </c>
      <c r="N582" s="127">
        <v>32.233133695500491</v>
      </c>
      <c r="O582" s="127">
        <v>60.991999999999997</v>
      </c>
      <c r="P582" s="127">
        <v>79.38</v>
      </c>
      <c r="Q582" s="127">
        <v>81.873000000000005</v>
      </c>
      <c r="R582" s="127">
        <v>71.268000000000001</v>
      </c>
      <c r="S582" s="127">
        <v>111.985</v>
      </c>
      <c r="T582" s="127">
        <v>161.20699999999999</v>
      </c>
      <c r="U582" s="127">
        <v>92.366</v>
      </c>
      <c r="V582" s="127">
        <v>344.23599999999999</v>
      </c>
      <c r="W582" s="127">
        <v>341.02600000000001</v>
      </c>
      <c r="X582" s="127">
        <v>370.93099999999998</v>
      </c>
      <c r="Y582" s="127">
        <v>308.97699999999998</v>
      </c>
      <c r="Z582" s="134">
        <v>219.58500000000001</v>
      </c>
      <c r="AA582" s="134">
        <v>343.58199999999999</v>
      </c>
      <c r="AB582" s="134">
        <v>604.17999999999995</v>
      </c>
      <c r="AC582" s="127">
        <v>792.13400000000001</v>
      </c>
    </row>
    <row r="583" spans="1:29" x14ac:dyDescent="0.2">
      <c r="A583" s="147" t="s">
        <v>113</v>
      </c>
      <c r="B583" s="130" t="s">
        <v>39</v>
      </c>
      <c r="C583" s="127">
        <v>41.521409783876621</v>
      </c>
      <c r="D583" s="127">
        <v>65.65898345623836</v>
      </c>
      <c r="E583" s="127">
        <v>88.477978219129085</v>
      </c>
      <c r="F583" s="127">
        <v>86.380580587326648</v>
      </c>
      <c r="G583" s="127">
        <v>116.26372434110245</v>
      </c>
      <c r="H583" s="127">
        <v>123.39809898951053</v>
      </c>
      <c r="I583" s="127">
        <v>106.93580934774626</v>
      </c>
      <c r="J583" s="127">
        <v>127.54167662289773</v>
      </c>
      <c r="K583" s="127">
        <v>154.99377161284357</v>
      </c>
      <c r="L583" s="127">
        <v>159.98839504450672</v>
      </c>
      <c r="M583" s="127">
        <v>156.37028780036817</v>
      </c>
      <c r="N583" s="127">
        <v>173.60486732195344</v>
      </c>
      <c r="O583" s="127">
        <v>157.31800000000001</v>
      </c>
      <c r="P583" s="127">
        <v>176.17400000000001</v>
      </c>
      <c r="Q583" s="127">
        <v>206.315</v>
      </c>
      <c r="R583" s="127">
        <v>237.387</v>
      </c>
      <c r="S583" s="127">
        <v>261.774</v>
      </c>
      <c r="T583" s="127">
        <v>261.47300000000001</v>
      </c>
      <c r="U583" s="127">
        <v>331.68200000000002</v>
      </c>
      <c r="V583" s="127">
        <v>334.05099999999999</v>
      </c>
      <c r="W583" s="127">
        <v>361.42</v>
      </c>
      <c r="X583" s="127">
        <v>392.416</v>
      </c>
      <c r="Y583" s="127">
        <v>448.98200000000003</v>
      </c>
      <c r="Z583" s="134">
        <v>406.69600000000003</v>
      </c>
      <c r="AA583" s="134">
        <v>414.089</v>
      </c>
      <c r="AB583" s="134">
        <v>448.29599999999999</v>
      </c>
      <c r="AC583" s="127">
        <v>425.767</v>
      </c>
    </row>
    <row r="584" spans="1:29" x14ac:dyDescent="0.2">
      <c r="A584" s="147" t="s">
        <v>182</v>
      </c>
      <c r="B584" s="130" t="s">
        <v>40</v>
      </c>
      <c r="C584" s="127">
        <v>9.8344758955126679</v>
      </c>
      <c r="D584" s="127">
        <v>21.917165068831785</v>
      </c>
      <c r="E584" s="127">
        <v>18.306198574089631</v>
      </c>
      <c r="F584" s="127">
        <v>20.852005385373641</v>
      </c>
      <c r="G584" s="127">
        <v>26.885587166718995</v>
      </c>
      <c r="H584" s="127">
        <v>31.514353369161647</v>
      </c>
      <c r="I584" s="127">
        <v>25.5763920144576</v>
      </c>
      <c r="J584" s="127">
        <v>29.290620365647808</v>
      </c>
      <c r="K584" s="127">
        <v>36.360337957979652</v>
      </c>
      <c r="L584" s="127">
        <v>39.185095787284531</v>
      </c>
      <c r="M584" s="127">
        <v>40.669917664373386</v>
      </c>
      <c r="N584" s="127">
        <v>39.69843220684352</v>
      </c>
      <c r="O584" s="127">
        <v>38.835999999999999</v>
      </c>
      <c r="P584" s="127">
        <v>40.655999999999999</v>
      </c>
      <c r="Q584" s="127">
        <v>52.639000000000003</v>
      </c>
      <c r="R584" s="127">
        <v>59.143000000000001</v>
      </c>
      <c r="S584" s="127">
        <v>57.258000000000003</v>
      </c>
      <c r="T584" s="127">
        <v>60.069000000000003</v>
      </c>
      <c r="U584" s="127">
        <v>70.703000000000003</v>
      </c>
      <c r="V584" s="127">
        <v>77.593000000000004</v>
      </c>
      <c r="W584" s="127">
        <v>86.906999999999996</v>
      </c>
      <c r="X584" s="127">
        <v>97.067999999999998</v>
      </c>
      <c r="Y584" s="127">
        <v>97.293000000000006</v>
      </c>
      <c r="Z584" s="134">
        <v>95.831000000000003</v>
      </c>
      <c r="AA584" s="134">
        <v>84.048000000000002</v>
      </c>
      <c r="AB584" s="134">
        <v>88.132000000000005</v>
      </c>
      <c r="AC584" s="127">
        <v>103.045</v>
      </c>
    </row>
    <row r="585" spans="1:29" x14ac:dyDescent="0.2">
      <c r="A585" s="147" t="s">
        <v>114</v>
      </c>
      <c r="B585" s="130" t="s">
        <v>41</v>
      </c>
      <c r="C585" s="127">
        <v>5.5469436080594781</v>
      </c>
      <c r="D585" s="127">
        <v>12.912954685588483</v>
      </c>
      <c r="E585" s="127">
        <v>10.54515452657561</v>
      </c>
      <c r="F585" s="127">
        <v>11.47761904142331</v>
      </c>
      <c r="G585" s="127">
        <v>15.431267380521968</v>
      </c>
      <c r="H585" s="127">
        <v>19.810046063357017</v>
      </c>
      <c r="I585" s="127">
        <v>14.71571698953427</v>
      </c>
      <c r="J585" s="127">
        <v>29.671797823520141</v>
      </c>
      <c r="K585" s="127">
        <v>21.544607316122441</v>
      </c>
      <c r="L585" s="127">
        <v>24.318824192779029</v>
      </c>
      <c r="M585" s="127">
        <v>24.781377378510136</v>
      </c>
      <c r="N585" s="127">
        <v>24.117819392097193</v>
      </c>
      <c r="O585" s="127">
        <v>27.523</v>
      </c>
      <c r="P585" s="127">
        <v>24.670999999999999</v>
      </c>
      <c r="Q585" s="127">
        <v>37.109000000000002</v>
      </c>
      <c r="R585" s="127">
        <v>39.898000000000003</v>
      </c>
      <c r="S585" s="127">
        <v>48.326000000000001</v>
      </c>
      <c r="T585" s="127">
        <v>57.045999999999999</v>
      </c>
      <c r="U585" s="127">
        <v>71.701999999999998</v>
      </c>
      <c r="V585" s="127">
        <v>72.867999999999995</v>
      </c>
      <c r="W585" s="127">
        <v>99.158000000000001</v>
      </c>
      <c r="X585" s="127">
        <v>104.968</v>
      </c>
      <c r="Y585" s="127">
        <v>101.676</v>
      </c>
      <c r="Z585" s="134">
        <v>64.073999999999998</v>
      </c>
      <c r="AA585" s="134">
        <v>76.186000000000007</v>
      </c>
      <c r="AB585" s="134">
        <v>76.275999999999996</v>
      </c>
      <c r="AC585" s="127">
        <v>106.611</v>
      </c>
    </row>
    <row r="586" spans="1:29" x14ac:dyDescent="0.2">
      <c r="A586" s="147" t="s">
        <v>115</v>
      </c>
      <c r="B586" s="130" t="s">
        <v>42</v>
      </c>
      <c r="C586" s="127">
        <v>32.368352528182342</v>
      </c>
      <c r="D586" s="127">
        <v>72.173400946086488</v>
      </c>
      <c r="E586" s="127">
        <v>68.682369664395495</v>
      </c>
      <c r="F586" s="127">
        <v>61.542039573268383</v>
      </c>
      <c r="G586" s="127">
        <v>74.255951277914193</v>
      </c>
      <c r="H586" s="127">
        <v>84.803036686969079</v>
      </c>
      <c r="I586" s="127">
        <v>67.786672651596319</v>
      </c>
      <c r="J586" s="127">
        <v>79.844693797480659</v>
      </c>
      <c r="K586" s="127">
        <v>91.25937356473473</v>
      </c>
      <c r="L586" s="127">
        <v>114.43723454716665</v>
      </c>
      <c r="M586" s="127">
        <v>103.81398259307525</v>
      </c>
      <c r="N586" s="127">
        <v>112.26470502941361</v>
      </c>
      <c r="O586" s="127">
        <v>121.499</v>
      </c>
      <c r="P586" s="127">
        <v>122.276</v>
      </c>
      <c r="Q586" s="127">
        <v>177.11199999999999</v>
      </c>
      <c r="R586" s="127">
        <v>171.71299999999999</v>
      </c>
      <c r="S586" s="127">
        <v>132.48400000000001</v>
      </c>
      <c r="T586" s="127">
        <v>164.60400000000001</v>
      </c>
      <c r="U586" s="127">
        <v>216.54499999999999</v>
      </c>
      <c r="V586" s="127">
        <v>208.238</v>
      </c>
      <c r="W586" s="127">
        <v>232.09399999999999</v>
      </c>
      <c r="X586" s="127">
        <v>256.34699999999998</v>
      </c>
      <c r="Y586" s="127">
        <v>302.61099999999999</v>
      </c>
      <c r="Z586" s="134">
        <v>261.89</v>
      </c>
      <c r="AA586" s="134">
        <v>250.08600000000001</v>
      </c>
      <c r="AB586" s="134">
        <v>302.88099999999997</v>
      </c>
      <c r="AC586" s="127">
        <v>283.86399999999998</v>
      </c>
    </row>
    <row r="587" spans="1:29" x14ac:dyDescent="0.2">
      <c r="A587" s="147" t="s">
        <v>116</v>
      </c>
      <c r="B587" s="130" t="s">
        <v>43</v>
      </c>
      <c r="C587" s="127">
        <v>50.783562996337658</v>
      </c>
      <c r="D587" s="127">
        <v>97.048937022800217</v>
      </c>
      <c r="E587" s="127">
        <v>104.64049614697976</v>
      </c>
      <c r="F587" s="127">
        <v>109.88592377323987</v>
      </c>
      <c r="G587" s="127">
        <v>140.49488675540087</v>
      </c>
      <c r="H587" s="127">
        <v>170.0379459794483</v>
      </c>
      <c r="I587" s="127">
        <v>135.66073768622155</v>
      </c>
      <c r="J587" s="127">
        <v>141.46180729071511</v>
      </c>
      <c r="K587" s="127">
        <v>211.21605167944097</v>
      </c>
      <c r="L587" s="127">
        <v>247.7460449246139</v>
      </c>
      <c r="M587" s="127">
        <v>202.9280453028276</v>
      </c>
      <c r="N587" s="127">
        <v>181.79019029086888</v>
      </c>
      <c r="O587" s="127">
        <v>178.381</v>
      </c>
      <c r="P587" s="127">
        <v>187.96700000000001</v>
      </c>
      <c r="Q587" s="127">
        <v>175.583</v>
      </c>
      <c r="R587" s="127">
        <v>306.29599999999999</v>
      </c>
      <c r="S587" s="127">
        <v>334.57299999999998</v>
      </c>
      <c r="T587" s="127">
        <v>314.03800000000001</v>
      </c>
      <c r="U587" s="127">
        <v>425.87</v>
      </c>
      <c r="V587" s="127">
        <v>404.53500000000003</v>
      </c>
      <c r="W587" s="127">
        <v>420.09899999999999</v>
      </c>
      <c r="X587" s="127">
        <v>474.32299999999998</v>
      </c>
      <c r="Y587" s="127">
        <v>442.09199999999998</v>
      </c>
      <c r="Z587" s="134">
        <v>412.40899999999999</v>
      </c>
      <c r="AA587" s="134">
        <v>426.48200000000003</v>
      </c>
      <c r="AB587" s="134">
        <v>442.01100000000002</v>
      </c>
      <c r="AC587" s="127">
        <v>436.34399999999999</v>
      </c>
    </row>
    <row r="588" spans="1:29" x14ac:dyDescent="0.2">
      <c r="A588" s="147" t="s">
        <v>183</v>
      </c>
      <c r="B588" s="130" t="s">
        <v>44</v>
      </c>
      <c r="C588" s="127">
        <v>11.036231258118228</v>
      </c>
      <c r="D588" s="127">
        <v>23.274513240911649</v>
      </c>
      <c r="E588" s="127">
        <v>12.216605915304385</v>
      </c>
      <c r="F588" s="127">
        <v>15.538893557704098</v>
      </c>
      <c r="G588" s="127">
        <v>14.433198621199558</v>
      </c>
      <c r="H588" s="127">
        <v>16.212928013097525</v>
      </c>
      <c r="I588" s="127">
        <v>22.418960479453933</v>
      </c>
      <c r="J588" s="127">
        <v>30.514072479550176</v>
      </c>
      <c r="K588" s="127">
        <v>37.692938375392316</v>
      </c>
      <c r="L588" s="127">
        <v>36.565480165056115</v>
      </c>
      <c r="M588" s="127">
        <v>38.697850196101506</v>
      </c>
      <c r="N588" s="127">
        <v>65.717548609029421</v>
      </c>
      <c r="O588" s="127">
        <v>49.14</v>
      </c>
      <c r="P588" s="127">
        <v>50.067</v>
      </c>
      <c r="Q588" s="127">
        <v>55.168999999999997</v>
      </c>
      <c r="R588" s="127">
        <v>79.247</v>
      </c>
      <c r="S588" s="127">
        <v>67.355999999999995</v>
      </c>
      <c r="T588" s="127">
        <v>90.385000000000005</v>
      </c>
      <c r="U588" s="127">
        <v>87.81</v>
      </c>
      <c r="V588" s="127">
        <v>95.447000000000003</v>
      </c>
      <c r="W588" s="127">
        <v>146.63300000000001</v>
      </c>
      <c r="X588" s="127">
        <v>178.494</v>
      </c>
      <c r="Y588" s="127">
        <v>153.39599999999999</v>
      </c>
      <c r="Z588" s="134">
        <v>219.459</v>
      </c>
      <c r="AA588" s="134">
        <v>107.87</v>
      </c>
      <c r="AB588" s="134">
        <v>114.946</v>
      </c>
      <c r="AC588" s="127">
        <v>122.684</v>
      </c>
    </row>
    <row r="589" spans="1:29" x14ac:dyDescent="0.2">
      <c r="A589" s="147" t="s">
        <v>97</v>
      </c>
      <c r="B589" s="130" t="s">
        <v>45</v>
      </c>
      <c r="C589" s="127">
        <v>30.983283925210113</v>
      </c>
      <c r="D589" s="127">
        <v>76.205284922128683</v>
      </c>
      <c r="E589" s="127">
        <v>68.213965630403521</v>
      </c>
      <c r="F589" s="127">
        <v>63.533140154694891</v>
      </c>
      <c r="G589" s="127">
        <v>89.185361176528062</v>
      </c>
      <c r="H589" s="127">
        <v>107.91461318076541</v>
      </c>
      <c r="I589" s="127">
        <v>77.45231421869687</v>
      </c>
      <c r="J589" s="127">
        <v>97.564851785809935</v>
      </c>
      <c r="K589" s="127">
        <v>131.98700972657005</v>
      </c>
      <c r="L589" s="127">
        <v>122.12956971343533</v>
      </c>
      <c r="M589" s="127">
        <v>122.46111474049383</v>
      </c>
      <c r="N589" s="127">
        <v>137.68949446253265</v>
      </c>
      <c r="O589" s="127">
        <v>120.068</v>
      </c>
      <c r="P589" s="127">
        <v>100.794</v>
      </c>
      <c r="Q589" s="127">
        <v>162.78899999999999</v>
      </c>
      <c r="R589" s="127">
        <v>318.21800000000002</v>
      </c>
      <c r="S589" s="127">
        <v>189.149</v>
      </c>
      <c r="T589" s="127">
        <v>212.922</v>
      </c>
      <c r="U589" s="127">
        <v>305.67500000000001</v>
      </c>
      <c r="V589" s="127">
        <v>210.608</v>
      </c>
      <c r="W589" s="127">
        <v>195.209</v>
      </c>
      <c r="X589" s="127">
        <v>292.524</v>
      </c>
      <c r="Y589" s="127">
        <v>266.01400000000001</v>
      </c>
      <c r="Z589" s="134">
        <v>223.39599999999999</v>
      </c>
      <c r="AA589" s="134">
        <v>216.40700000000001</v>
      </c>
      <c r="AB589" s="134">
        <v>208.98099999999999</v>
      </c>
      <c r="AC589" s="127">
        <v>217.39400000000001</v>
      </c>
    </row>
    <row r="590" spans="1:29" x14ac:dyDescent="0.2">
      <c r="A590" s="147" t="s">
        <v>184</v>
      </c>
      <c r="B590" s="130" t="s">
        <v>46</v>
      </c>
      <c r="C590" s="127">
        <v>8.1293597692962436</v>
      </c>
      <c r="D590" s="127">
        <v>9.0905479076395537</v>
      </c>
      <c r="E590" s="127">
        <v>10.511992174442641</v>
      </c>
      <c r="F590" s="127">
        <v>10.933713558059333</v>
      </c>
      <c r="G590" s="127">
        <v>19.385536318233267</v>
      </c>
      <c r="H590" s="127">
        <v>16.060688935320321</v>
      </c>
      <c r="I590" s="127">
        <v>18.73561998941782</v>
      </c>
      <c r="J590" s="127">
        <v>16.784795103827271</v>
      </c>
      <c r="K590" s="127">
        <v>19.015719112519424</v>
      </c>
      <c r="L590" s="127">
        <v>20.707176691523411</v>
      </c>
      <c r="M590" s="127">
        <v>26.088973994323776</v>
      </c>
      <c r="N590" s="127">
        <v>18.716949509237676</v>
      </c>
      <c r="O590" s="127">
        <v>19.344999999999999</v>
      </c>
      <c r="P590" s="127">
        <v>29.998999999999999</v>
      </c>
      <c r="Q590" s="127">
        <v>36.021999999999998</v>
      </c>
      <c r="R590" s="127">
        <v>35.914999999999999</v>
      </c>
      <c r="S590" s="127">
        <v>33.280999999999999</v>
      </c>
      <c r="T590" s="127">
        <v>17.55</v>
      </c>
      <c r="U590" s="127">
        <v>20.724</v>
      </c>
      <c r="V590" s="127">
        <v>20.888000000000002</v>
      </c>
      <c r="W590" s="127">
        <v>20.347999999999999</v>
      </c>
      <c r="X590" s="127">
        <v>22.959</v>
      </c>
      <c r="Y590" s="127">
        <v>28.385000000000002</v>
      </c>
      <c r="Z590" s="134">
        <v>24.475000000000001</v>
      </c>
      <c r="AA590" s="134">
        <v>23.312000000000001</v>
      </c>
      <c r="AB590" s="134">
        <v>24.654</v>
      </c>
      <c r="AC590" s="127">
        <v>34.548999999999999</v>
      </c>
    </row>
    <row r="591" spans="1:29" x14ac:dyDescent="0.2">
      <c r="A591" s="147" t="s">
        <v>153</v>
      </c>
      <c r="B591" s="130" t="s">
        <v>47</v>
      </c>
      <c r="C591" s="127">
        <v>0</v>
      </c>
      <c r="D591" s="127">
        <v>0</v>
      </c>
      <c r="E591" s="127">
        <v>0</v>
      </c>
      <c r="F591" s="127">
        <v>0</v>
      </c>
      <c r="G591" s="127">
        <v>0</v>
      </c>
      <c r="H591" s="127">
        <v>0</v>
      </c>
      <c r="I591" s="127">
        <v>0</v>
      </c>
      <c r="J591" s="127">
        <v>0</v>
      </c>
      <c r="K591" s="127">
        <v>0</v>
      </c>
      <c r="L591" s="127">
        <v>0</v>
      </c>
      <c r="M591" s="127">
        <v>0</v>
      </c>
      <c r="N591" s="127">
        <v>0</v>
      </c>
      <c r="O591" s="127">
        <v>0</v>
      </c>
      <c r="P591" s="127">
        <v>0</v>
      </c>
      <c r="Q591" s="127">
        <v>0</v>
      </c>
      <c r="R591" s="127">
        <v>0</v>
      </c>
      <c r="S591" s="127">
        <v>0</v>
      </c>
      <c r="T591" s="127">
        <v>0</v>
      </c>
      <c r="U591" s="127">
        <v>0</v>
      </c>
      <c r="V591" s="127">
        <v>0</v>
      </c>
      <c r="W591" s="127">
        <v>0</v>
      </c>
      <c r="X591" s="127">
        <v>0</v>
      </c>
      <c r="Y591" s="127">
        <v>0</v>
      </c>
      <c r="Z591" s="134">
        <v>0</v>
      </c>
      <c r="AA591" s="134">
        <v>0</v>
      </c>
      <c r="AB591" s="134">
        <v>0</v>
      </c>
      <c r="AC591" s="127">
        <v>0</v>
      </c>
    </row>
    <row r="592" spans="1:29" x14ac:dyDescent="0.2">
      <c r="A592" s="147" t="s">
        <v>185</v>
      </c>
      <c r="B592" s="130" t="s">
        <v>48</v>
      </c>
      <c r="C592" s="127">
        <v>0</v>
      </c>
      <c r="D592" s="127">
        <v>1.4932744043172263E-3</v>
      </c>
      <c r="E592" s="127">
        <v>0</v>
      </c>
      <c r="F592" s="127">
        <v>0</v>
      </c>
      <c r="G592" s="127">
        <v>0</v>
      </c>
      <c r="H592" s="127">
        <v>0</v>
      </c>
      <c r="I592" s="127">
        <v>0</v>
      </c>
      <c r="J592" s="127">
        <v>0</v>
      </c>
      <c r="K592" s="127">
        <v>0</v>
      </c>
      <c r="L592" s="127">
        <v>0</v>
      </c>
      <c r="M592" s="127">
        <v>0</v>
      </c>
      <c r="N592" s="127">
        <v>0</v>
      </c>
      <c r="O592" s="127">
        <v>0</v>
      </c>
      <c r="P592" s="127">
        <v>0</v>
      </c>
      <c r="Q592" s="127">
        <v>0</v>
      </c>
      <c r="R592" s="127">
        <v>0</v>
      </c>
      <c r="S592" s="127">
        <v>0</v>
      </c>
      <c r="T592" s="127">
        <v>0</v>
      </c>
      <c r="U592" s="127">
        <v>0</v>
      </c>
      <c r="V592" s="127">
        <v>0</v>
      </c>
      <c r="W592" s="127">
        <v>0</v>
      </c>
      <c r="X592" s="127">
        <v>0</v>
      </c>
      <c r="Y592" s="127">
        <v>0</v>
      </c>
      <c r="Z592" s="134">
        <v>0</v>
      </c>
      <c r="AA592" s="134">
        <v>0</v>
      </c>
      <c r="AB592" s="134">
        <v>0</v>
      </c>
      <c r="AC592" s="127">
        <v>0</v>
      </c>
    </row>
    <row r="593" spans="1:29" x14ac:dyDescent="0.2">
      <c r="A593" s="147" t="s">
        <v>186</v>
      </c>
      <c r="B593" s="130" t="s">
        <v>50</v>
      </c>
      <c r="C593" s="127">
        <v>0</v>
      </c>
      <c r="D593" s="127">
        <v>0</v>
      </c>
      <c r="E593" s="127">
        <v>0</v>
      </c>
      <c r="F593" s="127">
        <v>0</v>
      </c>
      <c r="G593" s="127">
        <v>0</v>
      </c>
      <c r="H593" s="127">
        <v>0</v>
      </c>
      <c r="I593" s="127">
        <v>0</v>
      </c>
      <c r="J593" s="127">
        <v>0</v>
      </c>
      <c r="K593" s="127">
        <v>0</v>
      </c>
      <c r="L593" s="127">
        <v>0</v>
      </c>
      <c r="M593" s="127">
        <v>0</v>
      </c>
      <c r="N593" s="127">
        <v>0</v>
      </c>
      <c r="O593" s="127">
        <v>0</v>
      </c>
      <c r="P593" s="127">
        <v>0</v>
      </c>
      <c r="Q593" s="127">
        <v>0</v>
      </c>
      <c r="R593" s="127">
        <v>0</v>
      </c>
      <c r="S593" s="127">
        <v>0</v>
      </c>
      <c r="T593" s="127">
        <v>0</v>
      </c>
      <c r="U593" s="127">
        <v>0</v>
      </c>
      <c r="V593" s="127">
        <v>0</v>
      </c>
      <c r="W593" s="127">
        <v>0</v>
      </c>
      <c r="X593" s="127">
        <v>0</v>
      </c>
      <c r="Y593" s="127">
        <v>0</v>
      </c>
      <c r="Z593" s="134">
        <v>0</v>
      </c>
      <c r="AA593" s="134">
        <v>0</v>
      </c>
      <c r="AB593" s="134">
        <v>0</v>
      </c>
      <c r="AC593" s="127">
        <v>0</v>
      </c>
    </row>
    <row r="594" spans="1:29" x14ac:dyDescent="0.2">
      <c r="A594" s="147" t="s">
        <v>117</v>
      </c>
      <c r="B594" s="130" t="s">
        <v>51</v>
      </c>
      <c r="C594" s="127">
        <v>21.132451511941806</v>
      </c>
      <c r="D594" s="127">
        <v>26.410853610784105</v>
      </c>
      <c r="E594" s="127">
        <v>24.054325320130197</v>
      </c>
      <c r="F594" s="127">
        <v>52.847591418142841</v>
      </c>
      <c r="G594" s="127">
        <v>55.545314488874347</v>
      </c>
      <c r="H594" s="127">
        <v>0.44613219116016717</v>
      </c>
      <c r="I594" s="127">
        <v>2.8586094112607037</v>
      </c>
      <c r="J594" s="127">
        <v>4.2645713951136219</v>
      </c>
      <c r="K594" s="127">
        <v>16.342458612248503</v>
      </c>
      <c r="L594" s="127">
        <v>6.2971929738560206</v>
      </c>
      <c r="M594" s="127">
        <v>7.3789431385074638</v>
      </c>
      <c r="N594" s="127">
        <v>5.4043891990195041</v>
      </c>
      <c r="O594" s="127">
        <v>7.0919999999999996</v>
      </c>
      <c r="P594" s="127">
        <v>4.7140000000000004</v>
      </c>
      <c r="Q594" s="127">
        <v>6.6379999999999999</v>
      </c>
      <c r="R594" s="127">
        <v>8.9930000000000003</v>
      </c>
      <c r="S594" s="127">
        <v>4.8920000000000003</v>
      </c>
      <c r="T594" s="127">
        <v>7.8</v>
      </c>
      <c r="U594" s="127">
        <v>28.44</v>
      </c>
      <c r="V594" s="127">
        <v>33.194000000000003</v>
      </c>
      <c r="W594" s="127">
        <v>34.201999999999998</v>
      </c>
      <c r="X594" s="127">
        <v>38.119999999999997</v>
      </c>
      <c r="Y594" s="127">
        <v>66.343999999999994</v>
      </c>
      <c r="Z594" s="134">
        <v>65.617999999999995</v>
      </c>
      <c r="AA594" s="134">
        <v>64.072000000000003</v>
      </c>
      <c r="AB594" s="134">
        <v>73.573999999999998</v>
      </c>
      <c r="AC594" s="127">
        <v>82.801000000000002</v>
      </c>
    </row>
    <row r="595" spans="1:29" x14ac:dyDescent="0.2">
      <c r="A595" s="147" t="s">
        <v>118</v>
      </c>
      <c r="B595" s="130" t="s">
        <v>52</v>
      </c>
      <c r="C595" s="127">
        <v>0</v>
      </c>
      <c r="D595" s="127">
        <v>0</v>
      </c>
      <c r="E595" s="127">
        <v>0</v>
      </c>
      <c r="F595" s="127">
        <v>0</v>
      </c>
      <c r="G595" s="127">
        <v>0</v>
      </c>
      <c r="H595" s="127">
        <v>0</v>
      </c>
      <c r="I595" s="127">
        <v>0</v>
      </c>
      <c r="J595" s="127">
        <v>0</v>
      </c>
      <c r="K595" s="127">
        <v>0</v>
      </c>
      <c r="L595" s="127">
        <v>0</v>
      </c>
      <c r="M595" s="127">
        <v>0</v>
      </c>
      <c r="N595" s="127">
        <v>0</v>
      </c>
      <c r="O595" s="127">
        <v>0</v>
      </c>
      <c r="P595" s="127">
        <v>0</v>
      </c>
      <c r="Q595" s="127">
        <v>0</v>
      </c>
      <c r="R595" s="127">
        <v>0</v>
      </c>
      <c r="S595" s="127">
        <v>0</v>
      </c>
      <c r="T595" s="127">
        <v>0</v>
      </c>
      <c r="U595" s="127">
        <v>0</v>
      </c>
      <c r="V595" s="127">
        <v>0</v>
      </c>
      <c r="W595" s="127">
        <v>0</v>
      </c>
      <c r="X595" s="127">
        <v>0</v>
      </c>
      <c r="Y595" s="127">
        <v>0</v>
      </c>
      <c r="Z595" s="134">
        <v>0</v>
      </c>
      <c r="AA595" s="134">
        <v>0</v>
      </c>
      <c r="AB595" s="134">
        <v>0</v>
      </c>
      <c r="AC595" s="127">
        <v>0</v>
      </c>
    </row>
    <row r="596" spans="1:29" x14ac:dyDescent="0.2">
      <c r="A596" s="147" t="s">
        <v>187</v>
      </c>
      <c r="B596" s="130" t="s">
        <v>53</v>
      </c>
      <c r="C596" s="127">
        <v>0</v>
      </c>
      <c r="D596" s="127">
        <v>0</v>
      </c>
      <c r="E596" s="127">
        <v>0</v>
      </c>
      <c r="F596" s="127">
        <v>0</v>
      </c>
      <c r="G596" s="127">
        <v>0</v>
      </c>
      <c r="H596" s="127">
        <v>0</v>
      </c>
      <c r="I596" s="127">
        <v>0</v>
      </c>
      <c r="J596" s="127">
        <v>0</v>
      </c>
      <c r="K596" s="127">
        <v>0</v>
      </c>
      <c r="L596" s="127">
        <v>0</v>
      </c>
      <c r="M596" s="127">
        <v>0</v>
      </c>
      <c r="N596" s="127">
        <v>0</v>
      </c>
      <c r="O596" s="127">
        <v>0</v>
      </c>
      <c r="P596" s="127">
        <v>0</v>
      </c>
      <c r="Q596" s="127">
        <v>0</v>
      </c>
      <c r="R596" s="127">
        <v>0</v>
      </c>
      <c r="S596" s="127">
        <v>0</v>
      </c>
      <c r="T596" s="127">
        <v>0</v>
      </c>
      <c r="U596" s="127">
        <v>0</v>
      </c>
      <c r="V596" s="127">
        <v>0</v>
      </c>
      <c r="W596" s="127">
        <v>0</v>
      </c>
      <c r="X596" s="127">
        <v>0</v>
      </c>
      <c r="Y596" s="127">
        <v>0</v>
      </c>
      <c r="Z596" s="134">
        <v>0</v>
      </c>
      <c r="AA596" s="134">
        <v>0</v>
      </c>
      <c r="AB596" s="134">
        <v>0</v>
      </c>
      <c r="AC596" s="127">
        <v>0</v>
      </c>
    </row>
    <row r="597" spans="1:29" x14ac:dyDescent="0.2">
      <c r="A597" s="147" t="s">
        <v>188</v>
      </c>
      <c r="B597" s="130" t="s">
        <v>54</v>
      </c>
      <c r="C597" s="127">
        <v>17.210975000000001</v>
      </c>
      <c r="D597" s="127">
        <v>12.253024999999999</v>
      </c>
      <c r="E597" s="127">
        <v>17.568325000000002</v>
      </c>
      <c r="F597" s="127">
        <v>18.344925000000003</v>
      </c>
      <c r="G597" s="127">
        <v>22.665100000000002</v>
      </c>
      <c r="H597" s="127">
        <v>25.199025000000002</v>
      </c>
      <c r="I597" s="127">
        <v>25.879249999999999</v>
      </c>
      <c r="J597" s="127">
        <v>40.630199999999995</v>
      </c>
      <c r="K597" s="127">
        <v>34.222474999999996</v>
      </c>
      <c r="L597" s="127">
        <v>32.108625000000004</v>
      </c>
      <c r="M597" s="127">
        <v>49.424724999999995</v>
      </c>
      <c r="N597" s="127">
        <v>48.343249999999998</v>
      </c>
      <c r="O597" s="127">
        <v>50.343000000000004</v>
      </c>
      <c r="P597" s="127">
        <v>61.625999999999998</v>
      </c>
      <c r="Q597" s="127">
        <v>49.508000000000003</v>
      </c>
      <c r="R597" s="127">
        <v>56.036999999999999</v>
      </c>
      <c r="S597" s="127">
        <v>52.899000000000001</v>
      </c>
      <c r="T597" s="127">
        <v>25.152999999999999</v>
      </c>
      <c r="U597" s="127">
        <v>65.926000000000002</v>
      </c>
      <c r="V597" s="127">
        <v>73.929000000000002</v>
      </c>
      <c r="W597" s="127">
        <v>67.025000000000006</v>
      </c>
      <c r="X597" s="127">
        <v>69.12</v>
      </c>
      <c r="Y597" s="127">
        <v>6.76</v>
      </c>
      <c r="Z597" s="134">
        <v>6.835</v>
      </c>
      <c r="AA597" s="134">
        <v>6.7629999999999999</v>
      </c>
      <c r="AB597" s="134">
        <v>7.1289999999999996</v>
      </c>
      <c r="AC597" s="127">
        <v>7.6550000000000002</v>
      </c>
    </row>
    <row r="598" spans="1:29" x14ac:dyDescent="0.2">
      <c r="A598" s="147" t="s">
        <v>189</v>
      </c>
      <c r="B598" s="130" t="s">
        <v>55</v>
      </c>
      <c r="C598" s="127">
        <v>52.905584697008713</v>
      </c>
      <c r="D598" s="127">
        <v>119.09790234083299</v>
      </c>
      <c r="E598" s="127">
        <v>87.525923498105854</v>
      </c>
      <c r="F598" s="127">
        <v>122.48396000000001</v>
      </c>
      <c r="G598" s="127">
        <v>150.89750000000001</v>
      </c>
      <c r="H598" s="127">
        <v>160.75883000000002</v>
      </c>
      <c r="I598" s="127">
        <v>151.96562</v>
      </c>
      <c r="J598" s="127">
        <v>165.40167000000002</v>
      </c>
      <c r="K598" s="127">
        <v>217.98381000000001</v>
      </c>
      <c r="L598" s="127">
        <v>199.04848999999996</v>
      </c>
      <c r="M598" s="127">
        <v>213.38839999999999</v>
      </c>
      <c r="N598" s="127">
        <v>211.91120000000001</v>
      </c>
      <c r="O598" s="127">
        <v>251.489</v>
      </c>
      <c r="P598" s="127">
        <v>245.99799999999999</v>
      </c>
      <c r="Q598" s="127">
        <v>334.74</v>
      </c>
      <c r="R598" s="127">
        <v>360.86200000000002</v>
      </c>
      <c r="S598" s="127">
        <v>299.36700000000002</v>
      </c>
      <c r="T598" s="127">
        <v>352.39499999999998</v>
      </c>
      <c r="U598" s="127">
        <v>417.07299999999998</v>
      </c>
      <c r="V598" s="127">
        <v>470.29700000000003</v>
      </c>
      <c r="W598" s="127">
        <v>483.11500000000001</v>
      </c>
      <c r="X598" s="127">
        <v>503.97300000000001</v>
      </c>
      <c r="Y598" s="127">
        <v>524.90300000000002</v>
      </c>
      <c r="Z598" s="134">
        <v>543.40200000000004</v>
      </c>
      <c r="AA598" s="134">
        <v>485.86</v>
      </c>
      <c r="AB598" s="134">
        <v>520.05100000000004</v>
      </c>
      <c r="AC598" s="127">
        <v>623.47900000000004</v>
      </c>
    </row>
    <row r="599" spans="1:29" x14ac:dyDescent="0.2">
      <c r="A599" s="147" t="s">
        <v>190</v>
      </c>
      <c r="B599" s="130" t="s">
        <v>56</v>
      </c>
      <c r="C599" s="127">
        <v>0.76769107618726584</v>
      </c>
      <c r="D599" s="127">
        <v>0.96288374429978818</v>
      </c>
      <c r="E599" s="127">
        <v>0.86724861127894637</v>
      </c>
      <c r="F599" s="127">
        <v>3.87</v>
      </c>
      <c r="G599" s="127">
        <v>12.759900000000004</v>
      </c>
      <c r="H599" s="127">
        <v>5.6863999999999999</v>
      </c>
      <c r="I599" s="127">
        <v>0.28770000000000001</v>
      </c>
      <c r="J599" s="127">
        <v>3.0488000000000004</v>
      </c>
      <c r="K599" s="127">
        <v>3.1903000000000001</v>
      </c>
      <c r="L599" s="127">
        <v>13.987400000000001</v>
      </c>
      <c r="M599" s="127">
        <v>46.517000000000003</v>
      </c>
      <c r="N599" s="127">
        <v>20.023</v>
      </c>
      <c r="O599" s="127">
        <v>26.106999999999999</v>
      </c>
      <c r="P599" s="127">
        <v>12.074</v>
      </c>
      <c r="Q599" s="127">
        <v>5.3550000000000004</v>
      </c>
      <c r="R599" s="127">
        <v>59.277999999999999</v>
      </c>
      <c r="S599" s="127">
        <v>42.875</v>
      </c>
      <c r="T599" s="127">
        <v>44.232999999999997</v>
      </c>
      <c r="U599" s="127">
        <v>43.457999999999998</v>
      </c>
      <c r="V599" s="127">
        <v>17.756</v>
      </c>
      <c r="W599" s="127">
        <v>18.513000000000002</v>
      </c>
      <c r="X599" s="127">
        <v>20.100000000000001</v>
      </c>
      <c r="Y599" s="127">
        <v>22.616</v>
      </c>
      <c r="Z599" s="134">
        <v>28.379000000000001</v>
      </c>
      <c r="AA599" s="134">
        <v>44.970999999999997</v>
      </c>
      <c r="AB599" s="134">
        <v>48.232999999999997</v>
      </c>
      <c r="AC599" s="127">
        <v>57.378999999999998</v>
      </c>
    </row>
    <row r="600" spans="1:29" x14ac:dyDescent="0.2">
      <c r="A600" s="147" t="s">
        <v>104</v>
      </c>
      <c r="B600" s="130" t="s">
        <v>57</v>
      </c>
      <c r="C600" s="127">
        <v>13.12082735109885</v>
      </c>
      <c r="D600" s="127">
        <v>19.191877323736971</v>
      </c>
      <c r="E600" s="127">
        <v>17.170528238409211</v>
      </c>
      <c r="F600" s="127">
        <v>15.494999999999999</v>
      </c>
      <c r="G600" s="127">
        <v>20.492099999999997</v>
      </c>
      <c r="H600" s="127">
        <v>25.533300000000004</v>
      </c>
      <c r="I600" s="127">
        <v>26.930599999999998</v>
      </c>
      <c r="J600" s="127">
        <v>27.703400000000002</v>
      </c>
      <c r="K600" s="127">
        <v>28.337599999999998</v>
      </c>
      <c r="L600" s="127">
        <v>19.399100000000001</v>
      </c>
      <c r="M600" s="127">
        <v>53.987000000000002</v>
      </c>
      <c r="N600" s="127">
        <v>55.685000000000002</v>
      </c>
      <c r="O600" s="127">
        <v>106.54600000000001</v>
      </c>
      <c r="P600" s="127">
        <v>98.683000000000007</v>
      </c>
      <c r="Q600" s="127">
        <v>70.662000000000006</v>
      </c>
      <c r="R600" s="127">
        <v>102.539</v>
      </c>
      <c r="S600" s="127">
        <v>81.364999999999995</v>
      </c>
      <c r="T600" s="127">
        <v>66.188999999999993</v>
      </c>
      <c r="U600" s="127">
        <v>82.091999999999999</v>
      </c>
      <c r="V600" s="127">
        <v>78.869</v>
      </c>
      <c r="W600" s="127">
        <v>79.656000000000006</v>
      </c>
      <c r="X600" s="127">
        <v>87.2</v>
      </c>
      <c r="Y600" s="127">
        <v>93.84</v>
      </c>
      <c r="Z600" s="134">
        <v>104.706</v>
      </c>
      <c r="AA600" s="134">
        <v>99.495999999999995</v>
      </c>
      <c r="AB600" s="134">
        <v>106.71299999999999</v>
      </c>
      <c r="AC600" s="127">
        <v>112.19499999999999</v>
      </c>
    </row>
    <row r="601" spans="1:29" x14ac:dyDescent="0.2">
      <c r="A601" s="147" t="s">
        <v>191</v>
      </c>
      <c r="B601" s="130" t="s">
        <v>58</v>
      </c>
      <c r="C601" s="127">
        <v>0</v>
      </c>
      <c r="D601" s="127">
        <v>0</v>
      </c>
      <c r="E601" s="127">
        <v>0</v>
      </c>
      <c r="F601" s="127">
        <v>0</v>
      </c>
      <c r="G601" s="127">
        <v>0</v>
      </c>
      <c r="H601" s="127">
        <v>0.13488</v>
      </c>
      <c r="I601" s="127">
        <v>0.14555999999999999</v>
      </c>
      <c r="J601" s="127">
        <v>0.14388000000000001</v>
      </c>
      <c r="K601" s="127">
        <v>0.14388000000000001</v>
      </c>
      <c r="L601" s="127">
        <v>0.26112000000000002</v>
      </c>
      <c r="M601" s="127">
        <v>0.7248</v>
      </c>
      <c r="N601" s="127">
        <v>0.61139999999999994</v>
      </c>
      <c r="O601" s="127">
        <v>0.38100000000000001</v>
      </c>
      <c r="P601" s="127">
        <v>7.5540000000000003</v>
      </c>
      <c r="Q601" s="127">
        <v>1.391</v>
      </c>
      <c r="R601" s="127">
        <v>0.32900000000000001</v>
      </c>
      <c r="S601" s="127">
        <v>0.63100000000000001</v>
      </c>
      <c r="T601" s="127">
        <v>0.14000000000000001</v>
      </c>
      <c r="U601" s="127">
        <v>0.68200000000000005</v>
      </c>
      <c r="V601" s="127">
        <v>0.29299999999999998</v>
      </c>
      <c r="W601" s="127">
        <v>0.311</v>
      </c>
      <c r="X601" s="127">
        <v>0.45</v>
      </c>
      <c r="Y601" s="127">
        <v>0.52500000000000002</v>
      </c>
      <c r="Z601" s="134">
        <v>0.35099999999999998</v>
      </c>
      <c r="AA601" s="134">
        <v>0.36299999999999999</v>
      </c>
      <c r="AB601" s="134">
        <v>0</v>
      </c>
      <c r="AC601" s="127">
        <v>0</v>
      </c>
    </row>
    <row r="602" spans="1:29" x14ac:dyDescent="0.2">
      <c r="A602" s="147" t="s">
        <v>192</v>
      </c>
      <c r="B602" s="130" t="s">
        <v>59</v>
      </c>
      <c r="C602" s="127">
        <v>53.309956103847199</v>
      </c>
      <c r="D602" s="127">
        <v>66.864513257945319</v>
      </c>
      <c r="E602" s="127">
        <v>60.223424281572974</v>
      </c>
      <c r="F602" s="127">
        <v>265.74414000000002</v>
      </c>
      <c r="G602" s="127">
        <v>217.72389999999999</v>
      </c>
      <c r="H602" s="127">
        <v>174.23439000000002</v>
      </c>
      <c r="I602" s="127">
        <v>154.87062</v>
      </c>
      <c r="J602" s="127">
        <v>319.41924999999998</v>
      </c>
      <c r="K602" s="127">
        <v>403.56051000000002</v>
      </c>
      <c r="L602" s="127">
        <v>483.32389000000001</v>
      </c>
      <c r="M602" s="127">
        <v>263.68880000000007</v>
      </c>
      <c r="N602" s="127">
        <v>303.91339999999997</v>
      </c>
      <c r="O602" s="127">
        <v>217.62299999999999</v>
      </c>
      <c r="P602" s="127">
        <v>212.577</v>
      </c>
      <c r="Q602" s="127">
        <v>310.483</v>
      </c>
      <c r="R602" s="127">
        <v>424.98500000000001</v>
      </c>
      <c r="S602" s="127">
        <v>246.89400000000001</v>
      </c>
      <c r="T602" s="127">
        <v>315.32799999999997</v>
      </c>
      <c r="U602" s="127">
        <v>128.08199999999999</v>
      </c>
      <c r="V602" s="127">
        <v>192.17599999999999</v>
      </c>
      <c r="W602" s="127">
        <v>303.93900000000002</v>
      </c>
      <c r="X602" s="127">
        <v>307.21300000000002</v>
      </c>
      <c r="Y602" s="127">
        <v>214.48699999999999</v>
      </c>
      <c r="Z602" s="134">
        <v>203.75299999999999</v>
      </c>
      <c r="AA602" s="134">
        <v>310.10399999999998</v>
      </c>
      <c r="AB602" s="134">
        <v>332.59699999999998</v>
      </c>
      <c r="AC602" s="127">
        <v>311.67700000000002</v>
      </c>
    </row>
    <row r="603" spans="1:29" x14ac:dyDescent="0.2">
      <c r="A603" s="147" t="s">
        <v>193</v>
      </c>
      <c r="B603" s="130" t="s">
        <v>61</v>
      </c>
      <c r="C603" s="127">
        <v>0</v>
      </c>
      <c r="D603" s="127">
        <v>0</v>
      </c>
      <c r="E603" s="127">
        <v>0</v>
      </c>
      <c r="F603" s="127">
        <v>0</v>
      </c>
      <c r="G603" s="127">
        <v>0</v>
      </c>
      <c r="H603" s="127">
        <v>0</v>
      </c>
      <c r="I603" s="127">
        <v>0</v>
      </c>
      <c r="J603" s="127">
        <v>0</v>
      </c>
      <c r="K603" s="127">
        <v>0</v>
      </c>
      <c r="L603" s="127">
        <v>0</v>
      </c>
      <c r="M603" s="127">
        <v>0</v>
      </c>
      <c r="N603" s="127">
        <v>0</v>
      </c>
      <c r="O603" s="127">
        <v>0</v>
      </c>
      <c r="P603" s="127">
        <v>0</v>
      </c>
      <c r="Q603" s="127">
        <v>0</v>
      </c>
      <c r="R603" s="127">
        <v>0</v>
      </c>
      <c r="S603" s="127">
        <v>0</v>
      </c>
      <c r="T603" s="127">
        <v>0</v>
      </c>
      <c r="U603" s="127">
        <v>0</v>
      </c>
      <c r="V603" s="127">
        <v>0</v>
      </c>
      <c r="W603" s="127">
        <v>0</v>
      </c>
      <c r="X603" s="127">
        <v>0</v>
      </c>
      <c r="Y603" s="127">
        <v>0</v>
      </c>
      <c r="Z603" s="134">
        <v>0</v>
      </c>
      <c r="AA603" s="134">
        <v>0</v>
      </c>
      <c r="AB603" s="134">
        <v>0</v>
      </c>
      <c r="AC603" s="127">
        <v>0</v>
      </c>
    </row>
    <row r="604" spans="1:29" x14ac:dyDescent="0.2">
      <c r="A604" s="147" t="s">
        <v>60</v>
      </c>
      <c r="B604" s="130" t="s">
        <v>62</v>
      </c>
      <c r="C604" s="127">
        <v>0</v>
      </c>
      <c r="D604" s="127">
        <v>0</v>
      </c>
      <c r="E604" s="127">
        <v>0</v>
      </c>
      <c r="F604" s="127">
        <v>0</v>
      </c>
      <c r="G604" s="127">
        <v>0</v>
      </c>
      <c r="H604" s="127">
        <v>0</v>
      </c>
      <c r="I604" s="127">
        <v>0</v>
      </c>
      <c r="J604" s="127">
        <v>0</v>
      </c>
      <c r="K604" s="127">
        <v>0</v>
      </c>
      <c r="L604" s="127">
        <v>0</v>
      </c>
      <c r="M604" s="127">
        <v>0</v>
      </c>
      <c r="N604" s="127">
        <v>0</v>
      </c>
      <c r="O604" s="127">
        <v>0</v>
      </c>
      <c r="P604" s="127">
        <v>0</v>
      </c>
      <c r="Q604" s="127">
        <v>0</v>
      </c>
      <c r="R604" s="127">
        <v>0</v>
      </c>
      <c r="S604" s="127">
        <v>0</v>
      </c>
      <c r="T604" s="127">
        <v>0</v>
      </c>
      <c r="U604" s="127">
        <v>0</v>
      </c>
      <c r="V604" s="127">
        <v>0</v>
      </c>
      <c r="W604" s="127">
        <v>0</v>
      </c>
      <c r="X604" s="127">
        <v>0</v>
      </c>
      <c r="Y604" s="127">
        <v>0</v>
      </c>
      <c r="Z604" s="134">
        <v>0</v>
      </c>
      <c r="AA604" s="134">
        <v>0</v>
      </c>
      <c r="AB604" s="134">
        <v>0</v>
      </c>
      <c r="AC604" s="127">
        <v>0</v>
      </c>
    </row>
    <row r="605" spans="1:29" x14ac:dyDescent="0.2">
      <c r="A605" s="147" t="s">
        <v>119</v>
      </c>
      <c r="B605" s="130" t="s">
        <v>63</v>
      </c>
      <c r="C605" s="127">
        <v>0</v>
      </c>
      <c r="D605" s="127">
        <v>0</v>
      </c>
      <c r="E605" s="127">
        <v>0</v>
      </c>
      <c r="F605" s="127">
        <v>0</v>
      </c>
      <c r="G605" s="127">
        <v>0</v>
      </c>
      <c r="H605" s="127">
        <v>0</v>
      </c>
      <c r="I605" s="127">
        <v>0</v>
      </c>
      <c r="J605" s="127">
        <v>0</v>
      </c>
      <c r="K605" s="127">
        <v>0</v>
      </c>
      <c r="L605" s="127">
        <v>0</v>
      </c>
      <c r="M605" s="127">
        <v>0</v>
      </c>
      <c r="N605" s="127">
        <v>0</v>
      </c>
      <c r="O605" s="127">
        <v>0</v>
      </c>
      <c r="P605" s="127">
        <v>0</v>
      </c>
      <c r="Q605" s="127">
        <v>0</v>
      </c>
      <c r="R605" s="127">
        <v>0</v>
      </c>
      <c r="S605" s="127">
        <v>0</v>
      </c>
      <c r="T605" s="127">
        <v>0</v>
      </c>
      <c r="U605" s="127">
        <v>0</v>
      </c>
      <c r="V605" s="127">
        <v>0</v>
      </c>
      <c r="W605" s="127">
        <v>0</v>
      </c>
      <c r="X605" s="127">
        <v>0</v>
      </c>
      <c r="Y605" s="127">
        <v>0</v>
      </c>
      <c r="Z605" s="134">
        <v>0</v>
      </c>
      <c r="AA605" s="134">
        <v>0</v>
      </c>
      <c r="AB605" s="134">
        <v>0</v>
      </c>
      <c r="AC605" s="127">
        <v>0</v>
      </c>
    </row>
    <row r="606" spans="1:29" x14ac:dyDescent="0.2">
      <c r="A606" s="147" t="s">
        <v>101</v>
      </c>
      <c r="B606" s="130" t="s">
        <v>65</v>
      </c>
      <c r="C606" s="127">
        <v>0</v>
      </c>
      <c r="D606" s="127">
        <v>0</v>
      </c>
      <c r="E606" s="127">
        <v>0</v>
      </c>
      <c r="F606" s="127">
        <v>0</v>
      </c>
      <c r="G606" s="127">
        <v>0</v>
      </c>
      <c r="H606" s="127">
        <v>0</v>
      </c>
      <c r="I606" s="127">
        <v>0</v>
      </c>
      <c r="J606" s="127">
        <v>0</v>
      </c>
      <c r="K606" s="127">
        <v>0</v>
      </c>
      <c r="L606" s="127">
        <v>0</v>
      </c>
      <c r="M606" s="127">
        <v>0</v>
      </c>
      <c r="N606" s="127">
        <v>0</v>
      </c>
      <c r="O606" s="127">
        <v>0</v>
      </c>
      <c r="P606" s="127">
        <v>0</v>
      </c>
      <c r="Q606" s="127">
        <v>0</v>
      </c>
      <c r="R606" s="127">
        <v>0</v>
      </c>
      <c r="S606" s="127">
        <v>0</v>
      </c>
      <c r="T606" s="127">
        <v>0</v>
      </c>
      <c r="U606" s="127">
        <v>0</v>
      </c>
      <c r="V606" s="127">
        <v>0</v>
      </c>
      <c r="W606" s="127">
        <v>0</v>
      </c>
      <c r="X606" s="127">
        <v>0</v>
      </c>
      <c r="Y606" s="127">
        <v>0</v>
      </c>
      <c r="Z606" s="134">
        <v>0</v>
      </c>
      <c r="AA606" s="134">
        <v>0</v>
      </c>
      <c r="AB606" s="134">
        <v>1.2869999999999999</v>
      </c>
      <c r="AC606" s="127">
        <v>7.2649999999999997</v>
      </c>
    </row>
    <row r="607" spans="1:29" ht="10.8" thickBot="1" x14ac:dyDescent="0.25">
      <c r="A607" s="147" t="s">
        <v>75</v>
      </c>
      <c r="B607" s="130" t="s">
        <v>76</v>
      </c>
      <c r="C607" s="127">
        <v>51.632925</v>
      </c>
      <c r="D607" s="127">
        <v>36.759074999999996</v>
      </c>
      <c r="E607" s="127">
        <v>52.704975000000005</v>
      </c>
      <c r="F607" s="127">
        <v>55.03477500000001</v>
      </c>
      <c r="G607" s="127">
        <v>67.9953</v>
      </c>
      <c r="H607" s="127">
        <v>75.597075000000004</v>
      </c>
      <c r="I607" s="127">
        <v>77.637749999999997</v>
      </c>
      <c r="J607" s="127">
        <v>121.89059999999999</v>
      </c>
      <c r="K607" s="127">
        <v>102.66742499999999</v>
      </c>
      <c r="L607" s="127">
        <v>96.325874999999996</v>
      </c>
      <c r="M607" s="127">
        <v>157.03960000000001</v>
      </c>
      <c r="N607" s="127">
        <v>145.02975000000001</v>
      </c>
      <c r="O607" s="127">
        <v>151.02799999999999</v>
      </c>
      <c r="P607" s="127">
        <v>180.23099999999999</v>
      </c>
      <c r="Q607" s="127">
        <v>143.74799999999999</v>
      </c>
      <c r="R607" s="127">
        <v>168.11199999999999</v>
      </c>
      <c r="S607" s="127">
        <v>158.697</v>
      </c>
      <c r="T607" s="127">
        <v>75.457999999999998</v>
      </c>
      <c r="U607" s="127">
        <v>197.779</v>
      </c>
      <c r="V607" s="127">
        <v>221.78700000000001</v>
      </c>
      <c r="W607" s="127">
        <v>268.101</v>
      </c>
      <c r="X607" s="127">
        <v>276.48</v>
      </c>
      <c r="Y607" s="127">
        <v>363.14</v>
      </c>
      <c r="Z607" s="134">
        <v>392.64</v>
      </c>
      <c r="AA607" s="134">
        <v>405.7</v>
      </c>
      <c r="AB607" s="134">
        <v>435.12700000000001</v>
      </c>
      <c r="AC607" s="127">
        <v>468.59</v>
      </c>
    </row>
    <row r="608" spans="1:29" ht="10.8" thickBot="1" x14ac:dyDescent="0.25">
      <c r="A608" s="116" t="s">
        <v>74</v>
      </c>
      <c r="B608" s="131"/>
      <c r="C608" s="131">
        <v>515.51853917361279</v>
      </c>
      <c r="D608" s="131">
        <v>872.35827062487897</v>
      </c>
      <c r="E608" s="131">
        <v>880.94204802064337</v>
      </c>
      <c r="F608" s="131">
        <v>1222.7836890196822</v>
      </c>
      <c r="G608" s="131">
        <v>1463.3236712491355</v>
      </c>
      <c r="H608" s="131">
        <v>1435.6835893388309</v>
      </c>
      <c r="I608" s="131">
        <v>1338.8956771417584</v>
      </c>
      <c r="J608" s="131">
        <v>1790.9079892996012</v>
      </c>
      <c r="K608" s="131">
        <v>2150.4452463924054</v>
      </c>
      <c r="L608" s="131">
        <v>2223.1388375204201</v>
      </c>
      <c r="M608" s="131">
        <v>2174.2973752033326</v>
      </c>
      <c r="N608" s="131">
        <v>2230.8154719131744</v>
      </c>
      <c r="O608" s="131">
        <v>2495.9580000000001</v>
      </c>
      <c r="P608" s="131">
        <v>2662.7069999999994</v>
      </c>
      <c r="Q608" s="131">
        <v>3173.6359999999995</v>
      </c>
      <c r="R608" s="131">
        <v>3893.489</v>
      </c>
      <c r="S608" s="131">
        <v>3239.543999999999</v>
      </c>
      <c r="T608" s="131">
        <v>3489.8240000000001</v>
      </c>
      <c r="U608" s="131">
        <v>4291.9579999999996</v>
      </c>
      <c r="V608" s="131">
        <v>4497.5380000000005</v>
      </c>
      <c r="W608" s="131">
        <v>4800.4109999999991</v>
      </c>
      <c r="X608" s="131">
        <v>5204.7880000000005</v>
      </c>
      <c r="Y608" s="131">
        <v>5048.5100000000011</v>
      </c>
      <c r="Z608" s="138">
        <v>4636.0230000000001</v>
      </c>
      <c r="AA608" s="138">
        <v>4595.4399999999996</v>
      </c>
      <c r="AB608" s="138">
        <v>5093.2349999999997</v>
      </c>
      <c r="AC608" s="131">
        <v>5634.4110000000001</v>
      </c>
    </row>
    <row r="609" spans="1:29" x14ac:dyDescent="0.2"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3"/>
      <c r="AA609" s="123"/>
      <c r="AB609" s="123"/>
    </row>
    <row r="610" spans="1:29" x14ac:dyDescent="0.2"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</row>
    <row r="611" spans="1:29" ht="13.2" x14ac:dyDescent="0.25">
      <c r="A611" s="76" t="s">
        <v>218</v>
      </c>
      <c r="Z611" s="41"/>
      <c r="AA611" s="41"/>
      <c r="AB611" s="41"/>
    </row>
    <row r="612" spans="1:29" ht="13.8" thickBot="1" x14ac:dyDescent="0.3">
      <c r="A612" s="78" t="s">
        <v>198</v>
      </c>
      <c r="Z612" s="41"/>
      <c r="AA612" s="41"/>
      <c r="AB612" s="41"/>
    </row>
    <row r="613" spans="1:29" ht="10.8" thickBot="1" x14ac:dyDescent="0.25">
      <c r="A613" s="79" t="s">
        <v>0</v>
      </c>
      <c r="B613" s="80" t="s">
        <v>19</v>
      </c>
      <c r="C613" s="80">
        <v>1993</v>
      </c>
      <c r="D613" s="80">
        <v>1994</v>
      </c>
      <c r="E613" s="80">
        <v>1995</v>
      </c>
      <c r="F613" s="80">
        <v>1996</v>
      </c>
      <c r="G613" s="80">
        <v>1997</v>
      </c>
      <c r="H613" s="80">
        <v>1998</v>
      </c>
      <c r="I613" s="80">
        <v>1999</v>
      </c>
      <c r="J613" s="80">
        <v>2000</v>
      </c>
      <c r="K613" s="80">
        <v>2001</v>
      </c>
      <c r="L613" s="80">
        <v>2002</v>
      </c>
      <c r="M613" s="80">
        <v>2003</v>
      </c>
      <c r="N613" s="80">
        <v>2004</v>
      </c>
      <c r="O613" s="80">
        <v>2005</v>
      </c>
      <c r="P613" s="80">
        <v>2006</v>
      </c>
      <c r="Q613" s="80">
        <v>2007</v>
      </c>
      <c r="R613" s="80">
        <v>2008</v>
      </c>
      <c r="S613" s="80">
        <v>2009</v>
      </c>
      <c r="T613" s="80">
        <v>2010</v>
      </c>
      <c r="U613" s="80">
        <v>2011</v>
      </c>
      <c r="V613" s="80">
        <v>2012</v>
      </c>
      <c r="W613" s="80">
        <v>2013</v>
      </c>
      <c r="X613" s="80">
        <v>2014</v>
      </c>
      <c r="Y613" s="80">
        <v>2015</v>
      </c>
      <c r="Z613" s="81">
        <v>2016</v>
      </c>
      <c r="AA613" s="81">
        <v>2017</v>
      </c>
      <c r="AB613" s="81">
        <v>2018</v>
      </c>
      <c r="AC613" s="80">
        <v>2019</v>
      </c>
    </row>
    <row r="614" spans="1:29" x14ac:dyDescent="0.2">
      <c r="A614" s="147" t="s">
        <v>170</v>
      </c>
      <c r="B614" s="130" t="s">
        <v>20</v>
      </c>
      <c r="C614" s="127">
        <v>8.6579999999999959</v>
      </c>
      <c r="D614" s="127">
        <v>12.300999999999979</v>
      </c>
      <c r="E614" s="127">
        <v>8.7920000000000442</v>
      </c>
      <c r="F614" s="127">
        <v>6.0490000000000004</v>
      </c>
      <c r="G614" s="127">
        <v>20.635000000000012</v>
      </c>
      <c r="H614" s="127">
        <v>21.758000000000006</v>
      </c>
      <c r="I614" s="127">
        <v>28.482000000000035</v>
      </c>
      <c r="J614" s="127">
        <v>40.970999999999975</v>
      </c>
      <c r="K614" s="127">
        <v>42.989000000000004</v>
      </c>
      <c r="L614" s="127">
        <v>44.783999999999999</v>
      </c>
      <c r="M614" s="127">
        <v>38.338999999999999</v>
      </c>
      <c r="N614" s="127">
        <v>35.797999999999995</v>
      </c>
      <c r="O614" s="127">
        <v>43.276000000000003</v>
      </c>
      <c r="P614" s="127">
        <v>49.832999999999998</v>
      </c>
      <c r="Q614" s="127">
        <v>33.552999999999997</v>
      </c>
      <c r="R614" s="127">
        <v>58.554000000000002</v>
      </c>
      <c r="S614" s="127">
        <v>60.704999999999998</v>
      </c>
      <c r="T614" s="127">
        <v>57.94</v>
      </c>
      <c r="U614" s="127">
        <v>65.277000000000001</v>
      </c>
      <c r="V614" s="127">
        <v>80.989000000000004</v>
      </c>
      <c r="W614" s="127">
        <v>70.801000000000002</v>
      </c>
      <c r="X614" s="127">
        <v>77.094999999999999</v>
      </c>
      <c r="Y614" s="127">
        <v>84.119</v>
      </c>
      <c r="Z614" s="134">
        <v>86.554000000000002</v>
      </c>
      <c r="AA614" s="134">
        <v>99.483000000000004</v>
      </c>
      <c r="AB614" s="134">
        <v>94.138028723293871</v>
      </c>
      <c r="AC614" s="127">
        <v>108.828</v>
      </c>
    </row>
    <row r="615" spans="1:29" x14ac:dyDescent="0.2">
      <c r="A615" s="147" t="s">
        <v>171</v>
      </c>
      <c r="B615" s="130" t="s">
        <v>21</v>
      </c>
      <c r="C615" s="127">
        <v>0.27216747813500219</v>
      </c>
      <c r="D615" s="127">
        <v>0.19148502257134897</v>
      </c>
      <c r="E615" s="127">
        <v>0.17209373396942021</v>
      </c>
      <c r="F615" s="127">
        <v>19.233304761881129</v>
      </c>
      <c r="G615" s="127">
        <v>37.575642636964353</v>
      </c>
      <c r="H615" s="127">
        <v>25.345454069138764</v>
      </c>
      <c r="I615" s="127">
        <v>17.211369771543662</v>
      </c>
      <c r="J615" s="127">
        <v>26.409896413034655</v>
      </c>
      <c r="K615" s="127">
        <v>10.111651709635591</v>
      </c>
      <c r="L615" s="127">
        <v>23.102941562889846</v>
      </c>
      <c r="M615" s="127">
        <v>37.021458527052111</v>
      </c>
      <c r="N615" s="127">
        <v>19.986624159035443</v>
      </c>
      <c r="O615" s="127">
        <v>49.789000000000001</v>
      </c>
      <c r="P615" s="127">
        <v>58.070999999999998</v>
      </c>
      <c r="Q615" s="127">
        <v>37.622</v>
      </c>
      <c r="R615" s="127">
        <v>29.710999999999999</v>
      </c>
      <c r="S615" s="127">
        <v>36.779000000000003</v>
      </c>
      <c r="T615" s="127">
        <v>35.194000000000003</v>
      </c>
      <c r="U615" s="127">
        <v>54.357999999999997</v>
      </c>
      <c r="V615" s="127">
        <v>25.574000000000002</v>
      </c>
      <c r="W615" s="127">
        <v>38.055999999999997</v>
      </c>
      <c r="X615" s="127">
        <v>26.901</v>
      </c>
      <c r="Y615" s="127">
        <v>32.914000000000001</v>
      </c>
      <c r="Z615" s="134">
        <v>30.158999999999999</v>
      </c>
      <c r="AA615" s="134">
        <v>32.597999999999999</v>
      </c>
      <c r="AB615" s="134">
        <v>34.45445594112487</v>
      </c>
      <c r="AC615" s="127">
        <v>23.177</v>
      </c>
    </row>
    <row r="616" spans="1:29" x14ac:dyDescent="0.2">
      <c r="A616" s="147" t="s">
        <v>106</v>
      </c>
      <c r="B616" s="130" t="s">
        <v>22</v>
      </c>
      <c r="C616" s="127">
        <v>0.11432037014923579</v>
      </c>
      <c r="D616" s="127">
        <v>0.16744532992530173</v>
      </c>
      <c r="E616" s="127">
        <v>1.4189231174205832E-2</v>
      </c>
      <c r="F616" s="127">
        <v>8.5930649263601083E-2</v>
      </c>
      <c r="G616" s="127">
        <v>3.6355327206084767E-2</v>
      </c>
      <c r="H616" s="127">
        <v>4.0502890638212878E-2</v>
      </c>
      <c r="I616" s="127">
        <v>2.0015142580089566E-2</v>
      </c>
      <c r="J616" s="127">
        <v>9.617540656907754E-2</v>
      </c>
      <c r="K616" s="127">
        <v>5.2509354360659045E-2</v>
      </c>
      <c r="L616" s="127">
        <v>1.4868548641569324E-2</v>
      </c>
      <c r="M616" s="127">
        <v>1.6588130637645103E-2</v>
      </c>
      <c r="N616" s="127">
        <v>6.7991171058208507E-3</v>
      </c>
      <c r="O616" s="127">
        <v>7.0000000000000001E-3</v>
      </c>
      <c r="P616" s="127">
        <v>7.0000000000000001E-3</v>
      </c>
      <c r="Q616" s="127">
        <v>5.0000000000000001E-3</v>
      </c>
      <c r="R616" s="127">
        <v>1.2E-2</v>
      </c>
      <c r="S616" s="127">
        <v>1.4E-2</v>
      </c>
      <c r="T616" s="127">
        <v>0.03</v>
      </c>
      <c r="U616" s="127">
        <v>3.5999999999999997E-2</v>
      </c>
      <c r="V616" s="127">
        <v>4.2999999999999997E-2</v>
      </c>
      <c r="W616" s="127">
        <v>0.36299999999999999</v>
      </c>
      <c r="X616" s="127">
        <v>0.79600000000000004</v>
      </c>
      <c r="Y616" s="127">
        <v>0.52</v>
      </c>
      <c r="Z616" s="134">
        <v>1.2999999999999999E-2</v>
      </c>
      <c r="AA616" s="134">
        <v>0.76100000000000001</v>
      </c>
      <c r="AB616" s="134">
        <v>9.3137313432835822E-2</v>
      </c>
      <c r="AC616" s="127">
        <v>9.0999999999999998E-2</v>
      </c>
    </row>
    <row r="617" spans="1:29" x14ac:dyDescent="0.2">
      <c r="A617" s="147" t="s">
        <v>172</v>
      </c>
      <c r="B617" s="130" t="s">
        <v>23</v>
      </c>
      <c r="C617" s="127">
        <v>3.5004521807193691E-2</v>
      </c>
      <c r="D617" s="127">
        <v>8.6204766999759277E-2</v>
      </c>
      <c r="E617" s="127">
        <v>0.36476014052032935</v>
      </c>
      <c r="F617" s="127">
        <v>1.8919690806897219E-2</v>
      </c>
      <c r="G617" s="127">
        <v>2.0621752772183415E-2</v>
      </c>
      <c r="H617" s="127">
        <v>3.6005693622728915E-2</v>
      </c>
      <c r="I617" s="127">
        <v>1.8555509141120335E-2</v>
      </c>
      <c r="J617" s="127">
        <v>1.3021777183609742E-2</v>
      </c>
      <c r="K617" s="127">
        <v>2.5316924333919428E-2</v>
      </c>
      <c r="L617" s="127">
        <v>2.4586548050206068E-2</v>
      </c>
      <c r="M617" s="127">
        <v>4.3885773038938682E-2</v>
      </c>
      <c r="N617" s="127">
        <v>3.3738922290506859E-2</v>
      </c>
      <c r="O617" s="127">
        <v>2.1000000000000001E-2</v>
      </c>
      <c r="P617" s="127">
        <v>2.8000000000000001E-2</v>
      </c>
      <c r="Q617" s="127">
        <v>3.9E-2</v>
      </c>
      <c r="R617" s="127">
        <v>9.1999999999999998E-2</v>
      </c>
      <c r="S617" s="127">
        <v>0.20499999999999999</v>
      </c>
      <c r="T617" s="127">
        <v>4.5999999999999999E-2</v>
      </c>
      <c r="U617" s="127">
        <v>0.25800000000000001</v>
      </c>
      <c r="V617" s="127">
        <v>0.20799999999999999</v>
      </c>
      <c r="W617" s="127">
        <v>1.339</v>
      </c>
      <c r="X617" s="127">
        <v>0.36</v>
      </c>
      <c r="Y617" s="127">
        <v>0.29599999999999999</v>
      </c>
      <c r="Z617" s="134">
        <v>0.42099999999999999</v>
      </c>
      <c r="AA617" s="134">
        <v>0.51700000000000002</v>
      </c>
      <c r="AB617" s="134">
        <v>0.45444063926940642</v>
      </c>
      <c r="AC617" s="127">
        <v>0.379</v>
      </c>
    </row>
    <row r="618" spans="1:29" x14ac:dyDescent="0.2">
      <c r="A618" s="147" t="s">
        <v>173</v>
      </c>
      <c r="B618" s="130" t="s">
        <v>24</v>
      </c>
      <c r="C618" s="127">
        <v>1.2895763710977831E-3</v>
      </c>
      <c r="D618" s="127">
        <v>8.9337190514804602E-3</v>
      </c>
      <c r="E618" s="127">
        <v>209.102</v>
      </c>
      <c r="F618" s="127">
        <v>226.78399999999999</v>
      </c>
      <c r="G618" s="127">
        <v>330.08600000000001</v>
      </c>
      <c r="H618" s="127">
        <v>333.41800000000001</v>
      </c>
      <c r="I618" s="127">
        <v>327.24299999999999</v>
      </c>
      <c r="J618" s="127">
        <v>310.14400000000001</v>
      </c>
      <c r="K618" s="127">
        <v>345.459</v>
      </c>
      <c r="L618" s="127">
        <v>345.459</v>
      </c>
      <c r="M618" s="127">
        <v>338.59800000000001</v>
      </c>
      <c r="N618" s="127">
        <v>306.06</v>
      </c>
      <c r="O618" s="127">
        <v>424.42</v>
      </c>
      <c r="P618" s="127">
        <v>411.68700000000001</v>
      </c>
      <c r="Q618" s="127">
        <v>498.33199999999999</v>
      </c>
      <c r="R618" s="127">
        <v>384.214</v>
      </c>
      <c r="S618" s="127">
        <v>333.31099999999998</v>
      </c>
      <c r="T618" s="127">
        <v>420.50599999999997</v>
      </c>
      <c r="U618" s="127">
        <v>460.83600000000001</v>
      </c>
      <c r="V618" s="127">
        <v>318.904</v>
      </c>
      <c r="W618" s="127">
        <v>241.345</v>
      </c>
      <c r="X618" s="127">
        <v>368.173</v>
      </c>
      <c r="Y618" s="127">
        <v>312.89299999999997</v>
      </c>
      <c r="Z618" s="134">
        <v>262.47219061139339</v>
      </c>
      <c r="AA618" s="134">
        <v>95.177999999999997</v>
      </c>
      <c r="AB618" s="134">
        <v>31.944624267469802</v>
      </c>
      <c r="AC618" s="127">
        <v>43.579000000000001</v>
      </c>
    </row>
    <row r="619" spans="1:29" x14ac:dyDescent="0.2">
      <c r="A619" s="147" t="s">
        <v>174</v>
      </c>
      <c r="B619" s="130" t="s">
        <v>25</v>
      </c>
      <c r="C619" s="127">
        <v>16.952851687177827</v>
      </c>
      <c r="D619" s="127">
        <v>27.500041513676365</v>
      </c>
      <c r="E619" s="127">
        <v>24.603863908888439</v>
      </c>
      <c r="F619" s="127">
        <v>32.872536725802334</v>
      </c>
      <c r="G619" s="127">
        <v>31.386067790543514</v>
      </c>
      <c r="H619" s="127">
        <v>38.503169244286184</v>
      </c>
      <c r="I619" s="127">
        <v>40.261302272799099</v>
      </c>
      <c r="J619" s="127">
        <v>37.20335738712955</v>
      </c>
      <c r="K619" s="127">
        <v>34.830914014464824</v>
      </c>
      <c r="L619" s="127">
        <v>32.818016175329653</v>
      </c>
      <c r="M619" s="127">
        <v>26.812567522590381</v>
      </c>
      <c r="N619" s="127">
        <v>38.984344813748436</v>
      </c>
      <c r="O619" s="127">
        <v>33.595999999999997</v>
      </c>
      <c r="P619" s="127">
        <v>37.558999999999997</v>
      </c>
      <c r="Q619" s="127">
        <v>33.817999999999998</v>
      </c>
      <c r="R619" s="127">
        <v>30.173999999999999</v>
      </c>
      <c r="S619" s="127">
        <v>37.685000000000002</v>
      </c>
      <c r="T619" s="127">
        <v>37.027000000000001</v>
      </c>
      <c r="U619" s="127">
        <v>32.698999999999998</v>
      </c>
      <c r="V619" s="127">
        <v>40.302999999999997</v>
      </c>
      <c r="W619" s="127">
        <v>33.814999999999998</v>
      </c>
      <c r="X619" s="127">
        <v>39.731000000000002</v>
      </c>
      <c r="Y619" s="127">
        <v>57.893999999999998</v>
      </c>
      <c r="Z619" s="134">
        <v>76.046999999999997</v>
      </c>
      <c r="AA619" s="134">
        <v>152.934</v>
      </c>
      <c r="AB619" s="134">
        <v>120.24853453134571</v>
      </c>
      <c r="AC619" s="127">
        <v>153.142</v>
      </c>
    </row>
    <row r="620" spans="1:29" x14ac:dyDescent="0.2">
      <c r="A620" s="147" t="s">
        <v>107</v>
      </c>
      <c r="B620" s="130" t="s">
        <v>26</v>
      </c>
      <c r="C620" s="127">
        <v>62.84060001051138</v>
      </c>
      <c r="D620" s="127">
        <v>71.599369889112879</v>
      </c>
      <c r="E620" s="127">
        <v>43.466045916838425</v>
      </c>
      <c r="F620" s="127">
        <v>55.907664138543176</v>
      </c>
      <c r="G620" s="127">
        <v>62.906804221299936</v>
      </c>
      <c r="H620" s="127">
        <v>76.881649782968708</v>
      </c>
      <c r="I620" s="127">
        <v>83.498671722425556</v>
      </c>
      <c r="J620" s="127">
        <v>71.425366592597868</v>
      </c>
      <c r="K620" s="127">
        <v>74.009687286525846</v>
      </c>
      <c r="L620" s="127">
        <v>48.062540569834759</v>
      </c>
      <c r="M620" s="127">
        <v>72.288686726256202</v>
      </c>
      <c r="N620" s="127">
        <v>67.820206508454319</v>
      </c>
      <c r="O620" s="127">
        <v>49.683999999999997</v>
      </c>
      <c r="P620" s="127">
        <v>46.006</v>
      </c>
      <c r="Q620" s="127">
        <v>63.722999999999999</v>
      </c>
      <c r="R620" s="127">
        <v>65.402000000000001</v>
      </c>
      <c r="S620" s="127">
        <v>86.873000000000005</v>
      </c>
      <c r="T620" s="127">
        <v>79.638999999999996</v>
      </c>
      <c r="U620" s="127">
        <v>92.085999999999999</v>
      </c>
      <c r="V620" s="127">
        <v>87.194999999999993</v>
      </c>
      <c r="W620" s="127">
        <v>101.676</v>
      </c>
      <c r="X620" s="127">
        <v>102.288</v>
      </c>
      <c r="Y620" s="127">
        <v>104.483</v>
      </c>
      <c r="Z620" s="134">
        <v>115.578</v>
      </c>
      <c r="AA620" s="134">
        <v>82.891999999999996</v>
      </c>
      <c r="AB620" s="134">
        <v>100.69077213225265</v>
      </c>
      <c r="AC620" s="127">
        <v>100.65</v>
      </c>
    </row>
    <row r="621" spans="1:29" x14ac:dyDescent="0.2">
      <c r="A621" s="147" t="s">
        <v>175</v>
      </c>
      <c r="B621" s="130" t="s">
        <v>27</v>
      </c>
      <c r="C621" s="127">
        <v>26.319774254799945</v>
      </c>
      <c r="D621" s="127">
        <v>32.84534332163561</v>
      </c>
      <c r="E621" s="127">
        <v>30.82191527131182</v>
      </c>
      <c r="F621" s="127">
        <v>32.751372264141615</v>
      </c>
      <c r="G621" s="127">
        <v>44.191903114666601</v>
      </c>
      <c r="H621" s="127">
        <v>36.846709834263542</v>
      </c>
      <c r="I621" s="127">
        <v>34.558737457230031</v>
      </c>
      <c r="J621" s="127">
        <v>33.073102980115621</v>
      </c>
      <c r="K621" s="127">
        <v>37.809443295268721</v>
      </c>
      <c r="L621" s="127">
        <v>36.514853498930144</v>
      </c>
      <c r="M621" s="127">
        <v>37.799435102824383</v>
      </c>
      <c r="N621" s="127">
        <v>46.929202442367576</v>
      </c>
      <c r="O621" s="127">
        <v>78.798000000000002</v>
      </c>
      <c r="P621" s="127">
        <v>78.17</v>
      </c>
      <c r="Q621" s="127">
        <v>93.864000000000004</v>
      </c>
      <c r="R621" s="127">
        <v>86.054000000000002</v>
      </c>
      <c r="S621" s="127">
        <v>94.754000000000005</v>
      </c>
      <c r="T621" s="127">
        <v>73.801000000000002</v>
      </c>
      <c r="U621" s="127">
        <v>88.468000000000004</v>
      </c>
      <c r="V621" s="127">
        <v>96.491</v>
      </c>
      <c r="W621" s="127">
        <v>162.38200000000001</v>
      </c>
      <c r="X621" s="127">
        <v>104.732</v>
      </c>
      <c r="Y621" s="127">
        <v>122.735</v>
      </c>
      <c r="Z621" s="134">
        <v>108.02800000000001</v>
      </c>
      <c r="AA621" s="134">
        <v>127.577</v>
      </c>
      <c r="AB621" s="134">
        <v>89.917854494729355</v>
      </c>
      <c r="AC621" s="127">
        <v>145.34200000000001</v>
      </c>
    </row>
    <row r="622" spans="1:29" x14ac:dyDescent="0.2">
      <c r="A622" s="147" t="s">
        <v>176</v>
      </c>
      <c r="B622" s="130" t="s">
        <v>28</v>
      </c>
      <c r="C622" s="127">
        <v>3.5845550141422442</v>
      </c>
      <c r="D622" s="127">
        <v>5.6104382506502519</v>
      </c>
      <c r="E622" s="127">
        <v>6.5920637756182989</v>
      </c>
      <c r="F622" s="127">
        <v>9.569727850958607</v>
      </c>
      <c r="G622" s="127">
        <v>15.396694163422442</v>
      </c>
      <c r="H622" s="127">
        <v>11.064924585920668</v>
      </c>
      <c r="I622" s="127">
        <v>13.995974883050874</v>
      </c>
      <c r="J622" s="127">
        <v>23.292403764720678</v>
      </c>
      <c r="K622" s="127">
        <v>12.183733477930637</v>
      </c>
      <c r="L622" s="127">
        <v>21.514852725511147</v>
      </c>
      <c r="M622" s="127">
        <v>19.214461053859878</v>
      </c>
      <c r="N622" s="127">
        <v>21.036489391564736</v>
      </c>
      <c r="O622" s="127">
        <v>23.335999999999999</v>
      </c>
      <c r="P622" s="127">
        <v>23.818999999999999</v>
      </c>
      <c r="Q622" s="127">
        <v>37.686999999999998</v>
      </c>
      <c r="R622" s="127">
        <v>26.762</v>
      </c>
      <c r="S622" s="127">
        <v>23.972000000000001</v>
      </c>
      <c r="T622" s="127">
        <v>34.326000000000001</v>
      </c>
      <c r="U622" s="127">
        <v>58.642000000000003</v>
      </c>
      <c r="V622" s="127">
        <v>43.24</v>
      </c>
      <c r="W622" s="127">
        <v>57.783000000000001</v>
      </c>
      <c r="X622" s="127">
        <v>32.250999999999998</v>
      </c>
      <c r="Y622" s="127">
        <v>30.869</v>
      </c>
      <c r="Z622" s="134">
        <v>35.564</v>
      </c>
      <c r="AA622" s="134">
        <v>57.435000000000002</v>
      </c>
      <c r="AB622" s="134">
        <v>57.323874447949528</v>
      </c>
      <c r="AC622" s="127">
        <v>43.02</v>
      </c>
    </row>
    <row r="623" spans="1:29" x14ac:dyDescent="0.2">
      <c r="A623" s="147" t="s">
        <v>108</v>
      </c>
      <c r="B623" s="130" t="s">
        <v>29</v>
      </c>
      <c r="C623" s="127">
        <v>11.166203279887323</v>
      </c>
      <c r="D623" s="127">
        <v>23.186567811806693</v>
      </c>
      <c r="E623" s="127">
        <v>8.8808241355083961</v>
      </c>
      <c r="F623" s="127">
        <v>4.1502859664386103</v>
      </c>
      <c r="G623" s="127">
        <v>12.221411848146552</v>
      </c>
      <c r="H623" s="127">
        <v>12.755645412058072</v>
      </c>
      <c r="I623" s="127">
        <v>10.147836283528683</v>
      </c>
      <c r="J623" s="127">
        <v>12.668086289393042</v>
      </c>
      <c r="K623" s="127">
        <v>7.0745244120020558</v>
      </c>
      <c r="L623" s="127">
        <v>15.925298628057989</v>
      </c>
      <c r="M623" s="127">
        <v>20.442150442352553</v>
      </c>
      <c r="N623" s="127">
        <v>19.251094367354401</v>
      </c>
      <c r="O623" s="127">
        <v>14.351000000000001</v>
      </c>
      <c r="P623" s="127">
        <v>23.56</v>
      </c>
      <c r="Q623" s="127">
        <v>19.292999999999999</v>
      </c>
      <c r="R623" s="127">
        <v>23.302</v>
      </c>
      <c r="S623" s="127">
        <v>26.859000000000002</v>
      </c>
      <c r="T623" s="127">
        <v>22.541</v>
      </c>
      <c r="U623" s="127">
        <v>26.861999999999998</v>
      </c>
      <c r="V623" s="127">
        <v>43.353000000000002</v>
      </c>
      <c r="W623" s="127">
        <v>42.463999999999999</v>
      </c>
      <c r="X623" s="127">
        <v>50.073999999999998</v>
      </c>
      <c r="Y623" s="127">
        <v>31.943999999999999</v>
      </c>
      <c r="Z623" s="134">
        <v>31.893999999999998</v>
      </c>
      <c r="AA623" s="134">
        <v>46.393999999999998</v>
      </c>
      <c r="AB623" s="134">
        <v>54.400327657616202</v>
      </c>
      <c r="AC623" s="127">
        <v>65.033000000000001</v>
      </c>
    </row>
    <row r="624" spans="1:29" x14ac:dyDescent="0.2">
      <c r="A624" s="147" t="s">
        <v>109</v>
      </c>
      <c r="B624" s="130" t="s">
        <v>30</v>
      </c>
      <c r="C624" s="127">
        <v>0.1123972929874478</v>
      </c>
      <c r="D624" s="127">
        <v>0.1434184892600123</v>
      </c>
      <c r="E624" s="127">
        <v>0.1656293319015075</v>
      </c>
      <c r="F624" s="127">
        <v>0.26650500924875414</v>
      </c>
      <c r="G624" s="127">
        <v>0.33786226818582432</v>
      </c>
      <c r="H624" s="127">
        <v>0.32363023079087444</v>
      </c>
      <c r="I624" s="127">
        <v>0.3077615478037935</v>
      </c>
      <c r="J624" s="127">
        <v>0.29354826821636049</v>
      </c>
      <c r="K624" s="127">
        <v>0.27026365036427563</v>
      </c>
      <c r="L624" s="127">
        <v>0.41377660544126954</v>
      </c>
      <c r="M624" s="127">
        <v>0.63697797187094718</v>
      </c>
      <c r="N624" s="127">
        <v>0.99583068441324085</v>
      </c>
      <c r="O624" s="127">
        <v>5.5789999999999997</v>
      </c>
      <c r="P624" s="127">
        <v>4.7720000000000002</v>
      </c>
      <c r="Q624" s="127">
        <v>3.5979999999999999</v>
      </c>
      <c r="R624" s="127">
        <v>5.5119999999999996</v>
      </c>
      <c r="S624" s="127">
        <v>6.4459999999999997</v>
      </c>
      <c r="T624" s="127">
        <v>6.2729999999999997</v>
      </c>
      <c r="U624" s="127">
        <v>9.8030000000000008</v>
      </c>
      <c r="V624" s="127">
        <v>9.8160000000000007</v>
      </c>
      <c r="W624" s="127">
        <v>10.731999999999999</v>
      </c>
      <c r="X624" s="127">
        <v>8.718</v>
      </c>
      <c r="Y624" s="127">
        <v>12.664</v>
      </c>
      <c r="Z624" s="134">
        <v>6.4119999999999999</v>
      </c>
      <c r="AA624" s="134">
        <v>4.83</v>
      </c>
      <c r="AB624" s="134">
        <v>6.1873019619412899</v>
      </c>
      <c r="AC624" s="127">
        <v>7.1429999999999998</v>
      </c>
    </row>
    <row r="625" spans="1:29" x14ac:dyDescent="0.2">
      <c r="A625" s="147" t="s">
        <v>177</v>
      </c>
      <c r="B625" s="130" t="s">
        <v>31</v>
      </c>
      <c r="C625" s="127">
        <v>24.322135108601465</v>
      </c>
      <c r="D625" s="127">
        <v>30.424268158790131</v>
      </c>
      <c r="E625" s="127">
        <v>26.355468747785384</v>
      </c>
      <c r="F625" s="127">
        <v>27.769762212079335</v>
      </c>
      <c r="G625" s="127">
        <v>35.525867023304734</v>
      </c>
      <c r="H625" s="127">
        <v>40.255507861921664</v>
      </c>
      <c r="I625" s="127">
        <v>35.281292987731277</v>
      </c>
      <c r="J625" s="127">
        <v>42.086766373917669</v>
      </c>
      <c r="K625" s="127">
        <v>41.364650231117707</v>
      </c>
      <c r="L625" s="127">
        <v>38.488564189910043</v>
      </c>
      <c r="M625" s="127">
        <v>37.419131406463094</v>
      </c>
      <c r="N625" s="127">
        <v>38.250332936388517</v>
      </c>
      <c r="O625" s="127">
        <v>38.201000000000001</v>
      </c>
      <c r="P625" s="127">
        <v>41.618000000000002</v>
      </c>
      <c r="Q625" s="127">
        <v>47.491</v>
      </c>
      <c r="R625" s="127">
        <v>42.612000000000002</v>
      </c>
      <c r="S625" s="127">
        <v>49.427999999999997</v>
      </c>
      <c r="T625" s="127">
        <v>50.66</v>
      </c>
      <c r="U625" s="127">
        <v>55.988</v>
      </c>
      <c r="V625" s="127">
        <v>61.122999999999998</v>
      </c>
      <c r="W625" s="127">
        <v>61.378</v>
      </c>
      <c r="X625" s="127">
        <v>65.942999999999998</v>
      </c>
      <c r="Y625" s="127">
        <v>73.06</v>
      </c>
      <c r="Z625" s="134">
        <v>64.382000000000005</v>
      </c>
      <c r="AA625" s="134">
        <v>66.096000000000004</v>
      </c>
      <c r="AB625" s="134">
        <v>76.206920050106845</v>
      </c>
      <c r="AC625" s="127">
        <v>84.206000000000003</v>
      </c>
    </row>
    <row r="626" spans="1:29" x14ac:dyDescent="0.2">
      <c r="A626" s="147" t="s">
        <v>110</v>
      </c>
      <c r="B626" s="130" t="s">
        <v>32</v>
      </c>
      <c r="C626" s="127">
        <v>35.994999999999997</v>
      </c>
      <c r="D626" s="127">
        <v>48.716999999999999</v>
      </c>
      <c r="E626" s="127">
        <v>64.307000000000002</v>
      </c>
      <c r="F626" s="127">
        <v>45.075000000000003</v>
      </c>
      <c r="G626" s="127">
        <v>57.753</v>
      </c>
      <c r="H626" s="127">
        <v>61.628999999999998</v>
      </c>
      <c r="I626" s="127">
        <v>53.68</v>
      </c>
      <c r="J626" s="127">
        <v>44.835000000000001</v>
      </c>
      <c r="K626" s="127">
        <v>49.158000000000001</v>
      </c>
      <c r="L626" s="127">
        <v>44.786999999999999</v>
      </c>
      <c r="M626" s="127">
        <v>46.814999999999998</v>
      </c>
      <c r="N626" s="127">
        <v>44.777999999999999</v>
      </c>
      <c r="O626" s="127">
        <v>41.44</v>
      </c>
      <c r="P626" s="127">
        <v>44.167000000000002</v>
      </c>
      <c r="Q626" s="127">
        <v>45.043999999999997</v>
      </c>
      <c r="R626" s="127">
        <v>39.963999999999999</v>
      </c>
      <c r="S626" s="127">
        <v>51.597000000000001</v>
      </c>
      <c r="T626" s="127">
        <v>42.258000000000003</v>
      </c>
      <c r="U626" s="127">
        <v>48.594999999999999</v>
      </c>
      <c r="V626" s="127">
        <v>61.402000000000001</v>
      </c>
      <c r="W626" s="127">
        <v>65.841999999999999</v>
      </c>
      <c r="X626" s="127">
        <v>58.390999999999998</v>
      </c>
      <c r="Y626" s="127">
        <v>58.174999999999997</v>
      </c>
      <c r="Z626" s="134">
        <v>58.338000000000001</v>
      </c>
      <c r="AA626" s="134">
        <v>61.286999999999999</v>
      </c>
      <c r="AB626" s="134">
        <v>62.031529017156615</v>
      </c>
      <c r="AC626" s="127">
        <v>56.695</v>
      </c>
    </row>
    <row r="627" spans="1:29" x14ac:dyDescent="0.2">
      <c r="A627" s="147" t="s">
        <v>178</v>
      </c>
      <c r="B627" s="130" t="s">
        <v>33</v>
      </c>
      <c r="C627" s="127">
        <v>7.3040000000000003</v>
      </c>
      <c r="D627" s="127">
        <v>9.8659999999999997</v>
      </c>
      <c r="E627" s="127">
        <v>2.7265856649602456</v>
      </c>
      <c r="F627" s="127">
        <v>3.147698231684795</v>
      </c>
      <c r="G627" s="127">
        <v>3.3484209679211605</v>
      </c>
      <c r="H627" s="127">
        <v>2.3603249581672459</v>
      </c>
      <c r="I627" s="127">
        <v>2.6760621966133868</v>
      </c>
      <c r="J627" s="127">
        <v>3.9854107120388598</v>
      </c>
      <c r="K627" s="127">
        <v>3.2702689046530433</v>
      </c>
      <c r="L627" s="127">
        <v>3.4903240541014684</v>
      </c>
      <c r="M627" s="127">
        <v>1.5169999999999999</v>
      </c>
      <c r="N627" s="127">
        <v>1.78</v>
      </c>
      <c r="O627" s="127">
        <v>1.968</v>
      </c>
      <c r="P627" s="127">
        <v>3.5670000000000002</v>
      </c>
      <c r="Q627" s="127">
        <v>7.57</v>
      </c>
      <c r="R627" s="127">
        <v>11.877000000000001</v>
      </c>
      <c r="S627" s="127">
        <v>10.448</v>
      </c>
      <c r="T627" s="127">
        <v>9.8629999999999995</v>
      </c>
      <c r="U627" s="127">
        <v>13.766</v>
      </c>
      <c r="V627" s="127">
        <v>13.557</v>
      </c>
      <c r="W627" s="127">
        <v>10.858000000000001</v>
      </c>
      <c r="X627" s="127">
        <v>12.442</v>
      </c>
      <c r="Y627" s="127">
        <v>9.4770000000000003</v>
      </c>
      <c r="Z627" s="134">
        <v>6.798</v>
      </c>
      <c r="AA627" s="134">
        <v>8.5890000000000004</v>
      </c>
      <c r="AB627" s="134">
        <v>8.2288959747141401</v>
      </c>
      <c r="AC627" s="127">
        <v>7.9969999999999999</v>
      </c>
    </row>
    <row r="628" spans="1:29" x14ac:dyDescent="0.2">
      <c r="A628" s="147" t="s">
        <v>179</v>
      </c>
      <c r="B628" s="130" t="s">
        <v>34</v>
      </c>
      <c r="C628" s="127">
        <v>18.613</v>
      </c>
      <c r="D628" s="127">
        <v>16.765999999999998</v>
      </c>
      <c r="E628" s="127">
        <v>17.029</v>
      </c>
      <c r="F628" s="127">
        <v>21.576000000000001</v>
      </c>
      <c r="G628" s="127">
        <v>23.114000000000001</v>
      </c>
      <c r="H628" s="127">
        <v>26.451000000000001</v>
      </c>
      <c r="I628" s="127">
        <v>25.338000000000001</v>
      </c>
      <c r="J628" s="127">
        <v>20.407</v>
      </c>
      <c r="K628" s="127">
        <v>14.348000000000001</v>
      </c>
      <c r="L628" s="127">
        <v>16.632000000000001</v>
      </c>
      <c r="M628" s="127">
        <v>21.780999999999999</v>
      </c>
      <c r="N628" s="127">
        <v>23.565000000000001</v>
      </c>
      <c r="O628" s="127">
        <v>28.792999999999999</v>
      </c>
      <c r="P628" s="127">
        <v>33.308</v>
      </c>
      <c r="Q628" s="127">
        <v>43.484000000000002</v>
      </c>
      <c r="R628" s="127">
        <v>73.878</v>
      </c>
      <c r="S628" s="127">
        <v>88.734999999999999</v>
      </c>
      <c r="T628" s="127">
        <v>103.46599999999999</v>
      </c>
      <c r="U628" s="127">
        <v>112.797</v>
      </c>
      <c r="V628" s="127">
        <v>107.569</v>
      </c>
      <c r="W628" s="127">
        <v>105.39</v>
      </c>
      <c r="X628" s="127">
        <v>92.896000000000001</v>
      </c>
      <c r="Y628" s="127">
        <v>129.57400000000001</v>
      </c>
      <c r="Z628" s="134">
        <v>117.863</v>
      </c>
      <c r="AA628" s="134">
        <v>114.55800000000001</v>
      </c>
      <c r="AB628" s="134">
        <v>115.50153985287048</v>
      </c>
      <c r="AC628" s="127">
        <v>116.65900000000001</v>
      </c>
    </row>
    <row r="629" spans="1:29" x14ac:dyDescent="0.2">
      <c r="A629" s="147" t="s">
        <v>180</v>
      </c>
      <c r="B629" s="130" t="s">
        <v>35</v>
      </c>
      <c r="C629" s="127">
        <v>2.1319717764205808</v>
      </c>
      <c r="D629" s="127">
        <v>4.0070029120232276</v>
      </c>
      <c r="E629" s="127">
        <v>2.2027964375885869</v>
      </c>
      <c r="F629" s="127">
        <v>1.4891372152988664</v>
      </c>
      <c r="G629" s="127">
        <v>4.8199349256371224</v>
      </c>
      <c r="H629" s="127">
        <v>6.1667088151040819</v>
      </c>
      <c r="I629" s="127">
        <v>6.8510937620368875</v>
      </c>
      <c r="J629" s="127">
        <v>7.6562652588341757</v>
      </c>
      <c r="K629" s="127">
        <v>7.9571822132086396</v>
      </c>
      <c r="L629" s="127">
        <v>5.1017120796622546</v>
      </c>
      <c r="M629" s="127">
        <v>6.9876961044355816</v>
      </c>
      <c r="N629" s="127">
        <v>10.316577968382878</v>
      </c>
      <c r="O629" s="127">
        <v>19.986000000000001</v>
      </c>
      <c r="P629" s="127">
        <v>17.800999999999998</v>
      </c>
      <c r="Q629" s="127">
        <v>24.942</v>
      </c>
      <c r="R629" s="127">
        <v>19.443999999999999</v>
      </c>
      <c r="S629" s="127">
        <v>19.010000000000002</v>
      </c>
      <c r="T629" s="127">
        <v>21.931999999999999</v>
      </c>
      <c r="U629" s="127">
        <v>21.95</v>
      </c>
      <c r="V629" s="127">
        <v>22.024999999999999</v>
      </c>
      <c r="W629" s="127">
        <v>20.734000000000002</v>
      </c>
      <c r="X629" s="127">
        <v>19.213000000000001</v>
      </c>
      <c r="Y629" s="127">
        <v>21.202000000000002</v>
      </c>
      <c r="Z629" s="134">
        <v>22.315999999999999</v>
      </c>
      <c r="AA629" s="134">
        <v>21.123999999999999</v>
      </c>
      <c r="AB629" s="134">
        <v>21.874484315589353</v>
      </c>
      <c r="AC629" s="127">
        <v>22.114999999999998</v>
      </c>
    </row>
    <row r="630" spans="1:29" x14ac:dyDescent="0.2">
      <c r="A630" s="147" t="s">
        <v>111</v>
      </c>
      <c r="B630" s="130" t="s">
        <v>36</v>
      </c>
      <c r="C630" s="127">
        <v>0.2792074404165617</v>
      </c>
      <c r="D630" s="127">
        <v>0.35380046594175796</v>
      </c>
      <c r="E630" s="127">
        <v>0.29968053041742032</v>
      </c>
      <c r="F630" s="127">
        <v>0.46368202311897305</v>
      </c>
      <c r="G630" s="127">
        <v>0.41504838404934652</v>
      </c>
      <c r="H630" s="127">
        <v>0.32163957641445146</v>
      </c>
      <c r="I630" s="127">
        <v>0.33043295416482393</v>
      </c>
      <c r="J630" s="127">
        <v>0.23473979711263149</v>
      </c>
      <c r="K630" s="127">
        <v>0.21148464500960806</v>
      </c>
      <c r="L630" s="127">
        <v>0.35833448458525796</v>
      </c>
      <c r="M630" s="127">
        <v>0.32990904960247597</v>
      </c>
      <c r="N630" s="127">
        <v>0.36457362404988364</v>
      </c>
      <c r="O630" s="127">
        <v>0.69399999999999995</v>
      </c>
      <c r="P630" s="127">
        <v>0.47799999999999998</v>
      </c>
      <c r="Q630" s="127">
        <v>1.6679999999999999</v>
      </c>
      <c r="R630" s="127">
        <v>1.1200000000000001</v>
      </c>
      <c r="S630" s="127">
        <v>1.246</v>
      </c>
      <c r="T630" s="127">
        <v>1.153</v>
      </c>
      <c r="U630" s="127">
        <v>1.6259999999999999</v>
      </c>
      <c r="V630" s="127">
        <v>1.7629999999999999</v>
      </c>
      <c r="W630" s="127">
        <v>2.3039999999999998</v>
      </c>
      <c r="X630" s="127">
        <v>3.073</v>
      </c>
      <c r="Y630" s="127">
        <v>4.1879999999999997</v>
      </c>
      <c r="Z630" s="134">
        <v>3.9020000000000001</v>
      </c>
      <c r="AA630" s="134">
        <v>5.766</v>
      </c>
      <c r="AB630" s="134">
        <v>6.6540283140283139</v>
      </c>
      <c r="AC630" s="127">
        <v>25.263000000000002</v>
      </c>
    </row>
    <row r="631" spans="1:29" x14ac:dyDescent="0.2">
      <c r="A631" s="147" t="s">
        <v>181</v>
      </c>
      <c r="B631" s="130" t="s">
        <v>37</v>
      </c>
      <c r="C631" s="127">
        <v>33.135156339569477</v>
      </c>
      <c r="D631" s="127">
        <v>40.678417600028652</v>
      </c>
      <c r="E631" s="127">
        <v>30.9212888696728</v>
      </c>
      <c r="F631" s="127">
        <v>35.387104338192671</v>
      </c>
      <c r="G631" s="127">
        <v>45.801497530907071</v>
      </c>
      <c r="H631" s="127">
        <v>44.315628599834909</v>
      </c>
      <c r="I631" s="127">
        <v>41.996192798424332</v>
      </c>
      <c r="J631" s="127">
        <v>52.353347187959834</v>
      </c>
      <c r="K631" s="127">
        <v>58.068859752068263</v>
      </c>
      <c r="L631" s="127">
        <v>59.790285658058288</v>
      </c>
      <c r="M631" s="127">
        <v>60.851061929035573</v>
      </c>
      <c r="N631" s="127">
        <v>125.64822668006295</v>
      </c>
      <c r="O631" s="127">
        <v>58.308</v>
      </c>
      <c r="P631" s="127">
        <v>66.707999999999998</v>
      </c>
      <c r="Q631" s="127">
        <v>68.501999999999995</v>
      </c>
      <c r="R631" s="127">
        <v>68.206000000000003</v>
      </c>
      <c r="S631" s="127">
        <v>73.039000000000001</v>
      </c>
      <c r="T631" s="127">
        <v>54.857999999999997</v>
      </c>
      <c r="U631" s="127">
        <v>72.983000000000004</v>
      </c>
      <c r="V631" s="127">
        <v>74.546999999999997</v>
      </c>
      <c r="W631" s="127">
        <v>84.155000000000001</v>
      </c>
      <c r="X631" s="127">
        <v>78.123000000000005</v>
      </c>
      <c r="Y631" s="127">
        <v>90.527000000000001</v>
      </c>
      <c r="Z631" s="134">
        <v>85.001999999999995</v>
      </c>
      <c r="AA631" s="134">
        <v>78.596000000000004</v>
      </c>
      <c r="AB631" s="134">
        <v>71.170805746802642</v>
      </c>
      <c r="AC631" s="127">
        <v>61.988</v>
      </c>
    </row>
    <row r="632" spans="1:29" x14ac:dyDescent="0.2">
      <c r="A632" s="147" t="s">
        <v>112</v>
      </c>
      <c r="B632" s="130" t="s">
        <v>38</v>
      </c>
      <c r="C632" s="127">
        <v>19.859727859793768</v>
      </c>
      <c r="D632" s="127">
        <v>34.661361688890324</v>
      </c>
      <c r="E632" s="127">
        <v>15.333592219908631</v>
      </c>
      <c r="F632" s="127">
        <v>33.568693845453595</v>
      </c>
      <c r="G632" s="127">
        <v>37.723050809004349</v>
      </c>
      <c r="H632" s="127">
        <v>35.850056991440781</v>
      </c>
      <c r="I632" s="127">
        <v>39.988495823609242</v>
      </c>
      <c r="J632" s="127">
        <v>49.197760777931542</v>
      </c>
      <c r="K632" s="127">
        <v>47.743469178896476</v>
      </c>
      <c r="L632" s="127">
        <v>68.159897110226822</v>
      </c>
      <c r="M632" s="127">
        <v>104.23917218531558</v>
      </c>
      <c r="N632" s="127">
        <v>42.09044066736358</v>
      </c>
      <c r="O632" s="127">
        <v>60.991999999999997</v>
      </c>
      <c r="P632" s="127">
        <v>72.611000000000004</v>
      </c>
      <c r="Q632" s="127">
        <v>70.486000000000004</v>
      </c>
      <c r="R632" s="127">
        <v>52.463999999999999</v>
      </c>
      <c r="S632" s="127">
        <v>111.431</v>
      </c>
      <c r="T632" s="127">
        <v>148.48699999999999</v>
      </c>
      <c r="U632" s="127">
        <v>73.778000000000006</v>
      </c>
      <c r="V632" s="127">
        <v>235.62100000000001</v>
      </c>
      <c r="W632" s="127">
        <v>236.102</v>
      </c>
      <c r="X632" s="127">
        <v>254.89099999999999</v>
      </c>
      <c r="Y632" s="127">
        <v>245.00700000000001</v>
      </c>
      <c r="Z632" s="134">
        <v>201.91900000000001</v>
      </c>
      <c r="AA632" s="134">
        <v>309.23</v>
      </c>
      <c r="AB632" s="134">
        <v>499.32011126892564</v>
      </c>
      <c r="AC632" s="127">
        <v>660.38800000000003</v>
      </c>
    </row>
    <row r="633" spans="1:29" x14ac:dyDescent="0.2">
      <c r="A633" s="147" t="s">
        <v>113</v>
      </c>
      <c r="B633" s="130" t="s">
        <v>39</v>
      </c>
      <c r="C633" s="127">
        <v>74.556499706157865</v>
      </c>
      <c r="D633" s="127">
        <v>74.473484941356247</v>
      </c>
      <c r="E633" s="127">
        <v>94.808235075092568</v>
      </c>
      <c r="F633" s="127">
        <v>83.576325255334396</v>
      </c>
      <c r="G633" s="127">
        <v>120.19935207799001</v>
      </c>
      <c r="H633" s="127">
        <v>122.49801990158375</v>
      </c>
      <c r="I633" s="127">
        <v>126.97346509530716</v>
      </c>
      <c r="J633" s="127">
        <v>131.92190743167856</v>
      </c>
      <c r="K633" s="127">
        <v>149.12654123904863</v>
      </c>
      <c r="L633" s="127">
        <v>153.92360921704332</v>
      </c>
      <c r="M633" s="127">
        <v>159.52200357530805</v>
      </c>
      <c r="N633" s="127">
        <v>180.31167018728277</v>
      </c>
      <c r="O633" s="127">
        <v>157.31800000000001</v>
      </c>
      <c r="P633" s="127">
        <v>167.91</v>
      </c>
      <c r="Q633" s="127">
        <v>193.989</v>
      </c>
      <c r="R633" s="127">
        <v>210.50399999999999</v>
      </c>
      <c r="S633" s="127">
        <v>254.185</v>
      </c>
      <c r="T633" s="127">
        <v>249.70099999999999</v>
      </c>
      <c r="U633" s="127">
        <v>287.95800000000003</v>
      </c>
      <c r="V633" s="127">
        <v>293.57900000000001</v>
      </c>
      <c r="W633" s="127">
        <v>325.53699999999998</v>
      </c>
      <c r="X633" s="127">
        <v>354.59500000000003</v>
      </c>
      <c r="Y633" s="127">
        <v>391.60899999999998</v>
      </c>
      <c r="Z633" s="134">
        <v>375.98200000000003</v>
      </c>
      <c r="AA633" s="134">
        <v>386.697</v>
      </c>
      <c r="AB633" s="134">
        <v>404.6969581611682</v>
      </c>
      <c r="AC633" s="127">
        <v>416.786</v>
      </c>
    </row>
    <row r="634" spans="1:29" x14ac:dyDescent="0.2">
      <c r="A634" s="147" t="s">
        <v>182</v>
      </c>
      <c r="B634" s="130" t="s">
        <v>40</v>
      </c>
      <c r="C634" s="127">
        <v>17.455057168953982</v>
      </c>
      <c r="D634" s="127">
        <v>30.965158723231834</v>
      </c>
      <c r="E634" s="127">
        <v>25.597216261185999</v>
      </c>
      <c r="F634" s="127">
        <v>31.478077280415526</v>
      </c>
      <c r="G634" s="127">
        <v>42.085004815976305</v>
      </c>
      <c r="H634" s="127">
        <v>41.656333963843153</v>
      </c>
      <c r="I634" s="127">
        <v>32.947296680404058</v>
      </c>
      <c r="J634" s="127">
        <v>35.013668349709022</v>
      </c>
      <c r="K634" s="127">
        <v>38.592640592496892</v>
      </c>
      <c r="L634" s="127">
        <v>36.218809120926643</v>
      </c>
      <c r="M634" s="127">
        <v>44.841570407984058</v>
      </c>
      <c r="N634" s="127">
        <v>47.913758822271561</v>
      </c>
      <c r="O634" s="127">
        <v>38.835999999999999</v>
      </c>
      <c r="P634" s="127">
        <v>41.311</v>
      </c>
      <c r="Q634" s="127">
        <v>58.094000000000001</v>
      </c>
      <c r="R634" s="127">
        <v>61.283999999999999</v>
      </c>
      <c r="S634" s="127">
        <v>63.045999999999999</v>
      </c>
      <c r="T634" s="127">
        <v>65.355999999999995</v>
      </c>
      <c r="U634" s="127">
        <v>75.578000000000003</v>
      </c>
      <c r="V634" s="127">
        <v>83.787000000000006</v>
      </c>
      <c r="W634" s="127">
        <v>93.759</v>
      </c>
      <c r="X634" s="127">
        <v>105.926</v>
      </c>
      <c r="Y634" s="127">
        <v>104.009</v>
      </c>
      <c r="Z634" s="134">
        <v>102.675</v>
      </c>
      <c r="AA634" s="134">
        <v>99.927999999999997</v>
      </c>
      <c r="AB634" s="134">
        <v>111.1848806396345</v>
      </c>
      <c r="AC634" s="127">
        <v>133.86199999999999</v>
      </c>
    </row>
    <row r="635" spans="1:29" x14ac:dyDescent="0.2">
      <c r="A635" s="147" t="s">
        <v>114</v>
      </c>
      <c r="B635" s="130" t="s">
        <v>41</v>
      </c>
      <c r="C635" s="127">
        <v>7.9729176947594222</v>
      </c>
      <c r="D635" s="127">
        <v>16.604137980734798</v>
      </c>
      <c r="E635" s="127">
        <v>14.566806782657343</v>
      </c>
      <c r="F635" s="127">
        <v>18.604770845841877</v>
      </c>
      <c r="G635" s="127">
        <v>22.837832211414767</v>
      </c>
      <c r="H635" s="127">
        <v>27.389583514691541</v>
      </c>
      <c r="I635" s="127">
        <v>24.430606922885655</v>
      </c>
      <c r="J635" s="127">
        <v>38.99790478591472</v>
      </c>
      <c r="K635" s="127">
        <v>34.987081748281078</v>
      </c>
      <c r="L635" s="127">
        <v>33.858175512187906</v>
      </c>
      <c r="M635" s="127">
        <v>34.913688788884997</v>
      </c>
      <c r="N635" s="127">
        <v>33.978823196987314</v>
      </c>
      <c r="O635" s="127">
        <v>27.523</v>
      </c>
      <c r="P635" s="127">
        <v>25.140999999999998</v>
      </c>
      <c r="Q635" s="127">
        <v>36.011000000000003</v>
      </c>
      <c r="R635" s="127">
        <v>37.707000000000001</v>
      </c>
      <c r="S635" s="127">
        <v>46.710999999999999</v>
      </c>
      <c r="T635" s="127">
        <v>59.613</v>
      </c>
      <c r="U635" s="127">
        <v>76.022000000000006</v>
      </c>
      <c r="V635" s="127">
        <v>80.394000000000005</v>
      </c>
      <c r="W635" s="127">
        <v>108.53</v>
      </c>
      <c r="X635" s="127">
        <v>119.64</v>
      </c>
      <c r="Y635" s="127">
        <v>109.78700000000001</v>
      </c>
      <c r="Z635" s="134">
        <v>96.781191272217725</v>
      </c>
      <c r="AA635" s="134">
        <v>97.415000000000006</v>
      </c>
      <c r="AB635" s="134">
        <v>97.248775890583559</v>
      </c>
      <c r="AC635" s="127">
        <v>107.238</v>
      </c>
    </row>
    <row r="636" spans="1:29" x14ac:dyDescent="0.2">
      <c r="A636" s="147" t="s">
        <v>115</v>
      </c>
      <c r="B636" s="130" t="s">
        <v>42</v>
      </c>
      <c r="C636" s="127">
        <v>43.283754011271874</v>
      </c>
      <c r="D636" s="127">
        <v>90.834261896445653</v>
      </c>
      <c r="E636" s="127">
        <v>72.658421473900916</v>
      </c>
      <c r="F636" s="127">
        <v>74.447468685009113</v>
      </c>
      <c r="G636" s="127">
        <v>118.28092871417086</v>
      </c>
      <c r="H636" s="127">
        <v>107.13906782233684</v>
      </c>
      <c r="I636" s="127">
        <v>70.520576883857558</v>
      </c>
      <c r="J636" s="127">
        <v>82.155609998065316</v>
      </c>
      <c r="K636" s="127">
        <v>115.26117130318342</v>
      </c>
      <c r="L636" s="127">
        <v>133.63429992311251</v>
      </c>
      <c r="M636" s="127">
        <v>123.6651453585196</v>
      </c>
      <c r="N636" s="127">
        <v>133.73180297409974</v>
      </c>
      <c r="O636" s="127">
        <v>121.499</v>
      </c>
      <c r="P636" s="127">
        <v>119.30800000000001</v>
      </c>
      <c r="Q636" s="127">
        <v>157.84399999999999</v>
      </c>
      <c r="R636" s="127">
        <v>153.12100000000001</v>
      </c>
      <c r="S636" s="127">
        <v>138.60400000000001</v>
      </c>
      <c r="T636" s="127">
        <v>161.61799999999999</v>
      </c>
      <c r="U636" s="127">
        <v>194.833</v>
      </c>
      <c r="V636" s="127">
        <v>184.18600000000001</v>
      </c>
      <c r="W636" s="127">
        <v>205.16800000000001</v>
      </c>
      <c r="X636" s="127">
        <v>221.148</v>
      </c>
      <c r="Y636" s="127">
        <v>247.4</v>
      </c>
      <c r="Z636" s="134">
        <v>279.85286855833198</v>
      </c>
      <c r="AA636" s="134">
        <v>216.655</v>
      </c>
      <c r="AB636" s="134">
        <v>249.81087501899347</v>
      </c>
      <c r="AC636" s="127">
        <v>252.19900000000001</v>
      </c>
    </row>
    <row r="637" spans="1:29" x14ac:dyDescent="0.2">
      <c r="A637" s="147" t="s">
        <v>116</v>
      </c>
      <c r="B637" s="130" t="s">
        <v>43</v>
      </c>
      <c r="C637" s="127">
        <v>105.87543903099683</v>
      </c>
      <c r="D637" s="127">
        <v>174.6487010149765</v>
      </c>
      <c r="E637" s="127">
        <v>152.56221659267385</v>
      </c>
      <c r="F637" s="127">
        <v>176.39460258654819</v>
      </c>
      <c r="G637" s="127">
        <v>176.95156608838886</v>
      </c>
      <c r="H637" s="127">
        <v>172.25404451296524</v>
      </c>
      <c r="I637" s="127">
        <v>182.74386425299832</v>
      </c>
      <c r="J637" s="127">
        <v>174.36219122753204</v>
      </c>
      <c r="K637" s="127">
        <v>200.93234990692554</v>
      </c>
      <c r="L637" s="127">
        <v>241.06870377613492</v>
      </c>
      <c r="M637" s="127">
        <v>194.4614036490315</v>
      </c>
      <c r="N637" s="127">
        <v>174.20547032241248</v>
      </c>
      <c r="O637" s="127">
        <v>178.381</v>
      </c>
      <c r="P637" s="127">
        <v>179.87899999999999</v>
      </c>
      <c r="Q637" s="127">
        <v>171.99600000000001</v>
      </c>
      <c r="R637" s="127">
        <v>286.41800000000001</v>
      </c>
      <c r="S637" s="127">
        <v>324.49200000000002</v>
      </c>
      <c r="T637" s="127">
        <v>312.971</v>
      </c>
      <c r="U637" s="127">
        <v>424.142</v>
      </c>
      <c r="V637" s="127">
        <v>429.03699999999998</v>
      </c>
      <c r="W637" s="127">
        <v>427.02600000000001</v>
      </c>
      <c r="X637" s="127">
        <v>506.21100000000001</v>
      </c>
      <c r="Y637" s="127">
        <v>493.80599999999998</v>
      </c>
      <c r="Z637" s="134">
        <v>516.09619785116035</v>
      </c>
      <c r="AA637" s="134">
        <v>512.24800000000005</v>
      </c>
      <c r="AB637" s="134">
        <v>615.71445219258965</v>
      </c>
      <c r="AC637" s="127">
        <v>667.55100000000004</v>
      </c>
    </row>
    <row r="638" spans="1:29" x14ac:dyDescent="0.2">
      <c r="A638" s="147" t="s">
        <v>183</v>
      </c>
      <c r="B638" s="130" t="s">
        <v>44</v>
      </c>
      <c r="C638" s="127">
        <v>9.3585277147964216</v>
      </c>
      <c r="D638" s="127">
        <v>23.213128445499073</v>
      </c>
      <c r="E638" s="127">
        <v>11.050484029345638</v>
      </c>
      <c r="F638" s="127">
        <v>13.713734309447817</v>
      </c>
      <c r="G638" s="127">
        <v>14.322951676808387</v>
      </c>
      <c r="H638" s="127">
        <v>21.026731239452435</v>
      </c>
      <c r="I638" s="127">
        <v>17.899352619478755</v>
      </c>
      <c r="J638" s="127">
        <v>31.123622817178038</v>
      </c>
      <c r="K638" s="127">
        <v>36.615827024424213</v>
      </c>
      <c r="L638" s="127">
        <v>33.239725578949141</v>
      </c>
      <c r="M638" s="127">
        <v>37.9036812392483</v>
      </c>
      <c r="N638" s="127">
        <v>41.456291083170626</v>
      </c>
      <c r="O638" s="127">
        <v>49.14</v>
      </c>
      <c r="P638" s="127">
        <v>47.155000000000001</v>
      </c>
      <c r="Q638" s="127">
        <v>48.029000000000003</v>
      </c>
      <c r="R638" s="127">
        <v>63.988</v>
      </c>
      <c r="S638" s="127">
        <v>54.47</v>
      </c>
      <c r="T638" s="127">
        <v>78.42</v>
      </c>
      <c r="U638" s="127">
        <v>76.840999999999994</v>
      </c>
      <c r="V638" s="127">
        <v>85.700999999999993</v>
      </c>
      <c r="W638" s="127">
        <v>140.41900000000001</v>
      </c>
      <c r="X638" s="127">
        <v>162.035</v>
      </c>
      <c r="Y638" s="127">
        <v>146.01</v>
      </c>
      <c r="Z638" s="134">
        <v>190.16499999999999</v>
      </c>
      <c r="AA638" s="134">
        <v>90.376000000000005</v>
      </c>
      <c r="AB638" s="134">
        <v>97.817546602391772</v>
      </c>
      <c r="AC638" s="127">
        <v>102.992</v>
      </c>
    </row>
    <row r="639" spans="1:29" x14ac:dyDescent="0.2">
      <c r="A639" s="147" t="s">
        <v>97</v>
      </c>
      <c r="B639" s="130" t="s">
        <v>45</v>
      </c>
      <c r="C639" s="127">
        <v>27.042750699318852</v>
      </c>
      <c r="D639" s="127">
        <v>70.768087902950938</v>
      </c>
      <c r="E639" s="127">
        <v>55.109106577009932</v>
      </c>
      <c r="F639" s="127">
        <v>55.004858147527393</v>
      </c>
      <c r="G639" s="127">
        <v>83.76225598311207</v>
      </c>
      <c r="H639" s="127">
        <v>70.964643147501732</v>
      </c>
      <c r="I639" s="127">
        <v>43.844862986700896</v>
      </c>
      <c r="J639" s="127">
        <v>52.376076839188343</v>
      </c>
      <c r="K639" s="127">
        <v>63.693417460916052</v>
      </c>
      <c r="L639" s="127">
        <v>76.572682561854037</v>
      </c>
      <c r="M639" s="127">
        <v>73.490493421850218</v>
      </c>
      <c r="N639" s="127">
        <v>150.09040701416106</v>
      </c>
      <c r="O639" s="127">
        <v>120.068</v>
      </c>
      <c r="P639" s="127">
        <v>106.953</v>
      </c>
      <c r="Q639" s="127">
        <v>157.501</v>
      </c>
      <c r="R639" s="127">
        <v>272.58600000000001</v>
      </c>
      <c r="S639" s="127">
        <v>170.352</v>
      </c>
      <c r="T639" s="127">
        <v>188.37299999999999</v>
      </c>
      <c r="U639" s="127">
        <v>272.33999999999997</v>
      </c>
      <c r="V639" s="127">
        <v>198.84</v>
      </c>
      <c r="W639" s="127">
        <v>181.02</v>
      </c>
      <c r="X639" s="127">
        <v>274.32900000000001</v>
      </c>
      <c r="Y639" s="127">
        <v>231.76400000000001</v>
      </c>
      <c r="Z639" s="134">
        <v>204.696</v>
      </c>
      <c r="AA639" s="134">
        <v>190.874</v>
      </c>
      <c r="AB639" s="134">
        <v>204.00366014962546</v>
      </c>
      <c r="AC639" s="127">
        <v>226.36699999999999</v>
      </c>
    </row>
    <row r="640" spans="1:29" x14ac:dyDescent="0.2">
      <c r="A640" s="147" t="s">
        <v>184</v>
      </c>
      <c r="B640" s="130" t="s">
        <v>46</v>
      </c>
      <c r="C640" s="127">
        <v>8.1293597692962436</v>
      </c>
      <c r="D640" s="127">
        <v>9.0905479076395608</v>
      </c>
      <c r="E640" s="127">
        <v>10.511992174442639</v>
      </c>
      <c r="F640" s="127">
        <v>10.933713558059335</v>
      </c>
      <c r="G640" s="127">
        <v>19.385536318233267</v>
      </c>
      <c r="H640" s="127">
        <v>17.381865964790833</v>
      </c>
      <c r="I640" s="127">
        <v>19.78600562190514</v>
      </c>
      <c r="J640" s="127">
        <v>17.049995326274015</v>
      </c>
      <c r="K640" s="127">
        <v>12.7809431161847</v>
      </c>
      <c r="L640" s="127">
        <v>15.943184396544341</v>
      </c>
      <c r="M640" s="127">
        <v>24.00538976793737</v>
      </c>
      <c r="N640" s="127">
        <v>17.222128717434849</v>
      </c>
      <c r="O640" s="127">
        <v>19.344999999999999</v>
      </c>
      <c r="P640" s="127">
        <v>28.7</v>
      </c>
      <c r="Q640" s="127">
        <v>34.506</v>
      </c>
      <c r="R640" s="127">
        <v>33.076999999999998</v>
      </c>
      <c r="S640" s="127">
        <v>31.433</v>
      </c>
      <c r="T640" s="127">
        <v>16.542000000000002</v>
      </c>
      <c r="U640" s="127">
        <v>21.007999999999999</v>
      </c>
      <c r="V640" s="127">
        <v>21.045000000000002</v>
      </c>
      <c r="W640" s="127">
        <v>20.792000000000002</v>
      </c>
      <c r="X640" s="127">
        <v>23.164000000000001</v>
      </c>
      <c r="Y640" s="127">
        <v>26.228999999999999</v>
      </c>
      <c r="Z640" s="134">
        <v>24.009</v>
      </c>
      <c r="AA640" s="134">
        <v>22.911000000000001</v>
      </c>
      <c r="AB640" s="134">
        <v>26.635806537405625</v>
      </c>
      <c r="AC640" s="127">
        <v>37.695</v>
      </c>
    </row>
    <row r="641" spans="1:29" x14ac:dyDescent="0.2">
      <c r="A641" s="147" t="s">
        <v>153</v>
      </c>
      <c r="B641" s="130" t="s">
        <v>47</v>
      </c>
      <c r="C641" s="127">
        <v>0</v>
      </c>
      <c r="D641" s="127">
        <v>0</v>
      </c>
      <c r="E641" s="127">
        <v>0</v>
      </c>
      <c r="F641" s="127">
        <v>0</v>
      </c>
      <c r="G641" s="127">
        <v>0</v>
      </c>
      <c r="H641" s="127">
        <v>0</v>
      </c>
      <c r="I641" s="127">
        <v>0</v>
      </c>
      <c r="J641" s="127">
        <v>0</v>
      </c>
      <c r="K641" s="127">
        <v>0</v>
      </c>
      <c r="L641" s="127">
        <v>0</v>
      </c>
      <c r="M641" s="127">
        <v>0</v>
      </c>
      <c r="N641" s="127">
        <v>0</v>
      </c>
      <c r="O641" s="127">
        <v>0</v>
      </c>
      <c r="P641" s="127">
        <v>0</v>
      </c>
      <c r="Q641" s="127">
        <v>0</v>
      </c>
      <c r="R641" s="127">
        <v>0</v>
      </c>
      <c r="S641" s="127">
        <v>0</v>
      </c>
      <c r="T641" s="127">
        <v>0</v>
      </c>
      <c r="U641" s="127">
        <v>0</v>
      </c>
      <c r="V641" s="127">
        <v>0</v>
      </c>
      <c r="W641" s="127">
        <v>0</v>
      </c>
      <c r="X641" s="127">
        <v>0</v>
      </c>
      <c r="Y641" s="127">
        <v>0</v>
      </c>
      <c r="Z641" s="134">
        <v>0</v>
      </c>
      <c r="AA641" s="134">
        <v>0</v>
      </c>
      <c r="AB641" s="134">
        <v>0</v>
      </c>
      <c r="AC641" s="127">
        <v>0</v>
      </c>
    </row>
    <row r="642" spans="1:29" x14ac:dyDescent="0.2">
      <c r="A642" s="147" t="s">
        <v>185</v>
      </c>
      <c r="B642" s="130" t="s">
        <v>48</v>
      </c>
      <c r="C642" s="127">
        <v>0</v>
      </c>
      <c r="D642" s="127">
        <v>0</v>
      </c>
      <c r="E642" s="127">
        <v>0</v>
      </c>
      <c r="F642" s="127">
        <v>0</v>
      </c>
      <c r="G642" s="127">
        <v>0</v>
      </c>
      <c r="H642" s="127">
        <v>0</v>
      </c>
      <c r="I642" s="127">
        <v>0</v>
      </c>
      <c r="J642" s="127">
        <v>0</v>
      </c>
      <c r="K642" s="127">
        <v>0</v>
      </c>
      <c r="L642" s="127">
        <v>0</v>
      </c>
      <c r="M642" s="127">
        <v>0</v>
      </c>
      <c r="N642" s="127">
        <v>0</v>
      </c>
      <c r="O642" s="127">
        <v>0</v>
      </c>
      <c r="P642" s="127">
        <v>0</v>
      </c>
      <c r="Q642" s="127">
        <v>0</v>
      </c>
      <c r="R642" s="127">
        <v>0</v>
      </c>
      <c r="S642" s="127">
        <v>0</v>
      </c>
      <c r="T642" s="127">
        <v>0</v>
      </c>
      <c r="U642" s="127">
        <v>0</v>
      </c>
      <c r="V642" s="127">
        <v>0</v>
      </c>
      <c r="W642" s="127">
        <v>0</v>
      </c>
      <c r="X642" s="127">
        <v>0</v>
      </c>
      <c r="Y642" s="127">
        <v>0</v>
      </c>
      <c r="Z642" s="134">
        <v>0</v>
      </c>
      <c r="AA642" s="134">
        <v>0</v>
      </c>
      <c r="AB642" s="134">
        <v>0</v>
      </c>
      <c r="AC642" s="127">
        <v>0</v>
      </c>
    </row>
    <row r="643" spans="1:29" x14ac:dyDescent="0.2">
      <c r="A643" s="147" t="s">
        <v>186</v>
      </c>
      <c r="B643" s="130" t="s">
        <v>50</v>
      </c>
      <c r="C643" s="127">
        <v>0</v>
      </c>
      <c r="D643" s="127">
        <v>0</v>
      </c>
      <c r="E643" s="127">
        <v>0</v>
      </c>
      <c r="F643" s="127">
        <v>0</v>
      </c>
      <c r="G643" s="127">
        <v>0</v>
      </c>
      <c r="H643" s="127">
        <v>0</v>
      </c>
      <c r="I643" s="127">
        <v>0</v>
      </c>
      <c r="J643" s="127">
        <v>0</v>
      </c>
      <c r="K643" s="127">
        <v>0</v>
      </c>
      <c r="L643" s="127">
        <v>0</v>
      </c>
      <c r="M643" s="127">
        <v>0</v>
      </c>
      <c r="N643" s="127">
        <v>0</v>
      </c>
      <c r="O643" s="127">
        <v>0</v>
      </c>
      <c r="P643" s="127">
        <v>0</v>
      </c>
      <c r="Q643" s="127">
        <v>0</v>
      </c>
      <c r="R643" s="127">
        <v>0</v>
      </c>
      <c r="S643" s="127">
        <v>0</v>
      </c>
      <c r="T643" s="127">
        <v>0</v>
      </c>
      <c r="U643" s="127">
        <v>0</v>
      </c>
      <c r="V643" s="127">
        <v>0</v>
      </c>
      <c r="W643" s="127">
        <v>0</v>
      </c>
      <c r="X643" s="127">
        <v>0</v>
      </c>
      <c r="Y643" s="127">
        <v>0</v>
      </c>
      <c r="Z643" s="134">
        <v>0</v>
      </c>
      <c r="AA643" s="134">
        <v>0</v>
      </c>
      <c r="AB643" s="134">
        <v>0</v>
      </c>
      <c r="AC643" s="127">
        <v>0</v>
      </c>
    </row>
    <row r="644" spans="1:29" x14ac:dyDescent="0.2">
      <c r="A644" s="147" t="s">
        <v>117</v>
      </c>
      <c r="B644" s="130" t="s">
        <v>51</v>
      </c>
      <c r="C644" s="127">
        <v>29.300380294839677</v>
      </c>
      <c r="D644" s="127">
        <v>31.857359929073496</v>
      </c>
      <c r="E644" s="127">
        <v>25.622014970980882</v>
      </c>
      <c r="F644" s="127">
        <v>52.088910279487514</v>
      </c>
      <c r="G644" s="127">
        <v>52.113591471310073</v>
      </c>
      <c r="H644" s="127">
        <v>0.46312213420385068</v>
      </c>
      <c r="I644" s="127">
        <v>2.9432521443391875</v>
      </c>
      <c r="J644" s="127">
        <v>4.392452908114711</v>
      </c>
      <c r="K644" s="127">
        <v>19.717847990806121</v>
      </c>
      <c r="L644" s="127">
        <v>7.6835835763146205</v>
      </c>
      <c r="M644" s="127">
        <v>7.8375684995443722</v>
      </c>
      <c r="N644" s="127">
        <v>5.4456267479674203</v>
      </c>
      <c r="O644" s="127">
        <v>7.0919999999999996</v>
      </c>
      <c r="P644" s="127">
        <v>4.67</v>
      </c>
      <c r="Q644" s="127">
        <v>6.2590000000000003</v>
      </c>
      <c r="R644" s="127">
        <v>6.0490000000000004</v>
      </c>
      <c r="S644" s="127">
        <v>3.2770000000000001</v>
      </c>
      <c r="T644" s="127">
        <v>5.1289999999999996</v>
      </c>
      <c r="U644" s="127">
        <v>18.052</v>
      </c>
      <c r="V644" s="127">
        <v>20.669</v>
      </c>
      <c r="W644" s="127">
        <v>20.81</v>
      </c>
      <c r="X644" s="127">
        <v>21.366</v>
      </c>
      <c r="Y644" s="127">
        <v>47.124000000000002</v>
      </c>
      <c r="Z644" s="134">
        <v>50.838000000000001</v>
      </c>
      <c r="AA644" s="134">
        <v>51.353999999999999</v>
      </c>
      <c r="AB644" s="134">
        <v>57.58810244724684</v>
      </c>
      <c r="AC644" s="127">
        <v>62.081000000000003</v>
      </c>
    </row>
    <row r="645" spans="1:29" x14ac:dyDescent="0.2">
      <c r="A645" s="147" t="s">
        <v>118</v>
      </c>
      <c r="B645" s="130" t="s">
        <v>52</v>
      </c>
      <c r="C645" s="127">
        <v>0</v>
      </c>
      <c r="D645" s="127">
        <v>0</v>
      </c>
      <c r="E645" s="127">
        <v>0</v>
      </c>
      <c r="F645" s="127">
        <v>0</v>
      </c>
      <c r="G645" s="127">
        <v>0</v>
      </c>
      <c r="H645" s="127">
        <v>0</v>
      </c>
      <c r="I645" s="127">
        <v>0</v>
      </c>
      <c r="J645" s="127">
        <v>0</v>
      </c>
      <c r="K645" s="127">
        <v>0</v>
      </c>
      <c r="L645" s="127">
        <v>0</v>
      </c>
      <c r="M645" s="127">
        <v>0</v>
      </c>
      <c r="N645" s="127">
        <v>0</v>
      </c>
      <c r="O645" s="127">
        <v>0</v>
      </c>
      <c r="P645" s="127">
        <v>0</v>
      </c>
      <c r="Q645" s="127">
        <v>0</v>
      </c>
      <c r="R645" s="127">
        <v>0</v>
      </c>
      <c r="S645" s="127">
        <v>0</v>
      </c>
      <c r="T645" s="127">
        <v>0</v>
      </c>
      <c r="U645" s="127">
        <v>0</v>
      </c>
      <c r="V645" s="127">
        <v>0</v>
      </c>
      <c r="W645" s="127">
        <v>0</v>
      </c>
      <c r="X645" s="127">
        <v>0</v>
      </c>
      <c r="Y645" s="127">
        <v>0</v>
      </c>
      <c r="Z645" s="134">
        <v>0</v>
      </c>
      <c r="AA645" s="134">
        <v>0</v>
      </c>
      <c r="AB645" s="134">
        <v>0</v>
      </c>
      <c r="AC645" s="127">
        <v>0</v>
      </c>
    </row>
    <row r="646" spans="1:29" x14ac:dyDescent="0.2">
      <c r="A646" s="147" t="s">
        <v>187</v>
      </c>
      <c r="B646" s="130" t="s">
        <v>53</v>
      </c>
      <c r="C646" s="127">
        <v>0</v>
      </c>
      <c r="D646" s="127">
        <v>0</v>
      </c>
      <c r="E646" s="127">
        <v>0</v>
      </c>
      <c r="F646" s="127">
        <v>0</v>
      </c>
      <c r="G646" s="127">
        <v>0</v>
      </c>
      <c r="H646" s="127">
        <v>0</v>
      </c>
      <c r="I646" s="127">
        <v>0</v>
      </c>
      <c r="J646" s="127">
        <v>0</v>
      </c>
      <c r="K646" s="127">
        <v>0</v>
      </c>
      <c r="L646" s="127">
        <v>0</v>
      </c>
      <c r="M646" s="127">
        <v>0</v>
      </c>
      <c r="N646" s="127">
        <v>0</v>
      </c>
      <c r="O646" s="127">
        <v>0</v>
      </c>
      <c r="P646" s="127">
        <v>0</v>
      </c>
      <c r="Q646" s="127">
        <v>0</v>
      </c>
      <c r="R646" s="127">
        <v>0</v>
      </c>
      <c r="S646" s="127">
        <v>0</v>
      </c>
      <c r="T646" s="127">
        <v>0</v>
      </c>
      <c r="U646" s="127">
        <v>0</v>
      </c>
      <c r="V646" s="127">
        <v>0</v>
      </c>
      <c r="W646" s="127">
        <v>0</v>
      </c>
      <c r="X646" s="127">
        <v>0</v>
      </c>
      <c r="Y646" s="127">
        <v>0</v>
      </c>
      <c r="Z646" s="134">
        <v>0</v>
      </c>
      <c r="AA646" s="134">
        <v>0</v>
      </c>
      <c r="AB646" s="134">
        <v>0</v>
      </c>
      <c r="AC646" s="127">
        <v>0</v>
      </c>
    </row>
    <row r="647" spans="1:29" x14ac:dyDescent="0.2">
      <c r="A647" s="147" t="s">
        <v>188</v>
      </c>
      <c r="B647" s="130" t="s">
        <v>54</v>
      </c>
      <c r="C647" s="127">
        <v>60.824447562510088</v>
      </c>
      <c r="D647" s="127">
        <v>37.829758114560839</v>
      </c>
      <c r="E647" s="127">
        <v>40.52817321581103</v>
      </c>
      <c r="F647" s="127">
        <v>23.727455077587678</v>
      </c>
      <c r="G647" s="127">
        <v>19.233548578512387</v>
      </c>
      <c r="H647" s="127">
        <v>13.892532072433001</v>
      </c>
      <c r="I647" s="127">
        <v>61.747161322862482</v>
      </c>
      <c r="J647" s="127">
        <v>78.678373424060908</v>
      </c>
      <c r="K647" s="127">
        <v>46.69898656653298</v>
      </c>
      <c r="L647" s="127">
        <v>27.970473162405941</v>
      </c>
      <c r="M647" s="127">
        <v>28.634554977426045</v>
      </c>
      <c r="N647" s="127">
        <v>44.050900999529887</v>
      </c>
      <c r="O647" s="127">
        <v>50.343000000000004</v>
      </c>
      <c r="P647" s="127">
        <v>58.116999999999997</v>
      </c>
      <c r="Q647" s="127">
        <v>46.09</v>
      </c>
      <c r="R647" s="127">
        <v>48.673000000000002</v>
      </c>
      <c r="S647" s="127">
        <v>45.923000000000002</v>
      </c>
      <c r="T647" s="127">
        <v>21.15</v>
      </c>
      <c r="U647" s="127">
        <v>27.952000000000002</v>
      </c>
      <c r="V647" s="127">
        <v>29.364999999999998</v>
      </c>
      <c r="W647" s="127">
        <v>27.297999999999998</v>
      </c>
      <c r="X647" s="127">
        <v>27.576000000000001</v>
      </c>
      <c r="Y647" s="127">
        <v>2.2930000000000001</v>
      </c>
      <c r="Z647" s="134">
        <v>2.2210000000000001</v>
      </c>
      <c r="AA647" s="134">
        <v>2.149</v>
      </c>
      <c r="AB647" s="134">
        <v>2.1858599733845927</v>
      </c>
      <c r="AC647" s="127">
        <v>2.2469999999999999</v>
      </c>
    </row>
    <row r="648" spans="1:29" x14ac:dyDescent="0.2">
      <c r="A648" s="147" t="s">
        <v>189</v>
      </c>
      <c r="B648" s="130" t="s">
        <v>55</v>
      </c>
      <c r="C648" s="127">
        <v>177.73868869141023</v>
      </c>
      <c r="D648" s="127">
        <v>171.71318876057515</v>
      </c>
      <c r="E648" s="127">
        <v>94.654847493313255</v>
      </c>
      <c r="F648" s="127">
        <v>62.620510593773972</v>
      </c>
      <c r="G648" s="127">
        <v>73.695062019222476</v>
      </c>
      <c r="H648" s="127">
        <v>90.959469009129279</v>
      </c>
      <c r="I648" s="127">
        <v>241.62700232364642</v>
      </c>
      <c r="J648" s="127">
        <v>270.59851449541219</v>
      </c>
      <c r="K648" s="127">
        <v>330.68214879535765</v>
      </c>
      <c r="L648" s="127">
        <v>204.10380472710281</v>
      </c>
      <c r="M648" s="127">
        <v>291.93193419385329</v>
      </c>
      <c r="N648" s="127">
        <v>238.8242064948557</v>
      </c>
      <c r="O648" s="127">
        <v>251.489</v>
      </c>
      <c r="P648" s="127">
        <v>237.982</v>
      </c>
      <c r="Q648" s="127">
        <v>320.44</v>
      </c>
      <c r="R648" s="127">
        <v>331.67</v>
      </c>
      <c r="S648" s="127">
        <v>252.024</v>
      </c>
      <c r="T648" s="127">
        <v>287.529</v>
      </c>
      <c r="U648" s="127">
        <v>339.45600000000002</v>
      </c>
      <c r="V648" s="127">
        <v>372.80500000000001</v>
      </c>
      <c r="W648" s="127">
        <v>374.375</v>
      </c>
      <c r="X648" s="127">
        <v>375.11799999999999</v>
      </c>
      <c r="Y648" s="127">
        <v>371.89</v>
      </c>
      <c r="Z648" s="134">
        <v>383.95800000000003</v>
      </c>
      <c r="AA648" s="134">
        <v>345.053</v>
      </c>
      <c r="AB648" s="134">
        <v>352.98724467130455</v>
      </c>
      <c r="AC648" s="127">
        <v>408.42500000000001</v>
      </c>
    </row>
    <row r="649" spans="1:29" x14ac:dyDescent="0.2">
      <c r="A649" s="147" t="s">
        <v>190</v>
      </c>
      <c r="B649" s="130" t="s">
        <v>56</v>
      </c>
      <c r="C649" s="127">
        <v>2.3508078282212259</v>
      </c>
      <c r="D649" s="127">
        <v>2.8767886135231691</v>
      </c>
      <c r="E649" s="127">
        <v>2.9406708729291946</v>
      </c>
      <c r="F649" s="127">
        <v>3.4760500975466768</v>
      </c>
      <c r="G649" s="127">
        <v>5.7835916037198531</v>
      </c>
      <c r="H649" s="127">
        <v>8.311048440265294</v>
      </c>
      <c r="I649" s="127">
        <v>11.140725286783541</v>
      </c>
      <c r="J649" s="127">
        <v>19.347933756186407</v>
      </c>
      <c r="K649" s="127">
        <v>12.456387345683595</v>
      </c>
      <c r="L649" s="127">
        <v>30.180025013103769</v>
      </c>
      <c r="M649" s="127">
        <v>59.371879361887942</v>
      </c>
      <c r="N649" s="127">
        <v>23.248121253307811</v>
      </c>
      <c r="O649" s="127">
        <v>26.106999999999999</v>
      </c>
      <c r="P649" s="127">
        <v>16.844999999999999</v>
      </c>
      <c r="Q649" s="127">
        <v>7.6319999999999997</v>
      </c>
      <c r="R649" s="127">
        <v>80.563999999999993</v>
      </c>
      <c r="S649" s="127">
        <v>58.473999999999997</v>
      </c>
      <c r="T649" s="127">
        <v>59.414999999999999</v>
      </c>
      <c r="U649" s="127">
        <v>57.905999999999999</v>
      </c>
      <c r="V649" s="127">
        <v>22.402000000000001</v>
      </c>
      <c r="W649" s="127">
        <v>22.83</v>
      </c>
      <c r="X649" s="127">
        <v>25.123999999999999</v>
      </c>
      <c r="Y649" s="127">
        <v>24.141999999999999</v>
      </c>
      <c r="Z649" s="134">
        <v>28.193999999999999</v>
      </c>
      <c r="AA649" s="134">
        <v>43.298999999999999</v>
      </c>
      <c r="AB649" s="134">
        <v>46.254858886838186</v>
      </c>
      <c r="AC649" s="127">
        <v>55.341999999999999</v>
      </c>
    </row>
    <row r="650" spans="1:29" x14ac:dyDescent="0.2">
      <c r="A650" s="147" t="s">
        <v>104</v>
      </c>
      <c r="B650" s="130" t="s">
        <v>57</v>
      </c>
      <c r="C650" s="127">
        <v>24.283905568517209</v>
      </c>
      <c r="D650" s="127">
        <v>27.408909125040708</v>
      </c>
      <c r="E650" s="127">
        <v>22.519279494002774</v>
      </c>
      <c r="F650" s="127">
        <v>21.556366332719755</v>
      </c>
      <c r="G650" s="127">
        <v>22.413603004114911</v>
      </c>
      <c r="H650" s="127">
        <v>27.570723301017267</v>
      </c>
      <c r="I650" s="127">
        <v>26.418246808870869</v>
      </c>
      <c r="J650" s="127">
        <v>32.709555859761075</v>
      </c>
      <c r="K650" s="127">
        <v>37.400468424867064</v>
      </c>
      <c r="L650" s="127">
        <v>21.560535178770014</v>
      </c>
      <c r="M650" s="127">
        <v>59.354661318674211</v>
      </c>
      <c r="N650" s="127">
        <v>50.906964927304237</v>
      </c>
      <c r="O650" s="127">
        <v>106.54600000000001</v>
      </c>
      <c r="P650" s="127">
        <v>93.843999999999994</v>
      </c>
      <c r="Q650" s="127">
        <v>66.418999999999997</v>
      </c>
      <c r="R650" s="127">
        <v>89.441999999999993</v>
      </c>
      <c r="S650" s="127">
        <v>69.241</v>
      </c>
      <c r="T650" s="127">
        <v>52.216999999999999</v>
      </c>
      <c r="U650" s="127">
        <v>58.58</v>
      </c>
      <c r="V650" s="127">
        <v>57.854999999999997</v>
      </c>
      <c r="W650" s="127">
        <v>57.173000000000002</v>
      </c>
      <c r="X650" s="127">
        <v>62.96</v>
      </c>
      <c r="Y650" s="127">
        <v>66.739000000000004</v>
      </c>
      <c r="Z650" s="134">
        <v>76.067999999999998</v>
      </c>
      <c r="AA650" s="134">
        <v>71.653999999999996</v>
      </c>
      <c r="AB650" s="134">
        <v>76.774406247487335</v>
      </c>
      <c r="AC650" s="127">
        <v>81.343999999999994</v>
      </c>
    </row>
    <row r="651" spans="1:29" x14ac:dyDescent="0.2">
      <c r="A651" s="147" t="s">
        <v>191</v>
      </c>
      <c r="B651" s="130" t="s">
        <v>58</v>
      </c>
      <c r="C651" s="127">
        <v>0</v>
      </c>
      <c r="D651" s="127">
        <v>0</v>
      </c>
      <c r="E651" s="127">
        <v>0</v>
      </c>
      <c r="F651" s="127">
        <v>0</v>
      </c>
      <c r="G651" s="127">
        <v>0</v>
      </c>
      <c r="H651" s="127">
        <v>0.13488</v>
      </c>
      <c r="I651" s="127">
        <v>0.14555999999999999</v>
      </c>
      <c r="J651" s="127">
        <v>0.14388000000000001</v>
      </c>
      <c r="K651" s="127">
        <v>0.14388000000000001</v>
      </c>
      <c r="L651" s="127">
        <v>0.26112000000000002</v>
      </c>
      <c r="M651" s="127">
        <v>0.7248</v>
      </c>
      <c r="N651" s="127">
        <v>0.61139999999999994</v>
      </c>
      <c r="O651" s="127">
        <v>0.38100000000000001</v>
      </c>
      <c r="P651" s="127">
        <v>7.3479999999999999</v>
      </c>
      <c r="Q651" s="127">
        <v>1.341</v>
      </c>
      <c r="R651" s="127">
        <v>0.30099999999999999</v>
      </c>
      <c r="S651" s="127">
        <v>0.55300000000000005</v>
      </c>
      <c r="T651" s="127">
        <v>0.11799999999999999</v>
      </c>
      <c r="U651" s="127">
        <v>0.56899999999999995</v>
      </c>
      <c r="V651" s="127">
        <v>0.23599999999999999</v>
      </c>
      <c r="W651" s="127">
        <v>0.23899999999999999</v>
      </c>
      <c r="X651" s="127">
        <v>0.34399999999999997</v>
      </c>
      <c r="Y651" s="127">
        <v>0.38600000000000001</v>
      </c>
      <c r="Z651" s="134">
        <v>0.25600000000000001</v>
      </c>
      <c r="AA651" s="134">
        <v>0.26100000000000001</v>
      </c>
      <c r="AB651" s="134">
        <v>0</v>
      </c>
      <c r="AC651" s="127">
        <v>0</v>
      </c>
    </row>
    <row r="652" spans="1:29" x14ac:dyDescent="0.2">
      <c r="A652" s="147" t="s">
        <v>192</v>
      </c>
      <c r="B652" s="130" t="s">
        <v>59</v>
      </c>
      <c r="C652" s="127">
        <v>70.879431814684381</v>
      </c>
      <c r="D652" s="127">
        <v>84.6944258073475</v>
      </c>
      <c r="E652" s="127">
        <v>72.362605315414399</v>
      </c>
      <c r="F652" s="127">
        <v>224.54696805400695</v>
      </c>
      <c r="G652" s="127">
        <v>211.81254815575005</v>
      </c>
      <c r="H652" s="127">
        <v>166.98377942056104</v>
      </c>
      <c r="I652" s="127">
        <v>162.82984164511382</v>
      </c>
      <c r="J652" s="127">
        <v>354.46690594355027</v>
      </c>
      <c r="K652" s="127">
        <v>441.2572739589919</v>
      </c>
      <c r="L652" s="127">
        <v>511.77453694916028</v>
      </c>
      <c r="M652" s="127">
        <v>261.98874364152584</v>
      </c>
      <c r="N652" s="127">
        <v>303.92277096559832</v>
      </c>
      <c r="O652" s="127">
        <v>217.62299999999999</v>
      </c>
      <c r="P652" s="127">
        <v>214.221</v>
      </c>
      <c r="Q652" s="127">
        <v>296.786</v>
      </c>
      <c r="R652" s="127">
        <v>377.31400000000002</v>
      </c>
      <c r="S652" s="127">
        <v>216.38399999999999</v>
      </c>
      <c r="T652" s="127">
        <v>279.488</v>
      </c>
      <c r="U652" s="127">
        <v>111.72799999999999</v>
      </c>
      <c r="V652" s="127">
        <v>170.88200000000001</v>
      </c>
      <c r="W652" s="127">
        <v>259.36700000000002</v>
      </c>
      <c r="X652" s="127">
        <v>260.45999999999998</v>
      </c>
      <c r="Y652" s="127">
        <v>180.81899999999999</v>
      </c>
      <c r="Z652" s="134">
        <v>137.87171994487196</v>
      </c>
      <c r="AA652" s="134">
        <v>256.37599999999998</v>
      </c>
      <c r="AB652" s="134">
        <v>273.06048022598867</v>
      </c>
      <c r="AC652" s="127">
        <v>231.71</v>
      </c>
    </row>
    <row r="653" spans="1:29" x14ac:dyDescent="0.2">
      <c r="A653" s="147" t="s">
        <v>193</v>
      </c>
      <c r="B653" s="130" t="s">
        <v>61</v>
      </c>
      <c r="C653" s="127">
        <v>0</v>
      </c>
      <c r="D653" s="127">
        <v>0</v>
      </c>
      <c r="E653" s="127">
        <v>0</v>
      </c>
      <c r="F653" s="127">
        <v>0</v>
      </c>
      <c r="G653" s="127">
        <v>0</v>
      </c>
      <c r="H653" s="127">
        <v>0</v>
      </c>
      <c r="I653" s="127">
        <v>0</v>
      </c>
      <c r="J653" s="127">
        <v>0</v>
      </c>
      <c r="K653" s="127">
        <v>0</v>
      </c>
      <c r="L653" s="127">
        <v>0</v>
      </c>
      <c r="M653" s="127">
        <v>0</v>
      </c>
      <c r="N653" s="127">
        <v>0</v>
      </c>
      <c r="O653" s="127">
        <v>0</v>
      </c>
      <c r="P653" s="127">
        <v>0</v>
      </c>
      <c r="Q653" s="127">
        <v>0</v>
      </c>
      <c r="R653" s="127">
        <v>0</v>
      </c>
      <c r="S653" s="127">
        <v>0</v>
      </c>
      <c r="T653" s="127">
        <v>0</v>
      </c>
      <c r="U653" s="127">
        <v>0</v>
      </c>
      <c r="V653" s="127">
        <v>0</v>
      </c>
      <c r="W653" s="127">
        <v>0</v>
      </c>
      <c r="X653" s="127">
        <v>0</v>
      </c>
      <c r="Y653" s="127">
        <v>0</v>
      </c>
      <c r="Z653" s="134">
        <v>0</v>
      </c>
      <c r="AA653" s="134">
        <v>0</v>
      </c>
      <c r="AB653" s="134">
        <v>0</v>
      </c>
      <c r="AC653" s="127">
        <v>0</v>
      </c>
    </row>
    <row r="654" spans="1:29" x14ac:dyDescent="0.2">
      <c r="A654" s="147" t="s">
        <v>60</v>
      </c>
      <c r="B654" s="130" t="s">
        <v>62</v>
      </c>
      <c r="C654" s="127">
        <v>0</v>
      </c>
      <c r="D654" s="127">
        <v>0</v>
      </c>
      <c r="E654" s="127">
        <v>0</v>
      </c>
      <c r="F654" s="127">
        <v>0</v>
      </c>
      <c r="G654" s="127">
        <v>0</v>
      </c>
      <c r="H654" s="127">
        <v>0</v>
      </c>
      <c r="I654" s="127">
        <v>0</v>
      </c>
      <c r="J654" s="127">
        <v>0</v>
      </c>
      <c r="K654" s="127">
        <v>0</v>
      </c>
      <c r="L654" s="127">
        <v>0</v>
      </c>
      <c r="M654" s="127">
        <v>0</v>
      </c>
      <c r="N654" s="127">
        <v>0</v>
      </c>
      <c r="O654" s="127">
        <v>0</v>
      </c>
      <c r="P654" s="127">
        <v>0</v>
      </c>
      <c r="Q654" s="127">
        <v>0</v>
      </c>
      <c r="R654" s="127">
        <v>0</v>
      </c>
      <c r="S654" s="127">
        <v>0</v>
      </c>
      <c r="T654" s="127">
        <v>0</v>
      </c>
      <c r="U654" s="127">
        <v>0</v>
      </c>
      <c r="V654" s="127">
        <v>0</v>
      </c>
      <c r="W654" s="127">
        <v>0</v>
      </c>
      <c r="X654" s="127">
        <v>0</v>
      </c>
      <c r="Y654" s="127">
        <v>0</v>
      </c>
      <c r="Z654" s="134">
        <v>0</v>
      </c>
      <c r="AA654" s="134">
        <v>0</v>
      </c>
      <c r="AB654" s="134">
        <v>0</v>
      </c>
      <c r="AC654" s="127">
        <v>0</v>
      </c>
    </row>
    <row r="655" spans="1:29" x14ac:dyDescent="0.2">
      <c r="A655" s="147" t="s">
        <v>119</v>
      </c>
      <c r="B655" s="130" t="s">
        <v>63</v>
      </c>
      <c r="C655" s="127">
        <v>0</v>
      </c>
      <c r="D655" s="127">
        <v>0</v>
      </c>
      <c r="E655" s="127">
        <v>0</v>
      </c>
      <c r="F655" s="127">
        <v>0</v>
      </c>
      <c r="G655" s="127">
        <v>0</v>
      </c>
      <c r="H655" s="127">
        <v>0</v>
      </c>
      <c r="I655" s="127">
        <v>0</v>
      </c>
      <c r="J655" s="127">
        <v>0</v>
      </c>
      <c r="K655" s="127">
        <v>0</v>
      </c>
      <c r="L655" s="127">
        <v>0</v>
      </c>
      <c r="M655" s="127">
        <v>0</v>
      </c>
      <c r="N655" s="127">
        <v>0</v>
      </c>
      <c r="O655" s="127">
        <v>0</v>
      </c>
      <c r="P655" s="127">
        <v>0</v>
      </c>
      <c r="Q655" s="127">
        <v>0</v>
      </c>
      <c r="R655" s="127">
        <v>0</v>
      </c>
      <c r="S655" s="127">
        <v>0</v>
      </c>
      <c r="T655" s="127">
        <v>0</v>
      </c>
      <c r="U655" s="127">
        <v>0</v>
      </c>
      <c r="V655" s="127">
        <v>0</v>
      </c>
      <c r="W655" s="127">
        <v>0</v>
      </c>
      <c r="X655" s="127">
        <v>0</v>
      </c>
      <c r="Y655" s="127">
        <v>0</v>
      </c>
      <c r="Z655" s="134">
        <v>0</v>
      </c>
      <c r="AA655" s="134">
        <v>0</v>
      </c>
      <c r="AB655" s="134">
        <v>0</v>
      </c>
      <c r="AC655" s="127">
        <v>0</v>
      </c>
    </row>
    <row r="656" spans="1:29" x14ac:dyDescent="0.2">
      <c r="A656" s="147" t="s">
        <v>101</v>
      </c>
      <c r="B656" s="130" t="s">
        <v>65</v>
      </c>
      <c r="C656" s="127">
        <v>0</v>
      </c>
      <c r="D656" s="127">
        <v>0</v>
      </c>
      <c r="E656" s="127">
        <v>0</v>
      </c>
      <c r="F656" s="127">
        <v>0</v>
      </c>
      <c r="G656" s="127">
        <v>0</v>
      </c>
      <c r="H656" s="127">
        <v>0</v>
      </c>
      <c r="I656" s="127">
        <v>0</v>
      </c>
      <c r="J656" s="127">
        <v>0</v>
      </c>
      <c r="K656" s="127">
        <v>0</v>
      </c>
      <c r="L656" s="127">
        <v>0</v>
      </c>
      <c r="M656" s="127">
        <v>0</v>
      </c>
      <c r="N656" s="127">
        <v>0</v>
      </c>
      <c r="O656" s="127">
        <v>0</v>
      </c>
      <c r="P656" s="127">
        <v>0</v>
      </c>
      <c r="Q656" s="127">
        <v>0</v>
      </c>
      <c r="R656" s="127">
        <v>0</v>
      </c>
      <c r="S656" s="127">
        <v>0</v>
      </c>
      <c r="T656" s="127">
        <v>0</v>
      </c>
      <c r="U656" s="127">
        <v>0</v>
      </c>
      <c r="V656" s="127">
        <v>0</v>
      </c>
      <c r="W656" s="127">
        <v>0</v>
      </c>
      <c r="X656" s="127">
        <v>0</v>
      </c>
      <c r="Y656" s="127">
        <v>0</v>
      </c>
      <c r="Z656" s="134">
        <v>0</v>
      </c>
      <c r="AA656" s="134">
        <v>0</v>
      </c>
      <c r="AB656" s="134">
        <v>0</v>
      </c>
      <c r="AC656" s="127">
        <v>0</v>
      </c>
    </row>
    <row r="657" spans="1:29" ht="10.8" thickBot="1" x14ac:dyDescent="0.25">
      <c r="A657" s="147" t="s">
        <v>75</v>
      </c>
      <c r="B657" s="130" t="s">
        <v>76</v>
      </c>
      <c r="C657" s="127">
        <v>65.524392659710045</v>
      </c>
      <c r="D657" s="127">
        <v>60.37863759116447</v>
      </c>
      <c r="E657" s="127">
        <v>58.814062154596151</v>
      </c>
      <c r="F657" s="127">
        <v>63.249244769588856</v>
      </c>
      <c r="G657" s="127">
        <v>77.720078265244751</v>
      </c>
      <c r="H657" s="127">
        <v>86.982313350007814</v>
      </c>
      <c r="I657" s="127">
        <v>85.596305352683643</v>
      </c>
      <c r="J657" s="127">
        <v>130.16243520755282</v>
      </c>
      <c r="K657" s="127">
        <v>109.69195202693486</v>
      </c>
      <c r="L657" s="127">
        <v>107.108</v>
      </c>
      <c r="M657" s="127">
        <v>156.30312000000004</v>
      </c>
      <c r="N657" s="127">
        <v>139.93855054221623</v>
      </c>
      <c r="O657" s="127">
        <v>151.02799999999999</v>
      </c>
      <c r="P657" s="127">
        <v>170.029</v>
      </c>
      <c r="Q657" s="127">
        <v>138.09100000000001</v>
      </c>
      <c r="R657" s="127">
        <v>150.66999999999999</v>
      </c>
      <c r="S657" s="127">
        <v>132.334</v>
      </c>
      <c r="T657" s="127">
        <v>61.49</v>
      </c>
      <c r="U657" s="127">
        <v>156.76</v>
      </c>
      <c r="V657" s="127">
        <v>171.70599999999999</v>
      </c>
      <c r="W657" s="127">
        <v>200.089</v>
      </c>
      <c r="X657" s="127">
        <v>205.50399999999999</v>
      </c>
      <c r="Y657" s="127">
        <v>261.05799999999999</v>
      </c>
      <c r="Z657" s="134">
        <v>280.82400000000001</v>
      </c>
      <c r="AA657" s="134">
        <v>287.63900000000001</v>
      </c>
      <c r="AB657" s="134">
        <v>302.45343654177964</v>
      </c>
      <c r="AC657" s="127">
        <v>320.85000000000002</v>
      </c>
    </row>
    <row r="658" spans="1:29" ht="10.8" thickBot="1" x14ac:dyDescent="0.25">
      <c r="A658" s="116" t="s">
        <v>74</v>
      </c>
      <c r="B658" s="131"/>
      <c r="C658" s="131">
        <v>996.273722226215</v>
      </c>
      <c r="D658" s="131">
        <v>1266.4706756944836</v>
      </c>
      <c r="E658" s="131">
        <v>1246.4569303994206</v>
      </c>
      <c r="F658" s="131">
        <v>1471.5853807958081</v>
      </c>
      <c r="G658" s="131">
        <v>1823.8926337480002</v>
      </c>
      <c r="H658" s="131">
        <v>1749.9317163413536</v>
      </c>
      <c r="I658" s="131">
        <v>1873.4809210605201</v>
      </c>
      <c r="J658" s="131">
        <v>2229.8472773569342</v>
      </c>
      <c r="K658" s="131">
        <v>2436.976876550475</v>
      </c>
      <c r="L658" s="131">
        <v>2440.5441211328416</v>
      </c>
      <c r="M658" s="131">
        <v>2430.1038201270117</v>
      </c>
      <c r="N658" s="131">
        <v>2429.5543765311818</v>
      </c>
      <c r="O658" s="131">
        <v>2495.9580000000001</v>
      </c>
      <c r="P658" s="131">
        <v>2533.1829999999995</v>
      </c>
      <c r="Q658" s="131">
        <v>2871.7489999999998</v>
      </c>
      <c r="R658" s="131">
        <v>3222.7219999999993</v>
      </c>
      <c r="S658" s="131">
        <v>2974.0399999999995</v>
      </c>
      <c r="T658" s="131">
        <v>3099.13</v>
      </c>
      <c r="U658" s="131">
        <v>3490.5330000000004</v>
      </c>
      <c r="V658" s="131">
        <v>3546.212</v>
      </c>
      <c r="W658" s="131">
        <v>3811.9509999999996</v>
      </c>
      <c r="X658" s="131">
        <v>4141.5910000000003</v>
      </c>
      <c r="Y658" s="131">
        <v>4127.6059999999998</v>
      </c>
      <c r="Z658" s="138">
        <v>4064.1501682379758</v>
      </c>
      <c r="AA658" s="138">
        <v>4040.7340000000004</v>
      </c>
      <c r="AB658" s="138">
        <v>4369.2590108370414</v>
      </c>
      <c r="AC658" s="131">
        <v>4832.3840000000009</v>
      </c>
    </row>
    <row r="659" spans="1:29" x14ac:dyDescent="0.2"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1" spans="1:29" x14ac:dyDescent="0.2">
      <c r="A661" s="78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</sheetData>
  <conditionalFormatting sqref="O188:O232">
    <cfRule type="cellIs" dxfId="47" priority="48" operator="lessThan">
      <formula>0</formula>
    </cfRule>
  </conditionalFormatting>
  <conditionalFormatting sqref="O239:O284">
    <cfRule type="cellIs" dxfId="46" priority="47" operator="lessThan">
      <formula>0</formula>
    </cfRule>
  </conditionalFormatting>
  <conditionalFormatting sqref="C188:C232">
    <cfRule type="cellIs" dxfId="45" priority="46" operator="lessThan">
      <formula>0</formula>
    </cfRule>
  </conditionalFormatting>
  <conditionalFormatting sqref="C239:C284">
    <cfRule type="cellIs" dxfId="44" priority="45" operator="lessThan">
      <formula>0</formula>
    </cfRule>
  </conditionalFormatting>
  <conditionalFormatting sqref="D188:D232">
    <cfRule type="cellIs" dxfId="43" priority="44" operator="lessThan">
      <formula>0</formula>
    </cfRule>
  </conditionalFormatting>
  <conditionalFormatting sqref="D239:D284">
    <cfRule type="cellIs" dxfId="42" priority="43" operator="lessThan">
      <formula>0</formula>
    </cfRule>
  </conditionalFormatting>
  <conditionalFormatting sqref="E188:E232">
    <cfRule type="cellIs" dxfId="41" priority="42" operator="lessThan">
      <formula>0</formula>
    </cfRule>
  </conditionalFormatting>
  <conditionalFormatting sqref="E239:E284">
    <cfRule type="cellIs" dxfId="40" priority="41" operator="lessThan">
      <formula>0</formula>
    </cfRule>
  </conditionalFormatting>
  <conditionalFormatting sqref="F188:F232">
    <cfRule type="cellIs" dxfId="39" priority="40" operator="lessThan">
      <formula>0</formula>
    </cfRule>
  </conditionalFormatting>
  <conditionalFormatting sqref="F239:F284">
    <cfRule type="cellIs" dxfId="38" priority="39" operator="lessThan">
      <formula>0</formula>
    </cfRule>
  </conditionalFormatting>
  <conditionalFormatting sqref="G188:G232">
    <cfRule type="cellIs" dxfId="37" priority="38" operator="lessThan">
      <formula>0</formula>
    </cfRule>
  </conditionalFormatting>
  <conditionalFormatting sqref="G239:G284">
    <cfRule type="cellIs" dxfId="36" priority="37" operator="lessThan">
      <formula>0</formula>
    </cfRule>
  </conditionalFormatting>
  <conditionalFormatting sqref="H188:H232">
    <cfRule type="cellIs" dxfId="35" priority="36" operator="lessThan">
      <formula>0</formula>
    </cfRule>
  </conditionalFormatting>
  <conditionalFormatting sqref="H239:H284">
    <cfRule type="cellIs" dxfId="34" priority="35" operator="lessThan">
      <formula>0</formula>
    </cfRule>
  </conditionalFormatting>
  <conditionalFormatting sqref="I188:I232">
    <cfRule type="cellIs" dxfId="33" priority="34" operator="lessThan">
      <formula>0</formula>
    </cfRule>
  </conditionalFormatting>
  <conditionalFormatting sqref="I239:I284">
    <cfRule type="cellIs" dxfId="32" priority="33" operator="lessThan">
      <formula>0</formula>
    </cfRule>
  </conditionalFormatting>
  <conditionalFormatting sqref="J188:J232">
    <cfRule type="cellIs" dxfId="31" priority="32" operator="lessThan">
      <formula>0</formula>
    </cfRule>
  </conditionalFormatting>
  <conditionalFormatting sqref="J239:J284">
    <cfRule type="cellIs" dxfId="30" priority="31" operator="lessThan">
      <formula>0</formula>
    </cfRule>
  </conditionalFormatting>
  <conditionalFormatting sqref="K188:K232">
    <cfRule type="cellIs" dxfId="29" priority="30" operator="lessThan">
      <formula>0</formula>
    </cfRule>
  </conditionalFormatting>
  <conditionalFormatting sqref="K239:K284">
    <cfRule type="cellIs" dxfId="28" priority="29" operator="lessThan">
      <formula>0</formula>
    </cfRule>
  </conditionalFormatting>
  <conditionalFormatting sqref="L188:L232">
    <cfRule type="cellIs" dxfId="27" priority="28" operator="lessThan">
      <formula>0</formula>
    </cfRule>
  </conditionalFormatting>
  <conditionalFormatting sqref="L239:L284">
    <cfRule type="cellIs" dxfId="26" priority="27" operator="lessThan">
      <formula>0</formula>
    </cfRule>
  </conditionalFormatting>
  <conditionalFormatting sqref="M188:M232">
    <cfRule type="cellIs" dxfId="25" priority="26" operator="lessThan">
      <formula>0</formula>
    </cfRule>
  </conditionalFormatting>
  <conditionalFormatting sqref="M239:M284">
    <cfRule type="cellIs" dxfId="24" priority="25" operator="lessThan">
      <formula>0</formula>
    </cfRule>
  </conditionalFormatting>
  <conditionalFormatting sqref="N188:N232">
    <cfRule type="cellIs" dxfId="23" priority="24" operator="lessThan">
      <formula>0</formula>
    </cfRule>
  </conditionalFormatting>
  <conditionalFormatting sqref="N239:N284">
    <cfRule type="cellIs" dxfId="22" priority="23" operator="lessThan">
      <formula>0</formula>
    </cfRule>
  </conditionalFormatting>
  <conditionalFormatting sqref="P188:P232">
    <cfRule type="cellIs" dxfId="21" priority="22" operator="lessThan">
      <formula>0</formula>
    </cfRule>
  </conditionalFormatting>
  <conditionalFormatting sqref="P239:P284">
    <cfRule type="cellIs" dxfId="20" priority="21" operator="lessThan">
      <formula>0</formula>
    </cfRule>
  </conditionalFormatting>
  <conditionalFormatting sqref="Q188:Q232">
    <cfRule type="cellIs" dxfId="19" priority="20" operator="lessThan">
      <formula>0</formula>
    </cfRule>
  </conditionalFormatting>
  <conditionalFormatting sqref="Q239:Q284">
    <cfRule type="cellIs" dxfId="18" priority="19" operator="lessThan">
      <formula>0</formula>
    </cfRule>
  </conditionalFormatting>
  <conditionalFormatting sqref="R188:R232">
    <cfRule type="cellIs" dxfId="17" priority="18" operator="lessThan">
      <formula>0</formula>
    </cfRule>
  </conditionalFormatting>
  <conditionalFormatting sqref="R239:R284">
    <cfRule type="cellIs" dxfId="16" priority="17" operator="lessThan">
      <formula>0</formula>
    </cfRule>
  </conditionalFormatting>
  <conditionalFormatting sqref="S188:S232">
    <cfRule type="cellIs" dxfId="15" priority="16" operator="lessThan">
      <formula>0</formula>
    </cfRule>
  </conditionalFormatting>
  <conditionalFormatting sqref="S239:S284">
    <cfRule type="cellIs" dxfId="14" priority="15" operator="lessThan">
      <formula>0</formula>
    </cfRule>
  </conditionalFormatting>
  <conditionalFormatting sqref="T188:T232">
    <cfRule type="cellIs" dxfId="13" priority="14" operator="lessThan">
      <formula>0</formula>
    </cfRule>
  </conditionalFormatting>
  <conditionalFormatting sqref="T239:T284">
    <cfRule type="cellIs" dxfId="12" priority="13" operator="lessThan">
      <formula>0</formula>
    </cfRule>
  </conditionalFormatting>
  <conditionalFormatting sqref="U188:U232">
    <cfRule type="cellIs" dxfId="11" priority="12" operator="lessThan">
      <formula>0</formula>
    </cfRule>
  </conditionalFormatting>
  <conditionalFormatting sqref="U239:U284">
    <cfRule type="cellIs" dxfId="10" priority="11" operator="lessThan">
      <formula>0</formula>
    </cfRule>
  </conditionalFormatting>
  <conditionalFormatting sqref="V188:V232">
    <cfRule type="cellIs" dxfId="9" priority="10" operator="lessThan">
      <formula>0</formula>
    </cfRule>
  </conditionalFormatting>
  <conditionalFormatting sqref="V239:V284">
    <cfRule type="cellIs" dxfId="8" priority="9" operator="lessThan">
      <formula>0</formula>
    </cfRule>
  </conditionalFormatting>
  <conditionalFormatting sqref="W188:W232">
    <cfRule type="cellIs" dxfId="7" priority="8" operator="lessThan">
      <formula>0</formula>
    </cfRule>
  </conditionalFormatting>
  <conditionalFormatting sqref="W239:W284">
    <cfRule type="cellIs" dxfId="6" priority="7" operator="lessThan">
      <formula>0</formula>
    </cfRule>
  </conditionalFormatting>
  <conditionalFormatting sqref="X188:X232">
    <cfRule type="cellIs" dxfId="5" priority="6" operator="lessThan">
      <formula>0</formula>
    </cfRule>
  </conditionalFormatting>
  <conditionalFormatting sqref="X239:X284">
    <cfRule type="cellIs" dxfId="4" priority="5" operator="lessThan">
      <formula>0</formula>
    </cfRule>
  </conditionalFormatting>
  <conditionalFormatting sqref="Y188:Y232">
    <cfRule type="cellIs" dxfId="3" priority="4" operator="lessThan">
      <formula>0</formula>
    </cfRule>
  </conditionalFormatting>
  <conditionalFormatting sqref="Y239:Y284">
    <cfRule type="cellIs" dxfId="2" priority="3" operator="lessThan">
      <formula>0</formula>
    </cfRule>
  </conditionalFormatting>
  <conditionalFormatting sqref="AC188:AC232">
    <cfRule type="cellIs" dxfId="1" priority="2" operator="lessThan">
      <formula>0</formula>
    </cfRule>
  </conditionalFormatting>
  <conditionalFormatting sqref="AC239:AC284">
    <cfRule type="cellIs" dxfId="0" priority="1" operator="lessThan">
      <formula>0</formula>
    </cfRule>
  </conditionalFormatting>
  <hyperlinks>
    <hyperlink ref="A48" location="_ftn1" display="_ftn1"/>
    <hyperlink ref="A79" location="_ftn1" display="_ftn1"/>
  </hyperlinks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H102"/>
  <sheetViews>
    <sheetView topLeftCell="A28" workbookViewId="0">
      <pane xSplit="1" topLeftCell="B1" activePane="topRight" state="frozen"/>
      <selection pane="topRight" activeCell="B37" sqref="B37:E38"/>
    </sheetView>
  </sheetViews>
  <sheetFormatPr baseColWidth="10" defaultColWidth="11.44140625" defaultRowHeight="14.4" x14ac:dyDescent="0.3"/>
  <cols>
    <col min="1" max="1" width="27.88671875" style="6" customWidth="1"/>
    <col min="2" max="79" width="11.44140625" style="6"/>
    <col min="80" max="80" width="11.5546875" style="6" customWidth="1"/>
    <col min="81" max="81" width="11.44140625" style="6"/>
    <col min="82" max="82" width="11.5546875" style="6" customWidth="1"/>
    <col min="83" max="83" width="11" style="6" customWidth="1"/>
    <col min="84" max="16384" width="11.44140625" style="6"/>
  </cols>
  <sheetData>
    <row r="2" spans="1:86" ht="21" x14ac:dyDescent="0.4">
      <c r="A2" s="412" t="s">
        <v>270</v>
      </c>
      <c r="B2" s="412"/>
      <c r="C2" s="412"/>
    </row>
    <row r="4" spans="1:86" x14ac:dyDescent="0.3">
      <c r="A4" s="7"/>
      <c r="B4" s="8">
        <v>1999</v>
      </c>
      <c r="C4" s="8">
        <v>1999</v>
      </c>
      <c r="D4" s="8">
        <v>1999</v>
      </c>
      <c r="E4" s="8">
        <v>1999</v>
      </c>
      <c r="F4" s="8">
        <v>2000</v>
      </c>
      <c r="G4" s="8">
        <v>2000</v>
      </c>
      <c r="H4" s="8">
        <v>2000</v>
      </c>
      <c r="I4" s="8">
        <v>2000</v>
      </c>
      <c r="J4" s="8">
        <v>2001</v>
      </c>
      <c r="K4" s="8">
        <v>2001</v>
      </c>
      <c r="L4" s="8">
        <v>2001</v>
      </c>
      <c r="M4" s="8">
        <v>2001</v>
      </c>
      <c r="N4" s="8">
        <v>2002</v>
      </c>
      <c r="O4" s="8">
        <v>2002</v>
      </c>
      <c r="P4" s="8">
        <v>2002</v>
      </c>
      <c r="Q4" s="8">
        <v>2002</v>
      </c>
      <c r="R4" s="8">
        <v>2003</v>
      </c>
      <c r="S4" s="8">
        <v>2003</v>
      </c>
      <c r="T4" s="8">
        <v>2003</v>
      </c>
      <c r="U4" s="8">
        <v>2003</v>
      </c>
      <c r="V4" s="8">
        <v>2004</v>
      </c>
      <c r="W4" s="8">
        <v>2004</v>
      </c>
      <c r="X4" s="8">
        <v>2004</v>
      </c>
      <c r="Y4" s="8">
        <v>2004</v>
      </c>
      <c r="Z4" s="8">
        <v>2005</v>
      </c>
      <c r="AA4" s="8">
        <v>2005</v>
      </c>
      <c r="AB4" s="8">
        <v>2005</v>
      </c>
      <c r="AC4" s="8">
        <v>2005</v>
      </c>
      <c r="AD4" s="8">
        <v>2006</v>
      </c>
      <c r="AE4" s="8">
        <v>2006</v>
      </c>
      <c r="AF4" s="8">
        <v>2006</v>
      </c>
      <c r="AG4" s="8">
        <v>2006</v>
      </c>
      <c r="AH4" s="8">
        <v>2007</v>
      </c>
      <c r="AI4" s="8">
        <v>2007</v>
      </c>
      <c r="AJ4" s="8">
        <v>2007</v>
      </c>
      <c r="AK4" s="8">
        <v>2007</v>
      </c>
      <c r="AL4" s="8">
        <v>2008</v>
      </c>
      <c r="AM4" s="8">
        <v>2008</v>
      </c>
      <c r="AN4" s="8">
        <v>2008</v>
      </c>
      <c r="AO4" s="8">
        <v>2008</v>
      </c>
      <c r="AP4" s="8">
        <v>2009</v>
      </c>
      <c r="AQ4" s="8">
        <v>2009</v>
      </c>
      <c r="AR4" s="8">
        <v>2009</v>
      </c>
      <c r="AS4" s="8">
        <v>2009</v>
      </c>
      <c r="AT4" s="8">
        <v>2010</v>
      </c>
      <c r="AU4" s="8">
        <v>2010</v>
      </c>
      <c r="AV4" s="8">
        <v>2010</v>
      </c>
      <c r="AW4" s="8">
        <v>2010</v>
      </c>
      <c r="AX4" s="8">
        <v>2011</v>
      </c>
      <c r="AY4" s="8">
        <v>2011</v>
      </c>
      <c r="AZ4" s="8">
        <v>2011</v>
      </c>
      <c r="BA4" s="8">
        <v>2011</v>
      </c>
      <c r="BB4" s="8">
        <v>2012</v>
      </c>
      <c r="BC4" s="8">
        <v>2012</v>
      </c>
      <c r="BD4" s="8">
        <v>2012</v>
      </c>
      <c r="BE4" s="8">
        <v>2012</v>
      </c>
      <c r="BF4" s="8">
        <v>2013</v>
      </c>
      <c r="BG4" s="8">
        <v>2013</v>
      </c>
      <c r="BH4" s="8">
        <v>2013</v>
      </c>
      <c r="BI4" s="8">
        <v>2013</v>
      </c>
      <c r="BJ4" s="8">
        <v>2014</v>
      </c>
      <c r="BK4" s="8">
        <v>2014</v>
      </c>
      <c r="BL4" s="8">
        <v>2014</v>
      </c>
      <c r="BM4" s="8">
        <v>2014</v>
      </c>
      <c r="BN4" s="8">
        <v>2015</v>
      </c>
      <c r="BO4" s="8">
        <v>2015</v>
      </c>
      <c r="BP4" s="8">
        <v>2015</v>
      </c>
      <c r="BQ4" s="8">
        <v>2015</v>
      </c>
      <c r="BR4" s="8">
        <v>2016</v>
      </c>
      <c r="BS4" s="8">
        <v>2016</v>
      </c>
      <c r="BT4" s="8">
        <v>2016</v>
      </c>
      <c r="BU4" s="8">
        <v>2016</v>
      </c>
      <c r="BV4" s="8">
        <v>2017</v>
      </c>
      <c r="BW4" s="8">
        <v>2017</v>
      </c>
      <c r="BX4" s="8">
        <v>2017</v>
      </c>
      <c r="BY4" s="8">
        <v>2017</v>
      </c>
      <c r="BZ4" s="44">
        <v>2018</v>
      </c>
      <c r="CA4" s="44">
        <v>2018</v>
      </c>
      <c r="CB4" s="44">
        <v>2018</v>
      </c>
      <c r="CC4" s="44">
        <v>2018</v>
      </c>
      <c r="CD4" s="44">
        <v>2019</v>
      </c>
      <c r="CE4" s="44">
        <v>2019</v>
      </c>
      <c r="CF4" s="44">
        <v>2019</v>
      </c>
      <c r="CG4" s="6">
        <v>2019</v>
      </c>
      <c r="CH4" s="44">
        <v>2020</v>
      </c>
    </row>
    <row r="5" spans="1:86" ht="15" thickBot="1" x14ac:dyDescent="0.35">
      <c r="A5" s="7"/>
      <c r="B5" s="7" t="s">
        <v>221</v>
      </c>
      <c r="C5" s="7" t="s">
        <v>222</v>
      </c>
      <c r="D5" s="7" t="s">
        <v>223</v>
      </c>
      <c r="E5" s="7" t="s">
        <v>224</v>
      </c>
      <c r="F5" s="7" t="s">
        <v>221</v>
      </c>
      <c r="G5" s="7" t="s">
        <v>222</v>
      </c>
      <c r="H5" s="7" t="s">
        <v>223</v>
      </c>
      <c r="I5" s="7" t="s">
        <v>224</v>
      </c>
      <c r="J5" s="7" t="s">
        <v>221</v>
      </c>
      <c r="K5" s="7" t="s">
        <v>222</v>
      </c>
      <c r="L5" s="7" t="s">
        <v>223</v>
      </c>
      <c r="M5" s="7" t="s">
        <v>224</v>
      </c>
      <c r="N5" s="7" t="s">
        <v>221</v>
      </c>
      <c r="O5" s="7" t="s">
        <v>222</v>
      </c>
      <c r="P5" s="7" t="s">
        <v>223</v>
      </c>
      <c r="Q5" s="7" t="s">
        <v>224</v>
      </c>
      <c r="R5" s="7" t="s">
        <v>221</v>
      </c>
      <c r="S5" s="7" t="s">
        <v>222</v>
      </c>
      <c r="T5" s="7" t="s">
        <v>223</v>
      </c>
      <c r="U5" s="7" t="s">
        <v>224</v>
      </c>
      <c r="V5" s="7" t="s">
        <v>221</v>
      </c>
      <c r="W5" s="7" t="s">
        <v>222</v>
      </c>
      <c r="X5" s="7" t="s">
        <v>223</v>
      </c>
      <c r="Y5" s="7" t="s">
        <v>224</v>
      </c>
      <c r="Z5" s="7" t="s">
        <v>221</v>
      </c>
      <c r="AA5" s="7" t="s">
        <v>222</v>
      </c>
      <c r="AB5" s="7" t="s">
        <v>223</v>
      </c>
      <c r="AC5" s="7" t="s">
        <v>224</v>
      </c>
      <c r="AD5" s="7" t="s">
        <v>221</v>
      </c>
      <c r="AE5" s="7" t="s">
        <v>222</v>
      </c>
      <c r="AF5" s="7" t="s">
        <v>223</v>
      </c>
      <c r="AG5" s="7" t="s">
        <v>224</v>
      </c>
      <c r="AH5" s="7" t="s">
        <v>221</v>
      </c>
      <c r="AI5" s="7" t="s">
        <v>222</v>
      </c>
      <c r="AJ5" s="7" t="s">
        <v>223</v>
      </c>
      <c r="AK5" s="7" t="s">
        <v>224</v>
      </c>
      <c r="AL5" s="7" t="s">
        <v>221</v>
      </c>
      <c r="AM5" s="7" t="s">
        <v>222</v>
      </c>
      <c r="AN5" s="7" t="s">
        <v>223</v>
      </c>
      <c r="AO5" s="7" t="s">
        <v>224</v>
      </c>
      <c r="AP5" s="7" t="s">
        <v>221</v>
      </c>
      <c r="AQ5" s="7" t="s">
        <v>222</v>
      </c>
      <c r="AR5" s="7" t="s">
        <v>223</v>
      </c>
      <c r="AS5" s="7" t="s">
        <v>224</v>
      </c>
      <c r="AT5" s="7" t="s">
        <v>221</v>
      </c>
      <c r="AU5" s="7" t="s">
        <v>222</v>
      </c>
      <c r="AV5" s="7" t="s">
        <v>223</v>
      </c>
      <c r="AW5" s="7" t="s">
        <v>224</v>
      </c>
      <c r="AX5" s="7" t="s">
        <v>221</v>
      </c>
      <c r="AY5" s="7" t="s">
        <v>222</v>
      </c>
      <c r="AZ5" s="7" t="s">
        <v>223</v>
      </c>
      <c r="BA5" s="7" t="s">
        <v>224</v>
      </c>
      <c r="BB5" s="7" t="s">
        <v>221</v>
      </c>
      <c r="BC5" s="7" t="s">
        <v>222</v>
      </c>
      <c r="BD5" s="7" t="s">
        <v>223</v>
      </c>
      <c r="BE5" s="7" t="s">
        <v>224</v>
      </c>
      <c r="BF5" s="7" t="s">
        <v>221</v>
      </c>
      <c r="BG5" s="7" t="s">
        <v>222</v>
      </c>
      <c r="BH5" s="7" t="s">
        <v>223</v>
      </c>
      <c r="BI5" s="7" t="s">
        <v>224</v>
      </c>
      <c r="BJ5" s="7" t="s">
        <v>221</v>
      </c>
      <c r="BK5" s="7" t="s">
        <v>222</v>
      </c>
      <c r="BL5" s="7" t="s">
        <v>223</v>
      </c>
      <c r="BM5" s="7" t="s">
        <v>224</v>
      </c>
      <c r="BN5" s="7" t="s">
        <v>221</v>
      </c>
      <c r="BO5" s="7" t="s">
        <v>222</v>
      </c>
      <c r="BP5" s="7" t="s">
        <v>223</v>
      </c>
      <c r="BQ5" s="7" t="s">
        <v>224</v>
      </c>
      <c r="BR5" s="7" t="s">
        <v>221</v>
      </c>
      <c r="BS5" s="7" t="s">
        <v>222</v>
      </c>
      <c r="BT5" s="7" t="s">
        <v>223</v>
      </c>
      <c r="BU5" s="7" t="s">
        <v>224</v>
      </c>
      <c r="BV5" s="7" t="s">
        <v>221</v>
      </c>
      <c r="BW5" s="7" t="s">
        <v>222</v>
      </c>
      <c r="BX5" s="7" t="s">
        <v>223</v>
      </c>
      <c r="BY5" s="7" t="s">
        <v>224</v>
      </c>
      <c r="BZ5" s="6" t="s">
        <v>221</v>
      </c>
      <c r="CA5" s="45" t="s">
        <v>222</v>
      </c>
      <c r="CB5" s="45" t="s">
        <v>223</v>
      </c>
      <c r="CC5" s="6" t="s">
        <v>224</v>
      </c>
      <c r="CD5" s="6" t="s">
        <v>221</v>
      </c>
      <c r="CE5" s="45" t="s">
        <v>222</v>
      </c>
      <c r="CF5" s="45" t="s">
        <v>223</v>
      </c>
      <c r="CG5" s="45" t="s">
        <v>224</v>
      </c>
      <c r="CH5" s="45" t="s">
        <v>221</v>
      </c>
    </row>
    <row r="6" spans="1:86" ht="15" thickBot="1" x14ac:dyDescent="0.35">
      <c r="A6" s="9" t="s">
        <v>0</v>
      </c>
      <c r="B6" s="12" t="str">
        <f t="shared" ref="B6:BM6" si="0">+CONCATENATE(B5,"_",B4)</f>
        <v>T1_1999</v>
      </c>
      <c r="C6" s="12" t="str">
        <f t="shared" si="0"/>
        <v>T2_1999</v>
      </c>
      <c r="D6" s="12" t="str">
        <f t="shared" si="0"/>
        <v>T3_1999</v>
      </c>
      <c r="E6" s="12" t="str">
        <f t="shared" si="0"/>
        <v>T4_1999</v>
      </c>
      <c r="F6" s="12" t="str">
        <f t="shared" si="0"/>
        <v>T1_2000</v>
      </c>
      <c r="G6" s="12" t="str">
        <f t="shared" si="0"/>
        <v>T2_2000</v>
      </c>
      <c r="H6" s="12" t="str">
        <f t="shared" si="0"/>
        <v>T3_2000</v>
      </c>
      <c r="I6" s="12" t="str">
        <f t="shared" si="0"/>
        <v>T4_2000</v>
      </c>
      <c r="J6" s="12" t="str">
        <f t="shared" si="0"/>
        <v>T1_2001</v>
      </c>
      <c r="K6" s="12" t="str">
        <f t="shared" si="0"/>
        <v>T2_2001</v>
      </c>
      <c r="L6" s="12" t="str">
        <f t="shared" si="0"/>
        <v>T3_2001</v>
      </c>
      <c r="M6" s="12" t="str">
        <f t="shared" si="0"/>
        <v>T4_2001</v>
      </c>
      <c r="N6" s="12" t="str">
        <f t="shared" si="0"/>
        <v>T1_2002</v>
      </c>
      <c r="O6" s="12" t="str">
        <f t="shared" si="0"/>
        <v>T2_2002</v>
      </c>
      <c r="P6" s="12" t="str">
        <f t="shared" si="0"/>
        <v>T3_2002</v>
      </c>
      <c r="Q6" s="12" t="str">
        <f t="shared" si="0"/>
        <v>T4_2002</v>
      </c>
      <c r="R6" s="12" t="str">
        <f t="shared" si="0"/>
        <v>T1_2003</v>
      </c>
      <c r="S6" s="12" t="str">
        <f t="shared" si="0"/>
        <v>T2_2003</v>
      </c>
      <c r="T6" s="12" t="str">
        <f t="shared" si="0"/>
        <v>T3_2003</v>
      </c>
      <c r="U6" s="12" t="str">
        <f t="shared" si="0"/>
        <v>T4_2003</v>
      </c>
      <c r="V6" s="12" t="str">
        <f t="shared" si="0"/>
        <v>T1_2004</v>
      </c>
      <c r="W6" s="12" t="str">
        <f t="shared" si="0"/>
        <v>T2_2004</v>
      </c>
      <c r="X6" s="12" t="str">
        <f t="shared" si="0"/>
        <v>T3_2004</v>
      </c>
      <c r="Y6" s="12" t="str">
        <f t="shared" si="0"/>
        <v>T4_2004</v>
      </c>
      <c r="Z6" s="12" t="str">
        <f t="shared" si="0"/>
        <v>T1_2005</v>
      </c>
      <c r="AA6" s="12" t="str">
        <f t="shared" si="0"/>
        <v>T2_2005</v>
      </c>
      <c r="AB6" s="12" t="str">
        <f t="shared" si="0"/>
        <v>T3_2005</v>
      </c>
      <c r="AC6" s="12" t="str">
        <f t="shared" si="0"/>
        <v>T4_2005</v>
      </c>
      <c r="AD6" s="12" t="str">
        <f t="shared" si="0"/>
        <v>T1_2006</v>
      </c>
      <c r="AE6" s="12" t="str">
        <f t="shared" si="0"/>
        <v>T2_2006</v>
      </c>
      <c r="AF6" s="12" t="str">
        <f t="shared" si="0"/>
        <v>T3_2006</v>
      </c>
      <c r="AG6" s="12" t="str">
        <f t="shared" si="0"/>
        <v>T4_2006</v>
      </c>
      <c r="AH6" s="12" t="str">
        <f t="shared" si="0"/>
        <v>T1_2007</v>
      </c>
      <c r="AI6" s="12" t="str">
        <f t="shared" si="0"/>
        <v>T2_2007</v>
      </c>
      <c r="AJ6" s="12" t="str">
        <f t="shared" si="0"/>
        <v>T3_2007</v>
      </c>
      <c r="AK6" s="46" t="str">
        <f t="shared" si="0"/>
        <v>T4_2007</v>
      </c>
      <c r="AL6" s="47" t="str">
        <f t="shared" si="0"/>
        <v>T1_2008</v>
      </c>
      <c r="AM6" s="47" t="str">
        <f t="shared" si="0"/>
        <v>T2_2008</v>
      </c>
      <c r="AN6" s="47" t="str">
        <f t="shared" si="0"/>
        <v>T3_2008</v>
      </c>
      <c r="AO6" s="47" t="str">
        <f t="shared" si="0"/>
        <v>T4_2008</v>
      </c>
      <c r="AP6" s="12" t="str">
        <f t="shared" si="0"/>
        <v>T1_2009</v>
      </c>
      <c r="AQ6" s="12" t="str">
        <f t="shared" si="0"/>
        <v>T2_2009</v>
      </c>
      <c r="AR6" s="12" t="str">
        <f t="shared" si="0"/>
        <v>T3_2009</v>
      </c>
      <c r="AS6" s="12" t="str">
        <f t="shared" si="0"/>
        <v>T4_2009</v>
      </c>
      <c r="AT6" s="12" t="str">
        <f t="shared" si="0"/>
        <v>T1_2010</v>
      </c>
      <c r="AU6" s="12" t="str">
        <f t="shared" si="0"/>
        <v>T2_2010</v>
      </c>
      <c r="AV6" s="12" t="str">
        <f t="shared" si="0"/>
        <v>T3_2010</v>
      </c>
      <c r="AW6" s="12" t="str">
        <f t="shared" si="0"/>
        <v>T4_2010</v>
      </c>
      <c r="AX6" s="12" t="str">
        <f t="shared" si="0"/>
        <v>T1_2011</v>
      </c>
      <c r="AY6" s="12" t="str">
        <f t="shared" si="0"/>
        <v>T2_2011</v>
      </c>
      <c r="AZ6" s="12" t="str">
        <f t="shared" si="0"/>
        <v>T3_2011</v>
      </c>
      <c r="BA6" s="12" t="str">
        <f t="shared" si="0"/>
        <v>T4_2011</v>
      </c>
      <c r="BB6" s="12" t="str">
        <f t="shared" si="0"/>
        <v>T1_2012</v>
      </c>
      <c r="BC6" s="12" t="str">
        <f t="shared" si="0"/>
        <v>T2_2012</v>
      </c>
      <c r="BD6" s="12" t="str">
        <f t="shared" si="0"/>
        <v>T3_2012</v>
      </c>
      <c r="BE6" s="12" t="str">
        <f t="shared" si="0"/>
        <v>T4_2012</v>
      </c>
      <c r="BF6" s="12" t="str">
        <f t="shared" si="0"/>
        <v>T1_2013</v>
      </c>
      <c r="BG6" s="12" t="str">
        <f t="shared" si="0"/>
        <v>T2_2013</v>
      </c>
      <c r="BH6" s="12" t="str">
        <f t="shared" si="0"/>
        <v>T3_2013</v>
      </c>
      <c r="BI6" s="12" t="str">
        <f t="shared" si="0"/>
        <v>T4_2013</v>
      </c>
      <c r="BJ6" s="12" t="str">
        <f t="shared" si="0"/>
        <v>T1_2014</v>
      </c>
      <c r="BK6" s="12" t="str">
        <f t="shared" si="0"/>
        <v>T2_2014</v>
      </c>
      <c r="BL6" s="12" t="str">
        <f t="shared" si="0"/>
        <v>T3_2014</v>
      </c>
      <c r="BM6" s="12" t="str">
        <f t="shared" si="0"/>
        <v>T4_2014</v>
      </c>
      <c r="BN6" s="12" t="str">
        <f t="shared" ref="BN6:CH6" si="1">+CONCATENATE(BN5,"_",BN4)</f>
        <v>T1_2015</v>
      </c>
      <c r="BO6" s="12" t="str">
        <f t="shared" si="1"/>
        <v>T2_2015</v>
      </c>
      <c r="BP6" s="12" t="str">
        <f t="shared" si="1"/>
        <v>T3_2015</v>
      </c>
      <c r="BQ6" s="12" t="str">
        <f t="shared" si="1"/>
        <v>T4_2015</v>
      </c>
      <c r="BR6" s="12" t="str">
        <f t="shared" si="1"/>
        <v>T1_2016</v>
      </c>
      <c r="BS6" s="12" t="str">
        <f t="shared" si="1"/>
        <v>T2_2016</v>
      </c>
      <c r="BT6" s="12" t="str">
        <f t="shared" si="1"/>
        <v>T3_2016</v>
      </c>
      <c r="BU6" s="12" t="str">
        <f t="shared" si="1"/>
        <v>T4_2016</v>
      </c>
      <c r="BV6" s="12" t="str">
        <f t="shared" si="1"/>
        <v>T1_2017</v>
      </c>
      <c r="BW6" s="12" t="str">
        <f t="shared" si="1"/>
        <v>T2_2017</v>
      </c>
      <c r="BX6" s="12" t="str">
        <f t="shared" si="1"/>
        <v>T3_2017</v>
      </c>
      <c r="BY6" s="46" t="str">
        <f t="shared" si="1"/>
        <v>T4_2017</v>
      </c>
      <c r="BZ6" s="47" t="str">
        <f t="shared" si="1"/>
        <v>T1_2018</v>
      </c>
      <c r="CA6" s="47" t="str">
        <f t="shared" si="1"/>
        <v>T2_2018</v>
      </c>
      <c r="CB6" s="47" t="str">
        <f t="shared" si="1"/>
        <v>T3_2018</v>
      </c>
      <c r="CC6" s="47" t="str">
        <f t="shared" si="1"/>
        <v>T4_2018</v>
      </c>
      <c r="CD6" s="12" t="str">
        <f t="shared" si="1"/>
        <v>T1_2019</v>
      </c>
      <c r="CE6" s="12" t="str">
        <f t="shared" si="1"/>
        <v>T2_2019</v>
      </c>
      <c r="CF6" s="12" t="str">
        <f t="shared" si="1"/>
        <v>T3_2019</v>
      </c>
      <c r="CG6" s="12" t="str">
        <f t="shared" si="1"/>
        <v>T4_2019</v>
      </c>
      <c r="CH6" s="12" t="str">
        <f t="shared" si="1"/>
        <v>T1_2020</v>
      </c>
    </row>
    <row r="7" spans="1:86" ht="15" thickBot="1" x14ac:dyDescent="0.35">
      <c r="A7" s="13" t="s">
        <v>7</v>
      </c>
      <c r="B7" s="14">
        <v>225.46150379936708</v>
      </c>
      <c r="C7" s="15">
        <v>313.73014305685433</v>
      </c>
      <c r="D7" s="15">
        <v>296.62208887194379</v>
      </c>
      <c r="E7" s="15">
        <v>251.06604088217858</v>
      </c>
      <c r="F7" s="15">
        <v>244.78297416212155</v>
      </c>
      <c r="G7" s="15">
        <v>318.41935250290243</v>
      </c>
      <c r="H7" s="15">
        <v>294.59879111761427</v>
      </c>
      <c r="I7" s="15">
        <v>279.57966876002752</v>
      </c>
      <c r="J7" s="15">
        <v>256.93257128844363</v>
      </c>
      <c r="K7" s="15">
        <v>341.05148737484546</v>
      </c>
      <c r="L7" s="15">
        <v>325.88338385523298</v>
      </c>
      <c r="M7" s="16">
        <v>284.62403433313739</v>
      </c>
      <c r="N7" s="14">
        <v>242.30532508236035</v>
      </c>
      <c r="O7" s="15">
        <v>348.63283459511899</v>
      </c>
      <c r="P7" s="15">
        <v>359.85816817455253</v>
      </c>
      <c r="Q7" s="15">
        <v>294.01620326434198</v>
      </c>
      <c r="R7" s="15">
        <v>246.09135387857509</v>
      </c>
      <c r="S7" s="15">
        <v>334.50526203362591</v>
      </c>
      <c r="T7" s="15">
        <v>339.01629013566907</v>
      </c>
      <c r="U7" s="15">
        <v>297.20484281499887</v>
      </c>
      <c r="V7" s="15">
        <v>268.77059268979013</v>
      </c>
      <c r="W7" s="15">
        <v>362.31454136400038</v>
      </c>
      <c r="X7" s="15">
        <v>369.1393715827287</v>
      </c>
      <c r="Y7" s="16">
        <v>312.92525663854559</v>
      </c>
      <c r="Z7" s="14">
        <v>262.35307646319228</v>
      </c>
      <c r="AA7" s="15">
        <v>370.69117414835711</v>
      </c>
      <c r="AB7" s="15">
        <v>379.2375607130582</v>
      </c>
      <c r="AC7" s="15">
        <v>320.71818867539241</v>
      </c>
      <c r="AD7" s="15">
        <v>269.33169608845054</v>
      </c>
      <c r="AE7" s="15">
        <v>367.11224000785262</v>
      </c>
      <c r="AF7" s="15">
        <v>380.10651020697151</v>
      </c>
      <c r="AG7" s="15">
        <v>307.23855369672492</v>
      </c>
      <c r="AH7" s="15">
        <v>279.76538645545759</v>
      </c>
      <c r="AI7" s="15">
        <v>375.98939641215304</v>
      </c>
      <c r="AJ7" s="15">
        <v>388.83521322163801</v>
      </c>
      <c r="AK7" s="16">
        <v>339.40889121655403</v>
      </c>
      <c r="AL7" s="14">
        <v>275.9791423930069</v>
      </c>
      <c r="AM7" s="15">
        <v>388.3243490928719</v>
      </c>
      <c r="AN7" s="15">
        <v>424.29934738040708</v>
      </c>
      <c r="AO7" s="15">
        <v>349.5531611337143</v>
      </c>
      <c r="AP7" s="15">
        <v>274.15610333722861</v>
      </c>
      <c r="AQ7" s="15">
        <v>397.70867002828527</v>
      </c>
      <c r="AR7" s="15">
        <v>443.196358906017</v>
      </c>
      <c r="AS7" s="15">
        <v>334.49500224096641</v>
      </c>
      <c r="AT7" s="15">
        <v>297.67207104054972</v>
      </c>
      <c r="AU7" s="15">
        <v>411.60348584117799</v>
      </c>
      <c r="AV7" s="15">
        <v>459.82008762272949</v>
      </c>
      <c r="AW7" s="16">
        <v>363.39588005622795</v>
      </c>
      <c r="AX7" s="14">
        <v>292.41521536965217</v>
      </c>
      <c r="AY7" s="15">
        <v>442.75630770118448</v>
      </c>
      <c r="AZ7" s="15">
        <v>470.79734602785129</v>
      </c>
      <c r="BA7" s="15">
        <v>366.4947708370014</v>
      </c>
      <c r="BB7" s="15">
        <v>310.86196444431278</v>
      </c>
      <c r="BC7" s="15">
        <v>435.91829885053244</v>
      </c>
      <c r="BD7" s="15">
        <v>456.92389887123613</v>
      </c>
      <c r="BE7" s="15">
        <v>426.31090228271285</v>
      </c>
      <c r="BF7" s="15">
        <v>333.52239159289746</v>
      </c>
      <c r="BG7" s="15">
        <v>469.53050411266042</v>
      </c>
      <c r="BH7" s="15">
        <v>507.88213373090895</v>
      </c>
      <c r="BI7" s="16">
        <v>433.57327530509406</v>
      </c>
      <c r="BJ7" s="15">
        <v>338.05394033101345</v>
      </c>
      <c r="BK7" s="15">
        <v>489.15363872115739</v>
      </c>
      <c r="BL7" s="15">
        <v>531.37541684130929</v>
      </c>
      <c r="BM7" s="15">
        <v>493.84200410651994</v>
      </c>
      <c r="BN7" s="15">
        <v>352.8979997383189</v>
      </c>
      <c r="BO7" s="15">
        <v>524.00071551482529</v>
      </c>
      <c r="BP7" s="15">
        <v>587.19713354011674</v>
      </c>
      <c r="BQ7" s="15">
        <v>486.32515120673878</v>
      </c>
      <c r="BR7" s="15">
        <v>362.55097083535838</v>
      </c>
      <c r="BS7" s="15">
        <v>519.85833071119475</v>
      </c>
      <c r="BT7" s="15">
        <v>624.09255686414133</v>
      </c>
      <c r="BU7" s="15">
        <v>542.16566310695589</v>
      </c>
      <c r="BV7" s="15">
        <v>402.53237151438282</v>
      </c>
      <c r="BW7" s="15">
        <v>571.19265468517062</v>
      </c>
      <c r="BX7" s="15">
        <v>581.3590617871198</v>
      </c>
      <c r="BY7" s="15">
        <v>559.412596327919</v>
      </c>
      <c r="BZ7" s="15">
        <v>431.2728535344437</v>
      </c>
      <c r="CA7" s="48">
        <v>595.1113416933531</v>
      </c>
      <c r="CB7" s="49">
        <v>628.4831985907864</v>
      </c>
      <c r="CC7" s="50">
        <v>566.92655558958813</v>
      </c>
      <c r="CD7" s="49">
        <v>444.06402646773034</v>
      </c>
      <c r="CE7" s="50">
        <v>614.6430759716684</v>
      </c>
      <c r="CF7" s="50">
        <v>643.04144196252798</v>
      </c>
      <c r="CG7" s="50">
        <v>581.39445559807336</v>
      </c>
      <c r="CH7" s="50">
        <v>445.11870410724669</v>
      </c>
    </row>
    <row r="8" spans="1:86" ht="15" thickTop="1" x14ac:dyDescent="0.3">
      <c r="A8" s="17" t="s">
        <v>225</v>
      </c>
      <c r="B8" s="18">
        <v>114.08206016276799</v>
      </c>
      <c r="C8" s="18">
        <v>186.67059269817469</v>
      </c>
      <c r="D8" s="18">
        <v>177.45303822251495</v>
      </c>
      <c r="E8" s="18">
        <v>128.28100589748456</v>
      </c>
      <c r="F8" s="18">
        <v>123.65749442495849</v>
      </c>
      <c r="G8" s="18">
        <v>203.04044500470545</v>
      </c>
      <c r="H8" s="18">
        <v>191.62594626207621</v>
      </c>
      <c r="I8" s="18">
        <v>136.06975367146759</v>
      </c>
      <c r="J8" s="18">
        <v>132.97849169736779</v>
      </c>
      <c r="K8" s="18">
        <v>215.62371325382483</v>
      </c>
      <c r="L8" s="18">
        <v>204.11822961300439</v>
      </c>
      <c r="M8" s="18">
        <v>147.66658671504408</v>
      </c>
      <c r="N8" s="18">
        <v>146.77033731280929</v>
      </c>
      <c r="O8" s="18">
        <v>242.75862533656414</v>
      </c>
      <c r="P8" s="18">
        <v>231.08633800580384</v>
      </c>
      <c r="Q8" s="18">
        <v>165.70331040474426</v>
      </c>
      <c r="R8" s="18">
        <v>145.01119488401557</v>
      </c>
      <c r="S8" s="18">
        <v>235.36644079645146</v>
      </c>
      <c r="T8" s="18">
        <v>220.85806445160668</v>
      </c>
      <c r="U8" s="18">
        <v>156.81811937666814</v>
      </c>
      <c r="V8" s="18">
        <v>154.27806451838151</v>
      </c>
      <c r="W8" s="18">
        <v>247.86833914425634</v>
      </c>
      <c r="X8" s="18">
        <v>229.10932149024342</v>
      </c>
      <c r="Y8" s="18">
        <v>159.43378488540208</v>
      </c>
      <c r="Z8" s="18">
        <v>136.22225083602765</v>
      </c>
      <c r="AA8" s="18">
        <v>216.29499048189962</v>
      </c>
      <c r="AB8" s="18">
        <v>200.40689091393637</v>
      </c>
      <c r="AC8" s="18">
        <v>141.87386776813634</v>
      </c>
      <c r="AD8" s="18">
        <v>123.54864747366926</v>
      </c>
      <c r="AE8" s="18">
        <v>201.22117594748363</v>
      </c>
      <c r="AF8" s="18">
        <v>189.8172088120763</v>
      </c>
      <c r="AG8" s="18">
        <v>135.74996776677068</v>
      </c>
      <c r="AH8" s="18">
        <v>127.63422351851391</v>
      </c>
      <c r="AI8" s="18">
        <v>208.2174535375363</v>
      </c>
      <c r="AJ8" s="18">
        <v>196.71319434146722</v>
      </c>
      <c r="AK8" s="18">
        <v>140.86974332236767</v>
      </c>
      <c r="AL8" s="18">
        <v>134.89846312205088</v>
      </c>
      <c r="AM8" s="18">
        <v>219.12636147570441</v>
      </c>
      <c r="AN8" s="18">
        <v>204.24464749162223</v>
      </c>
      <c r="AO8" s="18">
        <v>143.01105665212864</v>
      </c>
      <c r="AP8" s="18">
        <v>142.32458910526762</v>
      </c>
      <c r="AQ8" s="18">
        <v>224.99927460311011</v>
      </c>
      <c r="AR8" s="18">
        <v>205.6136641088475</v>
      </c>
      <c r="AS8" s="18">
        <v>142.16229381171254</v>
      </c>
      <c r="AT8" s="18">
        <v>144.8988722939331</v>
      </c>
      <c r="AU8" s="18">
        <v>230.27308261344254</v>
      </c>
      <c r="AV8" s="18">
        <v>214.85036237624337</v>
      </c>
      <c r="AW8" s="18">
        <v>154.01855234766947</v>
      </c>
      <c r="AX8" s="18">
        <v>141.74439472805869</v>
      </c>
      <c r="AY8" s="18">
        <v>233.07135238361582</v>
      </c>
      <c r="AZ8" s="18">
        <v>220.22443595068313</v>
      </c>
      <c r="BA8" s="18">
        <v>156.55213120171467</v>
      </c>
      <c r="BB8" s="18">
        <v>149.12846635798303</v>
      </c>
      <c r="BC8" s="18">
        <v>241.16222225711971</v>
      </c>
      <c r="BD8" s="18">
        <v>227.00838085024793</v>
      </c>
      <c r="BE8" s="18">
        <v>162.7767328070685</v>
      </c>
      <c r="BF8" s="18">
        <v>158.20076698889767</v>
      </c>
      <c r="BG8" s="18">
        <v>259.08670859257961</v>
      </c>
      <c r="BH8" s="18">
        <v>244.92177098089655</v>
      </c>
      <c r="BI8" s="18">
        <v>174.94955730179174</v>
      </c>
      <c r="BJ8" s="18">
        <v>165.53810408137252</v>
      </c>
      <c r="BK8" s="18">
        <v>270.00152889883219</v>
      </c>
      <c r="BL8" s="18">
        <v>256.5099671088916</v>
      </c>
      <c r="BM8" s="18">
        <v>185.71201353664901</v>
      </c>
      <c r="BN8" s="18">
        <v>172.90604950565253</v>
      </c>
      <c r="BO8" s="18">
        <v>285.57413983297658</v>
      </c>
      <c r="BP8" s="18">
        <v>271.61267088392333</v>
      </c>
      <c r="BQ8" s="18">
        <v>194.80467998196315</v>
      </c>
      <c r="BR8" s="18">
        <v>185.19814227998449</v>
      </c>
      <c r="BS8" s="18">
        <v>302.0999344199131</v>
      </c>
      <c r="BT8" s="18">
        <v>285.74946442507724</v>
      </c>
      <c r="BU8" s="18">
        <v>205.12499533536206</v>
      </c>
      <c r="BV8" s="18">
        <v>193.55438931476286</v>
      </c>
      <c r="BW8" s="18">
        <v>316.85092529824232</v>
      </c>
      <c r="BX8" s="18">
        <v>299.8934397751255</v>
      </c>
      <c r="BY8" s="18">
        <v>214.82606382230261</v>
      </c>
      <c r="BZ8" s="51">
        <v>204.40641613282872</v>
      </c>
      <c r="CA8" s="52">
        <v>333.56326569264769</v>
      </c>
      <c r="CB8" s="53">
        <v>314.78299780035479</v>
      </c>
      <c r="CC8" s="54">
        <v>224.89012238828877</v>
      </c>
      <c r="CD8" s="53">
        <v>213.12553141242046</v>
      </c>
      <c r="CE8" s="54">
        <v>343.65271547272903</v>
      </c>
      <c r="CF8" s="54">
        <v>321.09965950478875</v>
      </c>
      <c r="CG8" s="54">
        <v>232.85719506645273</v>
      </c>
      <c r="CH8" s="54">
        <v>218.85226165511409</v>
      </c>
    </row>
    <row r="9" spans="1:86" x14ac:dyDescent="0.3">
      <c r="A9" s="19" t="s">
        <v>226</v>
      </c>
      <c r="B9" s="18">
        <v>48.845923254620089</v>
      </c>
      <c r="C9" s="18">
        <v>60.15421318001323</v>
      </c>
      <c r="D9" s="18">
        <v>63.346883368336051</v>
      </c>
      <c r="E9" s="18">
        <v>68.783980197030587</v>
      </c>
      <c r="F9" s="18">
        <v>57.156379869054398</v>
      </c>
      <c r="G9" s="18">
        <v>51.752762811758224</v>
      </c>
      <c r="H9" s="18">
        <v>46.123875223549149</v>
      </c>
      <c r="I9" s="18">
        <v>88.387982095638279</v>
      </c>
      <c r="J9" s="18">
        <v>58.005617883843087</v>
      </c>
      <c r="K9" s="18">
        <v>57.586886272028735</v>
      </c>
      <c r="L9" s="18">
        <v>56.836312303669303</v>
      </c>
      <c r="M9" s="18">
        <v>74.449183540458847</v>
      </c>
      <c r="N9" s="18">
        <v>36.466201619129038</v>
      </c>
      <c r="O9" s="18">
        <v>45.337616803727641</v>
      </c>
      <c r="P9" s="18">
        <v>72.178106686996671</v>
      </c>
      <c r="Q9" s="18">
        <v>71.380074890146659</v>
      </c>
      <c r="R9" s="18">
        <v>46.111495672628891</v>
      </c>
      <c r="S9" s="18">
        <v>40.112625717219785</v>
      </c>
      <c r="T9" s="18">
        <v>61.672022454085706</v>
      </c>
      <c r="U9" s="18">
        <v>83.778856156065586</v>
      </c>
      <c r="V9" s="18">
        <v>56.402142370858513</v>
      </c>
      <c r="W9" s="18">
        <v>52.337909082174704</v>
      </c>
      <c r="X9" s="18">
        <v>71.479865399099879</v>
      </c>
      <c r="Y9" s="18">
        <v>77.337083147866849</v>
      </c>
      <c r="Z9" s="18">
        <v>43.977087460441432</v>
      </c>
      <c r="AA9" s="18">
        <v>59.430550111088081</v>
      </c>
      <c r="AB9" s="18">
        <v>82.256470506465917</v>
      </c>
      <c r="AC9" s="18">
        <v>77.43989192200452</v>
      </c>
      <c r="AD9" s="18">
        <v>40.978592062286722</v>
      </c>
      <c r="AE9" s="18">
        <v>69.781754400021626</v>
      </c>
      <c r="AF9" s="18">
        <v>99.620059149006678</v>
      </c>
      <c r="AG9" s="18">
        <v>69.075594388684948</v>
      </c>
      <c r="AH9" s="18">
        <v>51.427189931368261</v>
      </c>
      <c r="AI9" s="18">
        <v>58.048565872691171</v>
      </c>
      <c r="AJ9" s="18">
        <v>78.246417891934456</v>
      </c>
      <c r="AK9" s="18">
        <v>98.662999782742844</v>
      </c>
      <c r="AL9" s="18">
        <v>31.308827936879645</v>
      </c>
      <c r="AM9" s="18">
        <v>50.614434099958572</v>
      </c>
      <c r="AN9" s="18">
        <v>108.52021105600519</v>
      </c>
      <c r="AO9" s="18">
        <v>105.13499816565047</v>
      </c>
      <c r="AP9" s="18">
        <v>31.507547315103622</v>
      </c>
      <c r="AQ9" s="18">
        <v>64.00584333015864</v>
      </c>
      <c r="AR9" s="18">
        <v>125.59625174723604</v>
      </c>
      <c r="AS9" s="18">
        <v>83.713200324939677</v>
      </c>
      <c r="AT9" s="18">
        <v>43.328972315175307</v>
      </c>
      <c r="AU9" s="18">
        <v>66.034548811290222</v>
      </c>
      <c r="AV9" s="18">
        <v>127.52646408870545</v>
      </c>
      <c r="AW9" s="18">
        <v>92.380995339089168</v>
      </c>
      <c r="AX9" s="18">
        <v>41.928042824657055</v>
      </c>
      <c r="AY9" s="18">
        <v>86.1535946102438</v>
      </c>
      <c r="AZ9" s="18">
        <v>128.18663617127501</v>
      </c>
      <c r="BA9" s="18">
        <v>93.32043670851543</v>
      </c>
      <c r="BB9" s="18">
        <v>40.929021541724978</v>
      </c>
      <c r="BC9" s="18">
        <v>72.409062963662123</v>
      </c>
      <c r="BD9" s="18">
        <v>106.95046138582413</v>
      </c>
      <c r="BE9" s="18">
        <v>141.91507792216385</v>
      </c>
      <c r="BF9" s="18">
        <v>46.819398063670327</v>
      </c>
      <c r="BG9" s="18">
        <v>78.412668586258377</v>
      </c>
      <c r="BH9" s="18">
        <v>129.45233194774184</v>
      </c>
      <c r="BI9" s="18">
        <v>134.19912211082661</v>
      </c>
      <c r="BJ9" s="18">
        <v>37.252418993776772</v>
      </c>
      <c r="BK9" s="18">
        <v>77.518473141811384</v>
      </c>
      <c r="BL9" s="18">
        <v>127.918942497873</v>
      </c>
      <c r="BM9" s="18">
        <v>162.89355174079355</v>
      </c>
      <c r="BN9" s="18">
        <v>39.319635329299736</v>
      </c>
      <c r="BO9" s="18">
        <v>90.809556474687369</v>
      </c>
      <c r="BP9" s="18">
        <v>165.65207656646928</v>
      </c>
      <c r="BQ9" s="18">
        <v>144.08319142502779</v>
      </c>
      <c r="BR9" s="18">
        <v>38.048606257179316</v>
      </c>
      <c r="BS9" s="18">
        <v>60.180413802352007</v>
      </c>
      <c r="BT9" s="18">
        <v>185.13469541549424</v>
      </c>
      <c r="BU9" s="18">
        <v>185.71236399236869</v>
      </c>
      <c r="BV9" s="18">
        <v>51.730234106963977</v>
      </c>
      <c r="BW9" s="18">
        <v>90.618281793886126</v>
      </c>
      <c r="BX9" s="18">
        <v>120.41025553246487</v>
      </c>
      <c r="BY9" s="18">
        <v>191.88541035625181</v>
      </c>
      <c r="BZ9" s="51">
        <v>67.552493058498669</v>
      </c>
      <c r="CA9" s="55">
        <v>82.348987145101788</v>
      </c>
      <c r="CB9" s="53">
        <v>144.70267129190921</v>
      </c>
      <c r="CC9" s="53">
        <v>177.86443500437332</v>
      </c>
      <c r="CD9" s="53">
        <v>66.129531221270597</v>
      </c>
      <c r="CE9" s="53">
        <v>94.608645715812116</v>
      </c>
      <c r="CF9" s="53">
        <v>147.32972028742179</v>
      </c>
      <c r="CG9" s="53">
        <v>186.06100131910466</v>
      </c>
      <c r="CH9" s="53">
        <v>62.566216991403905</v>
      </c>
    </row>
    <row r="10" spans="1:86" x14ac:dyDescent="0.3">
      <c r="A10" s="20" t="s">
        <v>227</v>
      </c>
      <c r="B10" s="18">
        <v>34.659429219915921</v>
      </c>
      <c r="C10" s="18">
        <v>34.791123592706306</v>
      </c>
      <c r="D10" s="18">
        <v>35.055275007441466</v>
      </c>
      <c r="E10" s="18">
        <v>35.453409154582459</v>
      </c>
      <c r="F10" s="18">
        <v>35.987815446365531</v>
      </c>
      <c r="G10" s="18">
        <v>36.695098860043188</v>
      </c>
      <c r="H10" s="18">
        <v>37.579996414372694</v>
      </c>
      <c r="I10" s="18">
        <v>38.648239073393015</v>
      </c>
      <c r="J10" s="18">
        <v>39.90654933378871</v>
      </c>
      <c r="K10" s="18">
        <v>40.988451589614158</v>
      </c>
      <c r="L10" s="18">
        <v>41.882852957856628</v>
      </c>
      <c r="M10" s="18">
        <v>42.578621462486218</v>
      </c>
      <c r="N10" s="18">
        <v>43.064594512471402</v>
      </c>
      <c r="O10" s="18">
        <v>43.061413302130411</v>
      </c>
      <c r="P10" s="18">
        <v>42.56570164666033</v>
      </c>
      <c r="Q10" s="18">
        <v>41.58152138069434</v>
      </c>
      <c r="R10" s="18">
        <v>40.12036002601252</v>
      </c>
      <c r="S10" s="18">
        <v>39.43040221779124</v>
      </c>
      <c r="T10" s="18">
        <v>39.509457194097742</v>
      </c>
      <c r="U10" s="18">
        <v>40.368100340833976</v>
      </c>
      <c r="V10" s="18">
        <v>42.029646902921158</v>
      </c>
      <c r="W10" s="18">
        <v>42.888848460064693</v>
      </c>
      <c r="X10" s="18">
        <v>42.911351723748353</v>
      </c>
      <c r="Y10" s="18">
        <v>42.058099447234952</v>
      </c>
      <c r="Z10" s="18">
        <v>40.2852425340769</v>
      </c>
      <c r="AA10" s="18">
        <v>39.280744028642033</v>
      </c>
      <c r="AB10" s="18">
        <v>39.097024050535083</v>
      </c>
      <c r="AC10" s="18">
        <v>39.758989386746009</v>
      </c>
      <c r="AD10" s="18">
        <v>41.264005570110974</v>
      </c>
      <c r="AE10" s="18">
        <v>42.251006048553052</v>
      </c>
      <c r="AF10" s="18">
        <v>42.728007121211007</v>
      </c>
      <c r="AG10" s="18">
        <v>42.692981260124874</v>
      </c>
      <c r="AH10" s="18">
        <v>42.133855336295653</v>
      </c>
      <c r="AI10" s="18">
        <v>42.018935368014297</v>
      </c>
      <c r="AJ10" s="18">
        <v>42.352108790947703</v>
      </c>
      <c r="AK10" s="18">
        <v>43.144029248043296</v>
      </c>
      <c r="AL10" s="18">
        <v>44.412127687639405</v>
      </c>
      <c r="AM10" s="18">
        <v>45.502678258516205</v>
      </c>
      <c r="AN10" s="18">
        <v>46.407140066876714</v>
      </c>
      <c r="AO10" s="18">
        <v>47.118053986967759</v>
      </c>
      <c r="AP10" s="18">
        <v>47.629047864219373</v>
      </c>
      <c r="AQ10" s="18">
        <v>48.156991285864038</v>
      </c>
      <c r="AR10" s="18">
        <v>48.70369604792613</v>
      </c>
      <c r="AS10" s="18">
        <v>49.270894576617891</v>
      </c>
      <c r="AT10" s="18">
        <v>49.860240767560548</v>
      </c>
      <c r="AU10" s="18">
        <v>50.454420904103998</v>
      </c>
      <c r="AV10" s="18">
        <v>51.053191519440865</v>
      </c>
      <c r="AW10" s="18">
        <v>51.656301815355654</v>
      </c>
      <c r="AX10" s="18">
        <v>52.263493709786118</v>
      </c>
      <c r="AY10" s="18">
        <v>52.816012474488893</v>
      </c>
      <c r="AZ10" s="18">
        <v>53.315220285507252</v>
      </c>
      <c r="BA10" s="18">
        <v>53.762085268009592</v>
      </c>
      <c r="BB10" s="18">
        <v>54.157181731367658</v>
      </c>
      <c r="BC10" s="18">
        <v>54.809227399081045</v>
      </c>
      <c r="BD10" s="18">
        <v>55.72155202569094</v>
      </c>
      <c r="BE10" s="18">
        <v>56.898813822589432</v>
      </c>
      <c r="BF10" s="18">
        <v>58.347011857348392</v>
      </c>
      <c r="BG10" s="18">
        <v>59.572521761855583</v>
      </c>
      <c r="BH10" s="18">
        <v>60.566100935284631</v>
      </c>
      <c r="BI10" s="18">
        <v>61.320217055633854</v>
      </c>
      <c r="BJ10" s="18">
        <v>61.829098262433391</v>
      </c>
      <c r="BK10" s="18">
        <v>62.511816278909677</v>
      </c>
      <c r="BL10" s="18">
        <v>63.367143717618092</v>
      </c>
      <c r="BM10" s="18">
        <v>64.393941741038816</v>
      </c>
      <c r="BN10" s="18">
        <v>65.59115200200182</v>
      </c>
      <c r="BO10" s="18">
        <v>66.655088078341095</v>
      </c>
      <c r="BP10" s="18">
        <v>67.581733937201335</v>
      </c>
      <c r="BQ10" s="18">
        <v>68.359025982455762</v>
      </c>
      <c r="BR10" s="18">
        <v>68.966426378234473</v>
      </c>
      <c r="BS10" s="18">
        <v>69.631781331323069</v>
      </c>
      <c r="BT10" s="18">
        <v>70.371937508945521</v>
      </c>
      <c r="BU10" s="18">
        <v>71.200760371416322</v>
      </c>
      <c r="BV10" s="18">
        <v>72.084403446918628</v>
      </c>
      <c r="BW10" s="18">
        <v>72.938254759909512</v>
      </c>
      <c r="BX10" s="18">
        <v>73.724568381173953</v>
      </c>
      <c r="BY10" s="18">
        <v>74.424734548527226</v>
      </c>
      <c r="BZ10" s="51">
        <v>75.091468712214649</v>
      </c>
      <c r="CA10" s="55">
        <v>75.821580370975141</v>
      </c>
      <c r="CB10" s="53">
        <v>76.672853897130082</v>
      </c>
      <c r="CC10" s="53">
        <v>77.666224000399239</v>
      </c>
      <c r="CD10" s="53">
        <v>78.818866645974083</v>
      </c>
      <c r="CE10" s="53">
        <v>79.915465135985457</v>
      </c>
      <c r="CF10" s="53">
        <v>80.952081823029971</v>
      </c>
      <c r="CG10" s="53">
        <v>81.924586395010522</v>
      </c>
      <c r="CH10" s="53">
        <v>81.903689501848646</v>
      </c>
    </row>
    <row r="11" spans="1:86" ht="15" thickBot="1" x14ac:dyDescent="0.35">
      <c r="A11" s="21" t="s">
        <v>228</v>
      </c>
      <c r="B11" s="18">
        <v>27.874091162063081</v>
      </c>
      <c r="C11" s="18">
        <v>32.114213585960115</v>
      </c>
      <c r="D11" s="18">
        <v>20.766892273651322</v>
      </c>
      <c r="E11" s="18">
        <v>18.54764563308099</v>
      </c>
      <c r="F11" s="18">
        <v>27.981284421743098</v>
      </c>
      <c r="G11" s="18">
        <v>26.931045826395561</v>
      </c>
      <c r="H11" s="18">
        <v>19.268973217616207</v>
      </c>
      <c r="I11" s="18">
        <v>16.4736939195286</v>
      </c>
      <c r="J11" s="18">
        <v>26.041912373444021</v>
      </c>
      <c r="K11" s="18">
        <v>26.852436259377725</v>
      </c>
      <c r="L11" s="18">
        <v>23.045988980702646</v>
      </c>
      <c r="M11" s="18">
        <v>19.929642615148239</v>
      </c>
      <c r="N11" s="18">
        <v>16.004191637950605</v>
      </c>
      <c r="O11" s="18">
        <v>17.475179152696789</v>
      </c>
      <c r="P11" s="18">
        <v>14.028021835091714</v>
      </c>
      <c r="Q11" s="18">
        <v>15.351296588756746</v>
      </c>
      <c r="R11" s="18">
        <v>14.848303295918136</v>
      </c>
      <c r="S11" s="18">
        <v>19.595793302163422</v>
      </c>
      <c r="T11" s="18">
        <v>16.976746035878946</v>
      </c>
      <c r="U11" s="18">
        <v>16.239766941431164</v>
      </c>
      <c r="V11" s="18">
        <v>16.060738897628937</v>
      </c>
      <c r="W11" s="18">
        <v>19.219444677504626</v>
      </c>
      <c r="X11" s="18">
        <v>25.638832969637065</v>
      </c>
      <c r="Y11" s="18">
        <v>34.096289158041692</v>
      </c>
      <c r="Z11" s="18">
        <v>41.868495632646322</v>
      </c>
      <c r="AA11" s="18">
        <v>55.684889526727304</v>
      </c>
      <c r="AB11" s="18">
        <v>57.477175242120808</v>
      </c>
      <c r="AC11" s="18">
        <v>61.645439598505561</v>
      </c>
      <c r="AD11" s="18">
        <v>63.540450982383604</v>
      </c>
      <c r="AE11" s="18">
        <v>53.858303611794355</v>
      </c>
      <c r="AF11" s="18">
        <v>47.941235124677547</v>
      </c>
      <c r="AG11" s="18">
        <v>59.720010281144447</v>
      </c>
      <c r="AH11" s="18">
        <v>58.570117669279782</v>
      </c>
      <c r="AI11" s="18">
        <v>67.704441633911244</v>
      </c>
      <c r="AJ11" s="18">
        <v>71.523492197288647</v>
      </c>
      <c r="AK11" s="18">
        <v>56.732118863400196</v>
      </c>
      <c r="AL11" s="18">
        <v>65.359723646436947</v>
      </c>
      <c r="AM11" s="18">
        <v>73.080875258692714</v>
      </c>
      <c r="AN11" s="18">
        <v>65.127348765902951</v>
      </c>
      <c r="AO11" s="18">
        <v>54.289052328967443</v>
      </c>
      <c r="AP11" s="18">
        <v>52.694919052638021</v>
      </c>
      <c r="AQ11" s="18">
        <v>60.546560809152496</v>
      </c>
      <c r="AR11" s="18">
        <v>63.282747002007341</v>
      </c>
      <c r="AS11" s="18">
        <v>59.34861352769633</v>
      </c>
      <c r="AT11" s="18">
        <v>59.583985663880803</v>
      </c>
      <c r="AU11" s="18">
        <v>64.84143351234124</v>
      </c>
      <c r="AV11" s="18">
        <v>66.390069638339824</v>
      </c>
      <c r="AW11" s="18">
        <v>65.340030554113667</v>
      </c>
      <c r="AX11" s="18">
        <v>56.479284107150285</v>
      </c>
      <c r="AY11" s="18">
        <v>70.715348232835993</v>
      </c>
      <c r="AZ11" s="18">
        <v>69.071053620385868</v>
      </c>
      <c r="BA11" s="18">
        <v>62.860117658761759</v>
      </c>
      <c r="BB11" s="18">
        <v>66.647294813237153</v>
      </c>
      <c r="BC11" s="18">
        <v>67.537786230669525</v>
      </c>
      <c r="BD11" s="18">
        <v>67.243504609473092</v>
      </c>
      <c r="BE11" s="18">
        <v>64.720277730891127</v>
      </c>
      <c r="BF11" s="18">
        <v>70.155214682981068</v>
      </c>
      <c r="BG11" s="18">
        <v>72.458605171966852</v>
      </c>
      <c r="BH11" s="18">
        <v>72.941929866985902</v>
      </c>
      <c r="BI11" s="18">
        <v>63.104378836841846</v>
      </c>
      <c r="BJ11" s="18">
        <v>73.434318993430821</v>
      </c>
      <c r="BK11" s="18">
        <v>79.121820401604111</v>
      </c>
      <c r="BL11" s="18">
        <v>83.579363516926648</v>
      </c>
      <c r="BM11" s="18">
        <v>80.842497088038542</v>
      </c>
      <c r="BN11" s="18">
        <v>75.081162901364848</v>
      </c>
      <c r="BO11" s="18">
        <v>80.961931128820169</v>
      </c>
      <c r="BP11" s="18">
        <v>82.350652152522798</v>
      </c>
      <c r="BQ11" s="18">
        <v>79.078253817292065</v>
      </c>
      <c r="BR11" s="18">
        <v>70.337795919960115</v>
      </c>
      <c r="BS11" s="18">
        <v>87.946201157606623</v>
      </c>
      <c r="BT11" s="18">
        <v>82.836459514624352</v>
      </c>
      <c r="BU11" s="18">
        <v>80.127543407808872</v>
      </c>
      <c r="BV11" s="18">
        <v>85.16334464573734</v>
      </c>
      <c r="BW11" s="18">
        <v>90.785192833132641</v>
      </c>
      <c r="BX11" s="18">
        <v>87.330798098355473</v>
      </c>
      <c r="BY11" s="18">
        <v>78.276387600837296</v>
      </c>
      <c r="BZ11" s="51">
        <v>84.222475630901641</v>
      </c>
      <c r="CA11" s="55">
        <v>103.37750848462845</v>
      </c>
      <c r="CB11" s="53">
        <v>92.3246756013923</v>
      </c>
      <c r="CC11" s="53">
        <v>86.505774196526787</v>
      </c>
      <c r="CD11" s="53">
        <v>85.990097188065178</v>
      </c>
      <c r="CE11" s="53">
        <v>96.466249647141865</v>
      </c>
      <c r="CF11" s="53">
        <v>93.659980347287458</v>
      </c>
      <c r="CG11" s="53">
        <v>80.551672817505477</v>
      </c>
      <c r="CH11" s="53">
        <v>81.796535958880014</v>
      </c>
    </row>
    <row r="12" spans="1:86" ht="15.6" thickTop="1" thickBot="1" x14ac:dyDescent="0.35">
      <c r="A12" s="22" t="s">
        <v>9</v>
      </c>
      <c r="B12" s="23">
        <v>477.95088435456739</v>
      </c>
      <c r="C12" s="23">
        <v>508.75969354541235</v>
      </c>
      <c r="D12" s="23">
        <v>502.23269669460734</v>
      </c>
      <c r="E12" s="23">
        <v>517.43562829428743</v>
      </c>
      <c r="F12" s="23">
        <v>497.77562025826813</v>
      </c>
      <c r="G12" s="23">
        <v>517.82101702413547</v>
      </c>
      <c r="H12" s="23">
        <v>532.70291313496477</v>
      </c>
      <c r="I12" s="23">
        <v>518.10501724789788</v>
      </c>
      <c r="J12" s="23">
        <v>524.21526344933307</v>
      </c>
      <c r="K12" s="23">
        <v>549.19185658039862</v>
      </c>
      <c r="L12" s="23">
        <v>516.37386439462352</v>
      </c>
      <c r="M12" s="23">
        <v>495.81719925888223</v>
      </c>
      <c r="N12" s="23">
        <v>564.36491153162524</v>
      </c>
      <c r="O12" s="23">
        <v>554.76099039763153</v>
      </c>
      <c r="P12" s="23">
        <v>581.81620824024685</v>
      </c>
      <c r="Q12" s="23">
        <v>550.31570592139587</v>
      </c>
      <c r="R12" s="23">
        <v>557.80079015040087</v>
      </c>
      <c r="S12" s="23">
        <v>565.24507192395731</v>
      </c>
      <c r="T12" s="23">
        <v>563.91766749092039</v>
      </c>
      <c r="U12" s="23">
        <v>569.27678820271444</v>
      </c>
      <c r="V12" s="23">
        <v>558.54937861295946</v>
      </c>
      <c r="W12" s="23">
        <v>577.37502937264128</v>
      </c>
      <c r="X12" s="23">
        <v>584.23594656147179</v>
      </c>
      <c r="Y12" s="23">
        <v>578.66282252313204</v>
      </c>
      <c r="Z12" s="23">
        <v>643.72785660419549</v>
      </c>
      <c r="AA12" s="23">
        <v>654.21364520354587</v>
      </c>
      <c r="AB12" s="23">
        <v>693.38189008660879</v>
      </c>
      <c r="AC12" s="23">
        <v>667.6296081056505</v>
      </c>
      <c r="AD12" s="23">
        <v>728.44406971413446</v>
      </c>
      <c r="AE12" s="23">
        <v>677.29533553633269</v>
      </c>
      <c r="AF12" s="23">
        <v>688.05752769082096</v>
      </c>
      <c r="AG12" s="23">
        <v>720.02406705871192</v>
      </c>
      <c r="AH12" s="23">
        <v>727.2433525513236</v>
      </c>
      <c r="AI12" s="23">
        <v>714.62037738612753</v>
      </c>
      <c r="AJ12" s="23">
        <v>754.32336299294593</v>
      </c>
      <c r="AK12" s="23">
        <v>706.95999584044534</v>
      </c>
      <c r="AL12" s="23">
        <v>730.47233956896514</v>
      </c>
      <c r="AM12" s="23">
        <v>819.12938688735835</v>
      </c>
      <c r="AN12" s="23">
        <v>739.38664321064584</v>
      </c>
      <c r="AO12" s="23">
        <v>683.68663033303096</v>
      </c>
      <c r="AP12" s="23">
        <v>758.22223066766969</v>
      </c>
      <c r="AQ12" s="23">
        <v>726.17852406018278</v>
      </c>
      <c r="AR12" s="23">
        <v>751.56240961593562</v>
      </c>
      <c r="AS12" s="23">
        <v>724.03543680611665</v>
      </c>
      <c r="AT12" s="23">
        <v>738.63385790969517</v>
      </c>
      <c r="AU12" s="23">
        <v>749.77552302345953</v>
      </c>
      <c r="AV12" s="23">
        <v>739.78847152901596</v>
      </c>
      <c r="AW12" s="23">
        <v>695.89171553000574</v>
      </c>
      <c r="AX12" s="23">
        <v>784.96969314563694</v>
      </c>
      <c r="AY12" s="23">
        <v>725.8073229078343</v>
      </c>
      <c r="AZ12" s="23">
        <v>752.90188286502735</v>
      </c>
      <c r="BA12" s="23">
        <v>758.81803969347379</v>
      </c>
      <c r="BB12" s="23">
        <v>824.11242520675546</v>
      </c>
      <c r="BC12" s="23">
        <v>835.97355155640662</v>
      </c>
      <c r="BD12" s="23">
        <v>796.5802705423971</v>
      </c>
      <c r="BE12" s="23">
        <v>720.28732921642234</v>
      </c>
      <c r="BF12" s="23">
        <v>889.03046064701846</v>
      </c>
      <c r="BG12" s="23">
        <v>813.44121903589382</v>
      </c>
      <c r="BH12" s="23">
        <v>864.89336493389078</v>
      </c>
      <c r="BI12" s="23">
        <v>828.52939838358043</v>
      </c>
      <c r="BJ12" s="23">
        <v>878.65497200059667</v>
      </c>
      <c r="BK12" s="23">
        <v>886.3638612303688</v>
      </c>
      <c r="BL12" s="23">
        <v>883.79460065587443</v>
      </c>
      <c r="BM12" s="23">
        <v>934.51656611316002</v>
      </c>
      <c r="BN12" s="23">
        <v>925.53333200346719</v>
      </c>
      <c r="BO12" s="23">
        <v>950.54349596786108</v>
      </c>
      <c r="BP12" s="23">
        <v>996.33004978823249</v>
      </c>
      <c r="BQ12" s="23">
        <v>1053.2911222404393</v>
      </c>
      <c r="BR12" s="23">
        <v>1052.1474008655216</v>
      </c>
      <c r="BS12" s="23">
        <v>1053.6584649795964</v>
      </c>
      <c r="BT12" s="23">
        <v>989.53578948824781</v>
      </c>
      <c r="BU12" s="23">
        <v>970.23229762985989</v>
      </c>
      <c r="BV12" s="23">
        <v>1034.0040055080838</v>
      </c>
      <c r="BW12" s="23">
        <v>1111.5798473903446</v>
      </c>
      <c r="BX12" s="23">
        <v>1034.7154254962384</v>
      </c>
      <c r="BY12" s="23">
        <v>936.26450572574026</v>
      </c>
      <c r="BZ12" s="56">
        <v>1052.4171222729885</v>
      </c>
      <c r="CA12" s="57">
        <v>1110.8991319403549</v>
      </c>
      <c r="CB12" s="58">
        <v>1083.6951497991934</v>
      </c>
      <c r="CC12" s="58">
        <v>997.12193387382331</v>
      </c>
      <c r="CD12" s="58">
        <v>1113.2303617352438</v>
      </c>
      <c r="CE12" s="58">
        <v>1164.0229980307759</v>
      </c>
      <c r="CF12" s="58">
        <v>1128.6601371429424</v>
      </c>
      <c r="CG12" s="58">
        <v>1046.7145030910381</v>
      </c>
      <c r="CH12" s="58">
        <v>1151.9920809567129</v>
      </c>
    </row>
    <row r="13" spans="1:86" ht="15" thickTop="1" x14ac:dyDescent="0.3">
      <c r="A13" s="19" t="s">
        <v>229</v>
      </c>
      <c r="B13" s="18">
        <v>214.51148418571842</v>
      </c>
      <c r="C13" s="18">
        <v>216.50861462239166</v>
      </c>
      <c r="D13" s="18">
        <v>213.78744122756146</v>
      </c>
      <c r="E13" s="18">
        <v>202.4351414273649</v>
      </c>
      <c r="F13" s="18">
        <v>182.94920584329037</v>
      </c>
      <c r="G13" s="18">
        <v>182.35793717813399</v>
      </c>
      <c r="H13" s="18">
        <v>187.72968323353356</v>
      </c>
      <c r="I13" s="18">
        <v>198.97857446489806</v>
      </c>
      <c r="J13" s="18">
        <v>176.37258503793896</v>
      </c>
      <c r="K13" s="18">
        <v>175.57077680420616</v>
      </c>
      <c r="L13" s="18">
        <v>170.49108875393668</v>
      </c>
      <c r="M13" s="18">
        <v>163.3885176911576</v>
      </c>
      <c r="N13" s="18">
        <v>182.11144375640964</v>
      </c>
      <c r="O13" s="18">
        <v>177.3645167750993</v>
      </c>
      <c r="P13" s="18">
        <v>182.03967498399379</v>
      </c>
      <c r="Q13" s="18">
        <v>172.57869988448158</v>
      </c>
      <c r="R13" s="18">
        <v>170.64980338907597</v>
      </c>
      <c r="S13" s="18">
        <v>173.57189666749832</v>
      </c>
      <c r="T13" s="18">
        <v>181.90018600286538</v>
      </c>
      <c r="U13" s="18">
        <v>199.54631638999959</v>
      </c>
      <c r="V13" s="18">
        <v>186.74630702388203</v>
      </c>
      <c r="W13" s="18">
        <v>192.03845487653192</v>
      </c>
      <c r="X13" s="18">
        <v>214.05841124420144</v>
      </c>
      <c r="Y13" s="18">
        <v>201.64961690711078</v>
      </c>
      <c r="Z13" s="18">
        <v>173.30841050416944</v>
      </c>
      <c r="AA13" s="18">
        <v>163.19864415587062</v>
      </c>
      <c r="AB13" s="18">
        <v>167.01711627188638</v>
      </c>
      <c r="AC13" s="18">
        <v>176.96682906807365</v>
      </c>
      <c r="AD13" s="18">
        <v>184.32274450971349</v>
      </c>
      <c r="AE13" s="18">
        <v>185.8209904689665</v>
      </c>
      <c r="AF13" s="18">
        <v>182.01150542364161</v>
      </c>
      <c r="AG13" s="18">
        <v>178.9627595976784</v>
      </c>
      <c r="AH13" s="18">
        <v>170.69414578309565</v>
      </c>
      <c r="AI13" s="18">
        <v>168.41766928451921</v>
      </c>
      <c r="AJ13" s="18">
        <v>179.19272669486665</v>
      </c>
      <c r="AK13" s="18">
        <v>185.3347486782929</v>
      </c>
      <c r="AL13" s="18">
        <v>219.31149492045182</v>
      </c>
      <c r="AM13" s="18">
        <v>216.20365079886636</v>
      </c>
      <c r="AN13" s="18">
        <v>210.44627852361947</v>
      </c>
      <c r="AO13" s="18">
        <v>200.5765757570623</v>
      </c>
      <c r="AP13" s="18">
        <v>204.54752121978109</v>
      </c>
      <c r="AQ13" s="18">
        <v>188.9961119554255</v>
      </c>
      <c r="AR13" s="18">
        <v>196.60328867552201</v>
      </c>
      <c r="AS13" s="18">
        <v>191.34384815958538</v>
      </c>
      <c r="AT13" s="18">
        <v>183.27343774144566</v>
      </c>
      <c r="AU13" s="18">
        <v>180.40730123397589</v>
      </c>
      <c r="AV13" s="18">
        <v>175.6980808618116</v>
      </c>
      <c r="AW13" s="18">
        <v>171.40416432990739</v>
      </c>
      <c r="AX13" s="18">
        <v>160.85999460430705</v>
      </c>
      <c r="AY13" s="18">
        <v>164.26850616322758</v>
      </c>
      <c r="AZ13" s="18">
        <v>165.261392535227</v>
      </c>
      <c r="BA13" s="18">
        <v>172.53484325715556</v>
      </c>
      <c r="BB13" s="18">
        <v>176.64810803543966</v>
      </c>
      <c r="BC13" s="18">
        <v>171.85091675951361</v>
      </c>
      <c r="BD13" s="18">
        <v>172.32073723922389</v>
      </c>
      <c r="BE13" s="18">
        <v>165.1645103676864</v>
      </c>
      <c r="BF13" s="18">
        <v>162.16016466218889</v>
      </c>
      <c r="BG13" s="18">
        <v>169.35367955767111</v>
      </c>
      <c r="BH13" s="18">
        <v>200.02948118734247</v>
      </c>
      <c r="BI13" s="18">
        <v>211.89567459279755</v>
      </c>
      <c r="BJ13" s="18">
        <v>206.38243561739566</v>
      </c>
      <c r="BK13" s="18">
        <v>208.06796354358914</v>
      </c>
      <c r="BL13" s="18">
        <v>216.11848442924219</v>
      </c>
      <c r="BM13" s="18">
        <v>218.84811640977296</v>
      </c>
      <c r="BN13" s="18">
        <v>228.94027763058511</v>
      </c>
      <c r="BO13" s="18">
        <v>271.21980356292892</v>
      </c>
      <c r="BP13" s="18">
        <v>276.60099044016056</v>
      </c>
      <c r="BQ13" s="18">
        <v>283.00792836632553</v>
      </c>
      <c r="BR13" s="18">
        <v>281.75477311512839</v>
      </c>
      <c r="BS13" s="18">
        <v>262.99246551198803</v>
      </c>
      <c r="BT13" s="18">
        <v>242.90699650086754</v>
      </c>
      <c r="BU13" s="18">
        <v>236.32256572675865</v>
      </c>
      <c r="BV13" s="18">
        <v>225.51556456266391</v>
      </c>
      <c r="BW13" s="18">
        <v>223.99399379535592</v>
      </c>
      <c r="BX13" s="18">
        <v>206.12643568050569</v>
      </c>
      <c r="BY13" s="18">
        <v>203.45804643681339</v>
      </c>
      <c r="BZ13" s="51">
        <v>194.71031739595554</v>
      </c>
      <c r="CA13" s="55">
        <v>208.16646978574931</v>
      </c>
      <c r="CB13" s="53">
        <v>218.09876202690467</v>
      </c>
      <c r="CC13" s="53">
        <v>216.18149269170146</v>
      </c>
      <c r="CD13" s="53">
        <v>222.82287300044575</v>
      </c>
      <c r="CE13" s="53">
        <v>218.50233209782891</v>
      </c>
      <c r="CF13" s="53">
        <v>229.2559136698643</v>
      </c>
      <c r="CG13" s="53">
        <v>236.6458812318611</v>
      </c>
      <c r="CH13" s="53">
        <v>241.39138246636949</v>
      </c>
    </row>
    <row r="14" spans="1:86" x14ac:dyDescent="0.3">
      <c r="A14" s="24" t="s">
        <v>230</v>
      </c>
      <c r="B14" s="18">
        <v>213.43161569542329</v>
      </c>
      <c r="C14" s="18">
        <v>215.35782089070904</v>
      </c>
      <c r="D14" s="18">
        <v>212.73051834812185</v>
      </c>
      <c r="E14" s="18">
        <v>201.21519280758577</v>
      </c>
      <c r="F14" s="18">
        <v>181.84142006167639</v>
      </c>
      <c r="G14" s="18">
        <v>181.14798700433698</v>
      </c>
      <c r="H14" s="18">
        <v>186.49947971623743</v>
      </c>
      <c r="I14" s="18">
        <v>198.05393818534526</v>
      </c>
      <c r="J14" s="18">
        <v>175.24705219859268</v>
      </c>
      <c r="K14" s="18">
        <v>174.32799233911183</v>
      </c>
      <c r="L14" s="18">
        <v>169.53623858904584</v>
      </c>
      <c r="M14" s="18">
        <v>162.43880783040487</v>
      </c>
      <c r="N14" s="18">
        <v>180.74502525117958</v>
      </c>
      <c r="O14" s="18">
        <v>176.13289988590526</v>
      </c>
      <c r="P14" s="18">
        <v>180.63153288792739</v>
      </c>
      <c r="Q14" s="18">
        <v>171.45943822092448</v>
      </c>
      <c r="R14" s="18">
        <v>169.11712078115124</v>
      </c>
      <c r="S14" s="18">
        <v>171.88192848427178</v>
      </c>
      <c r="T14" s="18">
        <v>180.17056127945398</v>
      </c>
      <c r="U14" s="18">
        <v>198.35448939339733</v>
      </c>
      <c r="V14" s="18">
        <v>185.3716304783695</v>
      </c>
      <c r="W14" s="18">
        <v>190.28640837442899</v>
      </c>
      <c r="X14" s="18">
        <v>212.59483676140272</v>
      </c>
      <c r="Y14" s="18">
        <v>200.13506277919655</v>
      </c>
      <c r="Z14" s="18">
        <v>170.88996133192063</v>
      </c>
      <c r="AA14" s="18">
        <v>160.61178063158803</v>
      </c>
      <c r="AB14" s="18">
        <v>164.39517749018137</v>
      </c>
      <c r="AC14" s="18">
        <v>174.72408054631006</v>
      </c>
      <c r="AD14" s="18">
        <v>181.79805038565624</v>
      </c>
      <c r="AE14" s="18">
        <v>183.74713612562434</v>
      </c>
      <c r="AF14" s="18">
        <v>179.81016365554109</v>
      </c>
      <c r="AG14" s="18">
        <v>176.95564983317831</v>
      </c>
      <c r="AH14" s="18">
        <v>168.34864005689542</v>
      </c>
      <c r="AI14" s="18">
        <v>166.12061242794596</v>
      </c>
      <c r="AJ14" s="18">
        <v>176.69969330343599</v>
      </c>
      <c r="AK14" s="18">
        <v>183.04260036725151</v>
      </c>
      <c r="AL14" s="18">
        <v>217.08761378319389</v>
      </c>
      <c r="AM14" s="18">
        <v>213.53134991231653</v>
      </c>
      <c r="AN14" s="18">
        <v>207.93209383152001</v>
      </c>
      <c r="AO14" s="18">
        <v>198.40194247296952</v>
      </c>
      <c r="AP14" s="18">
        <v>202.09920292299296</v>
      </c>
      <c r="AQ14" s="18">
        <v>186.74534131520048</v>
      </c>
      <c r="AR14" s="18">
        <v>193.98685986593455</v>
      </c>
      <c r="AS14" s="18">
        <v>189.0044466013955</v>
      </c>
      <c r="AT14" s="18">
        <v>180.93202373052202</v>
      </c>
      <c r="AU14" s="18">
        <v>177.74313746805069</v>
      </c>
      <c r="AV14" s="18">
        <v>173.00804676683367</v>
      </c>
      <c r="AW14" s="18">
        <v>169.18429229676437</v>
      </c>
      <c r="AX14" s="18">
        <v>157.84325752457548</v>
      </c>
      <c r="AY14" s="18">
        <v>161.95936002955264</v>
      </c>
      <c r="AZ14" s="18">
        <v>162.61192522055745</v>
      </c>
      <c r="BA14" s="18">
        <v>170.1717355326669</v>
      </c>
      <c r="BB14" s="18">
        <v>174.23539711429916</v>
      </c>
      <c r="BC14" s="18">
        <v>169.23374908726993</v>
      </c>
      <c r="BD14" s="18">
        <v>169.90564608412737</v>
      </c>
      <c r="BE14" s="18">
        <v>163.36346051574682</v>
      </c>
      <c r="BF14" s="18">
        <v>159.13689616983893</v>
      </c>
      <c r="BG14" s="18">
        <v>167.13585264451299</v>
      </c>
      <c r="BH14" s="18">
        <v>197.55604399294202</v>
      </c>
      <c r="BI14" s="18">
        <v>210.02920719270605</v>
      </c>
      <c r="BJ14" s="18">
        <v>204.16234122041419</v>
      </c>
      <c r="BK14" s="18">
        <v>205.77078762355595</v>
      </c>
      <c r="BL14" s="18">
        <v>213.63951333008268</v>
      </c>
      <c r="BM14" s="18">
        <v>216.15035782594711</v>
      </c>
      <c r="BN14" s="18">
        <v>226.55587760373015</v>
      </c>
      <c r="BO14" s="18">
        <v>268.93726207966949</v>
      </c>
      <c r="BP14" s="18">
        <v>273.61280528472741</v>
      </c>
      <c r="BQ14" s="18">
        <v>279.26605503187307</v>
      </c>
      <c r="BR14" s="18">
        <v>278.69212726431812</v>
      </c>
      <c r="BS14" s="18">
        <v>259.51237916384514</v>
      </c>
      <c r="BT14" s="18">
        <v>239.70972967698242</v>
      </c>
      <c r="BU14" s="18">
        <v>233.19456474959696</v>
      </c>
      <c r="BV14" s="18">
        <v>222.34750744252855</v>
      </c>
      <c r="BW14" s="18">
        <v>220.42735429600236</v>
      </c>
      <c r="BX14" s="18">
        <v>202.29596891636896</v>
      </c>
      <c r="BY14" s="18">
        <v>200.48120982043906</v>
      </c>
      <c r="BZ14" s="51">
        <v>191.30204541693683</v>
      </c>
      <c r="CA14" s="55">
        <v>204.32400059146372</v>
      </c>
      <c r="CB14" s="53">
        <v>214.20479628580918</v>
      </c>
      <c r="CC14" s="53">
        <v>213.03757829757518</v>
      </c>
      <c r="CD14" s="53">
        <v>219.50621530449729</v>
      </c>
      <c r="CE14" s="53">
        <v>214.77291595669703</v>
      </c>
      <c r="CF14" s="53">
        <v>225.4336763460274</v>
      </c>
      <c r="CG14" s="53">
        <v>233.49819239277832</v>
      </c>
      <c r="CH14" s="53">
        <v>237.94508413914048</v>
      </c>
    </row>
    <row r="15" spans="1:86" x14ac:dyDescent="0.3">
      <c r="A15" s="25" t="s">
        <v>231</v>
      </c>
      <c r="B15" s="18">
        <v>98.267047643383364</v>
      </c>
      <c r="C15" s="18">
        <v>106.52440822566514</v>
      </c>
      <c r="D15" s="18">
        <v>97.24421557118248</v>
      </c>
      <c r="E15" s="18">
        <v>104.82781937158545</v>
      </c>
      <c r="F15" s="18">
        <v>109.4850319122463</v>
      </c>
      <c r="G15" s="18">
        <v>110.49713941159696</v>
      </c>
      <c r="H15" s="18">
        <v>119.11100348526303</v>
      </c>
      <c r="I15" s="18">
        <v>120.50271328713944</v>
      </c>
      <c r="J15" s="18">
        <v>123.2030420251963</v>
      </c>
      <c r="K15" s="18">
        <v>139.01079000643682</v>
      </c>
      <c r="L15" s="18">
        <v>119.4801998243876</v>
      </c>
      <c r="M15" s="18">
        <v>116.1366162043244</v>
      </c>
      <c r="N15" s="18">
        <v>156.14060694804641</v>
      </c>
      <c r="O15" s="18">
        <v>136.96414665327458</v>
      </c>
      <c r="P15" s="18">
        <v>129.06049923749188</v>
      </c>
      <c r="Q15" s="18">
        <v>135.46516870664331</v>
      </c>
      <c r="R15" s="18">
        <v>159.7008259798194</v>
      </c>
      <c r="S15" s="18">
        <v>154.4841994307709</v>
      </c>
      <c r="T15" s="18">
        <v>135.45559655143953</v>
      </c>
      <c r="U15" s="18">
        <v>140.39365468591285</v>
      </c>
      <c r="V15" s="18">
        <v>136.20518895965017</v>
      </c>
      <c r="W15" s="18">
        <v>128.12307542406177</v>
      </c>
      <c r="X15" s="18">
        <v>122.9005146130403</v>
      </c>
      <c r="Y15" s="18">
        <v>129.79521495548659</v>
      </c>
      <c r="Z15" s="18">
        <v>148.59447117974921</v>
      </c>
      <c r="AA15" s="18">
        <v>147.05759640032068</v>
      </c>
      <c r="AB15" s="18">
        <v>146.1718464208179</v>
      </c>
      <c r="AC15" s="18">
        <v>146.75508599911228</v>
      </c>
      <c r="AD15" s="18">
        <v>157.75650708070589</v>
      </c>
      <c r="AE15" s="18">
        <v>158.96315661407638</v>
      </c>
      <c r="AF15" s="18">
        <v>142.03663567937957</v>
      </c>
      <c r="AG15" s="18">
        <v>152.66170062583819</v>
      </c>
      <c r="AH15" s="18">
        <v>178.88611062054235</v>
      </c>
      <c r="AI15" s="18">
        <v>162.28311111675015</v>
      </c>
      <c r="AJ15" s="18">
        <v>145.04563997240354</v>
      </c>
      <c r="AK15" s="18">
        <v>150.90919493598955</v>
      </c>
      <c r="AL15" s="18">
        <v>172.78228964552196</v>
      </c>
      <c r="AM15" s="18">
        <v>189.66666048679446</v>
      </c>
      <c r="AN15" s="18">
        <v>144.42476266883938</v>
      </c>
      <c r="AO15" s="18">
        <v>153.08628719884413</v>
      </c>
      <c r="AP15" s="18">
        <v>174.49586446623431</v>
      </c>
      <c r="AQ15" s="18">
        <v>172.97701301261341</v>
      </c>
      <c r="AR15" s="18">
        <v>157.18305506255717</v>
      </c>
      <c r="AS15" s="18">
        <v>167.53931514013311</v>
      </c>
      <c r="AT15" s="18">
        <v>182.83770453836922</v>
      </c>
      <c r="AU15" s="18">
        <v>164.40584997914468</v>
      </c>
      <c r="AV15" s="18">
        <v>159.16529107230821</v>
      </c>
      <c r="AW15" s="18">
        <v>171.34866876502397</v>
      </c>
      <c r="AX15" s="18">
        <v>194.90478569456198</v>
      </c>
      <c r="AY15" s="18">
        <v>185.65741316195988</v>
      </c>
      <c r="AZ15" s="18">
        <v>174.21079930093939</v>
      </c>
      <c r="BA15" s="18">
        <v>186.20310377623827</v>
      </c>
      <c r="BB15" s="18">
        <v>202.4119358170426</v>
      </c>
      <c r="BC15" s="18">
        <v>190.0172963034176</v>
      </c>
      <c r="BD15" s="18">
        <v>186.84945263793117</v>
      </c>
      <c r="BE15" s="18">
        <v>202.67565698923246</v>
      </c>
      <c r="BF15" s="18">
        <v>213.30633856552481</v>
      </c>
      <c r="BG15" s="18">
        <v>201.59740780942894</v>
      </c>
      <c r="BH15" s="18">
        <v>198.64182391251279</v>
      </c>
      <c r="BI15" s="18">
        <v>221.57899551229013</v>
      </c>
      <c r="BJ15" s="18">
        <v>214.14529652349319</v>
      </c>
      <c r="BK15" s="18">
        <v>213.14185354996516</v>
      </c>
      <c r="BL15" s="18">
        <v>203.99293598629026</v>
      </c>
      <c r="BM15" s="18">
        <v>219.91591394025136</v>
      </c>
      <c r="BN15" s="18">
        <v>232.75783747616882</v>
      </c>
      <c r="BO15" s="18">
        <v>217.63345108014744</v>
      </c>
      <c r="BP15" s="18">
        <v>200.93501517737434</v>
      </c>
      <c r="BQ15" s="18">
        <v>216.22769626630929</v>
      </c>
      <c r="BR15" s="18">
        <v>250.90672072909479</v>
      </c>
      <c r="BS15" s="18">
        <v>222.89093682849406</v>
      </c>
      <c r="BT15" s="18">
        <v>210.9246798139319</v>
      </c>
      <c r="BU15" s="18">
        <v>232.53479401802116</v>
      </c>
      <c r="BV15" s="18">
        <v>260.34318008734306</v>
      </c>
      <c r="BW15" s="18">
        <v>254.01696211060028</v>
      </c>
      <c r="BX15" s="18">
        <v>228.93144103883949</v>
      </c>
      <c r="BY15" s="18">
        <v>243.16033216733041</v>
      </c>
      <c r="BZ15" s="51">
        <v>267.24059448574451</v>
      </c>
      <c r="CA15" s="55">
        <v>265.96016841665181</v>
      </c>
      <c r="CB15" s="53">
        <v>245.5122686883455</v>
      </c>
      <c r="CC15" s="53">
        <v>247.38420706674378</v>
      </c>
      <c r="CD15" s="53">
        <v>275.29531255813885</v>
      </c>
      <c r="CE15" s="53">
        <v>270.81361395026045</v>
      </c>
      <c r="CF15" s="53">
        <v>247.53622166700376</v>
      </c>
      <c r="CG15" s="53">
        <v>258.38185182459699</v>
      </c>
      <c r="CH15" s="53">
        <v>294.12227983535479</v>
      </c>
    </row>
    <row r="16" spans="1:86" x14ac:dyDescent="0.3">
      <c r="A16" s="25" t="s">
        <v>232</v>
      </c>
      <c r="B16" s="18">
        <v>112.92305836857311</v>
      </c>
      <c r="C16" s="18">
        <v>130.42463864841784</v>
      </c>
      <c r="D16" s="18">
        <v>140.633728813717</v>
      </c>
      <c r="E16" s="18">
        <v>152.11735366051812</v>
      </c>
      <c r="F16" s="18">
        <v>147.00577948182078</v>
      </c>
      <c r="G16" s="18">
        <v>163.95678841510448</v>
      </c>
      <c r="H16" s="18">
        <v>165.56665596371346</v>
      </c>
      <c r="I16" s="18">
        <v>152.25067401283587</v>
      </c>
      <c r="J16" s="18">
        <v>162.61728714142328</v>
      </c>
      <c r="K16" s="18">
        <v>169.0561870992035</v>
      </c>
      <c r="L16" s="18">
        <v>174.1207613412729</v>
      </c>
      <c r="M16" s="18">
        <v>163.803760709492</v>
      </c>
      <c r="N16" s="18">
        <v>153.04197334388959</v>
      </c>
      <c r="O16" s="18">
        <v>174.68379736194561</v>
      </c>
      <c r="P16" s="18">
        <v>188.98384512178092</v>
      </c>
      <c r="Q16" s="18">
        <v>180.09649239098655</v>
      </c>
      <c r="R16" s="18">
        <v>156.26461711690936</v>
      </c>
      <c r="S16" s="18">
        <v>159.71407925288474</v>
      </c>
      <c r="T16" s="18">
        <v>166.21349022057962</v>
      </c>
      <c r="U16" s="18">
        <v>172.89503822408486</v>
      </c>
      <c r="V16" s="18">
        <v>158.66601578408716</v>
      </c>
      <c r="W16" s="18">
        <v>153.72229832487466</v>
      </c>
      <c r="X16" s="18">
        <v>155.71700606131526</v>
      </c>
      <c r="Y16" s="18">
        <v>146.37682885929266</v>
      </c>
      <c r="Z16" s="18">
        <v>166.17822135026711</v>
      </c>
      <c r="AA16" s="18">
        <v>169.20191600273176</v>
      </c>
      <c r="AB16" s="18">
        <v>199.70508178403702</v>
      </c>
      <c r="AC16" s="18">
        <v>194.90478086296415</v>
      </c>
      <c r="AD16" s="18">
        <v>193.24517801814665</v>
      </c>
      <c r="AE16" s="18">
        <v>179.74335560523019</v>
      </c>
      <c r="AF16" s="18">
        <v>189.44896263176022</v>
      </c>
      <c r="AG16" s="18">
        <v>227.79850374486307</v>
      </c>
      <c r="AH16" s="18">
        <v>194.24451728148074</v>
      </c>
      <c r="AI16" s="18">
        <v>206.38815520983505</v>
      </c>
      <c r="AJ16" s="18">
        <v>229.31812861114059</v>
      </c>
      <c r="AK16" s="18">
        <v>199.55740686278023</v>
      </c>
      <c r="AL16" s="18">
        <v>179.71212295086735</v>
      </c>
      <c r="AM16" s="18">
        <v>212.15382094528138</v>
      </c>
      <c r="AN16" s="18">
        <v>204.90698866620181</v>
      </c>
      <c r="AO16" s="18">
        <v>187.44406743764952</v>
      </c>
      <c r="AP16" s="18">
        <v>204.99591087133552</v>
      </c>
      <c r="AQ16" s="18">
        <v>210.13037146315597</v>
      </c>
      <c r="AR16" s="18">
        <v>207.60506336971628</v>
      </c>
      <c r="AS16" s="18">
        <v>205.71147338332992</v>
      </c>
      <c r="AT16" s="18">
        <v>209.84414718409414</v>
      </c>
      <c r="AU16" s="18">
        <v>218.93395530490895</v>
      </c>
      <c r="AV16" s="18">
        <v>218.66917775380062</v>
      </c>
      <c r="AW16" s="18">
        <v>208.21326633482386</v>
      </c>
      <c r="AX16" s="18">
        <v>223.80940374541319</v>
      </c>
      <c r="AY16" s="18">
        <v>226.19333911453313</v>
      </c>
      <c r="AZ16" s="18">
        <v>230.13900219357231</v>
      </c>
      <c r="BA16" s="18">
        <v>233.21342323094677</v>
      </c>
      <c r="BB16" s="18">
        <v>258.97048278528803</v>
      </c>
      <c r="BC16" s="18">
        <v>260.40479897497039</v>
      </c>
      <c r="BD16" s="18">
        <v>236.45573373704366</v>
      </c>
      <c r="BE16" s="18">
        <v>210.5795081333774</v>
      </c>
      <c r="BF16" s="18">
        <v>260.0543712607606</v>
      </c>
      <c r="BG16" s="18">
        <v>262.6639896833866</v>
      </c>
      <c r="BH16" s="18">
        <v>258.48862014205662</v>
      </c>
      <c r="BI16" s="18">
        <v>234.67793380630425</v>
      </c>
      <c r="BJ16" s="18">
        <v>266.21677097001111</v>
      </c>
      <c r="BK16" s="18">
        <v>260.72147067295498</v>
      </c>
      <c r="BL16" s="18">
        <v>240.51668369331071</v>
      </c>
      <c r="BM16" s="18">
        <v>252.48707466372318</v>
      </c>
      <c r="BN16" s="18">
        <v>264.56466596671055</v>
      </c>
      <c r="BO16" s="18">
        <v>274.97632390220349</v>
      </c>
      <c r="BP16" s="18">
        <v>275.46359142922199</v>
      </c>
      <c r="BQ16" s="18">
        <v>246.14941870186388</v>
      </c>
      <c r="BR16" s="18">
        <v>274.37916830129245</v>
      </c>
      <c r="BS16" s="18">
        <v>287.27128034996082</v>
      </c>
      <c r="BT16" s="18">
        <v>284.04536066729054</v>
      </c>
      <c r="BU16" s="18">
        <v>262.33583137178908</v>
      </c>
      <c r="BV16" s="18">
        <v>281.42046613992716</v>
      </c>
      <c r="BW16" s="18">
        <v>343.12220265161488</v>
      </c>
      <c r="BX16" s="18">
        <v>293.69319892878002</v>
      </c>
      <c r="BY16" s="18">
        <v>251.55296052063213</v>
      </c>
      <c r="BZ16" s="51">
        <v>315.46871585163092</v>
      </c>
      <c r="CA16" s="55">
        <v>323.12492920866862</v>
      </c>
      <c r="CB16" s="53">
        <v>297.69924492128081</v>
      </c>
      <c r="CC16" s="53">
        <v>271.8521073746108</v>
      </c>
      <c r="CD16" s="53">
        <v>330.50401660454139</v>
      </c>
      <c r="CE16" s="53">
        <v>349.78183698499629</v>
      </c>
      <c r="CF16" s="53">
        <v>317.3352992843096</v>
      </c>
      <c r="CG16" s="53">
        <v>275.56284712615275</v>
      </c>
      <c r="CH16" s="53">
        <v>322.88730248183583</v>
      </c>
    </row>
    <row r="17" spans="1:86" x14ac:dyDescent="0.3">
      <c r="A17" s="25" t="s">
        <v>233</v>
      </c>
      <c r="B17" s="18">
        <v>19.942296881682935</v>
      </c>
      <c r="C17" s="18">
        <v>20.280641180145167</v>
      </c>
      <c r="D17" s="18">
        <v>19.682463099236507</v>
      </c>
      <c r="E17" s="18">
        <v>21.020437294090591</v>
      </c>
      <c r="F17" s="18">
        <v>21.541071449160761</v>
      </c>
      <c r="G17" s="18">
        <v>20.697856321291248</v>
      </c>
      <c r="H17" s="18">
        <v>19.946527577604364</v>
      </c>
      <c r="I17" s="18">
        <v>19.561670069286805</v>
      </c>
      <c r="J17" s="18">
        <v>19.231006740886528</v>
      </c>
      <c r="K17" s="18">
        <v>17.739434615885809</v>
      </c>
      <c r="L17" s="18">
        <v>18.410684602436525</v>
      </c>
      <c r="M17" s="18">
        <v>18.957222605296991</v>
      </c>
      <c r="N17" s="18">
        <v>15.484636854504719</v>
      </c>
      <c r="O17" s="18">
        <v>17.022162431329345</v>
      </c>
      <c r="P17" s="18">
        <v>20.339512036963804</v>
      </c>
      <c r="Q17" s="18">
        <v>20.734882234634114</v>
      </c>
      <c r="R17" s="18">
        <v>17.591127286442934</v>
      </c>
      <c r="S17" s="18">
        <v>15.625649799464457</v>
      </c>
      <c r="T17" s="18">
        <v>15.95973341846085</v>
      </c>
      <c r="U17" s="18">
        <v>20.063796254518234</v>
      </c>
      <c r="V17" s="18">
        <v>20.130379313451328</v>
      </c>
      <c r="W17" s="18">
        <v>18.877887823697872</v>
      </c>
      <c r="X17" s="18">
        <v>21.315127330173844</v>
      </c>
      <c r="Y17" s="18">
        <v>22.656884138626829</v>
      </c>
      <c r="Z17" s="18">
        <v>19.812845928016188</v>
      </c>
      <c r="AA17" s="18">
        <v>20.909525302678631</v>
      </c>
      <c r="AB17" s="18">
        <v>20.502238990271472</v>
      </c>
      <c r="AC17" s="18">
        <v>21.175389779033708</v>
      </c>
      <c r="AD17" s="18">
        <v>21.208171781810769</v>
      </c>
      <c r="AE17" s="18">
        <v>21.664942667585599</v>
      </c>
      <c r="AF17" s="18">
        <v>22.45990473545703</v>
      </c>
      <c r="AG17" s="18">
        <v>24.650980815146596</v>
      </c>
      <c r="AH17" s="18">
        <v>25.766468198416039</v>
      </c>
      <c r="AI17" s="18">
        <v>24.638282262509641</v>
      </c>
      <c r="AJ17" s="18">
        <v>25.041159442013452</v>
      </c>
      <c r="AK17" s="18">
        <v>23.949236985390741</v>
      </c>
      <c r="AL17" s="18">
        <v>19.858928310687308</v>
      </c>
      <c r="AM17" s="18">
        <v>18.041250859534337</v>
      </c>
      <c r="AN17" s="18">
        <v>16.685421699508986</v>
      </c>
      <c r="AO17" s="18">
        <v>16.364399130269362</v>
      </c>
      <c r="AP17" s="18">
        <v>14.994138562794038</v>
      </c>
      <c r="AQ17" s="18">
        <v>15.034779252402558</v>
      </c>
      <c r="AR17" s="18">
        <v>15.143013543863134</v>
      </c>
      <c r="AS17" s="18">
        <v>15.332313074656184</v>
      </c>
      <c r="AT17" s="18">
        <v>15.005671011106571</v>
      </c>
      <c r="AU17" s="18">
        <v>14.530404984272984</v>
      </c>
      <c r="AV17" s="18">
        <v>15.60312327867603</v>
      </c>
      <c r="AW17" s="18">
        <v>16.342970300007206</v>
      </c>
      <c r="AX17" s="18">
        <v>15.97892133868066</v>
      </c>
      <c r="AY17" s="18">
        <v>16.071704291149537</v>
      </c>
      <c r="AZ17" s="18">
        <v>17.570244017386074</v>
      </c>
      <c r="BA17" s="18">
        <v>18.16522664571055</v>
      </c>
      <c r="BB17" s="18">
        <v>17.379584488162163</v>
      </c>
      <c r="BC17" s="18">
        <v>17.11852014022578</v>
      </c>
      <c r="BD17" s="18">
        <v>18.230913032152451</v>
      </c>
      <c r="BE17" s="18">
        <v>18.438915688285402</v>
      </c>
      <c r="BF17" s="18">
        <v>18.072276858589007</v>
      </c>
      <c r="BG17" s="18">
        <v>19.489630365380158</v>
      </c>
      <c r="BH17" s="18">
        <v>20.639477601777507</v>
      </c>
      <c r="BI17" s="18">
        <v>21.652615174253313</v>
      </c>
      <c r="BJ17" s="18">
        <v>22.810460057725884</v>
      </c>
      <c r="BK17" s="18">
        <v>22.414425696447942</v>
      </c>
      <c r="BL17" s="18">
        <v>21.777739012279085</v>
      </c>
      <c r="BM17" s="18">
        <v>22.880375233547106</v>
      </c>
      <c r="BN17" s="18">
        <v>24.233892528263326</v>
      </c>
      <c r="BO17" s="18">
        <v>24.522490020917594</v>
      </c>
      <c r="BP17" s="18">
        <v>24.357390171946228</v>
      </c>
      <c r="BQ17" s="18">
        <v>24.757227278872818</v>
      </c>
      <c r="BR17" s="18">
        <v>24.975823577457831</v>
      </c>
      <c r="BS17" s="18">
        <v>24.962352282001888</v>
      </c>
      <c r="BT17" s="18">
        <v>25.211679041561986</v>
      </c>
      <c r="BU17" s="18">
        <v>25.993145098978296</v>
      </c>
      <c r="BV17" s="18">
        <v>27.093606611739851</v>
      </c>
      <c r="BW17" s="18">
        <v>26.241254382641536</v>
      </c>
      <c r="BX17" s="18">
        <v>25.581562848030529</v>
      </c>
      <c r="BY17" s="18">
        <v>28.210576157588164</v>
      </c>
      <c r="BZ17" s="51">
        <v>26.274795299458042</v>
      </c>
      <c r="CA17" s="55">
        <v>27.628818057704017</v>
      </c>
      <c r="CB17" s="53">
        <v>26.983867946448846</v>
      </c>
      <c r="CC17" s="53">
        <v>27.473328659860897</v>
      </c>
      <c r="CD17" s="53">
        <v>28.358948761022724</v>
      </c>
      <c r="CE17" s="53">
        <v>27.13006819473668</v>
      </c>
      <c r="CF17" s="53">
        <v>25.912146664458255</v>
      </c>
      <c r="CG17" s="53">
        <v>27.257836379782354</v>
      </c>
      <c r="CH17" s="53">
        <v>28.351628534896051</v>
      </c>
    </row>
    <row r="18" spans="1:86" x14ac:dyDescent="0.3">
      <c r="A18" s="20" t="s">
        <v>234</v>
      </c>
      <c r="B18" s="18">
        <v>9.658644180590306</v>
      </c>
      <c r="C18" s="18">
        <v>9.6948950329081693</v>
      </c>
      <c r="D18" s="18">
        <v>9.5132008726600894</v>
      </c>
      <c r="E18" s="18">
        <v>9.6826893094545756</v>
      </c>
      <c r="F18" s="18">
        <v>9.6950935251866905</v>
      </c>
      <c r="G18" s="18">
        <v>9.5305801928059193</v>
      </c>
      <c r="H18" s="18">
        <v>9.4668400445527983</v>
      </c>
      <c r="I18" s="18">
        <v>9.5613994811455552</v>
      </c>
      <c r="J18" s="18">
        <v>9.4475346120500294</v>
      </c>
      <c r="K18" s="18">
        <v>9.3034510499938445</v>
      </c>
      <c r="L18" s="18">
        <v>9.5222469415290369</v>
      </c>
      <c r="M18" s="18">
        <v>9.6128148666701598</v>
      </c>
      <c r="N18" s="18">
        <v>9.061573979244983</v>
      </c>
      <c r="O18" s="18">
        <v>9.4862787199269807</v>
      </c>
      <c r="P18" s="18">
        <v>10.494805389624331</v>
      </c>
      <c r="Q18" s="18">
        <v>11.160709946587072</v>
      </c>
      <c r="R18" s="18">
        <v>10.078805843518101</v>
      </c>
      <c r="S18" s="18">
        <v>10.067827062081536</v>
      </c>
      <c r="T18" s="18">
        <v>10.303557006297694</v>
      </c>
      <c r="U18" s="18">
        <v>11.127523632782138</v>
      </c>
      <c r="V18" s="18">
        <v>11.758085427939113</v>
      </c>
      <c r="W18" s="18">
        <v>11.387817679953185</v>
      </c>
      <c r="X18" s="18">
        <v>12.556474829781823</v>
      </c>
      <c r="Y18" s="18">
        <v>14.173424861058573</v>
      </c>
      <c r="Z18" s="18">
        <v>15.261180782944239</v>
      </c>
      <c r="AA18" s="18">
        <v>16.960681958000151</v>
      </c>
      <c r="AB18" s="18">
        <v>17.58690990931375</v>
      </c>
      <c r="AC18" s="18">
        <v>18.014227349741844</v>
      </c>
      <c r="AD18" s="18">
        <v>17.609872896209769</v>
      </c>
      <c r="AE18" s="18">
        <v>17.347320252537742</v>
      </c>
      <c r="AF18" s="18">
        <v>17.186872830152389</v>
      </c>
      <c r="AG18" s="18">
        <v>17.438934021100089</v>
      </c>
      <c r="AH18" s="18">
        <v>17.326784023903571</v>
      </c>
      <c r="AI18" s="18">
        <v>16.991481870378571</v>
      </c>
      <c r="AJ18" s="18">
        <v>17.532059000498876</v>
      </c>
      <c r="AK18" s="18">
        <v>18.114473803676795</v>
      </c>
      <c r="AL18" s="18">
        <v>18.15621656791668</v>
      </c>
      <c r="AM18" s="18">
        <v>18.661837907357231</v>
      </c>
      <c r="AN18" s="18">
        <v>18.947160836654685</v>
      </c>
      <c r="AO18" s="18">
        <v>19.274784688071414</v>
      </c>
      <c r="AP18" s="18">
        <v>18.807878330543566</v>
      </c>
      <c r="AQ18" s="18">
        <v>18.894358830028363</v>
      </c>
      <c r="AR18" s="18">
        <v>19.093818713202847</v>
      </c>
      <c r="AS18" s="18">
        <v>19.425464084969111</v>
      </c>
      <c r="AT18" s="18">
        <v>19.265779845056866</v>
      </c>
      <c r="AU18" s="18">
        <v>19.180858130117819</v>
      </c>
      <c r="AV18" s="18">
        <v>19.821797553998366</v>
      </c>
      <c r="AW18" s="18">
        <v>20.098327940774929</v>
      </c>
      <c r="AX18" s="18">
        <v>19.605695188591806</v>
      </c>
      <c r="AY18" s="18">
        <v>19.51389347698214</v>
      </c>
      <c r="AZ18" s="18">
        <v>20.294657916623294</v>
      </c>
      <c r="BA18" s="18">
        <v>20.74637330994744</v>
      </c>
      <c r="BB18" s="18">
        <v>20.63167582872989</v>
      </c>
      <c r="BC18" s="18">
        <v>20.759804379098874</v>
      </c>
      <c r="BD18" s="18">
        <v>21.75235171415385</v>
      </c>
      <c r="BE18" s="18">
        <v>21.125045367991909</v>
      </c>
      <c r="BF18" s="18">
        <v>22.153501865550947</v>
      </c>
      <c r="BG18" s="18">
        <v>20.769197781906136</v>
      </c>
      <c r="BH18" s="18">
        <v>21.479495216182823</v>
      </c>
      <c r="BI18" s="18">
        <v>23.287805136360074</v>
      </c>
      <c r="BJ18" s="18">
        <v>22.023275441234453</v>
      </c>
      <c r="BK18" s="18">
        <v>22.427349091747324</v>
      </c>
      <c r="BL18" s="18">
        <v>22.789851413831066</v>
      </c>
      <c r="BM18" s="18">
        <v>24.000524053187156</v>
      </c>
      <c r="BN18" s="18">
        <v>24.427095715905068</v>
      </c>
      <c r="BO18" s="18">
        <v>24.99781063421203</v>
      </c>
      <c r="BP18" s="18">
        <v>25.403386409476809</v>
      </c>
      <c r="BQ18" s="18">
        <v>25.5407072404061</v>
      </c>
      <c r="BR18" s="18">
        <v>24.955036103256809</v>
      </c>
      <c r="BS18" s="18">
        <v>24.746858396020759</v>
      </c>
      <c r="BT18" s="18">
        <v>24.092651771428038</v>
      </c>
      <c r="BU18" s="18">
        <v>25.192453729294378</v>
      </c>
      <c r="BV18" s="18">
        <v>25.508974455219551</v>
      </c>
      <c r="BW18" s="18">
        <v>26.464919746170555</v>
      </c>
      <c r="BX18" s="18">
        <v>26.766419716679891</v>
      </c>
      <c r="BY18" s="18">
        <v>26.694686081930012</v>
      </c>
      <c r="BZ18" s="51">
        <v>26.340937342853593</v>
      </c>
      <c r="CA18" s="55">
        <v>26.686751666667959</v>
      </c>
      <c r="CB18" s="53">
        <v>27.202039936039817</v>
      </c>
      <c r="CC18" s="53">
        <v>27.900057271820472</v>
      </c>
      <c r="CD18" s="53">
        <v>26.838844865582722</v>
      </c>
      <c r="CE18" s="53">
        <v>27.320971865274196</v>
      </c>
      <c r="CF18" s="53">
        <v>27.336671135602138</v>
      </c>
      <c r="CG18" s="53">
        <v>28.547512133540941</v>
      </c>
      <c r="CH18" s="53">
        <v>27.223769716441915</v>
      </c>
    </row>
    <row r="19" spans="1:86" ht="15" thickBot="1" x14ac:dyDescent="0.35">
      <c r="A19" s="25" t="s">
        <v>13</v>
      </c>
      <c r="B19" s="18">
        <v>22.648353094619125</v>
      </c>
      <c r="C19" s="18">
        <v>25.326495835884373</v>
      </c>
      <c r="D19" s="18">
        <v>21.371647110249825</v>
      </c>
      <c r="E19" s="18">
        <v>27.352187231273803</v>
      </c>
      <c r="F19" s="18">
        <v>27.099438046563165</v>
      </c>
      <c r="G19" s="18">
        <v>30.780715505202807</v>
      </c>
      <c r="H19" s="18">
        <v>30.8822028302977</v>
      </c>
      <c r="I19" s="18">
        <v>17.24998593259204</v>
      </c>
      <c r="J19" s="18">
        <v>33.343807891837969</v>
      </c>
      <c r="K19" s="18">
        <v>38.511217004672403</v>
      </c>
      <c r="L19" s="18">
        <v>24.348882931060842</v>
      </c>
      <c r="M19" s="18">
        <v>23.918267181940962</v>
      </c>
      <c r="N19" s="18">
        <v>48.524676649529965</v>
      </c>
      <c r="O19" s="18">
        <v>39.240088456055844</v>
      </c>
      <c r="P19" s="18">
        <v>50.897871470392261</v>
      </c>
      <c r="Q19" s="18">
        <v>30.279752758063296</v>
      </c>
      <c r="R19" s="18">
        <v>43.515610534635158</v>
      </c>
      <c r="S19" s="18">
        <v>51.781419711257399</v>
      </c>
      <c r="T19" s="18">
        <v>54.085104291277275</v>
      </c>
      <c r="U19" s="18">
        <v>25.250459015416666</v>
      </c>
      <c r="V19" s="18">
        <v>45.043402103949546</v>
      </c>
      <c r="W19" s="18">
        <v>73.225495243521948</v>
      </c>
      <c r="X19" s="18">
        <v>57.688412482959166</v>
      </c>
      <c r="Y19" s="18">
        <v>64.010852801556581</v>
      </c>
      <c r="Z19" s="18">
        <v>120.57272685904928</v>
      </c>
      <c r="AA19" s="18">
        <v>136.88528138394412</v>
      </c>
      <c r="AB19" s="18">
        <v>142.39869671028228</v>
      </c>
      <c r="AC19" s="18">
        <v>109.81329504672476</v>
      </c>
      <c r="AD19" s="18">
        <v>154.30159542754791</v>
      </c>
      <c r="AE19" s="18">
        <v>113.75556992793636</v>
      </c>
      <c r="AF19" s="18">
        <v>134.91364639043016</v>
      </c>
      <c r="AG19" s="18">
        <v>118.5111882540856</v>
      </c>
      <c r="AH19" s="18">
        <v>140.32532664388526</v>
      </c>
      <c r="AI19" s="18">
        <v>135.90167764213496</v>
      </c>
      <c r="AJ19" s="18">
        <v>158.19364927202287</v>
      </c>
      <c r="AK19" s="18">
        <v>129.09493457431526</v>
      </c>
      <c r="AL19" s="18">
        <v>120.65128717352006</v>
      </c>
      <c r="AM19" s="18">
        <v>164.40216588952447</v>
      </c>
      <c r="AN19" s="18">
        <v>143.97603081582128</v>
      </c>
      <c r="AO19" s="18">
        <v>106.94051612113408</v>
      </c>
      <c r="AP19" s="18">
        <v>140.3809172169812</v>
      </c>
      <c r="AQ19" s="18">
        <v>120.14588954655689</v>
      </c>
      <c r="AR19" s="18">
        <v>155.93417025107422</v>
      </c>
      <c r="AS19" s="18">
        <v>124.68302296344297</v>
      </c>
      <c r="AT19" s="18">
        <v>128.4071175896228</v>
      </c>
      <c r="AU19" s="18">
        <v>152.31715339103917</v>
      </c>
      <c r="AV19" s="18">
        <v>150.83100100842114</v>
      </c>
      <c r="AW19" s="18">
        <v>108.48431785946843</v>
      </c>
      <c r="AX19" s="18">
        <v>169.81089257408235</v>
      </c>
      <c r="AY19" s="18">
        <v>114.10246669998196</v>
      </c>
      <c r="AZ19" s="18">
        <v>145.42578690127937</v>
      </c>
      <c r="BA19" s="18">
        <v>127.95506947347516</v>
      </c>
      <c r="BB19" s="18">
        <v>148.07063825209323</v>
      </c>
      <c r="BC19" s="18">
        <v>175.82221499918035</v>
      </c>
      <c r="BD19" s="18">
        <v>160.97108218189223</v>
      </c>
      <c r="BE19" s="18">
        <v>102.30369266984867</v>
      </c>
      <c r="BF19" s="18">
        <v>213.28380743440422</v>
      </c>
      <c r="BG19" s="18">
        <v>139.5673138381209</v>
      </c>
      <c r="BH19" s="18">
        <v>165.61446687401852</v>
      </c>
      <c r="BI19" s="18">
        <v>115.43637416157517</v>
      </c>
      <c r="BJ19" s="18">
        <v>147.07673339073636</v>
      </c>
      <c r="BK19" s="18">
        <v>159.5907986756643</v>
      </c>
      <c r="BL19" s="18">
        <v>178.59890612092104</v>
      </c>
      <c r="BM19" s="18">
        <v>196.38456181267824</v>
      </c>
      <c r="BN19" s="18">
        <v>150.60956268583411</v>
      </c>
      <c r="BO19" s="18">
        <v>137.19361676745169</v>
      </c>
      <c r="BP19" s="18">
        <v>193.56967616005261</v>
      </c>
      <c r="BQ19" s="18">
        <v>257.60814438666159</v>
      </c>
      <c r="BR19" s="18">
        <v>195.17587903929126</v>
      </c>
      <c r="BS19" s="18">
        <v>230.79457161113081</v>
      </c>
      <c r="BT19" s="18">
        <v>202.35442169316769</v>
      </c>
      <c r="BU19" s="18">
        <v>187.85350768501826</v>
      </c>
      <c r="BV19" s="18">
        <v>214.12221365119015</v>
      </c>
      <c r="BW19" s="18">
        <v>237.74051470396114</v>
      </c>
      <c r="BX19" s="18">
        <v>253.61636728340281</v>
      </c>
      <c r="BY19" s="18">
        <v>183.18790436144616</v>
      </c>
      <c r="BZ19" s="51">
        <v>222.38176189734608</v>
      </c>
      <c r="CA19" s="55">
        <v>259.33199480491339</v>
      </c>
      <c r="CB19" s="53">
        <v>268.19896628017364</v>
      </c>
      <c r="CC19" s="53">
        <v>206.3307408090858</v>
      </c>
      <c r="CD19" s="53">
        <v>229.41036594551232</v>
      </c>
      <c r="CE19" s="53">
        <v>270.47417493767932</v>
      </c>
      <c r="CF19" s="53">
        <v>281.28388472170445</v>
      </c>
      <c r="CG19" s="53">
        <v>220.31857439510387</v>
      </c>
      <c r="CH19" s="53">
        <v>238.01571792181508</v>
      </c>
    </row>
    <row r="20" spans="1:86" ht="15.6" thickTop="1" thickBot="1" x14ac:dyDescent="0.35">
      <c r="A20" s="22" t="s">
        <v>14</v>
      </c>
      <c r="B20" s="23">
        <v>885.18049758026984</v>
      </c>
      <c r="C20" s="23">
        <v>934.85475969125605</v>
      </c>
      <c r="D20" s="23">
        <v>896.87637740613377</v>
      </c>
      <c r="E20" s="23">
        <v>867.43355292852095</v>
      </c>
      <c r="F20" s="23">
        <v>861.24737243794084</v>
      </c>
      <c r="G20" s="23">
        <v>921.01664610722389</v>
      </c>
      <c r="H20" s="23">
        <v>946.13589451165058</v>
      </c>
      <c r="I20" s="23">
        <v>941.62963767606061</v>
      </c>
      <c r="J20" s="23">
        <v>966.20758263488926</v>
      </c>
      <c r="K20" s="23">
        <v>989.07966788785711</v>
      </c>
      <c r="L20" s="23">
        <v>1041.0782500824607</v>
      </c>
      <c r="M20" s="23">
        <v>990.6206779700475</v>
      </c>
      <c r="N20" s="23">
        <v>995.71692648058456</v>
      </c>
      <c r="O20" s="23">
        <v>1003.3611678502925</v>
      </c>
      <c r="P20" s="23">
        <v>1083.6671672862503</v>
      </c>
      <c r="Q20" s="23">
        <v>1059.9435092746437</v>
      </c>
      <c r="R20" s="23">
        <v>1067.4162524853245</v>
      </c>
      <c r="S20" s="23">
        <v>1099.4694921774803</v>
      </c>
      <c r="T20" s="23">
        <v>1178.9399674401384</v>
      </c>
      <c r="U20" s="23">
        <v>1175.1216241073594</v>
      </c>
      <c r="V20" s="23">
        <v>1225.7110416436251</v>
      </c>
      <c r="W20" s="23">
        <v>1250.6849314368483</v>
      </c>
      <c r="X20" s="23">
        <v>1264.7567541213566</v>
      </c>
      <c r="Y20" s="23">
        <v>1213.2263350437959</v>
      </c>
      <c r="Z20" s="23">
        <v>1169.4323194564604</v>
      </c>
      <c r="AA20" s="23">
        <v>1220.902534494468</v>
      </c>
      <c r="AB20" s="23">
        <v>1201.0699629304229</v>
      </c>
      <c r="AC20" s="23">
        <v>1203.2501831186485</v>
      </c>
      <c r="AD20" s="23">
        <v>1204.8724491371186</v>
      </c>
      <c r="AE20" s="23">
        <v>1210.3521201675403</v>
      </c>
      <c r="AF20" s="23">
        <v>1227.1603316459491</v>
      </c>
      <c r="AG20" s="23">
        <v>1274.4100990493921</v>
      </c>
      <c r="AH20" s="23">
        <v>1239.8498768799641</v>
      </c>
      <c r="AI20" s="23">
        <v>1249.8022478291252</v>
      </c>
      <c r="AJ20" s="23">
        <v>1388.1195608267867</v>
      </c>
      <c r="AK20" s="23">
        <v>1323.7086383874791</v>
      </c>
      <c r="AL20" s="23">
        <v>1292.5973685648944</v>
      </c>
      <c r="AM20" s="23">
        <v>1459.5198698569463</v>
      </c>
      <c r="AN20" s="23">
        <v>1455.3098949072109</v>
      </c>
      <c r="AO20" s="23">
        <v>1380.0498666709477</v>
      </c>
      <c r="AP20" s="23">
        <v>1360.7278570217525</v>
      </c>
      <c r="AQ20" s="23">
        <v>1450.5786315741798</v>
      </c>
      <c r="AR20" s="23">
        <v>1498.6491585059619</v>
      </c>
      <c r="AS20" s="23">
        <v>1479.8910011589858</v>
      </c>
      <c r="AT20" s="23">
        <v>1410.8236671240065</v>
      </c>
      <c r="AU20" s="23">
        <v>1533.0229057279305</v>
      </c>
      <c r="AV20" s="23">
        <v>1562.9750521091537</v>
      </c>
      <c r="AW20" s="23">
        <v>1593.5445461684292</v>
      </c>
      <c r="AX20" s="23">
        <v>1490.866378811108</v>
      </c>
      <c r="AY20" s="23">
        <v>1551.5904075257963</v>
      </c>
      <c r="AZ20" s="23">
        <v>1677.1870887520718</v>
      </c>
      <c r="BA20" s="23">
        <v>1642.1325463633625</v>
      </c>
      <c r="BB20" s="23">
        <v>1634.5334929396527</v>
      </c>
      <c r="BC20" s="23">
        <v>1686.5116792420376</v>
      </c>
      <c r="BD20" s="23">
        <v>1671.4564957811249</v>
      </c>
      <c r="BE20" s="23">
        <v>1669.9963310852345</v>
      </c>
      <c r="BF20" s="23">
        <v>1672.4666546868102</v>
      </c>
      <c r="BG20" s="23">
        <v>1742.0509914815079</v>
      </c>
      <c r="BH20" s="23">
        <v>1791.1718365344245</v>
      </c>
      <c r="BI20" s="23">
        <v>1749.7347695553131</v>
      </c>
      <c r="BJ20" s="23">
        <v>1711.2457923634774</v>
      </c>
      <c r="BK20" s="23">
        <v>1803.7799526040658</v>
      </c>
      <c r="BL20" s="23">
        <v>1806.6533745271881</v>
      </c>
      <c r="BM20" s="23">
        <v>1965.1598805052683</v>
      </c>
      <c r="BN20" s="23">
        <v>1789.694951455989</v>
      </c>
      <c r="BO20" s="23">
        <v>1919.0303377899572</v>
      </c>
      <c r="BP20" s="23">
        <v>1940.5150048974151</v>
      </c>
      <c r="BQ20" s="23">
        <v>1886.9527058566382</v>
      </c>
      <c r="BR20" s="23">
        <v>1898.683941562118</v>
      </c>
      <c r="BS20" s="23">
        <v>1956.6854090217826</v>
      </c>
      <c r="BT20" s="23">
        <v>1991.5650851077619</v>
      </c>
      <c r="BU20" s="23">
        <v>2059.4884479148982</v>
      </c>
      <c r="BV20" s="23">
        <v>1968.5252859732429</v>
      </c>
      <c r="BW20" s="23">
        <v>2035.4647832683777</v>
      </c>
      <c r="BX20" s="23">
        <v>2059.158083393887</v>
      </c>
      <c r="BY20" s="23">
        <v>2186.2965718174087</v>
      </c>
      <c r="BZ20" s="56">
        <v>2064.053915989593</v>
      </c>
      <c r="CA20" s="57">
        <v>2175.7070929670604</v>
      </c>
      <c r="CB20" s="58">
        <v>2142.3804677936423</v>
      </c>
      <c r="CC20" s="58">
        <v>2231.4459768868041</v>
      </c>
      <c r="CD20" s="58">
        <v>2098.4856847575288</v>
      </c>
      <c r="CE20" s="58">
        <v>2269.8246656880674</v>
      </c>
      <c r="CF20" s="58">
        <v>2207.0695120194468</v>
      </c>
      <c r="CG20" s="58">
        <v>2298.3511375349576</v>
      </c>
      <c r="CH20" s="58">
        <v>2159.0982761217501</v>
      </c>
    </row>
    <row r="21" spans="1:86" ht="15" thickTop="1" x14ac:dyDescent="0.3">
      <c r="A21" s="19" t="s">
        <v>235</v>
      </c>
      <c r="B21" s="18">
        <v>253.68981143267558</v>
      </c>
      <c r="C21" s="18">
        <v>286.26736775899309</v>
      </c>
      <c r="D21" s="18">
        <v>262.91682239822052</v>
      </c>
      <c r="E21" s="18">
        <v>270.65976343438501</v>
      </c>
      <c r="F21" s="18">
        <v>260.65739023159057</v>
      </c>
      <c r="G21" s="18">
        <v>291.20121972057638</v>
      </c>
      <c r="H21" s="18">
        <v>263.89028211224667</v>
      </c>
      <c r="I21" s="18">
        <v>263.73529152017659</v>
      </c>
      <c r="J21" s="18">
        <v>280.99459301184498</v>
      </c>
      <c r="K21" s="18">
        <v>305.02267595176545</v>
      </c>
      <c r="L21" s="18">
        <v>288.36842792325876</v>
      </c>
      <c r="M21" s="18">
        <v>283.90892092407273</v>
      </c>
      <c r="N21" s="18">
        <v>263.71255844856694</v>
      </c>
      <c r="O21" s="18">
        <v>287.50343008995793</v>
      </c>
      <c r="P21" s="18">
        <v>303.4123129593608</v>
      </c>
      <c r="Q21" s="18">
        <v>303.96718285101815</v>
      </c>
      <c r="R21" s="18">
        <v>297.77976821448692</v>
      </c>
      <c r="S21" s="18">
        <v>329.66519301936836</v>
      </c>
      <c r="T21" s="18">
        <v>342.58908529301073</v>
      </c>
      <c r="U21" s="18">
        <v>359.30000215607703</v>
      </c>
      <c r="V21" s="18">
        <v>354.65292483281462</v>
      </c>
      <c r="W21" s="18">
        <v>385.43384402539266</v>
      </c>
      <c r="X21" s="18">
        <v>380.62969666107517</v>
      </c>
      <c r="Y21" s="18">
        <v>364.9454113437867</v>
      </c>
      <c r="Z21" s="18">
        <v>310.05310132614363</v>
      </c>
      <c r="AA21" s="18">
        <v>317.68537434659072</v>
      </c>
      <c r="AB21" s="18">
        <v>315.97168624860512</v>
      </c>
      <c r="AC21" s="18">
        <v>320.05083807866021</v>
      </c>
      <c r="AD21" s="18">
        <v>348.69527927933984</v>
      </c>
      <c r="AE21" s="18">
        <v>355.0680273184031</v>
      </c>
      <c r="AF21" s="18">
        <v>354.02551159283394</v>
      </c>
      <c r="AG21" s="18">
        <v>392.22818180942329</v>
      </c>
      <c r="AH21" s="18">
        <v>353.15478368964023</v>
      </c>
      <c r="AI21" s="18">
        <v>360.43179438575049</v>
      </c>
      <c r="AJ21" s="18">
        <v>395.03958656782402</v>
      </c>
      <c r="AK21" s="18">
        <v>372.17064485867547</v>
      </c>
      <c r="AL21" s="18">
        <v>394.4883478403483</v>
      </c>
      <c r="AM21" s="18">
        <v>478.88014450924186</v>
      </c>
      <c r="AN21" s="18">
        <v>461.80893213926629</v>
      </c>
      <c r="AO21" s="18">
        <v>425.19357551114354</v>
      </c>
      <c r="AP21" s="18">
        <v>425.21714051351483</v>
      </c>
      <c r="AQ21" s="18">
        <v>462.79611172039495</v>
      </c>
      <c r="AR21" s="18">
        <v>467.54955945495351</v>
      </c>
      <c r="AS21" s="18">
        <v>450.89397861594915</v>
      </c>
      <c r="AT21" s="18">
        <v>454.97427957689865</v>
      </c>
      <c r="AU21" s="18">
        <v>488.27511713170344</v>
      </c>
      <c r="AV21" s="18">
        <v>489.02154787465167</v>
      </c>
      <c r="AW21" s="18">
        <v>469.04223145758738</v>
      </c>
      <c r="AX21" s="18">
        <v>480.26946739358067</v>
      </c>
      <c r="AY21" s="18">
        <v>475.68328862680323</v>
      </c>
      <c r="AZ21" s="18">
        <v>513.02583110914418</v>
      </c>
      <c r="BA21" s="18">
        <v>500.3678171822653</v>
      </c>
      <c r="BB21" s="18">
        <v>517.64439301049367</v>
      </c>
      <c r="BC21" s="18">
        <v>526.80978180941156</v>
      </c>
      <c r="BD21" s="18">
        <v>535.7970571154799</v>
      </c>
      <c r="BE21" s="18">
        <v>525.31622969149453</v>
      </c>
      <c r="BF21" s="18">
        <v>527.33986978193934</v>
      </c>
      <c r="BG21" s="18">
        <v>540.53303073078337</v>
      </c>
      <c r="BH21" s="18">
        <v>555.14255218077005</v>
      </c>
      <c r="BI21" s="18">
        <v>539.20624166030325</v>
      </c>
      <c r="BJ21" s="18">
        <v>533.26809281531325</v>
      </c>
      <c r="BK21" s="18">
        <v>567.68398598746114</v>
      </c>
      <c r="BL21" s="18">
        <v>574.40113529148277</v>
      </c>
      <c r="BM21" s="18">
        <v>624.4937859057427</v>
      </c>
      <c r="BN21" s="18">
        <v>551.85450876493667</v>
      </c>
      <c r="BO21" s="18">
        <v>600.50930792195913</v>
      </c>
      <c r="BP21" s="18">
        <v>610.18482749911664</v>
      </c>
      <c r="BQ21" s="18">
        <v>616.72435581398713</v>
      </c>
      <c r="BR21" s="18">
        <v>566.25495561466357</v>
      </c>
      <c r="BS21" s="18">
        <v>622.29822200009824</v>
      </c>
      <c r="BT21" s="18">
        <v>681.28736807793143</v>
      </c>
      <c r="BU21" s="18">
        <v>643.59145430730655</v>
      </c>
      <c r="BV21" s="18">
        <v>593.75434948085297</v>
      </c>
      <c r="BW21" s="18">
        <v>692.67158397639218</v>
      </c>
      <c r="BX21" s="18">
        <v>691.15012678764629</v>
      </c>
      <c r="BY21" s="18">
        <v>650.04593975510898</v>
      </c>
      <c r="BZ21" s="51">
        <v>643.52588560999902</v>
      </c>
      <c r="CA21" s="55">
        <v>729.60650222866684</v>
      </c>
      <c r="CB21" s="53">
        <v>714.95763026537918</v>
      </c>
      <c r="CC21" s="53">
        <v>673.64540078462028</v>
      </c>
      <c r="CD21" s="53">
        <v>677.72528295173493</v>
      </c>
      <c r="CE21" s="53">
        <v>762.43077849311112</v>
      </c>
      <c r="CF21" s="53">
        <v>740.64790457977256</v>
      </c>
      <c r="CG21" s="53">
        <v>697.74203397538122</v>
      </c>
      <c r="CH21" s="53">
        <v>687.58800629682742</v>
      </c>
    </row>
    <row r="22" spans="1:86" x14ac:dyDescent="0.3">
      <c r="A22" s="20" t="s">
        <v>236</v>
      </c>
      <c r="B22" s="18">
        <v>51.540154137543539</v>
      </c>
      <c r="C22" s="18">
        <v>58.676103361553061</v>
      </c>
      <c r="D22" s="18">
        <v>54.928415725369049</v>
      </c>
      <c r="E22" s="18">
        <v>58.132261813365716</v>
      </c>
      <c r="F22" s="18">
        <v>58.034224732994133</v>
      </c>
      <c r="G22" s="18">
        <v>66.526242468959339</v>
      </c>
      <c r="H22" s="18">
        <v>61.156205152553142</v>
      </c>
      <c r="I22" s="18">
        <v>61.436802924658977</v>
      </c>
      <c r="J22" s="18">
        <v>65.215060145993817</v>
      </c>
      <c r="K22" s="18">
        <v>71.028820984958656</v>
      </c>
      <c r="L22" s="18">
        <v>67.907456844984225</v>
      </c>
      <c r="M22" s="18">
        <v>68.040237793150467</v>
      </c>
      <c r="N22" s="18">
        <v>71.593703565507468</v>
      </c>
      <c r="O22" s="18">
        <v>79.203613588834514</v>
      </c>
      <c r="P22" s="18">
        <v>84.136428572561684</v>
      </c>
      <c r="Q22" s="18">
        <v>84.119661055184423</v>
      </c>
      <c r="R22" s="18">
        <v>73.554799579879329</v>
      </c>
      <c r="S22" s="18">
        <v>82.894218009457859</v>
      </c>
      <c r="T22" s="18">
        <v>90.128243689630395</v>
      </c>
      <c r="U22" s="18">
        <v>100.85366378177686</v>
      </c>
      <c r="V22" s="18">
        <v>106.97913479722801</v>
      </c>
      <c r="W22" s="18">
        <v>124.53227186061051</v>
      </c>
      <c r="X22" s="18">
        <v>133.11635153350616</v>
      </c>
      <c r="Y22" s="18">
        <v>140.45511052307734</v>
      </c>
      <c r="Z22" s="18">
        <v>133.75584342844792</v>
      </c>
      <c r="AA22" s="18">
        <v>145.81667900076289</v>
      </c>
      <c r="AB22" s="18">
        <v>145.96957570348565</v>
      </c>
      <c r="AC22" s="18">
        <v>140.62190186730356</v>
      </c>
      <c r="AD22" s="18">
        <v>137.79943535135405</v>
      </c>
      <c r="AE22" s="18">
        <v>129.61049947112153</v>
      </c>
      <c r="AF22" s="18">
        <v>122.52505681089831</v>
      </c>
      <c r="AG22" s="18">
        <v>132.0000083666261</v>
      </c>
      <c r="AH22" s="18">
        <v>123.01597007317793</v>
      </c>
      <c r="AI22" s="18">
        <v>127.76266217724235</v>
      </c>
      <c r="AJ22" s="18">
        <v>145.38080844270357</v>
      </c>
      <c r="AK22" s="18">
        <v>144.51945583974256</v>
      </c>
      <c r="AL22" s="18">
        <v>122.7425733133089</v>
      </c>
      <c r="AM22" s="18">
        <v>151.96576523124682</v>
      </c>
      <c r="AN22" s="18">
        <v>143.27255409996923</v>
      </c>
      <c r="AO22" s="18">
        <v>123.80410735547501</v>
      </c>
      <c r="AP22" s="18">
        <v>142.75924036880943</v>
      </c>
      <c r="AQ22" s="18">
        <v>143.40914973082832</v>
      </c>
      <c r="AR22" s="18">
        <v>137.74623775504546</v>
      </c>
      <c r="AS22" s="18">
        <v>130.25160504487576</v>
      </c>
      <c r="AT22" s="18">
        <v>144.0515065409852</v>
      </c>
      <c r="AU22" s="18">
        <v>159.09970347598338</v>
      </c>
      <c r="AV22" s="18">
        <v>167.29205204460121</v>
      </c>
      <c r="AW22" s="18">
        <v>171.69074644876463</v>
      </c>
      <c r="AX22" s="18">
        <v>161.78865227734531</v>
      </c>
      <c r="AY22" s="18">
        <v>166.59961141167997</v>
      </c>
      <c r="AZ22" s="18">
        <v>178.98794295141693</v>
      </c>
      <c r="BA22" s="18">
        <v>166.61087707869262</v>
      </c>
      <c r="BB22" s="18">
        <v>182.20009496073612</v>
      </c>
      <c r="BC22" s="18">
        <v>175.35737425227353</v>
      </c>
      <c r="BD22" s="18">
        <v>175.78969753213053</v>
      </c>
      <c r="BE22" s="18">
        <v>177.39676084774879</v>
      </c>
      <c r="BF22" s="18">
        <v>179.48149445896067</v>
      </c>
      <c r="BG22" s="18">
        <v>192.59283946975378</v>
      </c>
      <c r="BH22" s="18">
        <v>201.90268859363084</v>
      </c>
      <c r="BI22" s="18">
        <v>195.24955074190032</v>
      </c>
      <c r="BJ22" s="18">
        <v>187.62767112599997</v>
      </c>
      <c r="BK22" s="18">
        <v>195.82108039716246</v>
      </c>
      <c r="BL22" s="18">
        <v>195.98371646968323</v>
      </c>
      <c r="BM22" s="18">
        <v>212.60853200715437</v>
      </c>
      <c r="BN22" s="18">
        <v>193.20105372879149</v>
      </c>
      <c r="BO22" s="18">
        <v>210.14248947786277</v>
      </c>
      <c r="BP22" s="18">
        <v>211.89495133542019</v>
      </c>
      <c r="BQ22" s="18">
        <v>210.9655054579255</v>
      </c>
      <c r="BR22" s="18">
        <v>191.93381047151613</v>
      </c>
      <c r="BS22" s="18">
        <v>208.26486403558403</v>
      </c>
      <c r="BT22" s="18">
        <v>227.4488256915397</v>
      </c>
      <c r="BU22" s="18">
        <v>216.57849980136029</v>
      </c>
      <c r="BV22" s="18">
        <v>196.58005374413597</v>
      </c>
      <c r="BW22" s="18">
        <v>232.05601112910631</v>
      </c>
      <c r="BX22" s="18">
        <v>232.76179098256355</v>
      </c>
      <c r="BY22" s="18">
        <v>218.61314414419405</v>
      </c>
      <c r="BZ22" s="51">
        <v>215.46814418052668</v>
      </c>
      <c r="CA22" s="55">
        <v>242.74421050362969</v>
      </c>
      <c r="CB22" s="53">
        <v>236.27330769366074</v>
      </c>
      <c r="CC22" s="53">
        <v>221.06146765001091</v>
      </c>
      <c r="CD22" s="53">
        <v>224.14913934518486</v>
      </c>
      <c r="CE22" s="53">
        <v>253.25394488949368</v>
      </c>
      <c r="CF22" s="53">
        <v>242.41678239861329</v>
      </c>
      <c r="CG22" s="53">
        <v>227.34113336670811</v>
      </c>
      <c r="CH22" s="53">
        <v>229.30466426215497</v>
      </c>
    </row>
    <row r="23" spans="1:86" x14ac:dyDescent="0.3">
      <c r="A23" s="20" t="s">
        <v>237</v>
      </c>
      <c r="B23" s="18">
        <v>18.450314719021041</v>
      </c>
      <c r="C23" s="18">
        <v>18.943627803433216</v>
      </c>
      <c r="D23" s="18">
        <v>19.942287244531329</v>
      </c>
      <c r="E23" s="18">
        <v>21.470324652752439</v>
      </c>
      <c r="F23" s="18">
        <v>23.967883406421521</v>
      </c>
      <c r="G23" s="18">
        <v>25.248651155522261</v>
      </c>
      <c r="H23" s="18">
        <v>25.171171403767026</v>
      </c>
      <c r="I23" s="18">
        <v>23.908331074370153</v>
      </c>
      <c r="J23" s="18">
        <v>23.611761706751381</v>
      </c>
      <c r="K23" s="18">
        <v>23.747124737571539</v>
      </c>
      <c r="L23" s="18">
        <v>24.797848960551708</v>
      </c>
      <c r="M23" s="18">
        <v>24.37720753229906</v>
      </c>
      <c r="N23" s="18">
        <v>20.814017896078063</v>
      </c>
      <c r="O23" s="18">
        <v>23.317156613914008</v>
      </c>
      <c r="P23" s="18">
        <v>24.766118668400974</v>
      </c>
      <c r="Q23" s="18">
        <v>25.906260517503792</v>
      </c>
      <c r="R23" s="18">
        <v>32.151937102157767</v>
      </c>
      <c r="S23" s="18">
        <v>31.533037674938431</v>
      </c>
      <c r="T23" s="18">
        <v>30.91310352349354</v>
      </c>
      <c r="U23" s="18">
        <v>30.400242443520593</v>
      </c>
      <c r="V23" s="18">
        <v>30.135960458401456</v>
      </c>
      <c r="W23" s="18">
        <v>30.817774694359088</v>
      </c>
      <c r="X23" s="18">
        <v>32.305821837694992</v>
      </c>
      <c r="Y23" s="18">
        <v>35.892077508730857</v>
      </c>
      <c r="Z23" s="18">
        <v>41.626384973045681</v>
      </c>
      <c r="AA23" s="18">
        <v>46.628948121344933</v>
      </c>
      <c r="AB23" s="18">
        <v>50.032767849636386</v>
      </c>
      <c r="AC23" s="18">
        <v>52.651899055972926</v>
      </c>
      <c r="AD23" s="18">
        <v>52.280426870485528</v>
      </c>
      <c r="AE23" s="18">
        <v>52.796879807739657</v>
      </c>
      <c r="AF23" s="18">
        <v>52.491794004419212</v>
      </c>
      <c r="AG23" s="18">
        <v>54.289899317355633</v>
      </c>
      <c r="AH23" s="18">
        <v>52.999261784647544</v>
      </c>
      <c r="AI23" s="18">
        <v>52.47689439150794</v>
      </c>
      <c r="AJ23" s="18">
        <v>53.811754574262125</v>
      </c>
      <c r="AK23" s="18">
        <v>55.495840537393093</v>
      </c>
      <c r="AL23" s="18">
        <v>54.783185659663644</v>
      </c>
      <c r="AM23" s="18">
        <v>55.090569493238675</v>
      </c>
      <c r="AN23" s="18">
        <v>55.71229232786601</v>
      </c>
      <c r="AO23" s="18">
        <v>57.92495251923161</v>
      </c>
      <c r="AP23" s="18">
        <v>53.545578743442633</v>
      </c>
      <c r="AQ23" s="18">
        <v>54.269292410618121</v>
      </c>
      <c r="AR23" s="18">
        <v>56.31505234615345</v>
      </c>
      <c r="AS23" s="18">
        <v>57.267342821188677</v>
      </c>
      <c r="AT23" s="18">
        <v>60.060404406381139</v>
      </c>
      <c r="AU23" s="18">
        <v>57.297731431004394</v>
      </c>
      <c r="AV23" s="18">
        <v>56.214122426064122</v>
      </c>
      <c r="AW23" s="18">
        <v>57.896455798565796</v>
      </c>
      <c r="AX23" s="18">
        <v>60.967583877058459</v>
      </c>
      <c r="AY23" s="18">
        <v>64.720976021896888</v>
      </c>
      <c r="AZ23" s="18">
        <v>67.383027441090846</v>
      </c>
      <c r="BA23" s="18">
        <v>67.941211997066844</v>
      </c>
      <c r="BB23" s="18">
        <v>68.660851799836436</v>
      </c>
      <c r="BC23" s="18">
        <v>64.60170591136891</v>
      </c>
      <c r="BD23" s="18">
        <v>68.371623437011138</v>
      </c>
      <c r="BE23" s="18">
        <v>69.961065007724713</v>
      </c>
      <c r="BF23" s="18">
        <v>70.993184198063005</v>
      </c>
      <c r="BG23" s="18">
        <v>71.451271208044147</v>
      </c>
      <c r="BH23" s="18">
        <v>75.652371522758756</v>
      </c>
      <c r="BI23" s="18">
        <v>75.133711570563264</v>
      </c>
      <c r="BJ23" s="18">
        <v>80.598366366932851</v>
      </c>
      <c r="BK23" s="18">
        <v>71.969341085577724</v>
      </c>
      <c r="BL23" s="18">
        <v>80.415653287877191</v>
      </c>
      <c r="BM23" s="18">
        <v>81.589639259612227</v>
      </c>
      <c r="BN23" s="18">
        <v>81.433076215525659</v>
      </c>
      <c r="BO23" s="18">
        <v>82.630098346259217</v>
      </c>
      <c r="BP23" s="18">
        <v>83.85156316110654</v>
      </c>
      <c r="BQ23" s="18">
        <v>82.602262277108693</v>
      </c>
      <c r="BR23" s="18">
        <v>89.074960544359556</v>
      </c>
      <c r="BS23" s="18">
        <v>87.484943431741286</v>
      </c>
      <c r="BT23" s="18">
        <v>86.478217653632996</v>
      </c>
      <c r="BU23" s="18">
        <v>87.380332973088116</v>
      </c>
      <c r="BV23" s="18">
        <v>92.809314389680779</v>
      </c>
      <c r="BW23" s="18">
        <v>93.113694475396343</v>
      </c>
      <c r="BX23" s="18">
        <v>93.423178162034162</v>
      </c>
      <c r="BY23" s="18">
        <v>91.06581297288875</v>
      </c>
      <c r="BZ23" s="51">
        <v>91.722903594083277</v>
      </c>
      <c r="CA23" s="55">
        <v>88.862174445789691</v>
      </c>
      <c r="CB23" s="53">
        <v>88.629338327555075</v>
      </c>
      <c r="CC23" s="53">
        <v>92.743746142708773</v>
      </c>
      <c r="CD23" s="53">
        <v>94.791416138848263</v>
      </c>
      <c r="CE23" s="53">
        <v>88.541799033096552</v>
      </c>
      <c r="CF23" s="53">
        <v>94.078402997920108</v>
      </c>
      <c r="CG23" s="53">
        <v>98.488381830135125</v>
      </c>
      <c r="CH23" s="53">
        <v>98.584931686273876</v>
      </c>
    </row>
    <row r="24" spans="1:86" x14ac:dyDescent="0.3">
      <c r="A24" s="20" t="s">
        <v>238</v>
      </c>
      <c r="B24" s="18">
        <v>55.500048331406845</v>
      </c>
      <c r="C24" s="18">
        <v>55.140357361624069</v>
      </c>
      <c r="D24" s="18">
        <v>54.877250881207559</v>
      </c>
      <c r="E24" s="18">
        <v>54.414336883594316</v>
      </c>
      <c r="F24" s="18">
        <v>54.847619088262547</v>
      </c>
      <c r="G24" s="18">
        <v>55.290671664543339</v>
      </c>
      <c r="H24" s="18">
        <v>55.835295099307913</v>
      </c>
      <c r="I24" s="18">
        <v>57.250105931829339</v>
      </c>
      <c r="J24" s="18">
        <v>58.576390233571544</v>
      </c>
      <c r="K24" s="18">
        <v>61.832662906711647</v>
      </c>
      <c r="L24" s="18">
        <v>66.417496903005343</v>
      </c>
      <c r="M24" s="18">
        <v>72.246570621555918</v>
      </c>
      <c r="N24" s="18">
        <v>78.492117500458889</v>
      </c>
      <c r="O24" s="18">
        <v>83.700570139216197</v>
      </c>
      <c r="P24" s="18">
        <v>86.53850958989625</v>
      </c>
      <c r="Q24" s="18">
        <v>87.019599459447363</v>
      </c>
      <c r="R24" s="18">
        <v>85.536504695989777</v>
      </c>
      <c r="S24" s="18">
        <v>82.175762518631529</v>
      </c>
      <c r="T24" s="18">
        <v>76.490415456994214</v>
      </c>
      <c r="U24" s="18">
        <v>69.378182872324288</v>
      </c>
      <c r="V24" s="18">
        <v>60.937485166842805</v>
      </c>
      <c r="W24" s="18">
        <v>56.618119587752261</v>
      </c>
      <c r="X24" s="18">
        <v>57.378912042402504</v>
      </c>
      <c r="Y24" s="18">
        <v>62.782349192505876</v>
      </c>
      <c r="Z24" s="18">
        <v>73.245653640872405</v>
      </c>
      <c r="AA24" s="18">
        <v>80.190263235157971</v>
      </c>
      <c r="AB24" s="18">
        <v>81.795845547223763</v>
      </c>
      <c r="AC24" s="18">
        <v>80.558237576745881</v>
      </c>
      <c r="AD24" s="18">
        <v>71.946437347705029</v>
      </c>
      <c r="AE24" s="18">
        <v>61.961136476688068</v>
      </c>
      <c r="AF24" s="18">
        <v>57.173975192082878</v>
      </c>
      <c r="AG24" s="18">
        <v>57.91445098352375</v>
      </c>
      <c r="AH24" s="18">
        <v>59.752715936165856</v>
      </c>
      <c r="AI24" s="18">
        <v>61.214139671976142</v>
      </c>
      <c r="AJ24" s="18">
        <v>62.324502494679109</v>
      </c>
      <c r="AK24" s="18">
        <v>63.174443822148874</v>
      </c>
      <c r="AL24" s="18">
        <v>63.505882064870775</v>
      </c>
      <c r="AM24" s="18">
        <v>63.491339248633182</v>
      </c>
      <c r="AN24" s="18">
        <v>64.274705247598547</v>
      </c>
      <c r="AO24" s="18">
        <v>65.146073438897361</v>
      </c>
      <c r="AP24" s="18">
        <v>66.124374355302166</v>
      </c>
      <c r="AQ24" s="18">
        <v>67.473489029391601</v>
      </c>
      <c r="AR24" s="18">
        <v>68.925076895352248</v>
      </c>
      <c r="AS24" s="18">
        <v>70.035515986275641</v>
      </c>
      <c r="AT24" s="18">
        <v>70.504839035275239</v>
      </c>
      <c r="AU24" s="18">
        <v>70.972475296856487</v>
      </c>
      <c r="AV24" s="18">
        <v>71.286810153747922</v>
      </c>
      <c r="AW24" s="18">
        <v>70.932075534333023</v>
      </c>
      <c r="AX24" s="18">
        <v>69.032103777579039</v>
      </c>
      <c r="AY24" s="18">
        <v>67.160327916061107</v>
      </c>
      <c r="AZ24" s="18">
        <v>65.82693538446523</v>
      </c>
      <c r="BA24" s="18">
        <v>65.2629573960225</v>
      </c>
      <c r="BB24" s="18">
        <v>63.085911310811639</v>
      </c>
      <c r="BC24" s="18">
        <v>65.334314671294919</v>
      </c>
      <c r="BD24" s="18">
        <v>63.415142451112445</v>
      </c>
      <c r="BE24" s="18">
        <v>64.820661422629541</v>
      </c>
      <c r="BF24" s="18">
        <v>62.756968104539965</v>
      </c>
      <c r="BG24" s="18">
        <v>61.520503535669832</v>
      </c>
      <c r="BH24" s="18">
        <v>55.599009309051326</v>
      </c>
      <c r="BI24" s="18">
        <v>58.721766368780322</v>
      </c>
      <c r="BJ24" s="18">
        <v>59.699891573972934</v>
      </c>
      <c r="BK24" s="18">
        <v>58.542871214836964</v>
      </c>
      <c r="BL24" s="18">
        <v>55.250465021983189</v>
      </c>
      <c r="BM24" s="18">
        <v>60.138772189206975</v>
      </c>
      <c r="BN24" s="18">
        <v>61.824299574838733</v>
      </c>
      <c r="BO24" s="18">
        <v>58.487899168272008</v>
      </c>
      <c r="BP24" s="18">
        <v>57.696426725141237</v>
      </c>
      <c r="BQ24" s="18">
        <v>60.822374531748096</v>
      </c>
      <c r="BR24" s="18">
        <v>61.671712069636158</v>
      </c>
      <c r="BS24" s="18">
        <v>62.456609351042914</v>
      </c>
      <c r="BT24" s="18">
        <v>63.009192364547516</v>
      </c>
      <c r="BU24" s="18">
        <v>67.431910315523794</v>
      </c>
      <c r="BV24" s="18">
        <v>66.429081139331799</v>
      </c>
      <c r="BW24" s="18">
        <v>66.055180304540954</v>
      </c>
      <c r="BX24" s="18">
        <v>66.031008123765105</v>
      </c>
      <c r="BY24" s="18">
        <v>69.655691848604761</v>
      </c>
      <c r="BZ24" s="51">
        <v>69.52896161898974</v>
      </c>
      <c r="CA24" s="55">
        <v>68.506107855936989</v>
      </c>
      <c r="CB24" s="53">
        <v>68.737785375727299</v>
      </c>
      <c r="CC24" s="53">
        <v>73.01119311062763</v>
      </c>
      <c r="CD24" s="53">
        <v>70.633247601321102</v>
      </c>
      <c r="CE24" s="53">
        <v>69.070099663161272</v>
      </c>
      <c r="CF24" s="53">
        <v>69.97724960663885</v>
      </c>
      <c r="CG24" s="53">
        <v>75.150403128879134</v>
      </c>
      <c r="CH24" s="53">
        <v>71.309820629405635</v>
      </c>
    </row>
    <row r="25" spans="1:86" x14ac:dyDescent="0.3">
      <c r="A25" s="20" t="s">
        <v>104</v>
      </c>
      <c r="B25" s="18">
        <v>37.496271783299484</v>
      </c>
      <c r="C25" s="18">
        <v>38.72232541888188</v>
      </c>
      <c r="D25" s="18">
        <v>38.427770448935341</v>
      </c>
      <c r="E25" s="18">
        <v>40.052701704102191</v>
      </c>
      <c r="F25" s="18">
        <v>39.212115690567458</v>
      </c>
      <c r="G25" s="18">
        <v>39.533693459759412</v>
      </c>
      <c r="H25" s="18">
        <v>39.635740079645949</v>
      </c>
      <c r="I25" s="18">
        <v>41.739677639045667</v>
      </c>
      <c r="J25" s="18">
        <v>39.510546418674977</v>
      </c>
      <c r="K25" s="18">
        <v>39.905782159917628</v>
      </c>
      <c r="L25" s="18">
        <v>41.755343281291069</v>
      </c>
      <c r="M25" s="18">
        <v>43.399235168314057</v>
      </c>
      <c r="N25" s="18">
        <v>43.049354885720547</v>
      </c>
      <c r="O25" s="18">
        <v>44.697505917429247</v>
      </c>
      <c r="P25" s="18">
        <v>49.801215710678207</v>
      </c>
      <c r="Q25" s="18">
        <v>54.033146867776189</v>
      </c>
      <c r="R25" s="18">
        <v>56.293878874504827</v>
      </c>
      <c r="S25" s="18">
        <v>59.082598339068767</v>
      </c>
      <c r="T25" s="18">
        <v>60.0988513726451</v>
      </c>
      <c r="U25" s="18">
        <v>61.213162112592514</v>
      </c>
      <c r="V25" s="18">
        <v>59.386399707738683</v>
      </c>
      <c r="W25" s="18">
        <v>55.429205591972789</v>
      </c>
      <c r="X25" s="18">
        <v>52.964670581949143</v>
      </c>
      <c r="Y25" s="18">
        <v>52.354486542278536</v>
      </c>
      <c r="Z25" s="18">
        <v>54.122156116430453</v>
      </c>
      <c r="AA25" s="18">
        <v>51.275246340144818</v>
      </c>
      <c r="AB25" s="18">
        <v>49.172931162944678</v>
      </c>
      <c r="AC25" s="18">
        <v>45.947666380480051</v>
      </c>
      <c r="AD25" s="18">
        <v>40.996337901704763</v>
      </c>
      <c r="AE25" s="18">
        <v>37.524402020210573</v>
      </c>
      <c r="AF25" s="18">
        <v>35.637790522111771</v>
      </c>
      <c r="AG25" s="18">
        <v>38.705469555972854</v>
      </c>
      <c r="AH25" s="18">
        <v>41.063711084497044</v>
      </c>
      <c r="AI25" s="18">
        <v>43.331448772579549</v>
      </c>
      <c r="AJ25" s="18">
        <v>46.540555567170017</v>
      </c>
      <c r="AK25" s="18">
        <v>49.290043899826458</v>
      </c>
      <c r="AL25" s="18">
        <v>51.53251723776205</v>
      </c>
      <c r="AM25" s="18">
        <v>51.031325179203904</v>
      </c>
      <c r="AN25" s="18">
        <v>50.61264921389747</v>
      </c>
      <c r="AO25" s="18">
        <v>54.231508369136606</v>
      </c>
      <c r="AP25" s="18">
        <v>51.974786840165507</v>
      </c>
      <c r="AQ25" s="18">
        <v>50.511420897293675</v>
      </c>
      <c r="AR25" s="18">
        <v>51.359200195898474</v>
      </c>
      <c r="AS25" s="18">
        <v>51.014917195567776</v>
      </c>
      <c r="AT25" s="18">
        <v>55.953014811320649</v>
      </c>
      <c r="AU25" s="18">
        <v>55.591618864020603</v>
      </c>
      <c r="AV25" s="18">
        <v>54.784638234648725</v>
      </c>
      <c r="AW25" s="18">
        <v>56.585621711674264</v>
      </c>
      <c r="AX25" s="18">
        <v>56.893701727298108</v>
      </c>
      <c r="AY25" s="18">
        <v>60.126680271478833</v>
      </c>
      <c r="AZ25" s="18">
        <v>64.155568900391458</v>
      </c>
      <c r="BA25" s="18">
        <v>70.093830274590417</v>
      </c>
      <c r="BB25" s="18">
        <v>68.871326501307209</v>
      </c>
      <c r="BC25" s="18">
        <v>77.130494664077304</v>
      </c>
      <c r="BD25" s="18">
        <v>74.615303235308858</v>
      </c>
      <c r="BE25" s="18">
        <v>74.402649026294199</v>
      </c>
      <c r="BF25" s="18">
        <v>82.410295316856107</v>
      </c>
      <c r="BG25" s="18">
        <v>82.89631179455526</v>
      </c>
      <c r="BH25" s="18">
        <v>86.403016794611744</v>
      </c>
      <c r="BI25" s="18">
        <v>86.499376093976906</v>
      </c>
      <c r="BJ25" s="18">
        <v>87.500673157734994</v>
      </c>
      <c r="BK25" s="18">
        <v>88.767924234350758</v>
      </c>
      <c r="BL25" s="18">
        <v>88.980947375430844</v>
      </c>
      <c r="BM25" s="18">
        <v>92.002455232483356</v>
      </c>
      <c r="BN25" s="18">
        <v>90.224409260211473</v>
      </c>
      <c r="BO25" s="18">
        <v>93.458240913598516</v>
      </c>
      <c r="BP25" s="18">
        <v>100.52126060079453</v>
      </c>
      <c r="BQ25" s="18">
        <v>97.654089225395467</v>
      </c>
      <c r="BR25" s="18">
        <v>95.229241062170814</v>
      </c>
      <c r="BS25" s="18">
        <v>97.764172618427693</v>
      </c>
      <c r="BT25" s="18">
        <v>102.25697877786018</v>
      </c>
      <c r="BU25" s="18">
        <v>106.63704087762136</v>
      </c>
      <c r="BV25" s="18">
        <v>105.96119823556192</v>
      </c>
      <c r="BW25" s="18">
        <v>105.79188896013908</v>
      </c>
      <c r="BX25" s="18">
        <v>105.80874535133752</v>
      </c>
      <c r="BY25" s="18">
        <v>108.37626092985531</v>
      </c>
      <c r="BZ25" s="51">
        <v>111.21335629538009</v>
      </c>
      <c r="CA25" s="55">
        <v>115.67949760264993</v>
      </c>
      <c r="CB25" s="53">
        <v>119.35463452442877</v>
      </c>
      <c r="CC25" s="53">
        <v>123.08835722844057</v>
      </c>
      <c r="CD25" s="53">
        <v>122.37053739047253</v>
      </c>
      <c r="CE25" s="53">
        <v>124.29690363290736</v>
      </c>
      <c r="CF25" s="53">
        <v>124.67895026898009</v>
      </c>
      <c r="CG25" s="53">
        <v>127.19260870764009</v>
      </c>
      <c r="CH25" s="53">
        <v>124.77188363055259</v>
      </c>
    </row>
    <row r="26" spans="1:86" x14ac:dyDescent="0.3">
      <c r="A26" s="20" t="s">
        <v>239</v>
      </c>
      <c r="B26" s="18">
        <v>196.10763197633293</v>
      </c>
      <c r="C26" s="18">
        <v>204.65837762820271</v>
      </c>
      <c r="D26" s="18">
        <v>190.12794854058887</v>
      </c>
      <c r="E26" s="18">
        <v>150.37495953211138</v>
      </c>
      <c r="F26" s="18">
        <v>156.42606201057444</v>
      </c>
      <c r="G26" s="18">
        <v>172.68589462270438</v>
      </c>
      <c r="H26" s="18">
        <v>216.977810537067</v>
      </c>
      <c r="I26" s="18">
        <v>208.30307271897502</v>
      </c>
      <c r="J26" s="18">
        <v>197.1910910039262</v>
      </c>
      <c r="K26" s="18">
        <v>183.907206977231</v>
      </c>
      <c r="L26" s="18">
        <v>238.16748842863143</v>
      </c>
      <c r="M26" s="18">
        <v>193.03955935200759</v>
      </c>
      <c r="N26" s="18">
        <v>217.33277985520482</v>
      </c>
      <c r="O26" s="18">
        <v>197.19893635343203</v>
      </c>
      <c r="P26" s="18">
        <v>229.45308115092632</v>
      </c>
      <c r="Q26" s="18">
        <v>207.4999677834827</v>
      </c>
      <c r="R26" s="18">
        <v>229.77546613688099</v>
      </c>
      <c r="S26" s="18">
        <v>215.17463387026507</v>
      </c>
      <c r="T26" s="18">
        <v>261.74768756787807</v>
      </c>
      <c r="U26" s="18">
        <v>243.09889352767573</v>
      </c>
      <c r="V26" s="18">
        <v>276.10030001474695</v>
      </c>
      <c r="W26" s="18">
        <v>255.39804653168963</v>
      </c>
      <c r="X26" s="18">
        <v>267.56319675920076</v>
      </c>
      <c r="Y26" s="18">
        <v>226.88985459157834</v>
      </c>
      <c r="Z26" s="18">
        <v>229.22254514510075</v>
      </c>
      <c r="AA26" s="18">
        <v>252.32780326168526</v>
      </c>
      <c r="AB26" s="18">
        <v>227.87012273682245</v>
      </c>
      <c r="AC26" s="18">
        <v>229.84852885639168</v>
      </c>
      <c r="AD26" s="18">
        <v>222.64105742699104</v>
      </c>
      <c r="AE26" s="18">
        <v>241.49895519985569</v>
      </c>
      <c r="AF26" s="18">
        <v>261.925928488257</v>
      </c>
      <c r="AG26" s="18">
        <v>252.21505888489634</v>
      </c>
      <c r="AH26" s="18">
        <v>260.56385572889451</v>
      </c>
      <c r="AI26" s="18">
        <v>258.91830946432901</v>
      </c>
      <c r="AJ26" s="18">
        <v>318.0402440244028</v>
      </c>
      <c r="AK26" s="18">
        <v>279.01294312822836</v>
      </c>
      <c r="AL26" s="18">
        <v>274.52693036356709</v>
      </c>
      <c r="AM26" s="18">
        <v>312.67077640156754</v>
      </c>
      <c r="AN26" s="18">
        <v>332.54692392579148</v>
      </c>
      <c r="AO26" s="18">
        <v>320.05836930907356</v>
      </c>
      <c r="AP26" s="18">
        <v>273.16963431934755</v>
      </c>
      <c r="AQ26" s="18">
        <v>323.78603520604815</v>
      </c>
      <c r="AR26" s="18">
        <v>358.63479766698072</v>
      </c>
      <c r="AS26" s="18">
        <v>363.16875835130463</v>
      </c>
      <c r="AT26" s="18">
        <v>292.48838899485918</v>
      </c>
      <c r="AU26" s="18">
        <v>355.17521163851393</v>
      </c>
      <c r="AV26" s="18">
        <v>370.2083455533558</v>
      </c>
      <c r="AW26" s="18">
        <v>409.01142895843248</v>
      </c>
      <c r="AX26" s="18">
        <v>311.15671533505986</v>
      </c>
      <c r="AY26" s="18">
        <v>363.39269305695768</v>
      </c>
      <c r="AZ26" s="18">
        <v>420.04598571493085</v>
      </c>
      <c r="BA26" s="18">
        <v>408.38413921994061</v>
      </c>
      <c r="BB26" s="18">
        <v>353.98963084658328</v>
      </c>
      <c r="BC26" s="18">
        <v>412.16801016411296</v>
      </c>
      <c r="BD26" s="18">
        <v>389.12047632806241</v>
      </c>
      <c r="BE26" s="18">
        <v>389.984124988698</v>
      </c>
      <c r="BF26" s="18">
        <v>373.65443371435697</v>
      </c>
      <c r="BG26" s="18">
        <v>388.73590724721214</v>
      </c>
      <c r="BH26" s="18">
        <v>434.65248081603227</v>
      </c>
      <c r="BI26" s="18">
        <v>416.21130096493505</v>
      </c>
      <c r="BJ26" s="18">
        <v>363.33190599383715</v>
      </c>
      <c r="BK26" s="18">
        <v>431.98153988042861</v>
      </c>
      <c r="BL26" s="18">
        <v>413.36765236210795</v>
      </c>
      <c r="BM26" s="18">
        <v>486.43190176362629</v>
      </c>
      <c r="BN26" s="18">
        <v>413.96351842582885</v>
      </c>
      <c r="BO26" s="18">
        <v>470.00294613514944</v>
      </c>
      <c r="BP26" s="18">
        <v>460.37295396308002</v>
      </c>
      <c r="BQ26" s="18">
        <v>405.45558147594153</v>
      </c>
      <c r="BR26" s="18">
        <v>465.98579776619675</v>
      </c>
      <c r="BS26" s="18">
        <v>456.17878116089264</v>
      </c>
      <c r="BT26" s="18">
        <v>399.12387732897122</v>
      </c>
      <c r="BU26" s="18">
        <v>494.40002361146151</v>
      </c>
      <c r="BV26" s="18">
        <v>480.18010488739037</v>
      </c>
      <c r="BW26" s="18">
        <v>406.10368559887661</v>
      </c>
      <c r="BX26" s="18">
        <v>421.25974420703699</v>
      </c>
      <c r="BY26" s="18">
        <v>588.98913486647643</v>
      </c>
      <c r="BZ26" s="51">
        <v>477.16228851247661</v>
      </c>
      <c r="CA26" s="55">
        <v>465.18515745515606</v>
      </c>
      <c r="CB26" s="53">
        <v>449.44319120971886</v>
      </c>
      <c r="CC26" s="53">
        <v>576.34249288817023</v>
      </c>
      <c r="CD26" s="53">
        <v>446.22299620023227</v>
      </c>
      <c r="CE26" s="53">
        <v>503.6836865853187</v>
      </c>
      <c r="CF26" s="53">
        <v>469.54219722796142</v>
      </c>
      <c r="CG26" s="53">
        <v>594.52611998648763</v>
      </c>
      <c r="CH26" s="53">
        <v>470.87684685471714</v>
      </c>
    </row>
    <row r="27" spans="1:86" ht="15" thickBot="1" x14ac:dyDescent="0.35">
      <c r="A27" s="20" t="s">
        <v>240</v>
      </c>
      <c r="B27" s="18">
        <v>272.39626519999035</v>
      </c>
      <c r="C27" s="18">
        <v>272.44660035856799</v>
      </c>
      <c r="D27" s="18">
        <v>275.65588216728116</v>
      </c>
      <c r="E27" s="18">
        <v>272.32920490820993</v>
      </c>
      <c r="F27" s="18">
        <v>268.1020772775301</v>
      </c>
      <c r="G27" s="18">
        <v>270.53027301515874</v>
      </c>
      <c r="H27" s="18">
        <v>283.46939012706304</v>
      </c>
      <c r="I27" s="18">
        <v>285.25635586700474</v>
      </c>
      <c r="J27" s="18">
        <v>301.10814011412629</v>
      </c>
      <c r="K27" s="18">
        <v>303.63539416970116</v>
      </c>
      <c r="L27" s="18">
        <v>313.66418774073838</v>
      </c>
      <c r="M27" s="18">
        <v>305.60894657864765</v>
      </c>
      <c r="N27" s="18">
        <v>300.72239432904775</v>
      </c>
      <c r="O27" s="18">
        <v>287.73995514750851</v>
      </c>
      <c r="P27" s="18">
        <v>305.55950063442629</v>
      </c>
      <c r="Q27" s="18">
        <v>297.39769074023104</v>
      </c>
      <c r="R27" s="18">
        <v>292.32389788142507</v>
      </c>
      <c r="S27" s="18">
        <v>298.94404874575037</v>
      </c>
      <c r="T27" s="18">
        <v>316.9725805364863</v>
      </c>
      <c r="U27" s="18">
        <v>310.8774772133923</v>
      </c>
      <c r="V27" s="18">
        <v>337.51883666585263</v>
      </c>
      <c r="W27" s="18">
        <v>342.45566914507123</v>
      </c>
      <c r="X27" s="18">
        <v>340.79810470552786</v>
      </c>
      <c r="Y27" s="18">
        <v>329.90704534183817</v>
      </c>
      <c r="Z27" s="18">
        <v>327.40663482641952</v>
      </c>
      <c r="AA27" s="18">
        <v>326.97822018878151</v>
      </c>
      <c r="AB27" s="18">
        <v>330.25703368170474</v>
      </c>
      <c r="AC27" s="18">
        <v>333.57111130309403</v>
      </c>
      <c r="AD27" s="18">
        <v>330.51347495953848</v>
      </c>
      <c r="AE27" s="18">
        <v>331.89221987352153</v>
      </c>
      <c r="AF27" s="18">
        <v>343.38027503534613</v>
      </c>
      <c r="AG27" s="18">
        <v>347.05703013159405</v>
      </c>
      <c r="AH27" s="18">
        <v>349.29957858294108</v>
      </c>
      <c r="AI27" s="18">
        <v>345.66699896573982</v>
      </c>
      <c r="AJ27" s="18">
        <v>366.98210915574487</v>
      </c>
      <c r="AK27" s="18">
        <v>360.04526630146432</v>
      </c>
      <c r="AL27" s="18">
        <v>331.01793208537367</v>
      </c>
      <c r="AM27" s="18">
        <v>346.38994979381442</v>
      </c>
      <c r="AN27" s="18">
        <v>347.08183795282196</v>
      </c>
      <c r="AO27" s="18">
        <v>333.69128016798993</v>
      </c>
      <c r="AP27" s="18">
        <v>347.93710188117024</v>
      </c>
      <c r="AQ27" s="18">
        <v>348.33313257960492</v>
      </c>
      <c r="AR27" s="18">
        <v>358.11923419157802</v>
      </c>
      <c r="AS27" s="18">
        <v>357.25888314382405</v>
      </c>
      <c r="AT27" s="18">
        <v>332.79123375828647</v>
      </c>
      <c r="AU27" s="18">
        <v>346.61104788984835</v>
      </c>
      <c r="AV27" s="18">
        <v>354.16753582208423</v>
      </c>
      <c r="AW27" s="18">
        <v>358.38598625907144</v>
      </c>
      <c r="AX27" s="18">
        <v>350.75815442318657</v>
      </c>
      <c r="AY27" s="18">
        <v>353.90683022091878</v>
      </c>
      <c r="AZ27" s="18">
        <v>367.76179725063224</v>
      </c>
      <c r="BA27" s="18">
        <v>363.4717132147843</v>
      </c>
      <c r="BB27" s="18">
        <v>380.08128450988437</v>
      </c>
      <c r="BC27" s="18">
        <v>365.10999776949859</v>
      </c>
      <c r="BD27" s="18">
        <v>364.34719568201956</v>
      </c>
      <c r="BE27" s="18">
        <v>368.11484010064476</v>
      </c>
      <c r="BF27" s="18">
        <v>375.83040911209406</v>
      </c>
      <c r="BG27" s="18">
        <v>404.32112749548912</v>
      </c>
      <c r="BH27" s="18">
        <v>381.81971731756937</v>
      </c>
      <c r="BI27" s="18">
        <v>378.71282215485405</v>
      </c>
      <c r="BJ27" s="18">
        <v>399.21919132968628</v>
      </c>
      <c r="BK27" s="18">
        <v>389.01320980424805</v>
      </c>
      <c r="BL27" s="18">
        <v>398.25380471862314</v>
      </c>
      <c r="BM27" s="18">
        <v>407.89479414744261</v>
      </c>
      <c r="BN27" s="18">
        <v>397.19408548585602</v>
      </c>
      <c r="BO27" s="18">
        <v>403.79935582685619</v>
      </c>
      <c r="BP27" s="18">
        <v>415.99302161275602</v>
      </c>
      <c r="BQ27" s="18">
        <v>412.72853707453191</v>
      </c>
      <c r="BR27" s="18">
        <v>428.533464033575</v>
      </c>
      <c r="BS27" s="18">
        <v>422.23781642399575</v>
      </c>
      <c r="BT27" s="18">
        <v>431.96062521327866</v>
      </c>
      <c r="BU27" s="18">
        <v>443.46918602853663</v>
      </c>
      <c r="BV27" s="18">
        <v>432.81118409628925</v>
      </c>
      <c r="BW27" s="18">
        <v>439.67273882392658</v>
      </c>
      <c r="BX27" s="18">
        <v>448.72348977950355</v>
      </c>
      <c r="BY27" s="18">
        <v>459.5505873002806</v>
      </c>
      <c r="BZ27" s="51">
        <v>455.43237617813736</v>
      </c>
      <c r="CA27" s="55">
        <v>465.12344287523121</v>
      </c>
      <c r="CB27" s="53">
        <v>464.98458039717229</v>
      </c>
      <c r="CC27" s="53">
        <v>471.55331908222564</v>
      </c>
      <c r="CD27" s="53">
        <v>462.59306512973484</v>
      </c>
      <c r="CE27" s="53">
        <v>468.54745339097849</v>
      </c>
      <c r="CF27" s="53">
        <v>465.72802493956033</v>
      </c>
      <c r="CG27" s="53">
        <v>477.9104565397264</v>
      </c>
      <c r="CH27" s="53">
        <v>476.66212276181841</v>
      </c>
    </row>
    <row r="28" spans="1:86" ht="15.6" thickTop="1" thickBot="1" x14ac:dyDescent="0.35">
      <c r="A28" s="22" t="s">
        <v>241</v>
      </c>
      <c r="B28" s="26">
        <v>1588.5928857342042</v>
      </c>
      <c r="C28" s="26">
        <v>1757.3445962935227</v>
      </c>
      <c r="D28" s="26">
        <v>1695.7311629726848</v>
      </c>
      <c r="E28" s="26">
        <v>1635.9352221049871</v>
      </c>
      <c r="F28" s="26">
        <v>1603.8059668583305</v>
      </c>
      <c r="G28" s="26">
        <v>1757.2570156342617</v>
      </c>
      <c r="H28" s="26">
        <v>1773.43759876423</v>
      </c>
      <c r="I28" s="26">
        <v>1739.3143236839858</v>
      </c>
      <c r="J28" s="26">
        <v>1747.3554173726659</v>
      </c>
      <c r="K28" s="26">
        <v>1879.3230118431011</v>
      </c>
      <c r="L28" s="26">
        <v>1883.3354983323175</v>
      </c>
      <c r="M28" s="26">
        <v>1771.0619115620668</v>
      </c>
      <c r="N28" s="26">
        <v>1802.38716309457</v>
      </c>
      <c r="O28" s="26">
        <v>1906.7549928430431</v>
      </c>
      <c r="P28" s="26">
        <v>2025.3415437010497</v>
      </c>
      <c r="Q28" s="26">
        <v>1904.2754184603816</v>
      </c>
      <c r="R28" s="26">
        <v>1871.3083965143005</v>
      </c>
      <c r="S28" s="26">
        <v>1999.2198261350638</v>
      </c>
      <c r="T28" s="26">
        <v>2081.8739250667277</v>
      </c>
      <c r="U28" s="26">
        <v>2041.6032551250723</v>
      </c>
      <c r="V28" s="26">
        <v>2053.0310129463746</v>
      </c>
      <c r="W28" s="26">
        <v>2190.3745021734899</v>
      </c>
      <c r="X28" s="26">
        <v>2218.1320722655573</v>
      </c>
      <c r="Y28" s="26">
        <v>2104.8144142054734</v>
      </c>
      <c r="Z28" s="26">
        <v>2075.5132525238478</v>
      </c>
      <c r="AA28" s="26">
        <v>2245.8073538463709</v>
      </c>
      <c r="AB28" s="26">
        <v>2273.6894137300897</v>
      </c>
      <c r="AC28" s="26">
        <v>2191.5979798996914</v>
      </c>
      <c r="AD28" s="26">
        <v>2202.6482149397038</v>
      </c>
      <c r="AE28" s="26">
        <v>2254.7596957117257</v>
      </c>
      <c r="AF28" s="26">
        <v>2295.3243695437413</v>
      </c>
      <c r="AG28" s="26">
        <v>2301.6727198048284</v>
      </c>
      <c r="AH28" s="26">
        <v>2246.8586158867456</v>
      </c>
      <c r="AI28" s="26">
        <v>2340.4120216274059</v>
      </c>
      <c r="AJ28" s="26">
        <v>2531.2781370413704</v>
      </c>
      <c r="AK28" s="26">
        <v>2370.0775254444789</v>
      </c>
      <c r="AL28" s="26">
        <v>2299.0488505268663</v>
      </c>
      <c r="AM28" s="26">
        <v>2666.9736058371764</v>
      </c>
      <c r="AN28" s="26">
        <v>2618.9958854982638</v>
      </c>
      <c r="AO28" s="26">
        <v>2413.2896581376926</v>
      </c>
      <c r="AP28" s="26">
        <v>2393.1061910266508</v>
      </c>
      <c r="AQ28" s="26">
        <v>2574.4658256626476</v>
      </c>
      <c r="AR28" s="26">
        <v>2693.4079270279144</v>
      </c>
      <c r="AS28" s="26">
        <v>2538.4214402060688</v>
      </c>
      <c r="AT28" s="26">
        <v>2447.1295960742514</v>
      </c>
      <c r="AU28" s="26">
        <v>2694.4019145925681</v>
      </c>
      <c r="AV28" s="26">
        <v>2762.583611260899</v>
      </c>
      <c r="AW28" s="26">
        <v>2652.8321417546626</v>
      </c>
      <c r="AX28" s="26">
        <v>2568.2512873263977</v>
      </c>
      <c r="AY28" s="26">
        <v>2720.154038134815</v>
      </c>
      <c r="AZ28" s="26">
        <v>2900.8863176449504</v>
      </c>
      <c r="BA28" s="26">
        <v>2767.4453568938375</v>
      </c>
      <c r="BB28" s="26">
        <v>2769.5078825907212</v>
      </c>
      <c r="BC28" s="26">
        <v>2958.4035296489769</v>
      </c>
      <c r="BD28" s="26">
        <v>2924.9606651947579</v>
      </c>
      <c r="BE28" s="26">
        <v>2816.5945625843697</v>
      </c>
      <c r="BF28" s="26">
        <v>2895.0195069267265</v>
      </c>
      <c r="BG28" s="26">
        <v>3025.0227146300622</v>
      </c>
      <c r="BH28" s="26">
        <v>3163.9473351992237</v>
      </c>
      <c r="BI28" s="26">
        <v>3011.8374432439878</v>
      </c>
      <c r="BJ28" s="26">
        <v>2927.9547046950875</v>
      </c>
      <c r="BK28" s="26">
        <v>3179.2974525555919</v>
      </c>
      <c r="BL28" s="26">
        <v>3221.823392024372</v>
      </c>
      <c r="BM28" s="26">
        <v>3393.5184507249483</v>
      </c>
      <c r="BN28" s="26">
        <v>3068.1262831977747</v>
      </c>
      <c r="BO28" s="26">
        <v>3393.5745492726437</v>
      </c>
      <c r="BP28" s="26">
        <v>3524.0421882257642</v>
      </c>
      <c r="BQ28" s="26">
        <v>3426.5689793038164</v>
      </c>
      <c r="BR28" s="26">
        <v>3313.3823132629977</v>
      </c>
      <c r="BS28" s="26">
        <v>3530.2022047125738</v>
      </c>
      <c r="BT28" s="26">
        <v>3605.1934314601513</v>
      </c>
      <c r="BU28" s="26">
        <v>3571.8864086517137</v>
      </c>
      <c r="BV28" s="26">
        <v>3405.0616629957094</v>
      </c>
      <c r="BW28" s="26">
        <v>3718.2372853438924</v>
      </c>
      <c r="BX28" s="26">
        <v>3675.2325706772453</v>
      </c>
      <c r="BY28" s="26">
        <v>3681.9736738710676</v>
      </c>
      <c r="BZ28" s="59">
        <v>3547.7438917970253</v>
      </c>
      <c r="CA28" s="57">
        <v>3881.7175666007688</v>
      </c>
      <c r="CB28" s="58">
        <v>3854.5588161836222</v>
      </c>
      <c r="CC28" s="58">
        <v>3795.494466350216</v>
      </c>
      <c r="CD28" s="58">
        <v>3655.7800729605033</v>
      </c>
      <c r="CE28" s="58">
        <v>4048.490739690511</v>
      </c>
      <c r="CF28" s="58">
        <v>3978.7710911249169</v>
      </c>
      <c r="CG28" s="58">
        <v>3926.4600962240693</v>
      </c>
      <c r="CH28" s="58">
        <v>3756.2090611857102</v>
      </c>
    </row>
    <row r="29" spans="1:86" ht="15.6" thickTop="1" thickBot="1" x14ac:dyDescent="0.35">
      <c r="A29" s="18" t="s">
        <v>242</v>
      </c>
      <c r="B29" s="18">
        <v>171.48688172500565</v>
      </c>
      <c r="C29" s="18">
        <v>179.94630775459382</v>
      </c>
      <c r="D29" s="18">
        <v>161.60828700205937</v>
      </c>
      <c r="E29" s="18">
        <v>184.75121874760168</v>
      </c>
      <c r="F29" s="18">
        <v>188.37069595048766</v>
      </c>
      <c r="G29" s="18">
        <v>213.59660226929338</v>
      </c>
      <c r="H29" s="18">
        <v>179.51142448468784</v>
      </c>
      <c r="I29" s="18">
        <v>182.17838536363192</v>
      </c>
      <c r="J29" s="18">
        <v>181.87787090480361</v>
      </c>
      <c r="K29" s="18">
        <v>177.77706614895229</v>
      </c>
      <c r="L29" s="18">
        <v>164.00485161145883</v>
      </c>
      <c r="M29" s="18">
        <v>166.34759668857606</v>
      </c>
      <c r="N29" s="18">
        <v>154.17712149444816</v>
      </c>
      <c r="O29" s="18">
        <v>162.15536473728562</v>
      </c>
      <c r="P29" s="18">
        <v>173.01995643032063</v>
      </c>
      <c r="Q29" s="18">
        <v>180.72269519143498</v>
      </c>
      <c r="R29" s="18">
        <v>168.92789286668884</v>
      </c>
      <c r="S29" s="18">
        <v>173.07136974663575</v>
      </c>
      <c r="T29" s="18">
        <v>177.37146530967965</v>
      </c>
      <c r="U29" s="18">
        <v>174.93880919600147</v>
      </c>
      <c r="V29" s="18">
        <v>169.79937218157528</v>
      </c>
      <c r="W29" s="18">
        <v>178.20329308076344</v>
      </c>
      <c r="X29" s="18">
        <v>174.89600150782542</v>
      </c>
      <c r="Y29" s="18">
        <v>188.21507826799012</v>
      </c>
      <c r="Z29" s="18">
        <v>166.73456109611931</v>
      </c>
      <c r="AA29" s="18">
        <v>170.46907251984163</v>
      </c>
      <c r="AB29" s="18">
        <v>160.78459236719763</v>
      </c>
      <c r="AC29" s="18">
        <v>180.33577401684136</v>
      </c>
      <c r="AD29" s="18">
        <v>195.07323519534501</v>
      </c>
      <c r="AE29" s="18">
        <v>172.29598759211083</v>
      </c>
      <c r="AF29" s="18">
        <v>168.09010897922704</v>
      </c>
      <c r="AG29" s="18">
        <v>202.33366823331721</v>
      </c>
      <c r="AH29" s="18">
        <v>203.80906099102253</v>
      </c>
      <c r="AI29" s="18">
        <v>190.93573026991155</v>
      </c>
      <c r="AJ29" s="18">
        <v>209.34736144269783</v>
      </c>
      <c r="AK29" s="18">
        <v>179.51284729636799</v>
      </c>
      <c r="AL29" s="18">
        <v>167.35527500987558</v>
      </c>
      <c r="AM29" s="18">
        <v>168.82030428341864</v>
      </c>
      <c r="AN29" s="18">
        <v>151.22931603571024</v>
      </c>
      <c r="AO29" s="18">
        <v>144.89610467099558</v>
      </c>
      <c r="AP29" s="18">
        <v>155.16470005168998</v>
      </c>
      <c r="AQ29" s="18">
        <v>166.15019660064945</v>
      </c>
      <c r="AR29" s="18">
        <v>169.61602428385692</v>
      </c>
      <c r="AS29" s="18">
        <v>174.00807906380371</v>
      </c>
      <c r="AT29" s="18">
        <v>168.88747019213531</v>
      </c>
      <c r="AU29" s="18">
        <v>171.78207874488243</v>
      </c>
      <c r="AV29" s="18">
        <v>164.63355315410647</v>
      </c>
      <c r="AW29" s="18">
        <v>173.92289790887577</v>
      </c>
      <c r="AX29" s="18">
        <v>190.71026760864049</v>
      </c>
      <c r="AY29" s="18">
        <v>166.79054328780774</v>
      </c>
      <c r="AZ29" s="18">
        <v>192.45613074643569</v>
      </c>
      <c r="BA29" s="18">
        <v>193.45205835711602</v>
      </c>
      <c r="BB29" s="18">
        <v>197.16011053449728</v>
      </c>
      <c r="BC29" s="18">
        <v>178.12659350741194</v>
      </c>
      <c r="BD29" s="18">
        <v>191.06580819424747</v>
      </c>
      <c r="BE29" s="18">
        <v>195.89548776384333</v>
      </c>
      <c r="BF29" s="18">
        <v>197.24641271921377</v>
      </c>
      <c r="BG29" s="18">
        <v>192.33060936750354</v>
      </c>
      <c r="BH29" s="18">
        <v>201.44231983331525</v>
      </c>
      <c r="BI29" s="18">
        <v>205.90265807996752</v>
      </c>
      <c r="BJ29" s="18">
        <v>212.0841634592683</v>
      </c>
      <c r="BK29" s="18">
        <v>217.39475298419541</v>
      </c>
      <c r="BL29" s="18">
        <v>228.52403606903721</v>
      </c>
      <c r="BM29" s="18">
        <v>270.76904748749905</v>
      </c>
      <c r="BN29" s="18">
        <v>236.06647930434801</v>
      </c>
      <c r="BO29" s="18">
        <v>247.26211095226984</v>
      </c>
      <c r="BP29" s="18">
        <v>249.82719195660133</v>
      </c>
      <c r="BQ29" s="18">
        <v>277.40021778678079</v>
      </c>
      <c r="BR29" s="18">
        <v>239.6981821225767</v>
      </c>
      <c r="BS29" s="18">
        <v>256.54191807988468</v>
      </c>
      <c r="BT29" s="18">
        <v>292.90533096115519</v>
      </c>
      <c r="BU29" s="18">
        <v>283.50256883638338</v>
      </c>
      <c r="BV29" s="18">
        <v>258.15562429435352</v>
      </c>
      <c r="BW29" s="18">
        <v>289.0118390866707</v>
      </c>
      <c r="BX29" s="18">
        <v>310.21839245199072</v>
      </c>
      <c r="BY29" s="18">
        <v>291.09614416698525</v>
      </c>
      <c r="BZ29" s="51">
        <v>274.96865245722813</v>
      </c>
      <c r="CA29" s="55">
        <v>306.57259836426351</v>
      </c>
      <c r="CB29" s="53">
        <v>309.76059169691609</v>
      </c>
      <c r="CC29" s="53">
        <v>293.09615748159223</v>
      </c>
      <c r="CD29" s="53">
        <v>292.40992234926603</v>
      </c>
      <c r="CE29" s="53">
        <v>323.26639561996421</v>
      </c>
      <c r="CF29" s="53">
        <v>325.05032130171571</v>
      </c>
      <c r="CG29" s="53">
        <v>318.81736072905403</v>
      </c>
      <c r="CH29" s="53">
        <v>302.05944978679179</v>
      </c>
    </row>
    <row r="30" spans="1:86" ht="15.6" thickTop="1" thickBot="1" x14ac:dyDescent="0.35">
      <c r="A30" s="27" t="s">
        <v>243</v>
      </c>
      <c r="B30" s="28">
        <v>1760.0797674592097</v>
      </c>
      <c r="C30" s="28">
        <v>1937.2909040481165</v>
      </c>
      <c r="D30" s="28">
        <v>1857.3394499747442</v>
      </c>
      <c r="E30" s="28">
        <v>1820.6864408525889</v>
      </c>
      <c r="F30" s="28">
        <v>1792.1766628088183</v>
      </c>
      <c r="G30" s="28">
        <v>1970.853617903555</v>
      </c>
      <c r="H30" s="28">
        <v>1952.9490232489175</v>
      </c>
      <c r="I30" s="28">
        <v>1921.4927090476178</v>
      </c>
      <c r="J30" s="28">
        <v>1929.2332882774697</v>
      </c>
      <c r="K30" s="28">
        <v>2057.1000779920532</v>
      </c>
      <c r="L30" s="28">
        <v>2047.3403499437761</v>
      </c>
      <c r="M30" s="28">
        <v>1937.4095082506431</v>
      </c>
      <c r="N30" s="28">
        <v>1956.5642845890181</v>
      </c>
      <c r="O30" s="28">
        <v>2068.9103575803288</v>
      </c>
      <c r="P30" s="28">
        <v>2198.3615001313701</v>
      </c>
      <c r="Q30" s="28">
        <v>2084.9981136518168</v>
      </c>
      <c r="R30" s="28">
        <v>2040.2362893809893</v>
      </c>
      <c r="S30" s="28">
        <v>2172.2911958816994</v>
      </c>
      <c r="T30" s="28">
        <v>2259.2453903764072</v>
      </c>
      <c r="U30" s="28">
        <v>2216.5420643210741</v>
      </c>
      <c r="V30" s="28">
        <v>2222.8303851279497</v>
      </c>
      <c r="W30" s="28">
        <v>2368.5777952542535</v>
      </c>
      <c r="X30" s="28">
        <v>2393.0280737733829</v>
      </c>
      <c r="Y30" s="28">
        <v>2293.0294924734635</v>
      </c>
      <c r="Z30" s="28">
        <v>2242.2478136199675</v>
      </c>
      <c r="AA30" s="28">
        <v>2416.2764263662125</v>
      </c>
      <c r="AB30" s="28">
        <v>2434.4740060972872</v>
      </c>
      <c r="AC30" s="28">
        <v>2371.9337539165326</v>
      </c>
      <c r="AD30" s="28">
        <v>2397.7214501350486</v>
      </c>
      <c r="AE30" s="28">
        <v>2427.0556833038368</v>
      </c>
      <c r="AF30" s="28">
        <v>2463.4144785229682</v>
      </c>
      <c r="AG30" s="28">
        <v>2504.0063880381458</v>
      </c>
      <c r="AH30" s="28">
        <v>2450.6676768777679</v>
      </c>
      <c r="AI30" s="28">
        <v>2531.3477518973173</v>
      </c>
      <c r="AJ30" s="28">
        <v>2740.6254984840684</v>
      </c>
      <c r="AK30" s="28">
        <v>2549.5903727408468</v>
      </c>
      <c r="AL30" s="28">
        <v>2466.404125536742</v>
      </c>
      <c r="AM30" s="28">
        <v>2835.7939101205948</v>
      </c>
      <c r="AN30" s="28">
        <v>2770.2252015339741</v>
      </c>
      <c r="AO30" s="28">
        <v>2558.1857628086887</v>
      </c>
      <c r="AP30" s="28">
        <v>2548.2708910783408</v>
      </c>
      <c r="AQ30" s="28">
        <v>2740.6160222632975</v>
      </c>
      <c r="AR30" s="28">
        <v>2863.0239513117713</v>
      </c>
      <c r="AS30" s="28">
        <v>2712.4295192698723</v>
      </c>
      <c r="AT30" s="28">
        <v>2616.0170662663868</v>
      </c>
      <c r="AU30" s="28">
        <v>2866.1839933374499</v>
      </c>
      <c r="AV30" s="28">
        <v>2927.2171644150053</v>
      </c>
      <c r="AW30" s="28">
        <v>2826.7550396635388</v>
      </c>
      <c r="AX30" s="28">
        <v>2758.9615549350378</v>
      </c>
      <c r="AY30" s="28">
        <v>2886.9445814226228</v>
      </c>
      <c r="AZ30" s="28">
        <v>3093.3424483913859</v>
      </c>
      <c r="BA30" s="28">
        <v>2960.8974152509541</v>
      </c>
      <c r="BB30" s="28">
        <v>2966.6679931252179</v>
      </c>
      <c r="BC30" s="28">
        <v>3136.5301231563885</v>
      </c>
      <c r="BD30" s="28">
        <v>3116.0264733890053</v>
      </c>
      <c r="BE30" s="28">
        <v>3012.4900503482131</v>
      </c>
      <c r="BF30" s="28">
        <v>3092.2659196459399</v>
      </c>
      <c r="BG30" s="28">
        <v>3217.3533239975659</v>
      </c>
      <c r="BH30" s="28">
        <v>3365.3896550325394</v>
      </c>
      <c r="BI30" s="28">
        <v>3217.7401013239551</v>
      </c>
      <c r="BJ30" s="28">
        <v>3140.0388681543559</v>
      </c>
      <c r="BK30" s="28">
        <v>3396.6922055397872</v>
      </c>
      <c r="BL30" s="28">
        <v>3450.3474280934092</v>
      </c>
      <c r="BM30" s="28">
        <v>3664.2874982124472</v>
      </c>
      <c r="BN30" s="28">
        <v>3304.1927625021231</v>
      </c>
      <c r="BO30" s="28">
        <v>3640.8366602249134</v>
      </c>
      <c r="BP30" s="28">
        <v>3773.8693801823656</v>
      </c>
      <c r="BQ30" s="28">
        <v>3703.9691970905969</v>
      </c>
      <c r="BR30" s="28">
        <v>3553.0804953855745</v>
      </c>
      <c r="BS30" s="28">
        <v>3786.7441227924583</v>
      </c>
      <c r="BT30" s="28">
        <v>3898.0987624213067</v>
      </c>
      <c r="BU30" s="28">
        <v>3855.3889774880977</v>
      </c>
      <c r="BV30" s="28">
        <v>3663.2172872900628</v>
      </c>
      <c r="BW30" s="28">
        <v>4007.2491244305634</v>
      </c>
      <c r="BX30" s="28">
        <v>3985.4509631292362</v>
      </c>
      <c r="BY30" s="28">
        <v>3973.0698180380532</v>
      </c>
      <c r="BZ30" s="60">
        <v>3822.7125442542533</v>
      </c>
      <c r="CA30" s="61">
        <v>4188.2901649650321</v>
      </c>
      <c r="CB30" s="62">
        <v>4164.3194078805382</v>
      </c>
      <c r="CC30" s="62">
        <v>4088.590623831808</v>
      </c>
      <c r="CD30" s="62">
        <v>3948.1899953097691</v>
      </c>
      <c r="CE30" s="62">
        <v>4371.7571353104759</v>
      </c>
      <c r="CF30" s="62">
        <v>4303.8214124266333</v>
      </c>
      <c r="CG30" s="62">
        <v>4245.277456953123</v>
      </c>
      <c r="CH30" s="62">
        <v>4058.2685109725016</v>
      </c>
    </row>
    <row r="31" spans="1:86" ht="15" thickTop="1" x14ac:dyDescent="0.3"/>
    <row r="32" spans="1:86" x14ac:dyDescent="0.3"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</row>
    <row r="33" spans="1:86" ht="21" x14ac:dyDescent="0.4">
      <c r="A33" s="412" t="s">
        <v>271</v>
      </c>
      <c r="B33" s="412"/>
      <c r="C33" s="412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</row>
    <row r="34" spans="1:86" ht="15" thickBot="1" x14ac:dyDescent="0.35">
      <c r="BZ34" s="63"/>
      <c r="CA34" s="63"/>
      <c r="CB34" s="63"/>
      <c r="CC34" s="63"/>
      <c r="CD34" s="63"/>
    </row>
    <row r="35" spans="1:86" ht="15" thickBot="1" x14ac:dyDescent="0.35">
      <c r="A35" s="9" t="s">
        <v>0</v>
      </c>
      <c r="B35" s="12" t="str">
        <f t="shared" ref="B35:BM35" si="2">B6</f>
        <v>T1_1999</v>
      </c>
      <c r="C35" s="12" t="str">
        <f t="shared" si="2"/>
        <v>T2_1999</v>
      </c>
      <c r="D35" s="12" t="str">
        <f t="shared" si="2"/>
        <v>T3_1999</v>
      </c>
      <c r="E35" s="12" t="str">
        <f t="shared" si="2"/>
        <v>T4_1999</v>
      </c>
      <c r="F35" s="12" t="str">
        <f t="shared" si="2"/>
        <v>T1_2000</v>
      </c>
      <c r="G35" s="12" t="str">
        <f t="shared" si="2"/>
        <v>T2_2000</v>
      </c>
      <c r="H35" s="12" t="str">
        <f t="shared" si="2"/>
        <v>T3_2000</v>
      </c>
      <c r="I35" s="12" t="str">
        <f t="shared" si="2"/>
        <v>T4_2000</v>
      </c>
      <c r="J35" s="12" t="str">
        <f t="shared" si="2"/>
        <v>T1_2001</v>
      </c>
      <c r="K35" s="12" t="str">
        <f t="shared" si="2"/>
        <v>T2_2001</v>
      </c>
      <c r="L35" s="12" t="str">
        <f t="shared" si="2"/>
        <v>T3_2001</v>
      </c>
      <c r="M35" s="12" t="str">
        <f t="shared" si="2"/>
        <v>T4_2001</v>
      </c>
      <c r="N35" s="12" t="str">
        <f t="shared" si="2"/>
        <v>T1_2002</v>
      </c>
      <c r="O35" s="12" t="str">
        <f t="shared" si="2"/>
        <v>T2_2002</v>
      </c>
      <c r="P35" s="12" t="str">
        <f t="shared" si="2"/>
        <v>T3_2002</v>
      </c>
      <c r="Q35" s="12" t="str">
        <f t="shared" si="2"/>
        <v>T4_2002</v>
      </c>
      <c r="R35" s="12" t="str">
        <f t="shared" si="2"/>
        <v>T1_2003</v>
      </c>
      <c r="S35" s="12" t="str">
        <f t="shared" si="2"/>
        <v>T2_2003</v>
      </c>
      <c r="T35" s="12" t="str">
        <f t="shared" si="2"/>
        <v>T3_2003</v>
      </c>
      <c r="U35" s="12" t="str">
        <f t="shared" si="2"/>
        <v>T4_2003</v>
      </c>
      <c r="V35" s="12" t="str">
        <f t="shared" si="2"/>
        <v>T1_2004</v>
      </c>
      <c r="W35" s="12" t="str">
        <f t="shared" si="2"/>
        <v>T2_2004</v>
      </c>
      <c r="X35" s="12" t="str">
        <f t="shared" si="2"/>
        <v>T3_2004</v>
      </c>
      <c r="Y35" s="12" t="str">
        <f t="shared" si="2"/>
        <v>T4_2004</v>
      </c>
      <c r="Z35" s="12" t="str">
        <f t="shared" si="2"/>
        <v>T1_2005</v>
      </c>
      <c r="AA35" s="12" t="str">
        <f t="shared" si="2"/>
        <v>T2_2005</v>
      </c>
      <c r="AB35" s="12" t="str">
        <f t="shared" si="2"/>
        <v>T3_2005</v>
      </c>
      <c r="AC35" s="12" t="str">
        <f t="shared" si="2"/>
        <v>T4_2005</v>
      </c>
      <c r="AD35" s="12" t="str">
        <f t="shared" si="2"/>
        <v>T1_2006</v>
      </c>
      <c r="AE35" s="12" t="str">
        <f t="shared" si="2"/>
        <v>T2_2006</v>
      </c>
      <c r="AF35" s="12" t="str">
        <f t="shared" si="2"/>
        <v>T3_2006</v>
      </c>
      <c r="AG35" s="12" t="str">
        <f t="shared" si="2"/>
        <v>T4_2006</v>
      </c>
      <c r="AH35" s="12" t="str">
        <f t="shared" si="2"/>
        <v>T1_2007</v>
      </c>
      <c r="AI35" s="12" t="str">
        <f t="shared" si="2"/>
        <v>T2_2007</v>
      </c>
      <c r="AJ35" s="12" t="str">
        <f t="shared" si="2"/>
        <v>T3_2007</v>
      </c>
      <c r="AK35" s="12" t="str">
        <f t="shared" si="2"/>
        <v>T4_2007</v>
      </c>
      <c r="AL35" s="12" t="str">
        <f t="shared" si="2"/>
        <v>T1_2008</v>
      </c>
      <c r="AM35" s="12" t="str">
        <f t="shared" si="2"/>
        <v>T2_2008</v>
      </c>
      <c r="AN35" s="12" t="str">
        <f t="shared" si="2"/>
        <v>T3_2008</v>
      </c>
      <c r="AO35" s="12" t="str">
        <f t="shared" si="2"/>
        <v>T4_2008</v>
      </c>
      <c r="AP35" s="12" t="str">
        <f t="shared" si="2"/>
        <v>T1_2009</v>
      </c>
      <c r="AQ35" s="12" t="str">
        <f t="shared" si="2"/>
        <v>T2_2009</v>
      </c>
      <c r="AR35" s="12" t="str">
        <f t="shared" si="2"/>
        <v>T3_2009</v>
      </c>
      <c r="AS35" s="12" t="str">
        <f t="shared" si="2"/>
        <v>T4_2009</v>
      </c>
      <c r="AT35" s="12" t="str">
        <f t="shared" si="2"/>
        <v>T1_2010</v>
      </c>
      <c r="AU35" s="12" t="str">
        <f t="shared" si="2"/>
        <v>T2_2010</v>
      </c>
      <c r="AV35" s="12" t="str">
        <f t="shared" si="2"/>
        <v>T3_2010</v>
      </c>
      <c r="AW35" s="12" t="str">
        <f t="shared" si="2"/>
        <v>T4_2010</v>
      </c>
      <c r="AX35" s="12" t="str">
        <f t="shared" si="2"/>
        <v>T1_2011</v>
      </c>
      <c r="AY35" s="12" t="str">
        <f t="shared" si="2"/>
        <v>T2_2011</v>
      </c>
      <c r="AZ35" s="12" t="str">
        <f t="shared" si="2"/>
        <v>T3_2011</v>
      </c>
      <c r="BA35" s="12" t="str">
        <f t="shared" si="2"/>
        <v>T4_2011</v>
      </c>
      <c r="BB35" s="12" t="str">
        <f t="shared" si="2"/>
        <v>T1_2012</v>
      </c>
      <c r="BC35" s="12" t="str">
        <f t="shared" si="2"/>
        <v>T2_2012</v>
      </c>
      <c r="BD35" s="12" t="str">
        <f t="shared" si="2"/>
        <v>T3_2012</v>
      </c>
      <c r="BE35" s="12" t="str">
        <f t="shared" si="2"/>
        <v>T4_2012</v>
      </c>
      <c r="BF35" s="12" t="str">
        <f t="shared" si="2"/>
        <v>T1_2013</v>
      </c>
      <c r="BG35" s="12" t="str">
        <f t="shared" si="2"/>
        <v>T2_2013</v>
      </c>
      <c r="BH35" s="12" t="str">
        <f t="shared" si="2"/>
        <v>T3_2013</v>
      </c>
      <c r="BI35" s="12" t="str">
        <f t="shared" si="2"/>
        <v>T4_2013</v>
      </c>
      <c r="BJ35" s="12" t="str">
        <f t="shared" si="2"/>
        <v>T1_2014</v>
      </c>
      <c r="BK35" s="12" t="str">
        <f t="shared" si="2"/>
        <v>T2_2014</v>
      </c>
      <c r="BL35" s="12" t="str">
        <f t="shared" si="2"/>
        <v>T3_2014</v>
      </c>
      <c r="BM35" s="12" t="str">
        <f t="shared" si="2"/>
        <v>T4_2014</v>
      </c>
      <c r="BN35" s="12" t="str">
        <f t="shared" ref="BN35:CH35" si="3">BN6</f>
        <v>T1_2015</v>
      </c>
      <c r="BO35" s="12" t="str">
        <f t="shared" si="3"/>
        <v>T2_2015</v>
      </c>
      <c r="BP35" s="12" t="str">
        <f t="shared" si="3"/>
        <v>T3_2015</v>
      </c>
      <c r="BQ35" s="12" t="str">
        <f t="shared" si="3"/>
        <v>T4_2015</v>
      </c>
      <c r="BR35" s="12" t="str">
        <f t="shared" si="3"/>
        <v>T1_2016</v>
      </c>
      <c r="BS35" s="12" t="str">
        <f t="shared" si="3"/>
        <v>T2_2016</v>
      </c>
      <c r="BT35" s="12" t="str">
        <f t="shared" si="3"/>
        <v>T3_2016</v>
      </c>
      <c r="BU35" s="12" t="str">
        <f t="shared" si="3"/>
        <v>T4_2016</v>
      </c>
      <c r="BV35" s="12" t="str">
        <f t="shared" si="3"/>
        <v>T1_2017</v>
      </c>
      <c r="BW35" s="12" t="str">
        <f t="shared" si="3"/>
        <v>T2_2017</v>
      </c>
      <c r="BX35" s="12" t="str">
        <f t="shared" si="3"/>
        <v>T3_2017</v>
      </c>
      <c r="BY35" s="12" t="str">
        <f t="shared" si="3"/>
        <v>T4_2017</v>
      </c>
      <c r="BZ35" s="12" t="str">
        <f t="shared" si="3"/>
        <v>T1_2018</v>
      </c>
      <c r="CA35" s="46" t="str">
        <f t="shared" si="3"/>
        <v>T2_2018</v>
      </c>
      <c r="CB35" s="47" t="str">
        <f t="shared" si="3"/>
        <v>T3_2018</v>
      </c>
      <c r="CC35" s="47" t="str">
        <f t="shared" si="3"/>
        <v>T4_2018</v>
      </c>
      <c r="CD35" s="47" t="str">
        <f t="shared" si="3"/>
        <v>T1_2019</v>
      </c>
      <c r="CE35" s="47" t="str">
        <f t="shared" si="3"/>
        <v>T2_2019</v>
      </c>
      <c r="CF35" s="47" t="str">
        <f t="shared" si="3"/>
        <v>T3_2019</v>
      </c>
      <c r="CG35" s="47" t="str">
        <f t="shared" si="3"/>
        <v>T4_2019</v>
      </c>
      <c r="CH35" s="47" t="str">
        <f t="shared" si="3"/>
        <v>T1_2020</v>
      </c>
    </row>
    <row r="36" spans="1:86" ht="15" thickBot="1" x14ac:dyDescent="0.35">
      <c r="A36" s="13" t="s">
        <v>7</v>
      </c>
      <c r="B36" s="14">
        <v>231.92596259601163</v>
      </c>
      <c r="C36" s="15">
        <v>370.49815425031375</v>
      </c>
      <c r="D36" s="15">
        <v>362.1608194486829</v>
      </c>
      <c r="E36" s="15">
        <v>242.84854021224706</v>
      </c>
      <c r="F36" s="15">
        <v>224.13749966707366</v>
      </c>
      <c r="G36" s="15">
        <v>353.02316655261512</v>
      </c>
      <c r="H36" s="15">
        <v>351.33980660279968</v>
      </c>
      <c r="I36" s="15">
        <v>273.09808634410223</v>
      </c>
      <c r="J36" s="15">
        <v>257.24899379177873</v>
      </c>
      <c r="K36" s="15">
        <v>384.11173658408404</v>
      </c>
      <c r="L36" s="15">
        <v>404.31408477839466</v>
      </c>
      <c r="M36" s="16">
        <v>279.40454390238796</v>
      </c>
      <c r="N36" s="14">
        <v>245.26162994706829</v>
      </c>
      <c r="O36" s="15">
        <v>371.14837953614403</v>
      </c>
      <c r="P36" s="15">
        <v>418.60306186606545</v>
      </c>
      <c r="Q36" s="15">
        <v>292.74680389351562</v>
      </c>
      <c r="R36" s="15">
        <v>253.36328341364583</v>
      </c>
      <c r="S36" s="15">
        <v>366.15930371424378</v>
      </c>
      <c r="T36" s="15">
        <v>406.86137741876405</v>
      </c>
      <c r="U36" s="15">
        <v>318.73074086699745</v>
      </c>
      <c r="V36" s="15">
        <v>294.79492018807241</v>
      </c>
      <c r="W36" s="15">
        <v>407.30817096281106</v>
      </c>
      <c r="X36" s="15">
        <v>430.64002194237065</v>
      </c>
      <c r="Y36" s="16">
        <v>299.02811426884904</v>
      </c>
      <c r="Z36" s="14">
        <v>274.29073584065776</v>
      </c>
      <c r="AA36" s="15">
        <v>368.67356121185441</v>
      </c>
      <c r="AB36" s="15">
        <v>403.93577156375329</v>
      </c>
      <c r="AC36" s="15">
        <v>286.09993138373454</v>
      </c>
      <c r="AD36" s="15">
        <v>266.03566797638877</v>
      </c>
      <c r="AE36" s="15">
        <v>372.78418062816115</v>
      </c>
      <c r="AF36" s="15">
        <v>412.76601849515828</v>
      </c>
      <c r="AG36" s="15">
        <v>288.4701329002919</v>
      </c>
      <c r="AH36" s="15">
        <v>278.09766736110123</v>
      </c>
      <c r="AI36" s="15">
        <v>388.31853901993884</v>
      </c>
      <c r="AJ36" s="15">
        <v>427.37247532688252</v>
      </c>
      <c r="AK36" s="16">
        <v>318.8523182920776</v>
      </c>
      <c r="AL36" s="14">
        <v>287.92086775154064</v>
      </c>
      <c r="AM36" s="15">
        <v>426.75264802489835</v>
      </c>
      <c r="AN36" s="15">
        <v>485.2031923364446</v>
      </c>
      <c r="AO36" s="15">
        <v>348.88129188711622</v>
      </c>
      <c r="AP36" s="15">
        <v>307.0262333456613</v>
      </c>
      <c r="AQ36" s="15">
        <v>459.45338503495839</v>
      </c>
      <c r="AR36" s="15">
        <v>546.60841560164636</v>
      </c>
      <c r="AS36" s="15">
        <v>364.72396601773414</v>
      </c>
      <c r="AT36" s="15">
        <v>330.67977804004448</v>
      </c>
      <c r="AU36" s="15">
        <v>507.50254648736779</v>
      </c>
      <c r="AV36" s="15">
        <v>587.25445954666236</v>
      </c>
      <c r="AW36" s="16">
        <v>396.1042159259253</v>
      </c>
      <c r="AX36" s="14">
        <v>359.91984279552435</v>
      </c>
      <c r="AY36" s="15">
        <v>556.70964985997682</v>
      </c>
      <c r="AZ36" s="15">
        <v>569.55783072690406</v>
      </c>
      <c r="BA36" s="15">
        <v>379.81967661759484</v>
      </c>
      <c r="BB36" s="15">
        <v>401.42063755745215</v>
      </c>
      <c r="BC36" s="15">
        <v>582.99645925794994</v>
      </c>
      <c r="BD36" s="15">
        <v>615.15701620955747</v>
      </c>
      <c r="BE36" s="15">
        <v>439.25288697504038</v>
      </c>
      <c r="BF36" s="15">
        <v>453.28953847871895</v>
      </c>
      <c r="BG36" s="15">
        <v>619.0516416128703</v>
      </c>
      <c r="BH36" s="15">
        <v>673.20991178787051</v>
      </c>
      <c r="BI36" s="16">
        <v>475.67090812054022</v>
      </c>
      <c r="BJ36" s="15">
        <v>469.97448005240074</v>
      </c>
      <c r="BK36" s="15">
        <v>671.13874916750331</v>
      </c>
      <c r="BL36" s="15">
        <v>738.53362386743834</v>
      </c>
      <c r="BM36" s="15">
        <v>578.26714691265704</v>
      </c>
      <c r="BN36" s="15">
        <v>508.63922693361621</v>
      </c>
      <c r="BO36" s="15">
        <v>741.36942803180341</v>
      </c>
      <c r="BP36" s="15">
        <v>880.41801392959769</v>
      </c>
      <c r="BQ36" s="15">
        <v>570.77633110498255</v>
      </c>
      <c r="BR36" s="15">
        <v>553.06745018948652</v>
      </c>
      <c r="BS36" s="15">
        <v>751.53308444779077</v>
      </c>
      <c r="BT36" s="15">
        <v>905.46708547482285</v>
      </c>
      <c r="BU36" s="15">
        <v>603.25937988789985</v>
      </c>
      <c r="BV36" s="15">
        <v>576.12101926514242</v>
      </c>
      <c r="BW36" s="15">
        <v>846.78513849591889</v>
      </c>
      <c r="BX36" s="15">
        <v>848.40879646865301</v>
      </c>
      <c r="BY36" s="15">
        <v>650.32104577028588</v>
      </c>
      <c r="BZ36" s="15">
        <v>644.55334328150593</v>
      </c>
      <c r="CA36" s="48">
        <v>852.44074599807641</v>
      </c>
      <c r="CB36" s="49">
        <v>922.60646325101243</v>
      </c>
      <c r="CC36" s="50">
        <v>680.2904474694061</v>
      </c>
      <c r="CD36" s="49">
        <v>620.18316395676152</v>
      </c>
      <c r="CE36" s="50">
        <v>918.20976231418263</v>
      </c>
      <c r="CF36" s="49">
        <v>1064.9034352749488</v>
      </c>
      <c r="CG36" s="49">
        <v>712.406638454107</v>
      </c>
      <c r="CH36" s="49">
        <v>655.43788710659385</v>
      </c>
    </row>
    <row r="37" spans="1:86" ht="15" thickTop="1" x14ac:dyDescent="0.3">
      <c r="A37" s="17" t="s">
        <v>225</v>
      </c>
      <c r="B37" s="18">
        <v>118.82992903587622</v>
      </c>
      <c r="C37" s="18">
        <v>193.27061333101415</v>
      </c>
      <c r="D37" s="18">
        <v>181.43160785689645</v>
      </c>
      <c r="E37" s="18">
        <v>125.98013504982349</v>
      </c>
      <c r="F37" s="18">
        <v>118.65804005585667</v>
      </c>
      <c r="G37" s="18">
        <v>191.60545044615603</v>
      </c>
      <c r="H37" s="18">
        <v>183.21375142360961</v>
      </c>
      <c r="I37" s="18">
        <v>132.80584762457215</v>
      </c>
      <c r="J37" s="18">
        <v>133.9201466758341</v>
      </c>
      <c r="K37" s="18">
        <v>224.04964633888301</v>
      </c>
      <c r="L37" s="18">
        <v>213.32606578144225</v>
      </c>
      <c r="M37" s="18">
        <v>148.67115509232616</v>
      </c>
      <c r="N37" s="18">
        <v>144.37246166808978</v>
      </c>
      <c r="O37" s="18">
        <v>235.66039127125018</v>
      </c>
      <c r="P37" s="18">
        <v>225.88742902794536</v>
      </c>
      <c r="Q37" s="18">
        <v>161.42098753623458</v>
      </c>
      <c r="R37" s="18">
        <v>135.32115548457236</v>
      </c>
      <c r="S37" s="18">
        <v>221.79869435711282</v>
      </c>
      <c r="T37" s="18">
        <v>211.37190274514211</v>
      </c>
      <c r="U37" s="18">
        <v>150.01454260820259</v>
      </c>
      <c r="V37" s="18">
        <v>148.88551918437054</v>
      </c>
      <c r="W37" s="18">
        <v>239.13692606612187</v>
      </c>
      <c r="X37" s="18">
        <v>217.72317744311636</v>
      </c>
      <c r="Y37" s="18">
        <v>142.66628693394421</v>
      </c>
      <c r="Z37" s="18">
        <v>145.57934418899899</v>
      </c>
      <c r="AA37" s="18">
        <v>216.38797524068841</v>
      </c>
      <c r="AB37" s="18">
        <v>195.34773754829328</v>
      </c>
      <c r="AC37" s="18">
        <v>137.4829430220193</v>
      </c>
      <c r="AD37" s="18">
        <v>124.64968910260603</v>
      </c>
      <c r="AE37" s="18">
        <v>206.12333006756302</v>
      </c>
      <c r="AF37" s="18">
        <v>192.23209979070458</v>
      </c>
      <c r="AG37" s="18">
        <v>128.7148810391264</v>
      </c>
      <c r="AH37" s="18">
        <v>137.01416266561958</v>
      </c>
      <c r="AI37" s="18">
        <v>208.63666713208957</v>
      </c>
      <c r="AJ37" s="18">
        <v>191.31344262494963</v>
      </c>
      <c r="AK37" s="18">
        <v>134.89072757734138</v>
      </c>
      <c r="AL37" s="18">
        <v>138.61147007698139</v>
      </c>
      <c r="AM37" s="18">
        <v>227.91360819454204</v>
      </c>
      <c r="AN37" s="18">
        <v>214.15501649073443</v>
      </c>
      <c r="AO37" s="18">
        <v>146.484905237742</v>
      </c>
      <c r="AP37" s="18">
        <v>159.15386690396429</v>
      </c>
      <c r="AQ37" s="18">
        <v>251.19181058141658</v>
      </c>
      <c r="AR37" s="18">
        <v>238.1319219627581</v>
      </c>
      <c r="AS37" s="18">
        <v>172.67040055186118</v>
      </c>
      <c r="AT37" s="18">
        <v>168.73701445119931</v>
      </c>
      <c r="AU37" s="18">
        <v>284.40064083680448</v>
      </c>
      <c r="AV37" s="18">
        <v>272.89156320748936</v>
      </c>
      <c r="AW37" s="18">
        <v>190.07778150450676</v>
      </c>
      <c r="AX37" s="18">
        <v>185.52968465617118</v>
      </c>
      <c r="AY37" s="18">
        <v>294.84714126424012</v>
      </c>
      <c r="AZ37" s="18">
        <v>276.86209379956892</v>
      </c>
      <c r="BA37" s="18">
        <v>195.69908028001981</v>
      </c>
      <c r="BB37" s="18">
        <v>198.55905279061548</v>
      </c>
      <c r="BC37" s="18">
        <v>325.27097437262506</v>
      </c>
      <c r="BD37" s="18">
        <v>308.75810700170257</v>
      </c>
      <c r="BE37" s="18">
        <v>216.50786583505686</v>
      </c>
      <c r="BF37" s="18">
        <v>224.77715743315818</v>
      </c>
      <c r="BG37" s="18">
        <v>360.71703658753614</v>
      </c>
      <c r="BH37" s="18">
        <v>335.78101777082418</v>
      </c>
      <c r="BI37" s="18">
        <v>231.1147882084816</v>
      </c>
      <c r="BJ37" s="18">
        <v>239.80228311532085</v>
      </c>
      <c r="BK37" s="18">
        <v>381.23880716695857</v>
      </c>
      <c r="BL37" s="18">
        <v>358.41976312159301</v>
      </c>
      <c r="BM37" s="18">
        <v>254.03214659612729</v>
      </c>
      <c r="BN37" s="18">
        <v>247.59132188272761</v>
      </c>
      <c r="BO37" s="18">
        <v>406.32596956312591</v>
      </c>
      <c r="BP37" s="18">
        <v>385.44652550074238</v>
      </c>
      <c r="BQ37" s="18">
        <v>269.48418305340402</v>
      </c>
      <c r="BR37" s="18">
        <v>267.07778618769618</v>
      </c>
      <c r="BS37" s="18">
        <v>430.01636902642883</v>
      </c>
      <c r="BT37" s="18">
        <v>406.83873212502556</v>
      </c>
      <c r="BU37" s="18">
        <v>288.29776866085075</v>
      </c>
      <c r="BV37" s="18">
        <v>269.9371647871526</v>
      </c>
      <c r="BW37" s="18">
        <v>444.03765991148134</v>
      </c>
      <c r="BX37" s="18">
        <v>440.55028033106743</v>
      </c>
      <c r="BY37" s="18">
        <v>315.87702132754686</v>
      </c>
      <c r="BZ37" s="51">
        <v>297.4867757923837</v>
      </c>
      <c r="CA37" s="52">
        <v>490.26150521987847</v>
      </c>
      <c r="CB37" s="53">
        <v>469.96912297650323</v>
      </c>
      <c r="CC37" s="54">
        <v>334.38658819667455</v>
      </c>
      <c r="CD37" s="53">
        <v>301.33603765780987</v>
      </c>
      <c r="CE37" s="54">
        <v>529.76374577487934</v>
      </c>
      <c r="CF37" s="53">
        <v>526.25926100386084</v>
      </c>
      <c r="CG37" s="53">
        <v>364.77095556344989</v>
      </c>
      <c r="CH37" s="53">
        <v>315.26537495016214</v>
      </c>
    </row>
    <row r="38" spans="1:86" x14ac:dyDescent="0.3">
      <c r="A38" s="19" t="s">
        <v>226</v>
      </c>
      <c r="B38" s="18">
        <v>28.220914830355621</v>
      </c>
      <c r="C38" s="18">
        <v>70.958202867465332</v>
      </c>
      <c r="D38" s="18">
        <v>104.74294894340991</v>
      </c>
      <c r="E38" s="18">
        <v>49.863257259478942</v>
      </c>
      <c r="F38" s="18">
        <v>32.037358283423217</v>
      </c>
      <c r="G38" s="18">
        <v>62.650401350070013</v>
      </c>
      <c r="H38" s="18">
        <v>81.738237010790584</v>
      </c>
      <c r="I38" s="18">
        <v>62.499537709901297</v>
      </c>
      <c r="J38" s="18">
        <v>30.850208822334132</v>
      </c>
      <c r="K38" s="18">
        <v>63.109823309723069</v>
      </c>
      <c r="L38" s="18">
        <v>105.20142910822082</v>
      </c>
      <c r="M38" s="18">
        <v>50.89187012325673</v>
      </c>
      <c r="N38" s="18">
        <v>24.031154264373434</v>
      </c>
      <c r="O38" s="18">
        <v>51.552777514087069</v>
      </c>
      <c r="P38" s="18">
        <v>121.50167999380443</v>
      </c>
      <c r="Q38" s="18">
        <v>52.176215430309284</v>
      </c>
      <c r="R38" s="18">
        <v>38.173247121787483</v>
      </c>
      <c r="S38" s="18">
        <v>49.605095489259206</v>
      </c>
      <c r="T38" s="18">
        <v>104.87506383066439</v>
      </c>
      <c r="U38" s="18">
        <v>74.104151718283035</v>
      </c>
      <c r="V38" s="18">
        <v>50.10647370484169</v>
      </c>
      <c r="W38" s="18">
        <v>64.674272056724277</v>
      </c>
      <c r="X38" s="18">
        <v>99.501581392018934</v>
      </c>
      <c r="Y38" s="18">
        <v>47.44367075371575</v>
      </c>
      <c r="Z38" s="18">
        <v>43.464439631704316</v>
      </c>
      <c r="AA38" s="18">
        <v>58.445965946256642</v>
      </c>
      <c r="AB38" s="18">
        <v>112.43398012131289</v>
      </c>
      <c r="AC38" s="18">
        <v>48.759614300726163</v>
      </c>
      <c r="AD38" s="18">
        <v>39.490452511233045</v>
      </c>
      <c r="AE38" s="18">
        <v>70.416232427918061</v>
      </c>
      <c r="AF38" s="18">
        <v>128.64476418760697</v>
      </c>
      <c r="AG38" s="18">
        <v>51.905550873241879</v>
      </c>
      <c r="AH38" s="18">
        <v>35.947616139239003</v>
      </c>
      <c r="AI38" s="18">
        <v>62.813447614692322</v>
      </c>
      <c r="AJ38" s="18">
        <v>113.24353304704312</v>
      </c>
      <c r="AK38" s="18">
        <v>80.423403199025543</v>
      </c>
      <c r="AL38" s="18">
        <v>27.126360060406608</v>
      </c>
      <c r="AM38" s="18">
        <v>67.338274980427656</v>
      </c>
      <c r="AN38" s="18">
        <v>153.33400425836564</v>
      </c>
      <c r="AO38" s="18">
        <v>83.679360700800075</v>
      </c>
      <c r="AP38" s="18">
        <v>38.793481831799866</v>
      </c>
      <c r="AQ38" s="18">
        <v>86.014518870409191</v>
      </c>
      <c r="AR38" s="18">
        <v>176.15250675361239</v>
      </c>
      <c r="AS38" s="18">
        <v>65.446492544178625</v>
      </c>
      <c r="AT38" s="18">
        <v>39.384954565887647</v>
      </c>
      <c r="AU38" s="18">
        <v>88.974003583236737</v>
      </c>
      <c r="AV38" s="18">
        <v>180.866273959365</v>
      </c>
      <c r="AW38" s="18">
        <v>67.844767891510656</v>
      </c>
      <c r="AX38" s="18">
        <v>48.355699753645688</v>
      </c>
      <c r="AY38" s="18">
        <v>116.58602600538417</v>
      </c>
      <c r="AZ38" s="18">
        <v>144.52940982371916</v>
      </c>
      <c r="BA38" s="18">
        <v>46.550864417250978</v>
      </c>
      <c r="BB38" s="18">
        <v>60.517337204630117</v>
      </c>
      <c r="BC38" s="18">
        <v>101.38437569366249</v>
      </c>
      <c r="BD38" s="18">
        <v>143.97707161220228</v>
      </c>
      <c r="BE38" s="18">
        <v>73.326215489505074</v>
      </c>
      <c r="BF38" s="18">
        <v>69.289672626279554</v>
      </c>
      <c r="BG38" s="18">
        <v>94.087716865488545</v>
      </c>
      <c r="BH38" s="18">
        <v>176.16718794410264</v>
      </c>
      <c r="BI38" s="18">
        <v>79.612422564129247</v>
      </c>
      <c r="BJ38" s="18">
        <v>67.59056064592545</v>
      </c>
      <c r="BK38" s="18">
        <v>106.64955453093296</v>
      </c>
      <c r="BL38" s="18">
        <v>184.91329837852209</v>
      </c>
      <c r="BM38" s="18">
        <v>128.18158644461948</v>
      </c>
      <c r="BN38" s="18">
        <v>70.770185671332172</v>
      </c>
      <c r="BO38" s="18">
        <v>128.25671383699242</v>
      </c>
      <c r="BP38" s="18">
        <v>275.43241268319935</v>
      </c>
      <c r="BQ38" s="18">
        <v>106.604687808476</v>
      </c>
      <c r="BR38" s="18">
        <v>97.721998613679304</v>
      </c>
      <c r="BS38" s="18">
        <v>106.83877829422946</v>
      </c>
      <c r="BT38" s="18">
        <v>288.82841834902922</v>
      </c>
      <c r="BU38" s="18">
        <v>99.877148743060744</v>
      </c>
      <c r="BV38" s="18">
        <v>96.456398724863107</v>
      </c>
      <c r="BW38" s="18">
        <v>163.90919331613935</v>
      </c>
      <c r="BX38" s="18">
        <v>178.18043704837569</v>
      </c>
      <c r="BY38" s="18">
        <v>105.15684455337379</v>
      </c>
      <c r="BZ38" s="51">
        <v>117.31760656204912</v>
      </c>
      <c r="CA38" s="55">
        <v>96.784980873185816</v>
      </c>
      <c r="CB38" s="53">
        <v>203.61622200989743</v>
      </c>
      <c r="CC38" s="53">
        <v>126.91219836942862</v>
      </c>
      <c r="CD38" s="53">
        <v>98.687762940100924</v>
      </c>
      <c r="CE38" s="53">
        <v>124.683245319961</v>
      </c>
      <c r="CF38" s="53">
        <v>259.61205564544844</v>
      </c>
      <c r="CG38" s="53">
        <v>121.23593609448963</v>
      </c>
      <c r="CH38" s="53">
        <v>103.92421218465238</v>
      </c>
    </row>
    <row r="39" spans="1:86" x14ac:dyDescent="0.3">
      <c r="A39" s="20" t="s">
        <v>227</v>
      </c>
      <c r="B39" s="18">
        <v>34.389164171245753</v>
      </c>
      <c r="C39" s="18">
        <v>34.50651405352194</v>
      </c>
      <c r="D39" s="18">
        <v>34.741370158144818</v>
      </c>
      <c r="E39" s="18">
        <v>35.094001024302017</v>
      </c>
      <c r="F39" s="18">
        <v>35.56469901647074</v>
      </c>
      <c r="G39" s="18">
        <v>35.970799468000237</v>
      </c>
      <c r="H39" s="18">
        <v>36.324912567958819</v>
      </c>
      <c r="I39" s="18">
        <v>36.641647847214621</v>
      </c>
      <c r="J39" s="18">
        <v>36.938823383510965</v>
      </c>
      <c r="K39" s="18">
        <v>37.48900419631012</v>
      </c>
      <c r="L39" s="18">
        <v>38.262014239157701</v>
      </c>
      <c r="M39" s="18">
        <v>39.261110963167773</v>
      </c>
      <c r="N39" s="18">
        <v>40.526316352066829</v>
      </c>
      <c r="O39" s="18">
        <v>41.671064373700858</v>
      </c>
      <c r="P39" s="18">
        <v>42.696023481108064</v>
      </c>
      <c r="Q39" s="18">
        <v>43.600398588164936</v>
      </c>
      <c r="R39" s="18">
        <v>44.380951865996892</v>
      </c>
      <c r="S39" s="18">
        <v>44.888427759340651</v>
      </c>
      <c r="T39" s="18">
        <v>45.100525812946046</v>
      </c>
      <c r="U39" s="18">
        <v>44.967205567165507</v>
      </c>
      <c r="V39" s="18">
        <v>44.406609820227544</v>
      </c>
      <c r="W39" s="18">
        <v>43.724644932525848</v>
      </c>
      <c r="X39" s="18">
        <v>42.966147983388979</v>
      </c>
      <c r="Y39" s="18">
        <v>41.971541078095278</v>
      </c>
      <c r="Z39" s="18">
        <v>40.361830475150938</v>
      </c>
      <c r="AA39" s="18">
        <v>39.247092724499893</v>
      </c>
      <c r="AB39" s="18">
        <v>39.004676090083443</v>
      </c>
      <c r="AC39" s="18">
        <v>39.808400710265694</v>
      </c>
      <c r="AD39" s="18">
        <v>41.617999640568101</v>
      </c>
      <c r="AE39" s="18">
        <v>42.883951089657884</v>
      </c>
      <c r="AF39" s="18">
        <v>43.67295389874679</v>
      </c>
      <c r="AG39" s="18">
        <v>44.016095371027262</v>
      </c>
      <c r="AH39" s="18">
        <v>43.909320896572559</v>
      </c>
      <c r="AI39" s="18">
        <v>44.399079932638728</v>
      </c>
      <c r="AJ39" s="18">
        <v>45.48247595817174</v>
      </c>
      <c r="AK39" s="18">
        <v>47.166123212617023</v>
      </c>
      <c r="AL39" s="18">
        <v>49.466573007583492</v>
      </c>
      <c r="AM39" s="18">
        <v>51.317667553368572</v>
      </c>
      <c r="AN39" s="18">
        <v>52.710982014808337</v>
      </c>
      <c r="AO39" s="18">
        <v>53.639777424239526</v>
      </c>
      <c r="AP39" s="18">
        <v>54.099159543677175</v>
      </c>
      <c r="AQ39" s="18">
        <v>54.611047563008633</v>
      </c>
      <c r="AR39" s="18">
        <v>55.175344844222884</v>
      </c>
      <c r="AS39" s="18">
        <v>55.792448049091334</v>
      </c>
      <c r="AT39" s="18">
        <v>56.463275335813613</v>
      </c>
      <c r="AU39" s="18">
        <v>57.07071980770629</v>
      </c>
      <c r="AV39" s="18">
        <v>57.614846827657587</v>
      </c>
      <c r="AW39" s="18">
        <v>58.096158028822444</v>
      </c>
      <c r="AX39" s="18">
        <v>58.515605832300437</v>
      </c>
      <c r="AY39" s="18">
        <v>59.528767688618949</v>
      </c>
      <c r="AZ39" s="18">
        <v>61.150008282810099</v>
      </c>
      <c r="BA39" s="18">
        <v>63.397618196270535</v>
      </c>
      <c r="BB39" s="18">
        <v>66.29396417722991</v>
      </c>
      <c r="BC39" s="18">
        <v>68.681361103020947</v>
      </c>
      <c r="BD39" s="18">
        <v>70.463153277821931</v>
      </c>
      <c r="BE39" s="18">
        <v>71.510521441927295</v>
      </c>
      <c r="BF39" s="18">
        <v>71.66055416044901</v>
      </c>
      <c r="BG39" s="18">
        <v>71.861440514284482</v>
      </c>
      <c r="BH39" s="18">
        <v>72.205934393856992</v>
      </c>
      <c r="BI39" s="18">
        <v>72.780070931409483</v>
      </c>
      <c r="BJ39" s="18">
        <v>73.662538259662284</v>
      </c>
      <c r="BK39" s="18">
        <v>74.911681031541349</v>
      </c>
      <c r="BL39" s="18">
        <v>76.434563592840107</v>
      </c>
      <c r="BM39" s="18">
        <v>78.11221711595627</v>
      </c>
      <c r="BN39" s="18">
        <v>79.797699215479355</v>
      </c>
      <c r="BO39" s="18">
        <v>80.99988183439666</v>
      </c>
      <c r="BP39" s="18">
        <v>81.894595152902028</v>
      </c>
      <c r="BQ39" s="18">
        <v>82.634823797221955</v>
      </c>
      <c r="BR39" s="18">
        <v>83.348212912470018</v>
      </c>
      <c r="BS39" s="18">
        <v>84.295401846931753</v>
      </c>
      <c r="BT39" s="18">
        <v>85.419995108162126</v>
      </c>
      <c r="BU39" s="18">
        <v>86.671390132436102</v>
      </c>
      <c r="BV39" s="18">
        <v>88.014067815762701</v>
      </c>
      <c r="BW39" s="18">
        <v>89.710316490740325</v>
      </c>
      <c r="BX39" s="18">
        <v>91.885054631321637</v>
      </c>
      <c r="BY39" s="18">
        <v>94.605561062175369</v>
      </c>
      <c r="BZ39" s="51">
        <v>98.930951706077394</v>
      </c>
      <c r="CA39" s="55">
        <v>101.35172782952102</v>
      </c>
      <c r="CB39" s="53">
        <v>102.18923432143211</v>
      </c>
      <c r="CC39" s="53">
        <v>101.39008614296948</v>
      </c>
      <c r="CD39" s="53">
        <v>98.929372135433965</v>
      </c>
      <c r="CE39" s="53">
        <v>97.726175823170479</v>
      </c>
      <c r="CF39" s="53">
        <v>98.682028729203068</v>
      </c>
      <c r="CG39" s="53">
        <v>98.22342331219248</v>
      </c>
      <c r="CH39" s="53">
        <v>103.89348686670748</v>
      </c>
    </row>
    <row r="40" spans="1:86" ht="15" thickBot="1" x14ac:dyDescent="0.35">
      <c r="A40" s="21" t="s">
        <v>228</v>
      </c>
      <c r="B40" s="18">
        <v>50.485954558534054</v>
      </c>
      <c r="C40" s="18">
        <v>71.762823998312356</v>
      </c>
      <c r="D40" s="18">
        <v>41.244892490231706</v>
      </c>
      <c r="E40" s="18">
        <v>31.911146878642594</v>
      </c>
      <c r="F40" s="18">
        <v>37.87740231132301</v>
      </c>
      <c r="G40" s="18">
        <v>62.796515288388846</v>
      </c>
      <c r="H40" s="18">
        <v>50.062905600440743</v>
      </c>
      <c r="I40" s="18">
        <v>41.151053162414179</v>
      </c>
      <c r="J40" s="18">
        <v>55.53981491009953</v>
      </c>
      <c r="K40" s="18">
        <v>59.463262739167796</v>
      </c>
      <c r="L40" s="18">
        <v>47.524575649573855</v>
      </c>
      <c r="M40" s="18">
        <v>40.580407723637322</v>
      </c>
      <c r="N40" s="18">
        <v>36.331697662538232</v>
      </c>
      <c r="O40" s="18">
        <v>42.264146377105931</v>
      </c>
      <c r="P40" s="18">
        <v>28.517929363207628</v>
      </c>
      <c r="Q40" s="18">
        <v>35.549202338806822</v>
      </c>
      <c r="R40" s="18">
        <v>35.487928941289127</v>
      </c>
      <c r="S40" s="18">
        <v>49.867086108531119</v>
      </c>
      <c r="T40" s="18">
        <v>45.513885030011494</v>
      </c>
      <c r="U40" s="18">
        <v>49.644840973346327</v>
      </c>
      <c r="V40" s="18">
        <v>51.396317478632646</v>
      </c>
      <c r="W40" s="18">
        <v>59.772327907439085</v>
      </c>
      <c r="X40" s="18">
        <v>70.449115123846411</v>
      </c>
      <c r="Y40" s="18">
        <v>66.946615503093795</v>
      </c>
      <c r="Z40" s="18">
        <v>44.885121544803489</v>
      </c>
      <c r="AA40" s="18">
        <v>54.592527300409479</v>
      </c>
      <c r="AB40" s="18">
        <v>57.149377804063697</v>
      </c>
      <c r="AC40" s="18">
        <v>60.048973350723386</v>
      </c>
      <c r="AD40" s="18">
        <v>60.277526721981594</v>
      </c>
      <c r="AE40" s="18">
        <v>53.360667043022175</v>
      </c>
      <c r="AF40" s="18">
        <v>48.216200618099911</v>
      </c>
      <c r="AG40" s="18">
        <v>63.833605616896364</v>
      </c>
      <c r="AH40" s="18">
        <v>61.226567659670131</v>
      </c>
      <c r="AI40" s="18">
        <v>72.469344340518205</v>
      </c>
      <c r="AJ40" s="18">
        <v>77.33302369671803</v>
      </c>
      <c r="AK40" s="18">
        <v>56.372064303093595</v>
      </c>
      <c r="AL40" s="18">
        <v>72.716464606569161</v>
      </c>
      <c r="AM40" s="18">
        <v>80.183097296560078</v>
      </c>
      <c r="AN40" s="18">
        <v>65.003189572536215</v>
      </c>
      <c r="AO40" s="18">
        <v>65.077248524334607</v>
      </c>
      <c r="AP40" s="18">
        <v>54.979725066220013</v>
      </c>
      <c r="AQ40" s="18">
        <v>67.636008020123967</v>
      </c>
      <c r="AR40" s="18">
        <v>77.148642041053023</v>
      </c>
      <c r="AS40" s="18">
        <v>70.814624872603048</v>
      </c>
      <c r="AT40" s="18">
        <v>66.094533687143908</v>
      </c>
      <c r="AU40" s="18">
        <v>77.057182259620248</v>
      </c>
      <c r="AV40" s="18">
        <v>75.881775552150458</v>
      </c>
      <c r="AW40" s="18">
        <v>80.085508501085428</v>
      </c>
      <c r="AX40" s="18">
        <v>67.518852553407015</v>
      </c>
      <c r="AY40" s="18">
        <v>85.747714901733644</v>
      </c>
      <c r="AZ40" s="18">
        <v>87.01631882080585</v>
      </c>
      <c r="BA40" s="18">
        <v>74.17211372405356</v>
      </c>
      <c r="BB40" s="18">
        <v>76.050283384976638</v>
      </c>
      <c r="BC40" s="18">
        <v>87.659748088641379</v>
      </c>
      <c r="BD40" s="18">
        <v>91.958684317830773</v>
      </c>
      <c r="BE40" s="18">
        <v>77.908284208551208</v>
      </c>
      <c r="BF40" s="18">
        <v>87.562154258832223</v>
      </c>
      <c r="BG40" s="18">
        <v>92.385447645561186</v>
      </c>
      <c r="BH40" s="18">
        <v>89.055771679086632</v>
      </c>
      <c r="BI40" s="18">
        <v>92.16362641651989</v>
      </c>
      <c r="BJ40" s="18">
        <v>88.919098031492155</v>
      </c>
      <c r="BK40" s="18">
        <v>108.33870643807039</v>
      </c>
      <c r="BL40" s="18">
        <v>118.76599877448329</v>
      </c>
      <c r="BM40" s="18">
        <v>117.94119675595405</v>
      </c>
      <c r="BN40" s="18">
        <v>110.48002016407705</v>
      </c>
      <c r="BO40" s="18">
        <v>125.78686279728842</v>
      </c>
      <c r="BP40" s="18">
        <v>137.64448059275387</v>
      </c>
      <c r="BQ40" s="18">
        <v>112.05263644588061</v>
      </c>
      <c r="BR40" s="18">
        <v>104.91945247564105</v>
      </c>
      <c r="BS40" s="18">
        <v>130.38253528020073</v>
      </c>
      <c r="BT40" s="18">
        <v>124.37993989260593</v>
      </c>
      <c r="BU40" s="18">
        <v>128.41307235155227</v>
      </c>
      <c r="BV40" s="18">
        <v>121.71338793736405</v>
      </c>
      <c r="BW40" s="18">
        <v>149.12796877755784</v>
      </c>
      <c r="BX40" s="18">
        <v>137.79302445788827</v>
      </c>
      <c r="BY40" s="18">
        <v>134.68161882718982</v>
      </c>
      <c r="BZ40" s="51">
        <v>130.81800922099563</v>
      </c>
      <c r="CA40" s="55">
        <v>164.04253207549115</v>
      </c>
      <c r="CB40" s="53">
        <v>146.83188394317975</v>
      </c>
      <c r="CC40" s="53">
        <v>117.60157476033346</v>
      </c>
      <c r="CD40" s="53">
        <v>121.22999122341672</v>
      </c>
      <c r="CE40" s="53">
        <v>166.03659539617183</v>
      </c>
      <c r="CF40" s="53">
        <v>180.35008989643646</v>
      </c>
      <c r="CG40" s="53">
        <v>128.17632348397501</v>
      </c>
      <c r="CH40" s="53">
        <v>132.35481310507177</v>
      </c>
    </row>
    <row r="41" spans="1:86" ht="15.6" thickTop="1" thickBot="1" x14ac:dyDescent="0.35">
      <c r="A41" s="22" t="s">
        <v>9</v>
      </c>
      <c r="B41" s="23">
        <v>394.9055105691948</v>
      </c>
      <c r="C41" s="23">
        <v>453.58471607629338</v>
      </c>
      <c r="D41" s="23">
        <v>450.47089229500449</v>
      </c>
      <c r="E41" s="23">
        <v>512.58847414581919</v>
      </c>
      <c r="F41" s="23">
        <v>471.15239010711343</v>
      </c>
      <c r="G41" s="23">
        <v>533.64940346561571</v>
      </c>
      <c r="H41" s="23">
        <v>587.73945440797274</v>
      </c>
      <c r="I41" s="23">
        <v>555.22384374365402</v>
      </c>
      <c r="J41" s="23">
        <v>528.47389374266618</v>
      </c>
      <c r="K41" s="23">
        <v>540.55949499069311</v>
      </c>
      <c r="L41" s="23">
        <v>481.08965161050605</v>
      </c>
      <c r="M41" s="23">
        <v>437.03733951935556</v>
      </c>
      <c r="N41" s="23">
        <v>543.79258906360815</v>
      </c>
      <c r="O41" s="23">
        <v>530.99091275729972</v>
      </c>
      <c r="P41" s="23">
        <v>570.13354666812847</v>
      </c>
      <c r="Q41" s="23">
        <v>527.36338795986649</v>
      </c>
      <c r="R41" s="23">
        <v>556.84726252257747</v>
      </c>
      <c r="S41" s="23">
        <v>564.87892615237342</v>
      </c>
      <c r="T41" s="23">
        <v>587.45609472888327</v>
      </c>
      <c r="U41" s="23">
        <v>564.75788321356492</v>
      </c>
      <c r="V41" s="23">
        <v>586.04103989473947</v>
      </c>
      <c r="W41" s="23">
        <v>649.17478477469638</v>
      </c>
      <c r="X41" s="23">
        <v>632.93002301480078</v>
      </c>
      <c r="Y41" s="23">
        <v>591.58334506166375</v>
      </c>
      <c r="Z41" s="23">
        <v>666.60044928996615</v>
      </c>
      <c r="AA41" s="23">
        <v>647.78137065512601</v>
      </c>
      <c r="AB41" s="23">
        <v>682.33788523196313</v>
      </c>
      <c r="AC41" s="23">
        <v>662.2332948229448</v>
      </c>
      <c r="AD41" s="23">
        <v>752.55491711096056</v>
      </c>
      <c r="AE41" s="23">
        <v>720.23819377123095</v>
      </c>
      <c r="AF41" s="23">
        <v>748.14963202125648</v>
      </c>
      <c r="AG41" s="23">
        <v>785.77325709655202</v>
      </c>
      <c r="AH41" s="23">
        <v>764.80852587549839</v>
      </c>
      <c r="AI41" s="23">
        <v>760.73792036492819</v>
      </c>
      <c r="AJ41" s="23">
        <v>790.80524657367573</v>
      </c>
      <c r="AK41" s="23">
        <v>753.57030718589795</v>
      </c>
      <c r="AL41" s="23">
        <v>853.62330953468552</v>
      </c>
      <c r="AM41" s="23">
        <v>921.0618763641537</v>
      </c>
      <c r="AN41" s="23">
        <v>865.62001182866948</v>
      </c>
      <c r="AO41" s="23">
        <v>871.84980227249139</v>
      </c>
      <c r="AP41" s="23">
        <v>805.58467680347962</v>
      </c>
      <c r="AQ41" s="23">
        <v>771.58103222601869</v>
      </c>
      <c r="AR41" s="23">
        <v>881.22668806413424</v>
      </c>
      <c r="AS41" s="23">
        <v>863.46260290636724</v>
      </c>
      <c r="AT41" s="23">
        <v>882.40443928357195</v>
      </c>
      <c r="AU41" s="23">
        <v>903.76619333943142</v>
      </c>
      <c r="AV41" s="23">
        <v>884.14895878270454</v>
      </c>
      <c r="AW41" s="23">
        <v>848.79940859429257</v>
      </c>
      <c r="AX41" s="23">
        <v>997.12763660161249</v>
      </c>
      <c r="AY41" s="23">
        <v>889.908407181249</v>
      </c>
      <c r="AZ41" s="23">
        <v>944.69601092628454</v>
      </c>
      <c r="BA41" s="23">
        <v>932.46294529085446</v>
      </c>
      <c r="BB41" s="23">
        <v>1049.5584452415055</v>
      </c>
      <c r="BC41" s="23">
        <v>1078.7115886714284</v>
      </c>
      <c r="BD41" s="23">
        <v>1083.6057292590312</v>
      </c>
      <c r="BE41" s="23">
        <v>970.48023682803432</v>
      </c>
      <c r="BF41" s="23">
        <v>1140.1804235895288</v>
      </c>
      <c r="BG41" s="23">
        <v>1055.9404230520756</v>
      </c>
      <c r="BH41" s="23">
        <v>1133.4182518927989</v>
      </c>
      <c r="BI41" s="23">
        <v>1086.1689014655965</v>
      </c>
      <c r="BJ41" s="23">
        <v>1209.7463793230386</v>
      </c>
      <c r="BK41" s="23">
        <v>1181.6615814627753</v>
      </c>
      <c r="BL41" s="23">
        <v>1145.2415406056621</v>
      </c>
      <c r="BM41" s="23">
        <v>1152.1054986085239</v>
      </c>
      <c r="BN41" s="23">
        <v>1037.2435165400072</v>
      </c>
      <c r="BO41" s="23">
        <v>1153.8037196240887</v>
      </c>
      <c r="BP41" s="23">
        <v>1193.4812495907358</v>
      </c>
      <c r="BQ41" s="23">
        <v>1220.068514245168</v>
      </c>
      <c r="BR41" s="23">
        <v>1128.7465222136841</v>
      </c>
      <c r="BS41" s="23">
        <v>1223.9259590937056</v>
      </c>
      <c r="BT41" s="23">
        <v>1176.413200635139</v>
      </c>
      <c r="BU41" s="23">
        <v>1202.6103180574719</v>
      </c>
      <c r="BV41" s="23">
        <v>1314.9539897749041</v>
      </c>
      <c r="BW41" s="23">
        <v>1371.536656191468</v>
      </c>
      <c r="BX41" s="23">
        <v>1278.5709984747655</v>
      </c>
      <c r="BY41" s="23">
        <v>1175.6313555588617</v>
      </c>
      <c r="BZ41" s="56">
        <v>1332.69917594859</v>
      </c>
      <c r="CA41" s="57">
        <v>1452.2492210050191</v>
      </c>
      <c r="CB41" s="58">
        <v>1422.4427459157259</v>
      </c>
      <c r="CC41" s="58">
        <v>1333.709857130666</v>
      </c>
      <c r="CD41" s="58">
        <v>1421.1627685172186</v>
      </c>
      <c r="CE41" s="58">
        <v>1583.3680981033913</v>
      </c>
      <c r="CF41" s="58">
        <v>1523.3899535948613</v>
      </c>
      <c r="CG41" s="58">
        <v>1422.880179784529</v>
      </c>
      <c r="CH41" s="58">
        <v>1475.9441402208508</v>
      </c>
    </row>
    <row r="42" spans="1:86" ht="15" thickTop="1" x14ac:dyDescent="0.3">
      <c r="A42" s="19" t="s">
        <v>229</v>
      </c>
      <c r="B42" s="18">
        <v>85.445341880659413</v>
      </c>
      <c r="C42" s="18">
        <v>92.557895740625497</v>
      </c>
      <c r="D42" s="18">
        <v>111.94810618985223</v>
      </c>
      <c r="E42" s="18">
        <v>147.0903682015996</v>
      </c>
      <c r="F42" s="18">
        <v>144.04407156192184</v>
      </c>
      <c r="G42" s="18">
        <v>158.56530272586278</v>
      </c>
      <c r="H42" s="18">
        <v>181.45214680155598</v>
      </c>
      <c r="I42" s="18">
        <v>205.0951619155507</v>
      </c>
      <c r="J42" s="18">
        <v>162.42301367497708</v>
      </c>
      <c r="K42" s="18">
        <v>134.37769740789392</v>
      </c>
      <c r="L42" s="18">
        <v>120.388821928379</v>
      </c>
      <c r="M42" s="18">
        <v>106.08832939528448</v>
      </c>
      <c r="N42" s="18">
        <v>134.23651070042931</v>
      </c>
      <c r="O42" s="18">
        <v>129.74105907064546</v>
      </c>
      <c r="P42" s="18">
        <v>136.96360231266422</v>
      </c>
      <c r="Q42" s="18">
        <v>137.61451282086352</v>
      </c>
      <c r="R42" s="18">
        <v>145.19011285344632</v>
      </c>
      <c r="S42" s="18">
        <v>139.88937592008034</v>
      </c>
      <c r="T42" s="18">
        <v>146.91772794028913</v>
      </c>
      <c r="U42" s="18">
        <v>146.33562132829195</v>
      </c>
      <c r="V42" s="18">
        <v>114.31145619975794</v>
      </c>
      <c r="W42" s="18">
        <v>120.87788295583282</v>
      </c>
      <c r="X42" s="18">
        <v>165.03314438207295</v>
      </c>
      <c r="Y42" s="18">
        <v>162.6935598594392</v>
      </c>
      <c r="Z42" s="18">
        <v>143.60929620191757</v>
      </c>
      <c r="AA42" s="18">
        <v>165.12726111543174</v>
      </c>
      <c r="AB42" s="18">
        <v>161.25354047524561</v>
      </c>
      <c r="AC42" s="18">
        <v>210.50090220740501</v>
      </c>
      <c r="AD42" s="18">
        <v>219.09076534827432</v>
      </c>
      <c r="AE42" s="18">
        <v>220.4442053082239</v>
      </c>
      <c r="AF42" s="18">
        <v>220.51666113035577</v>
      </c>
      <c r="AG42" s="18">
        <v>220.2013682131458</v>
      </c>
      <c r="AH42" s="18">
        <v>201.78002175055065</v>
      </c>
      <c r="AI42" s="18">
        <v>192.64737204310438</v>
      </c>
      <c r="AJ42" s="18">
        <v>204.34070188944875</v>
      </c>
      <c r="AK42" s="18">
        <v>235.75890431689615</v>
      </c>
      <c r="AL42" s="18">
        <v>270.67305069993677</v>
      </c>
      <c r="AM42" s="18">
        <v>285.10777430006323</v>
      </c>
      <c r="AN42" s="18">
        <v>308.5621140043657</v>
      </c>
      <c r="AO42" s="18">
        <v>310.92906099563453</v>
      </c>
      <c r="AP42" s="18">
        <v>187.47836177135531</v>
      </c>
      <c r="AQ42" s="18">
        <v>135.25359233071401</v>
      </c>
      <c r="AR42" s="18">
        <v>217.73027167750078</v>
      </c>
      <c r="AS42" s="18">
        <v>235.19877422042973</v>
      </c>
      <c r="AT42" s="18">
        <v>217.73364889303215</v>
      </c>
      <c r="AU42" s="18">
        <v>235.54151438059085</v>
      </c>
      <c r="AV42" s="18">
        <v>236.52018676931263</v>
      </c>
      <c r="AW42" s="18">
        <v>235.14464995706442</v>
      </c>
      <c r="AX42" s="18">
        <v>247.65917895967468</v>
      </c>
      <c r="AY42" s="18">
        <v>222.2376233937687</v>
      </c>
      <c r="AZ42" s="18">
        <v>254.64874339418895</v>
      </c>
      <c r="BA42" s="18">
        <v>258.55645425236753</v>
      </c>
      <c r="BB42" s="18">
        <v>258.09937501898344</v>
      </c>
      <c r="BC42" s="18">
        <v>279.01867460801509</v>
      </c>
      <c r="BD42" s="18">
        <v>306.96776109288822</v>
      </c>
      <c r="BE42" s="18">
        <v>257.78418928011342</v>
      </c>
      <c r="BF42" s="18">
        <v>250.31450202394413</v>
      </c>
      <c r="BG42" s="18">
        <v>237.90695012420977</v>
      </c>
      <c r="BH42" s="18">
        <v>298.81093416387762</v>
      </c>
      <c r="BI42" s="18">
        <v>305.40461368796849</v>
      </c>
      <c r="BJ42" s="18">
        <v>307.47276980473441</v>
      </c>
      <c r="BK42" s="18">
        <v>310.3475332900619</v>
      </c>
      <c r="BL42" s="18">
        <v>304.39087848472354</v>
      </c>
      <c r="BM42" s="18">
        <v>242.25081842048027</v>
      </c>
      <c r="BN42" s="18">
        <v>170.81178526579052</v>
      </c>
      <c r="BO42" s="18">
        <v>257.5658390738169</v>
      </c>
      <c r="BP42" s="18">
        <v>197.9719164132182</v>
      </c>
      <c r="BQ42" s="18">
        <v>176.81945924717451</v>
      </c>
      <c r="BR42" s="18">
        <v>116.90023594154609</v>
      </c>
      <c r="BS42" s="18">
        <v>173.550682310497</v>
      </c>
      <c r="BT42" s="18">
        <v>167.10097354815053</v>
      </c>
      <c r="BU42" s="18">
        <v>187.49010819980646</v>
      </c>
      <c r="BV42" s="18">
        <v>205.4433849098466</v>
      </c>
      <c r="BW42" s="18">
        <v>180.34491121720697</v>
      </c>
      <c r="BX42" s="18">
        <v>160.37684039436127</v>
      </c>
      <c r="BY42" s="18">
        <v>194.64086347858506</v>
      </c>
      <c r="BZ42" s="51">
        <v>198.92304414573496</v>
      </c>
      <c r="CA42" s="55">
        <v>252.90185158501416</v>
      </c>
      <c r="CB42" s="53">
        <v>276.14148719818098</v>
      </c>
      <c r="CC42" s="53">
        <v>297.02761707106987</v>
      </c>
      <c r="CD42" s="53">
        <v>241.79413497601487</v>
      </c>
      <c r="CE42" s="53">
        <v>280.44265141286138</v>
      </c>
      <c r="CF42" s="53">
        <v>273.93564588155311</v>
      </c>
      <c r="CG42" s="53">
        <v>292.19256772957061</v>
      </c>
      <c r="CH42" s="53">
        <v>237.11059822534065</v>
      </c>
    </row>
    <row r="43" spans="1:86" x14ac:dyDescent="0.3">
      <c r="A43" s="24" t="s">
        <v>230</v>
      </c>
      <c r="B43" s="18">
        <v>84.305179130066122</v>
      </c>
      <c r="C43" s="18">
        <v>91.308575502442423</v>
      </c>
      <c r="D43" s="18">
        <v>110.73702351360684</v>
      </c>
      <c r="E43" s="18">
        <v>145.75668554788322</v>
      </c>
      <c r="F43" s="18">
        <v>142.55671642240284</v>
      </c>
      <c r="G43" s="18">
        <v>156.96255266004647</v>
      </c>
      <c r="H43" s="18">
        <v>179.93395865088229</v>
      </c>
      <c r="I43" s="18">
        <v>204.2161655153302</v>
      </c>
      <c r="J43" s="18">
        <v>160.86036282035042</v>
      </c>
      <c r="K43" s="18">
        <v>132.8677680706956</v>
      </c>
      <c r="L43" s="18">
        <v>119.21603365204703</v>
      </c>
      <c r="M43" s="18">
        <v>104.85570766581165</v>
      </c>
      <c r="N43" s="18">
        <v>132.76805743601273</v>
      </c>
      <c r="O43" s="18">
        <v>128.14427375224366</v>
      </c>
      <c r="P43" s="18">
        <v>134.90871794453227</v>
      </c>
      <c r="Q43" s="18">
        <v>135.81917611941492</v>
      </c>
      <c r="R43" s="18">
        <v>143.40659518864607</v>
      </c>
      <c r="S43" s="18">
        <v>137.71983528092693</v>
      </c>
      <c r="T43" s="18">
        <v>144.48171989785436</v>
      </c>
      <c r="U43" s="18">
        <v>144.44726115908986</v>
      </c>
      <c r="V43" s="18">
        <v>112.13306807810031</v>
      </c>
      <c r="W43" s="18">
        <v>118.11762446626054</v>
      </c>
      <c r="X43" s="18">
        <v>162.96570337409025</v>
      </c>
      <c r="Y43" s="18">
        <v>160.97398880065273</v>
      </c>
      <c r="Z43" s="18">
        <v>141.15266647160718</v>
      </c>
      <c r="AA43" s="18">
        <v>162.83057755679016</v>
      </c>
      <c r="AB43" s="18">
        <v>158.6499773712203</v>
      </c>
      <c r="AC43" s="18">
        <v>207.98777860038228</v>
      </c>
      <c r="AD43" s="18">
        <v>215.61965470786373</v>
      </c>
      <c r="AE43" s="18">
        <v>217.18915866987325</v>
      </c>
      <c r="AF43" s="18">
        <v>216.94856473030839</v>
      </c>
      <c r="AG43" s="18">
        <v>217.27362189195441</v>
      </c>
      <c r="AH43" s="18">
        <v>198.15329746735088</v>
      </c>
      <c r="AI43" s="18">
        <v>189.4650654359537</v>
      </c>
      <c r="AJ43" s="18">
        <v>201.1152896542097</v>
      </c>
      <c r="AK43" s="18">
        <v>232.67434744248564</v>
      </c>
      <c r="AL43" s="18">
        <v>267.91699096643299</v>
      </c>
      <c r="AM43" s="18">
        <v>281.54342651894962</v>
      </c>
      <c r="AN43" s="18">
        <v>305.065702094919</v>
      </c>
      <c r="AO43" s="18">
        <v>307.81188041969858</v>
      </c>
      <c r="AP43" s="18">
        <v>183.96552815305341</v>
      </c>
      <c r="AQ43" s="18">
        <v>132.06208934697813</v>
      </c>
      <c r="AR43" s="18">
        <v>214.0423824081123</v>
      </c>
      <c r="AS43" s="18">
        <v>231.87800009185599</v>
      </c>
      <c r="AT43" s="18">
        <v>214.42744882073566</v>
      </c>
      <c r="AU43" s="18">
        <v>231.78773570166902</v>
      </c>
      <c r="AV43" s="18">
        <v>232.71019001425591</v>
      </c>
      <c r="AW43" s="18">
        <v>231.98162546333947</v>
      </c>
      <c r="AX43" s="18">
        <v>243.24756092441766</v>
      </c>
      <c r="AY43" s="18">
        <v>218.86209656903725</v>
      </c>
      <c r="AZ43" s="18">
        <v>250.86096197027177</v>
      </c>
      <c r="BA43" s="18">
        <v>255.27138053627314</v>
      </c>
      <c r="BB43" s="18">
        <v>254.62973285118915</v>
      </c>
      <c r="BC43" s="18">
        <v>275.03931967655257</v>
      </c>
      <c r="BD43" s="18">
        <v>303.19265535498926</v>
      </c>
      <c r="BE43" s="18">
        <v>254.65829211726913</v>
      </c>
      <c r="BF43" s="18">
        <v>245.4960133293981</v>
      </c>
      <c r="BG43" s="18">
        <v>234.59929099499337</v>
      </c>
      <c r="BH43" s="18">
        <v>294.85340334135708</v>
      </c>
      <c r="BI43" s="18">
        <v>302.35929233425145</v>
      </c>
      <c r="BJ43" s="18">
        <v>304.18812862256721</v>
      </c>
      <c r="BK43" s="18">
        <v>307.01360318324367</v>
      </c>
      <c r="BL43" s="18">
        <v>300.75823561026255</v>
      </c>
      <c r="BM43" s="18">
        <v>236.71803258392669</v>
      </c>
      <c r="BN43" s="18">
        <v>167.06773780927819</v>
      </c>
      <c r="BO43" s="18">
        <v>253.88839919555102</v>
      </c>
      <c r="BP43" s="18">
        <v>192.28306213639701</v>
      </c>
      <c r="BQ43" s="18">
        <v>170.29280085877389</v>
      </c>
      <c r="BR43" s="18">
        <v>111.51386676534457</v>
      </c>
      <c r="BS43" s="18">
        <v>167.68940229402443</v>
      </c>
      <c r="BT43" s="18">
        <v>161.39050265389523</v>
      </c>
      <c r="BU43" s="18">
        <v>182.31822828673586</v>
      </c>
      <c r="BV43" s="18">
        <v>200.28047763023599</v>
      </c>
      <c r="BW43" s="18">
        <v>174.54370974071767</v>
      </c>
      <c r="BX43" s="18">
        <v>153.74849465670957</v>
      </c>
      <c r="BY43" s="18">
        <v>189.76031797233668</v>
      </c>
      <c r="BZ43" s="51">
        <v>193.31854115462656</v>
      </c>
      <c r="CA43" s="55">
        <v>246.29950736804392</v>
      </c>
      <c r="CB43" s="53">
        <v>269.27367550893223</v>
      </c>
      <c r="CC43" s="53">
        <v>291.08327596839729</v>
      </c>
      <c r="CD43" s="53">
        <v>236.3701543644008</v>
      </c>
      <c r="CE43" s="53">
        <v>274.25469719490218</v>
      </c>
      <c r="CF43" s="53">
        <v>267.31907375340893</v>
      </c>
      <c r="CG43" s="53">
        <v>286.18807468728812</v>
      </c>
      <c r="CH43" s="53">
        <v>231.13819455912801</v>
      </c>
    </row>
    <row r="44" spans="1:86" x14ac:dyDescent="0.3">
      <c r="A44" s="25" t="s">
        <v>231</v>
      </c>
      <c r="B44" s="18">
        <v>105.49915138102536</v>
      </c>
      <c r="C44" s="18">
        <v>124.02071766463013</v>
      </c>
      <c r="D44" s="18">
        <v>110.5325267857618</v>
      </c>
      <c r="E44" s="18">
        <v>119.11732409700292</v>
      </c>
      <c r="F44" s="18">
        <v>116.61621638436188</v>
      </c>
      <c r="G44" s="18">
        <v>122.53525795635269</v>
      </c>
      <c r="H44" s="18">
        <v>134.48610863928769</v>
      </c>
      <c r="I44" s="18">
        <v>125.17240021432875</v>
      </c>
      <c r="J44" s="18">
        <v>104.82047222454989</v>
      </c>
      <c r="K44" s="18">
        <v>121.3138128507868</v>
      </c>
      <c r="L44" s="18">
        <v>114.32522223996148</v>
      </c>
      <c r="M44" s="18">
        <v>111.60744213262399</v>
      </c>
      <c r="N44" s="18">
        <v>142.69650446076707</v>
      </c>
      <c r="O44" s="18">
        <v>136.08999254954597</v>
      </c>
      <c r="P44" s="18">
        <v>134.44041270861374</v>
      </c>
      <c r="Q44" s="18">
        <v>139.00737766397418</v>
      </c>
      <c r="R44" s="18">
        <v>151.86660947467135</v>
      </c>
      <c r="S44" s="18">
        <v>144.94794640521172</v>
      </c>
      <c r="T44" s="18">
        <v>132.59870340010545</v>
      </c>
      <c r="U44" s="18">
        <v>146.42132146605329</v>
      </c>
      <c r="V44" s="18">
        <v>139.2816244229877</v>
      </c>
      <c r="W44" s="18">
        <v>138.26662532195499</v>
      </c>
      <c r="X44" s="18">
        <v>135.5906536843969</v>
      </c>
      <c r="Y44" s="18">
        <v>141.14178453330601</v>
      </c>
      <c r="Z44" s="18">
        <v>159.20633623733312</v>
      </c>
      <c r="AA44" s="18">
        <v>144.39736435069128</v>
      </c>
      <c r="AB44" s="18">
        <v>147.65058222066696</v>
      </c>
      <c r="AC44" s="18">
        <v>137.32471719130882</v>
      </c>
      <c r="AD44" s="18">
        <v>154.98741949330605</v>
      </c>
      <c r="AE44" s="18">
        <v>160.64586265984116</v>
      </c>
      <c r="AF44" s="18">
        <v>147.0768892533348</v>
      </c>
      <c r="AG44" s="18">
        <v>150.80082859351805</v>
      </c>
      <c r="AH44" s="18">
        <v>184.32487304011474</v>
      </c>
      <c r="AI44" s="18">
        <v>173.58297766322778</v>
      </c>
      <c r="AJ44" s="18">
        <v>160.82748997530263</v>
      </c>
      <c r="AK44" s="18">
        <v>179.01965932135494</v>
      </c>
      <c r="AL44" s="18">
        <v>204.19571931139365</v>
      </c>
      <c r="AM44" s="18">
        <v>212.75070513725473</v>
      </c>
      <c r="AN44" s="18">
        <v>171.16071858943496</v>
      </c>
      <c r="AO44" s="18">
        <v>191.80585696191685</v>
      </c>
      <c r="AP44" s="18">
        <v>217.56602243981848</v>
      </c>
      <c r="AQ44" s="18">
        <v>221.43624628177929</v>
      </c>
      <c r="AR44" s="18">
        <v>195.72559252940164</v>
      </c>
      <c r="AS44" s="18">
        <v>203.59813874900044</v>
      </c>
      <c r="AT44" s="18">
        <v>210.93428581500223</v>
      </c>
      <c r="AU44" s="18">
        <v>192.23084443366935</v>
      </c>
      <c r="AV44" s="18">
        <v>197.32218245927527</v>
      </c>
      <c r="AW44" s="18">
        <v>229.80968729205324</v>
      </c>
      <c r="AX44" s="18">
        <v>227.01058997488482</v>
      </c>
      <c r="AY44" s="18">
        <v>220.74424740315305</v>
      </c>
      <c r="AZ44" s="18">
        <v>210.68217364918934</v>
      </c>
      <c r="BA44" s="18">
        <v>220.87698897277301</v>
      </c>
      <c r="BB44" s="18">
        <v>269.77379984773188</v>
      </c>
      <c r="BC44" s="18">
        <v>230.88384282852218</v>
      </c>
      <c r="BD44" s="18">
        <v>222.02470859688916</v>
      </c>
      <c r="BE44" s="18">
        <v>234.69664872685655</v>
      </c>
      <c r="BF44" s="18">
        <v>246.30305352562902</v>
      </c>
      <c r="BG44" s="18">
        <v>243.23075792797982</v>
      </c>
      <c r="BH44" s="18">
        <v>252.05445153975046</v>
      </c>
      <c r="BI44" s="18">
        <v>309.34873700664076</v>
      </c>
      <c r="BJ44" s="18">
        <v>273.33988068700012</v>
      </c>
      <c r="BK44" s="18">
        <v>276.93621789373486</v>
      </c>
      <c r="BL44" s="18">
        <v>262.79037036231034</v>
      </c>
      <c r="BM44" s="18">
        <v>271.16553105695448</v>
      </c>
      <c r="BN44" s="18">
        <v>314.207223396551</v>
      </c>
      <c r="BO44" s="18">
        <v>285.62649450266201</v>
      </c>
      <c r="BP44" s="18">
        <v>269.45817354059795</v>
      </c>
      <c r="BQ44" s="18">
        <v>305.93810856018882</v>
      </c>
      <c r="BR44" s="18">
        <v>337.52863322770713</v>
      </c>
      <c r="BS44" s="18">
        <v>315.11790240134195</v>
      </c>
      <c r="BT44" s="18">
        <v>300.33115739039329</v>
      </c>
      <c r="BU44" s="18">
        <v>326.63030698055775</v>
      </c>
      <c r="BV44" s="18">
        <v>366.51254164771933</v>
      </c>
      <c r="BW44" s="18">
        <v>334.05949192871685</v>
      </c>
      <c r="BX44" s="18">
        <v>298.95548846753036</v>
      </c>
      <c r="BY44" s="18">
        <v>318.7694779560332</v>
      </c>
      <c r="BZ44" s="51">
        <v>346.35978296862595</v>
      </c>
      <c r="CA44" s="55">
        <v>360.3033462428632</v>
      </c>
      <c r="CB44" s="53">
        <v>340.57925589779779</v>
      </c>
      <c r="CC44" s="53">
        <v>332.78661489071317</v>
      </c>
      <c r="CD44" s="53">
        <v>370.79798177170858</v>
      </c>
      <c r="CE44" s="53">
        <v>372.46951533875381</v>
      </c>
      <c r="CF44" s="53">
        <v>346.49599771335863</v>
      </c>
      <c r="CG44" s="53">
        <v>362.26750517617882</v>
      </c>
      <c r="CH44" s="53">
        <v>406.05851131868906</v>
      </c>
    </row>
    <row r="45" spans="1:86" x14ac:dyDescent="0.3">
      <c r="A45" s="25" t="s">
        <v>232</v>
      </c>
      <c r="B45" s="18">
        <v>113.50277013365748</v>
      </c>
      <c r="C45" s="18">
        <v>135.83823348056194</v>
      </c>
      <c r="D45" s="18">
        <v>134.13168957247109</v>
      </c>
      <c r="E45" s="18">
        <v>133.84847521983613</v>
      </c>
      <c r="F45" s="18">
        <v>106.50233792338959</v>
      </c>
      <c r="G45" s="18">
        <v>134.33029034355323</v>
      </c>
      <c r="H45" s="18">
        <v>152.3305225574245</v>
      </c>
      <c r="I45" s="18">
        <v>152.02816844216886</v>
      </c>
      <c r="J45" s="18">
        <v>143.98871563314418</v>
      </c>
      <c r="K45" s="18">
        <v>159.65716831548406</v>
      </c>
      <c r="L45" s="18">
        <v>152.94991628767019</v>
      </c>
      <c r="M45" s="18">
        <v>124.05389396623529</v>
      </c>
      <c r="N45" s="18">
        <v>143.69967023893486</v>
      </c>
      <c r="O45" s="18">
        <v>150.49306569608609</v>
      </c>
      <c r="P45" s="18">
        <v>152.14483039584854</v>
      </c>
      <c r="Q45" s="18">
        <v>153.3391798753884</v>
      </c>
      <c r="R45" s="18">
        <v>139.26232239969764</v>
      </c>
      <c r="S45" s="18">
        <v>143.34355842573268</v>
      </c>
      <c r="T45" s="18">
        <v>156.35026190365181</v>
      </c>
      <c r="U45" s="18">
        <v>170.6429553661722</v>
      </c>
      <c r="V45" s="18">
        <v>178.40706672322446</v>
      </c>
      <c r="W45" s="18">
        <v>173.17526743805308</v>
      </c>
      <c r="X45" s="18">
        <v>181.16605933001586</v>
      </c>
      <c r="Y45" s="18">
        <v>161.96712956175401</v>
      </c>
      <c r="Z45" s="18">
        <v>186.87528297530679</v>
      </c>
      <c r="AA45" s="18">
        <v>170.66328262769048</v>
      </c>
      <c r="AB45" s="18">
        <v>199.15507454295008</v>
      </c>
      <c r="AC45" s="18">
        <v>173.2963598540525</v>
      </c>
      <c r="AD45" s="18">
        <v>199.78263578434112</v>
      </c>
      <c r="AE45" s="18">
        <v>188.18775311496901</v>
      </c>
      <c r="AF45" s="18">
        <v>195.85485785048024</v>
      </c>
      <c r="AG45" s="18">
        <v>238.12975325020992</v>
      </c>
      <c r="AH45" s="18">
        <v>210.11385061787453</v>
      </c>
      <c r="AI45" s="18">
        <v>224.28775361303047</v>
      </c>
      <c r="AJ45" s="18">
        <v>240.60737338371399</v>
      </c>
      <c r="AK45" s="18">
        <v>192.38802238538125</v>
      </c>
      <c r="AL45" s="18">
        <v>203.95841420526779</v>
      </c>
      <c r="AM45" s="18">
        <v>230.45606808397332</v>
      </c>
      <c r="AN45" s="18">
        <v>228.06660168140249</v>
      </c>
      <c r="AO45" s="18">
        <v>242.93691602935635</v>
      </c>
      <c r="AP45" s="18">
        <v>232.22504485612231</v>
      </c>
      <c r="AQ45" s="18">
        <v>262.97906312267708</v>
      </c>
      <c r="AR45" s="18">
        <v>277.50383135763906</v>
      </c>
      <c r="AS45" s="18">
        <v>260.67306066356156</v>
      </c>
      <c r="AT45" s="18">
        <v>279.54199563679936</v>
      </c>
      <c r="AU45" s="18">
        <v>277.73964332157033</v>
      </c>
      <c r="AV45" s="18">
        <v>253.42755259619707</v>
      </c>
      <c r="AW45" s="18">
        <v>232.18280844543321</v>
      </c>
      <c r="AX45" s="18">
        <v>293.11578440047464</v>
      </c>
      <c r="AY45" s="18">
        <v>283.44960649478696</v>
      </c>
      <c r="AZ45" s="18">
        <v>289.89038456132869</v>
      </c>
      <c r="BA45" s="18">
        <v>287.35422454341017</v>
      </c>
      <c r="BB45" s="18">
        <v>318.52517856993461</v>
      </c>
      <c r="BC45" s="18">
        <v>338.97416092320412</v>
      </c>
      <c r="BD45" s="18">
        <v>326.47933762722403</v>
      </c>
      <c r="BE45" s="18">
        <v>299.02232287963704</v>
      </c>
      <c r="BF45" s="18">
        <v>360.39361604747654</v>
      </c>
      <c r="BG45" s="18">
        <v>363.15535201824048</v>
      </c>
      <c r="BH45" s="18">
        <v>334.7814787816742</v>
      </c>
      <c r="BI45" s="18">
        <v>286.99555315260875</v>
      </c>
      <c r="BJ45" s="18">
        <v>397.20446859027635</v>
      </c>
      <c r="BK45" s="18">
        <v>348.34659563461264</v>
      </c>
      <c r="BL45" s="18">
        <v>317.68656607210016</v>
      </c>
      <c r="BM45" s="18">
        <v>344.31336970301129</v>
      </c>
      <c r="BN45" s="18">
        <v>317.34928079752626</v>
      </c>
      <c r="BO45" s="18">
        <v>384.0137755131492</v>
      </c>
      <c r="BP45" s="18">
        <v>428.70120285171373</v>
      </c>
      <c r="BQ45" s="18">
        <v>375.94974083761076</v>
      </c>
      <c r="BR45" s="18">
        <v>385.42668156146624</v>
      </c>
      <c r="BS45" s="18">
        <v>404.95780793387331</v>
      </c>
      <c r="BT45" s="18">
        <v>406.92488212930078</v>
      </c>
      <c r="BU45" s="18">
        <v>397.9366283753597</v>
      </c>
      <c r="BV45" s="18">
        <v>421.43025639907506</v>
      </c>
      <c r="BW45" s="18">
        <v>512.34116104291786</v>
      </c>
      <c r="BX45" s="18">
        <v>446.92720824731185</v>
      </c>
      <c r="BY45" s="18">
        <v>375.46037431069533</v>
      </c>
      <c r="BZ45" s="51">
        <v>447.88654632206465</v>
      </c>
      <c r="CA45" s="55">
        <v>454.64399934271347</v>
      </c>
      <c r="CB45" s="53">
        <v>410.2429847066316</v>
      </c>
      <c r="CC45" s="53">
        <v>372.52346962859019</v>
      </c>
      <c r="CD45" s="53">
        <v>457.57028508105259</v>
      </c>
      <c r="CE45" s="53">
        <v>493.56879736176359</v>
      </c>
      <c r="CF45" s="53">
        <v>449.69503055603184</v>
      </c>
      <c r="CG45" s="53">
        <v>393.10288700115188</v>
      </c>
      <c r="CH45" s="53">
        <v>452.4657339962057</v>
      </c>
    </row>
    <row r="46" spans="1:86" x14ac:dyDescent="0.3">
      <c r="A46" s="25" t="s">
        <v>233</v>
      </c>
      <c r="B46" s="18">
        <v>17.312443744353519</v>
      </c>
      <c r="C46" s="18">
        <v>17.626737590977463</v>
      </c>
      <c r="D46" s="18">
        <v>17.140319590553062</v>
      </c>
      <c r="E46" s="18">
        <v>17.194998181272773</v>
      </c>
      <c r="F46" s="18">
        <v>16.455395949795225</v>
      </c>
      <c r="G46" s="18">
        <v>15.775546677348725</v>
      </c>
      <c r="H46" s="18">
        <v>15.766817320493729</v>
      </c>
      <c r="I46" s="18">
        <v>15.894243508183939</v>
      </c>
      <c r="J46" s="18">
        <v>16.101554539130547</v>
      </c>
      <c r="K46" s="18">
        <v>16.073599526601718</v>
      </c>
      <c r="L46" s="18">
        <v>17.409933546536141</v>
      </c>
      <c r="M46" s="18">
        <v>17.255816846252657</v>
      </c>
      <c r="N46" s="18">
        <v>14.336784279382062</v>
      </c>
      <c r="O46" s="18">
        <v>15.448358256473711</v>
      </c>
      <c r="P46" s="18">
        <v>18.151279825265348</v>
      </c>
      <c r="Q46" s="18">
        <v>18.529346257169323</v>
      </c>
      <c r="R46" s="18">
        <v>16.815282137674515</v>
      </c>
      <c r="S46" s="18">
        <v>15.494661698487199</v>
      </c>
      <c r="T46" s="18">
        <v>16.175468703896037</v>
      </c>
      <c r="U46" s="18">
        <v>20.849775555152739</v>
      </c>
      <c r="V46" s="18">
        <v>21.087381491714218</v>
      </c>
      <c r="W46" s="18">
        <v>19.876043240809118</v>
      </c>
      <c r="X46" s="18">
        <v>22.416520241397649</v>
      </c>
      <c r="Y46" s="18">
        <v>23.173170790313094</v>
      </c>
      <c r="Z46" s="18">
        <v>20.241464679430202</v>
      </c>
      <c r="AA46" s="18">
        <v>20.570658269666119</v>
      </c>
      <c r="AB46" s="18">
        <v>20.916060876159143</v>
      </c>
      <c r="AC46" s="18">
        <v>20.671816174744514</v>
      </c>
      <c r="AD46" s="18">
        <v>21.098599179092364</v>
      </c>
      <c r="AE46" s="18">
        <v>21.131457298609575</v>
      </c>
      <c r="AF46" s="18">
        <v>21.776958727908578</v>
      </c>
      <c r="AG46" s="18">
        <v>23.494984794389477</v>
      </c>
      <c r="AH46" s="18">
        <v>24.591672440470134</v>
      </c>
      <c r="AI46" s="18">
        <v>24.257246477336711</v>
      </c>
      <c r="AJ46" s="18">
        <v>24.761685521276938</v>
      </c>
      <c r="AK46" s="18">
        <v>24.198395560916236</v>
      </c>
      <c r="AL46" s="18">
        <v>20.221978286313455</v>
      </c>
      <c r="AM46" s="18">
        <v>18.115057828670398</v>
      </c>
      <c r="AN46" s="18">
        <v>16.16324019798185</v>
      </c>
      <c r="AO46" s="18">
        <v>15.320723687034278</v>
      </c>
      <c r="AP46" s="18">
        <v>16.035765941720275</v>
      </c>
      <c r="AQ46" s="18">
        <v>15.597228409758561</v>
      </c>
      <c r="AR46" s="18">
        <v>16.005621220488099</v>
      </c>
      <c r="AS46" s="18">
        <v>17.503384428033044</v>
      </c>
      <c r="AT46" s="18">
        <v>15.846074284439478</v>
      </c>
      <c r="AU46" s="18">
        <v>16.796782706696007</v>
      </c>
      <c r="AV46" s="18">
        <v>19.328517865419663</v>
      </c>
      <c r="AW46" s="18">
        <v>20.998625143444869</v>
      </c>
      <c r="AX46" s="18">
        <v>22.121690376846658</v>
      </c>
      <c r="AY46" s="18">
        <v>22.252558356129072</v>
      </c>
      <c r="AZ46" s="18">
        <v>23.743619408890169</v>
      </c>
      <c r="BA46" s="18">
        <v>23.964131858134131</v>
      </c>
      <c r="BB46" s="18">
        <v>23.17279780685962</v>
      </c>
      <c r="BC46" s="18">
        <v>23.563754283769299</v>
      </c>
      <c r="BD46" s="18">
        <v>26.718898233260028</v>
      </c>
      <c r="BE46" s="18">
        <v>27.823549676111078</v>
      </c>
      <c r="BF46" s="18">
        <v>24.505638377020759</v>
      </c>
      <c r="BG46" s="18">
        <v>25.749137364496228</v>
      </c>
      <c r="BH46" s="18">
        <v>27.204085243964165</v>
      </c>
      <c r="BI46" s="18">
        <v>28.669139014518855</v>
      </c>
      <c r="BJ46" s="18">
        <v>32.781855304767753</v>
      </c>
      <c r="BK46" s="18">
        <v>33.612247351923401</v>
      </c>
      <c r="BL46" s="18">
        <v>32.987634309369724</v>
      </c>
      <c r="BM46" s="18">
        <v>34.017263033939216</v>
      </c>
      <c r="BN46" s="18">
        <v>34.326011383563774</v>
      </c>
      <c r="BO46" s="18">
        <v>33.796511156848091</v>
      </c>
      <c r="BP46" s="18">
        <v>33.37018870405867</v>
      </c>
      <c r="BQ46" s="18">
        <v>34.442288755529461</v>
      </c>
      <c r="BR46" s="18">
        <v>36.038047290715092</v>
      </c>
      <c r="BS46" s="18">
        <v>36.831857459215371</v>
      </c>
      <c r="BT46" s="18">
        <v>37.521157620300471</v>
      </c>
      <c r="BU46" s="18">
        <v>38.474937629769073</v>
      </c>
      <c r="BV46" s="18">
        <v>39.261944220057579</v>
      </c>
      <c r="BW46" s="18">
        <v>37.675420901133897</v>
      </c>
      <c r="BX46" s="18">
        <v>36.825662559168777</v>
      </c>
      <c r="BY46" s="18">
        <v>40.970972319639785</v>
      </c>
      <c r="BZ46" s="51">
        <v>38.457741980696198</v>
      </c>
      <c r="CA46" s="55">
        <v>35.098298085788741</v>
      </c>
      <c r="CB46" s="53">
        <v>41.337143340123426</v>
      </c>
      <c r="CC46" s="53">
        <v>43.351816593391675</v>
      </c>
      <c r="CD46" s="53">
        <v>39.613821064794962</v>
      </c>
      <c r="CE46" s="53">
        <v>34.108615288043922</v>
      </c>
      <c r="CF46" s="53">
        <v>36.093802657160602</v>
      </c>
      <c r="CG46" s="53">
        <v>39.423760990000517</v>
      </c>
      <c r="CH46" s="53">
        <v>38.625329744813143</v>
      </c>
    </row>
    <row r="47" spans="1:86" x14ac:dyDescent="0.3">
      <c r="A47" s="20" t="s">
        <v>234</v>
      </c>
      <c r="B47" s="18">
        <v>9.8307307755498012</v>
      </c>
      <c r="C47" s="18">
        <v>10.024196219878341</v>
      </c>
      <c r="D47" s="18">
        <v>10.14842185159721</v>
      </c>
      <c r="E47" s="18">
        <v>10.194361596661281</v>
      </c>
      <c r="F47" s="18">
        <v>10.225828607420571</v>
      </c>
      <c r="G47" s="18">
        <v>10.412347490484905</v>
      </c>
      <c r="H47" s="18">
        <v>10.75884842742046</v>
      </c>
      <c r="I47" s="18">
        <v>10.845266703943551</v>
      </c>
      <c r="J47" s="18">
        <v>10.997670497867121</v>
      </c>
      <c r="K47" s="18">
        <v>10.999911637593643</v>
      </c>
      <c r="L47" s="18">
        <v>11.481801461817289</v>
      </c>
      <c r="M47" s="18">
        <v>11.463689449949243</v>
      </c>
      <c r="N47" s="18">
        <v>9.8513044507904688</v>
      </c>
      <c r="O47" s="18">
        <v>10.344349780346434</v>
      </c>
      <c r="P47" s="18">
        <v>11.225937206750352</v>
      </c>
      <c r="Q47" s="18">
        <v>11.616291550085515</v>
      </c>
      <c r="R47" s="18">
        <v>9.9033789481274859</v>
      </c>
      <c r="S47" s="18">
        <v>9.8616644051669446</v>
      </c>
      <c r="T47" s="18">
        <v>10.350631225065362</v>
      </c>
      <c r="U47" s="18">
        <v>12.006416584336197</v>
      </c>
      <c r="V47" s="18">
        <v>15.92709028480337</v>
      </c>
      <c r="W47" s="18">
        <v>15.709223577984641</v>
      </c>
      <c r="X47" s="18">
        <v>16.407352605227111</v>
      </c>
      <c r="Y47" s="18">
        <v>16.384240517735659</v>
      </c>
      <c r="Z47" s="18">
        <v>15.911447304916997</v>
      </c>
      <c r="AA47" s="18">
        <v>16.532554228728387</v>
      </c>
      <c r="AB47" s="18">
        <v>17.632356117136617</v>
      </c>
      <c r="AC47" s="18">
        <v>17.746642349218007</v>
      </c>
      <c r="AD47" s="18">
        <v>18.113325211752098</v>
      </c>
      <c r="AE47" s="18">
        <v>17.915373288375136</v>
      </c>
      <c r="AF47" s="18">
        <v>17.843177351429802</v>
      </c>
      <c r="AG47" s="18">
        <v>17.862124148442941</v>
      </c>
      <c r="AH47" s="18">
        <v>17.618595081809129</v>
      </c>
      <c r="AI47" s="18">
        <v>17.667176342155955</v>
      </c>
      <c r="AJ47" s="18">
        <v>18.238492741259574</v>
      </c>
      <c r="AK47" s="18">
        <v>19.155735834775328</v>
      </c>
      <c r="AL47" s="18">
        <v>19.354030315604223</v>
      </c>
      <c r="AM47" s="18">
        <v>19.945688169795449</v>
      </c>
      <c r="AN47" s="18">
        <v>20.243533358971469</v>
      </c>
      <c r="AO47" s="18">
        <v>20.751748155628881</v>
      </c>
      <c r="AP47" s="18">
        <v>20.611685021445517</v>
      </c>
      <c r="AQ47" s="18">
        <v>20.603377197499224</v>
      </c>
      <c r="AR47" s="18">
        <v>20.878785061950389</v>
      </c>
      <c r="AS47" s="18">
        <v>21.549152719104864</v>
      </c>
      <c r="AT47" s="18">
        <v>21.153232798355944</v>
      </c>
      <c r="AU47" s="18">
        <v>21.16596359163178</v>
      </c>
      <c r="AV47" s="18">
        <v>21.936817193359921</v>
      </c>
      <c r="AW47" s="18">
        <v>22.16398641665236</v>
      </c>
      <c r="AX47" s="18">
        <v>22.224410365463015</v>
      </c>
      <c r="AY47" s="18">
        <v>22.030906261276478</v>
      </c>
      <c r="AZ47" s="18">
        <v>22.675550272438024</v>
      </c>
      <c r="BA47" s="18">
        <v>23.08613310082249</v>
      </c>
      <c r="BB47" s="18">
        <v>23.391648398381257</v>
      </c>
      <c r="BC47" s="18">
        <v>23.494250242347732</v>
      </c>
      <c r="BD47" s="18">
        <v>24.526007928998258</v>
      </c>
      <c r="BE47" s="18">
        <v>23.838093430272771</v>
      </c>
      <c r="BF47" s="18">
        <v>25.644086745362387</v>
      </c>
      <c r="BG47" s="18">
        <v>23.967557092529518</v>
      </c>
      <c r="BH47" s="18">
        <v>24.215333594085976</v>
      </c>
      <c r="BI47" s="18">
        <v>26.288022568022111</v>
      </c>
      <c r="BJ47" s="18">
        <v>26.106985705737017</v>
      </c>
      <c r="BK47" s="18">
        <v>26.132985168975985</v>
      </c>
      <c r="BL47" s="18">
        <v>25.910792461415042</v>
      </c>
      <c r="BM47" s="18">
        <v>27.382236663871943</v>
      </c>
      <c r="BN47" s="18">
        <v>28.298020353735289</v>
      </c>
      <c r="BO47" s="18">
        <v>29.000493421753703</v>
      </c>
      <c r="BP47" s="18">
        <v>29.718279510750143</v>
      </c>
      <c r="BQ47" s="18">
        <v>30.445206713760893</v>
      </c>
      <c r="BR47" s="18">
        <v>28.840337754624411</v>
      </c>
      <c r="BS47" s="18">
        <v>29.05983308378287</v>
      </c>
      <c r="BT47" s="18">
        <v>28.420423773451802</v>
      </c>
      <c r="BU47" s="18">
        <v>29.527405388140906</v>
      </c>
      <c r="BV47" s="18">
        <v>30.271111634467093</v>
      </c>
      <c r="BW47" s="18">
        <v>31.029349104120115</v>
      </c>
      <c r="BX47" s="18">
        <v>31.187248947522399</v>
      </c>
      <c r="BY47" s="18">
        <v>31.109290313890398</v>
      </c>
      <c r="BZ47" s="51">
        <v>29.152699790333102</v>
      </c>
      <c r="CA47" s="55">
        <v>29.660471592594909</v>
      </c>
      <c r="CB47" s="53">
        <v>30.314486013379895</v>
      </c>
      <c r="CC47" s="53">
        <v>31.120342603692105</v>
      </c>
      <c r="CD47" s="53">
        <v>29.909140915559135</v>
      </c>
      <c r="CE47" s="53">
        <v>30.426118197469776</v>
      </c>
      <c r="CF47" s="53">
        <v>30.43099575539847</v>
      </c>
      <c r="CG47" s="53">
        <v>31.773745131572646</v>
      </c>
      <c r="CH47" s="53">
        <v>30.295073922482345</v>
      </c>
    </row>
    <row r="48" spans="1:86" ht="15" thickBot="1" x14ac:dyDescent="0.35">
      <c r="A48" s="25" t="s">
        <v>13</v>
      </c>
      <c r="B48" s="18">
        <v>63.315072653949215</v>
      </c>
      <c r="C48" s="18">
        <v>73.516935379620023</v>
      </c>
      <c r="D48" s="18">
        <v>66.569828304769118</v>
      </c>
      <c r="E48" s="18">
        <v>85.142946849446545</v>
      </c>
      <c r="F48" s="18">
        <v>77.308539680224285</v>
      </c>
      <c r="G48" s="18">
        <v>92.030658272013454</v>
      </c>
      <c r="H48" s="18">
        <v>92.945010661790363</v>
      </c>
      <c r="I48" s="18">
        <v>46.188602959478089</v>
      </c>
      <c r="J48" s="18">
        <v>90.142467172997272</v>
      </c>
      <c r="K48" s="18">
        <v>98.137305252333022</v>
      </c>
      <c r="L48" s="18">
        <v>64.533956146141918</v>
      </c>
      <c r="M48" s="18">
        <v>66.568167729009929</v>
      </c>
      <c r="N48" s="18">
        <v>98.971814933304273</v>
      </c>
      <c r="O48" s="18">
        <v>88.874087404202001</v>
      </c>
      <c r="P48" s="18">
        <v>117.20748421898634</v>
      </c>
      <c r="Q48" s="18">
        <v>67.256679792385526</v>
      </c>
      <c r="R48" s="18">
        <v>93.809556708960173</v>
      </c>
      <c r="S48" s="18">
        <v>111.3417192976944</v>
      </c>
      <c r="T48" s="18">
        <v>125.06330155587537</v>
      </c>
      <c r="U48" s="18">
        <v>68.501792913558575</v>
      </c>
      <c r="V48" s="18">
        <v>117.02642077225175</v>
      </c>
      <c r="W48" s="18">
        <v>181.2697422400617</v>
      </c>
      <c r="X48" s="18">
        <v>112.31629277169037</v>
      </c>
      <c r="Y48" s="18">
        <v>86.223459799115886</v>
      </c>
      <c r="Z48" s="18">
        <v>140.75662189106134</v>
      </c>
      <c r="AA48" s="18">
        <v>130.49025006291799</v>
      </c>
      <c r="AB48" s="18">
        <v>135.73027099980476</v>
      </c>
      <c r="AC48" s="18">
        <v>102.69285704621588</v>
      </c>
      <c r="AD48" s="18">
        <v>139.48217209419465</v>
      </c>
      <c r="AE48" s="18">
        <v>111.91354210121204</v>
      </c>
      <c r="AF48" s="18">
        <v>145.08108770774734</v>
      </c>
      <c r="AG48" s="18">
        <v>135.28419809684576</v>
      </c>
      <c r="AH48" s="18">
        <v>126.37951294467928</v>
      </c>
      <c r="AI48" s="18">
        <v>128.29539422607294</v>
      </c>
      <c r="AJ48" s="18">
        <v>142.02950306267383</v>
      </c>
      <c r="AK48" s="18">
        <v>103.04958976657406</v>
      </c>
      <c r="AL48" s="18">
        <v>135.22011671616963</v>
      </c>
      <c r="AM48" s="18">
        <v>154.68658284439678</v>
      </c>
      <c r="AN48" s="18">
        <v>121.4238039965129</v>
      </c>
      <c r="AO48" s="18">
        <v>90.105496442920568</v>
      </c>
      <c r="AP48" s="18">
        <v>131.66779677301776</v>
      </c>
      <c r="AQ48" s="18">
        <v>115.71152488359056</v>
      </c>
      <c r="AR48" s="18">
        <v>153.38258621715423</v>
      </c>
      <c r="AS48" s="18">
        <v>124.94009212623749</v>
      </c>
      <c r="AT48" s="18">
        <v>137.19520185594266</v>
      </c>
      <c r="AU48" s="18">
        <v>160.29144490527298</v>
      </c>
      <c r="AV48" s="18">
        <v>155.61370189913981</v>
      </c>
      <c r="AW48" s="18">
        <v>108.49965133964443</v>
      </c>
      <c r="AX48" s="18">
        <v>184.99598252426884</v>
      </c>
      <c r="AY48" s="18">
        <v>119.19346527213469</v>
      </c>
      <c r="AZ48" s="18">
        <v>143.05553964024941</v>
      </c>
      <c r="BA48" s="18">
        <v>118.62501256334724</v>
      </c>
      <c r="BB48" s="18">
        <v>156.59564559961493</v>
      </c>
      <c r="BC48" s="18">
        <v>182.77690578557014</v>
      </c>
      <c r="BD48" s="18">
        <v>176.88901577977157</v>
      </c>
      <c r="BE48" s="18">
        <v>127.31543283504359</v>
      </c>
      <c r="BF48" s="18">
        <v>233.019526870096</v>
      </c>
      <c r="BG48" s="18">
        <v>161.93066852461999</v>
      </c>
      <c r="BH48" s="18">
        <v>196.35196856944663</v>
      </c>
      <c r="BI48" s="18">
        <v>129.46283603583754</v>
      </c>
      <c r="BJ48" s="18">
        <v>172.84041923052294</v>
      </c>
      <c r="BK48" s="18">
        <v>186.28600212346669</v>
      </c>
      <c r="BL48" s="18">
        <v>201.47529891574331</v>
      </c>
      <c r="BM48" s="18">
        <v>232.97627973026695</v>
      </c>
      <c r="BN48" s="18">
        <v>172.25119534284039</v>
      </c>
      <c r="BO48" s="18">
        <v>163.80060595585894</v>
      </c>
      <c r="BP48" s="18">
        <v>234.2614885703972</v>
      </c>
      <c r="BQ48" s="18">
        <v>296.47371013090356</v>
      </c>
      <c r="BR48" s="18">
        <v>224.0125864376252</v>
      </c>
      <c r="BS48" s="18">
        <v>264.40787590499508</v>
      </c>
      <c r="BT48" s="18">
        <v>236.11460617354203</v>
      </c>
      <c r="BU48" s="18">
        <v>222.55093148383767</v>
      </c>
      <c r="BV48" s="18">
        <v>252.0347509637383</v>
      </c>
      <c r="BW48" s="18">
        <v>276.08632199737235</v>
      </c>
      <c r="BX48" s="18">
        <v>304.29854985887096</v>
      </c>
      <c r="BY48" s="18">
        <v>214.68037718001827</v>
      </c>
      <c r="BZ48" s="51">
        <v>271.91936074113477</v>
      </c>
      <c r="CA48" s="55">
        <v>319.64125415604462</v>
      </c>
      <c r="CB48" s="53">
        <v>323.82738875961218</v>
      </c>
      <c r="CC48" s="53">
        <v>256.89999634320873</v>
      </c>
      <c r="CD48" s="53">
        <v>281.47740470808833</v>
      </c>
      <c r="CE48" s="53">
        <v>372.3524005044988</v>
      </c>
      <c r="CF48" s="53">
        <v>386.73848103135862</v>
      </c>
      <c r="CG48" s="53">
        <v>304.1197137560543</v>
      </c>
      <c r="CH48" s="53">
        <v>311.38889301331977</v>
      </c>
    </row>
    <row r="49" spans="1:86" ht="15.6" thickTop="1" thickBot="1" x14ac:dyDescent="0.35">
      <c r="A49" s="22" t="s">
        <v>14</v>
      </c>
      <c r="B49" s="23">
        <v>722.22729272357196</v>
      </c>
      <c r="C49" s="23">
        <v>768.89039178200892</v>
      </c>
      <c r="D49" s="23">
        <v>713.42827451925973</v>
      </c>
      <c r="E49" s="23">
        <v>848.93132494156407</v>
      </c>
      <c r="F49" s="23">
        <v>767.5342830593878</v>
      </c>
      <c r="G49" s="23">
        <v>819.64159595055014</v>
      </c>
      <c r="H49" s="23">
        <v>842.95645820777372</v>
      </c>
      <c r="I49" s="23">
        <v>833.90352288934059</v>
      </c>
      <c r="J49" s="23">
        <v>874.36282588434347</v>
      </c>
      <c r="K49" s="23">
        <v>905.65313653847443</v>
      </c>
      <c r="L49" s="23">
        <v>974.30639838942625</v>
      </c>
      <c r="M49" s="23">
        <v>903.53429133192412</v>
      </c>
      <c r="N49" s="23">
        <v>976.00097085754135</v>
      </c>
      <c r="O49" s="23">
        <v>954.46655047287436</v>
      </c>
      <c r="P49" s="23">
        <v>1023.879045117054</v>
      </c>
      <c r="Q49" s="23">
        <v>968.54830452899819</v>
      </c>
      <c r="R49" s="23">
        <v>980.3012683913073</v>
      </c>
      <c r="S49" s="23">
        <v>998.71931806078396</v>
      </c>
      <c r="T49" s="23">
        <v>1089.0676456105182</v>
      </c>
      <c r="U49" s="23">
        <v>1093.6776241292102</v>
      </c>
      <c r="V49" s="23">
        <v>1126.2007519234553</v>
      </c>
      <c r="W49" s="23">
        <v>1171.3955159625064</v>
      </c>
      <c r="X49" s="23">
        <v>1200.944900627931</v>
      </c>
      <c r="Y49" s="23">
        <v>1146.8069084333795</v>
      </c>
      <c r="Z49" s="23">
        <v>1141.0297518731413</v>
      </c>
      <c r="AA49" s="23">
        <v>1220.9040145681154</v>
      </c>
      <c r="AB49" s="23">
        <v>1237.86407394655</v>
      </c>
      <c r="AC49" s="23">
        <v>1194.8571596121938</v>
      </c>
      <c r="AD49" s="23">
        <v>1201.2663870012461</v>
      </c>
      <c r="AE49" s="23">
        <v>1246.530027977733</v>
      </c>
      <c r="AF49" s="23">
        <v>1275.8293250121944</v>
      </c>
      <c r="AG49" s="23">
        <v>1282.9342600088266</v>
      </c>
      <c r="AH49" s="23">
        <v>1270.6521389455813</v>
      </c>
      <c r="AI49" s="23">
        <v>1290.0721689791376</v>
      </c>
      <c r="AJ49" s="23">
        <v>1431.1704488112809</v>
      </c>
      <c r="AK49" s="23">
        <v>1332.0372432639995</v>
      </c>
      <c r="AL49" s="23">
        <v>1382.1651574157952</v>
      </c>
      <c r="AM49" s="23">
        <v>1550.0968015264111</v>
      </c>
      <c r="AN49" s="23">
        <v>1560.3006695026065</v>
      </c>
      <c r="AO49" s="23">
        <v>1510.2363715551874</v>
      </c>
      <c r="AP49" s="23">
        <v>1490.3953668850122</v>
      </c>
      <c r="AQ49" s="23">
        <v>1647.2672237708457</v>
      </c>
      <c r="AR49" s="23">
        <v>1672.8999365314205</v>
      </c>
      <c r="AS49" s="23">
        <v>1648.7504728127215</v>
      </c>
      <c r="AT49" s="23">
        <v>1545.8201210262487</v>
      </c>
      <c r="AU49" s="23">
        <v>1694.3255058074851</v>
      </c>
      <c r="AV49" s="23">
        <v>1725.9694566471212</v>
      </c>
      <c r="AW49" s="23">
        <v>1783.8259165191448</v>
      </c>
      <c r="AX49" s="23">
        <v>1669.0843770922766</v>
      </c>
      <c r="AY49" s="23">
        <v>1781.1808544060873</v>
      </c>
      <c r="AZ49" s="23">
        <v>1961.6026713844622</v>
      </c>
      <c r="BA49" s="23">
        <v>1934.6800971171735</v>
      </c>
      <c r="BB49" s="23">
        <v>1862.7648945333974</v>
      </c>
      <c r="BC49" s="23">
        <v>1972.5017649291779</v>
      </c>
      <c r="BD49" s="23">
        <v>1923.4863142151112</v>
      </c>
      <c r="BE49" s="23">
        <v>1961.204026322315</v>
      </c>
      <c r="BF49" s="23">
        <v>1958.8436256419368</v>
      </c>
      <c r="BG49" s="23">
        <v>2074.1130956307998</v>
      </c>
      <c r="BH49" s="23">
        <v>2201.2100497718948</v>
      </c>
      <c r="BI49" s="23">
        <v>2151.0332289553685</v>
      </c>
      <c r="BJ49" s="23">
        <v>2041.7352566691163</v>
      </c>
      <c r="BK49" s="23">
        <v>2201.5773353233062</v>
      </c>
      <c r="BL49" s="23">
        <v>2205.9807489760105</v>
      </c>
      <c r="BM49" s="23">
        <v>2505.9126590315664</v>
      </c>
      <c r="BN49" s="23">
        <v>2226.0483700921272</v>
      </c>
      <c r="BO49" s="23">
        <v>2455.7900864313424</v>
      </c>
      <c r="BP49" s="23">
        <v>2463.4810481441082</v>
      </c>
      <c r="BQ49" s="23">
        <v>2377.0134953324214</v>
      </c>
      <c r="BR49" s="23">
        <v>2422.0197071657058</v>
      </c>
      <c r="BS49" s="23">
        <v>2549.9788421703579</v>
      </c>
      <c r="BT49" s="23">
        <v>2527.0834975224325</v>
      </c>
      <c r="BU49" s="23">
        <v>2750.0059531415031</v>
      </c>
      <c r="BV49" s="23">
        <v>2503.5387258133642</v>
      </c>
      <c r="BW49" s="23">
        <v>2622.8253526735457</v>
      </c>
      <c r="BX49" s="23">
        <v>2664.2195829638367</v>
      </c>
      <c r="BY49" s="23">
        <v>2809.6463385492521</v>
      </c>
      <c r="BZ49" s="56">
        <v>2657.9130474645481</v>
      </c>
      <c r="CA49" s="57">
        <v>2782.5956695191753</v>
      </c>
      <c r="CB49" s="58">
        <v>2764.8576283168904</v>
      </c>
      <c r="CC49" s="58">
        <v>2890.9576546993862</v>
      </c>
      <c r="CD49" s="58">
        <v>2798.86264226408</v>
      </c>
      <c r="CE49" s="58">
        <v>2984.3642390141054</v>
      </c>
      <c r="CF49" s="58">
        <v>2914.6412627413129</v>
      </c>
      <c r="CG49" s="58">
        <v>3071.3368559805035</v>
      </c>
      <c r="CH49" s="58">
        <v>2937.3758492306406</v>
      </c>
    </row>
    <row r="50" spans="1:86" ht="15" thickTop="1" x14ac:dyDescent="0.3">
      <c r="A50" s="19" t="s">
        <v>235</v>
      </c>
      <c r="B50" s="18">
        <v>179.14227707359692</v>
      </c>
      <c r="C50" s="18">
        <v>206.91117088392156</v>
      </c>
      <c r="D50" s="18">
        <v>189.72501636723291</v>
      </c>
      <c r="E50" s="18">
        <v>193.65717969917884</v>
      </c>
      <c r="F50" s="18">
        <v>186.92232200265354</v>
      </c>
      <c r="G50" s="18">
        <v>211.88726246228893</v>
      </c>
      <c r="H50" s="18">
        <v>195.57629899320136</v>
      </c>
      <c r="I50" s="18">
        <v>194.46899689829456</v>
      </c>
      <c r="J50" s="18">
        <v>212.17151352819693</v>
      </c>
      <c r="K50" s="18">
        <v>235.87826845980666</v>
      </c>
      <c r="L50" s="18">
        <v>232.52658596865894</v>
      </c>
      <c r="M50" s="18">
        <v>227.26217339416678</v>
      </c>
      <c r="N50" s="18">
        <v>218.56374123455214</v>
      </c>
      <c r="O50" s="18">
        <v>238.35214718777411</v>
      </c>
      <c r="P50" s="18">
        <v>253.11816634111074</v>
      </c>
      <c r="Q50" s="18">
        <v>251.70223412387455</v>
      </c>
      <c r="R50" s="18">
        <v>236.97664623422722</v>
      </c>
      <c r="S50" s="18">
        <v>259.39031631112039</v>
      </c>
      <c r="T50" s="18">
        <v>270.7085224379781</v>
      </c>
      <c r="U50" s="18">
        <v>286.29483388904822</v>
      </c>
      <c r="V50" s="18">
        <v>282.63158228830599</v>
      </c>
      <c r="W50" s="18">
        <v>310.62781491180351</v>
      </c>
      <c r="X50" s="18">
        <v>315.01146631229983</v>
      </c>
      <c r="Y50" s="18">
        <v>318.34448136096233</v>
      </c>
      <c r="Z50" s="18">
        <v>286.68929601947264</v>
      </c>
      <c r="AA50" s="18">
        <v>311.98364879437008</v>
      </c>
      <c r="AB50" s="18">
        <v>335.75481943177385</v>
      </c>
      <c r="AC50" s="18">
        <v>329.33323575438345</v>
      </c>
      <c r="AD50" s="18">
        <v>348.69527112270282</v>
      </c>
      <c r="AE50" s="18">
        <v>356.23918077080106</v>
      </c>
      <c r="AF50" s="18">
        <v>359.9469250504028</v>
      </c>
      <c r="AG50" s="18">
        <v>388.94662305609302</v>
      </c>
      <c r="AH50" s="18">
        <v>352.60775700152431</v>
      </c>
      <c r="AI50" s="18">
        <v>365.66315814849213</v>
      </c>
      <c r="AJ50" s="18">
        <v>406.71185108789484</v>
      </c>
      <c r="AK50" s="18">
        <v>393.49923376208807</v>
      </c>
      <c r="AL50" s="18">
        <v>429.69505926196291</v>
      </c>
      <c r="AM50" s="18">
        <v>517.53675300429575</v>
      </c>
      <c r="AN50" s="18">
        <v>508.07283028982312</v>
      </c>
      <c r="AO50" s="18">
        <v>473.4893574439181</v>
      </c>
      <c r="AP50" s="18">
        <v>472.91224575568054</v>
      </c>
      <c r="AQ50" s="18">
        <v>515.46728600080542</v>
      </c>
      <c r="AR50" s="18">
        <v>514.02089086266801</v>
      </c>
      <c r="AS50" s="18">
        <v>495.39657738084554</v>
      </c>
      <c r="AT50" s="18">
        <v>503.75527468053679</v>
      </c>
      <c r="AU50" s="18">
        <v>541.650168861466</v>
      </c>
      <c r="AV50" s="18">
        <v>549.71782371366839</v>
      </c>
      <c r="AW50" s="18">
        <v>536.19573274432889</v>
      </c>
      <c r="AX50" s="18">
        <v>553.11838973696194</v>
      </c>
      <c r="AY50" s="18">
        <v>545.26954237264158</v>
      </c>
      <c r="AZ50" s="18">
        <v>595.6312572600375</v>
      </c>
      <c r="BA50" s="18">
        <v>582.33581063035888</v>
      </c>
      <c r="BB50" s="18">
        <v>592.26587418121971</v>
      </c>
      <c r="BC50" s="18">
        <v>605.80721634511008</v>
      </c>
      <c r="BD50" s="18">
        <v>621.53020308522468</v>
      </c>
      <c r="BE50" s="18">
        <v>616.63570638844556</v>
      </c>
      <c r="BF50" s="18">
        <v>623.09627347957587</v>
      </c>
      <c r="BG50" s="18">
        <v>641.70627846860407</v>
      </c>
      <c r="BH50" s="18">
        <v>665.16787912107691</v>
      </c>
      <c r="BI50" s="18">
        <v>654.1835689307436</v>
      </c>
      <c r="BJ50" s="18">
        <v>639.74667498784424</v>
      </c>
      <c r="BK50" s="18">
        <v>676.60506304278078</v>
      </c>
      <c r="BL50" s="18">
        <v>705.37648542167722</v>
      </c>
      <c r="BM50" s="18">
        <v>768.82477654769775</v>
      </c>
      <c r="BN50" s="18">
        <v>673.10064786167493</v>
      </c>
      <c r="BO50" s="18">
        <v>733.62685277164496</v>
      </c>
      <c r="BP50" s="18">
        <v>743.11795523758917</v>
      </c>
      <c r="BQ50" s="18">
        <v>741.91354412909072</v>
      </c>
      <c r="BR50" s="18">
        <v>667.67400630369502</v>
      </c>
      <c r="BS50" s="18">
        <v>730.55347365581201</v>
      </c>
      <c r="BT50" s="18">
        <v>798.96656162712327</v>
      </c>
      <c r="BU50" s="18">
        <v>754.41495841336985</v>
      </c>
      <c r="BV50" s="18">
        <v>699.26895422540429</v>
      </c>
      <c r="BW50" s="18">
        <v>823.32619808448044</v>
      </c>
      <c r="BX50" s="18">
        <v>822.59417973920108</v>
      </c>
      <c r="BY50" s="18">
        <v>767.43466795091354</v>
      </c>
      <c r="BZ50" s="51">
        <v>750.35759735524039</v>
      </c>
      <c r="CA50" s="55">
        <v>845.67775508973068</v>
      </c>
      <c r="CB50" s="53">
        <v>824.98236051816718</v>
      </c>
      <c r="CC50" s="53">
        <v>785.66028703686152</v>
      </c>
      <c r="CD50" s="53">
        <v>807.23705196662104</v>
      </c>
      <c r="CE50" s="53">
        <v>885.90632078239287</v>
      </c>
      <c r="CF50" s="53">
        <v>854.17514862964254</v>
      </c>
      <c r="CG50" s="53">
        <v>814.94947862134404</v>
      </c>
      <c r="CH50" s="53">
        <v>832.03986919108752</v>
      </c>
    </row>
    <row r="51" spans="1:86" x14ac:dyDescent="0.3">
      <c r="A51" s="20" t="s">
        <v>236</v>
      </c>
      <c r="B51" s="18">
        <v>42.010613084900683</v>
      </c>
      <c r="C51" s="18">
        <v>50.249057354146174</v>
      </c>
      <c r="D51" s="18">
        <v>48.979204952541707</v>
      </c>
      <c r="E51" s="18">
        <v>55.802835262748317</v>
      </c>
      <c r="F51" s="18">
        <v>57.232513263660749</v>
      </c>
      <c r="G51" s="18">
        <v>69.839050894724664</v>
      </c>
      <c r="H51" s="18">
        <v>67.716282741249856</v>
      </c>
      <c r="I51" s="18">
        <v>72.915605672119369</v>
      </c>
      <c r="J51" s="18">
        <v>83.774133947142715</v>
      </c>
      <c r="K51" s="18">
        <v>92.285132166940571</v>
      </c>
      <c r="L51" s="18">
        <v>91.235789276567587</v>
      </c>
      <c r="M51" s="18">
        <v>89.372616106649971</v>
      </c>
      <c r="N51" s="18">
        <v>89.771843014446532</v>
      </c>
      <c r="O51" s="18">
        <v>97.675901179445475</v>
      </c>
      <c r="P51" s="18">
        <v>104.74937370098775</v>
      </c>
      <c r="Q51" s="18">
        <v>110.87874703746046</v>
      </c>
      <c r="R51" s="18">
        <v>105.42007883356835</v>
      </c>
      <c r="S51" s="18">
        <v>117.13707480267952</v>
      </c>
      <c r="T51" s="18">
        <v>118.63413143260762</v>
      </c>
      <c r="U51" s="18">
        <v>118.83338568888846</v>
      </c>
      <c r="V51" s="18">
        <v>113.01920242624158</v>
      </c>
      <c r="W51" s="18">
        <v>130.21643982799839</v>
      </c>
      <c r="X51" s="18">
        <v>135.7701849833648</v>
      </c>
      <c r="Y51" s="18">
        <v>138.27391316197307</v>
      </c>
      <c r="Z51" s="18">
        <v>130.73380917148256</v>
      </c>
      <c r="AA51" s="18">
        <v>144.49905480257971</v>
      </c>
      <c r="AB51" s="18">
        <v>153.47832852269929</v>
      </c>
      <c r="AC51" s="18">
        <v>137.45280750323826</v>
      </c>
      <c r="AD51" s="18">
        <v>129.63763767198932</v>
      </c>
      <c r="AE51" s="18">
        <v>122.49198207014126</v>
      </c>
      <c r="AF51" s="18">
        <v>123.07859207806808</v>
      </c>
      <c r="AG51" s="18">
        <v>140.20778817980167</v>
      </c>
      <c r="AH51" s="18">
        <v>131.52687240340816</v>
      </c>
      <c r="AI51" s="18">
        <v>136.23331272005379</v>
      </c>
      <c r="AJ51" s="18">
        <v>145.33147066620589</v>
      </c>
      <c r="AK51" s="18">
        <v>122.28134421033209</v>
      </c>
      <c r="AL51" s="18">
        <v>145.538056647242</v>
      </c>
      <c r="AM51" s="18">
        <v>152.18894577747216</v>
      </c>
      <c r="AN51" s="18">
        <v>139.31144259249444</v>
      </c>
      <c r="AO51" s="18">
        <v>132.72655498279116</v>
      </c>
      <c r="AP51" s="18">
        <v>147.81738440230595</v>
      </c>
      <c r="AQ51" s="18">
        <v>175.25881664763884</v>
      </c>
      <c r="AR51" s="18">
        <v>183.67420203556526</v>
      </c>
      <c r="AS51" s="18">
        <v>177.62259691448989</v>
      </c>
      <c r="AT51" s="18">
        <v>174.66044152460697</v>
      </c>
      <c r="AU51" s="18">
        <v>189.96013964549996</v>
      </c>
      <c r="AV51" s="18">
        <v>196.6606223912593</v>
      </c>
      <c r="AW51" s="18">
        <v>199.50779643863376</v>
      </c>
      <c r="AX51" s="18">
        <v>191.995816618003</v>
      </c>
      <c r="AY51" s="18">
        <v>196.59497643802078</v>
      </c>
      <c r="AZ51" s="18">
        <v>212.79867046555958</v>
      </c>
      <c r="BA51" s="18">
        <v>196.17853647841693</v>
      </c>
      <c r="BB51" s="18">
        <v>202.41159471049696</v>
      </c>
      <c r="BC51" s="18">
        <v>197.05127644007831</v>
      </c>
      <c r="BD51" s="18">
        <v>208.62415869430751</v>
      </c>
      <c r="BE51" s="18">
        <v>215.74297015511743</v>
      </c>
      <c r="BF51" s="18">
        <v>212.02557240273666</v>
      </c>
      <c r="BG51" s="18">
        <v>232.59658959700536</v>
      </c>
      <c r="BH51" s="18">
        <v>248.17860512433182</v>
      </c>
      <c r="BI51" s="18">
        <v>237.69823287592629</v>
      </c>
      <c r="BJ51" s="18">
        <v>221.01131900259691</v>
      </c>
      <c r="BK51" s="18">
        <v>228.86666144816152</v>
      </c>
      <c r="BL51" s="18">
        <v>256.07668421712071</v>
      </c>
      <c r="BM51" s="18">
        <v>287.64133533212072</v>
      </c>
      <c r="BN51" s="18">
        <v>244.59825880856658</v>
      </c>
      <c r="BO51" s="18">
        <v>275.01806431190164</v>
      </c>
      <c r="BP51" s="18">
        <v>286.94674918217868</v>
      </c>
      <c r="BQ51" s="18">
        <v>287.48792769735292</v>
      </c>
      <c r="BR51" s="18">
        <v>274.20681812754935</v>
      </c>
      <c r="BS51" s="18">
        <v>298.22692094223402</v>
      </c>
      <c r="BT51" s="18">
        <v>325.367657066167</v>
      </c>
      <c r="BU51" s="18">
        <v>301.84760386404923</v>
      </c>
      <c r="BV51" s="18">
        <v>278.09709684882637</v>
      </c>
      <c r="BW51" s="18">
        <v>322.38461227436096</v>
      </c>
      <c r="BX51" s="18">
        <v>322.41067570027434</v>
      </c>
      <c r="BY51" s="18">
        <v>299.91561517653832</v>
      </c>
      <c r="BZ51" s="51">
        <v>297.98309616632753</v>
      </c>
      <c r="CA51" s="55">
        <v>339.66784340440279</v>
      </c>
      <c r="CB51" s="53">
        <v>338.07713804892239</v>
      </c>
      <c r="CC51" s="53">
        <v>321.55292238034701</v>
      </c>
      <c r="CD51" s="53">
        <v>327.85867782314745</v>
      </c>
      <c r="CE51" s="53">
        <v>364.41015724096303</v>
      </c>
      <c r="CF51" s="53">
        <v>349.42681391212989</v>
      </c>
      <c r="CG51" s="53">
        <v>332.08335102375975</v>
      </c>
      <c r="CH51" s="53">
        <v>349.14307099353363</v>
      </c>
    </row>
    <row r="52" spans="1:86" x14ac:dyDescent="0.3">
      <c r="A52" s="20" t="s">
        <v>237</v>
      </c>
      <c r="B52" s="18">
        <v>23.372642830039151</v>
      </c>
      <c r="C52" s="18">
        <v>24.026535784483293</v>
      </c>
      <c r="D52" s="18">
        <v>25.337250232855762</v>
      </c>
      <c r="E52" s="18">
        <v>27.314471570575368</v>
      </c>
      <c r="F52" s="18">
        <v>30.496609851612646</v>
      </c>
      <c r="G52" s="18">
        <v>32.930724584491351</v>
      </c>
      <c r="H52" s="18">
        <v>34.608617567901582</v>
      </c>
      <c r="I52" s="18">
        <v>32.862139524065952</v>
      </c>
      <c r="J52" s="18">
        <v>35.546713194345614</v>
      </c>
      <c r="K52" s="18">
        <v>38.58696114005798</v>
      </c>
      <c r="L52" s="18">
        <v>36.696921916889458</v>
      </c>
      <c r="M52" s="18">
        <v>45.928062434471428</v>
      </c>
      <c r="N52" s="18">
        <v>63.211470398178442</v>
      </c>
      <c r="O52" s="18">
        <v>41.044095594575232</v>
      </c>
      <c r="P52" s="18">
        <v>29.215422981558525</v>
      </c>
      <c r="Q52" s="18">
        <v>24.454361307890792</v>
      </c>
      <c r="R52" s="18">
        <v>29.923087802704252</v>
      </c>
      <c r="S52" s="18">
        <v>40.709901235916838</v>
      </c>
      <c r="T52" s="18">
        <v>49.206718383324294</v>
      </c>
      <c r="U52" s="18">
        <v>55.185924439220251</v>
      </c>
      <c r="V52" s="18">
        <v>42.176923110214439</v>
      </c>
      <c r="W52" s="18">
        <v>43.828169446984148</v>
      </c>
      <c r="X52" s="18">
        <v>45.008969897000419</v>
      </c>
      <c r="Y52" s="18">
        <v>41.58511838385521</v>
      </c>
      <c r="Z52" s="18">
        <v>52.828277041299195</v>
      </c>
      <c r="AA52" s="18">
        <v>47.947118680179734</v>
      </c>
      <c r="AB52" s="18">
        <v>45.666069766612232</v>
      </c>
      <c r="AC52" s="18">
        <v>44.498534511908836</v>
      </c>
      <c r="AD52" s="18">
        <v>50.165098414040173</v>
      </c>
      <c r="AE52" s="18">
        <v>53.325058116766769</v>
      </c>
      <c r="AF52" s="18">
        <v>55.153629260133002</v>
      </c>
      <c r="AG52" s="18">
        <v>58.79321420906011</v>
      </c>
      <c r="AH52" s="18">
        <v>58.885116899258009</v>
      </c>
      <c r="AI52" s="18">
        <v>59.726440944678018</v>
      </c>
      <c r="AJ52" s="18">
        <v>62.293711588310671</v>
      </c>
      <c r="AK52" s="18">
        <v>64.794730567753319</v>
      </c>
      <c r="AL52" s="18">
        <v>64.181364481042834</v>
      </c>
      <c r="AM52" s="18">
        <v>64.806875191472216</v>
      </c>
      <c r="AN52" s="18">
        <v>65.655063989316119</v>
      </c>
      <c r="AO52" s="18">
        <v>68.118696338168817</v>
      </c>
      <c r="AP52" s="18">
        <v>63.068361218476497</v>
      </c>
      <c r="AQ52" s="18">
        <v>63.950096490142073</v>
      </c>
      <c r="AR52" s="18">
        <v>62.388569885794752</v>
      </c>
      <c r="AS52" s="18">
        <v>64.466972405586702</v>
      </c>
      <c r="AT52" s="18">
        <v>69.111992657443579</v>
      </c>
      <c r="AU52" s="18">
        <v>67.147955417570429</v>
      </c>
      <c r="AV52" s="18">
        <v>66.094525241370022</v>
      </c>
      <c r="AW52" s="18">
        <v>67.154526683615913</v>
      </c>
      <c r="AX52" s="18">
        <v>68.61844708111802</v>
      </c>
      <c r="AY52" s="18">
        <v>70.92310869494851</v>
      </c>
      <c r="AZ52" s="18">
        <v>72.574205664448087</v>
      </c>
      <c r="BA52" s="18">
        <v>72.561238559485503</v>
      </c>
      <c r="BB52" s="18">
        <v>73.494120696505249</v>
      </c>
      <c r="BC52" s="18">
        <v>69.495380455618061</v>
      </c>
      <c r="BD52" s="18">
        <v>72.263139874731564</v>
      </c>
      <c r="BE52" s="18">
        <v>76.399358973145169</v>
      </c>
      <c r="BF52" s="18">
        <v>74.746160801697314</v>
      </c>
      <c r="BG52" s="18">
        <v>74.209555079845117</v>
      </c>
      <c r="BH52" s="18">
        <v>74.153057418794305</v>
      </c>
      <c r="BI52" s="18">
        <v>78.563226699663261</v>
      </c>
      <c r="BJ52" s="18">
        <v>84.115954324208985</v>
      </c>
      <c r="BK52" s="18">
        <v>77.29726762939076</v>
      </c>
      <c r="BL52" s="18">
        <v>82.088317305957361</v>
      </c>
      <c r="BM52" s="18">
        <v>78.833460740442831</v>
      </c>
      <c r="BN52" s="18">
        <v>78.838884282428182</v>
      </c>
      <c r="BO52" s="18">
        <v>78.823167095388257</v>
      </c>
      <c r="BP52" s="18">
        <v>83.906158961624726</v>
      </c>
      <c r="BQ52" s="18">
        <v>89.580789660558821</v>
      </c>
      <c r="BR52" s="18">
        <v>87.989192233098549</v>
      </c>
      <c r="BS52" s="18">
        <v>92.740812804129263</v>
      </c>
      <c r="BT52" s="18">
        <v>98.85463650644563</v>
      </c>
      <c r="BU52" s="18">
        <v>94.848358456326551</v>
      </c>
      <c r="BV52" s="18">
        <v>98.661265674943834</v>
      </c>
      <c r="BW52" s="18">
        <v>92.458937851759046</v>
      </c>
      <c r="BX52" s="18">
        <v>89.533324638956614</v>
      </c>
      <c r="BY52" s="18">
        <v>84.67347183434056</v>
      </c>
      <c r="BZ52" s="51">
        <v>85.090059307359226</v>
      </c>
      <c r="CA52" s="55">
        <v>82.502653872463426</v>
      </c>
      <c r="CB52" s="53">
        <v>81.913440795099348</v>
      </c>
      <c r="CC52" s="53">
        <v>85.326846025078069</v>
      </c>
      <c r="CD52" s="53">
        <v>86.926755537916904</v>
      </c>
      <c r="CE52" s="53">
        <v>80.769210779602517</v>
      </c>
      <c r="CF52" s="53">
        <v>85.628057201556317</v>
      </c>
      <c r="CG52" s="53">
        <v>89.418976480924258</v>
      </c>
      <c r="CH52" s="53">
        <v>90.732639226107864</v>
      </c>
    </row>
    <row r="53" spans="1:86" x14ac:dyDescent="0.3">
      <c r="A53" s="20" t="s">
        <v>238</v>
      </c>
      <c r="B53" s="18">
        <v>50.231300534316802</v>
      </c>
      <c r="C53" s="18">
        <v>54.18663140138645</v>
      </c>
      <c r="D53" s="18">
        <v>57.811554325040078</v>
      </c>
      <c r="E53" s="18">
        <v>63.963136216917789</v>
      </c>
      <c r="F53" s="18">
        <v>65.531045065009124</v>
      </c>
      <c r="G53" s="18">
        <v>68.87855095939166</v>
      </c>
      <c r="H53" s="18">
        <v>72.674874516272183</v>
      </c>
      <c r="I53" s="18">
        <v>70.229445071530591</v>
      </c>
      <c r="J53" s="18">
        <v>69.906477144426958</v>
      </c>
      <c r="K53" s="18">
        <v>64.83890340159536</v>
      </c>
      <c r="L53" s="18">
        <v>61.609123927111312</v>
      </c>
      <c r="M53" s="18">
        <v>61.562389519453745</v>
      </c>
      <c r="N53" s="18">
        <v>70.154947563035819</v>
      </c>
      <c r="O53" s="18">
        <v>70.879739329198173</v>
      </c>
      <c r="P53" s="18">
        <v>72.673680949968258</v>
      </c>
      <c r="Q53" s="18">
        <v>74.463568888172148</v>
      </c>
      <c r="R53" s="18">
        <v>72.400963699264622</v>
      </c>
      <c r="S53" s="18">
        <v>70.007562237663166</v>
      </c>
      <c r="T53" s="18">
        <v>71.267799980726181</v>
      </c>
      <c r="U53" s="18">
        <v>70.560861125982314</v>
      </c>
      <c r="V53" s="18">
        <v>71.863439777058232</v>
      </c>
      <c r="W53" s="18">
        <v>78.73999486243784</v>
      </c>
      <c r="X53" s="18">
        <v>85.901767993839826</v>
      </c>
      <c r="Y53" s="18">
        <v>98.135708983898837</v>
      </c>
      <c r="Z53" s="18">
        <v>86.227166677655333</v>
      </c>
      <c r="AA53" s="18">
        <v>85.20014025936095</v>
      </c>
      <c r="AB53" s="18">
        <v>84.748628360164474</v>
      </c>
      <c r="AC53" s="18">
        <v>59.614064702819149</v>
      </c>
      <c r="AD53" s="18">
        <v>68.3973329072669</v>
      </c>
      <c r="AE53" s="18">
        <v>85.506858506987896</v>
      </c>
      <c r="AF53" s="18">
        <v>87.98823359972468</v>
      </c>
      <c r="AG53" s="18">
        <v>67.848574986020594</v>
      </c>
      <c r="AH53" s="18">
        <v>75.549483363010751</v>
      </c>
      <c r="AI53" s="18">
        <v>80.42218864733033</v>
      </c>
      <c r="AJ53" s="18">
        <v>82.594255521589929</v>
      </c>
      <c r="AK53" s="18">
        <v>81.270072468068946</v>
      </c>
      <c r="AL53" s="18">
        <v>78.82213288547743</v>
      </c>
      <c r="AM53" s="18">
        <v>84.67125838487604</v>
      </c>
      <c r="AN53" s="18">
        <v>86.347984076016559</v>
      </c>
      <c r="AO53" s="18">
        <v>91.776624653629653</v>
      </c>
      <c r="AP53" s="18">
        <v>100.9604915637893</v>
      </c>
      <c r="AQ53" s="18">
        <v>104.18462921288616</v>
      </c>
      <c r="AR53" s="18">
        <v>104.4358500489115</v>
      </c>
      <c r="AS53" s="18">
        <v>106.4160291744131</v>
      </c>
      <c r="AT53" s="18">
        <v>113.7435559143085</v>
      </c>
      <c r="AU53" s="18">
        <v>113.84344035459435</v>
      </c>
      <c r="AV53" s="18">
        <v>108.15156653035501</v>
      </c>
      <c r="AW53" s="18">
        <v>102.37443720074202</v>
      </c>
      <c r="AX53" s="18">
        <v>106.89242122419546</v>
      </c>
      <c r="AY53" s="18">
        <v>114.1562368396074</v>
      </c>
      <c r="AZ53" s="18">
        <v>117.02385545659456</v>
      </c>
      <c r="BA53" s="18">
        <v>111.57248647960262</v>
      </c>
      <c r="BB53" s="18">
        <v>112.82325341260224</v>
      </c>
      <c r="BC53" s="18">
        <v>121.50384829082918</v>
      </c>
      <c r="BD53" s="18">
        <v>120.32570683277407</v>
      </c>
      <c r="BE53" s="18">
        <v>128.50919146379431</v>
      </c>
      <c r="BF53" s="18">
        <v>131.88250748287697</v>
      </c>
      <c r="BG53" s="18">
        <v>133.07668026186678</v>
      </c>
      <c r="BH53" s="18">
        <v>129.03476010488083</v>
      </c>
      <c r="BI53" s="18">
        <v>142.25605215037518</v>
      </c>
      <c r="BJ53" s="18">
        <v>141.32424573414659</v>
      </c>
      <c r="BK53" s="18">
        <v>134.94129559250314</v>
      </c>
      <c r="BL53" s="18">
        <v>132.42051479846674</v>
      </c>
      <c r="BM53" s="18">
        <v>146.74394387488366</v>
      </c>
      <c r="BN53" s="18">
        <v>160.16912007595386</v>
      </c>
      <c r="BO53" s="18">
        <v>172.11350000172689</v>
      </c>
      <c r="BP53" s="18">
        <v>169.57558667123152</v>
      </c>
      <c r="BQ53" s="18">
        <v>175.53979325108781</v>
      </c>
      <c r="BR53" s="18">
        <v>186.31976289372489</v>
      </c>
      <c r="BS53" s="18">
        <v>188.64271917712841</v>
      </c>
      <c r="BT53" s="18">
        <v>192.80827326974725</v>
      </c>
      <c r="BU53" s="18">
        <v>210.71024465939939</v>
      </c>
      <c r="BV53" s="18">
        <v>207.70863974782588</v>
      </c>
      <c r="BW53" s="18">
        <v>208.71661828658944</v>
      </c>
      <c r="BX53" s="18">
        <v>207.06892795884187</v>
      </c>
      <c r="BY53" s="18">
        <v>214.9288140067427</v>
      </c>
      <c r="BZ53" s="51">
        <v>216.36914794480697</v>
      </c>
      <c r="CA53" s="55">
        <v>218.66078174939275</v>
      </c>
      <c r="CB53" s="53">
        <v>231.04751103922445</v>
      </c>
      <c r="CC53" s="53">
        <v>250.1685592665761</v>
      </c>
      <c r="CD53" s="53">
        <v>259.59949715572782</v>
      </c>
      <c r="CE53" s="53">
        <v>274.94629123060196</v>
      </c>
      <c r="CF53" s="53">
        <v>282.09348270144687</v>
      </c>
      <c r="CG53" s="53">
        <v>306.4547289122238</v>
      </c>
      <c r="CH53" s="53">
        <v>275.65654472626534</v>
      </c>
    </row>
    <row r="54" spans="1:86" x14ac:dyDescent="0.3">
      <c r="A54" s="20" t="s">
        <v>104</v>
      </c>
      <c r="B54" s="18">
        <v>30.378921732242233</v>
      </c>
      <c r="C54" s="18">
        <v>31.398060527665514</v>
      </c>
      <c r="D54" s="18">
        <v>31.28304631652481</v>
      </c>
      <c r="E54" s="18">
        <v>32.842027961258438</v>
      </c>
      <c r="F54" s="18">
        <v>32.499889107827883</v>
      </c>
      <c r="G54" s="18">
        <v>33.033326922820045</v>
      </c>
      <c r="H54" s="18">
        <v>33.310276146585814</v>
      </c>
      <c r="I54" s="18">
        <v>35.208718918857429</v>
      </c>
      <c r="J54" s="18">
        <v>33.395971643925392</v>
      </c>
      <c r="K54" s="18">
        <v>33.791860733942492</v>
      </c>
      <c r="L54" s="18">
        <v>35.381977612400277</v>
      </c>
      <c r="M54" s="18">
        <v>36.73025939202725</v>
      </c>
      <c r="N54" s="18">
        <v>36.319492200762838</v>
      </c>
      <c r="O54" s="18">
        <v>37.059111408691351</v>
      </c>
      <c r="P54" s="18">
        <v>40.046581263486672</v>
      </c>
      <c r="Q54" s="18">
        <v>41.594891488455261</v>
      </c>
      <c r="R54" s="18">
        <v>40.971227990774693</v>
      </c>
      <c r="S54" s="18">
        <v>41.867525932708645</v>
      </c>
      <c r="T54" s="18">
        <v>42.61999630314925</v>
      </c>
      <c r="U54" s="18">
        <v>44.691501757501911</v>
      </c>
      <c r="V54" s="18">
        <v>41.765025994852031</v>
      </c>
      <c r="W54" s="18">
        <v>40.605173570892958</v>
      </c>
      <c r="X54" s="18">
        <v>39.548571005763478</v>
      </c>
      <c r="Y54" s="18">
        <v>39.662307980656209</v>
      </c>
      <c r="Z54" s="18">
        <v>47.808129136921117</v>
      </c>
      <c r="AA54" s="18">
        <v>49.159086883761404</v>
      </c>
      <c r="AB54" s="18">
        <v>51.511161338531693</v>
      </c>
      <c r="AC54" s="18">
        <v>52.039622640785765</v>
      </c>
      <c r="AD54" s="18">
        <v>45.652290443125608</v>
      </c>
      <c r="AE54" s="18">
        <v>43.320674133373785</v>
      </c>
      <c r="AF54" s="18">
        <v>41.381510297827262</v>
      </c>
      <c r="AG54" s="18">
        <v>43.725525125673386</v>
      </c>
      <c r="AH54" s="18">
        <v>47.645409387579264</v>
      </c>
      <c r="AI54" s="18">
        <v>48.566375288421781</v>
      </c>
      <c r="AJ54" s="18">
        <v>51.554650478557321</v>
      </c>
      <c r="AK54" s="18">
        <v>55.186564845441708</v>
      </c>
      <c r="AL54" s="18">
        <v>59.641243447040637</v>
      </c>
      <c r="AM54" s="18">
        <v>60.896198552027343</v>
      </c>
      <c r="AN54" s="18">
        <v>62.193318509676814</v>
      </c>
      <c r="AO54" s="18">
        <v>68.600239491255138</v>
      </c>
      <c r="AP54" s="18">
        <v>67.695935397224005</v>
      </c>
      <c r="AQ54" s="18">
        <v>66.650584009633334</v>
      </c>
      <c r="AR54" s="18">
        <v>67.426038712429929</v>
      </c>
      <c r="AS54" s="18">
        <v>65.301441880712702</v>
      </c>
      <c r="AT54" s="18">
        <v>68.356188288066107</v>
      </c>
      <c r="AU54" s="18">
        <v>68.351310993825464</v>
      </c>
      <c r="AV54" s="18">
        <v>71.518719998661311</v>
      </c>
      <c r="AW54" s="18">
        <v>82.460780719447115</v>
      </c>
      <c r="AX54" s="18">
        <v>97.030604305419928</v>
      </c>
      <c r="AY54" s="18">
        <v>112.60498908881166</v>
      </c>
      <c r="AZ54" s="18">
        <v>123.93328108740977</v>
      </c>
      <c r="BA54" s="18">
        <v>132.19412551835859</v>
      </c>
      <c r="BB54" s="18">
        <v>96.448273393943438</v>
      </c>
      <c r="BC54" s="18">
        <v>102.36007276780691</v>
      </c>
      <c r="BD54" s="18">
        <v>94.88279944440302</v>
      </c>
      <c r="BE54" s="18">
        <v>87.585854393846631</v>
      </c>
      <c r="BF54" s="18">
        <v>112.30270772840177</v>
      </c>
      <c r="BG54" s="18">
        <v>106.24242541313974</v>
      </c>
      <c r="BH54" s="18">
        <v>106.42743678109906</v>
      </c>
      <c r="BI54" s="18">
        <v>106.52343007735946</v>
      </c>
      <c r="BJ54" s="18">
        <v>113.14118236459387</v>
      </c>
      <c r="BK54" s="18">
        <v>115.10620380566684</v>
      </c>
      <c r="BL54" s="18">
        <v>117.52669261546001</v>
      </c>
      <c r="BM54" s="18">
        <v>120.90692121427915</v>
      </c>
      <c r="BN54" s="18">
        <v>116.85411663705557</v>
      </c>
      <c r="BO54" s="18">
        <v>119.77248500485783</v>
      </c>
      <c r="BP54" s="18">
        <v>128.71192073879749</v>
      </c>
      <c r="BQ54" s="18">
        <v>133.63847761928912</v>
      </c>
      <c r="BR54" s="18">
        <v>129.8729064208234</v>
      </c>
      <c r="BS54" s="18">
        <v>133.10677789620155</v>
      </c>
      <c r="BT54" s="18">
        <v>138.4876369276958</v>
      </c>
      <c r="BU54" s="18">
        <v>143.14167875527926</v>
      </c>
      <c r="BV54" s="18">
        <v>146.19950778687735</v>
      </c>
      <c r="BW54" s="18">
        <v>145.63621532195526</v>
      </c>
      <c r="BX54" s="18">
        <v>144.87331037527468</v>
      </c>
      <c r="BY54" s="18">
        <v>147.87496651589268</v>
      </c>
      <c r="BZ54" s="51">
        <v>151.83445116838539</v>
      </c>
      <c r="CA54" s="55">
        <v>158.16272243224321</v>
      </c>
      <c r="CB54" s="53">
        <v>163.2035853104733</v>
      </c>
      <c r="CC54" s="53">
        <v>168.22124108889813</v>
      </c>
      <c r="CD54" s="53">
        <v>169.2617427625573</v>
      </c>
      <c r="CE54" s="53">
        <v>169.46847349478745</v>
      </c>
      <c r="CF54" s="53">
        <v>168.50096223661953</v>
      </c>
      <c r="CG54" s="53">
        <v>172.06082150603572</v>
      </c>
      <c r="CH54" s="53">
        <v>172.86818491758666</v>
      </c>
    </row>
    <row r="55" spans="1:86" x14ac:dyDescent="0.3">
      <c r="A55" s="20" t="s">
        <v>239</v>
      </c>
      <c r="B55" s="18">
        <v>142.08085143327102</v>
      </c>
      <c r="C55" s="18">
        <v>139.88537011263364</v>
      </c>
      <c r="D55" s="18">
        <v>106.59934460910559</v>
      </c>
      <c r="E55" s="18">
        <v>231.70834228332802</v>
      </c>
      <c r="F55" s="18">
        <v>147.16754340569454</v>
      </c>
      <c r="G55" s="18">
        <v>143.35878732860056</v>
      </c>
      <c r="H55" s="18">
        <v>171.00650888591849</v>
      </c>
      <c r="I55" s="18">
        <v>160.6815048128874</v>
      </c>
      <c r="J55" s="18">
        <v>161.76821525716775</v>
      </c>
      <c r="K55" s="18">
        <v>151.82232471072695</v>
      </c>
      <c r="L55" s="18">
        <v>229.2831722010435</v>
      </c>
      <c r="M55" s="18">
        <v>165.64855644003899</v>
      </c>
      <c r="N55" s="18">
        <v>204.41971254469433</v>
      </c>
      <c r="O55" s="18">
        <v>172.87952179134373</v>
      </c>
      <c r="P55" s="18">
        <v>214.95745361319982</v>
      </c>
      <c r="Q55" s="18">
        <v>172.14807040059412</v>
      </c>
      <c r="R55" s="18">
        <v>203.7176547795527</v>
      </c>
      <c r="S55" s="18">
        <v>174.59024834941732</v>
      </c>
      <c r="T55" s="18">
        <v>236.55999735812455</v>
      </c>
      <c r="U55" s="18">
        <v>219.59827206216684</v>
      </c>
      <c r="V55" s="18">
        <v>249.74952389577396</v>
      </c>
      <c r="W55" s="18">
        <v>222.44926906644545</v>
      </c>
      <c r="X55" s="18">
        <v>251.24713253204587</v>
      </c>
      <c r="Y55" s="18">
        <v>199.11041874485733</v>
      </c>
      <c r="Z55" s="18">
        <v>226.69479373642832</v>
      </c>
      <c r="AA55" s="18">
        <v>258.16283539376127</v>
      </c>
      <c r="AB55" s="18">
        <v>224.76656767601739</v>
      </c>
      <c r="AC55" s="18">
        <v>229.64480319379317</v>
      </c>
      <c r="AD55" s="18">
        <v>209.59643609501583</v>
      </c>
      <c r="AE55" s="18">
        <v>232.87220723040068</v>
      </c>
      <c r="AF55" s="18">
        <v>247.90941854456756</v>
      </c>
      <c r="AG55" s="18">
        <v>225.94593813001569</v>
      </c>
      <c r="AH55" s="18">
        <v>237.09937941091144</v>
      </c>
      <c r="AI55" s="18">
        <v>223.2176805000407</v>
      </c>
      <c r="AJ55" s="18">
        <v>290.75083518121937</v>
      </c>
      <c r="AK55" s="18">
        <v>225.32710490782844</v>
      </c>
      <c r="AL55" s="18">
        <v>233.74533905660039</v>
      </c>
      <c r="AM55" s="18">
        <v>279.21754125145787</v>
      </c>
      <c r="AN55" s="18">
        <v>315.64195988161384</v>
      </c>
      <c r="AO55" s="18">
        <v>302.85615981032817</v>
      </c>
      <c r="AP55" s="18">
        <v>236.43841417013556</v>
      </c>
      <c r="AQ55" s="18">
        <v>312.57223742110273</v>
      </c>
      <c r="AR55" s="18">
        <v>334.59944355444975</v>
      </c>
      <c r="AS55" s="18">
        <v>338.73490485431205</v>
      </c>
      <c r="AT55" s="18">
        <v>233.35424412639006</v>
      </c>
      <c r="AU55" s="18">
        <v>313.20022801528546</v>
      </c>
      <c r="AV55" s="18">
        <v>328.7660612752245</v>
      </c>
      <c r="AW55" s="18">
        <v>385.20346658309995</v>
      </c>
      <c r="AX55" s="18">
        <v>245.8194110080934</v>
      </c>
      <c r="AY55" s="18">
        <v>329.30486289937664</v>
      </c>
      <c r="AZ55" s="18">
        <v>412.58760189546751</v>
      </c>
      <c r="BA55" s="18">
        <v>413.24612419706193</v>
      </c>
      <c r="BB55" s="18">
        <v>335.49459295871242</v>
      </c>
      <c r="BC55" s="18">
        <v>428.51760427147781</v>
      </c>
      <c r="BD55" s="18">
        <v>361.71943626578934</v>
      </c>
      <c r="BE55" s="18">
        <v>380.29936650402067</v>
      </c>
      <c r="BF55" s="18">
        <v>329.83176554948511</v>
      </c>
      <c r="BG55" s="18">
        <v>371.76184064325741</v>
      </c>
      <c r="BH55" s="18">
        <v>492.00161166602652</v>
      </c>
      <c r="BI55" s="18">
        <v>446.94278214123091</v>
      </c>
      <c r="BJ55" s="18">
        <v>325.7213994469962</v>
      </c>
      <c r="BK55" s="18">
        <v>459.79257709883876</v>
      </c>
      <c r="BL55" s="18">
        <v>400.51120090837429</v>
      </c>
      <c r="BM55" s="18">
        <v>571.90082254579056</v>
      </c>
      <c r="BN55" s="18">
        <v>420.46483868381057</v>
      </c>
      <c r="BO55" s="18">
        <v>535.45219751799425</v>
      </c>
      <c r="BP55" s="18">
        <v>501.50098478241711</v>
      </c>
      <c r="BQ55" s="18">
        <v>398.18097901577784</v>
      </c>
      <c r="BR55" s="18">
        <v>476.32170561488368</v>
      </c>
      <c r="BS55" s="18">
        <v>504.51115228109012</v>
      </c>
      <c r="BT55" s="18">
        <v>362.01861264333814</v>
      </c>
      <c r="BU55" s="18">
        <v>611.56852946068784</v>
      </c>
      <c r="BV55" s="18">
        <v>482.4040785173728</v>
      </c>
      <c r="BW55" s="18">
        <v>427.29344965430789</v>
      </c>
      <c r="BX55" s="18">
        <v>461.97298528489046</v>
      </c>
      <c r="BY55" s="18">
        <v>664.91848654342857</v>
      </c>
      <c r="BZ55" s="51">
        <v>532.11691109625815</v>
      </c>
      <c r="CA55" s="55">
        <v>498.60486562010425</v>
      </c>
      <c r="CB55" s="53">
        <v>478.53325799840837</v>
      </c>
      <c r="CC55" s="53">
        <v>622.03096528522917</v>
      </c>
      <c r="CD55" s="53">
        <v>501.77437772903801</v>
      </c>
      <c r="CE55" s="53">
        <v>546.11654365423828</v>
      </c>
      <c r="CF55" s="53">
        <v>512.48816913222299</v>
      </c>
      <c r="CG55" s="53">
        <v>673.80490948450063</v>
      </c>
      <c r="CH55" s="53">
        <v>539.67852208156171</v>
      </c>
    </row>
    <row r="56" spans="1:86" ht="15" thickBot="1" x14ac:dyDescent="0.35">
      <c r="A56" s="20" t="s">
        <v>240</v>
      </c>
      <c r="B56" s="18">
        <v>255.01068603520508</v>
      </c>
      <c r="C56" s="18">
        <v>262.23356571777231</v>
      </c>
      <c r="D56" s="18">
        <v>253.69285771595895</v>
      </c>
      <c r="E56" s="18">
        <v>243.64333194755727</v>
      </c>
      <c r="F56" s="18">
        <v>247.68436036292931</v>
      </c>
      <c r="G56" s="18">
        <v>259.71389279823291</v>
      </c>
      <c r="H56" s="18">
        <v>268.06359935664443</v>
      </c>
      <c r="I56" s="18">
        <v>267.53711199158528</v>
      </c>
      <c r="J56" s="18">
        <v>277.79980116913816</v>
      </c>
      <c r="K56" s="18">
        <v>288.44968592540448</v>
      </c>
      <c r="L56" s="18">
        <v>287.57282748675522</v>
      </c>
      <c r="M56" s="18">
        <v>277.03023404511595</v>
      </c>
      <c r="N56" s="18">
        <v>293.55976390187118</v>
      </c>
      <c r="O56" s="18">
        <v>296.57603398184614</v>
      </c>
      <c r="P56" s="18">
        <v>309.11836626674221</v>
      </c>
      <c r="Q56" s="18">
        <v>293.30643128255088</v>
      </c>
      <c r="R56" s="18">
        <v>290.89160905121548</v>
      </c>
      <c r="S56" s="18">
        <v>295.01668919127815</v>
      </c>
      <c r="T56" s="18">
        <v>300.07047971460833</v>
      </c>
      <c r="U56" s="18">
        <v>298.51284516640226</v>
      </c>
      <c r="V56" s="18">
        <v>324.99505443100918</v>
      </c>
      <c r="W56" s="18">
        <v>344.92865427594404</v>
      </c>
      <c r="X56" s="18">
        <v>328.45680790361683</v>
      </c>
      <c r="Y56" s="18">
        <v>311.69495981717631</v>
      </c>
      <c r="Z56" s="18">
        <v>310.04828008988204</v>
      </c>
      <c r="AA56" s="18">
        <v>323.95212975410203</v>
      </c>
      <c r="AB56" s="18">
        <v>341.93849885075099</v>
      </c>
      <c r="AC56" s="18">
        <v>342.27409130526502</v>
      </c>
      <c r="AD56" s="18">
        <v>349.12232034710553</v>
      </c>
      <c r="AE56" s="18">
        <v>352.77406714926138</v>
      </c>
      <c r="AF56" s="18">
        <v>360.37101618147113</v>
      </c>
      <c r="AG56" s="18">
        <v>357.46659632216199</v>
      </c>
      <c r="AH56" s="18">
        <v>367.33812047988943</v>
      </c>
      <c r="AI56" s="18">
        <v>376.24301273012065</v>
      </c>
      <c r="AJ56" s="18">
        <v>391.93367428750298</v>
      </c>
      <c r="AK56" s="18">
        <v>389.67819250248698</v>
      </c>
      <c r="AL56" s="18">
        <v>370.54196163642894</v>
      </c>
      <c r="AM56" s="18">
        <v>390.7792293648094</v>
      </c>
      <c r="AN56" s="18">
        <v>383.07807016366576</v>
      </c>
      <c r="AO56" s="18">
        <v>372.66873883509618</v>
      </c>
      <c r="AP56" s="18">
        <v>401.50253437740025</v>
      </c>
      <c r="AQ56" s="18">
        <v>409.18357398863714</v>
      </c>
      <c r="AR56" s="18">
        <v>406.35494143160145</v>
      </c>
      <c r="AS56" s="18">
        <v>400.81195020236134</v>
      </c>
      <c r="AT56" s="18">
        <v>382.83842383489684</v>
      </c>
      <c r="AU56" s="18">
        <v>400.17226251924319</v>
      </c>
      <c r="AV56" s="18">
        <v>405.0601374965828</v>
      </c>
      <c r="AW56" s="18">
        <v>410.92917614927705</v>
      </c>
      <c r="AX56" s="18">
        <v>405.60928711848487</v>
      </c>
      <c r="AY56" s="18">
        <v>412.32713807268061</v>
      </c>
      <c r="AZ56" s="18">
        <v>427.05379955494533</v>
      </c>
      <c r="BA56" s="18">
        <v>426.59177525388918</v>
      </c>
      <c r="BB56" s="18">
        <v>449.82718517991719</v>
      </c>
      <c r="BC56" s="18">
        <v>447.76636635825724</v>
      </c>
      <c r="BD56" s="18">
        <v>444.14087001788073</v>
      </c>
      <c r="BE56" s="18">
        <v>456.03157844394519</v>
      </c>
      <c r="BF56" s="18">
        <v>474.95863819716305</v>
      </c>
      <c r="BG56" s="18">
        <v>514.51972616708167</v>
      </c>
      <c r="BH56" s="18">
        <v>486.24669955568561</v>
      </c>
      <c r="BI56" s="18">
        <v>484.86593608006967</v>
      </c>
      <c r="BJ56" s="18">
        <v>516.67448080872941</v>
      </c>
      <c r="BK56" s="18">
        <v>508.96826670596454</v>
      </c>
      <c r="BL56" s="18">
        <v>511.9808537089541</v>
      </c>
      <c r="BM56" s="18">
        <v>531.06139877635167</v>
      </c>
      <c r="BN56" s="18">
        <v>532.02250374263781</v>
      </c>
      <c r="BO56" s="18">
        <v>540.98381972782863</v>
      </c>
      <c r="BP56" s="18">
        <v>549.7216925702694</v>
      </c>
      <c r="BQ56" s="18">
        <v>550.67198395926391</v>
      </c>
      <c r="BR56" s="18">
        <v>599.63531557193073</v>
      </c>
      <c r="BS56" s="18">
        <v>602.19698541376249</v>
      </c>
      <c r="BT56" s="18">
        <v>610.58011948191529</v>
      </c>
      <c r="BU56" s="18">
        <v>633.47457953239109</v>
      </c>
      <c r="BV56" s="18">
        <v>591.19918301211374</v>
      </c>
      <c r="BW56" s="18">
        <v>603.00932120009304</v>
      </c>
      <c r="BX56" s="18">
        <v>615.76617926639756</v>
      </c>
      <c r="BY56" s="18">
        <v>629.90031652139578</v>
      </c>
      <c r="BZ56" s="51">
        <v>624.16178442617002</v>
      </c>
      <c r="CA56" s="55">
        <v>639.31904735083822</v>
      </c>
      <c r="CB56" s="53">
        <v>647.1003346065952</v>
      </c>
      <c r="CC56" s="53">
        <v>657.99683361639654</v>
      </c>
      <c r="CD56" s="53">
        <v>646.20453928907114</v>
      </c>
      <c r="CE56" s="53">
        <v>662.74724183151909</v>
      </c>
      <c r="CF56" s="53">
        <v>662.32862892769458</v>
      </c>
      <c r="CG56" s="53">
        <v>682.56458995171533</v>
      </c>
      <c r="CH56" s="53">
        <v>677.25701809449743</v>
      </c>
    </row>
    <row r="57" spans="1:86" ht="15.6" thickTop="1" thickBot="1" x14ac:dyDescent="0.35">
      <c r="A57" s="22" t="s">
        <v>241</v>
      </c>
      <c r="B57" s="26">
        <v>1349.0587658887785</v>
      </c>
      <c r="C57" s="26">
        <v>1592.9732621086159</v>
      </c>
      <c r="D57" s="26">
        <v>1526.0599862629474</v>
      </c>
      <c r="E57" s="26">
        <v>1604.3683392996304</v>
      </c>
      <c r="F57" s="26">
        <v>1462.8241728335749</v>
      </c>
      <c r="G57" s="26">
        <v>1706.3141659687808</v>
      </c>
      <c r="H57" s="26">
        <v>1782.0357192185461</v>
      </c>
      <c r="I57" s="26">
        <v>1662.2254529770967</v>
      </c>
      <c r="J57" s="26">
        <v>1660.0857134187881</v>
      </c>
      <c r="K57" s="26">
        <v>1830.3243681132515</v>
      </c>
      <c r="L57" s="26">
        <v>1859.7101347783268</v>
      </c>
      <c r="M57" s="26">
        <v>1619.9761747536677</v>
      </c>
      <c r="N57" s="26">
        <v>1765.0551898682174</v>
      </c>
      <c r="O57" s="26">
        <v>1856.6058427663179</v>
      </c>
      <c r="P57" s="26">
        <v>2012.6156536512481</v>
      </c>
      <c r="Q57" s="26">
        <v>1788.6584963823802</v>
      </c>
      <c r="R57" s="26">
        <v>1790.5118143275308</v>
      </c>
      <c r="S57" s="26">
        <v>1929.757547927401</v>
      </c>
      <c r="T57" s="26">
        <v>2083.3851177581655</v>
      </c>
      <c r="U57" s="26">
        <v>1977.1662482097727</v>
      </c>
      <c r="V57" s="26">
        <v>2007.0367120062674</v>
      </c>
      <c r="W57" s="26">
        <v>2227.8784717000135</v>
      </c>
      <c r="X57" s="26">
        <v>2264.5149455851024</v>
      </c>
      <c r="Y57" s="26">
        <v>2037.4183677638923</v>
      </c>
      <c r="Z57" s="26">
        <v>2081.9209370037652</v>
      </c>
      <c r="AA57" s="26">
        <v>2237.3589464350953</v>
      </c>
      <c r="AB57" s="26">
        <v>2324.1377307422663</v>
      </c>
      <c r="AC57" s="26">
        <v>2143.1903858188725</v>
      </c>
      <c r="AD57" s="26">
        <v>2219.8569720885957</v>
      </c>
      <c r="AE57" s="26">
        <v>2339.552402377125</v>
      </c>
      <c r="AF57" s="26">
        <v>2436.7449755286093</v>
      </c>
      <c r="AG57" s="26">
        <v>2357.1776500056703</v>
      </c>
      <c r="AH57" s="26">
        <v>2313.5583321821814</v>
      </c>
      <c r="AI57" s="26">
        <v>2439.1286283640047</v>
      </c>
      <c r="AJ57" s="26">
        <v>2649.3481707118394</v>
      </c>
      <c r="AK57" s="26">
        <v>2404.4598687419748</v>
      </c>
      <c r="AL57" s="26">
        <v>2523.7093347020214</v>
      </c>
      <c r="AM57" s="26">
        <v>2897.9113259154633</v>
      </c>
      <c r="AN57" s="26">
        <v>2911.1238736677205</v>
      </c>
      <c r="AO57" s="26">
        <v>2730.9674657147948</v>
      </c>
      <c r="AP57" s="26">
        <v>2603.0062770341528</v>
      </c>
      <c r="AQ57" s="26">
        <v>2878.3016410318228</v>
      </c>
      <c r="AR57" s="26">
        <v>3100.7350401972008</v>
      </c>
      <c r="AS57" s="26">
        <v>2876.9370417368227</v>
      </c>
      <c r="AT57" s="26">
        <v>2758.9043383498647</v>
      </c>
      <c r="AU57" s="26">
        <v>3105.5942456342837</v>
      </c>
      <c r="AV57" s="26">
        <v>3197.3728749764887</v>
      </c>
      <c r="AW57" s="26">
        <v>3028.7295410393626</v>
      </c>
      <c r="AX57" s="26">
        <v>3026.1318564894136</v>
      </c>
      <c r="AY57" s="26">
        <v>3227.798911447313</v>
      </c>
      <c r="AZ57" s="26">
        <v>3475.856513037651</v>
      </c>
      <c r="BA57" s="26">
        <v>3246.9627190256228</v>
      </c>
      <c r="BB57" s="26">
        <v>3313.7439773323549</v>
      </c>
      <c r="BC57" s="26">
        <v>3634.2098128585562</v>
      </c>
      <c r="BD57" s="26">
        <v>3622.2490596836997</v>
      </c>
      <c r="BE57" s="26">
        <v>3370.93715012539</v>
      </c>
      <c r="BF57" s="26">
        <v>3552.3135877101849</v>
      </c>
      <c r="BG57" s="26">
        <v>3749.1051602957464</v>
      </c>
      <c r="BH57" s="26">
        <v>4007.838213452565</v>
      </c>
      <c r="BI57" s="26">
        <v>3712.8730385415051</v>
      </c>
      <c r="BJ57" s="26">
        <v>3721.4561160445555</v>
      </c>
      <c r="BK57" s="26">
        <v>4054.3776659535852</v>
      </c>
      <c r="BL57" s="26">
        <v>4089.7559134491103</v>
      </c>
      <c r="BM57" s="26">
        <v>4236.2853045527481</v>
      </c>
      <c r="BN57" s="26">
        <v>3771.9311135657513</v>
      </c>
      <c r="BO57" s="26">
        <v>4350.963234087234</v>
      </c>
      <c r="BP57" s="26">
        <v>4537.3803116644413</v>
      </c>
      <c r="BQ57" s="26">
        <v>4167.858340682571</v>
      </c>
      <c r="BR57" s="26">
        <v>4103.8336795688765</v>
      </c>
      <c r="BS57" s="26">
        <v>4525.4378857118545</v>
      </c>
      <c r="BT57" s="26">
        <v>4608.9637836323946</v>
      </c>
      <c r="BU57" s="26">
        <v>4555.8756510868752</v>
      </c>
      <c r="BV57" s="26">
        <v>4394.6137348534103</v>
      </c>
      <c r="BW57" s="26">
        <v>4841.1471473609326</v>
      </c>
      <c r="BX57" s="26">
        <v>4791.1993779072554</v>
      </c>
      <c r="BY57" s="26">
        <v>4635.5987398784</v>
      </c>
      <c r="BZ57" s="59">
        <v>4635.1655666946435</v>
      </c>
      <c r="CA57" s="57">
        <v>5087.2856365222706</v>
      </c>
      <c r="CB57" s="58">
        <v>5109.9068374836288</v>
      </c>
      <c r="CC57" s="58">
        <v>4904.9579592994578</v>
      </c>
      <c r="CD57" s="58">
        <v>4840.2085747380606</v>
      </c>
      <c r="CE57" s="58">
        <v>5485.9420994316788</v>
      </c>
      <c r="CF57" s="58">
        <v>5502.9346516111227</v>
      </c>
      <c r="CG57" s="58">
        <v>5206.6236742191395</v>
      </c>
      <c r="CH57" s="58">
        <v>5068.7578765580856</v>
      </c>
    </row>
    <row r="58" spans="1:86" ht="15.6" thickTop="1" thickBot="1" x14ac:dyDescent="0.35">
      <c r="A58" s="18" t="s">
        <v>242</v>
      </c>
      <c r="B58" s="18">
        <v>127.83291125456884</v>
      </c>
      <c r="C58" s="18">
        <v>133.31638838410822</v>
      </c>
      <c r="D58" s="18">
        <v>128.05029104323361</v>
      </c>
      <c r="E58" s="18">
        <v>127.87068322188148</v>
      </c>
      <c r="F58" s="18">
        <v>135.45455991013623</v>
      </c>
      <c r="G58" s="18">
        <v>147.31443327984547</v>
      </c>
      <c r="H58" s="18">
        <v>137.62247021950259</v>
      </c>
      <c r="I58" s="18">
        <v>145.73369165211557</v>
      </c>
      <c r="J58" s="18">
        <v>151.34836214526391</v>
      </c>
      <c r="K58" s="18">
        <v>157.15522429725087</v>
      </c>
      <c r="L58" s="18">
        <v>164.78239535577973</v>
      </c>
      <c r="M58" s="18">
        <v>159.2006573181223</v>
      </c>
      <c r="N58" s="18">
        <v>152.38170409750188</v>
      </c>
      <c r="O58" s="18">
        <v>162.03279794140755</v>
      </c>
      <c r="P58" s="18">
        <v>171.35406785486839</v>
      </c>
      <c r="Q58" s="18">
        <v>161.96063141205019</v>
      </c>
      <c r="R58" s="18">
        <v>157.13769135965237</v>
      </c>
      <c r="S58" s="18">
        <v>166.22003865080558</v>
      </c>
      <c r="T58" s="18">
        <v>173.47181889857035</v>
      </c>
      <c r="U58" s="18">
        <v>178.14236243597423</v>
      </c>
      <c r="V58" s="18">
        <v>160.55343486722518</v>
      </c>
      <c r="W58" s="18">
        <v>167.44197361405463</v>
      </c>
      <c r="X58" s="18">
        <v>164.33400795675394</v>
      </c>
      <c r="Y58" s="18">
        <v>179.31913500761212</v>
      </c>
      <c r="Z58" s="18">
        <v>167.46605853496004</v>
      </c>
      <c r="AA58" s="18">
        <v>166.49603099771343</v>
      </c>
      <c r="AB58" s="18">
        <v>174.37393710995772</v>
      </c>
      <c r="AC58" s="18">
        <v>169.98797335736873</v>
      </c>
      <c r="AD58" s="18">
        <v>188.31778512571015</v>
      </c>
      <c r="AE58" s="18">
        <v>178.26482513480246</v>
      </c>
      <c r="AF58" s="18">
        <v>184.04066827211994</v>
      </c>
      <c r="AG58" s="18">
        <v>217.1297214673674</v>
      </c>
      <c r="AH58" s="18">
        <v>215.85314542171628</v>
      </c>
      <c r="AI58" s="18">
        <v>232.06712903472075</v>
      </c>
      <c r="AJ58" s="18">
        <v>240.15217224268429</v>
      </c>
      <c r="AK58" s="18">
        <v>224.3615533008786</v>
      </c>
      <c r="AL58" s="18">
        <v>193.59331688461219</v>
      </c>
      <c r="AM58" s="18">
        <v>196.18019562966975</v>
      </c>
      <c r="AN58" s="18">
        <v>193.29789653861673</v>
      </c>
      <c r="AO58" s="18">
        <v>179.65659094710128</v>
      </c>
      <c r="AP58" s="18">
        <v>197.95205281635248</v>
      </c>
      <c r="AQ58" s="18">
        <v>206.35767558338262</v>
      </c>
      <c r="AR58" s="18">
        <v>211.69371765859671</v>
      </c>
      <c r="AS58" s="18">
        <v>210.32455394166811</v>
      </c>
      <c r="AT58" s="18">
        <v>207.32349853343001</v>
      </c>
      <c r="AU58" s="18">
        <v>214.03324789284426</v>
      </c>
      <c r="AV58" s="18">
        <v>223.54370296236692</v>
      </c>
      <c r="AW58" s="18">
        <v>212.93055061135885</v>
      </c>
      <c r="AX58" s="18">
        <v>211.9172112927821</v>
      </c>
      <c r="AY58" s="18">
        <v>205.7882550491251</v>
      </c>
      <c r="AZ58" s="18">
        <v>220.30495915178335</v>
      </c>
      <c r="BA58" s="18">
        <v>228.37857450630946</v>
      </c>
      <c r="BB58" s="18">
        <v>237.90896479682559</v>
      </c>
      <c r="BC58" s="18">
        <v>230.95272343941818</v>
      </c>
      <c r="BD58" s="18">
        <v>228.06324156082624</v>
      </c>
      <c r="BE58" s="18">
        <v>220.53907020293005</v>
      </c>
      <c r="BF58" s="18">
        <v>227.74791545251551</v>
      </c>
      <c r="BG58" s="18">
        <v>237.28814446745082</v>
      </c>
      <c r="BH58" s="18">
        <v>244.19812353050867</v>
      </c>
      <c r="BI58" s="18">
        <v>249.91581654952503</v>
      </c>
      <c r="BJ58" s="18">
        <v>266.50600681221789</v>
      </c>
      <c r="BK58" s="18">
        <v>283.50841564430806</v>
      </c>
      <c r="BL58" s="18">
        <v>286.1697091926776</v>
      </c>
      <c r="BM58" s="18">
        <v>338.40986835079639</v>
      </c>
      <c r="BN58" s="18">
        <v>327.27524578939159</v>
      </c>
      <c r="BO58" s="18">
        <v>363.27414229325757</v>
      </c>
      <c r="BP58" s="18">
        <v>389.51519455441081</v>
      </c>
      <c r="BQ58" s="18">
        <v>377.18441736293994</v>
      </c>
      <c r="BR58" s="18">
        <v>351.38962124052352</v>
      </c>
      <c r="BS58" s="18">
        <v>380.73196509458307</v>
      </c>
      <c r="BT58" s="18">
        <v>397.30335387396951</v>
      </c>
      <c r="BU58" s="18">
        <v>421.30205979092386</v>
      </c>
      <c r="BV58" s="18">
        <v>379.50128066291848</v>
      </c>
      <c r="BW58" s="18">
        <v>426.23156592821306</v>
      </c>
      <c r="BX58" s="18">
        <v>444.52318289077454</v>
      </c>
      <c r="BY58" s="18">
        <v>415.54797051809413</v>
      </c>
      <c r="BZ58" s="51">
        <v>406.70221012718235</v>
      </c>
      <c r="CA58" s="55">
        <v>445.50631552556865</v>
      </c>
      <c r="CB58" s="53">
        <v>453.15488134620284</v>
      </c>
      <c r="CC58" s="53">
        <v>449.85459300104623</v>
      </c>
      <c r="CD58" s="53">
        <v>434.66174579081883</v>
      </c>
      <c r="CE58" s="53">
        <v>460.07645281415392</v>
      </c>
      <c r="CF58" s="53">
        <v>454.20355548817258</v>
      </c>
      <c r="CG58" s="53">
        <v>470.18724590685457</v>
      </c>
      <c r="CH58" s="53">
        <v>458.56814180931383</v>
      </c>
    </row>
    <row r="59" spans="1:86" ht="15.6" thickTop="1" thickBot="1" x14ac:dyDescent="0.35">
      <c r="A59" s="27" t="s">
        <v>245</v>
      </c>
      <c r="B59" s="28">
        <v>1476.8916771433474</v>
      </c>
      <c r="C59" s="28">
        <v>1726.2896504927241</v>
      </c>
      <c r="D59" s="28">
        <v>1654.1102773061807</v>
      </c>
      <c r="E59" s="28">
        <v>1732.239022521512</v>
      </c>
      <c r="F59" s="28">
        <v>1598.2787327437109</v>
      </c>
      <c r="G59" s="28">
        <v>1853.6285992486262</v>
      </c>
      <c r="H59" s="28">
        <v>1919.6581894380488</v>
      </c>
      <c r="I59" s="28">
        <v>1807.9591446292125</v>
      </c>
      <c r="J59" s="28">
        <v>1811.4340755640524</v>
      </c>
      <c r="K59" s="28">
        <v>1987.4795924105026</v>
      </c>
      <c r="L59" s="28">
        <v>2024.4925301341066</v>
      </c>
      <c r="M59" s="28">
        <v>1779.1768320717899</v>
      </c>
      <c r="N59" s="28">
        <v>1917.4368939657197</v>
      </c>
      <c r="O59" s="28">
        <v>2018.6386407077257</v>
      </c>
      <c r="P59" s="28">
        <v>2183.9697215061165</v>
      </c>
      <c r="Q59" s="28">
        <v>1950.6191277944304</v>
      </c>
      <c r="R59" s="28">
        <v>1947.6495056871829</v>
      </c>
      <c r="S59" s="28">
        <v>2095.9775865782067</v>
      </c>
      <c r="T59" s="28">
        <v>2256.8569366567358</v>
      </c>
      <c r="U59" s="28">
        <v>2155.3086106457467</v>
      </c>
      <c r="V59" s="28">
        <v>2167.5901468734924</v>
      </c>
      <c r="W59" s="28">
        <v>2395.3204453140679</v>
      </c>
      <c r="X59" s="28">
        <v>2428.8489535418562</v>
      </c>
      <c r="Y59" s="28">
        <v>2216.7375027715043</v>
      </c>
      <c r="Z59" s="28">
        <v>2249.3869955387254</v>
      </c>
      <c r="AA59" s="28">
        <v>2403.8549774328094</v>
      </c>
      <c r="AB59" s="28">
        <v>2498.511667852224</v>
      </c>
      <c r="AC59" s="28">
        <v>2313.1783591762419</v>
      </c>
      <c r="AD59" s="28">
        <v>2408.1747572143054</v>
      </c>
      <c r="AE59" s="28">
        <v>2517.8172275119273</v>
      </c>
      <c r="AF59" s="28">
        <v>2620.7856438007288</v>
      </c>
      <c r="AG59" s="28">
        <v>2574.3073714730376</v>
      </c>
      <c r="AH59" s="28">
        <v>2529.4114776038973</v>
      </c>
      <c r="AI59" s="28">
        <v>2671.1957573987256</v>
      </c>
      <c r="AJ59" s="28">
        <v>2889.5003429545231</v>
      </c>
      <c r="AK59" s="28">
        <v>2628.8214220428536</v>
      </c>
      <c r="AL59" s="28">
        <v>2717.3026515866336</v>
      </c>
      <c r="AM59" s="28">
        <v>3094.0915215451332</v>
      </c>
      <c r="AN59" s="28">
        <v>3104.4217702063374</v>
      </c>
      <c r="AO59" s="28">
        <v>2910.6240566618967</v>
      </c>
      <c r="AP59" s="28">
        <v>2800.9583298505054</v>
      </c>
      <c r="AQ59" s="28">
        <v>3084.6593166152052</v>
      </c>
      <c r="AR59" s="28">
        <v>3312.4287578557974</v>
      </c>
      <c r="AS59" s="28">
        <v>3087.2615956784907</v>
      </c>
      <c r="AT59" s="28">
        <v>2966.2278368832954</v>
      </c>
      <c r="AU59" s="28">
        <v>3319.627493527129</v>
      </c>
      <c r="AV59" s="28">
        <v>3420.916577938855</v>
      </c>
      <c r="AW59" s="28">
        <v>3241.6600916507214</v>
      </c>
      <c r="AX59" s="28">
        <v>3238.0490677821958</v>
      </c>
      <c r="AY59" s="28">
        <v>3433.5871664964379</v>
      </c>
      <c r="AZ59" s="28">
        <v>3696.1614721894343</v>
      </c>
      <c r="BA59" s="28">
        <v>3475.3412935319325</v>
      </c>
      <c r="BB59" s="28">
        <v>3551.6529421291807</v>
      </c>
      <c r="BC59" s="28">
        <v>3865.1625362979744</v>
      </c>
      <c r="BD59" s="28">
        <v>3850.3123012445258</v>
      </c>
      <c r="BE59" s="28">
        <v>3591.4762203283199</v>
      </c>
      <c r="BF59" s="28">
        <v>3780.0615031626999</v>
      </c>
      <c r="BG59" s="28">
        <v>3986.3933047631967</v>
      </c>
      <c r="BH59" s="28">
        <v>4252.0363369830729</v>
      </c>
      <c r="BI59" s="28">
        <v>3962.7888550910302</v>
      </c>
      <c r="BJ59" s="28">
        <v>3987.9621228567735</v>
      </c>
      <c r="BK59" s="28">
        <v>4337.8860815978924</v>
      </c>
      <c r="BL59" s="28">
        <v>4375.9256226417892</v>
      </c>
      <c r="BM59" s="28">
        <v>4574.6951729035436</v>
      </c>
      <c r="BN59" s="28">
        <v>4099.206359355142</v>
      </c>
      <c r="BO59" s="28">
        <v>4714.2373763804917</v>
      </c>
      <c r="BP59" s="28">
        <v>4926.8955062188525</v>
      </c>
      <c r="BQ59" s="28">
        <v>4545.0427580455116</v>
      </c>
      <c r="BR59" s="28">
        <v>4455.2233008093999</v>
      </c>
      <c r="BS59" s="28">
        <v>4906.1698508064374</v>
      </c>
      <c r="BT59" s="28">
        <v>5006.2671375063637</v>
      </c>
      <c r="BU59" s="28">
        <v>4977.1777108777987</v>
      </c>
      <c r="BV59" s="28">
        <v>4774.1150155163286</v>
      </c>
      <c r="BW59" s="28">
        <v>5267.3787132891457</v>
      </c>
      <c r="BX59" s="28">
        <v>5235.7225607980299</v>
      </c>
      <c r="BY59" s="28">
        <v>5051.1467103964942</v>
      </c>
      <c r="BZ59" s="60">
        <v>5041.8677768218267</v>
      </c>
      <c r="CA59" s="61">
        <v>5532.791952047839</v>
      </c>
      <c r="CB59" s="62">
        <v>5563.061718829832</v>
      </c>
      <c r="CC59" s="62">
        <v>5354.8125523005037</v>
      </c>
      <c r="CD59" s="62">
        <v>5274.8703205288793</v>
      </c>
      <c r="CE59" s="62">
        <v>5946.0185522458323</v>
      </c>
      <c r="CF59" s="62">
        <v>5957.138207099295</v>
      </c>
      <c r="CG59" s="62">
        <v>5676.810920125994</v>
      </c>
      <c r="CH59" s="62">
        <v>5527.3260183673992</v>
      </c>
    </row>
    <row r="60" spans="1:86" ht="15" thickTop="1" x14ac:dyDescent="0.3"/>
    <row r="62" spans="1:86" ht="21" x14ac:dyDescent="0.4">
      <c r="A62" s="412" t="s">
        <v>272</v>
      </c>
      <c r="B62" s="412"/>
      <c r="C62" s="412"/>
    </row>
    <row r="63" spans="1:86" ht="15" thickBot="1" x14ac:dyDescent="0.35"/>
    <row r="64" spans="1:86" ht="15" thickBot="1" x14ac:dyDescent="0.35">
      <c r="A64" s="9" t="s">
        <v>0</v>
      </c>
      <c r="B64" s="47" t="str">
        <f t="shared" ref="B64:BM64" si="4">B35</f>
        <v>T1_1999</v>
      </c>
      <c r="C64" s="47" t="str">
        <f t="shared" si="4"/>
        <v>T2_1999</v>
      </c>
      <c r="D64" s="47" t="str">
        <f t="shared" si="4"/>
        <v>T3_1999</v>
      </c>
      <c r="E64" s="47" t="str">
        <f t="shared" si="4"/>
        <v>T4_1999</v>
      </c>
      <c r="F64" s="47" t="str">
        <f t="shared" si="4"/>
        <v>T1_2000</v>
      </c>
      <c r="G64" s="47" t="str">
        <f t="shared" si="4"/>
        <v>T2_2000</v>
      </c>
      <c r="H64" s="47" t="str">
        <f t="shared" si="4"/>
        <v>T3_2000</v>
      </c>
      <c r="I64" s="47" t="str">
        <f t="shared" si="4"/>
        <v>T4_2000</v>
      </c>
      <c r="J64" s="47" t="str">
        <f t="shared" si="4"/>
        <v>T1_2001</v>
      </c>
      <c r="K64" s="47" t="str">
        <f t="shared" si="4"/>
        <v>T2_2001</v>
      </c>
      <c r="L64" s="47" t="str">
        <f t="shared" si="4"/>
        <v>T3_2001</v>
      </c>
      <c r="M64" s="47" t="str">
        <f t="shared" si="4"/>
        <v>T4_2001</v>
      </c>
      <c r="N64" s="47" t="str">
        <f t="shared" si="4"/>
        <v>T1_2002</v>
      </c>
      <c r="O64" s="47" t="str">
        <f t="shared" si="4"/>
        <v>T2_2002</v>
      </c>
      <c r="P64" s="47" t="str">
        <f t="shared" si="4"/>
        <v>T3_2002</v>
      </c>
      <c r="Q64" s="47" t="str">
        <f t="shared" si="4"/>
        <v>T4_2002</v>
      </c>
      <c r="R64" s="47" t="str">
        <f t="shared" si="4"/>
        <v>T1_2003</v>
      </c>
      <c r="S64" s="47" t="str">
        <f t="shared" si="4"/>
        <v>T2_2003</v>
      </c>
      <c r="T64" s="47" t="str">
        <f t="shared" si="4"/>
        <v>T3_2003</v>
      </c>
      <c r="U64" s="47" t="str">
        <f t="shared" si="4"/>
        <v>T4_2003</v>
      </c>
      <c r="V64" s="47" t="str">
        <f t="shared" si="4"/>
        <v>T1_2004</v>
      </c>
      <c r="W64" s="47" t="str">
        <f t="shared" si="4"/>
        <v>T2_2004</v>
      </c>
      <c r="X64" s="47" t="str">
        <f t="shared" si="4"/>
        <v>T3_2004</v>
      </c>
      <c r="Y64" s="47" t="str">
        <f t="shared" si="4"/>
        <v>T4_2004</v>
      </c>
      <c r="Z64" s="47" t="str">
        <f t="shared" si="4"/>
        <v>T1_2005</v>
      </c>
      <c r="AA64" s="47" t="str">
        <f t="shared" si="4"/>
        <v>T2_2005</v>
      </c>
      <c r="AB64" s="47" t="str">
        <f t="shared" si="4"/>
        <v>T3_2005</v>
      </c>
      <c r="AC64" s="47" t="str">
        <f t="shared" si="4"/>
        <v>T4_2005</v>
      </c>
      <c r="AD64" s="47" t="str">
        <f t="shared" si="4"/>
        <v>T1_2006</v>
      </c>
      <c r="AE64" s="47" t="str">
        <f t="shared" si="4"/>
        <v>T2_2006</v>
      </c>
      <c r="AF64" s="47" t="str">
        <f t="shared" si="4"/>
        <v>T3_2006</v>
      </c>
      <c r="AG64" s="47" t="str">
        <f t="shared" si="4"/>
        <v>T4_2006</v>
      </c>
      <c r="AH64" s="47" t="str">
        <f t="shared" si="4"/>
        <v>T1_2007</v>
      </c>
      <c r="AI64" s="47" t="str">
        <f t="shared" si="4"/>
        <v>T2_2007</v>
      </c>
      <c r="AJ64" s="47" t="str">
        <f t="shared" si="4"/>
        <v>T3_2007</v>
      </c>
      <c r="AK64" s="47" t="str">
        <f t="shared" si="4"/>
        <v>T4_2007</v>
      </c>
      <c r="AL64" s="47" t="str">
        <f t="shared" si="4"/>
        <v>T1_2008</v>
      </c>
      <c r="AM64" s="47" t="str">
        <f t="shared" si="4"/>
        <v>T2_2008</v>
      </c>
      <c r="AN64" s="47" t="str">
        <f t="shared" si="4"/>
        <v>T3_2008</v>
      </c>
      <c r="AO64" s="47" t="str">
        <f t="shared" si="4"/>
        <v>T4_2008</v>
      </c>
      <c r="AP64" s="47" t="str">
        <f t="shared" si="4"/>
        <v>T1_2009</v>
      </c>
      <c r="AQ64" s="47" t="str">
        <f t="shared" si="4"/>
        <v>T2_2009</v>
      </c>
      <c r="AR64" s="47" t="str">
        <f t="shared" si="4"/>
        <v>T3_2009</v>
      </c>
      <c r="AS64" s="47" t="str">
        <f t="shared" si="4"/>
        <v>T4_2009</v>
      </c>
      <c r="AT64" s="47" t="str">
        <f t="shared" si="4"/>
        <v>T1_2010</v>
      </c>
      <c r="AU64" s="47" t="str">
        <f t="shared" si="4"/>
        <v>T2_2010</v>
      </c>
      <c r="AV64" s="47" t="str">
        <f t="shared" si="4"/>
        <v>T3_2010</v>
      </c>
      <c r="AW64" s="47" t="str">
        <f t="shared" si="4"/>
        <v>T4_2010</v>
      </c>
      <c r="AX64" s="47" t="str">
        <f t="shared" si="4"/>
        <v>T1_2011</v>
      </c>
      <c r="AY64" s="47" t="str">
        <f t="shared" si="4"/>
        <v>T2_2011</v>
      </c>
      <c r="AZ64" s="47" t="str">
        <f t="shared" si="4"/>
        <v>T3_2011</v>
      </c>
      <c r="BA64" s="47" t="str">
        <f t="shared" si="4"/>
        <v>T4_2011</v>
      </c>
      <c r="BB64" s="47" t="str">
        <f t="shared" si="4"/>
        <v>T1_2012</v>
      </c>
      <c r="BC64" s="47" t="str">
        <f t="shared" si="4"/>
        <v>T2_2012</v>
      </c>
      <c r="BD64" s="47" t="str">
        <f t="shared" si="4"/>
        <v>T3_2012</v>
      </c>
      <c r="BE64" s="47" t="str">
        <f t="shared" si="4"/>
        <v>T4_2012</v>
      </c>
      <c r="BF64" s="47" t="str">
        <f t="shared" si="4"/>
        <v>T1_2013</v>
      </c>
      <c r="BG64" s="47" t="str">
        <f t="shared" si="4"/>
        <v>T2_2013</v>
      </c>
      <c r="BH64" s="47" t="str">
        <f t="shared" si="4"/>
        <v>T3_2013</v>
      </c>
      <c r="BI64" s="47" t="str">
        <f t="shared" si="4"/>
        <v>T4_2013</v>
      </c>
      <c r="BJ64" s="47" t="str">
        <f t="shared" si="4"/>
        <v>T1_2014</v>
      </c>
      <c r="BK64" s="47" t="str">
        <f t="shared" si="4"/>
        <v>T2_2014</v>
      </c>
      <c r="BL64" s="47" t="str">
        <f t="shared" si="4"/>
        <v>T3_2014</v>
      </c>
      <c r="BM64" s="47" t="str">
        <f t="shared" si="4"/>
        <v>T4_2014</v>
      </c>
      <c r="BN64" s="47" t="str">
        <f t="shared" ref="BN64:CD64" si="5">BN35</f>
        <v>T1_2015</v>
      </c>
      <c r="BO64" s="47" t="str">
        <f t="shared" si="5"/>
        <v>T2_2015</v>
      </c>
      <c r="BP64" s="47" t="str">
        <f t="shared" si="5"/>
        <v>T3_2015</v>
      </c>
      <c r="BQ64" s="47" t="str">
        <f t="shared" si="5"/>
        <v>T4_2015</v>
      </c>
      <c r="BR64" s="47" t="str">
        <f t="shared" si="5"/>
        <v>T1_2016</v>
      </c>
      <c r="BS64" s="47" t="str">
        <f t="shared" si="5"/>
        <v>T2_2016</v>
      </c>
      <c r="BT64" s="47" t="str">
        <f t="shared" si="5"/>
        <v>T3_2016</v>
      </c>
      <c r="BU64" s="47" t="str">
        <f t="shared" si="5"/>
        <v>T4_2016</v>
      </c>
      <c r="BV64" s="47" t="str">
        <f t="shared" si="5"/>
        <v>T1_2017</v>
      </c>
      <c r="BW64" s="47" t="str">
        <f t="shared" si="5"/>
        <v>T2_2017</v>
      </c>
      <c r="BX64" s="47" t="str">
        <f t="shared" si="5"/>
        <v>T3_2017</v>
      </c>
      <c r="BY64" s="47" t="str">
        <f t="shared" si="5"/>
        <v>T4_2017</v>
      </c>
      <c r="BZ64" s="47" t="str">
        <f t="shared" si="5"/>
        <v>T1_2018</v>
      </c>
      <c r="CA64" s="47" t="str">
        <f t="shared" si="5"/>
        <v>T2_2018</v>
      </c>
      <c r="CB64" s="47" t="str">
        <f t="shared" si="5"/>
        <v>T3_2018</v>
      </c>
      <c r="CC64" s="47" t="str">
        <f t="shared" si="5"/>
        <v>T4_2018</v>
      </c>
      <c r="CD64" s="47" t="str">
        <f t="shared" si="5"/>
        <v>T1_2019</v>
      </c>
      <c r="CE64" s="47" t="str">
        <f>CE35</f>
        <v>T2_2019</v>
      </c>
      <c r="CF64" s="47" t="str">
        <f>CF35</f>
        <v>T3_2019</v>
      </c>
      <c r="CG64" s="47" t="str">
        <f>CG35</f>
        <v>T4_2019</v>
      </c>
      <c r="CH64" s="47" t="str">
        <f>CH35</f>
        <v>T1_2020</v>
      </c>
    </row>
    <row r="65" spans="1:86" ht="15.6" thickTop="1" thickBot="1" x14ac:dyDescent="0.35">
      <c r="A65" s="29" t="s">
        <v>247</v>
      </c>
      <c r="B65" s="30">
        <v>1344.1608549359776</v>
      </c>
      <c r="C65" s="30">
        <v>1497.0577686877325</v>
      </c>
      <c r="D65" s="30">
        <v>1460.9471454673833</v>
      </c>
      <c r="E65" s="30">
        <v>1402.733406758143</v>
      </c>
      <c r="F65" s="30">
        <v>1406.3585293017559</v>
      </c>
      <c r="G65" s="30">
        <v>1530.9878396992767</v>
      </c>
      <c r="H65" s="30">
        <v>1569.5499493120569</v>
      </c>
      <c r="I65" s="30">
        <v>1518.0126721116458</v>
      </c>
      <c r="J65" s="30">
        <v>1506.2995430723176</v>
      </c>
      <c r="K65" s="30">
        <v>1623.8731830667923</v>
      </c>
      <c r="L65" s="30">
        <v>1663.5891094752903</v>
      </c>
      <c r="M65" s="30">
        <v>1521.7639530590566</v>
      </c>
      <c r="N65" s="30">
        <v>1563.386862319956</v>
      </c>
      <c r="O65" s="30">
        <v>1630.847542328471</v>
      </c>
      <c r="P65" s="30">
        <v>1689.8748981053529</v>
      </c>
      <c r="Q65" s="30">
        <v>1606.2651933615923</v>
      </c>
      <c r="R65" s="30">
        <v>1641.6443086086774</v>
      </c>
      <c r="S65" s="30">
        <v>1740.3349564304588</v>
      </c>
      <c r="T65" s="30">
        <v>1795.8669370758271</v>
      </c>
      <c r="U65" s="30">
        <v>1761.5987252565706</v>
      </c>
      <c r="V65" s="30">
        <v>1768.941493904704</v>
      </c>
      <c r="W65" s="30">
        <v>1843.1626407360427</v>
      </c>
      <c r="X65" s="30">
        <v>1864.2821890734128</v>
      </c>
      <c r="Y65" s="30">
        <v>1777.0825125756589</v>
      </c>
      <c r="Z65" s="30">
        <v>1790.2126216736908</v>
      </c>
      <c r="AA65" s="30">
        <v>1918.1070422008675</v>
      </c>
      <c r="AB65" s="30">
        <v>1944.059927229041</v>
      </c>
      <c r="AC65" s="30">
        <v>1901.8594088964012</v>
      </c>
      <c r="AD65" s="30">
        <v>1894.0355706022185</v>
      </c>
      <c r="AE65" s="30">
        <v>1961.5424232324249</v>
      </c>
      <c r="AF65" s="30">
        <v>1969.0380199211502</v>
      </c>
      <c r="AG65" s="30">
        <v>1996.2679862442053</v>
      </c>
      <c r="AH65" s="30">
        <v>1979.6015215279542</v>
      </c>
      <c r="AI65" s="30">
        <v>2069.3536798629875</v>
      </c>
      <c r="AJ65" s="30">
        <v>2163.933950910879</v>
      </c>
      <c r="AK65" s="30">
        <v>2039.8423352645891</v>
      </c>
      <c r="AL65" s="30">
        <v>2025.0951987747558</v>
      </c>
      <c r="AM65" s="30">
        <v>2274.852455024994</v>
      </c>
      <c r="AN65" s="30">
        <v>2206.8080893464785</v>
      </c>
      <c r="AO65" s="30">
        <v>2107.1063298489062</v>
      </c>
      <c r="AP65" s="30">
        <v>2080.8873159459645</v>
      </c>
      <c r="AQ65" s="30">
        <v>2256.5329529214609</v>
      </c>
      <c r="AR65" s="30">
        <v>2278.4703088053543</v>
      </c>
      <c r="AS65" s="30">
        <v>2213.3608201784841</v>
      </c>
      <c r="AT65" s="30">
        <v>2170.1286792678206</v>
      </c>
      <c r="AU65" s="30">
        <v>2335.9249890166961</v>
      </c>
      <c r="AV65" s="30">
        <v>2344.7408347785818</v>
      </c>
      <c r="AW65" s="30">
        <v>2304.0105921013919</v>
      </c>
      <c r="AX65" s="30">
        <v>2245.4409284388512</v>
      </c>
      <c r="AY65" s="30">
        <v>2415.6777504326583</v>
      </c>
      <c r="AZ65" s="30">
        <v>2463.2748896604094</v>
      </c>
      <c r="BA65" s="30">
        <v>2365.1455405328443</v>
      </c>
      <c r="BB65" s="30">
        <v>2422.9962648339942</v>
      </c>
      <c r="BC65" s="30">
        <v>2574.0141228406378</v>
      </c>
      <c r="BD65" s="30">
        <v>2496.639007891124</v>
      </c>
      <c r="BE65" s="30">
        <v>2413.7644226966827</v>
      </c>
      <c r="BF65" s="30">
        <v>2476.6153967673968</v>
      </c>
      <c r="BG65" s="30">
        <v>2695.1942619493175</v>
      </c>
      <c r="BH65" s="30">
        <v>2716.8504803326473</v>
      </c>
      <c r="BI65" s="30">
        <v>2619.2549936200962</v>
      </c>
      <c r="BJ65" s="30">
        <v>2626.9881055696869</v>
      </c>
      <c r="BK65" s="30">
        <v>2823.6700128030511</v>
      </c>
      <c r="BL65" s="30">
        <v>2744.4265975789831</v>
      </c>
      <c r="BM65" s="30">
        <v>2850.6442840482796</v>
      </c>
      <c r="BN65" s="30">
        <v>2777.5752127222395</v>
      </c>
      <c r="BO65" s="30">
        <v>3027.4159813347223</v>
      </c>
      <c r="BP65" s="30">
        <v>3011.5417504836387</v>
      </c>
      <c r="BQ65" s="30">
        <v>2804.2094223862741</v>
      </c>
      <c r="BR65" s="30">
        <v>2925.0469731147386</v>
      </c>
      <c r="BS65" s="30">
        <v>3084.0543586722188</v>
      </c>
      <c r="BT65" s="30">
        <v>3012.4963995856569</v>
      </c>
      <c r="BU65" s="30">
        <v>2984.4171723798827</v>
      </c>
      <c r="BV65" s="30">
        <v>2988.0729072771419</v>
      </c>
      <c r="BW65" s="30">
        <v>3235.847986101815</v>
      </c>
      <c r="BX65" s="30">
        <v>3105.7495047162229</v>
      </c>
      <c r="BY65" s="30">
        <v>3072.5759681138784</v>
      </c>
      <c r="BZ65" s="64">
        <v>3121.7848816756132</v>
      </c>
      <c r="CA65" s="65">
        <v>3346.3387983533144</v>
      </c>
      <c r="CB65" s="64">
        <v>3256.2320410582838</v>
      </c>
      <c r="CC65" s="66">
        <v>3246.3044516563086</v>
      </c>
      <c r="CD65" s="66">
        <v>3217.5688302634876</v>
      </c>
      <c r="CE65" s="66">
        <v>3532.9979875237086</v>
      </c>
      <c r="CF65" s="66">
        <v>3359.0139006848831</v>
      </c>
      <c r="CG65" s="66">
        <v>3389.7691780279438</v>
      </c>
      <c r="CH65" s="66">
        <v>3350.6561288800608</v>
      </c>
    </row>
    <row r="66" spans="1:86" ht="15" thickTop="1" x14ac:dyDescent="0.3">
      <c r="A66" s="31" t="s">
        <v>248</v>
      </c>
      <c r="B66" s="32">
        <v>1138.144623581931</v>
      </c>
      <c r="C66" s="32">
        <v>1281.7829301888362</v>
      </c>
      <c r="D66" s="32">
        <v>1260.4197324388849</v>
      </c>
      <c r="E66" s="32">
        <v>1243.5326044707965</v>
      </c>
      <c r="F66" s="32">
        <v>1240.0605954464868</v>
      </c>
      <c r="G66" s="32">
        <v>1346.1397067934411</v>
      </c>
      <c r="H66" s="32">
        <v>1335.1225051508263</v>
      </c>
      <c r="I66" s="32">
        <v>1290.4826449712384</v>
      </c>
      <c r="J66" s="32">
        <v>1288.1060423650383</v>
      </c>
      <c r="K66" s="32">
        <v>1418.9638942116908</v>
      </c>
      <c r="L66" s="32">
        <v>1398.044712054188</v>
      </c>
      <c r="M66" s="32">
        <v>1307.6786593786944</v>
      </c>
      <c r="N66" s="32">
        <v>1325.1077032272083</v>
      </c>
      <c r="O66" s="32">
        <v>1416.7700475328284</v>
      </c>
      <c r="P66" s="32">
        <v>1442.8472001133689</v>
      </c>
      <c r="Q66" s="32">
        <v>1384.40368623416</v>
      </c>
      <c r="R66" s="32">
        <v>1397.2938486017235</v>
      </c>
      <c r="S66" s="32">
        <v>1513.2898177751788</v>
      </c>
      <c r="T66" s="32">
        <v>1522.4783584334214</v>
      </c>
      <c r="U66" s="32">
        <v>1510.7810221601435</v>
      </c>
      <c r="V66" s="32">
        <v>1488.1197079228905</v>
      </c>
      <c r="W66" s="32">
        <v>1584.2760468552415</v>
      </c>
      <c r="X66" s="32">
        <v>1590.9887032909382</v>
      </c>
      <c r="Y66" s="32">
        <v>1540.9252761030377</v>
      </c>
      <c r="Z66" s="32">
        <v>1544.0136836185441</v>
      </c>
      <c r="AA66" s="32">
        <v>1640.5831394245251</v>
      </c>
      <c r="AB66" s="32">
        <v>1689.5030654873617</v>
      </c>
      <c r="AC66" s="32">
        <v>1643.3901114695693</v>
      </c>
      <c r="AD66" s="32">
        <v>1644.3069917307741</v>
      </c>
      <c r="AE66" s="32">
        <v>1691.466083833574</v>
      </c>
      <c r="AF66" s="32">
        <v>1677.0887171995209</v>
      </c>
      <c r="AG66" s="32">
        <v>1716.1462072361298</v>
      </c>
      <c r="AH66" s="32">
        <v>1691.3192580275802</v>
      </c>
      <c r="AI66" s="32">
        <v>1783.9496595599483</v>
      </c>
      <c r="AJ66" s="32">
        <v>1814.6022213622412</v>
      </c>
      <c r="AK66" s="32">
        <v>1734.4643486166406</v>
      </c>
      <c r="AL66" s="32">
        <v>1725.6652752565819</v>
      </c>
      <c r="AM66" s="32">
        <v>1934.4644662449225</v>
      </c>
      <c r="AN66" s="32">
        <v>1844.9133900661775</v>
      </c>
      <c r="AO66" s="32">
        <v>1758.401941427453</v>
      </c>
      <c r="AP66" s="32">
        <v>1782.4774906259329</v>
      </c>
      <c r="AQ66" s="32">
        <v>1902.6491105684831</v>
      </c>
      <c r="AR66" s="32">
        <v>1887.1833131533831</v>
      </c>
      <c r="AS66" s="32">
        <v>1818.7394835034645</v>
      </c>
      <c r="AT66" s="32">
        <v>1854.3331908084187</v>
      </c>
      <c r="AU66" s="32">
        <v>1953.6563381020242</v>
      </c>
      <c r="AV66" s="32">
        <v>1946.2415751185545</v>
      </c>
      <c r="AW66" s="32">
        <v>1862.232991135493</v>
      </c>
      <c r="AX66" s="32">
        <v>1907.06853610401</v>
      </c>
      <c r="AY66" s="32">
        <v>2018.4838157542727</v>
      </c>
      <c r="AZ66" s="32">
        <v>2002.6221701955922</v>
      </c>
      <c r="BA66" s="32">
        <v>1916.5935870108883</v>
      </c>
      <c r="BB66" s="32">
        <v>2034.2903962594055</v>
      </c>
      <c r="BC66" s="32">
        <v>2120.9783421841498</v>
      </c>
      <c r="BD66" s="32">
        <v>2067.9622109025072</v>
      </c>
      <c r="BE66" s="32">
        <v>1982.6084969172962</v>
      </c>
      <c r="BF66" s="32">
        <v>2061.5129816283093</v>
      </c>
      <c r="BG66" s="32">
        <v>2262.2698665282142</v>
      </c>
      <c r="BH66" s="32">
        <v>2232.7587666098116</v>
      </c>
      <c r="BI66" s="32">
        <v>2156.8385179031225</v>
      </c>
      <c r="BJ66" s="32">
        <v>2225.3060663927308</v>
      </c>
      <c r="BK66" s="32">
        <v>2347.2851364875628</v>
      </c>
      <c r="BL66" s="32">
        <v>2288.4530515973124</v>
      </c>
      <c r="BM66" s="32">
        <v>2312.5137455223944</v>
      </c>
      <c r="BN66" s="32">
        <v>2316.913132872809</v>
      </c>
      <c r="BO66" s="32">
        <v>2501.7420334020831</v>
      </c>
      <c r="BP66" s="32">
        <v>2494.5412519792071</v>
      </c>
      <c r="BQ66" s="32">
        <v>2347.4579486727757</v>
      </c>
      <c r="BR66" s="32">
        <v>2398.8637708851702</v>
      </c>
      <c r="BS66" s="32">
        <v>2571.2792201805387</v>
      </c>
      <c r="BT66" s="32">
        <v>2568.9201878419799</v>
      </c>
      <c r="BU66" s="32">
        <v>2444.6553527497035</v>
      </c>
      <c r="BV66" s="32">
        <v>2475.5528385574844</v>
      </c>
      <c r="BW66" s="32">
        <v>2809.2462054724165</v>
      </c>
      <c r="BX66" s="32">
        <v>2667.0364678450328</v>
      </c>
      <c r="BY66" s="32">
        <v>2460.0732270765584</v>
      </c>
      <c r="BZ66" s="67">
        <v>2620.0887669488452</v>
      </c>
      <c r="CA66" s="68">
        <v>2855.0988281054506</v>
      </c>
      <c r="CB66" s="67">
        <v>2782.6683322557978</v>
      </c>
      <c r="CC66" s="69">
        <v>2643.8927986813137</v>
      </c>
      <c r="CD66" s="69">
        <v>2752.1487494611174</v>
      </c>
      <c r="CE66" s="69">
        <v>3015.2200400043052</v>
      </c>
      <c r="CF66" s="69">
        <v>2882.1823813672845</v>
      </c>
      <c r="CG66" s="69">
        <v>2742.7799639392124</v>
      </c>
      <c r="CH66" s="69">
        <v>2814.3665960330545</v>
      </c>
    </row>
    <row r="67" spans="1:86" ht="15" thickBot="1" x14ac:dyDescent="0.35">
      <c r="A67" s="33" t="s">
        <v>249</v>
      </c>
      <c r="B67" s="32">
        <v>206.01623135404654</v>
      </c>
      <c r="C67" s="32">
        <v>215.27483849889623</v>
      </c>
      <c r="D67" s="32">
        <v>200.52741302849827</v>
      </c>
      <c r="E67" s="32">
        <v>159.20080228734642</v>
      </c>
      <c r="F67" s="32">
        <v>166.29793385526898</v>
      </c>
      <c r="G67" s="32">
        <v>184.84813290583563</v>
      </c>
      <c r="H67" s="32">
        <v>234.42744416123071</v>
      </c>
      <c r="I67" s="32">
        <v>227.53002714040727</v>
      </c>
      <c r="J67" s="32">
        <v>218.19350070727921</v>
      </c>
      <c r="K67" s="32">
        <v>204.90928885510147</v>
      </c>
      <c r="L67" s="32">
        <v>265.5443974211023</v>
      </c>
      <c r="M67" s="32">
        <v>214.08529368036221</v>
      </c>
      <c r="N67" s="32">
        <v>238.27915909274779</v>
      </c>
      <c r="O67" s="32">
        <v>214.07749479564271</v>
      </c>
      <c r="P67" s="32">
        <v>247.02769799198413</v>
      </c>
      <c r="Q67" s="32">
        <v>221.86150712743239</v>
      </c>
      <c r="R67" s="32">
        <v>244.35046000695397</v>
      </c>
      <c r="S67" s="32">
        <v>227.04513865527991</v>
      </c>
      <c r="T67" s="32">
        <v>273.38857864240578</v>
      </c>
      <c r="U67" s="32">
        <v>250.81770309642701</v>
      </c>
      <c r="V67" s="32">
        <v>280.82178598181349</v>
      </c>
      <c r="W67" s="32">
        <v>258.88659388080117</v>
      </c>
      <c r="X67" s="32">
        <v>273.29348578247453</v>
      </c>
      <c r="Y67" s="32">
        <v>236.15723647262118</v>
      </c>
      <c r="Z67" s="32">
        <v>246.1989380551467</v>
      </c>
      <c r="AA67" s="32">
        <v>277.52390277634237</v>
      </c>
      <c r="AB67" s="32">
        <v>254.55686174167926</v>
      </c>
      <c r="AC67" s="32">
        <v>258.46929742683187</v>
      </c>
      <c r="AD67" s="32">
        <v>249.72857887144431</v>
      </c>
      <c r="AE67" s="32">
        <v>270.07633939885102</v>
      </c>
      <c r="AF67" s="32">
        <v>291.94930272162924</v>
      </c>
      <c r="AG67" s="32">
        <v>280.12177900807541</v>
      </c>
      <c r="AH67" s="32">
        <v>288.28226350037409</v>
      </c>
      <c r="AI67" s="32">
        <v>285.40402030303932</v>
      </c>
      <c r="AJ67" s="32">
        <v>349.33172954863795</v>
      </c>
      <c r="AK67" s="32">
        <v>305.37798664794849</v>
      </c>
      <c r="AL67" s="32">
        <v>299.42992351817395</v>
      </c>
      <c r="AM67" s="32">
        <v>340.38798878007151</v>
      </c>
      <c r="AN67" s="32">
        <v>361.89469928030104</v>
      </c>
      <c r="AO67" s="32">
        <v>348.70438842145325</v>
      </c>
      <c r="AP67" s="32">
        <v>298.40982532003159</v>
      </c>
      <c r="AQ67" s="32">
        <v>353.88384235297775</v>
      </c>
      <c r="AR67" s="32">
        <v>391.28699565197121</v>
      </c>
      <c r="AS67" s="32">
        <v>394.62133667501968</v>
      </c>
      <c r="AT67" s="32">
        <v>315.79548845940178</v>
      </c>
      <c r="AU67" s="32">
        <v>382.26865091467192</v>
      </c>
      <c r="AV67" s="32">
        <v>398.49925966002735</v>
      </c>
      <c r="AW67" s="32">
        <v>441.77760096589901</v>
      </c>
      <c r="AX67" s="32">
        <v>338.37239233484109</v>
      </c>
      <c r="AY67" s="32">
        <v>397.19393467838552</v>
      </c>
      <c r="AZ67" s="32">
        <v>460.65271946481727</v>
      </c>
      <c r="BA67" s="32">
        <v>448.55195352195597</v>
      </c>
      <c r="BB67" s="32">
        <v>388.70586857458886</v>
      </c>
      <c r="BC67" s="32">
        <v>453.03578065648782</v>
      </c>
      <c r="BD67" s="32">
        <v>428.67679698861696</v>
      </c>
      <c r="BE67" s="32">
        <v>431.15592577938639</v>
      </c>
      <c r="BF67" s="32">
        <v>415.10241513908744</v>
      </c>
      <c r="BG67" s="32">
        <v>432.9243954211031</v>
      </c>
      <c r="BH67" s="32">
        <v>484.09171372283578</v>
      </c>
      <c r="BI67" s="32">
        <v>462.41647571697393</v>
      </c>
      <c r="BJ67" s="32">
        <v>401.68203917695604</v>
      </c>
      <c r="BK67" s="32">
        <v>476.38487631548833</v>
      </c>
      <c r="BL67" s="32">
        <v>455.97354598167061</v>
      </c>
      <c r="BM67" s="32">
        <v>538.13053852588507</v>
      </c>
      <c r="BN67" s="32">
        <v>460.66207984943031</v>
      </c>
      <c r="BO67" s="32">
        <v>525.67394793263929</v>
      </c>
      <c r="BP67" s="32">
        <v>517.00049850443179</v>
      </c>
      <c r="BQ67" s="32">
        <v>456.75147371349851</v>
      </c>
      <c r="BR67" s="32">
        <v>526.18320222956856</v>
      </c>
      <c r="BS67" s="32">
        <v>512.77513849167985</v>
      </c>
      <c r="BT67" s="32">
        <v>443.57621174367716</v>
      </c>
      <c r="BU67" s="32">
        <v>539.76181963017939</v>
      </c>
      <c r="BV67" s="32">
        <v>512.52006871965762</v>
      </c>
      <c r="BW67" s="32">
        <v>426.60178062939866</v>
      </c>
      <c r="BX67" s="32">
        <v>438.71303687119024</v>
      </c>
      <c r="BY67" s="32">
        <v>612.50274103731999</v>
      </c>
      <c r="BZ67" s="67">
        <v>501.69611472676786</v>
      </c>
      <c r="CA67" s="68">
        <v>491.23997024786365</v>
      </c>
      <c r="CB67" s="67">
        <v>473.56370880248579</v>
      </c>
      <c r="CC67" s="69">
        <v>602.41165297499504</v>
      </c>
      <c r="CD67" s="69">
        <v>465.42008080237025</v>
      </c>
      <c r="CE67" s="69">
        <v>517.77794751940348</v>
      </c>
      <c r="CF67" s="69">
        <v>476.83151931759858</v>
      </c>
      <c r="CG67" s="69">
        <v>646.98921408873116</v>
      </c>
      <c r="CH67" s="69">
        <v>536.28953284700629</v>
      </c>
    </row>
    <row r="68" spans="1:86" ht="15.6" thickTop="1" thickBot="1" x14ac:dyDescent="0.35">
      <c r="A68" s="29" t="s">
        <v>250</v>
      </c>
      <c r="B68" s="30">
        <v>349.25177886544378</v>
      </c>
      <c r="C68" s="30">
        <v>344.5661191478419</v>
      </c>
      <c r="D68" s="30">
        <v>323.48229929170094</v>
      </c>
      <c r="E68" s="30">
        <v>358.7329586178181</v>
      </c>
      <c r="F68" s="30">
        <v>390.71039064192587</v>
      </c>
      <c r="G68" s="30">
        <v>411.09294743802479</v>
      </c>
      <c r="H68" s="30">
        <v>415.83055467600718</v>
      </c>
      <c r="I68" s="30">
        <v>343.23550856068874</v>
      </c>
      <c r="J68" s="30">
        <v>462.31998542200074</v>
      </c>
      <c r="K68" s="30">
        <v>498.17186626016945</v>
      </c>
      <c r="L68" s="30">
        <v>442.23866954547555</v>
      </c>
      <c r="M68" s="30">
        <v>413.14387303048272</v>
      </c>
      <c r="N68" s="30">
        <v>576.71841285654079</v>
      </c>
      <c r="O68" s="30">
        <v>512.66808261828578</v>
      </c>
      <c r="P68" s="30">
        <v>582.71861758617888</v>
      </c>
      <c r="Q68" s="30">
        <v>412.20576742588327</v>
      </c>
      <c r="R68" s="30">
        <v>446.51693605530613</v>
      </c>
      <c r="S68" s="30">
        <v>507.03859592005495</v>
      </c>
      <c r="T68" s="30">
        <v>552.54702875433986</v>
      </c>
      <c r="U68" s="30">
        <v>398.84527851171089</v>
      </c>
      <c r="V68" s="30">
        <v>502.93462763666003</v>
      </c>
      <c r="W68" s="30">
        <v>652.8542154776103</v>
      </c>
      <c r="X68" s="30">
        <v>466.93301037443484</v>
      </c>
      <c r="Y68" s="30">
        <v>492.59943195903281</v>
      </c>
      <c r="Z68" s="30">
        <v>547.24880201262329</v>
      </c>
      <c r="AA68" s="30">
        <v>516.08299974258034</v>
      </c>
      <c r="AB68" s="30">
        <v>522.59610494374067</v>
      </c>
      <c r="AC68" s="30">
        <v>467.92009330105572</v>
      </c>
      <c r="AD68" s="30">
        <v>579.87049410455074</v>
      </c>
      <c r="AE68" s="30">
        <v>481.204507949397</v>
      </c>
      <c r="AF68" s="30">
        <v>522.67480568655833</v>
      </c>
      <c r="AG68" s="30">
        <v>496.24919225949407</v>
      </c>
      <c r="AH68" s="30">
        <v>492.15729410895415</v>
      </c>
      <c r="AI68" s="30">
        <v>513.66045661206601</v>
      </c>
      <c r="AJ68" s="30">
        <v>554.5320422669547</v>
      </c>
      <c r="AK68" s="30">
        <v>540.13001944561427</v>
      </c>
      <c r="AL68" s="30">
        <v>612.00178523971636</v>
      </c>
      <c r="AM68" s="30">
        <v>699.61389619946942</v>
      </c>
      <c r="AN68" s="30">
        <v>653.22769024109027</v>
      </c>
      <c r="AO68" s="30">
        <v>608.96655532458851</v>
      </c>
      <c r="AP68" s="30">
        <v>682.38552559533036</v>
      </c>
      <c r="AQ68" s="30">
        <v>598.79567563680484</v>
      </c>
      <c r="AR68" s="30">
        <v>673.57817316724993</v>
      </c>
      <c r="AS68" s="30">
        <v>629.24905707630694</v>
      </c>
      <c r="AT68" s="30">
        <v>613.60564873217913</v>
      </c>
      <c r="AU68" s="30">
        <v>722.61330326347502</v>
      </c>
      <c r="AV68" s="30">
        <v>755.15525713769659</v>
      </c>
      <c r="AW68" s="30">
        <v>592.67807032989595</v>
      </c>
      <c r="AX68" s="30">
        <v>795.45745126053021</v>
      </c>
      <c r="AY68" s="30">
        <v>647.63115959513482</v>
      </c>
      <c r="AZ68" s="30">
        <v>765.94886873333087</v>
      </c>
      <c r="BA68" s="30">
        <v>790.59541134624135</v>
      </c>
      <c r="BB68" s="30">
        <v>826.04748636985141</v>
      </c>
      <c r="BC68" s="30">
        <v>806.55374749781959</v>
      </c>
      <c r="BD68" s="30">
        <v>777.92032354470041</v>
      </c>
      <c r="BE68" s="30">
        <v>670.84226434401478</v>
      </c>
      <c r="BF68" s="30">
        <v>889.25338295552433</v>
      </c>
      <c r="BG68" s="30">
        <v>762.5647212338863</v>
      </c>
      <c r="BH68" s="30">
        <v>848.37498518790278</v>
      </c>
      <c r="BI68" s="30">
        <v>752.23736060050305</v>
      </c>
      <c r="BJ68" s="30">
        <v>913.37394306686451</v>
      </c>
      <c r="BK68" s="30">
        <v>960.50715480296572</v>
      </c>
      <c r="BL68" s="30">
        <v>861.30602031646788</v>
      </c>
      <c r="BM68" s="30">
        <v>939.87588181370143</v>
      </c>
      <c r="BN68" s="30">
        <v>809.32818066791413</v>
      </c>
      <c r="BO68" s="30">
        <v>825.70364368343132</v>
      </c>
      <c r="BP68" s="30">
        <v>960.41190283305525</v>
      </c>
      <c r="BQ68" s="30">
        <v>1172.9052728155993</v>
      </c>
      <c r="BR68" s="30">
        <v>865.44863445781812</v>
      </c>
      <c r="BS68" s="30">
        <v>984.0569274865685</v>
      </c>
      <c r="BT68" s="30">
        <v>996.40189028990494</v>
      </c>
      <c r="BU68" s="30">
        <v>1102.6111139830418</v>
      </c>
      <c r="BV68" s="30">
        <v>992.09815684485102</v>
      </c>
      <c r="BW68" s="30">
        <v>1045.153448545231</v>
      </c>
      <c r="BX68" s="30">
        <v>1099.3423106808793</v>
      </c>
      <c r="BY68" s="30">
        <v>969.49899249545842</v>
      </c>
      <c r="BZ68" s="64">
        <v>1019.288552790981</v>
      </c>
      <c r="CA68" s="70">
        <v>1080.2665827890337</v>
      </c>
      <c r="CB68" s="64">
        <v>1151.5263768974987</v>
      </c>
      <c r="CC68" s="71">
        <v>1150.2332159309765</v>
      </c>
      <c r="CD68" s="71">
        <v>1047.8104795988945</v>
      </c>
      <c r="CE68" s="71">
        <v>1152.5494275646497</v>
      </c>
      <c r="CF68" s="71">
        <v>1233.2241246731587</v>
      </c>
      <c r="CG68" s="71">
        <v>1323.2919681632977</v>
      </c>
      <c r="CH68" s="71">
        <v>1056.5595871031405</v>
      </c>
    </row>
    <row r="69" spans="1:86" ht="15" thickTop="1" x14ac:dyDescent="0.3">
      <c r="A69" s="31" t="s">
        <v>251</v>
      </c>
      <c r="B69" s="32">
        <v>322.90274425174624</v>
      </c>
      <c r="C69" s="32">
        <v>304.8993417993284</v>
      </c>
      <c r="D69" s="32">
        <v>282.32048158665145</v>
      </c>
      <c r="E69" s="32">
        <v>329.97569069523058</v>
      </c>
      <c r="F69" s="32">
        <v>343.4692605916315</v>
      </c>
      <c r="G69" s="32">
        <v>356.33966193185432</v>
      </c>
      <c r="H69" s="32">
        <v>339.08119438735105</v>
      </c>
      <c r="I69" s="32">
        <v>303.55554206359682</v>
      </c>
      <c r="J69" s="32">
        <v>410.97436907213478</v>
      </c>
      <c r="K69" s="32">
        <v>449.50129247475104</v>
      </c>
      <c r="L69" s="32">
        <v>366.98375742276829</v>
      </c>
      <c r="M69" s="32">
        <v>371.13076982399929</v>
      </c>
      <c r="N69" s="32">
        <v>538.80742194948198</v>
      </c>
      <c r="O69" s="32">
        <v>460.24889744285764</v>
      </c>
      <c r="P69" s="32">
        <v>523.74445137289615</v>
      </c>
      <c r="Q69" s="32">
        <v>366.99112657414719</v>
      </c>
      <c r="R69" s="32">
        <v>380.28844985550205</v>
      </c>
      <c r="S69" s="32">
        <v>486.76422868495422</v>
      </c>
      <c r="T69" s="32">
        <v>510.07194381075999</v>
      </c>
      <c r="U69" s="32">
        <v>347.75320240610472</v>
      </c>
      <c r="V69" s="32">
        <v>445.27995603628949</v>
      </c>
      <c r="W69" s="32">
        <v>624.5620294773629</v>
      </c>
      <c r="X69" s="32">
        <v>418.05407391301816</v>
      </c>
      <c r="Y69" s="32">
        <v>406.3079740440769</v>
      </c>
      <c r="Z69" s="32">
        <v>507.57123730831762</v>
      </c>
      <c r="AA69" s="32">
        <v>430.58809563473687</v>
      </c>
      <c r="AB69" s="32">
        <v>444.53914679107038</v>
      </c>
      <c r="AC69" s="32">
        <v>348.10152026587514</v>
      </c>
      <c r="AD69" s="32">
        <v>515.70173852209507</v>
      </c>
      <c r="AE69" s="32">
        <v>409.35020059156511</v>
      </c>
      <c r="AF69" s="32">
        <v>442.77353926435165</v>
      </c>
      <c r="AG69" s="32">
        <v>406.43614708311804</v>
      </c>
      <c r="AH69" s="32">
        <v>422.34025599904658</v>
      </c>
      <c r="AI69" s="32">
        <v>437.75215086783254</v>
      </c>
      <c r="AJ69" s="32">
        <v>454.34654784061513</v>
      </c>
      <c r="AK69" s="32">
        <v>381.14556226080475</v>
      </c>
      <c r="AL69" s="32">
        <v>556.13124848056896</v>
      </c>
      <c r="AM69" s="32">
        <v>541.05330967732607</v>
      </c>
      <c r="AN69" s="32">
        <v>498.52675358683655</v>
      </c>
      <c r="AO69" s="32">
        <v>396.01345165892428</v>
      </c>
      <c r="AP69" s="32">
        <v>590.42664522340647</v>
      </c>
      <c r="AQ69" s="32">
        <v>506.86205454254196</v>
      </c>
      <c r="AR69" s="32">
        <v>565.39264641268949</v>
      </c>
      <c r="AS69" s="32">
        <v>483.18144907400557</v>
      </c>
      <c r="AT69" s="32">
        <v>482.81869783035046</v>
      </c>
      <c r="AU69" s="32">
        <v>605.61971378204851</v>
      </c>
      <c r="AV69" s="32">
        <v>686.14044856241424</v>
      </c>
      <c r="AW69" s="32">
        <v>480.99510615669658</v>
      </c>
      <c r="AX69" s="32">
        <v>702.54715568888128</v>
      </c>
      <c r="AY69" s="32">
        <v>473.55619764977428</v>
      </c>
      <c r="AZ69" s="32">
        <v>602.77033297868775</v>
      </c>
      <c r="BA69" s="32">
        <v>597.76680355081032</v>
      </c>
      <c r="BB69" s="32">
        <v>647.50315771320288</v>
      </c>
      <c r="BC69" s="32">
        <v>574.73045077740153</v>
      </c>
      <c r="BD69" s="32">
        <v>645.16877047601542</v>
      </c>
      <c r="BE69" s="32">
        <v>548.28311024338325</v>
      </c>
      <c r="BF69" s="32">
        <v>798.212180265499</v>
      </c>
      <c r="BG69" s="32">
        <v>531.95694452605596</v>
      </c>
      <c r="BH69" s="32">
        <v>700.97997595063134</v>
      </c>
      <c r="BI69" s="32">
        <v>514.2238961715957</v>
      </c>
      <c r="BJ69" s="32">
        <v>798.02828059932017</v>
      </c>
      <c r="BK69" s="32">
        <v>727.61970265906871</v>
      </c>
      <c r="BL69" s="32">
        <v>740.26442444943507</v>
      </c>
      <c r="BM69" s="32">
        <v>676.85934851998002</v>
      </c>
      <c r="BN69" s="32">
        <v>678.35008432835889</v>
      </c>
      <c r="BO69" s="32">
        <v>659.78806830848305</v>
      </c>
      <c r="BP69" s="32">
        <v>798.64269231211085</v>
      </c>
      <c r="BQ69" s="32">
        <v>903.74084253579576</v>
      </c>
      <c r="BR69" s="32">
        <v>696.24036784143516</v>
      </c>
      <c r="BS69" s="32">
        <v>817.76062805823028</v>
      </c>
      <c r="BT69" s="32">
        <v>860.97429864831679</v>
      </c>
      <c r="BU69" s="32">
        <v>735.22122971698855</v>
      </c>
      <c r="BV69" s="32">
        <v>887.76757592502247</v>
      </c>
      <c r="BW69" s="32">
        <v>840.06587626248768</v>
      </c>
      <c r="BX69" s="32">
        <v>956.12142695813486</v>
      </c>
      <c r="BY69" s="32">
        <v>634.03135200725205</v>
      </c>
      <c r="BZ69" s="67">
        <v>836.76946211301617</v>
      </c>
      <c r="CA69" s="68">
        <v>867.9865289423916</v>
      </c>
      <c r="CB69" s="67">
        <v>971.88149765143385</v>
      </c>
      <c r="CC69" s="69">
        <v>960.85092979444698</v>
      </c>
      <c r="CD69" s="69">
        <v>947.39611733645916</v>
      </c>
      <c r="CE69" s="69">
        <v>932.8212592503138</v>
      </c>
      <c r="CF69" s="69">
        <v>1033.843652239312</v>
      </c>
      <c r="CG69" s="69">
        <v>992.21865197761895</v>
      </c>
      <c r="CH69" s="69">
        <v>959.01891158734759</v>
      </c>
    </row>
    <row r="70" spans="1:86" x14ac:dyDescent="0.3">
      <c r="A70" s="33" t="s">
        <v>252</v>
      </c>
      <c r="B70" s="32">
        <v>26.349034613697526</v>
      </c>
      <c r="C70" s="32">
        <v>39.666777348513484</v>
      </c>
      <c r="D70" s="32">
        <v>41.161817705049515</v>
      </c>
      <c r="E70" s="32">
        <v>28.757267922587534</v>
      </c>
      <c r="F70" s="32">
        <v>47.241130050294373</v>
      </c>
      <c r="G70" s="32">
        <v>54.75328550617045</v>
      </c>
      <c r="H70" s="32">
        <v>76.749360288656121</v>
      </c>
      <c r="I70" s="32">
        <v>39.679966497091939</v>
      </c>
      <c r="J70" s="32">
        <v>51.345616349865956</v>
      </c>
      <c r="K70" s="32">
        <v>48.670573785418426</v>
      </c>
      <c r="L70" s="32">
        <v>75.254912122707239</v>
      </c>
      <c r="M70" s="32">
        <v>42.013103206483436</v>
      </c>
      <c r="N70" s="32">
        <v>37.910990907058832</v>
      </c>
      <c r="O70" s="32">
        <v>52.419185175428119</v>
      </c>
      <c r="P70" s="32">
        <v>58.974166213282686</v>
      </c>
      <c r="Q70" s="32">
        <v>45.214640851736092</v>
      </c>
      <c r="R70" s="32">
        <v>66.228486199804081</v>
      </c>
      <c r="S70" s="32">
        <v>20.274367235100737</v>
      </c>
      <c r="T70" s="32">
        <v>42.475084943579859</v>
      </c>
      <c r="U70" s="32">
        <v>51.092076105606161</v>
      </c>
      <c r="V70" s="32">
        <v>57.654671600370527</v>
      </c>
      <c r="W70" s="32">
        <v>28.292186000247412</v>
      </c>
      <c r="X70" s="32">
        <v>48.878936461416664</v>
      </c>
      <c r="Y70" s="32">
        <v>86.291457914955913</v>
      </c>
      <c r="Z70" s="32">
        <v>39.677564704305688</v>
      </c>
      <c r="AA70" s="32">
        <v>85.494904107843468</v>
      </c>
      <c r="AB70" s="32">
        <v>78.056958152670319</v>
      </c>
      <c r="AC70" s="32">
        <v>119.81857303518056</v>
      </c>
      <c r="AD70" s="32">
        <v>64.168755582455645</v>
      </c>
      <c r="AE70" s="32">
        <v>71.854307357831857</v>
      </c>
      <c r="AF70" s="32">
        <v>79.90126642220666</v>
      </c>
      <c r="AG70" s="32">
        <v>89.813045176376022</v>
      </c>
      <c r="AH70" s="32">
        <v>69.817038109907557</v>
      </c>
      <c r="AI70" s="32">
        <v>75.908305744233488</v>
      </c>
      <c r="AJ70" s="32">
        <v>100.1854944263396</v>
      </c>
      <c r="AK70" s="32">
        <v>158.98445718480951</v>
      </c>
      <c r="AL70" s="32">
        <v>55.870536759147448</v>
      </c>
      <c r="AM70" s="32">
        <v>158.56058652214335</v>
      </c>
      <c r="AN70" s="32">
        <v>154.7009366542537</v>
      </c>
      <c r="AO70" s="32">
        <v>212.9531036656642</v>
      </c>
      <c r="AP70" s="32">
        <v>91.958880371923954</v>
      </c>
      <c r="AQ70" s="32">
        <v>91.933621094262918</v>
      </c>
      <c r="AR70" s="32">
        <v>108.18552675456048</v>
      </c>
      <c r="AS70" s="32">
        <v>146.06760800230137</v>
      </c>
      <c r="AT70" s="32">
        <v>130.78695090182867</v>
      </c>
      <c r="AU70" s="32">
        <v>116.99358948142654</v>
      </c>
      <c r="AV70" s="32">
        <v>69.014808575282359</v>
      </c>
      <c r="AW70" s="32">
        <v>111.68296417319934</v>
      </c>
      <c r="AX70" s="32">
        <v>92.91029557164893</v>
      </c>
      <c r="AY70" s="32">
        <v>174.07496194536051</v>
      </c>
      <c r="AZ70" s="32">
        <v>163.17853575464306</v>
      </c>
      <c r="BA70" s="32">
        <v>192.82860779543103</v>
      </c>
      <c r="BB70" s="32">
        <v>178.54432865664853</v>
      </c>
      <c r="BC70" s="32">
        <v>231.82329672041806</v>
      </c>
      <c r="BD70" s="32">
        <v>132.75155306868496</v>
      </c>
      <c r="BE70" s="32">
        <v>122.55915410063156</v>
      </c>
      <c r="BF70" s="32">
        <v>91.041202690025372</v>
      </c>
      <c r="BG70" s="32">
        <v>230.60777670783037</v>
      </c>
      <c r="BH70" s="32">
        <v>147.39500923727149</v>
      </c>
      <c r="BI70" s="32">
        <v>238.01346442890738</v>
      </c>
      <c r="BJ70" s="32">
        <v>115.3456624675443</v>
      </c>
      <c r="BK70" s="32">
        <v>232.88745214389704</v>
      </c>
      <c r="BL70" s="32">
        <v>121.04159586703284</v>
      </c>
      <c r="BM70" s="32">
        <v>263.01653329372141</v>
      </c>
      <c r="BN70" s="32">
        <v>130.97809633955526</v>
      </c>
      <c r="BO70" s="32">
        <v>165.91557537494828</v>
      </c>
      <c r="BP70" s="32">
        <v>161.76921052094437</v>
      </c>
      <c r="BQ70" s="32">
        <v>269.16443027980353</v>
      </c>
      <c r="BR70" s="32">
        <v>169.20826661638296</v>
      </c>
      <c r="BS70" s="32">
        <v>166.29629942833824</v>
      </c>
      <c r="BT70" s="32">
        <v>135.42759164158815</v>
      </c>
      <c r="BU70" s="32">
        <v>367.38988426605334</v>
      </c>
      <c r="BV70" s="32">
        <v>104.33058091982855</v>
      </c>
      <c r="BW70" s="32">
        <v>205.08757228274331</v>
      </c>
      <c r="BX70" s="32">
        <v>143.2208837227445</v>
      </c>
      <c r="BY70" s="32">
        <v>335.46764048820643</v>
      </c>
      <c r="BZ70" s="67">
        <v>182.5190906779649</v>
      </c>
      <c r="CA70" s="68">
        <v>212.28005384664209</v>
      </c>
      <c r="CB70" s="67">
        <v>179.64487924606487</v>
      </c>
      <c r="CC70" s="69">
        <v>189.38228613652944</v>
      </c>
      <c r="CD70" s="69">
        <v>100.41436226243536</v>
      </c>
      <c r="CE70" s="69">
        <v>219.72816831433593</v>
      </c>
      <c r="CF70" s="69">
        <v>199.38047243384668</v>
      </c>
      <c r="CG70" s="69">
        <v>331.07331618567878</v>
      </c>
      <c r="CH70" s="69">
        <v>97.540675515792941</v>
      </c>
    </row>
    <row r="71" spans="1:86" ht="15" thickBot="1" x14ac:dyDescent="0.35">
      <c r="A71" s="33" t="s">
        <v>253</v>
      </c>
      <c r="B71" s="32">
        <v>10.200158250616369</v>
      </c>
      <c r="C71" s="32">
        <v>-10.206507587698525</v>
      </c>
      <c r="D71" s="32">
        <v>60.403381898062435</v>
      </c>
      <c r="E71" s="32">
        <v>-62.739786719188487</v>
      </c>
      <c r="F71" s="32">
        <v>-36.099131987513374</v>
      </c>
      <c r="G71" s="32">
        <v>61.023638665029466</v>
      </c>
      <c r="H71" s="32">
        <v>-72.39801809687242</v>
      </c>
      <c r="I71" s="32">
        <v>45.917153810783248</v>
      </c>
      <c r="J71" s="32">
        <v>-28.428058513483847</v>
      </c>
      <c r="K71" s="32">
        <v>-118.44204591522794</v>
      </c>
      <c r="L71" s="32">
        <v>79.300042123646335</v>
      </c>
      <c r="M71" s="32">
        <v>69.741381155924955</v>
      </c>
      <c r="N71" s="32">
        <v>-99.637082038519793</v>
      </c>
      <c r="O71" s="32">
        <v>54.470081606474196</v>
      </c>
      <c r="P71" s="32">
        <v>56.229148846872249</v>
      </c>
      <c r="Q71" s="32">
        <v>-11.133111847841974</v>
      </c>
      <c r="R71" s="32">
        <v>-113.89665608133942</v>
      </c>
      <c r="S71" s="32">
        <v>-49.246480635659282</v>
      </c>
      <c r="T71" s="32">
        <v>-0.60108496816155821</v>
      </c>
      <c r="U71" s="32">
        <v>158.32507392782281</v>
      </c>
      <c r="V71" s="32">
        <v>-184.33206790545</v>
      </c>
      <c r="W71" s="32">
        <v>-7.3347816338450684</v>
      </c>
      <c r="X71" s="32">
        <v>21.711024682352217</v>
      </c>
      <c r="Y71" s="32">
        <v>176.25815917277532</v>
      </c>
      <c r="Z71" s="32">
        <v>-14.315002908823317</v>
      </c>
      <c r="AA71" s="32">
        <v>34.614006185451217</v>
      </c>
      <c r="AB71" s="32">
        <v>-28.325413147200379</v>
      </c>
      <c r="AC71" s="32">
        <v>32.647409870571209</v>
      </c>
      <c r="AD71" s="32">
        <v>94.739830591788177</v>
      </c>
      <c r="AE71" s="32">
        <v>-9.8650355379363646</v>
      </c>
      <c r="AF71" s="32">
        <v>-59.875914712453778</v>
      </c>
      <c r="AG71" s="32">
        <v>-12.704880341398166</v>
      </c>
      <c r="AH71" s="32">
        <v>56.967056469437921</v>
      </c>
      <c r="AI71" s="32">
        <v>-58.657743073907568</v>
      </c>
      <c r="AJ71" s="32">
        <v>143.10352482244025</v>
      </c>
      <c r="AK71" s="32">
        <v>-112.19983821796905</v>
      </c>
      <c r="AL71" s="32">
        <v>-45.573535535140763</v>
      </c>
      <c r="AM71" s="32">
        <v>-38.680687328301701</v>
      </c>
      <c r="AN71" s="32">
        <v>13.07635431654262</v>
      </c>
      <c r="AO71" s="32">
        <v>61.427868546900754</v>
      </c>
      <c r="AP71" s="32">
        <v>29.591766404643749</v>
      </c>
      <c r="AQ71" s="32">
        <v>-21.911031367524629</v>
      </c>
      <c r="AR71" s="32">
        <v>58.692320489904887</v>
      </c>
      <c r="AS71" s="32">
        <v>-26.233055527025044</v>
      </c>
      <c r="AT71" s="32">
        <v>-2.7591038835148538</v>
      </c>
      <c r="AU71" s="32">
        <v>-120.21463676299754</v>
      </c>
      <c r="AV71" s="32">
        <v>19.13384386967391</v>
      </c>
      <c r="AW71" s="32">
        <v>115.01066208241537</v>
      </c>
      <c r="AX71" s="32">
        <v>-129.20194793295013</v>
      </c>
      <c r="AY71" s="32">
        <v>108.3750206119621</v>
      </c>
      <c r="AZ71" s="32">
        <v>3.2019700205073605</v>
      </c>
      <c r="BA71" s="32">
        <v>40.085957300480914</v>
      </c>
      <c r="BB71" s="32">
        <v>71.478606846724688</v>
      </c>
      <c r="BC71" s="32">
        <v>-104.34236565802257</v>
      </c>
      <c r="BD71" s="32">
        <v>30.824984769334151</v>
      </c>
      <c r="BE71" s="32">
        <v>25.118774041965935</v>
      </c>
      <c r="BF71" s="32">
        <v>-101.37463490118171</v>
      </c>
      <c r="BG71" s="32">
        <v>-27.915526706190121</v>
      </c>
      <c r="BH71" s="32">
        <v>137.97335255777443</v>
      </c>
      <c r="BI71" s="32">
        <v>54.80422640232382</v>
      </c>
      <c r="BJ71" s="32">
        <v>-131.67211025271899</v>
      </c>
      <c r="BK71" s="32">
        <v>-73.217788257652046</v>
      </c>
      <c r="BL71" s="32">
        <v>139.45658497127579</v>
      </c>
      <c r="BM71" s="32">
        <v>104.97831353909532</v>
      </c>
      <c r="BN71" s="32">
        <v>-53.249793567510551</v>
      </c>
      <c r="BO71" s="32">
        <v>68.228637658680782</v>
      </c>
      <c r="BP71" s="32">
        <v>-2.3482648504732424</v>
      </c>
      <c r="BQ71" s="32">
        <v>-76.995579240698135</v>
      </c>
      <c r="BR71" s="32">
        <v>-166.41535615779776</v>
      </c>
      <c r="BS71" s="32">
        <v>-111.15999239369239</v>
      </c>
      <c r="BT71" s="32">
        <v>139.21888579315873</v>
      </c>
      <c r="BU71" s="32">
        <v>135.95817124570522</v>
      </c>
      <c r="BV71" s="32">
        <v>-295.21671067446096</v>
      </c>
      <c r="BW71" s="32">
        <v>-29.185380527206689</v>
      </c>
      <c r="BX71" s="32">
        <v>115.88741711591956</v>
      </c>
      <c r="BY71" s="32">
        <v>215.59060112183897</v>
      </c>
      <c r="BZ71" s="67">
        <v>-148.82071348281852</v>
      </c>
      <c r="CA71" s="68">
        <v>40.724882475413324</v>
      </c>
      <c r="CB71" s="67">
        <v>151.29242451436721</v>
      </c>
      <c r="CC71" s="69">
        <v>-10.023144681945269</v>
      </c>
      <c r="CD71" s="69">
        <v>-42.566495175850832</v>
      </c>
      <c r="CE71" s="69">
        <v>-12.784777735409079</v>
      </c>
      <c r="CF71" s="69">
        <v>38.167625148728803</v>
      </c>
      <c r="CG71" s="69">
        <v>73.143647762532964</v>
      </c>
      <c r="CH71" s="69">
        <v>-61.370887407446389</v>
      </c>
    </row>
    <row r="72" spans="1:86" ht="15.6" thickTop="1" thickBot="1" x14ac:dyDescent="0.35">
      <c r="A72" s="29" t="s">
        <v>254</v>
      </c>
      <c r="B72" s="30">
        <v>359.45193711606015</v>
      </c>
      <c r="C72" s="30">
        <v>334.35961156014338</v>
      </c>
      <c r="D72" s="30">
        <v>383.88568118976337</v>
      </c>
      <c r="E72" s="30">
        <v>295.99317189862961</v>
      </c>
      <c r="F72" s="30">
        <v>354.6112586544125</v>
      </c>
      <c r="G72" s="30">
        <v>472.11658610305426</v>
      </c>
      <c r="H72" s="30">
        <v>343.43253657913476</v>
      </c>
      <c r="I72" s="30">
        <v>389.15266237147199</v>
      </c>
      <c r="J72" s="30">
        <v>433.89192690851689</v>
      </c>
      <c r="K72" s="30">
        <v>379.72982034494152</v>
      </c>
      <c r="L72" s="30">
        <v>521.53871166912188</v>
      </c>
      <c r="M72" s="30">
        <v>482.88525418640768</v>
      </c>
      <c r="N72" s="30">
        <v>477.081330818021</v>
      </c>
      <c r="O72" s="30">
        <v>567.13816422475998</v>
      </c>
      <c r="P72" s="30">
        <v>638.94776643305113</v>
      </c>
      <c r="Q72" s="30">
        <v>401.07265557804129</v>
      </c>
      <c r="R72" s="30">
        <v>332.62027997396672</v>
      </c>
      <c r="S72" s="30">
        <v>457.79211528439566</v>
      </c>
      <c r="T72" s="30">
        <v>551.9459437861783</v>
      </c>
      <c r="U72" s="30">
        <v>557.17035243953364</v>
      </c>
      <c r="V72" s="30">
        <v>318.60255973121002</v>
      </c>
      <c r="W72" s="30">
        <v>645.51943384376523</v>
      </c>
      <c r="X72" s="30">
        <v>488.64403505678706</v>
      </c>
      <c r="Y72" s="30">
        <v>668.85759113180814</v>
      </c>
      <c r="Z72" s="30">
        <v>532.93379910379997</v>
      </c>
      <c r="AA72" s="30">
        <v>550.69700592803156</v>
      </c>
      <c r="AB72" s="30">
        <v>494.27069179654029</v>
      </c>
      <c r="AC72" s="30">
        <v>500.56750317162692</v>
      </c>
      <c r="AD72" s="30">
        <v>674.61032469633892</v>
      </c>
      <c r="AE72" s="30">
        <v>471.33947241146063</v>
      </c>
      <c r="AF72" s="30">
        <v>462.79889097410455</v>
      </c>
      <c r="AG72" s="30">
        <v>483.5443119180959</v>
      </c>
      <c r="AH72" s="30">
        <v>549.12435057839207</v>
      </c>
      <c r="AI72" s="30">
        <v>455.00271353815845</v>
      </c>
      <c r="AJ72" s="30">
        <v>697.63556708939495</v>
      </c>
      <c r="AK72" s="30">
        <v>427.93018122764522</v>
      </c>
      <c r="AL72" s="30">
        <v>566.42824970457559</v>
      </c>
      <c r="AM72" s="30">
        <v>660.93320887116772</v>
      </c>
      <c r="AN72" s="30">
        <v>666.30404455763289</v>
      </c>
      <c r="AO72" s="30">
        <v>670.39442387148927</v>
      </c>
      <c r="AP72" s="30">
        <v>711.97729199997411</v>
      </c>
      <c r="AQ72" s="30">
        <v>576.88464426928022</v>
      </c>
      <c r="AR72" s="30">
        <v>732.27049365715482</v>
      </c>
      <c r="AS72" s="30">
        <v>603.0160015492819</v>
      </c>
      <c r="AT72" s="30">
        <v>610.84654484866428</v>
      </c>
      <c r="AU72" s="30">
        <v>602.39866650047747</v>
      </c>
      <c r="AV72" s="30">
        <v>774.2891010073705</v>
      </c>
      <c r="AW72" s="30">
        <v>707.68873241231131</v>
      </c>
      <c r="AX72" s="30">
        <v>666.25550332758007</v>
      </c>
      <c r="AY72" s="30">
        <v>756.00618020709692</v>
      </c>
      <c r="AZ72" s="30">
        <v>769.15083875383823</v>
      </c>
      <c r="BA72" s="30">
        <v>830.68136864672226</v>
      </c>
      <c r="BB72" s="30">
        <v>897.5260932165761</v>
      </c>
      <c r="BC72" s="30">
        <v>702.21138183979701</v>
      </c>
      <c r="BD72" s="30">
        <v>808.74530831403456</v>
      </c>
      <c r="BE72" s="30">
        <v>695.96103838598071</v>
      </c>
      <c r="BF72" s="30">
        <v>787.87874805434262</v>
      </c>
      <c r="BG72" s="30">
        <v>734.64919452769618</v>
      </c>
      <c r="BH72" s="30">
        <v>986.34833774567721</v>
      </c>
      <c r="BI72" s="30">
        <v>807.04158700282687</v>
      </c>
      <c r="BJ72" s="30">
        <v>781.70183281414552</v>
      </c>
      <c r="BK72" s="30">
        <v>887.28936654531367</v>
      </c>
      <c r="BL72" s="30">
        <v>1000.7626052877437</v>
      </c>
      <c r="BM72" s="30">
        <v>1044.8541953527968</v>
      </c>
      <c r="BN72" s="30">
        <v>756.07838710040357</v>
      </c>
      <c r="BO72" s="30">
        <v>893.93228134211211</v>
      </c>
      <c r="BP72" s="30">
        <v>958.06363798258201</v>
      </c>
      <c r="BQ72" s="30">
        <v>1095.9096935749012</v>
      </c>
      <c r="BR72" s="30">
        <v>699.03327830002036</v>
      </c>
      <c r="BS72" s="30">
        <v>872.89693509287611</v>
      </c>
      <c r="BT72" s="30">
        <v>1135.6207760830637</v>
      </c>
      <c r="BU72" s="30">
        <v>1238.569285228747</v>
      </c>
      <c r="BV72" s="30">
        <v>696.88144617039006</v>
      </c>
      <c r="BW72" s="30">
        <v>1015.9680680180243</v>
      </c>
      <c r="BX72" s="30">
        <v>1215.2297277967989</v>
      </c>
      <c r="BY72" s="30">
        <v>1185.0895936172974</v>
      </c>
      <c r="BZ72" s="64">
        <v>870.46783930816252</v>
      </c>
      <c r="CA72" s="70">
        <v>1120.991465264447</v>
      </c>
      <c r="CB72" s="64">
        <v>1302.8188014118659</v>
      </c>
      <c r="CC72" s="71">
        <v>1140.2100712490312</v>
      </c>
      <c r="CD72" s="71">
        <v>1005.2439844230437</v>
      </c>
      <c r="CE72" s="71">
        <v>1139.7646498292406</v>
      </c>
      <c r="CF72" s="71">
        <v>1271.3917498218875</v>
      </c>
      <c r="CG72" s="71">
        <v>1396.4356159258307</v>
      </c>
      <c r="CH72" s="71">
        <v>995.18869969569414</v>
      </c>
    </row>
    <row r="73" spans="1:86" ht="15.6" thickTop="1" thickBot="1" x14ac:dyDescent="0.35">
      <c r="A73" s="29" t="s">
        <v>255</v>
      </c>
      <c r="B73" s="30">
        <v>515.11186075526393</v>
      </c>
      <c r="C73" s="30">
        <v>534.08601650550702</v>
      </c>
      <c r="D73" s="30">
        <v>515.21237649014665</v>
      </c>
      <c r="E73" s="30">
        <v>605.87765203042954</v>
      </c>
      <c r="F73" s="30">
        <v>507.20125767753223</v>
      </c>
      <c r="G73" s="30">
        <v>556.94310016909162</v>
      </c>
      <c r="H73" s="30">
        <v>606.11970076919556</v>
      </c>
      <c r="I73" s="30">
        <v>612.83319761721373</v>
      </c>
      <c r="J73" s="30">
        <v>584.16961167633758</v>
      </c>
      <c r="K73" s="30">
        <v>624.92482881632236</v>
      </c>
      <c r="L73" s="30">
        <v>503.62992861787774</v>
      </c>
      <c r="M73" s="30">
        <v>561.76423012143493</v>
      </c>
      <c r="N73" s="30">
        <v>515.5583889482192</v>
      </c>
      <c r="O73" s="30">
        <v>518.42581485595724</v>
      </c>
      <c r="P73" s="30">
        <v>520.62634267529472</v>
      </c>
      <c r="Q73" s="30">
        <v>620.15341743665761</v>
      </c>
      <c r="R73" s="30">
        <v>573.64475005797715</v>
      </c>
      <c r="S73" s="30">
        <v>556.84044707946691</v>
      </c>
      <c r="T73" s="30">
        <v>506.91006040546961</v>
      </c>
      <c r="U73" s="30">
        <v>642.04988368865872</v>
      </c>
      <c r="V73" s="30">
        <v>650.17769312649546</v>
      </c>
      <c r="W73" s="30">
        <v>567.00126774554894</v>
      </c>
      <c r="X73" s="30">
        <v>575.32554434628719</v>
      </c>
      <c r="Y73" s="30">
        <v>539.42316188851123</v>
      </c>
      <c r="Z73" s="30">
        <v>499.98549312549892</v>
      </c>
      <c r="AA73" s="30">
        <v>532.82496468062516</v>
      </c>
      <c r="AB73" s="30">
        <v>658.54937482378068</v>
      </c>
      <c r="AC73" s="30">
        <v>636.82216737009503</v>
      </c>
      <c r="AD73" s="30">
        <v>555.74201005233363</v>
      </c>
      <c r="AE73" s="30">
        <v>551.80933693359566</v>
      </c>
      <c r="AF73" s="30">
        <v>636.35313580082538</v>
      </c>
      <c r="AG73" s="30">
        <v>668.29951721324596</v>
      </c>
      <c r="AH73" s="30">
        <v>593.72449861775488</v>
      </c>
      <c r="AI73" s="30">
        <v>717.35139977998597</v>
      </c>
      <c r="AJ73" s="30">
        <v>726.29138970277222</v>
      </c>
      <c r="AK73" s="30">
        <v>724.18871189948709</v>
      </c>
      <c r="AL73" s="30">
        <v>596.39053596225119</v>
      </c>
      <c r="AM73" s="30">
        <v>580.49807356033728</v>
      </c>
      <c r="AN73" s="30">
        <v>803.23085563249401</v>
      </c>
      <c r="AO73" s="30">
        <v>695.28953484491683</v>
      </c>
      <c r="AP73" s="30">
        <v>469.94037966720322</v>
      </c>
      <c r="AQ73" s="30">
        <v>660.83723160986801</v>
      </c>
      <c r="AR73" s="30">
        <v>616.32103648217526</v>
      </c>
      <c r="AS73" s="30">
        <v>637.8819068370799</v>
      </c>
      <c r="AT73" s="30">
        <v>566.87074942543052</v>
      </c>
      <c r="AU73" s="30">
        <v>668.55486427084406</v>
      </c>
      <c r="AV73" s="30">
        <v>624.48775340672057</v>
      </c>
      <c r="AW73" s="30">
        <v>625.36175664607117</v>
      </c>
      <c r="AX73" s="30">
        <v>670.67942599210596</v>
      </c>
      <c r="AY73" s="30">
        <v>582.98497620304022</v>
      </c>
      <c r="AZ73" s="30">
        <v>724.10240555893699</v>
      </c>
      <c r="BA73" s="30">
        <v>701.2791922459171</v>
      </c>
      <c r="BB73" s="30">
        <v>551.11795033412432</v>
      </c>
      <c r="BC73" s="30">
        <v>710.62873986621753</v>
      </c>
      <c r="BD73" s="30">
        <v>695.67727632506637</v>
      </c>
      <c r="BE73" s="30">
        <v>808.64503347459163</v>
      </c>
      <c r="BF73" s="30">
        <v>678.53119088124708</v>
      </c>
      <c r="BG73" s="30">
        <v>754.23333438338398</v>
      </c>
      <c r="BH73" s="30">
        <v>669.5854052208424</v>
      </c>
      <c r="BI73" s="30">
        <v>778.51706951452661</v>
      </c>
      <c r="BJ73" s="30">
        <v>762.50733469423699</v>
      </c>
      <c r="BK73" s="30">
        <v>703.54161724374012</v>
      </c>
      <c r="BL73" s="30">
        <v>674.77222232823692</v>
      </c>
      <c r="BM73" s="30">
        <v>891.79882573378597</v>
      </c>
      <c r="BN73" s="30">
        <v>731.75197837504982</v>
      </c>
      <c r="BO73" s="30">
        <v>739.89767065378146</v>
      </c>
      <c r="BP73" s="30">
        <v>898.69692161221747</v>
      </c>
      <c r="BQ73" s="30">
        <v>855.40106243207674</v>
      </c>
      <c r="BR73" s="30">
        <v>759.14666629611429</v>
      </c>
      <c r="BS73" s="30">
        <v>788.69731121230404</v>
      </c>
      <c r="BT73" s="30">
        <v>789.47605231077523</v>
      </c>
      <c r="BU73" s="30">
        <v>868.00731804901443</v>
      </c>
      <c r="BV73" s="30">
        <v>839.61445106148346</v>
      </c>
      <c r="BW73" s="30">
        <v>769.46999092045917</v>
      </c>
      <c r="BX73" s="30">
        <v>758.92789488146195</v>
      </c>
      <c r="BY73" s="30">
        <v>786.29365421294096</v>
      </c>
      <c r="BZ73" s="64">
        <v>771.66284684636594</v>
      </c>
      <c r="CA73" s="70">
        <v>733.15142316093863</v>
      </c>
      <c r="CB73" s="64">
        <v>771.08782423711864</v>
      </c>
      <c r="CC73" s="71">
        <v>952.12130754722352</v>
      </c>
      <c r="CD73" s="71">
        <v>827.38543829192633</v>
      </c>
      <c r="CE73" s="71">
        <v>859.13046522511002</v>
      </c>
      <c r="CF73" s="71">
        <v>835.4383071482489</v>
      </c>
      <c r="CG73" s="71">
        <v>867.28989283469002</v>
      </c>
      <c r="CH73" s="71">
        <v>763.27607088687296</v>
      </c>
    </row>
    <row r="74" spans="1:86" ht="15" thickTop="1" x14ac:dyDescent="0.3">
      <c r="A74" s="34" t="s">
        <v>256</v>
      </c>
      <c r="B74" s="32">
        <v>440.21504716942133</v>
      </c>
      <c r="C74" s="32">
        <v>456.43037727848133</v>
      </c>
      <c r="D74" s="32">
        <v>440.3009479853738</v>
      </c>
      <c r="E74" s="32">
        <v>517.78357181156184</v>
      </c>
      <c r="F74" s="32">
        <v>430.25500401120712</v>
      </c>
      <c r="G74" s="32">
        <v>472.45063408912273</v>
      </c>
      <c r="H74" s="32">
        <v>514.16677377514941</v>
      </c>
      <c r="I74" s="32">
        <v>519.86178264922819</v>
      </c>
      <c r="J74" s="32">
        <v>468.48089158056337</v>
      </c>
      <c r="K74" s="32">
        <v>501.16496149864031</v>
      </c>
      <c r="L74" s="32">
        <v>403.89125538552139</v>
      </c>
      <c r="M74" s="32">
        <v>450.5126621989873</v>
      </c>
      <c r="N74" s="32">
        <v>426.15157928297401</v>
      </c>
      <c r="O74" s="32">
        <v>428.52174370045219</v>
      </c>
      <c r="P74" s="32">
        <v>430.3406624730701</v>
      </c>
      <c r="Q74" s="32">
        <v>512.60800993388807</v>
      </c>
      <c r="R74" s="32">
        <v>460.97513948062078</v>
      </c>
      <c r="S74" s="32">
        <v>447.47137028761153</v>
      </c>
      <c r="T74" s="32">
        <v>407.34781118141763</v>
      </c>
      <c r="U74" s="32">
        <v>515.94480180011351</v>
      </c>
      <c r="V74" s="32">
        <v>513.74962011863124</v>
      </c>
      <c r="W74" s="32">
        <v>448.02627317196357</v>
      </c>
      <c r="X74" s="32">
        <v>454.60386905631611</v>
      </c>
      <c r="Y74" s="32">
        <v>426.2349842121958</v>
      </c>
      <c r="Z74" s="32">
        <v>369.87065871133711</v>
      </c>
      <c r="AA74" s="32">
        <v>394.16406810154547</v>
      </c>
      <c r="AB74" s="32">
        <v>487.17021505480682</v>
      </c>
      <c r="AC74" s="32">
        <v>471.09705813231051</v>
      </c>
      <c r="AD74" s="32">
        <v>423.51917794194469</v>
      </c>
      <c r="AE74" s="32">
        <v>420.52221256743746</v>
      </c>
      <c r="AF74" s="32">
        <v>484.95160025306313</v>
      </c>
      <c r="AG74" s="32">
        <v>509.29800923755556</v>
      </c>
      <c r="AH74" s="32">
        <v>453.57341817449412</v>
      </c>
      <c r="AI74" s="32">
        <v>548.01753510776621</v>
      </c>
      <c r="AJ74" s="32">
        <v>554.84540856692865</v>
      </c>
      <c r="AK74" s="32">
        <v>553.23563815081093</v>
      </c>
      <c r="AL74" s="32">
        <v>467.95490157463445</v>
      </c>
      <c r="AM74" s="32">
        <v>455.48568898615315</v>
      </c>
      <c r="AN74" s="32">
        <v>630.25929775935822</v>
      </c>
      <c r="AO74" s="32">
        <v>545.57611167985351</v>
      </c>
      <c r="AP74" s="32">
        <v>365.16341152650654</v>
      </c>
      <c r="AQ74" s="32">
        <v>513.49711867147914</v>
      </c>
      <c r="AR74" s="32">
        <v>478.87819444645208</v>
      </c>
      <c r="AS74" s="32">
        <v>495.57582995188869</v>
      </c>
      <c r="AT74" s="32">
        <v>446.73953589316011</v>
      </c>
      <c r="AU74" s="32">
        <v>526.88995443709496</v>
      </c>
      <c r="AV74" s="32">
        <v>492.28263920144764</v>
      </c>
      <c r="AW74" s="32">
        <v>493.19499421736373</v>
      </c>
      <c r="AX74" s="32">
        <v>487.78241324779242</v>
      </c>
      <c r="AY74" s="32">
        <v>423.89589205831942</v>
      </c>
      <c r="AZ74" s="32">
        <v>525.86746720505164</v>
      </c>
      <c r="BA74" s="32">
        <v>508.07422748883693</v>
      </c>
      <c r="BB74" s="32">
        <v>401.29213736058318</v>
      </c>
      <c r="BC74" s="32">
        <v>517.56366463101199</v>
      </c>
      <c r="BD74" s="32">
        <v>509.22002414148665</v>
      </c>
      <c r="BE74" s="32">
        <v>597.72517386691811</v>
      </c>
      <c r="BF74" s="32">
        <v>483.77154201461587</v>
      </c>
      <c r="BG74" s="32">
        <v>544.75428586811086</v>
      </c>
      <c r="BH74" s="32">
        <v>487.10711849590109</v>
      </c>
      <c r="BI74" s="32">
        <v>567.44905362137229</v>
      </c>
      <c r="BJ74" s="32">
        <v>580.17700840202269</v>
      </c>
      <c r="BK74" s="32">
        <v>533.85360477551365</v>
      </c>
      <c r="BL74" s="32">
        <v>511.07493855355176</v>
      </c>
      <c r="BM74" s="32">
        <v>674.76144826891186</v>
      </c>
      <c r="BN74" s="32">
        <v>576.94509488111248</v>
      </c>
      <c r="BO74" s="32">
        <v>583.79754301746311</v>
      </c>
      <c r="BP74" s="32">
        <v>710.10253819086438</v>
      </c>
      <c r="BQ74" s="32">
        <v>677.41945698368545</v>
      </c>
      <c r="BR74" s="32">
        <v>580.57782551055152</v>
      </c>
      <c r="BS74" s="32">
        <v>602.59872741881668</v>
      </c>
      <c r="BT74" s="32">
        <v>599.84080390020506</v>
      </c>
      <c r="BU74" s="32">
        <v>652.88699103863473</v>
      </c>
      <c r="BV74" s="32">
        <v>622.2108580151712</v>
      </c>
      <c r="BW74" s="32">
        <v>564.65017689278693</v>
      </c>
      <c r="BX74" s="32">
        <v>553.92261094449896</v>
      </c>
      <c r="BY74" s="32">
        <v>573.26834522388845</v>
      </c>
      <c r="BZ74" s="67">
        <v>564.48646573827932</v>
      </c>
      <c r="CA74" s="68">
        <v>537.58894572617726</v>
      </c>
      <c r="CB74" s="67">
        <v>566.22151360263501</v>
      </c>
      <c r="CC74" s="69">
        <v>699.47532512031466</v>
      </c>
      <c r="CD74" s="69">
        <v>607.37348566570233</v>
      </c>
      <c r="CE74" s="69">
        <v>630.33960677153004</v>
      </c>
      <c r="CF74" s="69">
        <v>612.77446656607106</v>
      </c>
      <c r="CG74" s="69">
        <v>636.09454449667169</v>
      </c>
      <c r="CH74" s="69">
        <v>559.90487792523618</v>
      </c>
    </row>
    <row r="75" spans="1:86" ht="15" thickBot="1" x14ac:dyDescent="0.35">
      <c r="A75" s="35" t="s">
        <v>257</v>
      </c>
      <c r="B75" s="32">
        <v>74.896813585842594</v>
      </c>
      <c r="C75" s="32">
        <v>77.655639227025702</v>
      </c>
      <c r="D75" s="32">
        <v>74.911428504772886</v>
      </c>
      <c r="E75" s="32">
        <v>88.094080218867731</v>
      </c>
      <c r="F75" s="32">
        <v>76.946253666325106</v>
      </c>
      <c r="G75" s="32">
        <v>84.492466079968906</v>
      </c>
      <c r="H75" s="32">
        <v>91.952926994046109</v>
      </c>
      <c r="I75" s="32">
        <v>92.971414967985538</v>
      </c>
      <c r="J75" s="32">
        <v>115.6887200957742</v>
      </c>
      <c r="K75" s="32">
        <v>123.75986731768202</v>
      </c>
      <c r="L75" s="32">
        <v>99.738673232356334</v>
      </c>
      <c r="M75" s="32">
        <v>111.25156792244763</v>
      </c>
      <c r="N75" s="32">
        <v>89.406809665245177</v>
      </c>
      <c r="O75" s="32">
        <v>89.904071155505051</v>
      </c>
      <c r="P75" s="32">
        <v>90.285680202224597</v>
      </c>
      <c r="Q75" s="32">
        <v>107.54540750276955</v>
      </c>
      <c r="R75" s="32">
        <v>112.66961057735638</v>
      </c>
      <c r="S75" s="32">
        <v>109.36907679185541</v>
      </c>
      <c r="T75" s="32">
        <v>99.562249224051968</v>
      </c>
      <c r="U75" s="32">
        <v>126.10508188854524</v>
      </c>
      <c r="V75" s="32">
        <v>136.42807300786419</v>
      </c>
      <c r="W75" s="32">
        <v>118.97499457358536</v>
      </c>
      <c r="X75" s="32">
        <v>120.72167528997106</v>
      </c>
      <c r="Y75" s="32">
        <v>113.18817767631545</v>
      </c>
      <c r="Z75" s="32">
        <v>130.11483441416183</v>
      </c>
      <c r="AA75" s="32">
        <v>138.66089657907972</v>
      </c>
      <c r="AB75" s="32">
        <v>171.37915976897389</v>
      </c>
      <c r="AC75" s="32">
        <v>165.72510923778449</v>
      </c>
      <c r="AD75" s="32">
        <v>132.22283211038894</v>
      </c>
      <c r="AE75" s="32">
        <v>131.28712436615822</v>
      </c>
      <c r="AF75" s="32">
        <v>151.40153554776228</v>
      </c>
      <c r="AG75" s="32">
        <v>159.00150797569043</v>
      </c>
      <c r="AH75" s="32">
        <v>140.15108044326072</v>
      </c>
      <c r="AI75" s="32">
        <v>169.33386467221973</v>
      </c>
      <c r="AJ75" s="32">
        <v>171.44598113584351</v>
      </c>
      <c r="AK75" s="32">
        <v>170.95307374867613</v>
      </c>
      <c r="AL75" s="32">
        <v>128.43563438761674</v>
      </c>
      <c r="AM75" s="32">
        <v>125.01238457418413</v>
      </c>
      <c r="AN75" s="32">
        <v>172.97155787313582</v>
      </c>
      <c r="AO75" s="32">
        <v>149.71342316506332</v>
      </c>
      <c r="AP75" s="32">
        <v>104.7769681406967</v>
      </c>
      <c r="AQ75" s="32">
        <v>147.34011293838887</v>
      </c>
      <c r="AR75" s="32">
        <v>137.44284203572315</v>
      </c>
      <c r="AS75" s="32">
        <v>142.3060768851912</v>
      </c>
      <c r="AT75" s="32">
        <v>120.13121353227039</v>
      </c>
      <c r="AU75" s="32">
        <v>141.66490983374911</v>
      </c>
      <c r="AV75" s="32">
        <v>132.20511420527296</v>
      </c>
      <c r="AW75" s="32">
        <v>132.16676242870747</v>
      </c>
      <c r="AX75" s="32">
        <v>182.89701274431357</v>
      </c>
      <c r="AY75" s="32">
        <v>159.08908414472083</v>
      </c>
      <c r="AZ75" s="32">
        <v>198.23493835388533</v>
      </c>
      <c r="BA75" s="32">
        <v>193.20496475708018</v>
      </c>
      <c r="BB75" s="32">
        <v>149.82581297354113</v>
      </c>
      <c r="BC75" s="32">
        <v>193.06507523520554</v>
      </c>
      <c r="BD75" s="32">
        <v>186.4572521835797</v>
      </c>
      <c r="BE75" s="32">
        <v>210.91985960767357</v>
      </c>
      <c r="BF75" s="32">
        <v>194.75964886663121</v>
      </c>
      <c r="BG75" s="32">
        <v>209.47904851527315</v>
      </c>
      <c r="BH75" s="32">
        <v>182.47828672494134</v>
      </c>
      <c r="BI75" s="32">
        <v>211.06801589315438</v>
      </c>
      <c r="BJ75" s="32">
        <v>182.33032629221432</v>
      </c>
      <c r="BK75" s="32">
        <v>169.68801246822647</v>
      </c>
      <c r="BL75" s="32">
        <v>163.69728377468513</v>
      </c>
      <c r="BM75" s="32">
        <v>217.03737746487414</v>
      </c>
      <c r="BN75" s="32">
        <v>154.80688349393731</v>
      </c>
      <c r="BO75" s="32">
        <v>156.10012763631835</v>
      </c>
      <c r="BP75" s="32">
        <v>188.59438342135303</v>
      </c>
      <c r="BQ75" s="32">
        <v>177.98160544839135</v>
      </c>
      <c r="BR75" s="32">
        <v>178.56884078556283</v>
      </c>
      <c r="BS75" s="32">
        <v>186.09858379348739</v>
      </c>
      <c r="BT75" s="32">
        <v>189.6352484105702</v>
      </c>
      <c r="BU75" s="32">
        <v>215.12032701037967</v>
      </c>
      <c r="BV75" s="32">
        <v>217.4035930463123</v>
      </c>
      <c r="BW75" s="32">
        <v>204.81981402767221</v>
      </c>
      <c r="BX75" s="32">
        <v>205.00528393696302</v>
      </c>
      <c r="BY75" s="32">
        <v>213.02530898905249</v>
      </c>
      <c r="BZ75" s="67">
        <v>207.17638110808656</v>
      </c>
      <c r="CA75" s="68">
        <v>195.56247743476135</v>
      </c>
      <c r="CB75" s="67">
        <v>204.86631063448357</v>
      </c>
      <c r="CC75" s="69">
        <v>252.6459824269088</v>
      </c>
      <c r="CD75" s="69">
        <v>220.01195262622397</v>
      </c>
      <c r="CE75" s="69">
        <v>228.79085845357994</v>
      </c>
      <c r="CF75" s="69">
        <v>222.66384058217781</v>
      </c>
      <c r="CG75" s="69">
        <v>231.19534833801831</v>
      </c>
      <c r="CH75" s="69">
        <v>203.37119296163684</v>
      </c>
    </row>
    <row r="76" spans="1:86" ht="15.6" thickTop="1" thickBot="1" x14ac:dyDescent="0.35">
      <c r="A76" s="29" t="s">
        <v>258</v>
      </c>
      <c r="B76" s="30">
        <v>458.64488534809186</v>
      </c>
      <c r="C76" s="30">
        <v>428.2124927052663</v>
      </c>
      <c r="D76" s="30">
        <v>502.70575317254907</v>
      </c>
      <c r="E76" s="30">
        <v>483.91778983461325</v>
      </c>
      <c r="F76" s="30">
        <v>475.99438282488268</v>
      </c>
      <c r="G76" s="30">
        <v>589.19390806786771</v>
      </c>
      <c r="H76" s="30">
        <v>566.15316341146922</v>
      </c>
      <c r="I76" s="30">
        <v>598.50582305271382</v>
      </c>
      <c r="J76" s="30">
        <v>595.12779337970255</v>
      </c>
      <c r="K76" s="30">
        <v>571.42775423600267</v>
      </c>
      <c r="L76" s="30">
        <v>641.41739981851356</v>
      </c>
      <c r="M76" s="30">
        <v>629.00392911625624</v>
      </c>
      <c r="N76" s="30">
        <v>599.46229749717804</v>
      </c>
      <c r="O76" s="30">
        <v>647.50116382885983</v>
      </c>
      <c r="P76" s="30">
        <v>651.08750708232856</v>
      </c>
      <c r="Q76" s="30">
        <v>542.49315272447438</v>
      </c>
      <c r="R76" s="30">
        <v>507.67304925963208</v>
      </c>
      <c r="S76" s="30">
        <v>582.67632291262214</v>
      </c>
      <c r="T76" s="30">
        <v>595.47755089106761</v>
      </c>
      <c r="U76" s="30">
        <v>744.27689706368915</v>
      </c>
      <c r="V76" s="30">
        <v>514.8913616344596</v>
      </c>
      <c r="W76" s="30">
        <v>687.1055470711035</v>
      </c>
      <c r="X76" s="30">
        <v>535.22369470310446</v>
      </c>
      <c r="Y76" s="30">
        <v>692.33377312251469</v>
      </c>
      <c r="Z76" s="30">
        <v>580.88410028302269</v>
      </c>
      <c r="AA76" s="30">
        <v>585.35258644331179</v>
      </c>
      <c r="AB76" s="30">
        <v>662.40598775207468</v>
      </c>
      <c r="AC76" s="30">
        <v>667.31532552159069</v>
      </c>
      <c r="AD76" s="30">
        <v>726.66645521584201</v>
      </c>
      <c r="AE76" s="30">
        <v>557.63554927364453</v>
      </c>
      <c r="AF76" s="30">
        <v>604.77556817311199</v>
      </c>
      <c r="AG76" s="30">
        <v>644.10542733740135</v>
      </c>
      <c r="AH76" s="30">
        <v>671.78269384633325</v>
      </c>
      <c r="AI76" s="30">
        <v>710.36004128381444</v>
      </c>
      <c r="AJ76" s="30">
        <v>847.23540921897779</v>
      </c>
      <c r="AK76" s="30">
        <v>642.37085565087455</v>
      </c>
      <c r="AL76" s="30">
        <v>721.50985890484071</v>
      </c>
      <c r="AM76" s="30">
        <v>680.48982733590435</v>
      </c>
      <c r="AN76" s="30">
        <v>906.11778800263119</v>
      </c>
      <c r="AO76" s="30">
        <v>914.60452575662407</v>
      </c>
      <c r="AP76" s="30">
        <v>714.53409653480117</v>
      </c>
      <c r="AQ76" s="30">
        <v>753.63880653731189</v>
      </c>
      <c r="AR76" s="30">
        <v>764.037887632913</v>
      </c>
      <c r="AS76" s="30">
        <v>741.82920929497368</v>
      </c>
      <c r="AT76" s="30">
        <v>731.82890727552876</v>
      </c>
      <c r="AU76" s="30">
        <v>740.69452645056708</v>
      </c>
      <c r="AV76" s="30">
        <v>816.30052477766719</v>
      </c>
      <c r="AW76" s="30">
        <v>810.3060414962365</v>
      </c>
      <c r="AX76" s="30">
        <v>823.4143028234987</v>
      </c>
      <c r="AY76" s="30">
        <v>867.72432542017282</v>
      </c>
      <c r="AZ76" s="30">
        <v>863.18568558179845</v>
      </c>
      <c r="BA76" s="30">
        <v>936.20868617453027</v>
      </c>
      <c r="BB76" s="30">
        <v>904.97231525947609</v>
      </c>
      <c r="BC76" s="30">
        <v>850.32412139026292</v>
      </c>
      <c r="BD76" s="30">
        <v>885.03511914121975</v>
      </c>
      <c r="BE76" s="30">
        <v>905.88044420904191</v>
      </c>
      <c r="BF76" s="30">
        <v>850.75941605704679</v>
      </c>
      <c r="BG76" s="30">
        <v>966.72346686283163</v>
      </c>
      <c r="BH76" s="30">
        <v>1007.3945682666274</v>
      </c>
      <c r="BI76" s="30">
        <v>987.07354881349454</v>
      </c>
      <c r="BJ76" s="30">
        <v>1031.1584049237133</v>
      </c>
      <c r="BK76" s="30">
        <v>1017.8087910523177</v>
      </c>
      <c r="BL76" s="30">
        <v>969.61399710155456</v>
      </c>
      <c r="BM76" s="30">
        <v>1123.0098069224146</v>
      </c>
      <c r="BN76" s="30">
        <v>961.2128156955697</v>
      </c>
      <c r="BO76" s="30">
        <v>1020.4092731057023</v>
      </c>
      <c r="BP76" s="30">
        <v>1094.4329298960727</v>
      </c>
      <c r="BQ76" s="30">
        <v>1051.5509813026551</v>
      </c>
      <c r="BR76" s="30">
        <v>830.14642232529889</v>
      </c>
      <c r="BS76" s="30">
        <v>958.90448218494066</v>
      </c>
      <c r="BT76" s="30">
        <v>1039.4944655581892</v>
      </c>
      <c r="BU76" s="30">
        <v>1235.6047981695469</v>
      </c>
      <c r="BV76" s="30">
        <v>861.35151721895284</v>
      </c>
      <c r="BW76" s="30">
        <v>1014.0369206097357</v>
      </c>
      <c r="BX76" s="30">
        <v>1094.4561642652475</v>
      </c>
      <c r="BY76" s="30">
        <v>1070.889397906064</v>
      </c>
      <c r="BZ76" s="64">
        <v>941.20302357588821</v>
      </c>
      <c r="CA76" s="70">
        <v>1012.1915218136681</v>
      </c>
      <c r="CB76" s="64">
        <v>1165.8192588267302</v>
      </c>
      <c r="CC76" s="71">
        <v>1250.0452066207552</v>
      </c>
      <c r="CD76" s="71">
        <v>1102.0082576686884</v>
      </c>
      <c r="CE76" s="71">
        <v>1160.135967267584</v>
      </c>
      <c r="CF76" s="71">
        <v>1162.0225452283871</v>
      </c>
      <c r="CG76" s="71">
        <v>1408.2172298353412</v>
      </c>
      <c r="CH76" s="71">
        <v>1050.8523884901265</v>
      </c>
    </row>
    <row r="77" spans="1:86" ht="15" thickTop="1" x14ac:dyDescent="0.3">
      <c r="A77" s="36" t="s">
        <v>259</v>
      </c>
      <c r="B77" s="32">
        <v>314.3288274105862</v>
      </c>
      <c r="C77" s="32">
        <v>293.47221570952945</v>
      </c>
      <c r="D77" s="32">
        <v>344.52561233697236</v>
      </c>
      <c r="E77" s="32">
        <v>331.64942286347161</v>
      </c>
      <c r="F77" s="32">
        <v>286.84141110277164</v>
      </c>
      <c r="G77" s="32">
        <v>355.05715631652652</v>
      </c>
      <c r="H77" s="32">
        <v>341.17245499424303</v>
      </c>
      <c r="I77" s="32">
        <v>360.66865625686853</v>
      </c>
      <c r="J77" s="32">
        <v>356.21209590635812</v>
      </c>
      <c r="K77" s="32">
        <v>342.02650316764561</v>
      </c>
      <c r="L77" s="32">
        <v>383.91861333288858</v>
      </c>
      <c r="M77" s="32">
        <v>376.48856702521493</v>
      </c>
      <c r="N77" s="32">
        <v>377.67177283693587</v>
      </c>
      <c r="O77" s="32">
        <v>407.93710117076614</v>
      </c>
      <c r="P77" s="32">
        <v>410.19655477574105</v>
      </c>
      <c r="Q77" s="32">
        <v>341.78019731885502</v>
      </c>
      <c r="R77" s="32">
        <v>328.36353056071363</v>
      </c>
      <c r="S77" s="32">
        <v>376.87573876770188</v>
      </c>
      <c r="T77" s="32">
        <v>385.15560689869108</v>
      </c>
      <c r="U77" s="32">
        <v>481.39925040653725</v>
      </c>
      <c r="V77" s="32">
        <v>345.03027652979051</v>
      </c>
      <c r="W77" s="32">
        <v>460.43152385711164</v>
      </c>
      <c r="X77" s="32">
        <v>358.65495530460112</v>
      </c>
      <c r="Y77" s="32">
        <v>463.93470565686675</v>
      </c>
      <c r="Z77" s="32">
        <v>393.88129417362546</v>
      </c>
      <c r="AA77" s="32">
        <v>396.91129420160098</v>
      </c>
      <c r="AB77" s="32">
        <v>449.15941258126691</v>
      </c>
      <c r="AC77" s="32">
        <v>452.48899904350651</v>
      </c>
      <c r="AD77" s="32">
        <v>497.64407745436853</v>
      </c>
      <c r="AE77" s="32">
        <v>381.88605257267506</v>
      </c>
      <c r="AF77" s="32">
        <v>414.16763064996496</v>
      </c>
      <c r="AG77" s="32">
        <v>441.09923932299142</v>
      </c>
      <c r="AH77" s="32">
        <v>466.66800911859616</v>
      </c>
      <c r="AI77" s="32">
        <v>493.46764247084718</v>
      </c>
      <c r="AJ77" s="32">
        <v>588.55906270731271</v>
      </c>
      <c r="AK77" s="32">
        <v>446.25528570324377</v>
      </c>
      <c r="AL77" s="32">
        <v>480.05690277698795</v>
      </c>
      <c r="AM77" s="32">
        <v>452.76030285603741</v>
      </c>
      <c r="AN77" s="32">
        <v>602.84762948446314</v>
      </c>
      <c r="AO77" s="32">
        <v>608.4231648825114</v>
      </c>
      <c r="AP77" s="32">
        <v>528.23276944960071</v>
      </c>
      <c r="AQ77" s="32">
        <v>557.15806877659384</v>
      </c>
      <c r="AR77" s="32">
        <v>564.96292759588664</v>
      </c>
      <c r="AS77" s="32">
        <v>548.75323417791844</v>
      </c>
      <c r="AT77" s="32">
        <v>552.53110099901016</v>
      </c>
      <c r="AU77" s="32">
        <v>559.15427046039463</v>
      </c>
      <c r="AV77" s="32">
        <v>615.74336897818728</v>
      </c>
      <c r="AW77" s="32">
        <v>610.29425956240755</v>
      </c>
      <c r="AX77" s="32">
        <v>643.66222688489722</v>
      </c>
      <c r="AY77" s="32">
        <v>678.5833046545099</v>
      </c>
      <c r="AZ77" s="32">
        <v>677.01822100891945</v>
      </c>
      <c r="BA77" s="32">
        <v>738.31824745167353</v>
      </c>
      <c r="BB77" s="32">
        <v>693.45137050616154</v>
      </c>
      <c r="BC77" s="32">
        <v>654.35401742986687</v>
      </c>
      <c r="BD77" s="32">
        <v>680.59012495453078</v>
      </c>
      <c r="BE77" s="32">
        <v>692.56548710944139</v>
      </c>
      <c r="BF77" s="32">
        <v>643.32360802970152</v>
      </c>
      <c r="BG77" s="32">
        <v>726.48250750280124</v>
      </c>
      <c r="BH77" s="32">
        <v>756.33246453748507</v>
      </c>
      <c r="BI77" s="32">
        <v>744.44141993001244</v>
      </c>
      <c r="BJ77" s="32">
        <v>785.5008404123123</v>
      </c>
      <c r="BK77" s="32">
        <v>781.31920146402433</v>
      </c>
      <c r="BL77" s="32">
        <v>748.3160515165024</v>
      </c>
      <c r="BM77" s="32">
        <v>869.36890660716108</v>
      </c>
      <c r="BN77" s="32">
        <v>748.22197173351196</v>
      </c>
      <c r="BO77" s="32">
        <v>795.10912073627128</v>
      </c>
      <c r="BP77" s="32">
        <v>854.22356339907196</v>
      </c>
      <c r="BQ77" s="32">
        <v>822.72434413114468</v>
      </c>
      <c r="BR77" s="32">
        <v>648.29083260238201</v>
      </c>
      <c r="BS77" s="32">
        <v>748.4120911465119</v>
      </c>
      <c r="BT77" s="32">
        <v>807.37236656096638</v>
      </c>
      <c r="BU77" s="32">
        <v>950.68215798324354</v>
      </c>
      <c r="BV77" s="32">
        <v>653.07895602233441</v>
      </c>
      <c r="BW77" s="32">
        <v>761.33596581682104</v>
      </c>
      <c r="BX77" s="32">
        <v>818.16040994146897</v>
      </c>
      <c r="BY77" s="32">
        <v>801.72766821937557</v>
      </c>
      <c r="BZ77" s="67">
        <v>707.79664871877526</v>
      </c>
      <c r="CA77" s="68">
        <v>765.41835237996531</v>
      </c>
      <c r="CB77" s="67">
        <v>886.49843449764683</v>
      </c>
      <c r="CC77" s="69">
        <v>955.82928869387115</v>
      </c>
      <c r="CD77" s="69">
        <v>847.31176376979863</v>
      </c>
      <c r="CE77" s="69">
        <v>895.58074937012498</v>
      </c>
      <c r="CF77" s="69">
        <v>899.15535274289368</v>
      </c>
      <c r="CG77" s="69">
        <v>1090.4181341171832</v>
      </c>
      <c r="CH77" s="69">
        <v>812.62870997706762</v>
      </c>
    </row>
    <row r="78" spans="1:86" ht="15" thickBot="1" x14ac:dyDescent="0.35">
      <c r="A78" s="35" t="s">
        <v>260</v>
      </c>
      <c r="B78" s="32">
        <v>144.31605793750569</v>
      </c>
      <c r="C78" s="32">
        <v>134.74027699573685</v>
      </c>
      <c r="D78" s="32">
        <v>158.18014083557674</v>
      </c>
      <c r="E78" s="32">
        <v>152.26836697114163</v>
      </c>
      <c r="F78" s="32">
        <v>189.15297172211103</v>
      </c>
      <c r="G78" s="32">
        <v>234.13675175134122</v>
      </c>
      <c r="H78" s="32">
        <v>224.9807084172262</v>
      </c>
      <c r="I78" s="32">
        <v>237.83716679584526</v>
      </c>
      <c r="J78" s="32">
        <v>238.91569747334444</v>
      </c>
      <c r="K78" s="32">
        <v>229.40125106835708</v>
      </c>
      <c r="L78" s="32">
        <v>257.49878648562498</v>
      </c>
      <c r="M78" s="32">
        <v>252.51536209104128</v>
      </c>
      <c r="N78" s="32">
        <v>221.79052466024217</v>
      </c>
      <c r="O78" s="32">
        <v>239.56406265809372</v>
      </c>
      <c r="P78" s="32">
        <v>240.89095230658751</v>
      </c>
      <c r="Q78" s="32">
        <v>200.71295540561937</v>
      </c>
      <c r="R78" s="32">
        <v>179.30951869891845</v>
      </c>
      <c r="S78" s="32">
        <v>205.80058414492026</v>
      </c>
      <c r="T78" s="32">
        <v>210.32194399237656</v>
      </c>
      <c r="U78" s="32">
        <v>262.8776466571519</v>
      </c>
      <c r="V78" s="32">
        <v>169.86108510466909</v>
      </c>
      <c r="W78" s="32">
        <v>226.67402321399189</v>
      </c>
      <c r="X78" s="32">
        <v>176.56873939850331</v>
      </c>
      <c r="Y78" s="32">
        <v>228.3990674656479</v>
      </c>
      <c r="Z78" s="32">
        <v>187.00280610939723</v>
      </c>
      <c r="AA78" s="32">
        <v>188.44129224171081</v>
      </c>
      <c r="AB78" s="32">
        <v>213.24657517080777</v>
      </c>
      <c r="AC78" s="32">
        <v>214.82632647808416</v>
      </c>
      <c r="AD78" s="32">
        <v>229.02237776147348</v>
      </c>
      <c r="AE78" s="32">
        <v>175.74949670096947</v>
      </c>
      <c r="AF78" s="32">
        <v>190.60793752314706</v>
      </c>
      <c r="AG78" s="32">
        <v>203.00618801440993</v>
      </c>
      <c r="AH78" s="32">
        <v>205.11468472773706</v>
      </c>
      <c r="AI78" s="32">
        <v>216.89239881296723</v>
      </c>
      <c r="AJ78" s="32">
        <v>258.67634651166514</v>
      </c>
      <c r="AK78" s="32">
        <v>196.11556994763077</v>
      </c>
      <c r="AL78" s="32">
        <v>241.45295612785276</v>
      </c>
      <c r="AM78" s="32">
        <v>227.72952447986694</v>
      </c>
      <c r="AN78" s="32">
        <v>303.27015851816799</v>
      </c>
      <c r="AO78" s="32">
        <v>306.18136087411261</v>
      </c>
      <c r="AP78" s="32">
        <v>186.3013270852004</v>
      </c>
      <c r="AQ78" s="32">
        <v>196.48073776071803</v>
      </c>
      <c r="AR78" s="32">
        <v>199.07496003702633</v>
      </c>
      <c r="AS78" s="32">
        <v>193.07597511705526</v>
      </c>
      <c r="AT78" s="32">
        <v>179.2978062765186</v>
      </c>
      <c r="AU78" s="32">
        <v>181.54025599017248</v>
      </c>
      <c r="AV78" s="32">
        <v>200.55715579947989</v>
      </c>
      <c r="AW78" s="32">
        <v>200.01178193382896</v>
      </c>
      <c r="AX78" s="32">
        <v>179.75207593860148</v>
      </c>
      <c r="AY78" s="32">
        <v>189.14102076566286</v>
      </c>
      <c r="AZ78" s="32">
        <v>186.16746457287894</v>
      </c>
      <c r="BA78" s="32">
        <v>197.89043872285677</v>
      </c>
      <c r="BB78" s="32">
        <v>211.52094475331455</v>
      </c>
      <c r="BC78" s="32">
        <v>195.9701039603961</v>
      </c>
      <c r="BD78" s="32">
        <v>204.44499418668894</v>
      </c>
      <c r="BE78" s="32">
        <v>213.31495709960052</v>
      </c>
      <c r="BF78" s="32">
        <v>207.43580802734533</v>
      </c>
      <c r="BG78" s="32">
        <v>240.24095936003036</v>
      </c>
      <c r="BH78" s="32">
        <v>251.06210372914228</v>
      </c>
      <c r="BI78" s="32">
        <v>242.6321288834821</v>
      </c>
      <c r="BJ78" s="32">
        <v>245.65756451140106</v>
      </c>
      <c r="BK78" s="32">
        <v>236.4895895882934</v>
      </c>
      <c r="BL78" s="32">
        <v>221.29794558505216</v>
      </c>
      <c r="BM78" s="32">
        <v>253.64090031525342</v>
      </c>
      <c r="BN78" s="32">
        <v>212.99084396205771</v>
      </c>
      <c r="BO78" s="32">
        <v>225.300152369431</v>
      </c>
      <c r="BP78" s="32">
        <v>240.20936649700067</v>
      </c>
      <c r="BQ78" s="32">
        <v>228.8266371715105</v>
      </c>
      <c r="BR78" s="32">
        <v>181.85558972291687</v>
      </c>
      <c r="BS78" s="32">
        <v>210.49239103842876</v>
      </c>
      <c r="BT78" s="32">
        <v>232.12209899722282</v>
      </c>
      <c r="BU78" s="32">
        <v>284.92264018630345</v>
      </c>
      <c r="BV78" s="32">
        <v>208.27256119661843</v>
      </c>
      <c r="BW78" s="32">
        <v>252.70095479291462</v>
      </c>
      <c r="BX78" s="32">
        <v>276.29575432377851</v>
      </c>
      <c r="BY78" s="32">
        <v>269.16172968668837</v>
      </c>
      <c r="BZ78" s="67">
        <v>233.40637485711289</v>
      </c>
      <c r="CA78" s="68">
        <v>246.77316943370283</v>
      </c>
      <c r="CB78" s="67">
        <v>279.32082432908339</v>
      </c>
      <c r="CC78" s="69">
        <v>294.215917926884</v>
      </c>
      <c r="CD78" s="69">
        <v>254.6964938988898</v>
      </c>
      <c r="CE78" s="69">
        <v>264.55521789745899</v>
      </c>
      <c r="CF78" s="69">
        <v>262.86719248549343</v>
      </c>
      <c r="CG78" s="69">
        <v>317.79909571815807</v>
      </c>
      <c r="CH78" s="69">
        <v>238.22367851305887</v>
      </c>
    </row>
    <row r="79" spans="1:86" ht="15.6" thickTop="1" thickBot="1" x14ac:dyDescent="0.35">
      <c r="A79" s="29" t="s">
        <v>243</v>
      </c>
      <c r="B79" s="30">
        <v>1760.07976745921</v>
      </c>
      <c r="C79" s="30">
        <v>1937.2909040481163</v>
      </c>
      <c r="D79" s="30">
        <v>1857.3394499747442</v>
      </c>
      <c r="E79" s="30">
        <v>1820.6864408525889</v>
      </c>
      <c r="F79" s="30">
        <v>1792.1766628088178</v>
      </c>
      <c r="G79" s="30">
        <v>1970.853617903555</v>
      </c>
      <c r="H79" s="30">
        <v>1952.9490232489177</v>
      </c>
      <c r="I79" s="30">
        <v>1921.4927090476176</v>
      </c>
      <c r="J79" s="30">
        <v>1929.2332882774692</v>
      </c>
      <c r="K79" s="30">
        <v>2057.1000779920537</v>
      </c>
      <c r="L79" s="30">
        <v>2047.3403499437766</v>
      </c>
      <c r="M79" s="30">
        <v>1937.4095082506433</v>
      </c>
      <c r="N79" s="30">
        <v>1956.5642845890179</v>
      </c>
      <c r="O79" s="30">
        <v>2068.9103575803283</v>
      </c>
      <c r="P79" s="30">
        <v>2198.3615001313701</v>
      </c>
      <c r="Q79" s="30">
        <v>2084.9981136518168</v>
      </c>
      <c r="R79" s="30">
        <v>2040.2362893809891</v>
      </c>
      <c r="S79" s="30">
        <v>2172.291195881699</v>
      </c>
      <c r="T79" s="30">
        <v>2259.2453903764076</v>
      </c>
      <c r="U79" s="30">
        <v>2216.5420643210737</v>
      </c>
      <c r="V79" s="30">
        <v>2222.8303851279497</v>
      </c>
      <c r="W79" s="30">
        <v>2368.577795254253</v>
      </c>
      <c r="X79" s="30">
        <v>2393.0280737733829</v>
      </c>
      <c r="Y79" s="30">
        <v>2293.0294924734635</v>
      </c>
      <c r="Z79" s="30">
        <v>2242.247813619967</v>
      </c>
      <c r="AA79" s="30">
        <v>2416.2764263662125</v>
      </c>
      <c r="AB79" s="30">
        <v>2434.4740060972872</v>
      </c>
      <c r="AC79" s="30">
        <v>2371.9337539165326</v>
      </c>
      <c r="AD79" s="30">
        <v>2397.7214501350491</v>
      </c>
      <c r="AE79" s="30">
        <v>2427.0556833038363</v>
      </c>
      <c r="AF79" s="30">
        <v>2463.4144785229682</v>
      </c>
      <c r="AG79" s="30">
        <v>2504.0063880381458</v>
      </c>
      <c r="AH79" s="30">
        <v>2450.6676768777679</v>
      </c>
      <c r="AI79" s="30">
        <v>2531.3477518973173</v>
      </c>
      <c r="AJ79" s="30">
        <v>2740.625498484068</v>
      </c>
      <c r="AK79" s="30">
        <v>2549.5903727408468</v>
      </c>
      <c r="AL79" s="30">
        <v>2466.404125536742</v>
      </c>
      <c r="AM79" s="30">
        <v>2835.7939101205943</v>
      </c>
      <c r="AN79" s="30">
        <v>2770.2252015339741</v>
      </c>
      <c r="AO79" s="30">
        <v>2558.1857628086882</v>
      </c>
      <c r="AP79" s="30">
        <v>2548.2708910783404</v>
      </c>
      <c r="AQ79" s="30">
        <v>2740.6160222632971</v>
      </c>
      <c r="AR79" s="30">
        <v>2863.0239513117713</v>
      </c>
      <c r="AS79" s="30">
        <v>2712.4295192698723</v>
      </c>
      <c r="AT79" s="30">
        <v>2616.0170662663868</v>
      </c>
      <c r="AU79" s="30">
        <v>2866.1839933374504</v>
      </c>
      <c r="AV79" s="30">
        <v>2927.2171644150053</v>
      </c>
      <c r="AW79" s="30">
        <v>2826.7550396635379</v>
      </c>
      <c r="AX79" s="30">
        <v>2758.9615549350392</v>
      </c>
      <c r="AY79" s="30">
        <v>2886.9445814226228</v>
      </c>
      <c r="AZ79" s="30">
        <v>3093.3424483913859</v>
      </c>
      <c r="BA79" s="30">
        <v>2960.8974152509536</v>
      </c>
      <c r="BB79" s="30">
        <v>2966.6679931252183</v>
      </c>
      <c r="BC79" s="30">
        <v>3136.5301231563894</v>
      </c>
      <c r="BD79" s="30">
        <v>3116.0264733890053</v>
      </c>
      <c r="BE79" s="30">
        <v>3012.4900503482136</v>
      </c>
      <c r="BF79" s="30">
        <v>3092.2659196459399</v>
      </c>
      <c r="BG79" s="30">
        <v>3217.3533239975659</v>
      </c>
      <c r="BH79" s="30">
        <v>3365.3896550325398</v>
      </c>
      <c r="BI79" s="30">
        <v>3217.7401013239555</v>
      </c>
      <c r="BJ79" s="30">
        <v>3140.0388681543564</v>
      </c>
      <c r="BK79" s="30">
        <v>3396.6922055397868</v>
      </c>
      <c r="BL79" s="30">
        <v>3450.3474280934088</v>
      </c>
      <c r="BM79" s="30">
        <v>3664.2874982124472</v>
      </c>
      <c r="BN79" s="30">
        <v>3304.1927625021235</v>
      </c>
      <c r="BO79" s="30">
        <v>3640.8366602249139</v>
      </c>
      <c r="BP79" s="30">
        <v>3773.8693801823647</v>
      </c>
      <c r="BQ79" s="30">
        <v>3703.9691970905965</v>
      </c>
      <c r="BR79" s="30">
        <v>3553.080495385575</v>
      </c>
      <c r="BS79" s="30">
        <v>3786.7441227924578</v>
      </c>
      <c r="BT79" s="30">
        <v>3898.0987624213067</v>
      </c>
      <c r="BU79" s="30">
        <v>3855.3889774880968</v>
      </c>
      <c r="BV79" s="30">
        <v>3663.2172872900628</v>
      </c>
      <c r="BW79" s="30">
        <v>4007.2491244305629</v>
      </c>
      <c r="BX79" s="30">
        <v>3985.4509631292362</v>
      </c>
      <c r="BY79" s="30">
        <v>3973.0698180380523</v>
      </c>
      <c r="BZ79" s="64">
        <v>3822.7125442542529</v>
      </c>
      <c r="CA79" s="72">
        <v>4188.2901649650321</v>
      </c>
      <c r="CB79" s="64">
        <v>4164.3194078805373</v>
      </c>
      <c r="CC79" s="73">
        <v>4088.5906238318075</v>
      </c>
      <c r="CD79" s="73">
        <v>3948.1899953097691</v>
      </c>
      <c r="CE79" s="73">
        <v>4371.7571353104759</v>
      </c>
      <c r="CF79" s="73">
        <v>4303.8214124266324</v>
      </c>
      <c r="CG79" s="73">
        <v>4245.277456953123</v>
      </c>
      <c r="CH79" s="73">
        <v>4058.2685109725012</v>
      </c>
    </row>
    <row r="80" spans="1:86" ht="15" thickTop="1" x14ac:dyDescent="0.3"/>
    <row r="82" spans="1:86" ht="21" x14ac:dyDescent="0.4">
      <c r="A82" s="412" t="s">
        <v>273</v>
      </c>
      <c r="B82" s="412"/>
      <c r="C82" s="412"/>
      <c r="BP82" s="63"/>
      <c r="BQ82" s="63"/>
      <c r="BR82" s="63"/>
      <c r="BS82" s="63"/>
      <c r="BT82" s="63"/>
      <c r="BU82" s="63"/>
      <c r="BV82" s="63"/>
      <c r="BY82" s="74"/>
      <c r="BZ82" s="74"/>
      <c r="CA82" s="74"/>
      <c r="CB82" s="74"/>
      <c r="CC82" s="74"/>
      <c r="CD82" s="74"/>
    </row>
    <row r="83" spans="1:86" ht="15" thickBot="1" x14ac:dyDescent="0.35"/>
    <row r="84" spans="1:86" ht="15" thickBot="1" x14ac:dyDescent="0.35">
      <c r="A84" s="9" t="s">
        <v>0</v>
      </c>
      <c r="B84" s="12" t="str">
        <f t="shared" ref="B84:BM84" si="6">B64</f>
        <v>T1_1999</v>
      </c>
      <c r="C84" s="12" t="str">
        <f t="shared" si="6"/>
        <v>T2_1999</v>
      </c>
      <c r="D84" s="12" t="str">
        <f t="shared" si="6"/>
        <v>T3_1999</v>
      </c>
      <c r="E84" s="12" t="str">
        <f t="shared" si="6"/>
        <v>T4_1999</v>
      </c>
      <c r="F84" s="12" t="str">
        <f t="shared" si="6"/>
        <v>T1_2000</v>
      </c>
      <c r="G84" s="12" t="str">
        <f t="shared" si="6"/>
        <v>T2_2000</v>
      </c>
      <c r="H84" s="12" t="str">
        <f t="shared" si="6"/>
        <v>T3_2000</v>
      </c>
      <c r="I84" s="12" t="str">
        <f t="shared" si="6"/>
        <v>T4_2000</v>
      </c>
      <c r="J84" s="12" t="str">
        <f t="shared" si="6"/>
        <v>T1_2001</v>
      </c>
      <c r="K84" s="12" t="str">
        <f t="shared" si="6"/>
        <v>T2_2001</v>
      </c>
      <c r="L84" s="12" t="str">
        <f t="shared" si="6"/>
        <v>T3_2001</v>
      </c>
      <c r="M84" s="12" t="str">
        <f t="shared" si="6"/>
        <v>T4_2001</v>
      </c>
      <c r="N84" s="12" t="str">
        <f t="shared" si="6"/>
        <v>T1_2002</v>
      </c>
      <c r="O84" s="12" t="str">
        <f t="shared" si="6"/>
        <v>T2_2002</v>
      </c>
      <c r="P84" s="12" t="str">
        <f t="shared" si="6"/>
        <v>T3_2002</v>
      </c>
      <c r="Q84" s="12" t="str">
        <f t="shared" si="6"/>
        <v>T4_2002</v>
      </c>
      <c r="R84" s="12" t="str">
        <f t="shared" si="6"/>
        <v>T1_2003</v>
      </c>
      <c r="S84" s="12" t="str">
        <f t="shared" si="6"/>
        <v>T2_2003</v>
      </c>
      <c r="T84" s="12" t="str">
        <f t="shared" si="6"/>
        <v>T3_2003</v>
      </c>
      <c r="U84" s="12" t="str">
        <f t="shared" si="6"/>
        <v>T4_2003</v>
      </c>
      <c r="V84" s="12" t="str">
        <f t="shared" si="6"/>
        <v>T1_2004</v>
      </c>
      <c r="W84" s="12" t="str">
        <f t="shared" si="6"/>
        <v>T2_2004</v>
      </c>
      <c r="X84" s="12" t="str">
        <f t="shared" si="6"/>
        <v>T3_2004</v>
      </c>
      <c r="Y84" s="12" t="str">
        <f t="shared" si="6"/>
        <v>T4_2004</v>
      </c>
      <c r="Z84" s="12" t="str">
        <f t="shared" si="6"/>
        <v>T1_2005</v>
      </c>
      <c r="AA84" s="12" t="str">
        <f t="shared" si="6"/>
        <v>T2_2005</v>
      </c>
      <c r="AB84" s="47" t="str">
        <f t="shared" si="6"/>
        <v>T3_2005</v>
      </c>
      <c r="AC84" s="47" t="str">
        <f t="shared" si="6"/>
        <v>T4_2005</v>
      </c>
      <c r="AD84" s="47" t="str">
        <f t="shared" si="6"/>
        <v>T1_2006</v>
      </c>
      <c r="AE84" s="47" t="str">
        <f t="shared" si="6"/>
        <v>T2_2006</v>
      </c>
      <c r="AF84" s="47" t="str">
        <f t="shared" si="6"/>
        <v>T3_2006</v>
      </c>
      <c r="AG84" s="47" t="str">
        <f t="shared" si="6"/>
        <v>T4_2006</v>
      </c>
      <c r="AH84" s="47" t="str">
        <f t="shared" si="6"/>
        <v>T1_2007</v>
      </c>
      <c r="AI84" s="47" t="str">
        <f t="shared" si="6"/>
        <v>T2_2007</v>
      </c>
      <c r="AJ84" s="47" t="str">
        <f t="shared" si="6"/>
        <v>T3_2007</v>
      </c>
      <c r="AK84" s="47" t="str">
        <f t="shared" si="6"/>
        <v>T4_2007</v>
      </c>
      <c r="AL84" s="47" t="str">
        <f t="shared" si="6"/>
        <v>T1_2008</v>
      </c>
      <c r="AM84" s="47" t="str">
        <f t="shared" si="6"/>
        <v>T2_2008</v>
      </c>
      <c r="AN84" s="47" t="str">
        <f t="shared" si="6"/>
        <v>T3_2008</v>
      </c>
      <c r="AO84" s="47" t="str">
        <f t="shared" si="6"/>
        <v>T4_2008</v>
      </c>
      <c r="AP84" s="47" t="str">
        <f t="shared" si="6"/>
        <v>T1_2009</v>
      </c>
      <c r="AQ84" s="47" t="str">
        <f t="shared" si="6"/>
        <v>T2_2009</v>
      </c>
      <c r="AR84" s="47" t="str">
        <f t="shared" si="6"/>
        <v>T3_2009</v>
      </c>
      <c r="AS84" s="47" t="str">
        <f t="shared" si="6"/>
        <v>T4_2009</v>
      </c>
      <c r="AT84" s="47" t="str">
        <f t="shared" si="6"/>
        <v>T1_2010</v>
      </c>
      <c r="AU84" s="47" t="str">
        <f t="shared" si="6"/>
        <v>T2_2010</v>
      </c>
      <c r="AV84" s="47" t="str">
        <f t="shared" si="6"/>
        <v>T3_2010</v>
      </c>
      <c r="AW84" s="47" t="str">
        <f t="shared" si="6"/>
        <v>T4_2010</v>
      </c>
      <c r="AX84" s="47" t="str">
        <f t="shared" si="6"/>
        <v>T1_2011</v>
      </c>
      <c r="AY84" s="47" t="str">
        <f t="shared" si="6"/>
        <v>T2_2011</v>
      </c>
      <c r="AZ84" s="47" t="str">
        <f t="shared" si="6"/>
        <v>T3_2011</v>
      </c>
      <c r="BA84" s="47" t="str">
        <f t="shared" si="6"/>
        <v>T4_2011</v>
      </c>
      <c r="BB84" s="47" t="str">
        <f t="shared" si="6"/>
        <v>T1_2012</v>
      </c>
      <c r="BC84" s="47" t="str">
        <f t="shared" si="6"/>
        <v>T2_2012</v>
      </c>
      <c r="BD84" s="47" t="str">
        <f t="shared" si="6"/>
        <v>T3_2012</v>
      </c>
      <c r="BE84" s="47" t="str">
        <f t="shared" si="6"/>
        <v>T4_2012</v>
      </c>
      <c r="BF84" s="47" t="str">
        <f t="shared" si="6"/>
        <v>T1_2013</v>
      </c>
      <c r="BG84" s="47" t="str">
        <f t="shared" si="6"/>
        <v>T2_2013</v>
      </c>
      <c r="BH84" s="47" t="str">
        <f t="shared" si="6"/>
        <v>T3_2013</v>
      </c>
      <c r="BI84" s="47" t="str">
        <f t="shared" si="6"/>
        <v>T4_2013</v>
      </c>
      <c r="BJ84" s="47" t="str">
        <f t="shared" si="6"/>
        <v>T1_2014</v>
      </c>
      <c r="BK84" s="47" t="str">
        <f t="shared" si="6"/>
        <v>T2_2014</v>
      </c>
      <c r="BL84" s="47" t="str">
        <f t="shared" si="6"/>
        <v>T3_2014</v>
      </c>
      <c r="BM84" s="47" t="str">
        <f t="shared" si="6"/>
        <v>T4_2014</v>
      </c>
      <c r="BN84" s="47" t="str">
        <f t="shared" ref="BN84:CD84" si="7">BN64</f>
        <v>T1_2015</v>
      </c>
      <c r="BO84" s="47" t="str">
        <f t="shared" si="7"/>
        <v>T2_2015</v>
      </c>
      <c r="BP84" s="47" t="str">
        <f t="shared" si="7"/>
        <v>T3_2015</v>
      </c>
      <c r="BQ84" s="47" t="str">
        <f t="shared" si="7"/>
        <v>T4_2015</v>
      </c>
      <c r="BR84" s="47" t="str">
        <f t="shared" si="7"/>
        <v>T1_2016</v>
      </c>
      <c r="BS84" s="47" t="str">
        <f t="shared" si="7"/>
        <v>T2_2016</v>
      </c>
      <c r="BT84" s="47" t="str">
        <f t="shared" si="7"/>
        <v>T3_2016</v>
      </c>
      <c r="BU84" s="47" t="str">
        <f t="shared" si="7"/>
        <v>T4_2016</v>
      </c>
      <c r="BV84" s="47" t="str">
        <f t="shared" si="7"/>
        <v>T1_2017</v>
      </c>
      <c r="BW84" s="47" t="str">
        <f t="shared" si="7"/>
        <v>T2_2017</v>
      </c>
      <c r="BX84" s="47" t="str">
        <f t="shared" si="7"/>
        <v>T3_2017</v>
      </c>
      <c r="BY84" s="47" t="str">
        <f t="shared" si="7"/>
        <v>T4_2017</v>
      </c>
      <c r="BZ84" s="47" t="str">
        <f t="shared" si="7"/>
        <v>T1_2018</v>
      </c>
      <c r="CA84" s="47" t="str">
        <f t="shared" si="7"/>
        <v>T2_2018</v>
      </c>
      <c r="CB84" s="47" t="str">
        <f t="shared" si="7"/>
        <v>T3_2018</v>
      </c>
      <c r="CC84" s="47" t="str">
        <f t="shared" si="7"/>
        <v>T4_2018</v>
      </c>
      <c r="CD84" s="47" t="str">
        <f t="shared" si="7"/>
        <v>T1_2019</v>
      </c>
      <c r="CE84" s="47" t="str">
        <f>CE64</f>
        <v>T2_2019</v>
      </c>
      <c r="CF84" s="47" t="str">
        <f>CF64</f>
        <v>T3_2019</v>
      </c>
      <c r="CG84" s="47" t="str">
        <f>CG64</f>
        <v>T4_2019</v>
      </c>
      <c r="CH84" s="47" t="str">
        <f>CH64</f>
        <v>T1_2020</v>
      </c>
    </row>
    <row r="85" spans="1:86" ht="15.6" thickTop="1" thickBot="1" x14ac:dyDescent="0.35">
      <c r="A85" s="29" t="s">
        <v>247</v>
      </c>
      <c r="B85" s="30">
        <v>1241.5832474602764</v>
      </c>
      <c r="C85" s="30">
        <v>1384.8746110402572</v>
      </c>
      <c r="D85" s="30">
        <v>1304.9234839439446</v>
      </c>
      <c r="E85" s="30">
        <v>1335.3674121188976</v>
      </c>
      <c r="F85" s="30">
        <v>1313.6166934611451</v>
      </c>
      <c r="G85" s="30">
        <v>1444.3029223365518</v>
      </c>
      <c r="H85" s="30">
        <v>1483.6931731630584</v>
      </c>
      <c r="I85" s="30">
        <v>1433.9365459473352</v>
      </c>
      <c r="J85" s="30">
        <v>1419.088768722203</v>
      </c>
      <c r="K85" s="30">
        <v>1562.0974425729919</v>
      </c>
      <c r="L85" s="30">
        <v>1616.8846111506971</v>
      </c>
      <c r="M85" s="30">
        <v>1460.9696492693697</v>
      </c>
      <c r="N85" s="30">
        <v>1547.5124903540557</v>
      </c>
      <c r="O85" s="30">
        <v>1636.7015873879013</v>
      </c>
      <c r="P85" s="30">
        <v>1696.5851347313815</v>
      </c>
      <c r="Q85" s="30">
        <v>1610.0806234682536</v>
      </c>
      <c r="R85" s="30">
        <v>1631.0206907110369</v>
      </c>
      <c r="S85" s="30">
        <v>1732.8417856995384</v>
      </c>
      <c r="T85" s="30">
        <v>1799.744919256505</v>
      </c>
      <c r="U85" s="30">
        <v>1778.9376129808245</v>
      </c>
      <c r="V85" s="30">
        <v>1778.2768278373333</v>
      </c>
      <c r="W85" s="30">
        <v>1866.7177651277848</v>
      </c>
      <c r="X85" s="30">
        <v>1876.6570103839811</v>
      </c>
      <c r="Y85" s="30">
        <v>1767.5471997639445</v>
      </c>
      <c r="Z85" s="30">
        <v>1815.3025553322532</v>
      </c>
      <c r="AA85" s="30">
        <v>1921.4634253433392</v>
      </c>
      <c r="AB85" s="30">
        <v>1939.6595521558093</v>
      </c>
      <c r="AC85" s="30">
        <v>1877.8134671685987</v>
      </c>
      <c r="AD85" s="30">
        <v>1922.5909133156645</v>
      </c>
      <c r="AE85" s="30">
        <v>2045.1955442850372</v>
      </c>
      <c r="AF85" s="30">
        <v>2052.2113261446966</v>
      </c>
      <c r="AG85" s="30">
        <v>2048.6432162546016</v>
      </c>
      <c r="AH85" s="30">
        <v>2062.6914351042651</v>
      </c>
      <c r="AI85" s="30">
        <v>2154.9528402617111</v>
      </c>
      <c r="AJ85" s="30">
        <v>2235.453415734381</v>
      </c>
      <c r="AK85" s="30">
        <v>2109.3693088996429</v>
      </c>
      <c r="AL85" s="30">
        <v>2200.5265001823791</v>
      </c>
      <c r="AM85" s="30">
        <v>2492.3599257883679</v>
      </c>
      <c r="AN85" s="30">
        <v>2411.6281974465251</v>
      </c>
      <c r="AO85" s="30">
        <v>2327.5473765827273</v>
      </c>
      <c r="AP85" s="30">
        <v>2338.270230195742</v>
      </c>
      <c r="AQ85" s="30">
        <v>2581.0492031366757</v>
      </c>
      <c r="AR85" s="30">
        <v>2573.2245403465745</v>
      </c>
      <c r="AS85" s="30">
        <v>2495.8820263210077</v>
      </c>
      <c r="AT85" s="30">
        <v>2457.7867725962969</v>
      </c>
      <c r="AU85" s="30">
        <v>2690.0758159028242</v>
      </c>
      <c r="AV85" s="30">
        <v>2715.1350163798143</v>
      </c>
      <c r="AW85" s="30">
        <v>2699.5453951210648</v>
      </c>
      <c r="AX85" s="30">
        <v>2593.8933509690878</v>
      </c>
      <c r="AY85" s="30">
        <v>2850.1822780208381</v>
      </c>
      <c r="AZ85" s="30">
        <v>2932.7267594448431</v>
      </c>
      <c r="BA85" s="30">
        <v>2826.2436115652322</v>
      </c>
      <c r="BB85" s="30">
        <v>2924.7989892324085</v>
      </c>
      <c r="BC85" s="30">
        <v>3172.2076249242955</v>
      </c>
      <c r="BD85" s="30">
        <v>3053.497914080458</v>
      </c>
      <c r="BE85" s="30">
        <v>2941.2804717628374</v>
      </c>
      <c r="BF85" s="30">
        <v>3031.8304595369268</v>
      </c>
      <c r="BG85" s="30">
        <v>3337.5117726626063</v>
      </c>
      <c r="BH85" s="30">
        <v>3383.3023180152732</v>
      </c>
      <c r="BI85" s="30">
        <v>3259.1944497851937</v>
      </c>
      <c r="BJ85" s="30">
        <v>3265.9704018461234</v>
      </c>
      <c r="BK85" s="30">
        <v>3598.32370350978</v>
      </c>
      <c r="BL85" s="30">
        <v>3475.0687511353249</v>
      </c>
      <c r="BM85" s="30">
        <v>3677.2501435087729</v>
      </c>
      <c r="BN85" s="30">
        <v>3583.9662856028126</v>
      </c>
      <c r="BO85" s="30">
        <v>3992.1454801523814</v>
      </c>
      <c r="BP85" s="30">
        <v>3954.6831708281925</v>
      </c>
      <c r="BQ85" s="30">
        <v>3637.6290634166148</v>
      </c>
      <c r="BR85" s="30">
        <v>3845.4418843736644</v>
      </c>
      <c r="BS85" s="30">
        <v>4109.9527510028483</v>
      </c>
      <c r="BT85" s="30">
        <v>3927.8864467248745</v>
      </c>
      <c r="BU85" s="30">
        <v>4002.2489178986134</v>
      </c>
      <c r="BV85" s="30">
        <v>3907.2313746225341</v>
      </c>
      <c r="BW85" s="30">
        <v>4293.0616336294024</v>
      </c>
      <c r="BX85" s="30">
        <v>4170.6237115479016</v>
      </c>
      <c r="BY85" s="30">
        <v>4113.8152802001614</v>
      </c>
      <c r="BZ85" s="64">
        <v>4155.8673189785222</v>
      </c>
      <c r="CA85" s="66">
        <v>4547.7903871632725</v>
      </c>
      <c r="CB85" s="30">
        <v>4448.4681932779558</v>
      </c>
      <c r="CC85" s="66">
        <v>4383.3211005802505</v>
      </c>
      <c r="CD85" s="66">
        <v>4271.0023037124201</v>
      </c>
      <c r="CE85" s="66">
        <v>4961.0634184407299</v>
      </c>
      <c r="CF85" s="66">
        <v>4744.9603310023176</v>
      </c>
      <c r="CG85" s="66">
        <v>4728.3139468445324</v>
      </c>
      <c r="CH85" s="66">
        <v>4524.9990904434653</v>
      </c>
    </row>
    <row r="86" spans="1:86" ht="15" thickTop="1" x14ac:dyDescent="0.3">
      <c r="A86" s="31" t="s">
        <v>248</v>
      </c>
      <c r="B86" s="32">
        <v>1057.1040199003019</v>
      </c>
      <c r="C86" s="32">
        <v>1198.6733147480054</v>
      </c>
      <c r="D86" s="32">
        <v>1148.9409051742618</v>
      </c>
      <c r="E86" s="32">
        <v>1113.5379223332693</v>
      </c>
      <c r="F86" s="32">
        <v>1142.4816782359792</v>
      </c>
      <c r="G86" s="32">
        <v>1269.3752401401021</v>
      </c>
      <c r="H86" s="32">
        <v>1269.1155950321224</v>
      </c>
      <c r="I86" s="32">
        <v>1227.3780831757906</v>
      </c>
      <c r="J86" s="32">
        <v>1212.048242063003</v>
      </c>
      <c r="K86" s="32">
        <v>1365.8931536948562</v>
      </c>
      <c r="L86" s="32">
        <v>1339.6913047685937</v>
      </c>
      <c r="M86" s="32">
        <v>1252.1803770548779</v>
      </c>
      <c r="N86" s="32">
        <v>1304.4535107369345</v>
      </c>
      <c r="O86" s="32">
        <v>1428.0367216984632</v>
      </c>
      <c r="P86" s="32">
        <v>1446.7012746808889</v>
      </c>
      <c r="Q86" s="32">
        <v>1400.9598045118994</v>
      </c>
      <c r="R86" s="32">
        <v>1391.0263040321179</v>
      </c>
      <c r="S86" s="32">
        <v>1520.5520418250214</v>
      </c>
      <c r="T86" s="32">
        <v>1527.5619340014136</v>
      </c>
      <c r="U86" s="32">
        <v>1529.3200448535624</v>
      </c>
      <c r="V86" s="32">
        <v>1498.7939321549352</v>
      </c>
      <c r="W86" s="32">
        <v>1615.8363593276845</v>
      </c>
      <c r="X86" s="32">
        <v>1600.7588846838175</v>
      </c>
      <c r="Y86" s="32">
        <v>1541.4395931391241</v>
      </c>
      <c r="Z86" s="32">
        <v>1566.2100890957172</v>
      </c>
      <c r="AA86" s="32">
        <v>1639.3623461573502</v>
      </c>
      <c r="AB86" s="32">
        <v>1689.504115173937</v>
      </c>
      <c r="AC86" s="32">
        <v>1622.4134495729961</v>
      </c>
      <c r="AD86" s="32">
        <v>1683.1520432804543</v>
      </c>
      <c r="AE86" s="32">
        <v>1782.0514869015642</v>
      </c>
      <c r="AF86" s="32">
        <v>1771.6467574692867</v>
      </c>
      <c r="AG86" s="32">
        <v>1789.8737123486949</v>
      </c>
      <c r="AH86" s="32">
        <v>1796.7684427042791</v>
      </c>
      <c r="AI86" s="32">
        <v>1900.9072637308609</v>
      </c>
      <c r="AJ86" s="32">
        <v>1911.8346282763387</v>
      </c>
      <c r="AK86" s="32">
        <v>1843.5346652885214</v>
      </c>
      <c r="AL86" s="32">
        <v>1926.2924908882603</v>
      </c>
      <c r="AM86" s="32">
        <v>2166.7876475602443</v>
      </c>
      <c r="AN86" s="32">
        <v>2048.7624205346633</v>
      </c>
      <c r="AO86" s="32">
        <v>1976.8744410168313</v>
      </c>
      <c r="AP86" s="32">
        <v>2053.8512555603929</v>
      </c>
      <c r="AQ86" s="32">
        <v>2220.9090236920456</v>
      </c>
      <c r="AR86" s="32">
        <v>2183.8955732524601</v>
      </c>
      <c r="AS86" s="32">
        <v>2104.3101474951018</v>
      </c>
      <c r="AT86" s="32">
        <v>2173.3832323483498</v>
      </c>
      <c r="AU86" s="32">
        <v>2325.2077515490896</v>
      </c>
      <c r="AV86" s="32">
        <v>2332.2281830672759</v>
      </c>
      <c r="AW86" s="32">
        <v>2256.9438330352846</v>
      </c>
      <c r="AX86" s="32">
        <v>2285.2875045771989</v>
      </c>
      <c r="AY86" s="32">
        <v>2453.9842421871617</v>
      </c>
      <c r="AZ86" s="32">
        <v>2446.3747837807391</v>
      </c>
      <c r="BA86" s="32">
        <v>2340.8374694549011</v>
      </c>
      <c r="BB86" s="32">
        <v>2518.5016482741376</v>
      </c>
      <c r="BC86" s="32">
        <v>2669.6393533008513</v>
      </c>
      <c r="BD86" s="32">
        <v>2608.0560133274521</v>
      </c>
      <c r="BE86" s="32">
        <v>2480.1389850975588</v>
      </c>
      <c r="BF86" s="32">
        <v>2613.4815431198072</v>
      </c>
      <c r="BG86" s="32">
        <v>2880.2104014068495</v>
      </c>
      <c r="BH86" s="32">
        <v>2815.3649222890635</v>
      </c>
      <c r="BI86" s="32">
        <v>2732.8371331842795</v>
      </c>
      <c r="BJ86" s="32">
        <v>2853.9576200531924</v>
      </c>
      <c r="BK86" s="32">
        <v>3055.3579073433034</v>
      </c>
      <c r="BL86" s="32">
        <v>2983.6178306147717</v>
      </c>
      <c r="BM86" s="32">
        <v>3023.9346419887333</v>
      </c>
      <c r="BN86" s="32">
        <v>3074.4278494934856</v>
      </c>
      <c r="BO86" s="32">
        <v>3366.6493498074065</v>
      </c>
      <c r="BP86" s="32">
        <v>3351.7874196459234</v>
      </c>
      <c r="BQ86" s="32">
        <v>3130.7033810531857</v>
      </c>
      <c r="BR86" s="32">
        <v>3254.1266113637244</v>
      </c>
      <c r="BS86" s="32">
        <v>3501.2985347666558</v>
      </c>
      <c r="BT86" s="32">
        <v>3461.8398038579917</v>
      </c>
      <c r="BU86" s="32">
        <v>3322.7530500116286</v>
      </c>
      <c r="BV86" s="32">
        <v>3339.2961219041945</v>
      </c>
      <c r="BW86" s="32">
        <v>3813.6556480597574</v>
      </c>
      <c r="BX86" s="32">
        <v>3668.1619923701023</v>
      </c>
      <c r="BY86" s="32">
        <v>3399.2342376659453</v>
      </c>
      <c r="BZ86" s="67">
        <v>3577.3122177837122</v>
      </c>
      <c r="CA86" s="69">
        <v>3977.8550250748372</v>
      </c>
      <c r="CB86" s="32">
        <v>3906.2923893734505</v>
      </c>
      <c r="CC86" s="69">
        <v>3686.870367768001</v>
      </c>
      <c r="CD86" s="69">
        <v>3825.5606474220067</v>
      </c>
      <c r="CE86" s="69">
        <v>4298.2111237674271</v>
      </c>
      <c r="CF86" s="69">
        <v>4165.4444964442318</v>
      </c>
      <c r="CG86" s="69">
        <v>3933.8957323663344</v>
      </c>
      <c r="CH86" s="69">
        <v>4002.9414692711007</v>
      </c>
    </row>
    <row r="87" spans="1:86" ht="15" thickBot="1" x14ac:dyDescent="0.35">
      <c r="A87" s="33" t="s">
        <v>249</v>
      </c>
      <c r="B87" s="32">
        <v>184.47922755997459</v>
      </c>
      <c r="C87" s="32">
        <v>186.20129629225178</v>
      </c>
      <c r="D87" s="32">
        <v>155.98257876968276</v>
      </c>
      <c r="E87" s="32">
        <v>221.82948978562837</v>
      </c>
      <c r="F87" s="32">
        <v>171.135015225166</v>
      </c>
      <c r="G87" s="32">
        <v>174.92768219644972</v>
      </c>
      <c r="H87" s="32">
        <v>214.57757813093599</v>
      </c>
      <c r="I87" s="32">
        <v>206.55846277154455</v>
      </c>
      <c r="J87" s="32">
        <v>207.04052665919988</v>
      </c>
      <c r="K87" s="32">
        <v>196.20428887813569</v>
      </c>
      <c r="L87" s="32">
        <v>277.19330638210346</v>
      </c>
      <c r="M87" s="32">
        <v>208.78927221449172</v>
      </c>
      <c r="N87" s="32">
        <v>243.05897961712108</v>
      </c>
      <c r="O87" s="32">
        <v>208.66486568943805</v>
      </c>
      <c r="P87" s="32">
        <v>249.88386005049253</v>
      </c>
      <c r="Q87" s="32">
        <v>209.12081895635427</v>
      </c>
      <c r="R87" s="32">
        <v>239.99438667891908</v>
      </c>
      <c r="S87" s="32">
        <v>212.28974387451694</v>
      </c>
      <c r="T87" s="32">
        <v>272.18298525509124</v>
      </c>
      <c r="U87" s="32">
        <v>249.61756812726216</v>
      </c>
      <c r="V87" s="32">
        <v>279.48289568239801</v>
      </c>
      <c r="W87" s="32">
        <v>250.88140580010042</v>
      </c>
      <c r="X87" s="32">
        <v>275.89812570016346</v>
      </c>
      <c r="Y87" s="32">
        <v>226.10760662482042</v>
      </c>
      <c r="Z87" s="32">
        <v>249.0924662365361</v>
      </c>
      <c r="AA87" s="32">
        <v>282.10107918598902</v>
      </c>
      <c r="AB87" s="32">
        <v>250.1554369818723</v>
      </c>
      <c r="AC87" s="32">
        <v>255.40001759560252</v>
      </c>
      <c r="AD87" s="32">
        <v>239.43887003521016</v>
      </c>
      <c r="AE87" s="32">
        <v>263.14405738347307</v>
      </c>
      <c r="AF87" s="32">
        <v>280.56456867540982</v>
      </c>
      <c r="AG87" s="32">
        <v>258.76950390590667</v>
      </c>
      <c r="AH87" s="32">
        <v>265.92299239998601</v>
      </c>
      <c r="AI87" s="32">
        <v>254.04557653085027</v>
      </c>
      <c r="AJ87" s="32">
        <v>323.61878745804245</v>
      </c>
      <c r="AK87" s="32">
        <v>265.83464361112146</v>
      </c>
      <c r="AL87" s="32">
        <v>274.23400929411878</v>
      </c>
      <c r="AM87" s="32">
        <v>325.57227822812342</v>
      </c>
      <c r="AN87" s="32">
        <v>362.86577691186159</v>
      </c>
      <c r="AO87" s="32">
        <v>350.67293556589613</v>
      </c>
      <c r="AP87" s="32">
        <v>284.418974635349</v>
      </c>
      <c r="AQ87" s="32">
        <v>360.14017944463029</v>
      </c>
      <c r="AR87" s="32">
        <v>389.32896709411455</v>
      </c>
      <c r="AS87" s="32">
        <v>391.57187882590603</v>
      </c>
      <c r="AT87" s="32">
        <v>284.40354024794703</v>
      </c>
      <c r="AU87" s="32">
        <v>364.8680643537345</v>
      </c>
      <c r="AV87" s="32">
        <v>382.9068333125382</v>
      </c>
      <c r="AW87" s="32">
        <v>442.60156208578013</v>
      </c>
      <c r="AX87" s="32">
        <v>308.6058463918888</v>
      </c>
      <c r="AY87" s="32">
        <v>396.19803583367633</v>
      </c>
      <c r="AZ87" s="32">
        <v>486.35197566410392</v>
      </c>
      <c r="BA87" s="32">
        <v>485.40614211033102</v>
      </c>
      <c r="BB87" s="32">
        <v>406.29734095827087</v>
      </c>
      <c r="BC87" s="32">
        <v>502.56827162344422</v>
      </c>
      <c r="BD87" s="32">
        <v>445.44190075300617</v>
      </c>
      <c r="BE87" s="32">
        <v>461.14148666527865</v>
      </c>
      <c r="BF87" s="32">
        <v>418.34891641711982</v>
      </c>
      <c r="BG87" s="32">
        <v>457.30137125575658</v>
      </c>
      <c r="BH87" s="32">
        <v>567.9373957262095</v>
      </c>
      <c r="BI87" s="32">
        <v>526.35731660091403</v>
      </c>
      <c r="BJ87" s="32">
        <v>412.01278179293092</v>
      </c>
      <c r="BK87" s="32">
        <v>542.96579616647659</v>
      </c>
      <c r="BL87" s="32">
        <v>491.4509205205531</v>
      </c>
      <c r="BM87" s="32">
        <v>653.31550152003956</v>
      </c>
      <c r="BN87" s="32">
        <v>509.53843610932694</v>
      </c>
      <c r="BO87" s="32">
        <v>625.49613034497486</v>
      </c>
      <c r="BP87" s="32">
        <v>602.8957511822689</v>
      </c>
      <c r="BQ87" s="32">
        <v>506.92568236342913</v>
      </c>
      <c r="BR87" s="32">
        <v>591.31527300994003</v>
      </c>
      <c r="BS87" s="32">
        <v>608.65421623619261</v>
      </c>
      <c r="BT87" s="32">
        <v>466.04664286688273</v>
      </c>
      <c r="BU87" s="32">
        <v>679.4958678869848</v>
      </c>
      <c r="BV87" s="32">
        <v>567.93525271833948</v>
      </c>
      <c r="BW87" s="32">
        <v>479.405985569645</v>
      </c>
      <c r="BX87" s="32">
        <v>502.46171917779918</v>
      </c>
      <c r="BY87" s="32">
        <v>714.58104253421618</v>
      </c>
      <c r="BZ87" s="67">
        <v>578.55510119481016</v>
      </c>
      <c r="CA87" s="69">
        <v>569.93536208843545</v>
      </c>
      <c r="CB87" s="32">
        <v>542.1758039045053</v>
      </c>
      <c r="CC87" s="69">
        <v>696.45073281224938</v>
      </c>
      <c r="CD87" s="69">
        <v>445.4416562904135</v>
      </c>
      <c r="CE87" s="69">
        <v>662.85229467330282</v>
      </c>
      <c r="CF87" s="69">
        <v>579.51583455808588</v>
      </c>
      <c r="CG87" s="69">
        <v>794.41821447819791</v>
      </c>
      <c r="CH87" s="69">
        <v>522.05762117236463</v>
      </c>
    </row>
    <row r="88" spans="1:86" ht="15.6" thickTop="1" thickBot="1" x14ac:dyDescent="0.35">
      <c r="A88" s="29" t="s">
        <v>262</v>
      </c>
      <c r="B88" s="30">
        <v>336.80581872947619</v>
      </c>
      <c r="C88" s="30">
        <v>330.63264581832061</v>
      </c>
      <c r="D88" s="30">
        <v>314.8013940273766</v>
      </c>
      <c r="E88" s="30">
        <v>344.0512066238652</v>
      </c>
      <c r="F88" s="30">
        <v>346.25789024244472</v>
      </c>
      <c r="G88" s="30">
        <v>370.22011300636399</v>
      </c>
      <c r="H88" s="30">
        <v>374.01455816948072</v>
      </c>
      <c r="I88" s="30">
        <v>319.34668048012429</v>
      </c>
      <c r="J88" s="30">
        <v>429.96840673214132</v>
      </c>
      <c r="K88" s="30">
        <v>456.90251745519407</v>
      </c>
      <c r="L88" s="30">
        <v>432.12513255425728</v>
      </c>
      <c r="M88" s="30">
        <v>409.42751375059487</v>
      </c>
      <c r="N88" s="30">
        <v>494.33207561157337</v>
      </c>
      <c r="O88" s="30">
        <v>459.26358000577676</v>
      </c>
      <c r="P88" s="30">
        <v>519.40100031484508</v>
      </c>
      <c r="Q88" s="30">
        <v>369.26862781322728</v>
      </c>
      <c r="R88" s="30">
        <v>440.47795636595504</v>
      </c>
      <c r="S88" s="30">
        <v>504.52776597723312</v>
      </c>
      <c r="T88" s="30">
        <v>559.64253574219401</v>
      </c>
      <c r="U88" s="30">
        <v>418.91834239305786</v>
      </c>
      <c r="V88" s="30">
        <v>488.48579219767367</v>
      </c>
      <c r="W88" s="30">
        <v>644.0300771268362</v>
      </c>
      <c r="X88" s="30">
        <v>452.69052648382171</v>
      </c>
      <c r="Y88" s="30">
        <v>467.86317253624668</v>
      </c>
      <c r="Z88" s="30">
        <v>548.75449891319033</v>
      </c>
      <c r="AA88" s="30">
        <v>508.19966294352469</v>
      </c>
      <c r="AB88" s="30">
        <v>523.78330657515573</v>
      </c>
      <c r="AC88" s="30">
        <v>473.11053156812926</v>
      </c>
      <c r="AD88" s="30">
        <v>571.69341634242733</v>
      </c>
      <c r="AE88" s="30">
        <v>485.93879528512559</v>
      </c>
      <c r="AF88" s="30">
        <v>538.92563759839823</v>
      </c>
      <c r="AG88" s="30">
        <v>517.54315077404885</v>
      </c>
      <c r="AH88" s="30">
        <v>517.73079504240923</v>
      </c>
      <c r="AI88" s="30">
        <v>547.67493095092857</v>
      </c>
      <c r="AJ88" s="30">
        <v>590.35414886139063</v>
      </c>
      <c r="AK88" s="30">
        <v>571.48012514527181</v>
      </c>
      <c r="AL88" s="30">
        <v>695.23064181065695</v>
      </c>
      <c r="AM88" s="30">
        <v>780.67037650764962</v>
      </c>
      <c r="AN88" s="30">
        <v>720.09418856565185</v>
      </c>
      <c r="AO88" s="30">
        <v>670.28779311604148</v>
      </c>
      <c r="AP88" s="30">
        <v>766.04856739765876</v>
      </c>
      <c r="AQ88" s="30">
        <v>670.64201410319583</v>
      </c>
      <c r="AR88" s="30">
        <v>758.33829718352001</v>
      </c>
      <c r="AS88" s="30">
        <v>704.17312131562539</v>
      </c>
      <c r="AT88" s="30">
        <v>692.12419725367761</v>
      </c>
      <c r="AU88" s="30">
        <v>812.90494696369854</v>
      </c>
      <c r="AV88" s="30">
        <v>852.78748752795218</v>
      </c>
      <c r="AW88" s="30">
        <v>680.9223682546716</v>
      </c>
      <c r="AX88" s="30">
        <v>899.89412033928545</v>
      </c>
      <c r="AY88" s="30">
        <v>736.1824004297888</v>
      </c>
      <c r="AZ88" s="30">
        <v>855.31381108334938</v>
      </c>
      <c r="BA88" s="30">
        <v>856.97266814757643</v>
      </c>
      <c r="BB88" s="30">
        <v>913.20542653254631</v>
      </c>
      <c r="BC88" s="30">
        <v>883.33821936196136</v>
      </c>
      <c r="BD88" s="30">
        <v>849.4802894762413</v>
      </c>
      <c r="BE88" s="30">
        <v>736.29606462925108</v>
      </c>
      <c r="BF88" s="30">
        <v>990.27814815436625</v>
      </c>
      <c r="BG88" s="30">
        <v>847.34369723820566</v>
      </c>
      <c r="BH88" s="30">
        <v>954.09742846838822</v>
      </c>
      <c r="BI88" s="30">
        <v>822.72072613904027</v>
      </c>
      <c r="BJ88" s="30">
        <v>1027.4259013643039</v>
      </c>
      <c r="BK88" s="30">
        <v>1050.5802993704724</v>
      </c>
      <c r="BL88" s="30">
        <v>959.47491691420612</v>
      </c>
      <c r="BM88" s="30">
        <v>1063.8438823510176</v>
      </c>
      <c r="BN88" s="30">
        <v>904.75712146142746</v>
      </c>
      <c r="BO88" s="30">
        <v>924.24039389227994</v>
      </c>
      <c r="BP88" s="30">
        <v>1089.8922830241893</v>
      </c>
      <c r="BQ88" s="30">
        <v>1295.4092016221032</v>
      </c>
      <c r="BR88" s="30">
        <v>979.98275420646758</v>
      </c>
      <c r="BS88" s="30">
        <v>1105.2307632786906</v>
      </c>
      <c r="BT88" s="30">
        <v>1104.4942729841384</v>
      </c>
      <c r="BU88" s="30">
        <v>1180.7882095307025</v>
      </c>
      <c r="BV88" s="30">
        <v>1126.5111914323686</v>
      </c>
      <c r="BW88" s="30">
        <v>1190.9022142621761</v>
      </c>
      <c r="BX88" s="30">
        <v>1268.1801390232936</v>
      </c>
      <c r="BY88" s="30">
        <v>1084.5294552821613</v>
      </c>
      <c r="BZ88" s="64">
        <v>1158.8990663273464</v>
      </c>
      <c r="CA88" s="71">
        <v>1242.9752173786821</v>
      </c>
      <c r="CB88" s="30">
        <v>1280.5587910828756</v>
      </c>
      <c r="CC88" s="71">
        <v>1214.0099252110958</v>
      </c>
      <c r="CD88" s="71">
        <v>1158.2629445477589</v>
      </c>
      <c r="CE88" s="71">
        <v>1299.9564388801916</v>
      </c>
      <c r="CF88" s="71">
        <v>1356.6358628992134</v>
      </c>
      <c r="CG88" s="71">
        <v>1344.1297536728362</v>
      </c>
      <c r="CH88" s="71">
        <v>1172.5655600038069</v>
      </c>
    </row>
    <row r="89" spans="1:86" ht="15" thickTop="1" x14ac:dyDescent="0.3">
      <c r="A89" s="31" t="s">
        <v>251</v>
      </c>
      <c r="B89" s="32">
        <v>311.26505116145273</v>
      </c>
      <c r="C89" s="32">
        <v>291.86247614532454</v>
      </c>
      <c r="D89" s="32">
        <v>275.10237831243046</v>
      </c>
      <c r="E89" s="32">
        <v>317.04015957983091</v>
      </c>
      <c r="F89" s="32">
        <v>303.14424598289372</v>
      </c>
      <c r="G89" s="32">
        <v>320.92739032093613</v>
      </c>
      <c r="H89" s="32">
        <v>304.98223914869573</v>
      </c>
      <c r="I89" s="32">
        <v>283.4963664458881</v>
      </c>
      <c r="J89" s="32">
        <v>381.62060637345388</v>
      </c>
      <c r="K89" s="32">
        <v>410.39665294891699</v>
      </c>
      <c r="L89" s="32">
        <v>359.42527451369398</v>
      </c>
      <c r="M89" s="32">
        <v>370.16103665612275</v>
      </c>
      <c r="N89" s="32">
        <v>460.14890246198996</v>
      </c>
      <c r="O89" s="32">
        <v>412.91462980467821</v>
      </c>
      <c r="P89" s="32">
        <v>467.55384927522027</v>
      </c>
      <c r="Q89" s="32">
        <v>329.71790220353404</v>
      </c>
      <c r="R89" s="32">
        <v>374.85354334107228</v>
      </c>
      <c r="S89" s="32">
        <v>484.3046400612339</v>
      </c>
      <c r="T89" s="32">
        <v>516.60221420822438</v>
      </c>
      <c r="U89" s="32">
        <v>365.97620286790948</v>
      </c>
      <c r="V89" s="32">
        <v>434.68222638627577</v>
      </c>
      <c r="W89" s="32">
        <v>617.05821576705091</v>
      </c>
      <c r="X89" s="32">
        <v>404.97556784974341</v>
      </c>
      <c r="Y89" s="32">
        <v>381.74355834150816</v>
      </c>
      <c r="Z89" s="32">
        <v>509.38347827306245</v>
      </c>
      <c r="AA89" s="32">
        <v>423.61062165568472</v>
      </c>
      <c r="AB89" s="32">
        <v>444.3980544109391</v>
      </c>
      <c r="AC89" s="32">
        <v>353.40784566031368</v>
      </c>
      <c r="AD89" s="32">
        <v>507.61706083469488</v>
      </c>
      <c r="AE89" s="32">
        <v>413.11019768330181</v>
      </c>
      <c r="AF89" s="32">
        <v>456.61128345914557</v>
      </c>
      <c r="AG89" s="32">
        <v>426.01245802285774</v>
      </c>
      <c r="AH89" s="32">
        <v>445.9406083270419</v>
      </c>
      <c r="AI89" s="32">
        <v>468.41793145117816</v>
      </c>
      <c r="AJ89" s="32">
        <v>484.19594972976336</v>
      </c>
      <c r="AK89" s="32">
        <v>399.35551049201695</v>
      </c>
      <c r="AL89" s="32">
        <v>633.48298584793054</v>
      </c>
      <c r="AM89" s="32">
        <v>606.04286020007498</v>
      </c>
      <c r="AN89" s="32">
        <v>547.59400384147966</v>
      </c>
      <c r="AO89" s="32">
        <v>430.9331501105147</v>
      </c>
      <c r="AP89" s="32">
        <v>662.96768822450679</v>
      </c>
      <c r="AQ89" s="32">
        <v>567.37758881346849</v>
      </c>
      <c r="AR89" s="32">
        <v>637.42166967888977</v>
      </c>
      <c r="AS89" s="32">
        <v>539.84505328313514</v>
      </c>
      <c r="AT89" s="32">
        <v>542.45806254802096</v>
      </c>
      <c r="AU89" s="32">
        <v>679.48341557647291</v>
      </c>
      <c r="AV89" s="32">
        <v>774.88371109403283</v>
      </c>
      <c r="AW89" s="32">
        <v>556.81381078147319</v>
      </c>
      <c r="AX89" s="32">
        <v>800.37665228708033</v>
      </c>
      <c r="AY89" s="32">
        <v>552.79108495457649</v>
      </c>
      <c r="AZ89" s="32">
        <v>675.59059435114659</v>
      </c>
      <c r="BA89" s="32">
        <v>624.1846684071968</v>
      </c>
      <c r="BB89" s="32">
        <v>732.91913395241932</v>
      </c>
      <c r="BC89" s="32">
        <v>618.68217427094555</v>
      </c>
      <c r="BD89" s="32">
        <v>696.09487156992509</v>
      </c>
      <c r="BE89" s="32">
        <v>603.92882020670993</v>
      </c>
      <c r="BF89" s="32">
        <v>871.39249048400438</v>
      </c>
      <c r="BG89" s="32">
        <v>584.44536281493697</v>
      </c>
      <c r="BH89" s="32">
        <v>797.35166909265149</v>
      </c>
      <c r="BI89" s="32">
        <v>575.49447760840735</v>
      </c>
      <c r="BJ89" s="32">
        <v>902.38481761983167</v>
      </c>
      <c r="BK89" s="32">
        <v>790.10785914983489</v>
      </c>
      <c r="BL89" s="32">
        <v>821.67494319191155</v>
      </c>
      <c r="BM89" s="32">
        <v>769.9293800384221</v>
      </c>
      <c r="BN89" s="32">
        <v>751.79988468800468</v>
      </c>
      <c r="BO89" s="32">
        <v>737.1388250881098</v>
      </c>
      <c r="BP89" s="32">
        <v>910.95852069701652</v>
      </c>
      <c r="BQ89" s="32">
        <v>1000.4426815268689</v>
      </c>
      <c r="BR89" s="32">
        <v>800.68868956038386</v>
      </c>
      <c r="BS89" s="32">
        <v>924.94868815503594</v>
      </c>
      <c r="BT89" s="32">
        <v>954.04427255960741</v>
      </c>
      <c r="BU89" s="32">
        <v>762.90098940497205</v>
      </c>
      <c r="BV89" s="32">
        <v>1011.5206550220418</v>
      </c>
      <c r="BW89" s="32">
        <v>958.51218201510437</v>
      </c>
      <c r="BX89" s="32">
        <v>1103.9013453715345</v>
      </c>
      <c r="BY89" s="32">
        <v>699.82451152219915</v>
      </c>
      <c r="BZ89" s="67">
        <v>959.81304338721293</v>
      </c>
      <c r="CA89" s="69">
        <v>1006.2705322053812</v>
      </c>
      <c r="CB89" s="32">
        <v>1078.9707918674687</v>
      </c>
      <c r="CC89" s="69">
        <v>1001.6352703864117</v>
      </c>
      <c r="CD89" s="69">
        <v>1045.7045892565091</v>
      </c>
      <c r="CE89" s="69">
        <v>1061.1930471663945</v>
      </c>
      <c r="CF89" s="69">
        <v>1143.9435381636072</v>
      </c>
      <c r="CG89" s="69">
        <v>985.64476262755466</v>
      </c>
      <c r="CH89" s="69">
        <v>1060.366816071315</v>
      </c>
    </row>
    <row r="90" spans="1:86" x14ac:dyDescent="0.3">
      <c r="A90" s="33" t="s">
        <v>252</v>
      </c>
      <c r="B90" s="32">
        <v>25.540767568023462</v>
      </c>
      <c r="C90" s="32">
        <v>38.770169672996083</v>
      </c>
      <c r="D90" s="32">
        <v>39.699015714946164</v>
      </c>
      <c r="E90" s="32">
        <v>27.011047044034296</v>
      </c>
      <c r="F90" s="32">
        <v>43.113644259550995</v>
      </c>
      <c r="G90" s="32">
        <v>49.292722685427883</v>
      </c>
      <c r="H90" s="32">
        <v>69.032319020784968</v>
      </c>
      <c r="I90" s="32">
        <v>35.85031403423617</v>
      </c>
      <c r="J90" s="32">
        <v>48.347800358687415</v>
      </c>
      <c r="K90" s="32">
        <v>46.505864506277092</v>
      </c>
      <c r="L90" s="32">
        <v>72.699858040563313</v>
      </c>
      <c r="M90" s="32">
        <v>39.266477094472144</v>
      </c>
      <c r="N90" s="32">
        <v>34.183173149583389</v>
      </c>
      <c r="O90" s="32">
        <v>46.348950201098532</v>
      </c>
      <c r="P90" s="32">
        <v>51.847151039624798</v>
      </c>
      <c r="Q90" s="32">
        <v>39.550725609693245</v>
      </c>
      <c r="R90" s="32">
        <v>65.62441302488277</v>
      </c>
      <c r="S90" s="32">
        <v>20.22312591599923</v>
      </c>
      <c r="T90" s="32">
        <v>43.040321533969646</v>
      </c>
      <c r="U90" s="32">
        <v>52.942139525148363</v>
      </c>
      <c r="V90" s="32">
        <v>53.803565811397895</v>
      </c>
      <c r="W90" s="32">
        <v>26.971861359785301</v>
      </c>
      <c r="X90" s="32">
        <v>47.714958634078315</v>
      </c>
      <c r="Y90" s="32">
        <v>86.119614194738503</v>
      </c>
      <c r="Z90" s="32">
        <v>39.371020640127881</v>
      </c>
      <c r="AA90" s="32">
        <v>84.589041287839962</v>
      </c>
      <c r="AB90" s="32">
        <v>79.385252164216652</v>
      </c>
      <c r="AC90" s="32">
        <v>119.70268590781559</v>
      </c>
      <c r="AD90" s="32">
        <v>64.076355507732458</v>
      </c>
      <c r="AE90" s="32">
        <v>72.828597601823773</v>
      </c>
      <c r="AF90" s="32">
        <v>82.314354139252671</v>
      </c>
      <c r="AG90" s="32">
        <v>91.530692751191111</v>
      </c>
      <c r="AH90" s="32">
        <v>71.790186715367298</v>
      </c>
      <c r="AI90" s="32">
        <v>79.256999499750421</v>
      </c>
      <c r="AJ90" s="32">
        <v>106.15819913162728</v>
      </c>
      <c r="AK90" s="32">
        <v>172.12461465325487</v>
      </c>
      <c r="AL90" s="32">
        <v>61.747655962726405</v>
      </c>
      <c r="AM90" s="32">
        <v>174.62751630757467</v>
      </c>
      <c r="AN90" s="32">
        <v>172.50018472417219</v>
      </c>
      <c r="AO90" s="32">
        <v>239.35464300552681</v>
      </c>
      <c r="AP90" s="32">
        <v>103.080879173152</v>
      </c>
      <c r="AQ90" s="32">
        <v>103.2644252897274</v>
      </c>
      <c r="AR90" s="32">
        <v>120.91662750463024</v>
      </c>
      <c r="AS90" s="32">
        <v>164.32806803249028</v>
      </c>
      <c r="AT90" s="32">
        <v>149.66613470565659</v>
      </c>
      <c r="AU90" s="32">
        <v>133.42153138722566</v>
      </c>
      <c r="AV90" s="32">
        <v>77.903776433919347</v>
      </c>
      <c r="AW90" s="32">
        <v>124.10855747319845</v>
      </c>
      <c r="AX90" s="32">
        <v>99.517468052205174</v>
      </c>
      <c r="AY90" s="32">
        <v>183.39131547521237</v>
      </c>
      <c r="AZ90" s="32">
        <v>179.72321673220279</v>
      </c>
      <c r="BA90" s="32">
        <v>232.78799974037966</v>
      </c>
      <c r="BB90" s="32">
        <v>180.28629258012703</v>
      </c>
      <c r="BC90" s="32">
        <v>264.65604509101576</v>
      </c>
      <c r="BD90" s="32">
        <v>153.38541790631615</v>
      </c>
      <c r="BE90" s="32">
        <v>132.36724442254118</v>
      </c>
      <c r="BF90" s="32">
        <v>118.88565767036189</v>
      </c>
      <c r="BG90" s="32">
        <v>262.89833442326875</v>
      </c>
      <c r="BH90" s="32">
        <v>156.74575937573667</v>
      </c>
      <c r="BI90" s="32">
        <v>247.22624853063289</v>
      </c>
      <c r="BJ90" s="32">
        <v>125.04108374447223</v>
      </c>
      <c r="BK90" s="32">
        <v>260.47244022063757</v>
      </c>
      <c r="BL90" s="32">
        <v>137.7999737222946</v>
      </c>
      <c r="BM90" s="32">
        <v>293.91450231259552</v>
      </c>
      <c r="BN90" s="32">
        <v>152.95723677342275</v>
      </c>
      <c r="BO90" s="32">
        <v>187.10156880417009</v>
      </c>
      <c r="BP90" s="32">
        <v>178.93376232717273</v>
      </c>
      <c r="BQ90" s="32">
        <v>294.96652009523433</v>
      </c>
      <c r="BR90" s="32">
        <v>179.29406464608368</v>
      </c>
      <c r="BS90" s="32">
        <v>180.28207512365464</v>
      </c>
      <c r="BT90" s="32">
        <v>150.45000042453097</v>
      </c>
      <c r="BU90" s="32">
        <v>417.88722012573049</v>
      </c>
      <c r="BV90" s="32">
        <v>114.99053641032687</v>
      </c>
      <c r="BW90" s="32">
        <v>232.39003224707176</v>
      </c>
      <c r="BX90" s="32">
        <v>164.27879365175909</v>
      </c>
      <c r="BY90" s="32">
        <v>384.70494375996208</v>
      </c>
      <c r="BZ90" s="67">
        <v>199.08602294013352</v>
      </c>
      <c r="CA90" s="69">
        <v>236.7046851733009</v>
      </c>
      <c r="CB90" s="32">
        <v>201.58799921540691</v>
      </c>
      <c r="CC90" s="69">
        <v>212.3746548246842</v>
      </c>
      <c r="CD90" s="69">
        <v>112.5583552912498</v>
      </c>
      <c r="CE90" s="69">
        <v>238.76339171379718</v>
      </c>
      <c r="CF90" s="69">
        <v>212.69232473560632</v>
      </c>
      <c r="CG90" s="69">
        <v>358.4849910452815</v>
      </c>
      <c r="CH90" s="69">
        <v>112.19874393249179</v>
      </c>
    </row>
    <row r="91" spans="1:86" ht="15" thickBot="1" x14ac:dyDescent="0.35">
      <c r="A91" s="33" t="s">
        <v>253</v>
      </c>
      <c r="B91" s="32">
        <v>-67.853349068740272</v>
      </c>
      <c r="C91" s="32">
        <v>-11.714752406143361</v>
      </c>
      <c r="D91" s="32">
        <v>81.20510816519436</v>
      </c>
      <c r="E91" s="32">
        <v>12.658657326252296</v>
      </c>
      <c r="F91" s="32">
        <v>-100.3489757519767</v>
      </c>
      <c r="G91" s="32">
        <v>42.620593865245155</v>
      </c>
      <c r="H91" s="32">
        <v>6.5447832629477034</v>
      </c>
      <c r="I91" s="32">
        <v>76.141387799257473</v>
      </c>
      <c r="J91" s="32">
        <v>-53.981115213476414</v>
      </c>
      <c r="K91" s="32">
        <v>-62.220165076550302</v>
      </c>
      <c r="L91" s="32">
        <v>117.78753390615566</v>
      </c>
      <c r="M91" s="32">
        <v>-0.48341967422879861</v>
      </c>
      <c r="N91" s="32">
        <v>-36.812949990562174</v>
      </c>
      <c r="O91" s="32">
        <v>58.935447727270912</v>
      </c>
      <c r="P91" s="32">
        <v>75.038999078656161</v>
      </c>
      <c r="Q91" s="32">
        <v>-97.424951950176364</v>
      </c>
      <c r="R91" s="32">
        <v>-92.205521889637339</v>
      </c>
      <c r="S91" s="32">
        <v>-58.87081076799268</v>
      </c>
      <c r="T91" s="32">
        <v>42.401836003412882</v>
      </c>
      <c r="U91" s="32">
        <v>103.04266526920082</v>
      </c>
      <c r="V91" s="32">
        <v>-175.78645777631846</v>
      </c>
      <c r="W91" s="32">
        <v>-4.1521308651317668</v>
      </c>
      <c r="X91" s="32">
        <v>81.165130713468443</v>
      </c>
      <c r="Y91" s="32">
        <v>104.61773735966153</v>
      </c>
      <c r="Z91" s="32">
        <v>1.6529552722258813</v>
      </c>
      <c r="AA91" s="32">
        <v>39.552410956895983</v>
      </c>
      <c r="AB91" s="32">
        <v>24.183887899521778</v>
      </c>
      <c r="AC91" s="32">
        <v>-40.768254128643548</v>
      </c>
      <c r="AD91" s="32">
        <v>81.273473426166674</v>
      </c>
      <c r="AE91" s="32">
        <v>-24.282547268231156</v>
      </c>
      <c r="AF91" s="32">
        <v>-13.316306438166976</v>
      </c>
      <c r="AG91" s="32">
        <v>-37.53061971976831</v>
      </c>
      <c r="AH91" s="32">
        <v>-0.53640934370150717</v>
      </c>
      <c r="AI91" s="32">
        <v>-73.495637901371538</v>
      </c>
      <c r="AJ91" s="32">
        <v>182.04499928260975</v>
      </c>
      <c r="AK91" s="32">
        <v>-101.39295203753545</v>
      </c>
      <c r="AL91" s="32">
        <v>-55.560838489385333</v>
      </c>
      <c r="AM91" s="32">
        <v>-122.29594916745418</v>
      </c>
      <c r="AN91" s="32">
        <v>69.452914387522014</v>
      </c>
      <c r="AO91" s="32">
        <v>93.496873269319167</v>
      </c>
      <c r="AP91" s="32">
        <v>-22.106012808107607</v>
      </c>
      <c r="AQ91" s="32">
        <v>-69.6383730630223</v>
      </c>
      <c r="AR91" s="32">
        <v>118.56150902801073</v>
      </c>
      <c r="AS91" s="32">
        <v>-19.050123156882364</v>
      </c>
      <c r="AT91" s="32">
        <v>-39.589020856147727</v>
      </c>
      <c r="AU91" s="32">
        <v>-97.123343531312003</v>
      </c>
      <c r="AV91" s="32">
        <v>67.902165082662577</v>
      </c>
      <c r="AW91" s="32">
        <v>34.839199304797148</v>
      </c>
      <c r="AX91" s="32">
        <v>-126.94144276280804</v>
      </c>
      <c r="AY91" s="32">
        <v>160.44985774242741</v>
      </c>
      <c r="AZ91" s="32">
        <v>-50.978940685170073</v>
      </c>
      <c r="BA91" s="32">
        <v>11.345525705550244</v>
      </c>
      <c r="BB91" s="32">
        <v>182.38252724539052</v>
      </c>
      <c r="BC91" s="32">
        <v>-110.1986835192497</v>
      </c>
      <c r="BD91" s="32">
        <v>62.283362074929755</v>
      </c>
      <c r="BE91" s="32">
        <v>-133.23020580107004</v>
      </c>
      <c r="BF91" s="32">
        <v>-50.878630893335867</v>
      </c>
      <c r="BG91" s="32">
        <v>-30.432262125194029</v>
      </c>
      <c r="BH91" s="32">
        <v>204.98353437126934</v>
      </c>
      <c r="BI91" s="32">
        <v>-54.316641352737861</v>
      </c>
      <c r="BJ91" s="32">
        <v>-100.49481459456183</v>
      </c>
      <c r="BK91" s="32">
        <v>-54.290782564845358</v>
      </c>
      <c r="BL91" s="32">
        <v>224.19065015287197</v>
      </c>
      <c r="BM91" s="32">
        <v>-14.467052993467405</v>
      </c>
      <c r="BN91" s="32">
        <v>-164.61178792026476</v>
      </c>
      <c r="BO91" s="32">
        <v>145.60242543281038</v>
      </c>
      <c r="BP91" s="32">
        <v>143.45623205591437</v>
      </c>
      <c r="BQ91" s="32">
        <v>-243.54286956846317</v>
      </c>
      <c r="BR91" s="32">
        <v>-269.40039820385391</v>
      </c>
      <c r="BS91" s="32">
        <v>-71.711587733061606</v>
      </c>
      <c r="BT91" s="32">
        <v>252.1593665558039</v>
      </c>
      <c r="BU91" s="32">
        <v>91.966619381109922</v>
      </c>
      <c r="BV91" s="32">
        <v>-319.88761530827833</v>
      </c>
      <c r="BW91" s="32">
        <v>7.4694235151628163</v>
      </c>
      <c r="BX91" s="32">
        <v>141.90134832068634</v>
      </c>
      <c r="BY91" s="32">
        <v>161.65884347242809</v>
      </c>
      <c r="BZ91" s="67">
        <v>-90.543365730535697</v>
      </c>
      <c r="CA91" s="69">
        <v>102.36556997226398</v>
      </c>
      <c r="CB91" s="32">
        <v>138.38614760549081</v>
      </c>
      <c r="CC91" s="69">
        <v>-147.33035184721666</v>
      </c>
      <c r="CD91" s="69">
        <v>153.89302551509536</v>
      </c>
      <c r="CE91" s="69">
        <v>-114.6627626124864</v>
      </c>
      <c r="CF91" s="69">
        <v>20.827945585539965</v>
      </c>
      <c r="CG91" s="69">
        <v>-55.168208488148593</v>
      </c>
      <c r="CH91" s="69">
        <v>-45.705401650719068</v>
      </c>
    </row>
    <row r="92" spans="1:86" ht="15.6" thickTop="1" thickBot="1" x14ac:dyDescent="0.35">
      <c r="A92" s="29" t="s">
        <v>254</v>
      </c>
      <c r="B92" s="30">
        <v>268.95246966073591</v>
      </c>
      <c r="C92" s="30">
        <v>318.91789341217725</v>
      </c>
      <c r="D92" s="30">
        <v>396.00650219257096</v>
      </c>
      <c r="E92" s="30">
        <v>356.70986395011749</v>
      </c>
      <c r="F92" s="30">
        <v>245.90891449046802</v>
      </c>
      <c r="G92" s="30">
        <v>412.84070687160914</v>
      </c>
      <c r="H92" s="30">
        <v>380.55934143242843</v>
      </c>
      <c r="I92" s="30">
        <v>395.48806827938176</v>
      </c>
      <c r="J92" s="30">
        <v>375.9872915186649</v>
      </c>
      <c r="K92" s="30">
        <v>394.68235237864377</v>
      </c>
      <c r="L92" s="30">
        <v>549.91266646041299</v>
      </c>
      <c r="M92" s="30">
        <v>408.94409407636607</v>
      </c>
      <c r="N92" s="30">
        <v>457.5191256210112</v>
      </c>
      <c r="O92" s="30">
        <v>518.19902773304761</v>
      </c>
      <c r="P92" s="30">
        <v>594.43999939350124</v>
      </c>
      <c r="Q92" s="30">
        <v>271.84367586305092</v>
      </c>
      <c r="R92" s="30">
        <v>348.2724344763177</v>
      </c>
      <c r="S92" s="30">
        <v>445.65695520924044</v>
      </c>
      <c r="T92" s="30">
        <v>602.0443717456069</v>
      </c>
      <c r="U92" s="30">
        <v>521.96100766225868</v>
      </c>
      <c r="V92" s="30">
        <v>312.69933442135522</v>
      </c>
      <c r="W92" s="30">
        <v>639.87794626170444</v>
      </c>
      <c r="X92" s="30">
        <v>533.85565719729016</v>
      </c>
      <c r="Y92" s="30">
        <v>572.48090989590821</v>
      </c>
      <c r="Z92" s="30">
        <v>550.40745418541621</v>
      </c>
      <c r="AA92" s="30">
        <v>547.75207390042067</v>
      </c>
      <c r="AB92" s="30">
        <v>547.96719447467751</v>
      </c>
      <c r="AC92" s="30">
        <v>432.34227743948571</v>
      </c>
      <c r="AD92" s="30">
        <v>652.966889768594</v>
      </c>
      <c r="AE92" s="30">
        <v>461.65624801689444</v>
      </c>
      <c r="AF92" s="30">
        <v>525.60933116023125</v>
      </c>
      <c r="AG92" s="30">
        <v>480.01253105428054</v>
      </c>
      <c r="AH92" s="30">
        <v>517.19438569870772</v>
      </c>
      <c r="AI92" s="30">
        <v>474.17929304955703</v>
      </c>
      <c r="AJ92" s="30">
        <v>772.39914814400038</v>
      </c>
      <c r="AK92" s="30">
        <v>470.08717310773636</v>
      </c>
      <c r="AL92" s="30">
        <v>639.66980332127162</v>
      </c>
      <c r="AM92" s="30">
        <v>658.37442734019544</v>
      </c>
      <c r="AN92" s="30">
        <v>789.54710295317386</v>
      </c>
      <c r="AO92" s="30">
        <v>763.78466638536065</v>
      </c>
      <c r="AP92" s="30">
        <v>743.94255458955115</v>
      </c>
      <c r="AQ92" s="30">
        <v>601.00364104017353</v>
      </c>
      <c r="AR92" s="30">
        <v>876.89980621153074</v>
      </c>
      <c r="AS92" s="30">
        <v>685.12299815874303</v>
      </c>
      <c r="AT92" s="30">
        <v>652.53517639752988</v>
      </c>
      <c r="AU92" s="30">
        <v>715.78160343238653</v>
      </c>
      <c r="AV92" s="30">
        <v>920.68965261061476</v>
      </c>
      <c r="AW92" s="30">
        <v>715.76156755946874</v>
      </c>
      <c r="AX92" s="30">
        <v>772.95267757647741</v>
      </c>
      <c r="AY92" s="30">
        <v>896.63225817221621</v>
      </c>
      <c r="AZ92" s="30">
        <v>804.33487039817931</v>
      </c>
      <c r="BA92" s="30">
        <v>868.31819385312667</v>
      </c>
      <c r="BB92" s="30">
        <v>1095.5879537779369</v>
      </c>
      <c r="BC92" s="30">
        <v>773.13953584271167</v>
      </c>
      <c r="BD92" s="30">
        <v>911.76365155117105</v>
      </c>
      <c r="BE92" s="30">
        <v>603.06585882818104</v>
      </c>
      <c r="BF92" s="30">
        <v>939.39951726103038</v>
      </c>
      <c r="BG92" s="30">
        <v>816.91143511301163</v>
      </c>
      <c r="BH92" s="30">
        <v>1159.0809628396576</v>
      </c>
      <c r="BI92" s="30">
        <v>768.40408478630241</v>
      </c>
      <c r="BJ92" s="30">
        <v>926.93108676974202</v>
      </c>
      <c r="BK92" s="30">
        <v>996.28951680562704</v>
      </c>
      <c r="BL92" s="30">
        <v>1183.665567067078</v>
      </c>
      <c r="BM92" s="30">
        <v>1049.3768293575502</v>
      </c>
      <c r="BN92" s="30">
        <v>740.1453335411627</v>
      </c>
      <c r="BO92" s="30">
        <v>1069.8428193250902</v>
      </c>
      <c r="BP92" s="30">
        <v>1233.3485150801037</v>
      </c>
      <c r="BQ92" s="30">
        <v>1051.86633205364</v>
      </c>
      <c r="BR92" s="30">
        <v>710.58235600261366</v>
      </c>
      <c r="BS92" s="30">
        <v>1033.519175545629</v>
      </c>
      <c r="BT92" s="30">
        <v>1356.6536395399423</v>
      </c>
      <c r="BU92" s="30">
        <v>1272.7548289118124</v>
      </c>
      <c r="BV92" s="30">
        <v>806.62357612409028</v>
      </c>
      <c r="BW92" s="30">
        <v>1198.3716377773389</v>
      </c>
      <c r="BX92" s="30">
        <v>1410.0814873439799</v>
      </c>
      <c r="BY92" s="30">
        <v>1246.1882987545894</v>
      </c>
      <c r="BZ92" s="64">
        <v>1068.3557005968107</v>
      </c>
      <c r="CA92" s="71">
        <v>1345.3407873509461</v>
      </c>
      <c r="CB92" s="30">
        <v>1418.9449386883664</v>
      </c>
      <c r="CC92" s="71">
        <v>1066.6795733638792</v>
      </c>
      <c r="CD92" s="71">
        <v>1312.1559700628543</v>
      </c>
      <c r="CE92" s="71">
        <v>1185.2936762677052</v>
      </c>
      <c r="CF92" s="71">
        <v>1377.4638084847534</v>
      </c>
      <c r="CG92" s="71">
        <v>1288.9615451846876</v>
      </c>
      <c r="CH92" s="71">
        <v>1126.8601583530879</v>
      </c>
    </row>
    <row r="93" spans="1:86" ht="15.6" thickTop="1" thickBot="1" x14ac:dyDescent="0.35">
      <c r="A93" s="29" t="s">
        <v>263</v>
      </c>
      <c r="B93" s="30">
        <v>295.29055160027093</v>
      </c>
      <c r="C93" s="30">
        <v>328.63918748756248</v>
      </c>
      <c r="D93" s="30">
        <v>301.437475357788</v>
      </c>
      <c r="E93" s="30">
        <v>395.72360638092431</v>
      </c>
      <c r="F93" s="30">
        <v>402.3891351115887</v>
      </c>
      <c r="G93" s="30">
        <v>461.08992270223473</v>
      </c>
      <c r="H93" s="30">
        <v>500.01488390861289</v>
      </c>
      <c r="I93" s="30">
        <v>496.59234765478584</v>
      </c>
      <c r="J93" s="30">
        <v>523.15089939272116</v>
      </c>
      <c r="K93" s="30">
        <v>534.49667867064852</v>
      </c>
      <c r="L93" s="30">
        <v>429.13197696393661</v>
      </c>
      <c r="M93" s="30">
        <v>477.6818453962008</v>
      </c>
      <c r="N93" s="30">
        <v>452.78635313865152</v>
      </c>
      <c r="O93" s="30">
        <v>451.99023132190837</v>
      </c>
      <c r="P93" s="30">
        <v>471.41489825247891</v>
      </c>
      <c r="Q93" s="30">
        <v>584.73007422916885</v>
      </c>
      <c r="R93" s="30">
        <v>444.2463744657947</v>
      </c>
      <c r="S93" s="30">
        <v>436.54218470894983</v>
      </c>
      <c r="T93" s="30">
        <v>398.07554070873545</v>
      </c>
      <c r="U93" s="30">
        <v>490.74613714639611</v>
      </c>
      <c r="V93" s="30">
        <v>559.73712241874057</v>
      </c>
      <c r="W93" s="30">
        <v>492.71495901738024</v>
      </c>
      <c r="X93" s="30">
        <v>505.01444002051647</v>
      </c>
      <c r="Y93" s="30">
        <v>533.73334806815785</v>
      </c>
      <c r="Z93" s="30">
        <v>455.69316019980897</v>
      </c>
      <c r="AA93" s="30">
        <v>517.93150510239184</v>
      </c>
      <c r="AB93" s="30">
        <v>677.51022566648226</v>
      </c>
      <c r="AC93" s="30">
        <v>677.04710903131661</v>
      </c>
      <c r="AD93" s="30">
        <v>596.89309565947065</v>
      </c>
      <c r="AE93" s="30">
        <v>599.3144308726412</v>
      </c>
      <c r="AF93" s="30">
        <v>686.88106863870314</v>
      </c>
      <c r="AG93" s="30">
        <v>711.81740482918508</v>
      </c>
      <c r="AH93" s="30">
        <v>645.25434663716339</v>
      </c>
      <c r="AI93" s="30">
        <v>782.48658816660918</v>
      </c>
      <c r="AJ93" s="30">
        <v>811.30521039683481</v>
      </c>
      <c r="AK93" s="30">
        <v>857.15985479939229</v>
      </c>
      <c r="AL93" s="30">
        <v>734.68049775248949</v>
      </c>
      <c r="AM93" s="30">
        <v>743.14109586699374</v>
      </c>
      <c r="AN93" s="30">
        <v>1068.1562791842025</v>
      </c>
      <c r="AO93" s="30">
        <v>890.5131271963138</v>
      </c>
      <c r="AP93" s="30">
        <v>555.43408022805488</v>
      </c>
      <c r="AQ93" s="30">
        <v>719.68048874354099</v>
      </c>
      <c r="AR93" s="30">
        <v>654.34166276747067</v>
      </c>
      <c r="AS93" s="30">
        <v>700.00076826093368</v>
      </c>
      <c r="AT93" s="30">
        <v>622.53525824086239</v>
      </c>
      <c r="AU93" s="30">
        <v>730.43027471446089</v>
      </c>
      <c r="AV93" s="30">
        <v>719.70458153657864</v>
      </c>
      <c r="AW93" s="30">
        <v>798.27488550809858</v>
      </c>
      <c r="AX93" s="30">
        <v>847.60391018853261</v>
      </c>
      <c r="AY93" s="30">
        <v>772.19605856597718</v>
      </c>
      <c r="AZ93" s="30">
        <v>1007.9240432676091</v>
      </c>
      <c r="BA93" s="30">
        <v>962.08898797788129</v>
      </c>
      <c r="BB93" s="30">
        <v>753.04048186934256</v>
      </c>
      <c r="BC93" s="30">
        <v>968.84057764084037</v>
      </c>
      <c r="BD93" s="30">
        <v>977.06481880687227</v>
      </c>
      <c r="BE93" s="30">
        <v>1181.8541216829453</v>
      </c>
      <c r="BF93" s="30">
        <v>913.37861714945325</v>
      </c>
      <c r="BG93" s="30">
        <v>1064.6912597097235</v>
      </c>
      <c r="BH93" s="30">
        <v>967.40024663498184</v>
      </c>
      <c r="BI93" s="30">
        <v>1140.5858765058413</v>
      </c>
      <c r="BJ93" s="30">
        <v>1084.9901294219046</v>
      </c>
      <c r="BK93" s="30">
        <v>998.04769180711514</v>
      </c>
      <c r="BL93" s="30">
        <v>967.44151270970224</v>
      </c>
      <c r="BM93" s="30">
        <v>1257.9016660612783</v>
      </c>
      <c r="BN93" s="30">
        <v>997.76497278195006</v>
      </c>
      <c r="BO93" s="30">
        <v>921.22415914098337</v>
      </c>
      <c r="BP93" s="30">
        <v>1071.788682775991</v>
      </c>
      <c r="BQ93" s="30">
        <v>1079.4871853010757</v>
      </c>
      <c r="BR93" s="30">
        <v>897.62118939797745</v>
      </c>
      <c r="BS93" s="30">
        <v>882.5522825411233</v>
      </c>
      <c r="BT93" s="30">
        <v>894.5661859329532</v>
      </c>
      <c r="BU93" s="30">
        <v>1047.0813421279456</v>
      </c>
      <c r="BV93" s="30">
        <v>1020.4883960323231</v>
      </c>
      <c r="BW93" s="30">
        <v>919.95330531076024</v>
      </c>
      <c r="BX93" s="30">
        <v>900.36716897681663</v>
      </c>
      <c r="BY93" s="30">
        <v>936.99712968009999</v>
      </c>
      <c r="BZ93" s="64">
        <v>947.06261886007564</v>
      </c>
      <c r="CA93" s="71">
        <v>915.82707357070581</v>
      </c>
      <c r="CB93" s="30">
        <v>1009.5857362571394</v>
      </c>
      <c r="CC93" s="71">
        <v>1278.5255713120789</v>
      </c>
      <c r="CD93" s="71">
        <v>1087.3745993483337</v>
      </c>
      <c r="CE93" s="71">
        <v>1193.6751150085397</v>
      </c>
      <c r="CF93" s="71">
        <v>1135.2363740830801</v>
      </c>
      <c r="CG93" s="71">
        <v>1203.7479115600461</v>
      </c>
      <c r="CH93" s="71">
        <v>1041.1757103728373</v>
      </c>
    </row>
    <row r="94" spans="1:86" ht="15" thickTop="1" x14ac:dyDescent="0.3">
      <c r="A94" s="34" t="s">
        <v>264</v>
      </c>
      <c r="B94" s="32">
        <v>235.67549999849334</v>
      </c>
      <c r="C94" s="32">
        <v>262.29151456641461</v>
      </c>
      <c r="D94" s="32">
        <v>240.5814568906448</v>
      </c>
      <c r="E94" s="32">
        <v>315.83254937099298</v>
      </c>
      <c r="F94" s="32">
        <v>320.31172077621909</v>
      </c>
      <c r="G94" s="32">
        <v>367.03899743151692</v>
      </c>
      <c r="H94" s="32">
        <v>398.02418829394071</v>
      </c>
      <c r="I94" s="32">
        <v>395.29968287554533</v>
      </c>
      <c r="J94" s="32">
        <v>366.0040300844359</v>
      </c>
      <c r="K94" s="32">
        <v>373.94175689713086</v>
      </c>
      <c r="L94" s="32">
        <v>300.22728428472544</v>
      </c>
      <c r="M94" s="32">
        <v>334.19392915721488</v>
      </c>
      <c r="N94" s="32">
        <v>310.64335642424538</v>
      </c>
      <c r="O94" s="32">
        <v>310.09702836109892</v>
      </c>
      <c r="P94" s="32">
        <v>323.42283403280851</v>
      </c>
      <c r="Q94" s="32">
        <v>401.16273812405495</v>
      </c>
      <c r="R94" s="32">
        <v>355.90956662016242</v>
      </c>
      <c r="S94" s="32">
        <v>349.7377475240711</v>
      </c>
      <c r="T94" s="32">
        <v>318.92238383682212</v>
      </c>
      <c r="U94" s="32">
        <v>393.17153904882048</v>
      </c>
      <c r="V94" s="32">
        <v>373.26095810532036</v>
      </c>
      <c r="W94" s="32">
        <v>328.56358449008155</v>
      </c>
      <c r="X94" s="32">
        <v>336.74849007477991</v>
      </c>
      <c r="Y94" s="32">
        <v>355.86634274938001</v>
      </c>
      <c r="Z94" s="32">
        <v>337.04459217552693</v>
      </c>
      <c r="AA94" s="32">
        <v>383.08175147326193</v>
      </c>
      <c r="AB94" s="32">
        <v>501.18192112454858</v>
      </c>
      <c r="AC94" s="32">
        <v>500.99373522666212</v>
      </c>
      <c r="AD94" s="32">
        <v>463.20833490653263</v>
      </c>
      <c r="AE94" s="32">
        <v>465.05540990641282</v>
      </c>
      <c r="AF94" s="32">
        <v>532.71163403132425</v>
      </c>
      <c r="AG94" s="32">
        <v>551.44262115573042</v>
      </c>
      <c r="AH94" s="32">
        <v>493.59091261174285</v>
      </c>
      <c r="AI94" s="32">
        <v>598.67148665401055</v>
      </c>
      <c r="AJ94" s="32">
        <v>622.26758888206109</v>
      </c>
      <c r="AK94" s="32">
        <v>660.67701185218505</v>
      </c>
      <c r="AL94" s="32">
        <v>596.74179038854072</v>
      </c>
      <c r="AM94" s="32">
        <v>603.01612929691146</v>
      </c>
      <c r="AN94" s="32">
        <v>859.5265937396174</v>
      </c>
      <c r="AO94" s="32">
        <v>703.35348657493</v>
      </c>
      <c r="AP94" s="32">
        <v>427.21823587002211</v>
      </c>
      <c r="AQ94" s="32">
        <v>543.28433870302501</v>
      </c>
      <c r="AR94" s="32">
        <v>489.32692182426979</v>
      </c>
      <c r="AS94" s="32">
        <v>522.80150360268317</v>
      </c>
      <c r="AT94" s="32">
        <v>484.77146955043895</v>
      </c>
      <c r="AU94" s="32">
        <v>570.85211967497992</v>
      </c>
      <c r="AV94" s="32">
        <v>562.50444213776495</v>
      </c>
      <c r="AW94" s="32">
        <v>621.76796863681659</v>
      </c>
      <c r="AX94" s="32">
        <v>632.73060915275448</v>
      </c>
      <c r="AY94" s="32">
        <v>573.85356916623618</v>
      </c>
      <c r="AZ94" s="32">
        <v>748.11225564810809</v>
      </c>
      <c r="BA94" s="32">
        <v>716.24556603290137</v>
      </c>
      <c r="BB94" s="32">
        <v>564.61525253362879</v>
      </c>
      <c r="BC94" s="32">
        <v>729.49232207369892</v>
      </c>
      <c r="BD94" s="32">
        <v>736.01080815836883</v>
      </c>
      <c r="BE94" s="32">
        <v>887.27561723430392</v>
      </c>
      <c r="BF94" s="32">
        <v>680.2990092915727</v>
      </c>
      <c r="BG94" s="32">
        <v>789.21740464494212</v>
      </c>
      <c r="BH94" s="32">
        <v>716.25596510062473</v>
      </c>
      <c r="BI94" s="32">
        <v>846.24162096286034</v>
      </c>
      <c r="BJ94" s="32">
        <v>823.93026124170547</v>
      </c>
      <c r="BK94" s="32">
        <v>757.86381353416255</v>
      </c>
      <c r="BL94" s="32">
        <v>730.73359239769923</v>
      </c>
      <c r="BM94" s="32">
        <v>940.39733282643294</v>
      </c>
      <c r="BN94" s="32">
        <v>766.25857706149736</v>
      </c>
      <c r="BO94" s="32">
        <v>700.46513094295392</v>
      </c>
      <c r="BP94" s="32">
        <v>810.12036914971304</v>
      </c>
      <c r="BQ94" s="32">
        <v>814.81292284583583</v>
      </c>
      <c r="BR94" s="32">
        <v>651.00456111037977</v>
      </c>
      <c r="BS94" s="32">
        <v>641.87075441414208</v>
      </c>
      <c r="BT94" s="32">
        <v>651.91057792855054</v>
      </c>
      <c r="BU94" s="32">
        <v>763.95710654692721</v>
      </c>
      <c r="BV94" s="32">
        <v>728.69774807714214</v>
      </c>
      <c r="BW94" s="32">
        <v>656.1634849641257</v>
      </c>
      <c r="BX94" s="32">
        <v>640.67781455613795</v>
      </c>
      <c r="BY94" s="32">
        <v>664.37795240259425</v>
      </c>
      <c r="BZ94" s="67">
        <v>665.96279701483172</v>
      </c>
      <c r="CA94" s="69">
        <v>642.10154851248672</v>
      </c>
      <c r="CB94" s="32">
        <v>708.33753361920435</v>
      </c>
      <c r="CC94" s="69">
        <v>901.29912085347689</v>
      </c>
      <c r="CD94" s="69">
        <v>777.07050677598238</v>
      </c>
      <c r="CE94" s="69">
        <v>856.01135883286111</v>
      </c>
      <c r="CF94" s="69">
        <v>817.3553559963882</v>
      </c>
      <c r="CG94" s="69">
        <v>864.32377839476817</v>
      </c>
      <c r="CH94" s="69">
        <v>740.72910568991074</v>
      </c>
    </row>
    <row r="95" spans="1:86" ht="15" thickBot="1" x14ac:dyDescent="0.35">
      <c r="A95" s="35" t="s">
        <v>265</v>
      </c>
      <c r="B95" s="32">
        <v>59.615051601777601</v>
      </c>
      <c r="C95" s="32">
        <v>66.347672921147876</v>
      </c>
      <c r="D95" s="32">
        <v>60.856018467143208</v>
      </c>
      <c r="E95" s="32">
        <v>79.891057009931345</v>
      </c>
      <c r="F95" s="32">
        <v>82.077414335369596</v>
      </c>
      <c r="G95" s="32">
        <v>94.050925270717784</v>
      </c>
      <c r="H95" s="32">
        <v>101.99069561467216</v>
      </c>
      <c r="I95" s="32">
        <v>101.29266477924051</v>
      </c>
      <c r="J95" s="32">
        <v>157.14686930828526</v>
      </c>
      <c r="K95" s="32">
        <v>160.55492177351766</v>
      </c>
      <c r="L95" s="32">
        <v>128.90469267921114</v>
      </c>
      <c r="M95" s="32">
        <v>143.48791623898592</v>
      </c>
      <c r="N95" s="32">
        <v>142.14299671440614</v>
      </c>
      <c r="O95" s="32">
        <v>141.89320296080945</v>
      </c>
      <c r="P95" s="32">
        <v>147.99206421967043</v>
      </c>
      <c r="Q95" s="32">
        <v>183.5673361051139</v>
      </c>
      <c r="R95" s="32">
        <v>88.336807845632308</v>
      </c>
      <c r="S95" s="32">
        <v>86.804437184878722</v>
      </c>
      <c r="T95" s="32">
        <v>79.153156871913339</v>
      </c>
      <c r="U95" s="32">
        <v>97.574598097575603</v>
      </c>
      <c r="V95" s="32">
        <v>186.47616431342024</v>
      </c>
      <c r="W95" s="32">
        <v>164.15137452729866</v>
      </c>
      <c r="X95" s="32">
        <v>168.26594994573657</v>
      </c>
      <c r="Y95" s="32">
        <v>177.86700531877781</v>
      </c>
      <c r="Z95" s="32">
        <v>118.64856802428203</v>
      </c>
      <c r="AA95" s="32">
        <v>134.84975362912991</v>
      </c>
      <c r="AB95" s="32">
        <v>176.32830454193368</v>
      </c>
      <c r="AC95" s="32">
        <v>176.05337380465446</v>
      </c>
      <c r="AD95" s="32">
        <v>133.68476075293802</v>
      </c>
      <c r="AE95" s="32">
        <v>134.25902096622835</v>
      </c>
      <c r="AF95" s="32">
        <v>154.16943460737892</v>
      </c>
      <c r="AG95" s="32">
        <v>160.37478367345471</v>
      </c>
      <c r="AH95" s="32">
        <v>151.66343402542057</v>
      </c>
      <c r="AI95" s="32">
        <v>183.81510151259857</v>
      </c>
      <c r="AJ95" s="32">
        <v>189.03762151477369</v>
      </c>
      <c r="AK95" s="32">
        <v>196.48284294720725</v>
      </c>
      <c r="AL95" s="32">
        <v>137.93870736394879</v>
      </c>
      <c r="AM95" s="32">
        <v>140.12496657008222</v>
      </c>
      <c r="AN95" s="32">
        <v>208.62968544458508</v>
      </c>
      <c r="AO95" s="32">
        <v>187.1596406213838</v>
      </c>
      <c r="AP95" s="32">
        <v>128.2158443580328</v>
      </c>
      <c r="AQ95" s="32">
        <v>176.39615004051595</v>
      </c>
      <c r="AR95" s="32">
        <v>165.01474094320085</v>
      </c>
      <c r="AS95" s="32">
        <v>177.19926465825057</v>
      </c>
      <c r="AT95" s="32">
        <v>137.76378869042341</v>
      </c>
      <c r="AU95" s="32">
        <v>159.57815503948098</v>
      </c>
      <c r="AV95" s="32">
        <v>157.20013939881375</v>
      </c>
      <c r="AW95" s="32">
        <v>176.50691687128199</v>
      </c>
      <c r="AX95" s="32">
        <v>214.87330103577813</v>
      </c>
      <c r="AY95" s="32">
        <v>198.342489399741</v>
      </c>
      <c r="AZ95" s="32">
        <v>259.81178761950105</v>
      </c>
      <c r="BA95" s="32">
        <v>245.84342194497992</v>
      </c>
      <c r="BB95" s="32">
        <v>188.42522933571371</v>
      </c>
      <c r="BC95" s="32">
        <v>239.34825556714151</v>
      </c>
      <c r="BD95" s="32">
        <v>241.05401064850341</v>
      </c>
      <c r="BE95" s="32">
        <v>294.57850444864141</v>
      </c>
      <c r="BF95" s="32">
        <v>233.07960785788055</v>
      </c>
      <c r="BG95" s="32">
        <v>275.47385506478133</v>
      </c>
      <c r="BH95" s="32">
        <v>251.14428153435711</v>
      </c>
      <c r="BI95" s="32">
        <v>294.34425554298093</v>
      </c>
      <c r="BJ95" s="32">
        <v>261.05986818019909</v>
      </c>
      <c r="BK95" s="32">
        <v>240.18387827295263</v>
      </c>
      <c r="BL95" s="32">
        <v>236.70792031200298</v>
      </c>
      <c r="BM95" s="32">
        <v>317.50433323484538</v>
      </c>
      <c r="BN95" s="32">
        <v>231.50639572045276</v>
      </c>
      <c r="BO95" s="32">
        <v>220.75902819802945</v>
      </c>
      <c r="BP95" s="32">
        <v>261.66831362627795</v>
      </c>
      <c r="BQ95" s="32">
        <v>264.6742624552399</v>
      </c>
      <c r="BR95" s="32">
        <v>246.61662828759768</v>
      </c>
      <c r="BS95" s="32">
        <v>240.68152812698128</v>
      </c>
      <c r="BT95" s="32">
        <v>242.65560800440272</v>
      </c>
      <c r="BU95" s="32">
        <v>283.12423558101835</v>
      </c>
      <c r="BV95" s="32">
        <v>291.79064795518093</v>
      </c>
      <c r="BW95" s="32">
        <v>263.78982034663454</v>
      </c>
      <c r="BX95" s="32">
        <v>259.68935442067874</v>
      </c>
      <c r="BY95" s="32">
        <v>272.6191772775058</v>
      </c>
      <c r="BZ95" s="67">
        <v>281.09982184524387</v>
      </c>
      <c r="CA95" s="69">
        <v>273.72552505821903</v>
      </c>
      <c r="CB95" s="32">
        <v>301.24820263793509</v>
      </c>
      <c r="CC95" s="69">
        <v>377.22645045860202</v>
      </c>
      <c r="CD95" s="69">
        <v>310.30409257235135</v>
      </c>
      <c r="CE95" s="69">
        <v>337.6637561756786</v>
      </c>
      <c r="CF95" s="69">
        <v>317.88101808669199</v>
      </c>
      <c r="CG95" s="69">
        <v>339.42413316527796</v>
      </c>
      <c r="CH95" s="69">
        <v>300.44660468292659</v>
      </c>
    </row>
    <row r="96" spans="1:86" ht="15.6" thickTop="1" thickBot="1" x14ac:dyDescent="0.35">
      <c r="A96" s="29" t="s">
        <v>266</v>
      </c>
      <c r="B96" s="30">
        <v>328.93459157793586</v>
      </c>
      <c r="C96" s="30">
        <v>306.14204144727267</v>
      </c>
      <c r="D96" s="30">
        <v>348.25718418812261</v>
      </c>
      <c r="E96" s="30">
        <v>355.5618599284274</v>
      </c>
      <c r="F96" s="30">
        <v>363.63601031949065</v>
      </c>
      <c r="G96" s="30">
        <v>464.60495266176935</v>
      </c>
      <c r="H96" s="30">
        <v>444.60920906605094</v>
      </c>
      <c r="I96" s="30">
        <v>518.05781725229042</v>
      </c>
      <c r="J96" s="30">
        <v>506.79288406953663</v>
      </c>
      <c r="K96" s="30">
        <v>503.79688121178174</v>
      </c>
      <c r="L96" s="30">
        <v>571.43672444094011</v>
      </c>
      <c r="M96" s="30">
        <v>568.41875667014665</v>
      </c>
      <c r="N96" s="30">
        <v>540.38107514799913</v>
      </c>
      <c r="O96" s="30">
        <v>588.25220573513195</v>
      </c>
      <c r="P96" s="30">
        <v>578.47031087124537</v>
      </c>
      <c r="Q96" s="30">
        <v>516.0352457660432</v>
      </c>
      <c r="R96" s="30">
        <v>475.88999396596637</v>
      </c>
      <c r="S96" s="30">
        <v>519.06333903952191</v>
      </c>
      <c r="T96" s="30">
        <v>543.00789505411171</v>
      </c>
      <c r="U96" s="30">
        <v>636.33614714373243</v>
      </c>
      <c r="V96" s="30">
        <v>483.12313780393606</v>
      </c>
      <c r="W96" s="30">
        <v>603.99022509280132</v>
      </c>
      <c r="X96" s="30">
        <v>486.67815405993122</v>
      </c>
      <c r="Y96" s="30">
        <v>657.02395495650603</v>
      </c>
      <c r="Z96" s="30">
        <v>572.01617417875354</v>
      </c>
      <c r="AA96" s="30">
        <v>583.29202691334228</v>
      </c>
      <c r="AB96" s="30">
        <v>666.62530444474498</v>
      </c>
      <c r="AC96" s="30">
        <v>674.02449446315927</v>
      </c>
      <c r="AD96" s="30">
        <v>764.27614152942306</v>
      </c>
      <c r="AE96" s="30">
        <v>588.34899566264539</v>
      </c>
      <c r="AF96" s="30">
        <v>643.9160821429017</v>
      </c>
      <c r="AG96" s="30">
        <v>666.16578066502962</v>
      </c>
      <c r="AH96" s="30">
        <v>695.72868983623857</v>
      </c>
      <c r="AI96" s="30">
        <v>740.42296407915171</v>
      </c>
      <c r="AJ96" s="30">
        <v>929.65743132069247</v>
      </c>
      <c r="AK96" s="30">
        <v>807.79491476391729</v>
      </c>
      <c r="AL96" s="30">
        <v>857.57414966950614</v>
      </c>
      <c r="AM96" s="30">
        <v>799.78392745042379</v>
      </c>
      <c r="AN96" s="30">
        <v>1164.9098093775642</v>
      </c>
      <c r="AO96" s="30">
        <v>1071.2211135025054</v>
      </c>
      <c r="AP96" s="30">
        <v>836.68853516284253</v>
      </c>
      <c r="AQ96" s="30">
        <v>817.0740163051853</v>
      </c>
      <c r="AR96" s="30">
        <v>792.03725146977831</v>
      </c>
      <c r="AS96" s="30">
        <v>793.74419706219373</v>
      </c>
      <c r="AT96" s="30">
        <v>766.62937035139407</v>
      </c>
      <c r="AU96" s="30">
        <v>816.66020052254316</v>
      </c>
      <c r="AV96" s="30">
        <v>934.61267258815212</v>
      </c>
      <c r="AW96" s="30">
        <v>971.92175653791037</v>
      </c>
      <c r="AX96" s="30">
        <v>976.40087095190199</v>
      </c>
      <c r="AY96" s="30">
        <v>1085.4234282625935</v>
      </c>
      <c r="AZ96" s="30">
        <v>1048.824200921197</v>
      </c>
      <c r="BA96" s="30">
        <v>1181.3094998643078</v>
      </c>
      <c r="BB96" s="30">
        <v>1221.7744827505071</v>
      </c>
      <c r="BC96" s="30">
        <v>1049.0252021098734</v>
      </c>
      <c r="BD96" s="30">
        <v>1092.0140831939757</v>
      </c>
      <c r="BE96" s="30">
        <v>1134.7242319456439</v>
      </c>
      <c r="BF96" s="30">
        <v>1104.54709078471</v>
      </c>
      <c r="BG96" s="30">
        <v>1232.7211627221441</v>
      </c>
      <c r="BH96" s="30">
        <v>1257.7471905068385</v>
      </c>
      <c r="BI96" s="30">
        <v>1205.3955559863073</v>
      </c>
      <c r="BJ96" s="30">
        <v>1289.9294951809961</v>
      </c>
      <c r="BK96" s="30">
        <v>1254.7748305246294</v>
      </c>
      <c r="BL96" s="30">
        <v>1250.2502082703177</v>
      </c>
      <c r="BM96" s="30">
        <v>1409.8334660240575</v>
      </c>
      <c r="BN96" s="30">
        <v>1222.670232570782</v>
      </c>
      <c r="BO96" s="30">
        <v>1268.9750822379638</v>
      </c>
      <c r="BP96" s="30">
        <v>1332.9248624654342</v>
      </c>
      <c r="BQ96" s="30">
        <v>1223.9398227258198</v>
      </c>
      <c r="BR96" s="30">
        <v>998.4221289648558</v>
      </c>
      <c r="BS96" s="30">
        <v>1119.8543582831646</v>
      </c>
      <c r="BT96" s="30">
        <v>1172.8391346914061</v>
      </c>
      <c r="BU96" s="30">
        <v>1344.9073780605736</v>
      </c>
      <c r="BV96" s="30">
        <v>960.22833126261924</v>
      </c>
      <c r="BW96" s="30">
        <v>1144.0078634283564</v>
      </c>
      <c r="BX96" s="30">
        <v>1245.3498070706682</v>
      </c>
      <c r="BY96" s="30">
        <v>1245.8539982383563</v>
      </c>
      <c r="BZ96" s="64">
        <v>1129.4178616135814</v>
      </c>
      <c r="CA96" s="71">
        <v>1276.166296037085</v>
      </c>
      <c r="CB96" s="30">
        <v>1313.9371493936292</v>
      </c>
      <c r="CC96" s="71">
        <v>1373.7136929557046</v>
      </c>
      <c r="CD96" s="71">
        <v>1395.662552594729</v>
      </c>
      <c r="CE96" s="71">
        <v>1394.0136574711428</v>
      </c>
      <c r="CF96" s="71">
        <v>1300.5223064708564</v>
      </c>
      <c r="CG96" s="71">
        <v>1544.2124834632716</v>
      </c>
      <c r="CH96" s="71">
        <v>1165.7089408019924</v>
      </c>
    </row>
    <row r="97" spans="1:86" ht="15" thickTop="1" x14ac:dyDescent="0.3">
      <c r="A97" s="36" t="s">
        <v>267</v>
      </c>
      <c r="B97" s="32">
        <v>226.11173247638936</v>
      </c>
      <c r="C97" s="32">
        <v>208.67243248262508</v>
      </c>
      <c r="D97" s="32">
        <v>233.59767338130888</v>
      </c>
      <c r="E97" s="32">
        <v>232.79673880143531</v>
      </c>
      <c r="F97" s="32">
        <v>230.64986770125748</v>
      </c>
      <c r="G97" s="32">
        <v>288.53518469350536</v>
      </c>
      <c r="H97" s="32">
        <v>273.70943427928148</v>
      </c>
      <c r="I97" s="32">
        <v>319.77570262555696</v>
      </c>
      <c r="J97" s="32">
        <v>317.90677667373478</v>
      </c>
      <c r="K97" s="32">
        <v>319.17516753894779</v>
      </c>
      <c r="L97" s="32">
        <v>363.29180419716351</v>
      </c>
      <c r="M97" s="32">
        <v>359.96549798255893</v>
      </c>
      <c r="N97" s="32">
        <v>338.41924824628211</v>
      </c>
      <c r="O97" s="32">
        <v>365.30194295487934</v>
      </c>
      <c r="P97" s="32">
        <v>357.21802003995629</v>
      </c>
      <c r="Q97" s="32">
        <v>317.74512627930204</v>
      </c>
      <c r="R97" s="32">
        <v>301.93334926461233</v>
      </c>
      <c r="S97" s="32">
        <v>330.08537328921182</v>
      </c>
      <c r="T97" s="32">
        <v>347.16384144972949</v>
      </c>
      <c r="U97" s="32">
        <v>410.34448619977849</v>
      </c>
      <c r="V97" s="32">
        <v>306.48241711503169</v>
      </c>
      <c r="W97" s="32">
        <v>388.24735311211293</v>
      </c>
      <c r="X97" s="32">
        <v>316.97973548782306</v>
      </c>
      <c r="Y97" s="32">
        <v>433.588966198207</v>
      </c>
      <c r="Z97" s="32">
        <v>382.45304905162493</v>
      </c>
      <c r="AA97" s="32">
        <v>394.18382511955201</v>
      </c>
      <c r="AB97" s="32">
        <v>454.19196415493451</v>
      </c>
      <c r="AC97" s="32">
        <v>461.61216167388847</v>
      </c>
      <c r="AD97" s="32">
        <v>524.50870688467649</v>
      </c>
      <c r="AE97" s="32">
        <v>405.68590916949881</v>
      </c>
      <c r="AF97" s="32">
        <v>447.035584219302</v>
      </c>
      <c r="AG97" s="32">
        <v>466.73379972652248</v>
      </c>
      <c r="AH97" s="32">
        <v>493.16196591753874</v>
      </c>
      <c r="AI97" s="32">
        <v>528.19705735477271</v>
      </c>
      <c r="AJ97" s="32">
        <v>663.58694290400285</v>
      </c>
      <c r="AK97" s="32">
        <v>572.7710338236858</v>
      </c>
      <c r="AL97" s="32">
        <v>600.32944666394042</v>
      </c>
      <c r="AM97" s="32">
        <v>556.61634667070541</v>
      </c>
      <c r="AN97" s="32">
        <v>811.14658383956441</v>
      </c>
      <c r="AO97" s="32">
        <v>753.2546228257894</v>
      </c>
      <c r="AP97" s="32">
        <v>599.43186552968643</v>
      </c>
      <c r="AQ97" s="32">
        <v>593.4810924557346</v>
      </c>
      <c r="AR97" s="32">
        <v>580.29458346973092</v>
      </c>
      <c r="AS97" s="32">
        <v>583.60845854484819</v>
      </c>
      <c r="AT97" s="32">
        <v>578.31323515748136</v>
      </c>
      <c r="AU97" s="32">
        <v>613.83493951104913</v>
      </c>
      <c r="AV97" s="32">
        <v>698.43223791359867</v>
      </c>
      <c r="AW97" s="32">
        <v>720.34758741787073</v>
      </c>
      <c r="AX97" s="32">
        <v>768.74270298757335</v>
      </c>
      <c r="AY97" s="32">
        <v>849.42737605195748</v>
      </c>
      <c r="AZ97" s="32">
        <v>818.04042821410599</v>
      </c>
      <c r="BA97" s="32">
        <v>920.65549274636328</v>
      </c>
      <c r="BB97" s="32">
        <v>933.69076659224572</v>
      </c>
      <c r="BC97" s="32">
        <v>802.88398896341596</v>
      </c>
      <c r="BD97" s="32">
        <v>836.4978850963397</v>
      </c>
      <c r="BE97" s="32">
        <v>869.35835934799866</v>
      </c>
      <c r="BF97" s="32">
        <v>824.05098248129673</v>
      </c>
      <c r="BG97" s="32">
        <v>919.28847512866548</v>
      </c>
      <c r="BH97" s="32">
        <v>937.73657010344368</v>
      </c>
      <c r="BI97" s="32">
        <v>898.67497228659408</v>
      </c>
      <c r="BJ97" s="32">
        <v>976.45933584508759</v>
      </c>
      <c r="BK97" s="32">
        <v>949.93181457518722</v>
      </c>
      <c r="BL97" s="32">
        <v>946.53590522790535</v>
      </c>
      <c r="BM97" s="32">
        <v>1067.3249443518202</v>
      </c>
      <c r="BN97" s="32">
        <v>925.61959307189909</v>
      </c>
      <c r="BO97" s="32">
        <v>960.66630074450097</v>
      </c>
      <c r="BP97" s="32">
        <v>1009.1560020986442</v>
      </c>
      <c r="BQ97" s="32">
        <v>926.79710408495566</v>
      </c>
      <c r="BR97" s="32">
        <v>723.08088660417502</v>
      </c>
      <c r="BS97" s="32">
        <v>810.99526004721542</v>
      </c>
      <c r="BT97" s="32">
        <v>849.03244225133562</v>
      </c>
      <c r="BU97" s="32">
        <v>972.84841109727404</v>
      </c>
      <c r="BV97" s="32">
        <v>676.07219899891334</v>
      </c>
      <c r="BW97" s="32">
        <v>805.56739522142482</v>
      </c>
      <c r="BX97" s="32">
        <v>878.50097334135808</v>
      </c>
      <c r="BY97" s="32">
        <v>882.04243243830388</v>
      </c>
      <c r="BZ97" s="67">
        <v>803.47444769242986</v>
      </c>
      <c r="CA97" s="69">
        <v>911.5713420938373</v>
      </c>
      <c r="CB97" s="32">
        <v>941.28083035982456</v>
      </c>
      <c r="CC97" s="69">
        <v>985.77137985390834</v>
      </c>
      <c r="CD97" s="69">
        <v>1001.9410746201638</v>
      </c>
      <c r="CE97" s="69">
        <v>1001.0465820110442</v>
      </c>
      <c r="CF97" s="69">
        <v>934.05897003369432</v>
      </c>
      <c r="CG97" s="69">
        <v>1109.1243733350973</v>
      </c>
      <c r="CH97" s="69">
        <v>832.6184441002008</v>
      </c>
    </row>
    <row r="98" spans="1:86" ht="15" thickBot="1" x14ac:dyDescent="0.35">
      <c r="A98" s="35" t="s">
        <v>268</v>
      </c>
      <c r="B98" s="32">
        <v>102.82285910154651</v>
      </c>
      <c r="C98" s="32">
        <v>97.469608964647605</v>
      </c>
      <c r="D98" s="32">
        <v>114.65951080681373</v>
      </c>
      <c r="E98" s="32">
        <v>122.7651211269921</v>
      </c>
      <c r="F98" s="32">
        <v>132.98614261823317</v>
      </c>
      <c r="G98" s="32">
        <v>176.06976796826399</v>
      </c>
      <c r="H98" s="32">
        <v>170.89977478676946</v>
      </c>
      <c r="I98" s="32">
        <v>198.28211462673349</v>
      </c>
      <c r="J98" s="32">
        <v>188.88610739580184</v>
      </c>
      <c r="K98" s="32">
        <v>184.62171367283395</v>
      </c>
      <c r="L98" s="32">
        <v>208.14492024377657</v>
      </c>
      <c r="M98" s="32">
        <v>208.45325868758772</v>
      </c>
      <c r="N98" s="32">
        <v>201.96182690171699</v>
      </c>
      <c r="O98" s="32">
        <v>222.95026278025259</v>
      </c>
      <c r="P98" s="32">
        <v>221.25229083128906</v>
      </c>
      <c r="Q98" s="32">
        <v>198.29011948674116</v>
      </c>
      <c r="R98" s="32">
        <v>173.95664470135404</v>
      </c>
      <c r="S98" s="32">
        <v>188.97796575031006</v>
      </c>
      <c r="T98" s="32">
        <v>195.8440536043822</v>
      </c>
      <c r="U98" s="32">
        <v>225.99166094395395</v>
      </c>
      <c r="V98" s="32">
        <v>176.64072068890439</v>
      </c>
      <c r="W98" s="32">
        <v>215.74287198068842</v>
      </c>
      <c r="X98" s="32">
        <v>169.69841857210812</v>
      </c>
      <c r="Y98" s="32">
        <v>223.43498875829903</v>
      </c>
      <c r="Z98" s="32">
        <v>189.56312512712859</v>
      </c>
      <c r="AA98" s="32">
        <v>189.1082017937903</v>
      </c>
      <c r="AB98" s="32">
        <v>212.43334028981047</v>
      </c>
      <c r="AC98" s="32">
        <v>212.41233278927081</v>
      </c>
      <c r="AD98" s="32">
        <v>239.76743464474652</v>
      </c>
      <c r="AE98" s="32">
        <v>182.66308649314661</v>
      </c>
      <c r="AF98" s="32">
        <v>196.88049792359973</v>
      </c>
      <c r="AG98" s="32">
        <v>199.43198093850714</v>
      </c>
      <c r="AH98" s="32">
        <v>202.56672391869986</v>
      </c>
      <c r="AI98" s="32">
        <v>212.22590672437897</v>
      </c>
      <c r="AJ98" s="32">
        <v>266.07048841668956</v>
      </c>
      <c r="AK98" s="32">
        <v>235.02388094023152</v>
      </c>
      <c r="AL98" s="32">
        <v>257.24470300556578</v>
      </c>
      <c r="AM98" s="32">
        <v>243.16758077971838</v>
      </c>
      <c r="AN98" s="32">
        <v>353.7632255379998</v>
      </c>
      <c r="AO98" s="32">
        <v>317.96649067671603</v>
      </c>
      <c r="AP98" s="32">
        <v>237.25666963315609</v>
      </c>
      <c r="AQ98" s="32">
        <v>223.59292384945073</v>
      </c>
      <c r="AR98" s="32">
        <v>211.74266800004742</v>
      </c>
      <c r="AS98" s="32">
        <v>210.1357385173456</v>
      </c>
      <c r="AT98" s="32">
        <v>188.31613519391271</v>
      </c>
      <c r="AU98" s="32">
        <v>202.82526101149406</v>
      </c>
      <c r="AV98" s="32">
        <v>236.18043467455348</v>
      </c>
      <c r="AW98" s="32">
        <v>251.57416912003967</v>
      </c>
      <c r="AX98" s="32">
        <v>207.65816796432861</v>
      </c>
      <c r="AY98" s="32">
        <v>235.99605221063592</v>
      </c>
      <c r="AZ98" s="32">
        <v>230.783772707091</v>
      </c>
      <c r="BA98" s="32">
        <v>260.6540071179445</v>
      </c>
      <c r="BB98" s="32">
        <v>288.08371615826138</v>
      </c>
      <c r="BC98" s="32">
        <v>246.14121314645737</v>
      </c>
      <c r="BD98" s="32">
        <v>255.51619809763602</v>
      </c>
      <c r="BE98" s="32">
        <v>265.36587259764519</v>
      </c>
      <c r="BF98" s="32">
        <v>280.49610830341328</v>
      </c>
      <c r="BG98" s="32">
        <v>313.43268759347859</v>
      </c>
      <c r="BH98" s="32">
        <v>320.01062040339485</v>
      </c>
      <c r="BI98" s="32">
        <v>306.72058369971313</v>
      </c>
      <c r="BJ98" s="32">
        <v>313.47015933590853</v>
      </c>
      <c r="BK98" s="32">
        <v>304.84301594944213</v>
      </c>
      <c r="BL98" s="32">
        <v>303.71430304241233</v>
      </c>
      <c r="BM98" s="32">
        <v>342.50852167223718</v>
      </c>
      <c r="BN98" s="32">
        <v>297.05063949888296</v>
      </c>
      <c r="BO98" s="32">
        <v>308.30878149346279</v>
      </c>
      <c r="BP98" s="32">
        <v>323.76886036678997</v>
      </c>
      <c r="BQ98" s="32">
        <v>297.14271864086413</v>
      </c>
      <c r="BR98" s="32">
        <v>275.34124236068078</v>
      </c>
      <c r="BS98" s="32">
        <v>308.85909823594926</v>
      </c>
      <c r="BT98" s="32">
        <v>323.80669244007044</v>
      </c>
      <c r="BU98" s="32">
        <v>372.05896696329961</v>
      </c>
      <c r="BV98" s="32">
        <v>284.1561322637059</v>
      </c>
      <c r="BW98" s="32">
        <v>338.44046820693154</v>
      </c>
      <c r="BX98" s="32">
        <v>366.84883372931012</v>
      </c>
      <c r="BY98" s="32">
        <v>363.81156580005245</v>
      </c>
      <c r="BZ98" s="67">
        <v>325.94341392115155</v>
      </c>
      <c r="CA98" s="69">
        <v>364.59495394324762</v>
      </c>
      <c r="CB98" s="32">
        <v>372.65631903380461</v>
      </c>
      <c r="CC98" s="69">
        <v>387.94231310179623</v>
      </c>
      <c r="CD98" s="69">
        <v>393.72147797456523</v>
      </c>
      <c r="CE98" s="69">
        <v>392.96707546009856</v>
      </c>
      <c r="CF98" s="69">
        <v>366.46333643716207</v>
      </c>
      <c r="CG98" s="69">
        <v>435.08811012817438</v>
      </c>
      <c r="CH98" s="69">
        <v>333.09049670179155</v>
      </c>
    </row>
    <row r="99" spans="1:86" ht="15.6" thickTop="1" thickBot="1" x14ac:dyDescent="0.35">
      <c r="A99" s="29" t="s">
        <v>245</v>
      </c>
      <c r="B99" s="30">
        <v>1476.8916771433474</v>
      </c>
      <c r="C99" s="30">
        <v>1726.2896504927244</v>
      </c>
      <c r="D99" s="30">
        <v>1654.1102773061807</v>
      </c>
      <c r="E99" s="30">
        <v>1732.239022521512</v>
      </c>
      <c r="F99" s="30">
        <v>1598.2787327437113</v>
      </c>
      <c r="G99" s="30">
        <v>1853.6285992486264</v>
      </c>
      <c r="H99" s="30">
        <v>1919.6581894380488</v>
      </c>
      <c r="I99" s="30">
        <v>1807.9591446292125</v>
      </c>
      <c r="J99" s="30">
        <v>1811.4340755640524</v>
      </c>
      <c r="K99" s="30">
        <v>1987.4795924105026</v>
      </c>
      <c r="L99" s="30">
        <v>2024.4925301341068</v>
      </c>
      <c r="M99" s="30">
        <v>1779.1768320717902</v>
      </c>
      <c r="N99" s="30">
        <v>1917.4368939657193</v>
      </c>
      <c r="O99" s="30">
        <v>2018.6386407077248</v>
      </c>
      <c r="P99" s="30">
        <v>2183.969721506116</v>
      </c>
      <c r="Q99" s="30">
        <v>1950.6191277944304</v>
      </c>
      <c r="R99" s="30">
        <v>1947.6495056871831</v>
      </c>
      <c r="S99" s="30">
        <v>2095.9775865782067</v>
      </c>
      <c r="T99" s="30">
        <v>2256.8569366567353</v>
      </c>
      <c r="U99" s="30">
        <v>2155.3086106457467</v>
      </c>
      <c r="V99" s="30">
        <v>2167.5901468734928</v>
      </c>
      <c r="W99" s="30">
        <v>2395.3204453140684</v>
      </c>
      <c r="X99" s="30">
        <v>2428.8489535418562</v>
      </c>
      <c r="Y99" s="30">
        <v>2216.7375027715043</v>
      </c>
      <c r="Z99" s="30">
        <v>2249.3869955387245</v>
      </c>
      <c r="AA99" s="30">
        <v>2403.8549774328094</v>
      </c>
      <c r="AB99" s="30">
        <v>2498.511667852224</v>
      </c>
      <c r="AC99" s="30">
        <v>2313.1783591762414</v>
      </c>
      <c r="AD99" s="30">
        <v>2408.1747572143063</v>
      </c>
      <c r="AE99" s="30">
        <v>2517.8172275119277</v>
      </c>
      <c r="AF99" s="30">
        <v>2620.7856438007293</v>
      </c>
      <c r="AG99" s="30">
        <v>2574.3073714730376</v>
      </c>
      <c r="AH99" s="30">
        <v>2529.4114776038978</v>
      </c>
      <c r="AI99" s="30">
        <v>2671.1957573987256</v>
      </c>
      <c r="AJ99" s="30">
        <v>2889.5003429545236</v>
      </c>
      <c r="AK99" s="30">
        <v>2628.821422042854</v>
      </c>
      <c r="AL99" s="30">
        <v>2717.3026515866341</v>
      </c>
      <c r="AM99" s="30">
        <v>3094.0915215451332</v>
      </c>
      <c r="AN99" s="30">
        <v>3104.4217702063374</v>
      </c>
      <c r="AO99" s="30">
        <v>2910.6240566618962</v>
      </c>
      <c r="AP99" s="30">
        <v>2800.9583298505054</v>
      </c>
      <c r="AQ99" s="30">
        <v>3084.6593166152052</v>
      </c>
      <c r="AR99" s="30">
        <v>3312.4287578557978</v>
      </c>
      <c r="AS99" s="30">
        <v>3087.2615956784903</v>
      </c>
      <c r="AT99" s="30">
        <v>2966.2278368832949</v>
      </c>
      <c r="AU99" s="30">
        <v>3319.6274935271285</v>
      </c>
      <c r="AV99" s="30">
        <v>3420.9165779388559</v>
      </c>
      <c r="AW99" s="30">
        <v>3241.6600916507223</v>
      </c>
      <c r="AX99" s="30">
        <v>3238.0490677821963</v>
      </c>
      <c r="AY99" s="30">
        <v>3433.5871664964375</v>
      </c>
      <c r="AZ99" s="30">
        <v>3696.1614721894339</v>
      </c>
      <c r="BA99" s="30">
        <v>3475.3412935319325</v>
      </c>
      <c r="BB99" s="30">
        <v>3551.6529421291812</v>
      </c>
      <c r="BC99" s="30">
        <v>3865.1625362979739</v>
      </c>
      <c r="BD99" s="30">
        <v>3850.3123012445262</v>
      </c>
      <c r="BE99" s="30">
        <v>3591.4762203283199</v>
      </c>
      <c r="BF99" s="30">
        <v>3780.0615031627003</v>
      </c>
      <c r="BG99" s="30">
        <v>3986.3933047631972</v>
      </c>
      <c r="BH99" s="30">
        <v>4252.0363369830739</v>
      </c>
      <c r="BI99" s="30">
        <v>3962.7888550910302</v>
      </c>
      <c r="BJ99" s="30">
        <v>3987.9621228567739</v>
      </c>
      <c r="BK99" s="30">
        <v>4337.8860815978924</v>
      </c>
      <c r="BL99" s="30">
        <v>4375.9256226417874</v>
      </c>
      <c r="BM99" s="30">
        <v>4574.6951729035427</v>
      </c>
      <c r="BN99" s="30">
        <v>4099.2063593551429</v>
      </c>
      <c r="BO99" s="30">
        <v>4714.2373763804908</v>
      </c>
      <c r="BP99" s="30">
        <v>4926.8955062188525</v>
      </c>
      <c r="BQ99" s="30">
        <v>4545.0427580455107</v>
      </c>
      <c r="BR99" s="30">
        <v>4455.223300809399</v>
      </c>
      <c r="BS99" s="30">
        <v>4906.1698508064364</v>
      </c>
      <c r="BT99" s="30">
        <v>5006.2671375063637</v>
      </c>
      <c r="BU99" s="30">
        <v>4977.1777108777969</v>
      </c>
      <c r="BV99" s="30">
        <v>4774.1150155163277</v>
      </c>
      <c r="BW99" s="30">
        <v>5267.3787132891448</v>
      </c>
      <c r="BX99" s="30">
        <v>5235.722560798029</v>
      </c>
      <c r="BY99" s="30">
        <v>5051.1467103964942</v>
      </c>
      <c r="BZ99" s="64">
        <v>5041.8677768218267</v>
      </c>
      <c r="CA99" s="73">
        <v>5532.791952047839</v>
      </c>
      <c r="CB99" s="30">
        <v>5563.0617188298329</v>
      </c>
      <c r="CC99" s="73">
        <v>5354.8125523005037</v>
      </c>
      <c r="CD99" s="73">
        <v>5274.8703205288784</v>
      </c>
      <c r="CE99" s="73">
        <v>5946.0185522458323</v>
      </c>
      <c r="CF99" s="73">
        <v>5957.1382070992959</v>
      </c>
      <c r="CG99" s="73">
        <v>5676.8109201259949</v>
      </c>
      <c r="CH99" s="73">
        <v>5527.3260183673974</v>
      </c>
    </row>
    <row r="100" spans="1:86" ht="15" thickTop="1" x14ac:dyDescent="0.3"/>
    <row r="102" spans="1:86" x14ac:dyDescent="0.3"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  <c r="BW102" s="63"/>
      <c r="BX102" s="63"/>
      <c r="BY102" s="63"/>
      <c r="BZ102" s="63"/>
    </row>
  </sheetData>
  <mergeCells count="4">
    <mergeCell ref="A2:C2"/>
    <mergeCell ref="A33:C33"/>
    <mergeCell ref="A62:C62"/>
    <mergeCell ref="A82:C8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100"/>
  <sheetViews>
    <sheetView workbookViewId="0">
      <pane xSplit="1" topLeftCell="CD1" activePane="topRight" state="frozen"/>
      <selection pane="topRight" activeCell="CT1" sqref="CT1:CT1048576"/>
    </sheetView>
  </sheetViews>
  <sheetFormatPr baseColWidth="10" defaultColWidth="11.44140625" defaultRowHeight="14.4" x14ac:dyDescent="0.3"/>
  <cols>
    <col min="1" max="1" width="29" style="6" customWidth="1"/>
    <col min="2" max="16384" width="11.44140625" style="6"/>
  </cols>
  <sheetData>
    <row r="2" spans="1:98" ht="21" x14ac:dyDescent="0.4">
      <c r="A2" s="412" t="s">
        <v>220</v>
      </c>
      <c r="B2" s="412"/>
      <c r="C2" s="412"/>
    </row>
    <row r="4" spans="1:98" x14ac:dyDescent="0.3">
      <c r="A4" s="7"/>
      <c r="B4" s="8">
        <v>1999</v>
      </c>
      <c r="C4" s="8">
        <v>1999</v>
      </c>
      <c r="D4" s="8">
        <v>1999</v>
      </c>
      <c r="E4" s="8">
        <v>1999</v>
      </c>
      <c r="F4" s="8"/>
      <c r="G4" s="8">
        <v>2000</v>
      </c>
      <c r="H4" s="8">
        <v>2000</v>
      </c>
      <c r="I4" s="8">
        <v>2000</v>
      </c>
      <c r="J4" s="8">
        <v>2000</v>
      </c>
      <c r="K4" s="8"/>
      <c r="L4" s="8">
        <v>2001</v>
      </c>
      <c r="M4" s="8">
        <v>2001</v>
      </c>
      <c r="N4" s="8">
        <v>2001</v>
      </c>
      <c r="O4" s="8">
        <v>2001</v>
      </c>
      <c r="P4" s="8"/>
      <c r="Q4" s="8">
        <v>2002</v>
      </c>
      <c r="R4" s="8">
        <v>2002</v>
      </c>
      <c r="S4" s="8">
        <v>2002</v>
      </c>
      <c r="T4" s="8">
        <v>2002</v>
      </c>
      <c r="U4" s="8"/>
      <c r="V4" s="8">
        <v>2003</v>
      </c>
      <c r="W4" s="8">
        <v>2003</v>
      </c>
      <c r="X4" s="8">
        <v>2003</v>
      </c>
      <c r="Y4" s="8">
        <v>2003</v>
      </c>
      <c r="Z4" s="8"/>
      <c r="AA4" s="8">
        <v>2004</v>
      </c>
      <c r="AB4" s="8">
        <v>2004</v>
      </c>
      <c r="AC4" s="8">
        <v>2004</v>
      </c>
      <c r="AD4" s="8">
        <v>2004</v>
      </c>
      <c r="AE4" s="8"/>
      <c r="AF4" s="8">
        <v>2005</v>
      </c>
      <c r="AG4" s="8">
        <v>2005</v>
      </c>
      <c r="AH4" s="8">
        <v>2005</v>
      </c>
      <c r="AI4" s="8">
        <v>2005</v>
      </c>
      <c r="AJ4" s="8"/>
      <c r="AK4" s="8">
        <v>2006</v>
      </c>
      <c r="AL4" s="8">
        <v>2006</v>
      </c>
      <c r="AM4" s="8">
        <v>2006</v>
      </c>
      <c r="AN4" s="8">
        <v>2006</v>
      </c>
      <c r="AO4" s="8"/>
      <c r="AP4" s="8">
        <v>2007</v>
      </c>
      <c r="AQ4" s="8">
        <v>2007</v>
      </c>
      <c r="AR4" s="8">
        <v>2007</v>
      </c>
      <c r="AS4" s="8">
        <v>2007</v>
      </c>
      <c r="AT4" s="8"/>
      <c r="AU4" s="8">
        <v>2008</v>
      </c>
      <c r="AV4" s="8">
        <v>2008</v>
      </c>
      <c r="AW4" s="8">
        <v>2008</v>
      </c>
      <c r="AX4" s="8">
        <v>2008</v>
      </c>
      <c r="AY4" s="8"/>
      <c r="AZ4" s="8">
        <v>2009</v>
      </c>
      <c r="BA4" s="8">
        <v>2009</v>
      </c>
      <c r="BB4" s="8">
        <v>2009</v>
      </c>
      <c r="BC4" s="8">
        <v>2009</v>
      </c>
      <c r="BD4" s="8"/>
      <c r="BE4" s="8">
        <v>2010</v>
      </c>
      <c r="BF4" s="8">
        <v>2010</v>
      </c>
      <c r="BG4" s="8">
        <v>2010</v>
      </c>
      <c r="BH4" s="8">
        <v>2010</v>
      </c>
      <c r="BI4" s="8"/>
      <c r="BJ4" s="8">
        <v>2011</v>
      </c>
      <c r="BK4" s="8">
        <v>2011</v>
      </c>
      <c r="BL4" s="8">
        <v>2011</v>
      </c>
      <c r="BM4" s="8">
        <v>2011</v>
      </c>
      <c r="BN4" s="8"/>
      <c r="BO4" s="8">
        <v>2012</v>
      </c>
      <c r="BP4" s="8">
        <v>2012</v>
      </c>
      <c r="BQ4" s="8">
        <v>2012</v>
      </c>
      <c r="BR4" s="8">
        <v>2012</v>
      </c>
      <c r="BS4" s="8"/>
      <c r="BT4" s="8">
        <v>2013</v>
      </c>
      <c r="BU4" s="8">
        <v>2013</v>
      </c>
      <c r="BV4" s="8">
        <v>2013</v>
      </c>
      <c r="BW4" s="8">
        <v>2013</v>
      </c>
      <c r="BX4" s="8"/>
      <c r="BY4" s="8">
        <v>2014</v>
      </c>
      <c r="BZ4" s="8">
        <v>2014</v>
      </c>
      <c r="CA4" s="8">
        <v>2014</v>
      </c>
      <c r="CB4" s="8">
        <v>2014</v>
      </c>
      <c r="CC4" s="8"/>
      <c r="CD4" s="8">
        <v>2015</v>
      </c>
      <c r="CE4" s="8">
        <v>2015</v>
      </c>
      <c r="CF4" s="8">
        <v>2015</v>
      </c>
      <c r="CG4" s="8">
        <v>2015</v>
      </c>
      <c r="CH4" s="8"/>
      <c r="CI4" s="8">
        <v>2016</v>
      </c>
      <c r="CJ4" s="8">
        <v>2016</v>
      </c>
      <c r="CK4" s="8">
        <v>2016</v>
      </c>
      <c r="CL4" s="8">
        <v>2016</v>
      </c>
      <c r="CM4" s="8"/>
      <c r="CN4" s="8">
        <v>2017</v>
      </c>
      <c r="CO4" s="8">
        <v>2017</v>
      </c>
      <c r="CP4" s="8">
        <v>2017</v>
      </c>
      <c r="CQ4" s="8">
        <v>2017</v>
      </c>
      <c r="CR4" s="8"/>
      <c r="CS4" s="8">
        <v>2018</v>
      </c>
      <c r="CT4" s="8">
        <v>2018</v>
      </c>
    </row>
    <row r="5" spans="1:98" ht="15" thickBot="1" x14ac:dyDescent="0.35">
      <c r="A5" s="7"/>
      <c r="B5" s="7" t="s">
        <v>221</v>
      </c>
      <c r="C5" s="7" t="s">
        <v>222</v>
      </c>
      <c r="D5" s="7" t="s">
        <v>223</v>
      </c>
      <c r="E5" s="7" t="s">
        <v>224</v>
      </c>
      <c r="F5" s="7"/>
      <c r="G5" s="7" t="s">
        <v>221</v>
      </c>
      <c r="H5" s="7" t="s">
        <v>222</v>
      </c>
      <c r="I5" s="7" t="s">
        <v>223</v>
      </c>
      <c r="J5" s="7" t="s">
        <v>224</v>
      </c>
      <c r="K5" s="7"/>
      <c r="L5" s="7" t="s">
        <v>221</v>
      </c>
      <c r="M5" s="7" t="s">
        <v>222</v>
      </c>
      <c r="N5" s="7" t="s">
        <v>223</v>
      </c>
      <c r="O5" s="7" t="s">
        <v>224</v>
      </c>
      <c r="P5" s="7"/>
      <c r="Q5" s="7" t="s">
        <v>221</v>
      </c>
      <c r="R5" s="7" t="s">
        <v>222</v>
      </c>
      <c r="S5" s="7" t="s">
        <v>223</v>
      </c>
      <c r="T5" s="7" t="s">
        <v>224</v>
      </c>
      <c r="U5" s="7"/>
      <c r="V5" s="7" t="s">
        <v>221</v>
      </c>
      <c r="W5" s="7" t="s">
        <v>222</v>
      </c>
      <c r="X5" s="7" t="s">
        <v>223</v>
      </c>
      <c r="Y5" s="7" t="s">
        <v>224</v>
      </c>
      <c r="Z5" s="7"/>
      <c r="AA5" s="7" t="s">
        <v>221</v>
      </c>
      <c r="AB5" s="7" t="s">
        <v>222</v>
      </c>
      <c r="AC5" s="7" t="s">
        <v>223</v>
      </c>
      <c r="AD5" s="7" t="s">
        <v>224</v>
      </c>
      <c r="AE5" s="7"/>
      <c r="AF5" s="7" t="s">
        <v>221</v>
      </c>
      <c r="AG5" s="7" t="s">
        <v>222</v>
      </c>
      <c r="AH5" s="7" t="s">
        <v>223</v>
      </c>
      <c r="AI5" s="7" t="s">
        <v>224</v>
      </c>
      <c r="AJ5" s="7"/>
      <c r="AK5" s="7" t="s">
        <v>221</v>
      </c>
      <c r="AL5" s="7" t="s">
        <v>222</v>
      </c>
      <c r="AM5" s="7" t="s">
        <v>223</v>
      </c>
      <c r="AN5" s="7" t="s">
        <v>224</v>
      </c>
      <c r="AO5" s="7"/>
      <c r="AP5" s="7" t="s">
        <v>221</v>
      </c>
      <c r="AQ5" s="7" t="s">
        <v>222</v>
      </c>
      <c r="AR5" s="7" t="s">
        <v>223</v>
      </c>
      <c r="AS5" s="7" t="s">
        <v>224</v>
      </c>
      <c r="AT5" s="7"/>
      <c r="AU5" s="7" t="s">
        <v>221</v>
      </c>
      <c r="AV5" s="7" t="s">
        <v>222</v>
      </c>
      <c r="AW5" s="7" t="s">
        <v>223</v>
      </c>
      <c r="AX5" s="7" t="s">
        <v>224</v>
      </c>
      <c r="AY5" s="7"/>
      <c r="AZ5" s="7" t="s">
        <v>221</v>
      </c>
      <c r="BA5" s="7" t="s">
        <v>222</v>
      </c>
      <c r="BB5" s="7" t="s">
        <v>223</v>
      </c>
      <c r="BC5" s="7" t="s">
        <v>224</v>
      </c>
      <c r="BD5" s="7"/>
      <c r="BE5" s="7" t="s">
        <v>221</v>
      </c>
      <c r="BF5" s="7" t="s">
        <v>222</v>
      </c>
      <c r="BG5" s="7" t="s">
        <v>223</v>
      </c>
      <c r="BH5" s="7" t="s">
        <v>224</v>
      </c>
      <c r="BI5" s="7"/>
      <c r="BJ5" s="7" t="s">
        <v>221</v>
      </c>
      <c r="BK5" s="7" t="s">
        <v>222</v>
      </c>
      <c r="BL5" s="7" t="s">
        <v>223</v>
      </c>
      <c r="BM5" s="7" t="s">
        <v>224</v>
      </c>
      <c r="BN5" s="7"/>
      <c r="BO5" s="7" t="s">
        <v>221</v>
      </c>
      <c r="BP5" s="7" t="s">
        <v>222</v>
      </c>
      <c r="BQ5" s="7" t="s">
        <v>223</v>
      </c>
      <c r="BR5" s="7" t="s">
        <v>224</v>
      </c>
      <c r="BS5" s="7"/>
      <c r="BT5" s="7" t="s">
        <v>221</v>
      </c>
      <c r="BU5" s="7" t="s">
        <v>222</v>
      </c>
      <c r="BV5" s="7" t="s">
        <v>223</v>
      </c>
      <c r="BW5" s="7" t="s">
        <v>224</v>
      </c>
      <c r="BX5" s="7"/>
      <c r="BY5" s="7" t="s">
        <v>221</v>
      </c>
      <c r="BZ5" s="7" t="s">
        <v>222</v>
      </c>
      <c r="CA5" s="7" t="s">
        <v>223</v>
      </c>
      <c r="CB5" s="7" t="s">
        <v>224</v>
      </c>
      <c r="CC5" s="7"/>
      <c r="CD5" s="7" t="s">
        <v>221</v>
      </c>
      <c r="CE5" s="7" t="s">
        <v>222</v>
      </c>
      <c r="CF5" s="7" t="s">
        <v>223</v>
      </c>
      <c r="CG5" s="7" t="s">
        <v>224</v>
      </c>
      <c r="CH5" s="7"/>
      <c r="CI5" s="7" t="s">
        <v>221</v>
      </c>
      <c r="CJ5" s="7" t="s">
        <v>222</v>
      </c>
      <c r="CK5" s="7" t="s">
        <v>223</v>
      </c>
      <c r="CL5" s="7" t="s">
        <v>224</v>
      </c>
      <c r="CM5" s="7"/>
      <c r="CN5" s="7" t="s">
        <v>221</v>
      </c>
      <c r="CO5" s="7" t="s">
        <v>222</v>
      </c>
      <c r="CP5" s="7" t="s">
        <v>223</v>
      </c>
      <c r="CQ5" s="7" t="s">
        <v>224</v>
      </c>
      <c r="CR5" s="7"/>
      <c r="CS5" s="6" t="s">
        <v>221</v>
      </c>
      <c r="CT5" s="6" t="s">
        <v>222</v>
      </c>
    </row>
    <row r="6" spans="1:98" ht="15" thickBot="1" x14ac:dyDescent="0.35">
      <c r="A6" s="9" t="s">
        <v>0</v>
      </c>
      <c r="B6" s="10" t="str">
        <f t="shared" ref="B6:CB6" si="0">+CONCATENATE(B5,"_",B4)</f>
        <v>T1_1999</v>
      </c>
      <c r="C6" s="11" t="str">
        <f t="shared" si="0"/>
        <v>T2_1999</v>
      </c>
      <c r="D6" s="11" t="str">
        <f t="shared" si="0"/>
        <v>T3_1999</v>
      </c>
      <c r="E6" s="11" t="str">
        <f t="shared" si="0"/>
        <v>T4_1999</v>
      </c>
      <c r="F6" s="11"/>
      <c r="G6" s="11" t="str">
        <f t="shared" si="0"/>
        <v>T1_2000</v>
      </c>
      <c r="H6" s="11" t="str">
        <f t="shared" si="0"/>
        <v>T2_2000</v>
      </c>
      <c r="I6" s="11" t="str">
        <f t="shared" si="0"/>
        <v>T3_2000</v>
      </c>
      <c r="J6" s="11" t="str">
        <f t="shared" si="0"/>
        <v>T4_2000</v>
      </c>
      <c r="K6" s="11"/>
      <c r="L6" s="11" t="str">
        <f t="shared" si="0"/>
        <v>T1_2001</v>
      </c>
      <c r="M6" s="11" t="str">
        <f t="shared" si="0"/>
        <v>T2_2001</v>
      </c>
      <c r="N6" s="11" t="str">
        <f t="shared" si="0"/>
        <v>T3_2001</v>
      </c>
      <c r="O6" s="11" t="str">
        <f t="shared" si="0"/>
        <v>T4_2001</v>
      </c>
      <c r="P6" s="37"/>
      <c r="Q6" s="10" t="str">
        <f t="shared" si="0"/>
        <v>T1_2002</v>
      </c>
      <c r="R6" s="11" t="str">
        <f t="shared" si="0"/>
        <v>T2_2002</v>
      </c>
      <c r="S6" s="11" t="str">
        <f t="shared" si="0"/>
        <v>T3_2002</v>
      </c>
      <c r="T6" s="11" t="str">
        <f t="shared" si="0"/>
        <v>T4_2002</v>
      </c>
      <c r="U6" s="11"/>
      <c r="V6" s="11" t="str">
        <f t="shared" si="0"/>
        <v>T1_2003</v>
      </c>
      <c r="W6" s="11" t="str">
        <f t="shared" si="0"/>
        <v>T2_2003</v>
      </c>
      <c r="X6" s="11" t="str">
        <f t="shared" si="0"/>
        <v>T3_2003</v>
      </c>
      <c r="Y6" s="11" t="str">
        <f t="shared" si="0"/>
        <v>T4_2003</v>
      </c>
      <c r="Z6" s="11"/>
      <c r="AA6" s="11" t="str">
        <f t="shared" si="0"/>
        <v>T1_2004</v>
      </c>
      <c r="AB6" s="11" t="str">
        <f t="shared" si="0"/>
        <v>T2_2004</v>
      </c>
      <c r="AC6" s="11" t="str">
        <f t="shared" si="0"/>
        <v>T3_2004</v>
      </c>
      <c r="AD6" s="11" t="str">
        <f t="shared" si="0"/>
        <v>T4_2004</v>
      </c>
      <c r="AE6" s="37"/>
      <c r="AF6" s="10" t="str">
        <f t="shared" si="0"/>
        <v>T1_2005</v>
      </c>
      <c r="AG6" s="11" t="str">
        <f t="shared" si="0"/>
        <v>T2_2005</v>
      </c>
      <c r="AH6" s="11" t="str">
        <f t="shared" si="0"/>
        <v>T3_2005</v>
      </c>
      <c r="AI6" s="11" t="str">
        <f t="shared" si="0"/>
        <v>T4_2005</v>
      </c>
      <c r="AJ6" s="11"/>
      <c r="AK6" s="11" t="str">
        <f t="shared" si="0"/>
        <v>T1_2006</v>
      </c>
      <c r="AL6" s="11" t="str">
        <f t="shared" si="0"/>
        <v>T2_2006</v>
      </c>
      <c r="AM6" s="11" t="str">
        <f t="shared" si="0"/>
        <v>T3_2006</v>
      </c>
      <c r="AN6" s="11" t="str">
        <f t="shared" si="0"/>
        <v>T4_2006</v>
      </c>
      <c r="AO6" s="11"/>
      <c r="AP6" s="11" t="str">
        <f t="shared" si="0"/>
        <v>T1_2007</v>
      </c>
      <c r="AQ6" s="11" t="str">
        <f t="shared" si="0"/>
        <v>T2_2007</v>
      </c>
      <c r="AR6" s="11" t="str">
        <f t="shared" si="0"/>
        <v>T3_2007</v>
      </c>
      <c r="AS6" s="11" t="str">
        <f t="shared" si="0"/>
        <v>T4_2007</v>
      </c>
      <c r="AT6" s="37"/>
      <c r="AU6" s="10" t="str">
        <f t="shared" si="0"/>
        <v>T1_2008</v>
      </c>
      <c r="AV6" s="11" t="str">
        <f t="shared" si="0"/>
        <v>T2_2008</v>
      </c>
      <c r="AW6" s="11" t="str">
        <f t="shared" si="0"/>
        <v>T3_2008</v>
      </c>
      <c r="AX6" s="11" t="str">
        <f t="shared" si="0"/>
        <v>T4_2008</v>
      </c>
      <c r="AY6" s="11"/>
      <c r="AZ6" s="11" t="str">
        <f t="shared" si="0"/>
        <v>T1_2009</v>
      </c>
      <c r="BA6" s="11" t="str">
        <f t="shared" si="0"/>
        <v>T2_2009</v>
      </c>
      <c r="BB6" s="11" t="str">
        <f t="shared" si="0"/>
        <v>T3_2009</v>
      </c>
      <c r="BC6" s="11" t="str">
        <f t="shared" si="0"/>
        <v>T4_2009</v>
      </c>
      <c r="BD6" s="11"/>
      <c r="BE6" s="11" t="str">
        <f t="shared" si="0"/>
        <v>T1_2010</v>
      </c>
      <c r="BF6" s="11" t="str">
        <f t="shared" si="0"/>
        <v>T2_2010</v>
      </c>
      <c r="BG6" s="11" t="str">
        <f t="shared" si="0"/>
        <v>T3_2010</v>
      </c>
      <c r="BH6" s="11" t="str">
        <f t="shared" si="0"/>
        <v>T4_2010</v>
      </c>
      <c r="BI6" s="37"/>
      <c r="BJ6" s="10" t="str">
        <f t="shared" si="0"/>
        <v>T1_2011</v>
      </c>
      <c r="BK6" s="11" t="str">
        <f t="shared" si="0"/>
        <v>T2_2011</v>
      </c>
      <c r="BL6" s="11" t="str">
        <f t="shared" si="0"/>
        <v>T3_2011</v>
      </c>
      <c r="BM6" s="11" t="str">
        <f t="shared" si="0"/>
        <v>T4_2011</v>
      </c>
      <c r="BN6" s="11"/>
      <c r="BO6" s="11" t="str">
        <f t="shared" si="0"/>
        <v>T1_2012</v>
      </c>
      <c r="BP6" s="11" t="str">
        <f t="shared" si="0"/>
        <v>T2_2012</v>
      </c>
      <c r="BQ6" s="11" t="str">
        <f t="shared" si="0"/>
        <v>T3_2012</v>
      </c>
      <c r="BR6" s="11" t="str">
        <f t="shared" si="0"/>
        <v>T4_2012</v>
      </c>
      <c r="BS6" s="11"/>
      <c r="BT6" s="11" t="str">
        <f t="shared" si="0"/>
        <v>T1_2013</v>
      </c>
      <c r="BU6" s="11" t="str">
        <f t="shared" si="0"/>
        <v>T2_2013</v>
      </c>
      <c r="BV6" s="11" t="str">
        <f t="shared" si="0"/>
        <v>T3_2013</v>
      </c>
      <c r="BW6" s="11" t="str">
        <f t="shared" si="0"/>
        <v>T4_2013</v>
      </c>
      <c r="BX6" s="11"/>
      <c r="BY6" s="11" t="str">
        <f t="shared" si="0"/>
        <v>T1_2014</v>
      </c>
      <c r="BZ6" s="11" t="str">
        <f t="shared" si="0"/>
        <v>T2_2014</v>
      </c>
      <c r="CA6" s="11" t="str">
        <f t="shared" si="0"/>
        <v>T3_2014</v>
      </c>
      <c r="CB6" s="11" t="str">
        <f t="shared" si="0"/>
        <v>T4_2014</v>
      </c>
      <c r="CC6" s="11"/>
      <c r="CD6" s="11" t="str">
        <f t="shared" ref="CD6:CS6" si="1">+CONCATENATE(CD5,"_",CD4)</f>
        <v>T1_2015</v>
      </c>
      <c r="CE6" s="11" t="str">
        <f t="shared" si="1"/>
        <v>T2_2015</v>
      </c>
      <c r="CF6" s="11" t="str">
        <f t="shared" si="1"/>
        <v>T3_2015</v>
      </c>
      <c r="CG6" s="11" t="str">
        <f t="shared" si="1"/>
        <v>T4_2015</v>
      </c>
      <c r="CH6" s="11"/>
      <c r="CI6" s="11" t="str">
        <f t="shared" si="1"/>
        <v>T1_2016</v>
      </c>
      <c r="CJ6" s="11" t="str">
        <f t="shared" si="1"/>
        <v>T2_2016</v>
      </c>
      <c r="CK6" s="11" t="str">
        <f t="shared" si="1"/>
        <v>T3_2016</v>
      </c>
      <c r="CL6" s="11" t="str">
        <f t="shared" si="1"/>
        <v>T4_2016</v>
      </c>
      <c r="CM6" s="11"/>
      <c r="CN6" s="11" t="str">
        <f t="shared" si="1"/>
        <v>T1_2017</v>
      </c>
      <c r="CO6" s="12" t="str">
        <f t="shared" si="1"/>
        <v>T2_2017</v>
      </c>
      <c r="CP6" s="11" t="str">
        <f t="shared" si="1"/>
        <v>T3_2017</v>
      </c>
      <c r="CQ6" s="11" t="str">
        <f t="shared" si="1"/>
        <v>T4_2017</v>
      </c>
      <c r="CR6" s="11"/>
      <c r="CS6" s="11" t="str">
        <f t="shared" si="1"/>
        <v>T1_2018</v>
      </c>
      <c r="CT6" s="11" t="s">
        <v>269</v>
      </c>
    </row>
    <row r="7" spans="1:98" ht="15" thickBot="1" x14ac:dyDescent="0.35">
      <c r="A7" s="13" t="s">
        <v>7</v>
      </c>
      <c r="B7" s="14">
        <v>268.4203033546749</v>
      </c>
      <c r="C7" s="15">
        <v>274.67814444568307</v>
      </c>
      <c r="D7" s="15">
        <v>272.58818353210745</v>
      </c>
      <c r="E7" s="15">
        <v>271.19314527787867</v>
      </c>
      <c r="F7" s="15"/>
      <c r="G7" s="15">
        <v>282.56830424870071</v>
      </c>
      <c r="H7" s="15">
        <v>281.75129317475546</v>
      </c>
      <c r="I7" s="15">
        <v>280.22038939073462</v>
      </c>
      <c r="J7" s="15">
        <v>292.84079972847576</v>
      </c>
      <c r="K7" s="15"/>
      <c r="L7" s="15">
        <v>301.20763227023332</v>
      </c>
      <c r="M7" s="15">
        <v>301.53533205261874</v>
      </c>
      <c r="N7" s="15">
        <v>300.96459043090312</v>
      </c>
      <c r="O7" s="16">
        <v>304.78392209790451</v>
      </c>
      <c r="P7" s="38"/>
      <c r="Q7" s="14">
        <v>301.04182095507178</v>
      </c>
      <c r="R7" s="15">
        <v>310.71118613099657</v>
      </c>
      <c r="S7" s="15">
        <v>318.25990364837634</v>
      </c>
      <c r="T7" s="15">
        <v>314.79962038192673</v>
      </c>
      <c r="U7" s="15"/>
      <c r="V7" s="15">
        <v>302.51134351354835</v>
      </c>
      <c r="W7" s="15">
        <v>299.11509167173483</v>
      </c>
      <c r="X7" s="15">
        <v>302.80933367419908</v>
      </c>
      <c r="Y7" s="15">
        <v>312.3819800033869</v>
      </c>
      <c r="Z7" s="15"/>
      <c r="AA7" s="15">
        <v>325.27224135183258</v>
      </c>
      <c r="AB7" s="15">
        <v>325.09959008724513</v>
      </c>
      <c r="AC7" s="15">
        <v>329.33070878175829</v>
      </c>
      <c r="AD7" s="16">
        <v>333.4472220542292</v>
      </c>
      <c r="AE7" s="38"/>
      <c r="AF7" s="14">
        <v>327.48567662174952</v>
      </c>
      <c r="AG7" s="15">
        <v>333.92813779062362</v>
      </c>
      <c r="AH7" s="15">
        <v>334.50428086884881</v>
      </c>
      <c r="AI7" s="15">
        <v>337.08190471877924</v>
      </c>
      <c r="AJ7" s="15"/>
      <c r="AK7" s="15">
        <v>331.9105368972497</v>
      </c>
      <c r="AL7" s="15">
        <v>334.25972519003221</v>
      </c>
      <c r="AM7" s="15">
        <v>329.00452070951019</v>
      </c>
      <c r="AN7" s="15">
        <v>328.61421720320692</v>
      </c>
      <c r="AO7" s="15"/>
      <c r="AP7" s="15">
        <v>341.05213219886929</v>
      </c>
      <c r="AQ7" s="15">
        <v>343.7325154056482</v>
      </c>
      <c r="AR7" s="15">
        <v>347.03207033620174</v>
      </c>
      <c r="AS7" s="16">
        <v>352.18216936508412</v>
      </c>
      <c r="AT7" s="38"/>
      <c r="AU7" s="14">
        <v>352.88839642688686</v>
      </c>
      <c r="AV7" s="15">
        <v>358.81298804502899</v>
      </c>
      <c r="AW7" s="15">
        <v>364.10226143184303</v>
      </c>
      <c r="AX7" s="15">
        <v>362.35235409624005</v>
      </c>
      <c r="AY7" s="15"/>
      <c r="AZ7" s="15">
        <v>356.66490732504809</v>
      </c>
      <c r="BA7" s="15">
        <v>362.23619579359638</v>
      </c>
      <c r="BB7" s="15">
        <v>369.11623156019334</v>
      </c>
      <c r="BC7" s="15">
        <v>361.53879983366062</v>
      </c>
      <c r="BD7" s="15"/>
      <c r="BE7" s="15">
        <v>377.3224362501482</v>
      </c>
      <c r="BF7" s="15">
        <v>377.37233083594231</v>
      </c>
      <c r="BG7" s="15">
        <v>386.7659570933746</v>
      </c>
      <c r="BH7" s="16">
        <v>391.03080038121828</v>
      </c>
      <c r="BI7" s="38"/>
      <c r="BJ7" s="14">
        <v>380.49401503279114</v>
      </c>
      <c r="BK7" s="15">
        <v>403.37914423559522</v>
      </c>
      <c r="BL7" s="15">
        <v>397.45476515476361</v>
      </c>
      <c r="BM7" s="15">
        <v>391.13571551254114</v>
      </c>
      <c r="BN7" s="15"/>
      <c r="BO7" s="15">
        <v>399.51834566737489</v>
      </c>
      <c r="BP7" s="15">
        <v>403.02516778404561</v>
      </c>
      <c r="BQ7" s="15">
        <v>400.15495894668845</v>
      </c>
      <c r="BR7" s="15">
        <v>427.31659205068621</v>
      </c>
      <c r="BS7" s="15"/>
      <c r="BT7" s="15">
        <v>438.3511446185629</v>
      </c>
      <c r="BU7" s="15">
        <v>430.78202353566519</v>
      </c>
      <c r="BV7" s="15">
        <v>435.05975160119056</v>
      </c>
      <c r="BW7" s="16">
        <v>440.31538498614378</v>
      </c>
      <c r="BX7" s="16"/>
      <c r="BY7" s="15">
        <v>446.51709549322436</v>
      </c>
      <c r="BZ7" s="15">
        <v>456.24541619162864</v>
      </c>
      <c r="CA7" s="15">
        <v>464.5231699590056</v>
      </c>
      <c r="CB7" s="15">
        <v>485.13931835614454</v>
      </c>
      <c r="CC7" s="15"/>
      <c r="CD7" s="15">
        <v>471.51811358345583</v>
      </c>
      <c r="CE7" s="15">
        <v>487.57590626946603</v>
      </c>
      <c r="CF7" s="15">
        <v>499.69007709388126</v>
      </c>
      <c r="CG7" s="15">
        <v>491.63690305319585</v>
      </c>
      <c r="CH7" s="15"/>
      <c r="CI7" s="15">
        <v>495.8136247991589</v>
      </c>
      <c r="CJ7" s="15">
        <v>502.18823219702028</v>
      </c>
      <c r="CK7" s="15">
        <v>545.60069500149871</v>
      </c>
      <c r="CL7" s="15">
        <v>539.86144800232694</v>
      </c>
      <c r="CM7" s="15"/>
      <c r="CN7" s="15">
        <v>538.27440519488493</v>
      </c>
      <c r="CO7" s="15">
        <v>540.96755568621018</v>
      </c>
      <c r="CP7" s="15">
        <v>524.54596774210438</v>
      </c>
      <c r="CQ7" s="15">
        <v>544.65480037125053</v>
      </c>
      <c r="CR7" s="15"/>
      <c r="CS7" s="15">
        <v>563.56568800803859</v>
      </c>
      <c r="CT7" s="15">
        <v>597.17973194253057</v>
      </c>
    </row>
    <row r="8" spans="1:98" ht="15" thickTop="1" x14ac:dyDescent="0.3">
      <c r="A8" s="17" t="s">
        <v>225</v>
      </c>
      <c r="B8" s="18">
        <v>147.9632582849224</v>
      </c>
      <c r="C8" s="18">
        <v>149.495969267135</v>
      </c>
      <c r="D8" s="18">
        <v>152.04953684803681</v>
      </c>
      <c r="E8" s="18">
        <v>156.97793258084749</v>
      </c>
      <c r="F8" s="18"/>
      <c r="G8" s="18">
        <v>157.35206335770422</v>
      </c>
      <c r="H8" s="18">
        <v>162.81713649542908</v>
      </c>
      <c r="I8" s="18">
        <v>166.4422509662252</v>
      </c>
      <c r="J8" s="18">
        <v>167.78218854385</v>
      </c>
      <c r="K8" s="18"/>
      <c r="L8" s="18">
        <v>170.0517892747246</v>
      </c>
      <c r="M8" s="18">
        <v>172.4362075555016</v>
      </c>
      <c r="N8" s="18">
        <v>176.27097596279822</v>
      </c>
      <c r="O8" s="18">
        <v>181.62804848621801</v>
      </c>
      <c r="P8" s="18"/>
      <c r="Q8" s="18">
        <v>190.1290327847411</v>
      </c>
      <c r="R8" s="18">
        <v>195.7246749729062</v>
      </c>
      <c r="S8" s="18">
        <v>199.1551270695</v>
      </c>
      <c r="T8" s="18">
        <v>201.30977623277309</v>
      </c>
      <c r="U8" s="18"/>
      <c r="V8" s="18">
        <v>187.59544187630371</v>
      </c>
      <c r="W8" s="18">
        <v>188.20014095077113</v>
      </c>
      <c r="X8" s="18">
        <v>189.56736918746279</v>
      </c>
      <c r="Y8" s="18">
        <v>192.69086749420472</v>
      </c>
      <c r="Z8" s="18"/>
      <c r="AA8" s="18">
        <v>197.55089204102029</v>
      </c>
      <c r="AB8" s="18">
        <v>200.1516745834501</v>
      </c>
      <c r="AC8" s="18">
        <v>198.1860809438231</v>
      </c>
      <c r="AD8" s="18">
        <v>194.80086246999028</v>
      </c>
      <c r="AE8" s="18"/>
      <c r="AF8" s="18">
        <v>177.99444086020759</v>
      </c>
      <c r="AG8" s="18">
        <v>173.99417950710111</v>
      </c>
      <c r="AH8" s="18">
        <v>171.5872701682091</v>
      </c>
      <c r="AI8" s="18">
        <v>171.2221094644832</v>
      </c>
      <c r="AJ8" s="18"/>
      <c r="AK8" s="18">
        <v>160.29879467758511</v>
      </c>
      <c r="AL8" s="18">
        <v>161.76446765197761</v>
      </c>
      <c r="AM8" s="18">
        <v>163.6219221610678</v>
      </c>
      <c r="AN8" s="18">
        <v>164.65181550936941</v>
      </c>
      <c r="AO8" s="18"/>
      <c r="AP8" s="18">
        <v>165.58820537355109</v>
      </c>
      <c r="AQ8" s="18">
        <v>167.252698421866</v>
      </c>
      <c r="AR8" s="18">
        <v>169.21801395744652</v>
      </c>
      <c r="AS8" s="18">
        <v>171.37569696702229</v>
      </c>
      <c r="AT8" s="18"/>
      <c r="AU8" s="18">
        <v>173.78495942176849</v>
      </c>
      <c r="AV8" s="18">
        <v>176.0391061596776</v>
      </c>
      <c r="AW8" s="18">
        <v>175.76256839533141</v>
      </c>
      <c r="AX8" s="18">
        <v>175.6938947647285</v>
      </c>
      <c r="AY8" s="18"/>
      <c r="AZ8" s="18">
        <v>180.587633999183</v>
      </c>
      <c r="BA8" s="18">
        <v>179.1040782530485</v>
      </c>
      <c r="BB8" s="18">
        <v>178.5154804938521</v>
      </c>
      <c r="BC8" s="18">
        <v>176.89262888285441</v>
      </c>
      <c r="BD8" s="18"/>
      <c r="BE8" s="18">
        <v>184.39616236232678</v>
      </c>
      <c r="BF8" s="18">
        <v>184.36539090911759</v>
      </c>
      <c r="BG8" s="18">
        <v>185.55356463614569</v>
      </c>
      <c r="BH8" s="18">
        <v>189.7257517236979</v>
      </c>
      <c r="BI8" s="18"/>
      <c r="BJ8" s="18">
        <v>184.59957553364089</v>
      </c>
      <c r="BK8" s="18">
        <v>187.6264855800618</v>
      </c>
      <c r="BL8" s="18">
        <v>189.2284206692018</v>
      </c>
      <c r="BM8" s="18">
        <v>190.1378324811686</v>
      </c>
      <c r="BN8" s="18"/>
      <c r="BO8" s="18">
        <v>191.79496258555957</v>
      </c>
      <c r="BP8" s="18">
        <v>193.88390187103141</v>
      </c>
      <c r="BQ8" s="18">
        <v>195.78027729037998</v>
      </c>
      <c r="BR8" s="18">
        <v>198.61666052544899</v>
      </c>
      <c r="BS8" s="18"/>
      <c r="BT8" s="18">
        <v>203.97185901319003</v>
      </c>
      <c r="BU8" s="18">
        <v>207.8283150658873</v>
      </c>
      <c r="BV8" s="18">
        <v>210.86401443498679</v>
      </c>
      <c r="BW8" s="18">
        <v>214.49461535010289</v>
      </c>
      <c r="BX8" s="18"/>
      <c r="BY8" s="18">
        <v>216.7900937951182</v>
      </c>
      <c r="BZ8" s="18">
        <v>218.7183228334554</v>
      </c>
      <c r="CA8" s="18">
        <v>219.7820052589708</v>
      </c>
      <c r="CB8" s="18">
        <v>222.47119173820363</v>
      </c>
      <c r="CC8" s="18"/>
      <c r="CD8" s="18">
        <v>225.63372350730799</v>
      </c>
      <c r="CE8" s="18">
        <v>228.92834270993501</v>
      </c>
      <c r="CF8" s="18">
        <v>233.0899666945819</v>
      </c>
      <c r="CG8" s="18">
        <v>237.24550729268918</v>
      </c>
      <c r="CH8" s="18"/>
      <c r="CI8" s="18">
        <v>236.03460036262942</v>
      </c>
      <c r="CJ8" s="18">
        <v>243.52699858373097</v>
      </c>
      <c r="CK8" s="18">
        <v>246.98878873649571</v>
      </c>
      <c r="CL8" s="18">
        <v>251.62214877748082</v>
      </c>
      <c r="CM8" s="18"/>
      <c r="CN8" s="18">
        <v>253.1103607379078</v>
      </c>
      <c r="CO8" s="18">
        <v>256.87363746167625</v>
      </c>
      <c r="CP8" s="18">
        <v>258.04179127677799</v>
      </c>
      <c r="CQ8" s="18">
        <v>259.43294211344789</v>
      </c>
      <c r="CR8" s="18"/>
      <c r="CS8" s="18">
        <v>265.03376808207707</v>
      </c>
      <c r="CT8" s="18">
        <v>330.79234008290553</v>
      </c>
    </row>
    <row r="9" spans="1:98" x14ac:dyDescent="0.3">
      <c r="A9" s="19" t="s">
        <v>226</v>
      </c>
      <c r="B9" s="18">
        <v>59.737603443350793</v>
      </c>
      <c r="C9" s="18">
        <v>62.763614831838296</v>
      </c>
      <c r="D9" s="18">
        <v>62.096572628870504</v>
      </c>
      <c r="E9" s="18">
        <v>56.533209095940293</v>
      </c>
      <c r="F9" s="18"/>
      <c r="G9" s="18">
        <v>63.202200357306694</v>
      </c>
      <c r="H9" s="18">
        <v>58.980374444143997</v>
      </c>
      <c r="I9" s="18">
        <v>54.628626733830195</v>
      </c>
      <c r="J9" s="18">
        <v>66.609798464719105</v>
      </c>
      <c r="K9" s="18"/>
      <c r="L9" s="18">
        <v>66.301174089472397</v>
      </c>
      <c r="M9" s="18">
        <v>63.922447588120605</v>
      </c>
      <c r="N9" s="18">
        <v>58.046158489552404</v>
      </c>
      <c r="O9" s="18">
        <v>58.608219832854495</v>
      </c>
      <c r="P9" s="18"/>
      <c r="Q9" s="18">
        <v>51.862397685736696</v>
      </c>
      <c r="R9" s="18">
        <v>56.6043774404787</v>
      </c>
      <c r="S9" s="18">
        <v>61.336828121184496</v>
      </c>
      <c r="T9" s="18">
        <v>55.558396752600103</v>
      </c>
      <c r="U9" s="18"/>
      <c r="V9" s="18">
        <v>59.354296671978197</v>
      </c>
      <c r="W9" s="18">
        <v>53.827773170929007</v>
      </c>
      <c r="X9" s="18">
        <v>56.015740626387405</v>
      </c>
      <c r="Y9" s="18">
        <v>62.477189530705402</v>
      </c>
      <c r="Z9" s="18"/>
      <c r="AA9" s="18">
        <v>69.204949576105406</v>
      </c>
      <c r="AB9" s="18">
        <v>63.912043176112306</v>
      </c>
      <c r="AC9" s="18">
        <v>62.257333734485194</v>
      </c>
      <c r="AD9" s="18">
        <v>62.182673513297203</v>
      </c>
      <c r="AE9" s="18"/>
      <c r="AF9" s="18">
        <v>66.280013269096401</v>
      </c>
      <c r="AG9" s="18">
        <v>67.382969075625994</v>
      </c>
      <c r="AH9" s="18">
        <v>65.5910838140571</v>
      </c>
      <c r="AI9" s="18">
        <v>63.849933841220604</v>
      </c>
      <c r="AJ9" s="18"/>
      <c r="AK9" s="18">
        <v>66.851571655387104</v>
      </c>
      <c r="AL9" s="18">
        <v>78.065522894064301</v>
      </c>
      <c r="AM9" s="18">
        <v>73.603619307400209</v>
      </c>
      <c r="AN9" s="18">
        <v>60.935286143148204</v>
      </c>
      <c r="AO9" s="18"/>
      <c r="AP9" s="18">
        <v>73.301806811556304</v>
      </c>
      <c r="AQ9" s="18">
        <v>69.784294332936895</v>
      </c>
      <c r="AR9" s="18">
        <v>65.354967044164098</v>
      </c>
      <c r="AS9" s="18">
        <v>77.944105290079392</v>
      </c>
      <c r="AT9" s="18"/>
      <c r="AU9" s="18">
        <v>67.446830019124903</v>
      </c>
      <c r="AV9" s="18">
        <v>67.917903285218614</v>
      </c>
      <c r="AW9" s="18">
        <v>78.459849121368308</v>
      </c>
      <c r="AX9" s="18">
        <v>81.753888832781286</v>
      </c>
      <c r="AY9" s="18"/>
      <c r="AZ9" s="18">
        <v>72.66993986662979</v>
      </c>
      <c r="BA9" s="18">
        <v>77.893077930481411</v>
      </c>
      <c r="BB9" s="18">
        <v>81.386954557978697</v>
      </c>
      <c r="BC9" s="18">
        <v>72.872870362348095</v>
      </c>
      <c r="BD9" s="18"/>
      <c r="BE9" s="18">
        <v>81.108013837700511</v>
      </c>
      <c r="BF9" s="18">
        <v>80.832423466518705</v>
      </c>
      <c r="BG9" s="18">
        <v>86.212086994375809</v>
      </c>
      <c r="BH9" s="18">
        <v>81.118456255664498</v>
      </c>
      <c r="BI9" s="18"/>
      <c r="BJ9" s="18">
        <v>84.796359451925497</v>
      </c>
      <c r="BK9" s="18">
        <v>95.65190748179181</v>
      </c>
      <c r="BL9" s="18">
        <v>88.602885825793592</v>
      </c>
      <c r="BM9" s="18">
        <v>80.537557555180797</v>
      </c>
      <c r="BN9" s="18"/>
      <c r="BO9" s="18">
        <v>85.448698644506706</v>
      </c>
      <c r="BP9" s="18">
        <v>88.525562753068499</v>
      </c>
      <c r="BQ9" s="18">
        <v>83.752445392332191</v>
      </c>
      <c r="BR9" s="18">
        <v>104.47691702346701</v>
      </c>
      <c r="BS9" s="18"/>
      <c r="BT9" s="18">
        <v>105.71210279919369</v>
      </c>
      <c r="BU9" s="18">
        <v>94.044312912340402</v>
      </c>
      <c r="BV9" s="18">
        <v>93.509995954052897</v>
      </c>
      <c r="BW9" s="18">
        <v>95.617109042910499</v>
      </c>
      <c r="BX9" s="18"/>
      <c r="BY9" s="18">
        <v>95.763015349570793</v>
      </c>
      <c r="BZ9" s="18">
        <v>98.380911759972108</v>
      </c>
      <c r="CA9" s="18">
        <v>98.907397685583305</v>
      </c>
      <c r="CB9" s="18">
        <v>112.53206157912879</v>
      </c>
      <c r="CC9" s="18"/>
      <c r="CD9" s="18">
        <v>100.7493230939714</v>
      </c>
      <c r="CE9" s="18">
        <v>113.1116016471465</v>
      </c>
      <c r="CF9" s="18">
        <v>119.80893388634379</v>
      </c>
      <c r="CG9" s="18">
        <v>106.19460116802229</v>
      </c>
      <c r="CH9" s="18"/>
      <c r="CI9" s="18">
        <v>114.20978833116091</v>
      </c>
      <c r="CJ9" s="18">
        <v>102.125547539392</v>
      </c>
      <c r="CK9" s="18">
        <v>145.96203246937321</v>
      </c>
      <c r="CL9" s="18">
        <v>132.56909519974192</v>
      </c>
      <c r="CM9" s="18"/>
      <c r="CN9" s="18">
        <v>126.39157680003649</v>
      </c>
      <c r="CO9" s="18">
        <v>123.59051894540819</v>
      </c>
      <c r="CP9" s="18">
        <v>104.71086489209469</v>
      </c>
      <c r="CQ9" s="18">
        <v>123.7107165836867</v>
      </c>
      <c r="CR9" s="18"/>
      <c r="CS9" s="18">
        <v>132.43940227025999</v>
      </c>
      <c r="CT9" s="18">
        <v>81.416643745918165</v>
      </c>
    </row>
    <row r="10" spans="1:98" x14ac:dyDescent="0.3">
      <c r="A10" s="20" t="s">
        <v>227</v>
      </c>
      <c r="B10" s="18">
        <v>34.679351686965504</v>
      </c>
      <c r="C10" s="18">
        <v>34.787230956337801</v>
      </c>
      <c r="D10" s="18">
        <v>35.043099825576398</v>
      </c>
      <c r="E10" s="18">
        <v>35.449554505766798</v>
      </c>
      <c r="F10" s="18"/>
      <c r="G10" s="18">
        <v>35.966992450014601</v>
      </c>
      <c r="H10" s="18">
        <v>36.691627532895602</v>
      </c>
      <c r="I10" s="18">
        <v>37.586240719183294</v>
      </c>
      <c r="J10" s="18">
        <v>38.666289092080703</v>
      </c>
      <c r="K10" s="18"/>
      <c r="L10" s="18">
        <v>39.895216915645904</v>
      </c>
      <c r="M10" s="18">
        <v>40.986145409005601</v>
      </c>
      <c r="N10" s="18">
        <v>41.884201700642102</v>
      </c>
      <c r="O10" s="18">
        <v>42.590911318451603</v>
      </c>
      <c r="P10" s="18"/>
      <c r="Q10" s="18">
        <v>43.047416680430999</v>
      </c>
      <c r="R10" s="18">
        <v>43.065059598075905</v>
      </c>
      <c r="S10" s="18">
        <v>42.567613236020506</v>
      </c>
      <c r="T10" s="18">
        <v>41.593141327428697</v>
      </c>
      <c r="U10" s="18"/>
      <c r="V10" s="18">
        <v>40.1097989860978</v>
      </c>
      <c r="W10" s="18">
        <v>39.428280967742808</v>
      </c>
      <c r="X10" s="18">
        <v>39.511172995881509</v>
      </c>
      <c r="Y10" s="18">
        <v>40.3790668290128</v>
      </c>
      <c r="Z10" s="18"/>
      <c r="AA10" s="18">
        <v>42.023545995622698</v>
      </c>
      <c r="AB10" s="18">
        <v>42.887873877066909</v>
      </c>
      <c r="AC10" s="18">
        <v>42.911642333492495</v>
      </c>
      <c r="AD10" s="18">
        <v>42.064884327786999</v>
      </c>
      <c r="AE10" s="18"/>
      <c r="AF10" s="18">
        <v>40.273505547696899</v>
      </c>
      <c r="AG10" s="18">
        <v>39.28302785828491</v>
      </c>
      <c r="AH10" s="18">
        <v>39.098162411831296</v>
      </c>
      <c r="AI10" s="18">
        <v>39.767304182186898</v>
      </c>
      <c r="AJ10" s="18"/>
      <c r="AK10" s="18">
        <v>41.259181700640809</v>
      </c>
      <c r="AL10" s="18">
        <v>42.250404354646207</v>
      </c>
      <c r="AM10" s="18">
        <v>42.7283911078584</v>
      </c>
      <c r="AN10" s="18">
        <v>42.698022836854491</v>
      </c>
      <c r="AO10" s="18"/>
      <c r="AP10" s="18">
        <v>42.131681525124392</v>
      </c>
      <c r="AQ10" s="18">
        <v>42.019036177015195</v>
      </c>
      <c r="AR10" s="18">
        <v>42.3519989817176</v>
      </c>
      <c r="AS10" s="18">
        <v>43.146212059443798</v>
      </c>
      <c r="AT10" s="18"/>
      <c r="AU10" s="18">
        <v>44.404890588345808</v>
      </c>
      <c r="AV10" s="18">
        <v>45.508542622900201</v>
      </c>
      <c r="AW10" s="18">
        <v>46.408939502257006</v>
      </c>
      <c r="AX10" s="18">
        <v>47.117627286496898</v>
      </c>
      <c r="AY10" s="18"/>
      <c r="AZ10" s="18">
        <v>47.627759956702405</v>
      </c>
      <c r="BA10" s="18">
        <v>48.160655785968302</v>
      </c>
      <c r="BB10" s="18">
        <v>48.707013161924891</v>
      </c>
      <c r="BC10" s="18">
        <v>49.265200870032494</v>
      </c>
      <c r="BD10" s="18"/>
      <c r="BE10" s="18">
        <v>49.852302177200102</v>
      </c>
      <c r="BF10" s="18">
        <v>50.457136133502502</v>
      </c>
      <c r="BG10" s="18">
        <v>51.061061679626796</v>
      </c>
      <c r="BH10" s="18">
        <v>51.653655016131495</v>
      </c>
      <c r="BI10" s="18"/>
      <c r="BJ10" s="18">
        <v>52.272379423626901</v>
      </c>
      <c r="BK10" s="18">
        <v>52.831895424841306</v>
      </c>
      <c r="BL10" s="18">
        <v>53.322037884667992</v>
      </c>
      <c r="BM10" s="18">
        <v>53.730499004655798</v>
      </c>
      <c r="BN10" s="18"/>
      <c r="BO10" s="18">
        <v>54.115872145281202</v>
      </c>
      <c r="BP10" s="18">
        <v>54.788209416478807</v>
      </c>
      <c r="BQ10" s="18">
        <v>55.739288427943798</v>
      </c>
      <c r="BR10" s="18">
        <v>56.943404989024998</v>
      </c>
      <c r="BS10" s="18"/>
      <c r="BT10" s="18">
        <v>58.435356297673493</v>
      </c>
      <c r="BU10" s="18">
        <v>59.643553511661608</v>
      </c>
      <c r="BV10" s="18">
        <v>60.536686346899707</v>
      </c>
      <c r="BW10" s="18">
        <v>61.190255453887303</v>
      </c>
      <c r="BX10" s="18"/>
      <c r="BY10" s="18">
        <v>61.818866179500006</v>
      </c>
      <c r="BZ10" s="18">
        <v>62.513678523829405</v>
      </c>
      <c r="CA10" s="18">
        <v>63.380347755802191</v>
      </c>
      <c r="CB10" s="18">
        <v>64.389107540868395</v>
      </c>
      <c r="CC10" s="18"/>
      <c r="CD10" s="18">
        <v>65.437411043235699</v>
      </c>
      <c r="CE10" s="18">
        <v>66.595160636116802</v>
      </c>
      <c r="CF10" s="18">
        <v>67.649654819740704</v>
      </c>
      <c r="CG10" s="18">
        <v>68.504773500907788</v>
      </c>
      <c r="CH10" s="18"/>
      <c r="CI10" s="18">
        <v>69.208053533571615</v>
      </c>
      <c r="CJ10" s="18">
        <v>69.903083162403107</v>
      </c>
      <c r="CK10" s="18">
        <v>70.574021426808798</v>
      </c>
      <c r="CL10" s="18">
        <v>71.248841877216407</v>
      </c>
      <c r="CM10" s="18"/>
      <c r="CN10" s="18">
        <v>71.987556665059799</v>
      </c>
      <c r="CO10" s="18">
        <v>72.809616926935604</v>
      </c>
      <c r="CP10" s="18">
        <v>73.684405979684414</v>
      </c>
      <c r="CQ10" s="18">
        <v>74.615864542605209</v>
      </c>
      <c r="CR10" s="18"/>
      <c r="CS10" s="18">
        <v>75.686601989681208</v>
      </c>
      <c r="CT10" s="18">
        <v>76.236120562075044</v>
      </c>
    </row>
    <row r="11" spans="1:98" ht="15" thickBot="1" x14ac:dyDescent="0.35">
      <c r="A11" s="21" t="s">
        <v>228</v>
      </c>
      <c r="B11" s="18">
        <v>26.0400899394362</v>
      </c>
      <c r="C11" s="18">
        <v>27.631329390371988</v>
      </c>
      <c r="D11" s="18">
        <v>23.39897422962369</v>
      </c>
      <c r="E11" s="18">
        <v>22.2324490953241</v>
      </c>
      <c r="F11" s="18"/>
      <c r="G11" s="18">
        <v>26.047048083675193</v>
      </c>
      <c r="H11" s="18">
        <v>23.262154702286807</v>
      </c>
      <c r="I11" s="18">
        <v>21.563270971495896</v>
      </c>
      <c r="J11" s="18">
        <v>19.782523627825896</v>
      </c>
      <c r="K11" s="18"/>
      <c r="L11" s="18">
        <v>24.959451990390392</v>
      </c>
      <c r="M11" s="18">
        <v>24.190531499990897</v>
      </c>
      <c r="N11" s="18">
        <v>24.763254277910406</v>
      </c>
      <c r="O11" s="18">
        <v>21.956742460380397</v>
      </c>
      <c r="P11" s="18"/>
      <c r="Q11" s="18">
        <v>16.002973804162991</v>
      </c>
      <c r="R11" s="18">
        <v>15.317074119535803</v>
      </c>
      <c r="S11" s="18">
        <v>15.200335221671303</v>
      </c>
      <c r="T11" s="18">
        <v>16.338306069124897</v>
      </c>
      <c r="U11" s="18"/>
      <c r="V11" s="18">
        <v>15.451805979168597</v>
      </c>
      <c r="W11" s="18">
        <v>17.658896582291895</v>
      </c>
      <c r="X11" s="18">
        <v>17.715050864467408</v>
      </c>
      <c r="Y11" s="18">
        <v>16.834856149463995</v>
      </c>
      <c r="Z11" s="18"/>
      <c r="AA11" s="18">
        <v>16.492853739084104</v>
      </c>
      <c r="AB11" s="18">
        <v>18.147998450615809</v>
      </c>
      <c r="AC11" s="18">
        <v>25.975651769957494</v>
      </c>
      <c r="AD11" s="18">
        <v>34.398801743154706</v>
      </c>
      <c r="AE11" s="18"/>
      <c r="AF11" s="18">
        <v>42.937716944748608</v>
      </c>
      <c r="AG11" s="18">
        <v>53.267961349611596</v>
      </c>
      <c r="AH11" s="18">
        <v>58.227764474751297</v>
      </c>
      <c r="AI11" s="18">
        <v>62.242557230888593</v>
      </c>
      <c r="AJ11" s="18"/>
      <c r="AK11" s="18">
        <v>63.500988863636699</v>
      </c>
      <c r="AL11" s="18">
        <v>52.179330289344101</v>
      </c>
      <c r="AM11" s="18">
        <v>49.050588133183801</v>
      </c>
      <c r="AN11" s="18">
        <v>60.329092713834804</v>
      </c>
      <c r="AO11" s="18"/>
      <c r="AP11" s="18">
        <v>60.0304384886375</v>
      </c>
      <c r="AQ11" s="18">
        <v>64.676486473830096</v>
      </c>
      <c r="AR11" s="18">
        <v>70.107090352873513</v>
      </c>
      <c r="AS11" s="18">
        <v>59.716155048538603</v>
      </c>
      <c r="AT11" s="18"/>
      <c r="AU11" s="18">
        <v>67.251716397647698</v>
      </c>
      <c r="AV11" s="18">
        <v>69.347435977232607</v>
      </c>
      <c r="AW11" s="18">
        <v>63.470904412886306</v>
      </c>
      <c r="AX11" s="18">
        <v>57.786943212233396</v>
      </c>
      <c r="AY11" s="18"/>
      <c r="AZ11" s="18">
        <v>55.779573502532905</v>
      </c>
      <c r="BA11" s="18">
        <v>57.078383824098196</v>
      </c>
      <c r="BB11" s="18">
        <v>60.506783346437601</v>
      </c>
      <c r="BC11" s="18">
        <v>62.508099718425598</v>
      </c>
      <c r="BD11" s="18"/>
      <c r="BE11" s="18">
        <v>61.965957872920796</v>
      </c>
      <c r="BF11" s="18">
        <v>61.717380326803493</v>
      </c>
      <c r="BG11" s="18">
        <v>63.939243783226296</v>
      </c>
      <c r="BH11" s="18">
        <v>68.532937385724395</v>
      </c>
      <c r="BI11" s="18"/>
      <c r="BJ11" s="18">
        <v>58.825700623597896</v>
      </c>
      <c r="BK11" s="18">
        <v>67.268855748900293</v>
      </c>
      <c r="BL11" s="18">
        <v>66.301420775100198</v>
      </c>
      <c r="BM11" s="18">
        <v>66.729826471535901</v>
      </c>
      <c r="BN11" s="18"/>
      <c r="BO11" s="18">
        <v>68.158812292027406</v>
      </c>
      <c r="BP11" s="18">
        <v>65.827493743466903</v>
      </c>
      <c r="BQ11" s="18">
        <v>64.882947836032486</v>
      </c>
      <c r="BR11" s="18">
        <v>67.279609512745196</v>
      </c>
      <c r="BS11" s="18"/>
      <c r="BT11" s="18">
        <v>70.231826508505691</v>
      </c>
      <c r="BU11" s="18">
        <v>69.265842045775898</v>
      </c>
      <c r="BV11" s="18">
        <v>70.149054865251202</v>
      </c>
      <c r="BW11" s="18">
        <v>69.013405139243105</v>
      </c>
      <c r="BX11" s="18"/>
      <c r="BY11" s="18">
        <v>72.145120169035408</v>
      </c>
      <c r="BZ11" s="18">
        <v>76.632503074371698</v>
      </c>
      <c r="CA11" s="18">
        <v>82.453419258649305</v>
      </c>
      <c r="CB11" s="18">
        <v>85.746957497943697</v>
      </c>
      <c r="CC11" s="18"/>
      <c r="CD11" s="18">
        <v>79.697655938940812</v>
      </c>
      <c r="CE11" s="18">
        <v>78.940801276267706</v>
      </c>
      <c r="CF11" s="18">
        <v>79.141521693214898</v>
      </c>
      <c r="CG11" s="18">
        <v>79.692021091576592</v>
      </c>
      <c r="CH11" s="18"/>
      <c r="CI11" s="18">
        <v>76.361182571797002</v>
      </c>
      <c r="CJ11" s="18">
        <v>86.632602911494203</v>
      </c>
      <c r="CK11" s="18">
        <v>82.075852368820989</v>
      </c>
      <c r="CL11" s="18">
        <v>84.421362147887805</v>
      </c>
      <c r="CM11" s="18"/>
      <c r="CN11" s="18">
        <v>86.784910991880821</v>
      </c>
      <c r="CO11" s="18">
        <v>87.693782352190198</v>
      </c>
      <c r="CP11" s="18">
        <v>88.108905593547306</v>
      </c>
      <c r="CQ11" s="18">
        <v>86.895277131510696</v>
      </c>
      <c r="CR11" s="18"/>
      <c r="CS11" s="18">
        <v>90.40591566602032</v>
      </c>
      <c r="CT11" s="18">
        <v>108.73462755163187</v>
      </c>
    </row>
    <row r="12" spans="1:98" ht="15.6" thickTop="1" thickBot="1" x14ac:dyDescent="0.35">
      <c r="A12" s="22" t="s">
        <v>9</v>
      </c>
      <c r="B12" s="23">
        <v>491.20307311542433</v>
      </c>
      <c r="C12" s="23">
        <v>499.97501413436049</v>
      </c>
      <c r="D12" s="23">
        <v>496.85711409640788</v>
      </c>
      <c r="E12" s="23">
        <v>518.34370154268311</v>
      </c>
      <c r="F12" s="23"/>
      <c r="G12" s="23">
        <v>503.17700788930529</v>
      </c>
      <c r="H12" s="23">
        <v>509.62453694094671</v>
      </c>
      <c r="I12" s="23">
        <v>530.57915402311801</v>
      </c>
      <c r="J12" s="23">
        <v>523.02386881188602</v>
      </c>
      <c r="K12" s="23"/>
      <c r="L12" s="23">
        <v>526.99606368057221</v>
      </c>
      <c r="M12" s="23">
        <v>535.01516804765924</v>
      </c>
      <c r="N12" s="23">
        <v>516.03457645629692</v>
      </c>
      <c r="O12" s="23">
        <v>507.55237549871151</v>
      </c>
      <c r="P12" s="23"/>
      <c r="Q12" s="23">
        <v>564.88464189355523</v>
      </c>
      <c r="R12" s="23">
        <v>550.96268301258374</v>
      </c>
      <c r="S12" s="23">
        <v>578.98992441840869</v>
      </c>
      <c r="T12" s="23">
        <v>556.42056676635093</v>
      </c>
      <c r="U12" s="23"/>
      <c r="V12" s="23">
        <v>561.97464192311759</v>
      </c>
      <c r="W12" s="23">
        <v>564.47134224404363</v>
      </c>
      <c r="X12" s="23">
        <v>561.13952970180571</v>
      </c>
      <c r="Y12" s="23">
        <v>568.65480389902314</v>
      </c>
      <c r="Z12" s="23"/>
      <c r="AA12" s="23">
        <v>553.50866419125668</v>
      </c>
      <c r="AB12" s="23">
        <v>564.70982468302941</v>
      </c>
      <c r="AC12" s="23">
        <v>581.10266664130927</v>
      </c>
      <c r="AD12" s="23">
        <v>599.50202155461102</v>
      </c>
      <c r="AE12" s="23"/>
      <c r="AF12" s="23">
        <v>632.12624071780078</v>
      </c>
      <c r="AG12" s="23">
        <v>647.53457650295195</v>
      </c>
      <c r="AH12" s="23">
        <v>682.50630078531253</v>
      </c>
      <c r="AI12" s="23">
        <v>696.78588199393266</v>
      </c>
      <c r="AJ12" s="23"/>
      <c r="AK12" s="23">
        <v>715.32136779504935</v>
      </c>
      <c r="AL12" s="23">
        <v>674.52625478351979</v>
      </c>
      <c r="AM12" s="23">
        <v>682.56633215860495</v>
      </c>
      <c r="AN12" s="23">
        <v>741.40704526282695</v>
      </c>
      <c r="AO12" s="23"/>
      <c r="AP12" s="23">
        <v>711.36641738005187</v>
      </c>
      <c r="AQ12" s="23">
        <v>705.71073792951006</v>
      </c>
      <c r="AR12" s="23">
        <v>743.62103040834427</v>
      </c>
      <c r="AS12" s="23">
        <v>742.44890305293552</v>
      </c>
      <c r="AT12" s="23"/>
      <c r="AU12" s="23">
        <v>722.93382328190387</v>
      </c>
      <c r="AV12" s="23">
        <v>795.8593262014117</v>
      </c>
      <c r="AW12" s="23">
        <v>734.97974975620195</v>
      </c>
      <c r="AX12" s="23">
        <v>718.90210076048561</v>
      </c>
      <c r="AY12" s="23"/>
      <c r="AZ12" s="23">
        <v>741.96895931930635</v>
      </c>
      <c r="BA12" s="23">
        <v>719.76408000632796</v>
      </c>
      <c r="BB12" s="23">
        <v>745.87202538382451</v>
      </c>
      <c r="BC12" s="23">
        <v>752.39353644044593</v>
      </c>
      <c r="BD12" s="23"/>
      <c r="BE12" s="23">
        <v>715.54723434020707</v>
      </c>
      <c r="BF12" s="23">
        <v>742.71735815311285</v>
      </c>
      <c r="BG12" s="23">
        <v>735.91817688963943</v>
      </c>
      <c r="BH12" s="23">
        <v>729.90679860921875</v>
      </c>
      <c r="BI12" s="23"/>
      <c r="BJ12" s="23">
        <v>755.80753552402177</v>
      </c>
      <c r="BK12" s="23">
        <v>728.98024398918608</v>
      </c>
      <c r="BL12" s="23">
        <v>754.97780378109553</v>
      </c>
      <c r="BM12" s="23">
        <v>782.73135531766889</v>
      </c>
      <c r="BN12" s="23"/>
      <c r="BO12" s="23">
        <v>800.03640151120476</v>
      </c>
      <c r="BP12" s="23">
        <v>822.22418181226362</v>
      </c>
      <c r="BQ12" s="23">
        <v>797.40166339583482</v>
      </c>
      <c r="BR12" s="23">
        <v>757.2913298026798</v>
      </c>
      <c r="BS12" s="23"/>
      <c r="BT12" s="23">
        <v>862.32224694558499</v>
      </c>
      <c r="BU12" s="23">
        <v>812.35086696041014</v>
      </c>
      <c r="BV12" s="23">
        <v>866.11847625720361</v>
      </c>
      <c r="BW12" s="23">
        <v>855.10285283718497</v>
      </c>
      <c r="BX12" s="23"/>
      <c r="BY12" s="23">
        <v>860.081717082556</v>
      </c>
      <c r="BZ12" s="23">
        <v>878.20697983214268</v>
      </c>
      <c r="CA12" s="23">
        <v>880.02291385601279</v>
      </c>
      <c r="CB12" s="23">
        <v>965.01838922928812</v>
      </c>
      <c r="CC12" s="23"/>
      <c r="CD12" s="23">
        <v>898.37099429630757</v>
      </c>
      <c r="CE12" s="23">
        <v>934.57335658899524</v>
      </c>
      <c r="CF12" s="23">
        <v>990.3309873126982</v>
      </c>
      <c r="CG12" s="23">
        <v>1102.4226618020002</v>
      </c>
      <c r="CH12" s="23"/>
      <c r="CI12" s="23">
        <v>1027.9501445126587</v>
      </c>
      <c r="CJ12" s="23">
        <v>1038.500266233041</v>
      </c>
      <c r="CK12" s="23">
        <v>995.75091395741754</v>
      </c>
      <c r="CL12" s="23">
        <v>987.43767529688193</v>
      </c>
      <c r="CM12" s="23"/>
      <c r="CN12" s="23">
        <v>1023.1624615793758</v>
      </c>
      <c r="CO12" s="23">
        <v>1055.401511281392</v>
      </c>
      <c r="CP12" s="23">
        <v>1032.143302069888</v>
      </c>
      <c r="CQ12" s="23">
        <v>989.50562569232011</v>
      </c>
      <c r="CR12" s="23"/>
      <c r="CS12" s="23">
        <v>1011.0158006794893</v>
      </c>
      <c r="CT12" s="23">
        <v>1097.396560476908</v>
      </c>
    </row>
    <row r="13" spans="1:98" ht="15" thickTop="1" x14ac:dyDescent="0.3">
      <c r="A13" s="19" t="s">
        <v>229</v>
      </c>
      <c r="B13" s="18">
        <v>221.4678178100236</v>
      </c>
      <c r="C13" s="18">
        <v>217.61609836282582</v>
      </c>
      <c r="D13" s="18">
        <v>210.60134572087287</v>
      </c>
      <c r="E13" s="18">
        <v>197.55741956931482</v>
      </c>
      <c r="F13" s="18"/>
      <c r="G13" s="18">
        <v>188.90875506483124</v>
      </c>
      <c r="H13" s="18">
        <v>183.9848104055217</v>
      </c>
      <c r="I13" s="18">
        <v>185.34509747445381</v>
      </c>
      <c r="J13" s="18">
        <v>193.77673777504617</v>
      </c>
      <c r="K13" s="18"/>
      <c r="L13" s="18">
        <v>181.39387526884371</v>
      </c>
      <c r="M13" s="18">
        <v>177.21094341724918</v>
      </c>
      <c r="N13" s="18">
        <v>167.77220005348516</v>
      </c>
      <c r="O13" s="18">
        <v>159.445949547662</v>
      </c>
      <c r="P13" s="18"/>
      <c r="Q13" s="18">
        <v>186.85216398150624</v>
      </c>
      <c r="R13" s="18">
        <v>179.60025048698694</v>
      </c>
      <c r="S13" s="18">
        <v>179.09724995600502</v>
      </c>
      <c r="T13" s="18">
        <v>168.54467097548834</v>
      </c>
      <c r="U13" s="18"/>
      <c r="V13" s="18">
        <v>175.00272959723978</v>
      </c>
      <c r="W13" s="18">
        <v>176.61413219952524</v>
      </c>
      <c r="X13" s="18">
        <v>179.01413439272883</v>
      </c>
      <c r="Y13" s="18">
        <v>195.03720625994509</v>
      </c>
      <c r="Z13" s="18"/>
      <c r="AA13" s="18">
        <v>190.90642163780566</v>
      </c>
      <c r="AB13" s="18">
        <v>195.68646761294454</v>
      </c>
      <c r="AC13" s="18">
        <v>210.61048013529529</v>
      </c>
      <c r="AD13" s="18">
        <v>197.28942066568007</v>
      </c>
      <c r="AE13" s="18"/>
      <c r="AF13" s="18">
        <v>176.00032041158832</v>
      </c>
      <c r="AG13" s="18">
        <v>165.88894423362018</v>
      </c>
      <c r="AH13" s="18">
        <v>164.82637672645927</v>
      </c>
      <c r="AI13" s="18">
        <v>173.77535862833324</v>
      </c>
      <c r="AJ13" s="18"/>
      <c r="AK13" s="18">
        <v>185.6631523244838</v>
      </c>
      <c r="AL13" s="18">
        <v>188.32790793656929</v>
      </c>
      <c r="AM13" s="18">
        <v>180.35258164416123</v>
      </c>
      <c r="AN13" s="18">
        <v>176.77435809478581</v>
      </c>
      <c r="AO13" s="18"/>
      <c r="AP13" s="18">
        <v>171.05407073653149</v>
      </c>
      <c r="AQ13" s="18">
        <v>170.47176483551809</v>
      </c>
      <c r="AR13" s="18">
        <v>177.99049076870961</v>
      </c>
      <c r="AS13" s="18">
        <v>184.12296410001622</v>
      </c>
      <c r="AT13" s="18"/>
      <c r="AU13" s="18">
        <v>218.48456570070402</v>
      </c>
      <c r="AV13" s="18">
        <v>218.30685294528166</v>
      </c>
      <c r="AW13" s="18">
        <v>209.76201722929096</v>
      </c>
      <c r="AX13" s="18">
        <v>199.98456412472325</v>
      </c>
      <c r="AY13" s="18"/>
      <c r="AZ13" s="18">
        <v>204.71557009576196</v>
      </c>
      <c r="BA13" s="18">
        <v>190.99665815121762</v>
      </c>
      <c r="BB13" s="18">
        <v>195.66299829118435</v>
      </c>
      <c r="BC13" s="18">
        <v>190.11554347215056</v>
      </c>
      <c r="BD13" s="18"/>
      <c r="BE13" s="18">
        <v>183.29102897824552</v>
      </c>
      <c r="BF13" s="18">
        <v>182.31295176979287</v>
      </c>
      <c r="BG13" s="18">
        <v>174.61423891114651</v>
      </c>
      <c r="BH13" s="18">
        <v>170.56476450795577</v>
      </c>
      <c r="BI13" s="18"/>
      <c r="BJ13" s="18">
        <v>162.34791818884108</v>
      </c>
      <c r="BK13" s="18">
        <v>166.33720113023676</v>
      </c>
      <c r="BL13" s="18">
        <v>163.44636699788907</v>
      </c>
      <c r="BM13" s="18">
        <v>170.79325024295028</v>
      </c>
      <c r="BN13" s="18"/>
      <c r="BO13" s="18">
        <v>178.35877297705085</v>
      </c>
      <c r="BP13" s="18">
        <v>173.82555028018672</v>
      </c>
      <c r="BQ13" s="18">
        <v>169.90682412275265</v>
      </c>
      <c r="BR13" s="18">
        <v>163.89312502187229</v>
      </c>
      <c r="BS13" s="18"/>
      <c r="BT13" s="18">
        <v>164.99275899813776</v>
      </c>
      <c r="BU13" s="18">
        <v>171.48185248955059</v>
      </c>
      <c r="BV13" s="18">
        <v>197.40166002558493</v>
      </c>
      <c r="BW13" s="18">
        <v>209.5627284867266</v>
      </c>
      <c r="BX13" s="18"/>
      <c r="BY13" s="18">
        <v>208.72450736536484</v>
      </c>
      <c r="BZ13" s="18">
        <v>209.23547192681346</v>
      </c>
      <c r="CA13" s="18">
        <v>213.47008015069184</v>
      </c>
      <c r="CB13" s="18">
        <v>217.9869405571298</v>
      </c>
      <c r="CC13" s="18"/>
      <c r="CD13" s="18">
        <v>231.76464330532943</v>
      </c>
      <c r="CE13" s="18">
        <v>271.71658422140524</v>
      </c>
      <c r="CF13" s="18">
        <v>274.7494291990493</v>
      </c>
      <c r="CG13" s="18">
        <v>281.53834327421612</v>
      </c>
      <c r="CH13" s="18"/>
      <c r="CI13" s="18">
        <v>284.04635155882687</v>
      </c>
      <c r="CJ13" s="18">
        <v>261.96142249072346</v>
      </c>
      <c r="CK13" s="18">
        <v>242.41639131156498</v>
      </c>
      <c r="CL13" s="18">
        <v>233.99883463888472</v>
      </c>
      <c r="CM13" s="18"/>
      <c r="CN13" s="18">
        <v>225.02276502382023</v>
      </c>
      <c r="CO13" s="18">
        <v>220.15276000831511</v>
      </c>
      <c r="CP13" s="18">
        <v>204.61133801845716</v>
      </c>
      <c r="CQ13" s="18">
        <v>200.1067095890526</v>
      </c>
      <c r="CR13" s="18"/>
      <c r="CS13" s="18">
        <v>193.50309712561332</v>
      </c>
      <c r="CT13" s="18">
        <v>215.23870515748578</v>
      </c>
    </row>
    <row r="14" spans="1:98" x14ac:dyDescent="0.3">
      <c r="A14" s="24" t="s">
        <v>230</v>
      </c>
      <c r="B14" s="18">
        <v>220.484427462535</v>
      </c>
      <c r="C14" s="18">
        <v>216.6131802187403</v>
      </c>
      <c r="D14" s="18">
        <v>209.6722150790161</v>
      </c>
      <c r="E14" s="18">
        <v>195.9653249815492</v>
      </c>
      <c r="F14" s="18"/>
      <c r="G14" s="18">
        <v>187.85707034436788</v>
      </c>
      <c r="H14" s="18">
        <v>182.84620241604051</v>
      </c>
      <c r="I14" s="18">
        <v>184.12050984859127</v>
      </c>
      <c r="J14" s="18">
        <v>192.71904235859338</v>
      </c>
      <c r="K14" s="18"/>
      <c r="L14" s="18">
        <v>180.31348868500459</v>
      </c>
      <c r="M14" s="18">
        <v>176.0210073454723</v>
      </c>
      <c r="N14" s="18">
        <v>166.908645489355</v>
      </c>
      <c r="O14" s="18">
        <v>158.30694943732408</v>
      </c>
      <c r="P14" s="18"/>
      <c r="Q14" s="18">
        <v>185.55675214887509</v>
      </c>
      <c r="R14" s="18">
        <v>178.47456238112483</v>
      </c>
      <c r="S14" s="18">
        <v>177.6933950784458</v>
      </c>
      <c r="T14" s="18">
        <v>167.24418663749321</v>
      </c>
      <c r="U14" s="18"/>
      <c r="V14" s="18">
        <v>173.54527769076566</v>
      </c>
      <c r="W14" s="18">
        <v>174.95953248454651</v>
      </c>
      <c r="X14" s="18">
        <v>177.298197602931</v>
      </c>
      <c r="Y14" s="18">
        <v>193.72109216003079</v>
      </c>
      <c r="Z14" s="18"/>
      <c r="AA14" s="18">
        <v>189.6174758127548</v>
      </c>
      <c r="AB14" s="18">
        <v>193.93033077695102</v>
      </c>
      <c r="AC14" s="18">
        <v>209.25909761109853</v>
      </c>
      <c r="AD14" s="18">
        <v>195.58103419259271</v>
      </c>
      <c r="AE14" s="18"/>
      <c r="AF14" s="18">
        <v>173.67812355383921</v>
      </c>
      <c r="AG14" s="18">
        <v>163.385449898155</v>
      </c>
      <c r="AH14" s="18">
        <v>162.3343266572835</v>
      </c>
      <c r="AI14" s="18">
        <v>171.22309989072329</v>
      </c>
      <c r="AJ14" s="18"/>
      <c r="AK14" s="18">
        <v>183.24168847594112</v>
      </c>
      <c r="AL14" s="18">
        <v>186.37377120085239</v>
      </c>
      <c r="AM14" s="18">
        <v>178.2314074623836</v>
      </c>
      <c r="AN14" s="18">
        <v>174.46413286082301</v>
      </c>
      <c r="AO14" s="18"/>
      <c r="AP14" s="18">
        <v>168.86344463069801</v>
      </c>
      <c r="AQ14" s="18">
        <v>168.27125924392971</v>
      </c>
      <c r="AR14" s="18">
        <v>175.59380659838649</v>
      </c>
      <c r="AS14" s="18">
        <v>181.48303568251569</v>
      </c>
      <c r="AT14" s="18"/>
      <c r="AU14" s="18">
        <v>216.42692623592319</v>
      </c>
      <c r="AV14" s="18">
        <v>215.57535265292682</v>
      </c>
      <c r="AW14" s="18">
        <v>207.35590998582978</v>
      </c>
      <c r="AX14" s="18">
        <v>197.59481112532012</v>
      </c>
      <c r="AY14" s="18"/>
      <c r="AZ14" s="18">
        <v>202.39886075756678</v>
      </c>
      <c r="BA14" s="18">
        <v>188.81495195639579</v>
      </c>
      <c r="BB14" s="18">
        <v>193.1246051990843</v>
      </c>
      <c r="BC14" s="18">
        <v>187.4974327924771</v>
      </c>
      <c r="BD14" s="18"/>
      <c r="BE14" s="18">
        <v>181.12925766108179</v>
      </c>
      <c r="BF14" s="18">
        <v>179.5757900067934</v>
      </c>
      <c r="BG14" s="18">
        <v>172.00724464735632</v>
      </c>
      <c r="BH14" s="18">
        <v>168.15520794693938</v>
      </c>
      <c r="BI14" s="18"/>
      <c r="BJ14" s="18">
        <v>159.3402265794949</v>
      </c>
      <c r="BK14" s="18">
        <v>164.0217373169115</v>
      </c>
      <c r="BL14" s="18">
        <v>160.9426432987284</v>
      </c>
      <c r="BM14" s="18">
        <v>168.28167111221768</v>
      </c>
      <c r="BN14" s="18"/>
      <c r="BO14" s="18">
        <v>175.98691782031352</v>
      </c>
      <c r="BP14" s="18">
        <v>171.13792294297821</v>
      </c>
      <c r="BQ14" s="18">
        <v>167.6206050157576</v>
      </c>
      <c r="BR14" s="18">
        <v>161.9928070223929</v>
      </c>
      <c r="BS14" s="18"/>
      <c r="BT14" s="18">
        <v>161.91658777066911</v>
      </c>
      <c r="BU14" s="18">
        <v>169.27272703189269</v>
      </c>
      <c r="BV14" s="18">
        <v>195.00234799726471</v>
      </c>
      <c r="BW14" s="18">
        <v>207.66633720017339</v>
      </c>
      <c r="BX14" s="18"/>
      <c r="BY14" s="18">
        <v>206.6473807026596</v>
      </c>
      <c r="BZ14" s="18">
        <v>206.99040014882738</v>
      </c>
      <c r="CA14" s="18">
        <v>211.17762277906789</v>
      </c>
      <c r="CB14" s="18">
        <v>214.90759636944509</v>
      </c>
      <c r="CC14" s="18"/>
      <c r="CD14" s="18">
        <v>229.60629739701079</v>
      </c>
      <c r="CE14" s="18">
        <v>269.59890426497981</v>
      </c>
      <c r="CF14" s="18">
        <v>271.95903177527634</v>
      </c>
      <c r="CG14" s="18">
        <v>277.20776656273307</v>
      </c>
      <c r="CH14" s="18"/>
      <c r="CI14" s="18">
        <v>280.94191888601813</v>
      </c>
      <c r="CJ14" s="18">
        <v>258.40665043940885</v>
      </c>
      <c r="CK14" s="18">
        <v>239.34850465173906</v>
      </c>
      <c r="CL14" s="18">
        <v>231.01792602283399</v>
      </c>
      <c r="CM14" s="18"/>
      <c r="CN14" s="18">
        <v>221.66053663579561</v>
      </c>
      <c r="CO14" s="18">
        <v>216.41229311024409</v>
      </c>
      <c r="CP14" s="18">
        <v>200.86483093079519</v>
      </c>
      <c r="CQ14" s="18">
        <v>196.92316454077519</v>
      </c>
      <c r="CR14" s="18"/>
      <c r="CS14" s="18">
        <v>190.01670261320322</v>
      </c>
      <c r="CT14" s="18">
        <v>211.39362444527566</v>
      </c>
    </row>
    <row r="15" spans="1:98" x14ac:dyDescent="0.3">
      <c r="A15" s="25" t="s">
        <v>231</v>
      </c>
      <c r="B15" s="18">
        <v>99.280440142690495</v>
      </c>
      <c r="C15" s="18">
        <v>101.1545343007755</v>
      </c>
      <c r="D15" s="18">
        <v>100.3883597271759</v>
      </c>
      <c r="E15" s="18">
        <v>106.04015664117389</v>
      </c>
      <c r="F15" s="18"/>
      <c r="G15" s="18">
        <v>106.21154026925709</v>
      </c>
      <c r="H15" s="18">
        <v>107.14946472487559</v>
      </c>
      <c r="I15" s="18">
        <v>123.6900266303476</v>
      </c>
      <c r="J15" s="18">
        <v>122.5448564717657</v>
      </c>
      <c r="K15" s="18"/>
      <c r="L15" s="18">
        <v>119.35140393372269</v>
      </c>
      <c r="M15" s="18">
        <v>131.106833536632</v>
      </c>
      <c r="N15" s="18">
        <v>126.0749960136702</v>
      </c>
      <c r="O15" s="18">
        <v>121.29741457631998</v>
      </c>
      <c r="P15" s="18"/>
      <c r="Q15" s="18">
        <v>148.10850330962</v>
      </c>
      <c r="R15" s="18">
        <v>134.21080167037343</v>
      </c>
      <c r="S15" s="18">
        <v>136.4213220337335</v>
      </c>
      <c r="T15" s="18">
        <v>138.88979453172891</v>
      </c>
      <c r="U15" s="18"/>
      <c r="V15" s="18">
        <v>152.94505118440821</v>
      </c>
      <c r="W15" s="18">
        <v>150.10124539577379</v>
      </c>
      <c r="X15" s="18">
        <v>144.092009165408</v>
      </c>
      <c r="Y15" s="18">
        <v>142.89597090235301</v>
      </c>
      <c r="Z15" s="18"/>
      <c r="AA15" s="18">
        <v>128.30880502790023</v>
      </c>
      <c r="AB15" s="18">
        <v>124.62306342956899</v>
      </c>
      <c r="AC15" s="18">
        <v>130.11696260620602</v>
      </c>
      <c r="AD15" s="18">
        <v>133.97516288856343</v>
      </c>
      <c r="AE15" s="18"/>
      <c r="AF15" s="18">
        <v>138.74769993016758</v>
      </c>
      <c r="AG15" s="18">
        <v>143.16035051474199</v>
      </c>
      <c r="AH15" s="18">
        <v>154.77464885333541</v>
      </c>
      <c r="AI15" s="18">
        <v>151.89630070175417</v>
      </c>
      <c r="AJ15" s="18"/>
      <c r="AK15" s="18">
        <v>147.40747811422452</v>
      </c>
      <c r="AL15" s="18">
        <v>154.05996670573791</v>
      </c>
      <c r="AM15" s="18">
        <v>152.87490170862492</v>
      </c>
      <c r="AN15" s="18">
        <v>157.07565347141167</v>
      </c>
      <c r="AO15" s="18"/>
      <c r="AP15" s="18">
        <v>164.6873951961052</v>
      </c>
      <c r="AQ15" s="18">
        <v>157.90891364014095</v>
      </c>
      <c r="AR15" s="18">
        <v>157.20706995005423</v>
      </c>
      <c r="AS15" s="18">
        <v>157.32067785938489</v>
      </c>
      <c r="AT15" s="18"/>
      <c r="AU15" s="18">
        <v>160.46073965783771</v>
      </c>
      <c r="AV15" s="18">
        <v>179.88095615722958</v>
      </c>
      <c r="AW15" s="18">
        <v>159.18831059063982</v>
      </c>
      <c r="AX15" s="18">
        <v>160.42999359429479</v>
      </c>
      <c r="AY15" s="18"/>
      <c r="AZ15" s="18">
        <v>165.12872430008022</v>
      </c>
      <c r="BA15" s="18">
        <v>170.00906607720032</v>
      </c>
      <c r="BB15" s="18">
        <v>167.8503033491665</v>
      </c>
      <c r="BC15" s="18">
        <v>169.20715395508989</v>
      </c>
      <c r="BD15" s="18"/>
      <c r="BE15" s="18">
        <v>166.82911285850119</v>
      </c>
      <c r="BF15" s="18">
        <v>162.55634923095579</v>
      </c>
      <c r="BG15" s="18">
        <v>170.446989608141</v>
      </c>
      <c r="BH15" s="18">
        <v>177.9250626572491</v>
      </c>
      <c r="BI15" s="18"/>
      <c r="BJ15" s="18">
        <v>177.99033384454697</v>
      </c>
      <c r="BK15" s="18">
        <v>186.3298810582408</v>
      </c>
      <c r="BL15" s="18">
        <v>189.07703530073198</v>
      </c>
      <c r="BM15" s="18">
        <v>187.578851730179</v>
      </c>
      <c r="BN15" s="18"/>
      <c r="BO15" s="18">
        <v>191.93750386759382</v>
      </c>
      <c r="BP15" s="18">
        <v>191.01170587978891</v>
      </c>
      <c r="BQ15" s="18">
        <v>197.6852083963403</v>
      </c>
      <c r="BR15" s="18">
        <v>201.31992360390009</v>
      </c>
      <c r="BS15" s="18"/>
      <c r="BT15" s="18">
        <v>201.3624045352725</v>
      </c>
      <c r="BU15" s="18">
        <v>202.98459171324319</v>
      </c>
      <c r="BV15" s="18">
        <v>210.3012773917938</v>
      </c>
      <c r="BW15" s="18">
        <v>220.47629215944639</v>
      </c>
      <c r="BX15" s="18"/>
      <c r="BY15" s="18">
        <v>204.44819657824399</v>
      </c>
      <c r="BZ15" s="18">
        <v>214.56942035877171</v>
      </c>
      <c r="CA15" s="18">
        <v>215.85445635701836</v>
      </c>
      <c r="CB15" s="18">
        <v>216.32392670596676</v>
      </c>
      <c r="CC15" s="18"/>
      <c r="CD15" s="18">
        <v>215.22539746741472</v>
      </c>
      <c r="CE15" s="18">
        <v>215.10445827928572</v>
      </c>
      <c r="CF15" s="18">
        <v>215.01342808550879</v>
      </c>
      <c r="CG15" s="18">
        <v>222.21071616779079</v>
      </c>
      <c r="CH15" s="18"/>
      <c r="CI15" s="18">
        <v>220.28352752941339</v>
      </c>
      <c r="CJ15" s="18">
        <v>217.6749208556538</v>
      </c>
      <c r="CK15" s="18">
        <v>223.41716021779666</v>
      </c>
      <c r="CL15" s="18">
        <v>226.14739139713612</v>
      </c>
      <c r="CM15" s="18"/>
      <c r="CN15" s="18">
        <v>241.24920611215992</v>
      </c>
      <c r="CO15" s="18">
        <v>243.72920135495178</v>
      </c>
      <c r="CP15" s="18">
        <v>238.78489265604807</v>
      </c>
      <c r="CQ15" s="18">
        <v>233.69165126442709</v>
      </c>
      <c r="CR15" s="18"/>
      <c r="CS15" s="18">
        <v>222.09833799624562</v>
      </c>
      <c r="CT15" s="18">
        <v>253.17806618891458</v>
      </c>
    </row>
    <row r="16" spans="1:98" x14ac:dyDescent="0.3">
      <c r="A16" s="25" t="s">
        <v>232</v>
      </c>
      <c r="B16" s="18">
        <v>121.42298525247746</v>
      </c>
      <c r="C16" s="18">
        <v>128.96886386160503</v>
      </c>
      <c r="D16" s="18">
        <v>136.09221803506699</v>
      </c>
      <c r="E16" s="18">
        <v>149.61471234207727</v>
      </c>
      <c r="F16" s="18"/>
      <c r="G16" s="18">
        <v>152.36807495295523</v>
      </c>
      <c r="H16" s="18">
        <v>160.23112628423993</v>
      </c>
      <c r="I16" s="18">
        <v>161.86590592429911</v>
      </c>
      <c r="J16" s="18">
        <v>154.31479071197367</v>
      </c>
      <c r="K16" s="18"/>
      <c r="L16" s="18">
        <v>168.15445865884919</v>
      </c>
      <c r="M16" s="18">
        <v>165.81536479538778</v>
      </c>
      <c r="N16" s="18">
        <v>168.93524230113675</v>
      </c>
      <c r="O16" s="18">
        <v>166.69293053602124</v>
      </c>
      <c r="P16" s="18"/>
      <c r="Q16" s="18">
        <v>164.30782991182053</v>
      </c>
      <c r="R16" s="18">
        <v>173.74239713211358</v>
      </c>
      <c r="S16" s="18">
        <v>182.65159271284318</v>
      </c>
      <c r="T16" s="18">
        <v>176.10428846182427</v>
      </c>
      <c r="U16" s="18"/>
      <c r="V16" s="18">
        <v>165.13675704267632</v>
      </c>
      <c r="W16" s="18">
        <v>163.38137842584024</v>
      </c>
      <c r="X16" s="18">
        <v>161.11856662486625</v>
      </c>
      <c r="Y16" s="18">
        <v>165.45052272107301</v>
      </c>
      <c r="Z16" s="18"/>
      <c r="AA16" s="18">
        <v>161.27273168418287</v>
      </c>
      <c r="AB16" s="18">
        <v>150.7638082236617</v>
      </c>
      <c r="AC16" s="18">
        <v>151.71806064466227</v>
      </c>
      <c r="AD16" s="18">
        <v>150.7275484770615</v>
      </c>
      <c r="AE16" s="18"/>
      <c r="AF16" s="18">
        <v>173.2903427837573</v>
      </c>
      <c r="AG16" s="18">
        <v>172.56450014285889</v>
      </c>
      <c r="AH16" s="18">
        <v>191.62487957872403</v>
      </c>
      <c r="AI16" s="18">
        <v>192.51027749465965</v>
      </c>
      <c r="AJ16" s="18"/>
      <c r="AK16" s="18">
        <v>202.09906845119414</v>
      </c>
      <c r="AL16" s="18">
        <v>182.92878154024896</v>
      </c>
      <c r="AM16" s="18">
        <v>183.13135675127188</v>
      </c>
      <c r="AN16" s="18">
        <v>222.07679325728486</v>
      </c>
      <c r="AO16" s="18"/>
      <c r="AP16" s="18">
        <v>201.26188749957811</v>
      </c>
      <c r="AQ16" s="18">
        <v>204.89806173277321</v>
      </c>
      <c r="AR16" s="18">
        <v>220.10631234621505</v>
      </c>
      <c r="AS16" s="18">
        <v>203.2419463866681</v>
      </c>
      <c r="AT16" s="18"/>
      <c r="AU16" s="18">
        <v>188.21012835219639</v>
      </c>
      <c r="AV16" s="18">
        <v>203.68937658935025</v>
      </c>
      <c r="AW16" s="18">
        <v>197.06610716243262</v>
      </c>
      <c r="AX16" s="18">
        <v>195.25138789602079</v>
      </c>
      <c r="AY16" s="18"/>
      <c r="AZ16" s="18">
        <v>207.80686079074383</v>
      </c>
      <c r="BA16" s="18">
        <v>204.31766125948985</v>
      </c>
      <c r="BB16" s="18">
        <v>204.34310067698252</v>
      </c>
      <c r="BC16" s="18">
        <v>211.97519636032141</v>
      </c>
      <c r="BD16" s="18"/>
      <c r="BE16" s="18">
        <v>211.17361703500066</v>
      </c>
      <c r="BF16" s="18">
        <v>212.01093346490421</v>
      </c>
      <c r="BG16" s="18">
        <v>214.73358763513468</v>
      </c>
      <c r="BH16" s="18">
        <v>217.74240844258912</v>
      </c>
      <c r="BI16" s="18"/>
      <c r="BJ16" s="18">
        <v>219.78893793844546</v>
      </c>
      <c r="BK16" s="18">
        <v>219.25823665703723</v>
      </c>
      <c r="BL16" s="18">
        <v>230.24494320252987</v>
      </c>
      <c r="BM16" s="18">
        <v>244.06305048645282</v>
      </c>
      <c r="BN16" s="18"/>
      <c r="BO16" s="18">
        <v>248.59382807894582</v>
      </c>
      <c r="BP16" s="18">
        <v>247.71487652708379</v>
      </c>
      <c r="BQ16" s="18">
        <v>240.74733070838977</v>
      </c>
      <c r="BR16" s="18">
        <v>229.35448831626314</v>
      </c>
      <c r="BS16" s="18"/>
      <c r="BT16" s="18">
        <v>252.91120187391041</v>
      </c>
      <c r="BU16" s="18">
        <v>252.43798637359296</v>
      </c>
      <c r="BV16" s="18">
        <v>257.74954167228896</v>
      </c>
      <c r="BW16" s="18">
        <v>252.78618497271685</v>
      </c>
      <c r="BX16" s="18"/>
      <c r="BY16" s="18">
        <v>257.27165003346863</v>
      </c>
      <c r="BZ16" s="18">
        <v>250.01761473080975</v>
      </c>
      <c r="CA16" s="18">
        <v>244.5265199510302</v>
      </c>
      <c r="CB16" s="18">
        <v>268.12621528469003</v>
      </c>
      <c r="CC16" s="18"/>
      <c r="CD16" s="18">
        <v>261.30196997005896</v>
      </c>
      <c r="CE16" s="18">
        <v>261.60470108912716</v>
      </c>
      <c r="CF16" s="18">
        <v>271.27613153293009</v>
      </c>
      <c r="CG16" s="18">
        <v>266.97119740788355</v>
      </c>
      <c r="CH16" s="18"/>
      <c r="CI16" s="18">
        <v>272.37193017962915</v>
      </c>
      <c r="CJ16" s="18">
        <v>277.99975414664038</v>
      </c>
      <c r="CK16" s="18">
        <v>282.73382739757329</v>
      </c>
      <c r="CL16" s="18">
        <v>285.41848827615615</v>
      </c>
      <c r="CM16" s="18"/>
      <c r="CN16" s="18">
        <v>288.69891431412395</v>
      </c>
      <c r="CO16" s="18">
        <v>296.43772121847343</v>
      </c>
      <c r="CP16" s="18">
        <v>293.5758364726708</v>
      </c>
      <c r="CQ16" s="18">
        <v>298.13741277818809</v>
      </c>
      <c r="CR16" s="18"/>
      <c r="CS16" s="18">
        <v>302.62110684762393</v>
      </c>
      <c r="CT16" s="18">
        <v>320.82667406896712</v>
      </c>
    </row>
    <row r="17" spans="1:98" x14ac:dyDescent="0.3">
      <c r="A17" s="25" t="s">
        <v>233</v>
      </c>
      <c r="B17" s="18">
        <v>19.141802354406689</v>
      </c>
      <c r="C17" s="18">
        <v>21.288535140767369</v>
      </c>
      <c r="D17" s="18">
        <v>19.932876888503081</v>
      </c>
      <c r="E17" s="18">
        <v>20.562624071478062</v>
      </c>
      <c r="F17" s="18"/>
      <c r="G17" s="18">
        <v>21.211636752042587</v>
      </c>
      <c r="H17" s="18">
        <v>21.696539151915957</v>
      </c>
      <c r="I17" s="18">
        <v>20.2138327281708</v>
      </c>
      <c r="J17" s="18">
        <v>18.625116785213898</v>
      </c>
      <c r="K17" s="18"/>
      <c r="L17" s="18">
        <v>18.778248334423701</v>
      </c>
      <c r="M17" s="18">
        <v>18.531415473169901</v>
      </c>
      <c r="N17" s="18">
        <v>18.8194818316518</v>
      </c>
      <c r="O17" s="18">
        <v>18.209202925260399</v>
      </c>
      <c r="P17" s="18"/>
      <c r="Q17" s="18">
        <v>13.89643580311539</v>
      </c>
      <c r="R17" s="18">
        <v>17.850545151359796</v>
      </c>
      <c r="S17" s="18">
        <v>21.357109410156202</v>
      </c>
      <c r="T17" s="18">
        <v>20.477103192800701</v>
      </c>
      <c r="U17" s="18"/>
      <c r="V17" s="18">
        <v>17.4125079901346</v>
      </c>
      <c r="W17" s="18">
        <v>16.381212038666899</v>
      </c>
      <c r="X17" s="18">
        <v>15.7933063214253</v>
      </c>
      <c r="Y17" s="18">
        <v>19.6532804086597</v>
      </c>
      <c r="Z17" s="18"/>
      <c r="AA17" s="18">
        <v>20.196133783651202</v>
      </c>
      <c r="AB17" s="18">
        <v>19.474940488469201</v>
      </c>
      <c r="AC17" s="18">
        <v>21.580919428717102</v>
      </c>
      <c r="AD17" s="18">
        <v>21.728284905112403</v>
      </c>
      <c r="AE17" s="18"/>
      <c r="AF17" s="18">
        <v>19.446942111240503</v>
      </c>
      <c r="AG17" s="18">
        <v>22.107484729300499</v>
      </c>
      <c r="AH17" s="18">
        <v>20.734835508183298</v>
      </c>
      <c r="AI17" s="18">
        <v>20.110737651275599</v>
      </c>
      <c r="AJ17" s="18"/>
      <c r="AK17" s="18">
        <v>21.412667858770899</v>
      </c>
      <c r="AL17" s="18">
        <v>22.476683551742699</v>
      </c>
      <c r="AM17" s="18">
        <v>22.484464414308803</v>
      </c>
      <c r="AN17" s="18">
        <v>23.610184175177501</v>
      </c>
      <c r="AO17" s="18"/>
      <c r="AP17" s="18">
        <v>26.151424624266699</v>
      </c>
      <c r="AQ17" s="18">
        <v>25.157500464453399</v>
      </c>
      <c r="AR17" s="18">
        <v>25.038847474733</v>
      </c>
      <c r="AS17" s="18">
        <v>23.047374324876699</v>
      </c>
      <c r="AT17" s="18"/>
      <c r="AU17" s="18">
        <v>19.843122001219498</v>
      </c>
      <c r="AV17" s="18">
        <v>18.5315690925156</v>
      </c>
      <c r="AW17" s="18">
        <v>16.661812528902804</v>
      </c>
      <c r="AX17" s="18">
        <v>15.9134963773622</v>
      </c>
      <c r="AY17" s="18"/>
      <c r="AZ17" s="18">
        <v>15.106026323812404</v>
      </c>
      <c r="BA17" s="18">
        <v>15.5909296890731</v>
      </c>
      <c r="BB17" s="18">
        <v>15.0433873810275</v>
      </c>
      <c r="BC17" s="18">
        <v>14.7639010398027</v>
      </c>
      <c r="BD17" s="18"/>
      <c r="BE17" s="18">
        <v>15.117456826099296</v>
      </c>
      <c r="BF17" s="18">
        <v>14.773589051963899</v>
      </c>
      <c r="BG17" s="18">
        <v>15.518734284850396</v>
      </c>
      <c r="BH17" s="18">
        <v>16.072389411149199</v>
      </c>
      <c r="BI17" s="18"/>
      <c r="BJ17" s="18">
        <v>16.094007939416503</v>
      </c>
      <c r="BK17" s="18">
        <v>16.3403890997199</v>
      </c>
      <c r="BL17" s="18">
        <v>17.456871536478499</v>
      </c>
      <c r="BM17" s="18">
        <v>17.8948277173122</v>
      </c>
      <c r="BN17" s="18"/>
      <c r="BO17" s="18">
        <v>17.409931622852699</v>
      </c>
      <c r="BP17" s="18">
        <v>17.376258691310301</v>
      </c>
      <c r="BQ17" s="18">
        <v>18.242910026637901</v>
      </c>
      <c r="BR17" s="18">
        <v>18.138833008025099</v>
      </c>
      <c r="BS17" s="18"/>
      <c r="BT17" s="18">
        <v>17.590070909652201</v>
      </c>
      <c r="BU17" s="18">
        <v>19.748549126351499</v>
      </c>
      <c r="BV17" s="18">
        <v>20.839994896805802</v>
      </c>
      <c r="BW17" s="18">
        <v>21.675385067190504</v>
      </c>
      <c r="BX17" s="18"/>
      <c r="BY17" s="18">
        <v>22.915027179366099</v>
      </c>
      <c r="BZ17" s="18">
        <v>22.573400486668397</v>
      </c>
      <c r="CA17" s="18">
        <v>21.781765663063901</v>
      </c>
      <c r="CB17" s="18">
        <v>22.612806670901499</v>
      </c>
      <c r="CC17" s="18"/>
      <c r="CD17" s="18">
        <v>23.738062587641195</v>
      </c>
      <c r="CE17" s="18">
        <v>24.574361234709301</v>
      </c>
      <c r="CF17" s="18">
        <v>24.802015447098604</v>
      </c>
      <c r="CG17" s="18">
        <v>24.756560730551001</v>
      </c>
      <c r="CH17" s="18"/>
      <c r="CI17" s="18">
        <v>24.335547411580706</v>
      </c>
      <c r="CJ17" s="18">
        <v>25.022398054703302</v>
      </c>
      <c r="CK17" s="18">
        <v>25.924637842927098</v>
      </c>
      <c r="CL17" s="18">
        <v>26.182416690788898</v>
      </c>
      <c r="CM17" s="18"/>
      <c r="CN17" s="18">
        <v>26.654922797375697</v>
      </c>
      <c r="CO17" s="18">
        <v>26.520238502468601</v>
      </c>
      <c r="CP17" s="18">
        <v>26.354465439136099</v>
      </c>
      <c r="CQ17" s="18">
        <v>28.522221099454597</v>
      </c>
      <c r="CR17" s="18"/>
      <c r="CS17" s="18">
        <v>30.744975423594006</v>
      </c>
      <c r="CT17" s="18">
        <v>26.514469442466947</v>
      </c>
    </row>
    <row r="18" spans="1:98" x14ac:dyDescent="0.3">
      <c r="A18" s="20" t="s">
        <v>234</v>
      </c>
      <c r="B18" s="18">
        <v>9.6232051663161418</v>
      </c>
      <c r="C18" s="18">
        <v>9.8715081283957478</v>
      </c>
      <c r="D18" s="18">
        <v>9.5172257624200682</v>
      </c>
      <c r="E18" s="18">
        <v>9.53749033848114</v>
      </c>
      <c r="F18" s="18"/>
      <c r="G18" s="18">
        <v>9.6617147660841791</v>
      </c>
      <c r="H18" s="18">
        <v>9.6874816522424378</v>
      </c>
      <c r="I18" s="18">
        <v>9.5021026005216989</v>
      </c>
      <c r="J18" s="18">
        <v>9.4026142248426794</v>
      </c>
      <c r="K18" s="18"/>
      <c r="L18" s="18">
        <v>9.397319802069001</v>
      </c>
      <c r="M18" s="18">
        <v>9.4888573063694004</v>
      </c>
      <c r="N18" s="18">
        <v>9.5975653212828984</v>
      </c>
      <c r="O18" s="18">
        <v>9.4023050405218989</v>
      </c>
      <c r="P18" s="18"/>
      <c r="Q18" s="18">
        <v>8.7377371292210082</v>
      </c>
      <c r="R18" s="18">
        <v>9.5464184159439505</v>
      </c>
      <c r="S18" s="18">
        <v>10.68177670324661</v>
      </c>
      <c r="T18" s="18">
        <v>11.237435786971831</v>
      </c>
      <c r="U18" s="18"/>
      <c r="V18" s="18">
        <v>10.007162160755652</v>
      </c>
      <c r="W18" s="18">
        <v>10.31342493533524</v>
      </c>
      <c r="X18" s="18">
        <v>10.310182888872252</v>
      </c>
      <c r="Y18" s="18">
        <v>10.94694355971636</v>
      </c>
      <c r="Z18" s="18"/>
      <c r="AA18" s="18">
        <v>11.9446562256196</v>
      </c>
      <c r="AB18" s="18">
        <v>11.571700059341001</v>
      </c>
      <c r="AC18" s="18">
        <v>12.547384111983499</v>
      </c>
      <c r="AD18" s="18">
        <v>13.812062401788602</v>
      </c>
      <c r="AE18" s="18"/>
      <c r="AF18" s="18">
        <v>15.14703050311911</v>
      </c>
      <c r="AG18" s="18">
        <v>17.293527727431378</v>
      </c>
      <c r="AH18" s="18">
        <v>17.688922185467501</v>
      </c>
      <c r="AI18" s="18">
        <v>17.69351958398201</v>
      </c>
      <c r="AJ18" s="18"/>
      <c r="AK18" s="18">
        <v>17.68119539803989</v>
      </c>
      <c r="AL18" s="18">
        <v>17.58342025850591</v>
      </c>
      <c r="AM18" s="18">
        <v>17.19249163559018</v>
      </c>
      <c r="AN18" s="18">
        <v>17.125892707864018</v>
      </c>
      <c r="AO18" s="18"/>
      <c r="AP18" s="18">
        <v>17.433103708265381</v>
      </c>
      <c r="AQ18" s="18">
        <v>17.145098744352389</v>
      </c>
      <c r="AR18" s="18">
        <v>17.543307650955548</v>
      </c>
      <c r="AS18" s="18">
        <v>17.84328859488458</v>
      </c>
      <c r="AT18" s="18"/>
      <c r="AU18" s="18">
        <v>18.20814191203716</v>
      </c>
      <c r="AV18" s="18">
        <v>18.899133869769599</v>
      </c>
      <c r="AW18" s="18">
        <v>18.933672900959621</v>
      </c>
      <c r="AX18" s="18">
        <v>18.999051317233612</v>
      </c>
      <c r="AY18" s="18"/>
      <c r="AZ18" s="18">
        <v>18.897281871966928</v>
      </c>
      <c r="BA18" s="18">
        <v>19.165249854505142</v>
      </c>
      <c r="BB18" s="18">
        <v>19.036241486291591</v>
      </c>
      <c r="BC18" s="18">
        <v>19.122746745980329</v>
      </c>
      <c r="BD18" s="18"/>
      <c r="BE18" s="18">
        <v>19.348689377120419</v>
      </c>
      <c r="BF18" s="18">
        <v>19.398744089209252</v>
      </c>
      <c r="BG18" s="18">
        <v>19.763513514363769</v>
      </c>
      <c r="BH18" s="18">
        <v>19.855816489254551</v>
      </c>
      <c r="BI18" s="18"/>
      <c r="BJ18" s="18">
        <v>19.714465214434721</v>
      </c>
      <c r="BK18" s="18">
        <v>19.75129303333421</v>
      </c>
      <c r="BL18" s="18">
        <v>20.225266732255189</v>
      </c>
      <c r="BM18" s="18">
        <v>20.469594912120581</v>
      </c>
      <c r="BN18" s="18"/>
      <c r="BO18" s="18">
        <v>20.745667265185538</v>
      </c>
      <c r="BP18" s="18">
        <v>21.043564699104859</v>
      </c>
      <c r="BQ18" s="18">
        <v>21.764500357056228</v>
      </c>
      <c r="BR18" s="18">
        <v>20.715144968627971</v>
      </c>
      <c r="BS18" s="18"/>
      <c r="BT18" s="18">
        <v>22.354363298492117</v>
      </c>
      <c r="BU18" s="18">
        <v>20.802271043469091</v>
      </c>
      <c r="BV18" s="18">
        <v>21.32259315158311</v>
      </c>
      <c r="BW18" s="18">
        <v>23.21077250645569</v>
      </c>
      <c r="BX18" s="18"/>
      <c r="BY18" s="18">
        <v>22.091143679357288</v>
      </c>
      <c r="BZ18" s="18">
        <v>22.639736298653201</v>
      </c>
      <c r="CA18" s="18">
        <v>22.766477477997341</v>
      </c>
      <c r="CB18" s="18">
        <v>23.743642543992067</v>
      </c>
      <c r="CC18" s="18"/>
      <c r="CD18" s="18">
        <v>24.439811387348158</v>
      </c>
      <c r="CE18" s="18">
        <v>25.118751598878848</v>
      </c>
      <c r="CF18" s="18">
        <v>25.483194970976168</v>
      </c>
      <c r="CG18" s="18">
        <v>25.327242042796819</v>
      </c>
      <c r="CH18" s="18"/>
      <c r="CI18" s="18">
        <v>25.778020027447269</v>
      </c>
      <c r="CJ18" s="18">
        <v>25.62093901584128</v>
      </c>
      <c r="CK18" s="18">
        <v>24.71418173816053</v>
      </c>
      <c r="CL18" s="18">
        <v>25.767859218550932</v>
      </c>
      <c r="CM18" s="18"/>
      <c r="CN18" s="18">
        <v>25.578125488109858</v>
      </c>
      <c r="CO18" s="18">
        <v>26.759260072418932</v>
      </c>
      <c r="CP18" s="18">
        <v>27.066142978724081</v>
      </c>
      <c r="CQ18" s="18">
        <v>26.65863750318772</v>
      </c>
      <c r="CR18" s="18"/>
      <c r="CS18" s="18">
        <v>27.935517423272479</v>
      </c>
      <c r="CT18" s="18">
        <v>24.936097406063539</v>
      </c>
    </row>
    <row r="19" spans="1:98" ht="15" thickBot="1" x14ac:dyDescent="0.35">
      <c r="A19" s="25" t="s">
        <v>13</v>
      </c>
      <c r="B19" s="18">
        <v>20.266822389510025</v>
      </c>
      <c r="C19" s="18">
        <v>21.075474339991018</v>
      </c>
      <c r="D19" s="18">
        <v>20.325087962369025</v>
      </c>
      <c r="E19" s="18">
        <v>35.031298580157994</v>
      </c>
      <c r="F19" s="18"/>
      <c r="G19" s="18">
        <v>24.815286084134982</v>
      </c>
      <c r="H19" s="18">
        <v>26.875114722150983</v>
      </c>
      <c r="I19" s="18">
        <v>29.962188665324987</v>
      </c>
      <c r="J19" s="18">
        <v>24.359752843044021</v>
      </c>
      <c r="K19" s="18"/>
      <c r="L19" s="18">
        <v>29.920757682664004</v>
      </c>
      <c r="M19" s="18">
        <v>32.861753518851003</v>
      </c>
      <c r="N19" s="18">
        <v>24.835090935070014</v>
      </c>
      <c r="O19" s="18">
        <v>32.504572872925991</v>
      </c>
      <c r="P19" s="18"/>
      <c r="Q19" s="18">
        <v>42.98197175827201</v>
      </c>
      <c r="R19" s="18">
        <v>36.012270155805993</v>
      </c>
      <c r="S19" s="18">
        <v>48.780873602424037</v>
      </c>
      <c r="T19" s="18">
        <v>41.167273817536994</v>
      </c>
      <c r="U19" s="18"/>
      <c r="V19" s="18">
        <v>41.470433947903018</v>
      </c>
      <c r="W19" s="18">
        <v>47.679949248902034</v>
      </c>
      <c r="X19" s="18">
        <v>50.811330308505006</v>
      </c>
      <c r="Y19" s="18">
        <v>34.670880047276</v>
      </c>
      <c r="Z19" s="18"/>
      <c r="AA19" s="18">
        <v>40.879915832096998</v>
      </c>
      <c r="AB19" s="18">
        <v>62.589844869044043</v>
      </c>
      <c r="AC19" s="18">
        <v>54.528859714444991</v>
      </c>
      <c r="AD19" s="18">
        <v>81.969542216404989</v>
      </c>
      <c r="AE19" s="18"/>
      <c r="AF19" s="18">
        <v>109.49390497792797</v>
      </c>
      <c r="AG19" s="18">
        <v>126.51976915499901</v>
      </c>
      <c r="AH19" s="18">
        <v>132.85663793314296</v>
      </c>
      <c r="AI19" s="18">
        <v>140.79968793392803</v>
      </c>
      <c r="AJ19" s="18"/>
      <c r="AK19" s="18">
        <v>141.05780564833603</v>
      </c>
      <c r="AL19" s="18">
        <v>109.14949479071498</v>
      </c>
      <c r="AM19" s="18">
        <v>126.53053600464801</v>
      </c>
      <c r="AN19" s="18">
        <v>144.74416355630302</v>
      </c>
      <c r="AO19" s="18"/>
      <c r="AP19" s="18">
        <v>130.778535615305</v>
      </c>
      <c r="AQ19" s="18">
        <v>130.12939851227202</v>
      </c>
      <c r="AR19" s="18">
        <v>145.73500221767702</v>
      </c>
      <c r="AS19" s="18">
        <v>156.87265178710501</v>
      </c>
      <c r="AT19" s="18"/>
      <c r="AU19" s="18">
        <v>117.727125657909</v>
      </c>
      <c r="AV19" s="18">
        <v>156.55143754726501</v>
      </c>
      <c r="AW19" s="18">
        <v>133.36782934397601</v>
      </c>
      <c r="AX19" s="18">
        <v>128.323607450851</v>
      </c>
      <c r="AY19" s="18"/>
      <c r="AZ19" s="18">
        <v>130.314495936941</v>
      </c>
      <c r="BA19" s="18">
        <v>119.684514974842</v>
      </c>
      <c r="BB19" s="18">
        <v>143.93599419917203</v>
      </c>
      <c r="BC19" s="18">
        <v>147.20899486710098</v>
      </c>
      <c r="BD19" s="18"/>
      <c r="BE19" s="18">
        <v>119.78732926524</v>
      </c>
      <c r="BF19" s="18">
        <v>151.66479054628701</v>
      </c>
      <c r="BG19" s="18">
        <v>140.84111293600299</v>
      </c>
      <c r="BH19" s="18">
        <v>127.74635710102098</v>
      </c>
      <c r="BI19" s="18"/>
      <c r="BJ19" s="18">
        <v>159.87187239833702</v>
      </c>
      <c r="BK19" s="18">
        <v>120.96324301061699</v>
      </c>
      <c r="BL19" s="18">
        <v>134.527320011211</v>
      </c>
      <c r="BM19" s="18">
        <v>141.93178022865399</v>
      </c>
      <c r="BN19" s="18"/>
      <c r="BO19" s="18">
        <v>142.99069769957603</v>
      </c>
      <c r="BP19" s="18">
        <v>171.25222573478899</v>
      </c>
      <c r="BQ19" s="18">
        <v>149.05488978465797</v>
      </c>
      <c r="BR19" s="18">
        <v>123.86981488399101</v>
      </c>
      <c r="BS19" s="18"/>
      <c r="BT19" s="18">
        <v>203.11144733012</v>
      </c>
      <c r="BU19" s="18">
        <v>144.89561621420302</v>
      </c>
      <c r="BV19" s="18">
        <v>158.50340911914699</v>
      </c>
      <c r="BW19" s="18">
        <v>127.39148964464903</v>
      </c>
      <c r="BX19" s="18"/>
      <c r="BY19" s="18">
        <v>144.63119224675498</v>
      </c>
      <c r="BZ19" s="18">
        <v>159.17133603042603</v>
      </c>
      <c r="CA19" s="18">
        <v>161.62361425621103</v>
      </c>
      <c r="CB19" s="18">
        <v>216.22485746660797</v>
      </c>
      <c r="CC19" s="18"/>
      <c r="CD19" s="18">
        <v>141.90110957851502</v>
      </c>
      <c r="CE19" s="18">
        <v>136.45450016558902</v>
      </c>
      <c r="CF19" s="18">
        <v>179.00678807713501</v>
      </c>
      <c r="CG19" s="18">
        <v>281.61860217876193</v>
      </c>
      <c r="CH19" s="18"/>
      <c r="CI19" s="18">
        <v>201.13476780576102</v>
      </c>
      <c r="CJ19" s="18">
        <v>230.220831669479</v>
      </c>
      <c r="CK19" s="18">
        <v>196.54471544939503</v>
      </c>
      <c r="CL19" s="18">
        <v>189.922685075365</v>
      </c>
      <c r="CM19" s="18"/>
      <c r="CN19" s="18">
        <v>215.95852784378602</v>
      </c>
      <c r="CO19" s="18">
        <v>241.80233012476401</v>
      </c>
      <c r="CP19" s="18">
        <v>241.75062650485199</v>
      </c>
      <c r="CQ19" s="18">
        <v>202.38899345801002</v>
      </c>
      <c r="CR19" s="18"/>
      <c r="CS19" s="18">
        <v>234.11276586313997</v>
      </c>
      <c r="CT19" s="18">
        <v>256.70254821301029</v>
      </c>
    </row>
    <row r="20" spans="1:98" ht="15.6" thickTop="1" thickBot="1" x14ac:dyDescent="0.35">
      <c r="A20" s="22" t="s">
        <v>14</v>
      </c>
      <c r="B20" s="23">
        <v>896.08442892182768</v>
      </c>
      <c r="C20" s="23">
        <v>908.18288929086168</v>
      </c>
      <c r="D20" s="23">
        <v>858.41441707150125</v>
      </c>
      <c r="E20" s="23">
        <v>921.66345232198569</v>
      </c>
      <c r="F20" s="23"/>
      <c r="G20" s="23">
        <v>898.74881143617677</v>
      </c>
      <c r="H20" s="23">
        <v>923.17957872627733</v>
      </c>
      <c r="I20" s="23">
        <v>913.01845133295512</v>
      </c>
      <c r="J20" s="23">
        <v>935.08270923746841</v>
      </c>
      <c r="K20" s="23"/>
      <c r="L20" s="23">
        <v>975.93409877310546</v>
      </c>
      <c r="M20" s="23">
        <v>990.58146949035756</v>
      </c>
      <c r="N20" s="23">
        <v>1016.7519182732846</v>
      </c>
      <c r="O20" s="23">
        <v>1003.7186920385053</v>
      </c>
      <c r="P20" s="23"/>
      <c r="Q20" s="23">
        <v>1014.2030385056123</v>
      </c>
      <c r="R20" s="23">
        <v>1014.0374962304869</v>
      </c>
      <c r="S20" s="23">
        <v>1051.755959937424</v>
      </c>
      <c r="T20" s="23">
        <v>1062.6922762182489</v>
      </c>
      <c r="U20" s="23"/>
      <c r="V20" s="23">
        <v>1082.4789607924738</v>
      </c>
      <c r="W20" s="23">
        <v>1105.9839874078507</v>
      </c>
      <c r="X20" s="23">
        <v>1148.3190521228528</v>
      </c>
      <c r="Y20" s="23">
        <v>1184.1653358871208</v>
      </c>
      <c r="Z20" s="23"/>
      <c r="AA20" s="23">
        <v>1230.1257193011866</v>
      </c>
      <c r="AB20" s="23">
        <v>1248.8991978473587</v>
      </c>
      <c r="AC20" s="23">
        <v>1243.4845011793054</v>
      </c>
      <c r="AD20" s="23">
        <v>1231.8696439177697</v>
      </c>
      <c r="AE20" s="23"/>
      <c r="AF20" s="23">
        <v>1195.8673214831745</v>
      </c>
      <c r="AG20" s="23">
        <v>1221.2765926950563</v>
      </c>
      <c r="AH20" s="23">
        <v>1169.2730339048867</v>
      </c>
      <c r="AI20" s="23">
        <v>1208.2380519168823</v>
      </c>
      <c r="AJ20" s="23"/>
      <c r="AK20" s="23">
        <v>1229.8087649225176</v>
      </c>
      <c r="AL20" s="23">
        <v>1215.0918845694728</v>
      </c>
      <c r="AM20" s="23">
        <v>1195.7164508738747</v>
      </c>
      <c r="AN20" s="23">
        <v>1276.1778996341359</v>
      </c>
      <c r="AO20" s="23"/>
      <c r="AP20" s="23">
        <v>1270.9880900415037</v>
      </c>
      <c r="AQ20" s="23">
        <v>1263.7334785173534</v>
      </c>
      <c r="AR20" s="23">
        <v>1347.5045396500718</v>
      </c>
      <c r="AS20" s="23">
        <v>1319.2542157144271</v>
      </c>
      <c r="AT20" s="23"/>
      <c r="AU20" s="23">
        <v>1341.9102989389753</v>
      </c>
      <c r="AV20" s="23">
        <v>1441.0543755307779</v>
      </c>
      <c r="AW20" s="23">
        <v>1411.3667210059043</v>
      </c>
      <c r="AX20" s="23">
        <v>1393.1456045243403</v>
      </c>
      <c r="AY20" s="23"/>
      <c r="AZ20" s="23">
        <v>1408.5929142257123</v>
      </c>
      <c r="BA20" s="23">
        <v>1450.8916520268099</v>
      </c>
      <c r="BB20" s="23">
        <v>1452.9251744353269</v>
      </c>
      <c r="BC20" s="23">
        <v>1477.4369075730306</v>
      </c>
      <c r="BD20" s="23"/>
      <c r="BE20" s="23">
        <v>1464.8066270707759</v>
      </c>
      <c r="BF20" s="23">
        <v>1530.2854251901103</v>
      </c>
      <c r="BG20" s="23">
        <v>1519.913648081638</v>
      </c>
      <c r="BH20" s="23">
        <v>1585.3604707869943</v>
      </c>
      <c r="BI20" s="23"/>
      <c r="BJ20" s="23">
        <v>1554.8376857955177</v>
      </c>
      <c r="BK20" s="23">
        <v>1555.2343474376246</v>
      </c>
      <c r="BL20" s="23">
        <v>1634.7918601395568</v>
      </c>
      <c r="BM20" s="23">
        <v>1616.9125280796447</v>
      </c>
      <c r="BN20" s="23"/>
      <c r="BO20" s="23">
        <v>1695.1333706857686</v>
      </c>
      <c r="BP20" s="23">
        <v>1672.273201469005</v>
      </c>
      <c r="BQ20" s="23">
        <v>1636.9663125307479</v>
      </c>
      <c r="BR20" s="23">
        <v>1658.1251143625302</v>
      </c>
      <c r="BS20" s="23"/>
      <c r="BT20" s="23">
        <v>1705.9918287524372</v>
      </c>
      <c r="BU20" s="23">
        <v>1741.6005185868435</v>
      </c>
      <c r="BV20" s="23">
        <v>1773.3544680101973</v>
      </c>
      <c r="BW20" s="23">
        <v>1734.4774369085731</v>
      </c>
      <c r="BX20" s="23"/>
      <c r="BY20" s="23">
        <v>1778.6491096829359</v>
      </c>
      <c r="BZ20" s="23">
        <v>1811.8051662519299</v>
      </c>
      <c r="CA20" s="23">
        <v>1787.2686769439169</v>
      </c>
      <c r="CB20" s="23">
        <v>1909.1160471212188</v>
      </c>
      <c r="CC20" s="23"/>
      <c r="CD20" s="23">
        <v>1858.8686198034379</v>
      </c>
      <c r="CE20" s="23">
        <v>1904.6902246011036</v>
      </c>
      <c r="CF20" s="23">
        <v>1920.9964393161504</v>
      </c>
      <c r="CG20" s="23">
        <v>1851.6377162793096</v>
      </c>
      <c r="CH20" s="23"/>
      <c r="CI20" s="23">
        <v>1953.6488007528515</v>
      </c>
      <c r="CJ20" s="23">
        <v>1959.6290992527261</v>
      </c>
      <c r="CK20" s="23">
        <v>1958.9520069607445</v>
      </c>
      <c r="CL20" s="23">
        <v>2000.8840930336801</v>
      </c>
      <c r="CM20" s="23"/>
      <c r="CN20" s="23">
        <v>2051.3420694447832</v>
      </c>
      <c r="CO20" s="23">
        <v>2031.854452907909</v>
      </c>
      <c r="CP20" s="23">
        <v>2072.4661446318705</v>
      </c>
      <c r="CQ20" s="23">
        <v>2092.0550784320517</v>
      </c>
      <c r="CR20" s="23"/>
      <c r="CS20" s="23">
        <v>2147.0941822870336</v>
      </c>
      <c r="CT20" s="23">
        <v>2106.7628240026474</v>
      </c>
    </row>
    <row r="21" spans="1:98" ht="15" thickTop="1" x14ac:dyDescent="0.3">
      <c r="A21" s="19" t="s">
        <v>235</v>
      </c>
      <c r="B21" s="18">
        <v>266.11198474866001</v>
      </c>
      <c r="C21" s="18">
        <v>270.98372174167798</v>
      </c>
      <c r="D21" s="18">
        <v>264.36261733839797</v>
      </c>
      <c r="E21" s="18">
        <v>272.07544119553302</v>
      </c>
      <c r="F21" s="18"/>
      <c r="G21" s="18">
        <v>268.78931873054</v>
      </c>
      <c r="H21" s="18">
        <v>277.64405103037399</v>
      </c>
      <c r="I21" s="18">
        <v>266.24151529552398</v>
      </c>
      <c r="J21" s="18">
        <v>266.809298528152</v>
      </c>
      <c r="K21" s="18"/>
      <c r="L21" s="18">
        <v>290.961111126454</v>
      </c>
      <c r="M21" s="18">
        <v>292.07177547092698</v>
      </c>
      <c r="N21" s="18">
        <v>288.67070962910196</v>
      </c>
      <c r="O21" s="18">
        <v>286.59102158445603</v>
      </c>
      <c r="P21" s="18"/>
      <c r="Q21" s="18">
        <v>277.11234361537299</v>
      </c>
      <c r="R21" s="18">
        <v>278.82861978636902</v>
      </c>
      <c r="S21" s="18">
        <v>297.91850984659595</v>
      </c>
      <c r="T21" s="18">
        <v>304.73601110056399</v>
      </c>
      <c r="U21" s="18"/>
      <c r="V21" s="18">
        <v>310.763936756249</v>
      </c>
      <c r="W21" s="18">
        <v>323.77138092520903</v>
      </c>
      <c r="X21" s="18">
        <v>338.98190809829998</v>
      </c>
      <c r="Y21" s="18">
        <v>355.81682290318406</v>
      </c>
      <c r="Z21" s="18"/>
      <c r="AA21" s="18">
        <v>365.55221972511799</v>
      </c>
      <c r="AB21" s="18">
        <v>377.62756549126698</v>
      </c>
      <c r="AC21" s="18">
        <v>373.90892794721503</v>
      </c>
      <c r="AD21" s="18">
        <v>368.57316369946898</v>
      </c>
      <c r="AE21" s="18"/>
      <c r="AF21" s="18">
        <v>321.52955958312697</v>
      </c>
      <c r="AG21" s="18">
        <v>313.64531382854898</v>
      </c>
      <c r="AH21" s="18">
        <v>306.64195919542198</v>
      </c>
      <c r="AI21" s="18">
        <v>321.94416739290295</v>
      </c>
      <c r="AJ21" s="18"/>
      <c r="AK21" s="18">
        <v>361.69125189819397</v>
      </c>
      <c r="AL21" s="18">
        <v>352.20651142136302</v>
      </c>
      <c r="AM21" s="18">
        <v>344.22272266285898</v>
      </c>
      <c r="AN21" s="18">
        <v>391.89651401758402</v>
      </c>
      <c r="AO21" s="18"/>
      <c r="AP21" s="18">
        <v>357.75089455662794</v>
      </c>
      <c r="AQ21" s="18">
        <v>357.85901956089202</v>
      </c>
      <c r="AR21" s="18">
        <v>386.44560097870698</v>
      </c>
      <c r="AS21" s="18">
        <v>378.741294405666</v>
      </c>
      <c r="AT21" s="18"/>
      <c r="AU21" s="18">
        <v>408.21818063161396</v>
      </c>
      <c r="AV21" s="18">
        <v>470.82414111362493</v>
      </c>
      <c r="AW21" s="18">
        <v>446.77414154436696</v>
      </c>
      <c r="AX21" s="18">
        <v>434.55453671039402</v>
      </c>
      <c r="AY21" s="18"/>
      <c r="AZ21" s="18">
        <v>436.08731054181294</v>
      </c>
      <c r="BA21" s="18">
        <v>458.43904919595695</v>
      </c>
      <c r="BB21" s="18">
        <v>451.60563509559904</v>
      </c>
      <c r="BC21" s="18">
        <v>460.324795471443</v>
      </c>
      <c r="BD21" s="18"/>
      <c r="BE21" s="18">
        <v>460.18496262185306</v>
      </c>
      <c r="BF21" s="18">
        <v>484.83635309016199</v>
      </c>
      <c r="BG21" s="18">
        <v>473.91513771002303</v>
      </c>
      <c r="BH21" s="18">
        <v>482.37672261880198</v>
      </c>
      <c r="BI21" s="18"/>
      <c r="BJ21" s="18">
        <v>489.15189247039905</v>
      </c>
      <c r="BK21" s="18">
        <v>473.99974287994394</v>
      </c>
      <c r="BL21" s="18">
        <v>500.196684876002</v>
      </c>
      <c r="BM21" s="18">
        <v>505.99808408544993</v>
      </c>
      <c r="BN21" s="18"/>
      <c r="BO21" s="18">
        <v>527.24091118397098</v>
      </c>
      <c r="BP21" s="18">
        <v>522.34637358276791</v>
      </c>
      <c r="BQ21" s="18">
        <v>527.18298348208896</v>
      </c>
      <c r="BR21" s="18">
        <v>528.79719337805204</v>
      </c>
      <c r="BS21" s="18"/>
      <c r="BT21" s="18">
        <v>540.93892623466604</v>
      </c>
      <c r="BU21" s="18">
        <v>538.39014551256901</v>
      </c>
      <c r="BV21" s="18">
        <v>542.03123781008799</v>
      </c>
      <c r="BW21" s="18">
        <v>540.86138479647298</v>
      </c>
      <c r="BX21" s="18"/>
      <c r="BY21" s="18">
        <v>554.61081188270794</v>
      </c>
      <c r="BZ21" s="18">
        <v>565.52605507211206</v>
      </c>
      <c r="CA21" s="18">
        <v>561.42716125668403</v>
      </c>
      <c r="CB21" s="18">
        <v>618.28297178849596</v>
      </c>
      <c r="CC21" s="18"/>
      <c r="CD21" s="18">
        <v>580.99633367994898</v>
      </c>
      <c r="CE21" s="18">
        <v>592.43659442011506</v>
      </c>
      <c r="CF21" s="18">
        <v>587.93966040550504</v>
      </c>
      <c r="CG21" s="18">
        <v>617.90041149442902</v>
      </c>
      <c r="CH21" s="18"/>
      <c r="CI21" s="18">
        <v>595.49189203723699</v>
      </c>
      <c r="CJ21" s="18">
        <v>612.24044708920792</v>
      </c>
      <c r="CK21" s="18">
        <v>649.04957243332501</v>
      </c>
      <c r="CL21" s="18">
        <v>630.78608844022995</v>
      </c>
      <c r="CM21" s="18"/>
      <c r="CN21" s="18">
        <v>647.07803086532294</v>
      </c>
      <c r="CO21" s="18">
        <v>662.72137832460498</v>
      </c>
      <c r="CP21" s="18">
        <v>664.72709409902609</v>
      </c>
      <c r="CQ21" s="18">
        <v>650.85655126423808</v>
      </c>
      <c r="CR21" s="18"/>
      <c r="CS21" s="18">
        <v>670.94832044998998</v>
      </c>
      <c r="CT21" s="18">
        <v>713.80312385311754</v>
      </c>
    </row>
    <row r="22" spans="1:98" x14ac:dyDescent="0.3">
      <c r="A22" s="20" t="s">
        <v>236</v>
      </c>
      <c r="B22" s="18">
        <v>55.791334795296009</v>
      </c>
      <c r="C22" s="18">
        <v>55.540186861056313</v>
      </c>
      <c r="D22" s="18">
        <v>54.433725469731982</v>
      </c>
      <c r="E22" s="18">
        <v>57.511687911746705</v>
      </c>
      <c r="F22" s="18"/>
      <c r="G22" s="18">
        <v>58.854911965889883</v>
      </c>
      <c r="H22" s="18">
        <v>63.183665607609313</v>
      </c>
      <c r="I22" s="18">
        <v>62.403532597942601</v>
      </c>
      <c r="J22" s="18">
        <v>62.711365107722187</v>
      </c>
      <c r="K22" s="18"/>
      <c r="L22" s="18">
        <v>66.710469363190597</v>
      </c>
      <c r="M22" s="18">
        <v>67.987126314334787</v>
      </c>
      <c r="N22" s="18">
        <v>68.507962160420888</v>
      </c>
      <c r="O22" s="18">
        <v>68.98601793114068</v>
      </c>
      <c r="P22" s="18"/>
      <c r="Q22" s="18">
        <v>75.030144157603004</v>
      </c>
      <c r="R22" s="18">
        <v>77.558889600103996</v>
      </c>
      <c r="S22" s="18">
        <v>82.854341007551</v>
      </c>
      <c r="T22" s="18">
        <v>83.610032016830004</v>
      </c>
      <c r="U22" s="18"/>
      <c r="V22" s="18">
        <v>76.969564284300006</v>
      </c>
      <c r="W22" s="18">
        <v>82.082361393810999</v>
      </c>
      <c r="X22" s="18">
        <v>89.587548156651991</v>
      </c>
      <c r="Y22" s="18">
        <v>98.791451225979017</v>
      </c>
      <c r="Z22" s="18"/>
      <c r="AA22" s="18">
        <v>109.56171682125</v>
      </c>
      <c r="AB22" s="18">
        <v>122.95483267846309</v>
      </c>
      <c r="AC22" s="18">
        <v>132.42859785709743</v>
      </c>
      <c r="AD22" s="18">
        <v>140.13772135761201</v>
      </c>
      <c r="AE22" s="18"/>
      <c r="AF22" s="18">
        <v>140.12812287000497</v>
      </c>
      <c r="AG22" s="18">
        <v>144.51898006241103</v>
      </c>
      <c r="AH22" s="18">
        <v>142.74336891768797</v>
      </c>
      <c r="AI22" s="18">
        <v>138.77352814989598</v>
      </c>
      <c r="AJ22" s="18"/>
      <c r="AK22" s="18">
        <v>140.98692789785702</v>
      </c>
      <c r="AL22" s="18">
        <v>128.90353121953899</v>
      </c>
      <c r="AM22" s="18">
        <v>121.83221675795701</v>
      </c>
      <c r="AN22" s="18">
        <v>130.21232412464801</v>
      </c>
      <c r="AO22" s="18"/>
      <c r="AP22" s="18">
        <v>126.744107052278</v>
      </c>
      <c r="AQ22" s="18">
        <v>128.17148109465001</v>
      </c>
      <c r="AR22" s="18">
        <v>141.859684353624</v>
      </c>
      <c r="AS22" s="18">
        <v>143.90362403231399</v>
      </c>
      <c r="AT22" s="18"/>
      <c r="AU22" s="18">
        <v>130.101979347845</v>
      </c>
      <c r="AV22" s="18">
        <v>146.78022145790899</v>
      </c>
      <c r="AW22" s="18">
        <v>138.78476216501502</v>
      </c>
      <c r="AX22" s="18">
        <v>126.11803702923099</v>
      </c>
      <c r="AY22" s="18"/>
      <c r="AZ22" s="18">
        <v>145.37340883976</v>
      </c>
      <c r="BA22" s="18">
        <v>141.344159777817</v>
      </c>
      <c r="BB22" s="18">
        <v>134.63332093884699</v>
      </c>
      <c r="BC22" s="18">
        <v>132.81534334313397</v>
      </c>
      <c r="BD22" s="18"/>
      <c r="BE22" s="18">
        <v>147.37387490684301</v>
      </c>
      <c r="BF22" s="18">
        <v>157.85754377925599</v>
      </c>
      <c r="BG22" s="18">
        <v>162.421079442973</v>
      </c>
      <c r="BH22" s="18">
        <v>174.48151038126198</v>
      </c>
      <c r="BI22" s="18"/>
      <c r="BJ22" s="18">
        <v>165.816014514796</v>
      </c>
      <c r="BK22" s="18">
        <v>165.87660883749396</v>
      </c>
      <c r="BL22" s="18">
        <v>175.14705104139702</v>
      </c>
      <c r="BM22" s="18">
        <v>167.14740932544802</v>
      </c>
      <c r="BN22" s="18"/>
      <c r="BO22" s="18">
        <v>186.39681431519401</v>
      </c>
      <c r="BP22" s="18">
        <v>174.06344171349801</v>
      </c>
      <c r="BQ22" s="18">
        <v>173.629442465983</v>
      </c>
      <c r="BR22" s="18">
        <v>176.65422909821299</v>
      </c>
      <c r="BS22" s="18"/>
      <c r="BT22" s="18">
        <v>184.81610839506502</v>
      </c>
      <c r="BU22" s="18">
        <v>191.45552873210303</v>
      </c>
      <c r="BV22" s="18">
        <v>197.61752301131799</v>
      </c>
      <c r="BW22" s="18">
        <v>195.33741312575901</v>
      </c>
      <c r="BX22" s="18"/>
      <c r="BY22" s="18">
        <v>198.056993590384</v>
      </c>
      <c r="BZ22" s="18">
        <v>197.26524138241399</v>
      </c>
      <c r="CA22" s="18">
        <v>192.02278668537204</v>
      </c>
      <c r="CB22" s="18">
        <v>204.69597834183</v>
      </c>
      <c r="CC22" s="18"/>
      <c r="CD22" s="18">
        <v>202.51022135980202</v>
      </c>
      <c r="CE22" s="18">
        <v>204.24288063630502</v>
      </c>
      <c r="CF22" s="18">
        <v>203.48421954648902</v>
      </c>
      <c r="CG22" s="18">
        <v>215.96667845740501</v>
      </c>
      <c r="CH22" s="18"/>
      <c r="CI22" s="18">
        <v>201.411744407952</v>
      </c>
      <c r="CJ22" s="18">
        <v>212.33144804939499</v>
      </c>
      <c r="CK22" s="18">
        <v>226.65019773046998</v>
      </c>
      <c r="CL22" s="18">
        <v>221.18860981218302</v>
      </c>
      <c r="CM22" s="18"/>
      <c r="CN22" s="18">
        <v>223.29327755245799</v>
      </c>
      <c r="CO22" s="18">
        <v>228.43660373871001</v>
      </c>
      <c r="CP22" s="18">
        <v>228.76680179974198</v>
      </c>
      <c r="CQ22" s="18">
        <v>222.47482938623099</v>
      </c>
      <c r="CR22" s="18"/>
      <c r="CS22" s="18">
        <v>230.88326727889898</v>
      </c>
      <c r="CT22" s="18">
        <v>236.47634787939484</v>
      </c>
    </row>
    <row r="23" spans="1:98" x14ac:dyDescent="0.3">
      <c r="A23" s="20" t="s">
        <v>237</v>
      </c>
      <c r="B23" s="18">
        <v>19.690863903855899</v>
      </c>
      <c r="C23" s="18">
        <v>18.922890953617198</v>
      </c>
      <c r="D23" s="18">
        <v>19.333427888716699</v>
      </c>
      <c r="E23" s="18">
        <v>20.859371673547798</v>
      </c>
      <c r="F23" s="18"/>
      <c r="G23" s="18">
        <v>23.3786853069223</v>
      </c>
      <c r="H23" s="18">
        <v>24.760406483146596</v>
      </c>
      <c r="I23" s="18">
        <v>25.295271956326502</v>
      </c>
      <c r="J23" s="18">
        <v>24.861673293685598</v>
      </c>
      <c r="K23" s="18"/>
      <c r="L23" s="18">
        <v>24.286515238314099</v>
      </c>
      <c r="M23" s="18">
        <v>23.905611984649102</v>
      </c>
      <c r="N23" s="18">
        <v>24.337167778997504</v>
      </c>
      <c r="O23" s="18">
        <v>24.004647935213104</v>
      </c>
      <c r="P23" s="18"/>
      <c r="Q23" s="18">
        <v>21.890975250394799</v>
      </c>
      <c r="R23" s="18">
        <v>23.068653945480602</v>
      </c>
      <c r="S23" s="18">
        <v>24.246103490423401</v>
      </c>
      <c r="T23" s="18">
        <v>25.597821009597702</v>
      </c>
      <c r="U23" s="18"/>
      <c r="V23" s="18">
        <v>30.688430728954298</v>
      </c>
      <c r="W23" s="18">
        <v>31.363818232732001</v>
      </c>
      <c r="X23" s="18">
        <v>31.707738592691701</v>
      </c>
      <c r="Y23" s="18">
        <v>31.2383331897319</v>
      </c>
      <c r="Z23" s="18"/>
      <c r="AA23" s="18">
        <v>30.244071851633699</v>
      </c>
      <c r="AB23" s="18">
        <v>30.566765194203903</v>
      </c>
      <c r="AC23" s="18">
        <v>32.369982317984991</v>
      </c>
      <c r="AD23" s="18">
        <v>35.970815135363402</v>
      </c>
      <c r="AE23" s="18"/>
      <c r="AF23" s="18">
        <v>42.055609331198994</v>
      </c>
      <c r="AG23" s="18">
        <v>46.822355580754802</v>
      </c>
      <c r="AH23" s="18">
        <v>50.113970778454906</v>
      </c>
      <c r="AI23" s="18">
        <v>51.948064309591601</v>
      </c>
      <c r="AJ23" s="18"/>
      <c r="AK23" s="18">
        <v>52.272728791328596</v>
      </c>
      <c r="AL23" s="18">
        <v>52.900617943087404</v>
      </c>
      <c r="AM23" s="18">
        <v>52.999033738843195</v>
      </c>
      <c r="AN23" s="18">
        <v>53.686619526740898</v>
      </c>
      <c r="AO23" s="18"/>
      <c r="AP23" s="18">
        <v>53.393038554770797</v>
      </c>
      <c r="AQ23" s="18">
        <v>53.208634383044597</v>
      </c>
      <c r="AR23" s="18">
        <v>53.833598960776399</v>
      </c>
      <c r="AS23" s="18">
        <v>54.348479389219307</v>
      </c>
      <c r="AT23" s="18"/>
      <c r="AU23" s="18">
        <v>54.741080086652602</v>
      </c>
      <c r="AV23" s="18">
        <v>55.563562958821407</v>
      </c>
      <c r="AW23" s="18">
        <v>56.142963793368281</v>
      </c>
      <c r="AX23" s="18">
        <v>57.06339316115681</v>
      </c>
      <c r="AY23" s="18"/>
      <c r="AZ23" s="18">
        <v>54.683583252702689</v>
      </c>
      <c r="BA23" s="18">
        <v>55.139652432393206</v>
      </c>
      <c r="BB23" s="18">
        <v>55.898996185843103</v>
      </c>
      <c r="BC23" s="18">
        <v>55.675034450463997</v>
      </c>
      <c r="BD23" s="18"/>
      <c r="BE23" s="18">
        <v>58.496876808238397</v>
      </c>
      <c r="BF23" s="18">
        <v>57.338875699221092</v>
      </c>
      <c r="BG23" s="18">
        <v>57.106786677658789</v>
      </c>
      <c r="BH23" s="18">
        <v>58.52617487689669</v>
      </c>
      <c r="BI23" s="18"/>
      <c r="BJ23" s="18">
        <v>61.918046471765294</v>
      </c>
      <c r="BK23" s="18">
        <v>65.134709708254107</v>
      </c>
      <c r="BL23" s="18">
        <v>66.946866912958711</v>
      </c>
      <c r="BM23" s="18">
        <v>67.013176244134897</v>
      </c>
      <c r="BN23" s="18"/>
      <c r="BO23" s="18">
        <v>68.250453108938785</v>
      </c>
      <c r="BP23" s="18">
        <v>65.440755895162496</v>
      </c>
      <c r="BQ23" s="18">
        <v>68.0130631827694</v>
      </c>
      <c r="BR23" s="18">
        <v>69.890973969069293</v>
      </c>
      <c r="BS23" s="18"/>
      <c r="BT23" s="18">
        <v>71.460295904336306</v>
      </c>
      <c r="BU23" s="18">
        <v>72.138812317597512</v>
      </c>
      <c r="BV23" s="18">
        <v>74.374975224134189</v>
      </c>
      <c r="BW23" s="18">
        <v>75.25645505336098</v>
      </c>
      <c r="BX23" s="18"/>
      <c r="BY23" s="18">
        <v>81.124021656788614</v>
      </c>
      <c r="BZ23" s="18">
        <v>74.689101507106614</v>
      </c>
      <c r="CA23" s="18">
        <v>79.613599356983514</v>
      </c>
      <c r="CB23" s="18">
        <v>79.146277479121295</v>
      </c>
      <c r="CC23" s="18"/>
      <c r="CD23" s="18">
        <v>81.533138673100993</v>
      </c>
      <c r="CE23" s="18">
        <v>82.143079049675592</v>
      </c>
      <c r="CF23" s="18">
        <v>82.964816620494403</v>
      </c>
      <c r="CG23" s="18">
        <v>83.875965656729008</v>
      </c>
      <c r="CH23" s="18"/>
      <c r="CI23" s="18">
        <v>85.815309303255503</v>
      </c>
      <c r="CJ23" s="18">
        <v>87.9038526193537</v>
      </c>
      <c r="CK23" s="18">
        <v>89.132813207018614</v>
      </c>
      <c r="CL23" s="18">
        <v>90.060024870372203</v>
      </c>
      <c r="CM23" s="18"/>
      <c r="CN23" s="18">
        <v>89.475649222419207</v>
      </c>
      <c r="CO23" s="18">
        <v>91.609696556126494</v>
      </c>
      <c r="CP23" s="18">
        <v>92.577286061004386</v>
      </c>
      <c r="CQ23" s="18">
        <v>93.861038636585917</v>
      </c>
      <c r="CR23" s="18"/>
      <c r="CS23" s="18">
        <v>91.630788112418102</v>
      </c>
      <c r="CT23" s="18">
        <v>101.64457206709977</v>
      </c>
    </row>
    <row r="24" spans="1:98" x14ac:dyDescent="0.3">
      <c r="A24" s="20" t="s">
        <v>238</v>
      </c>
      <c r="B24" s="18">
        <v>55.411057661443991</v>
      </c>
      <c r="C24" s="18">
        <v>55.553328069139994</v>
      </c>
      <c r="D24" s="18">
        <v>55.136393056490007</v>
      </c>
      <c r="E24" s="18">
        <v>53.831214670758001</v>
      </c>
      <c r="F24" s="18"/>
      <c r="G24" s="18">
        <v>55.158332831408984</v>
      </c>
      <c r="H24" s="18">
        <v>55.28885610185101</v>
      </c>
      <c r="I24" s="18">
        <v>55.634627697963012</v>
      </c>
      <c r="J24" s="18">
        <v>57.141875152720019</v>
      </c>
      <c r="K24" s="18"/>
      <c r="L24" s="18">
        <v>58.193659665640979</v>
      </c>
      <c r="M24" s="18">
        <v>61.527492204894997</v>
      </c>
      <c r="N24" s="18">
        <v>66.671033244726999</v>
      </c>
      <c r="O24" s="18">
        <v>72.680935549580994</v>
      </c>
      <c r="P24" s="18"/>
      <c r="Q24" s="18">
        <v>78.388463600728002</v>
      </c>
      <c r="R24" s="18">
        <v>83.710922827181989</v>
      </c>
      <c r="S24" s="18">
        <v>86.87138393124701</v>
      </c>
      <c r="T24" s="18">
        <v>86.780026329863006</v>
      </c>
      <c r="U24" s="18"/>
      <c r="V24" s="18">
        <v>85.579027526820994</v>
      </c>
      <c r="W24" s="18">
        <v>82.293993400214021</v>
      </c>
      <c r="X24" s="18">
        <v>76.647796225479993</v>
      </c>
      <c r="Y24" s="18">
        <v>69.060048391424999</v>
      </c>
      <c r="Z24" s="18"/>
      <c r="AA24" s="18">
        <v>61.234173915322003</v>
      </c>
      <c r="AB24" s="18">
        <v>56.776161051435992</v>
      </c>
      <c r="AC24" s="18">
        <v>57.779975184516019</v>
      </c>
      <c r="AD24" s="18">
        <v>61.926555838229007</v>
      </c>
      <c r="AE24" s="18"/>
      <c r="AF24" s="18">
        <v>71.886230366742012</v>
      </c>
      <c r="AG24" s="18">
        <v>80.044283077659003</v>
      </c>
      <c r="AH24" s="18">
        <v>82.15741410474098</v>
      </c>
      <c r="AI24" s="18">
        <v>81.702072450857997</v>
      </c>
      <c r="AJ24" s="18"/>
      <c r="AK24" s="18">
        <v>73.457469988286988</v>
      </c>
      <c r="AL24" s="18">
        <v>61.379142498245017</v>
      </c>
      <c r="AM24" s="18">
        <v>56.372800029939981</v>
      </c>
      <c r="AN24" s="18">
        <v>57.786587483527967</v>
      </c>
      <c r="AO24" s="18"/>
      <c r="AP24" s="18">
        <v>59.499905551246002</v>
      </c>
      <c r="AQ24" s="18">
        <v>61.459058945393991</v>
      </c>
      <c r="AR24" s="18">
        <v>62.697632855181979</v>
      </c>
      <c r="AS24" s="18">
        <v>62.809204573146985</v>
      </c>
      <c r="AT24" s="18"/>
      <c r="AU24" s="18">
        <v>63.501719908995</v>
      </c>
      <c r="AV24" s="18">
        <v>63.716247129039999</v>
      </c>
      <c r="AW24" s="18">
        <v>64.558700953038993</v>
      </c>
      <c r="AX24" s="18">
        <v>64.64133200892698</v>
      </c>
      <c r="AY24" s="18"/>
      <c r="AZ24" s="18">
        <v>65.739613759468</v>
      </c>
      <c r="BA24" s="18">
        <v>67.807116929936001</v>
      </c>
      <c r="BB24" s="18">
        <v>69.401909588645992</v>
      </c>
      <c r="BC24" s="18">
        <v>69.609815988272004</v>
      </c>
      <c r="BD24" s="18"/>
      <c r="BE24" s="18">
        <v>70.009155045612005</v>
      </c>
      <c r="BF24" s="18">
        <v>70.983257823537969</v>
      </c>
      <c r="BG24" s="18">
        <v>71.995625995821001</v>
      </c>
      <c r="BH24" s="18">
        <v>70.70816115524201</v>
      </c>
      <c r="BI24" s="18"/>
      <c r="BJ24" s="18">
        <v>69.095915135794968</v>
      </c>
      <c r="BK24" s="18">
        <v>67.446153915118003</v>
      </c>
      <c r="BL24" s="18">
        <v>66.669439708083985</v>
      </c>
      <c r="BM24" s="18">
        <v>64.070815715132966</v>
      </c>
      <c r="BN24" s="18"/>
      <c r="BO24" s="18">
        <v>60.90580177757198</v>
      </c>
      <c r="BP24" s="18">
        <v>66.029398241976025</v>
      </c>
      <c r="BQ24" s="18">
        <v>64.701393799079995</v>
      </c>
      <c r="BR24" s="18">
        <v>65.019436037220999</v>
      </c>
      <c r="BS24" s="18"/>
      <c r="BT24" s="18">
        <v>63.021422664894999</v>
      </c>
      <c r="BU24" s="18">
        <v>62.91927608925198</v>
      </c>
      <c r="BV24" s="18">
        <v>54.77409070181298</v>
      </c>
      <c r="BW24" s="18">
        <v>57.883457862079979</v>
      </c>
      <c r="BX24" s="18"/>
      <c r="BY24" s="18">
        <v>60.244801473761015</v>
      </c>
      <c r="BZ24" s="18">
        <v>59.272241693469027</v>
      </c>
      <c r="CA24" s="18">
        <v>54.952492159301983</v>
      </c>
      <c r="CB24" s="18">
        <v>59.162464673468946</v>
      </c>
      <c r="CC24" s="18"/>
      <c r="CD24" s="18">
        <v>62.870215326973948</v>
      </c>
      <c r="CE24" s="18">
        <v>59.177997146115956</v>
      </c>
      <c r="CF24" s="18">
        <v>58.480431533941953</v>
      </c>
      <c r="CG24" s="18">
        <v>58.302355992969012</v>
      </c>
      <c r="CH24" s="18"/>
      <c r="CI24" s="18">
        <v>60.82897708322696</v>
      </c>
      <c r="CJ24" s="18">
        <v>62.893723242792021</v>
      </c>
      <c r="CK24" s="18">
        <v>64.619916974007026</v>
      </c>
      <c r="CL24" s="18">
        <v>66.680382699973961</v>
      </c>
      <c r="CM24" s="18"/>
      <c r="CN24" s="18">
        <v>65.812491706062985</v>
      </c>
      <c r="CO24" s="18">
        <v>66.669234191575981</v>
      </c>
      <c r="CP24" s="18">
        <v>67.606376251237009</v>
      </c>
      <c r="CQ24" s="18">
        <v>68.207933345783999</v>
      </c>
      <c r="CR24" s="18"/>
      <c r="CS24" s="18">
        <v>66.289514555962</v>
      </c>
      <c r="CT24" s="18">
        <v>68.098876669109018</v>
      </c>
    </row>
    <row r="25" spans="1:98" x14ac:dyDescent="0.3">
      <c r="A25" s="20" t="s">
        <v>104</v>
      </c>
      <c r="B25" s="18">
        <v>38.198100251692317</v>
      </c>
      <c r="C25" s="18">
        <v>38.951054463371612</v>
      </c>
      <c r="D25" s="18">
        <v>38.531739435268541</v>
      </c>
      <c r="E25" s="18">
        <v>39.018175204886219</v>
      </c>
      <c r="F25" s="18"/>
      <c r="G25" s="18">
        <v>39.508840905159936</v>
      </c>
      <c r="H25" s="18">
        <v>39.772343073777563</v>
      </c>
      <c r="I25" s="18">
        <v>39.652594996419886</v>
      </c>
      <c r="J25" s="18">
        <v>41.18744789366071</v>
      </c>
      <c r="K25" s="18"/>
      <c r="L25" s="18">
        <v>39.908946014956889</v>
      </c>
      <c r="M25" s="18">
        <v>40.399890561983376</v>
      </c>
      <c r="N25" s="18">
        <v>41.622788941879982</v>
      </c>
      <c r="O25" s="18">
        <v>42.639281509377547</v>
      </c>
      <c r="P25" s="18"/>
      <c r="Q25" s="18">
        <v>43.331798646981504</v>
      </c>
      <c r="R25" s="18">
        <v>45.291690483491642</v>
      </c>
      <c r="S25" s="18">
        <v>50.027449725919801</v>
      </c>
      <c r="T25" s="18">
        <v>52.930284525210865</v>
      </c>
      <c r="U25" s="18"/>
      <c r="V25" s="18">
        <v>56.316088256078785</v>
      </c>
      <c r="W25" s="18">
        <v>59.739828274198835</v>
      </c>
      <c r="X25" s="18">
        <v>60.52806568174686</v>
      </c>
      <c r="Y25" s="18">
        <v>60.104508486786898</v>
      </c>
      <c r="Z25" s="18"/>
      <c r="AA25" s="18">
        <v>58.947772832096021</v>
      </c>
      <c r="AB25" s="18">
        <v>56.058719881947894</v>
      </c>
      <c r="AC25" s="18">
        <v>53.74690245102623</v>
      </c>
      <c r="AD25" s="18">
        <v>51.381367258868856</v>
      </c>
      <c r="AE25" s="18"/>
      <c r="AF25" s="18">
        <v>53.856284137692299</v>
      </c>
      <c r="AG25" s="18">
        <v>52.029082895325899</v>
      </c>
      <c r="AH25" s="18">
        <v>49.090412298945893</v>
      </c>
      <c r="AI25" s="18">
        <v>45.542220668035895</v>
      </c>
      <c r="AJ25" s="18"/>
      <c r="AK25" s="18">
        <v>40.648499099113593</v>
      </c>
      <c r="AL25" s="18">
        <v>37.696863919716506</v>
      </c>
      <c r="AM25" s="18">
        <v>35.908201038367999</v>
      </c>
      <c r="AN25" s="18">
        <v>38.6104359428018</v>
      </c>
      <c r="AO25" s="18"/>
      <c r="AP25" s="18">
        <v>40.991125159534604</v>
      </c>
      <c r="AQ25" s="18">
        <v>43.773253153484404</v>
      </c>
      <c r="AR25" s="18">
        <v>47.362000769934298</v>
      </c>
      <c r="AS25" s="18">
        <v>48.099380241119803</v>
      </c>
      <c r="AT25" s="18"/>
      <c r="AU25" s="18">
        <v>50.57482920136529</v>
      </c>
      <c r="AV25" s="18">
        <v>51.841964392820401</v>
      </c>
      <c r="AW25" s="18">
        <v>51.867777094528797</v>
      </c>
      <c r="AX25" s="18">
        <v>53.123429311285506</v>
      </c>
      <c r="AY25" s="18"/>
      <c r="AZ25" s="18">
        <v>51.040415958601095</v>
      </c>
      <c r="BA25" s="18">
        <v>50.365935592496697</v>
      </c>
      <c r="BB25" s="18">
        <v>52.614045215618503</v>
      </c>
      <c r="BC25" s="18">
        <v>50.839928362208596</v>
      </c>
      <c r="BD25" s="18"/>
      <c r="BE25" s="18">
        <v>55.656696256215099</v>
      </c>
      <c r="BF25" s="18">
        <v>55.852023738954898</v>
      </c>
      <c r="BG25" s="18">
        <v>55.378625279650102</v>
      </c>
      <c r="BH25" s="18">
        <v>56.027548346843801</v>
      </c>
      <c r="BI25" s="18"/>
      <c r="BJ25" s="18">
        <v>57.169692959688</v>
      </c>
      <c r="BK25" s="18">
        <v>60.9585968920738</v>
      </c>
      <c r="BL25" s="18">
        <v>64.509082930829692</v>
      </c>
      <c r="BM25" s="18">
        <v>68.632408391167388</v>
      </c>
      <c r="BN25" s="18"/>
      <c r="BO25" s="18">
        <v>68.899766784455693</v>
      </c>
      <c r="BP25" s="18">
        <v>76.727102878763404</v>
      </c>
      <c r="BQ25" s="18">
        <v>75.067309916803708</v>
      </c>
      <c r="BR25" s="18">
        <v>74.325593846965205</v>
      </c>
      <c r="BS25" s="18"/>
      <c r="BT25" s="18">
        <v>81.734391017880895</v>
      </c>
      <c r="BU25" s="18">
        <v>83.615408479817603</v>
      </c>
      <c r="BV25" s="18">
        <v>86.787655822369999</v>
      </c>
      <c r="BW25" s="18">
        <v>86.071544679931506</v>
      </c>
      <c r="BX25" s="18"/>
      <c r="BY25" s="18">
        <v>88.702862886748491</v>
      </c>
      <c r="BZ25" s="18">
        <v>89.698057791119197</v>
      </c>
      <c r="CA25" s="18">
        <v>88.232370609819597</v>
      </c>
      <c r="CB25" s="18">
        <v>90.618708712313691</v>
      </c>
      <c r="CC25" s="18"/>
      <c r="CD25" s="18">
        <v>89.740351005926698</v>
      </c>
      <c r="CE25" s="18">
        <v>93.014700175509802</v>
      </c>
      <c r="CF25" s="18">
        <v>99.192545815107891</v>
      </c>
      <c r="CG25" s="18">
        <v>99.910403003455599</v>
      </c>
      <c r="CH25" s="18"/>
      <c r="CI25" s="18">
        <v>96.675673720568298</v>
      </c>
      <c r="CJ25" s="18">
        <v>98.622628759113297</v>
      </c>
      <c r="CK25" s="18">
        <v>101.56884728005161</v>
      </c>
      <c r="CL25" s="18">
        <v>104.6978502402678</v>
      </c>
      <c r="CM25" s="18"/>
      <c r="CN25" s="18">
        <v>107.87128865316478</v>
      </c>
      <c r="CO25" s="18">
        <v>107.9001988184296</v>
      </c>
      <c r="CP25" s="18">
        <v>106.41533999482449</v>
      </c>
      <c r="CQ25" s="18">
        <v>107.35882604988809</v>
      </c>
      <c r="CR25" s="18"/>
      <c r="CS25" s="18">
        <v>111.29277332347401</v>
      </c>
      <c r="CT25" s="18">
        <v>112.35546750638871</v>
      </c>
    </row>
    <row r="26" spans="1:98" x14ac:dyDescent="0.3">
      <c r="A26" s="20" t="s">
        <v>239</v>
      </c>
      <c r="B26" s="18">
        <v>188.34260491842105</v>
      </c>
      <c r="C26" s="18">
        <v>195.02473237096703</v>
      </c>
      <c r="D26" s="18">
        <v>155.15029709620552</v>
      </c>
      <c r="E26" s="18">
        <v>202.75128329164698</v>
      </c>
      <c r="F26" s="18"/>
      <c r="G26" s="18">
        <v>183.46324847653568</v>
      </c>
      <c r="H26" s="18">
        <v>188.74804893404848</v>
      </c>
      <c r="I26" s="18">
        <v>185.3202434731441</v>
      </c>
      <c r="J26" s="18">
        <v>196.86129900559698</v>
      </c>
      <c r="K26" s="18"/>
      <c r="L26" s="18">
        <v>196.06354849449397</v>
      </c>
      <c r="M26" s="18">
        <v>198.54479365593903</v>
      </c>
      <c r="N26" s="18">
        <v>217.16287376213398</v>
      </c>
      <c r="O26" s="18">
        <v>200.53412984923102</v>
      </c>
      <c r="P26" s="18"/>
      <c r="Q26" s="18">
        <v>216.83557999776201</v>
      </c>
      <c r="R26" s="18">
        <v>210.193770514829</v>
      </c>
      <c r="S26" s="18">
        <v>212.081759254362</v>
      </c>
      <c r="T26" s="18">
        <v>212.37365537609597</v>
      </c>
      <c r="U26" s="18"/>
      <c r="V26" s="18">
        <v>227.641150841426</v>
      </c>
      <c r="W26" s="18">
        <v>225.47924680031798</v>
      </c>
      <c r="X26" s="18">
        <v>241.66874991487398</v>
      </c>
      <c r="Y26" s="18">
        <v>255.007533546079</v>
      </c>
      <c r="Z26" s="18"/>
      <c r="AA26" s="18">
        <v>269.93394415585203</v>
      </c>
      <c r="AB26" s="18">
        <v>264.06337201593402</v>
      </c>
      <c r="AC26" s="18">
        <v>253.766672016841</v>
      </c>
      <c r="AD26" s="18">
        <v>238.187409708583</v>
      </c>
      <c r="AE26" s="18"/>
      <c r="AF26" s="18">
        <v>234.84582549982599</v>
      </c>
      <c r="AG26" s="18">
        <v>255.55978201329398</v>
      </c>
      <c r="AH26" s="18">
        <v>212.34115560399502</v>
      </c>
      <c r="AI26" s="18">
        <v>236.52223688288399</v>
      </c>
      <c r="AJ26" s="18"/>
      <c r="AK26" s="18">
        <v>230.04657965965202</v>
      </c>
      <c r="AL26" s="18">
        <v>247.074895833151</v>
      </c>
      <c r="AM26" s="18">
        <v>244.25264916422003</v>
      </c>
      <c r="AN26" s="18">
        <v>256.90687534297899</v>
      </c>
      <c r="AO26" s="18"/>
      <c r="AP26" s="18">
        <v>278.97598736800001</v>
      </c>
      <c r="AQ26" s="18">
        <v>265.87062712451802</v>
      </c>
      <c r="AR26" s="18">
        <v>296.15126868475903</v>
      </c>
      <c r="AS26" s="18">
        <v>275.53746916857699</v>
      </c>
      <c r="AT26" s="18"/>
      <c r="AU26" s="18">
        <v>296.43920257210698</v>
      </c>
      <c r="AV26" s="18">
        <v>311.65210775423901</v>
      </c>
      <c r="AW26" s="18">
        <v>312.78988064773097</v>
      </c>
      <c r="AX26" s="18">
        <v>318.92180902592099</v>
      </c>
      <c r="AY26" s="18"/>
      <c r="AZ26" s="18">
        <v>306.66258595449494</v>
      </c>
      <c r="BA26" s="18">
        <v>326.60157763826601</v>
      </c>
      <c r="BB26" s="18">
        <v>333.582136302604</v>
      </c>
      <c r="BC26" s="18">
        <v>351.91292564831696</v>
      </c>
      <c r="BD26" s="18"/>
      <c r="BE26" s="18">
        <v>330.81648267953403</v>
      </c>
      <c r="BF26" s="18">
        <v>355.21950495896294</v>
      </c>
      <c r="BG26" s="18">
        <v>350.77133871896194</v>
      </c>
      <c r="BH26" s="18">
        <v>390.07604878770292</v>
      </c>
      <c r="BI26" s="18"/>
      <c r="BJ26" s="18">
        <v>358.93572681558805</v>
      </c>
      <c r="BK26" s="18">
        <v>363.53699697634596</v>
      </c>
      <c r="BL26" s="18">
        <v>399.29388993834891</v>
      </c>
      <c r="BM26" s="18">
        <v>381.21291959660704</v>
      </c>
      <c r="BN26" s="18"/>
      <c r="BO26" s="18">
        <v>400.30386522452898</v>
      </c>
      <c r="BP26" s="18">
        <v>402.43406384579998</v>
      </c>
      <c r="BQ26" s="18">
        <v>369.03013532344198</v>
      </c>
      <c r="BR26" s="18">
        <v>373.49417793368701</v>
      </c>
      <c r="BS26" s="18"/>
      <c r="BT26" s="18">
        <v>390.58979220873596</v>
      </c>
      <c r="BU26" s="18">
        <v>375.15263348989106</v>
      </c>
      <c r="BV26" s="18">
        <v>445.71967092002905</v>
      </c>
      <c r="BW26" s="18">
        <v>401.79202612387996</v>
      </c>
      <c r="BX26" s="18"/>
      <c r="BY26" s="18">
        <v>394.43196583214797</v>
      </c>
      <c r="BZ26" s="18">
        <v>430.73483615225302</v>
      </c>
      <c r="CA26" s="18">
        <v>415.35370626432598</v>
      </c>
      <c r="CB26" s="18">
        <v>454.592491751274</v>
      </c>
      <c r="CC26" s="18"/>
      <c r="CD26" s="18">
        <v>441.53229368652501</v>
      </c>
      <c r="CE26" s="18">
        <v>466.10139389698105</v>
      </c>
      <c r="CF26" s="18">
        <v>478.47778614750609</v>
      </c>
      <c r="CG26" s="18">
        <v>363.683526268989</v>
      </c>
      <c r="CH26" s="18"/>
      <c r="CI26" s="18">
        <v>492.40156331827995</v>
      </c>
      <c r="CJ26" s="18">
        <v>465.02561079706402</v>
      </c>
      <c r="CK26" s="18">
        <v>409.54744308684599</v>
      </c>
      <c r="CL26" s="18">
        <v>455.34638279781103</v>
      </c>
      <c r="CM26" s="18"/>
      <c r="CN26" s="18">
        <v>489.729366323985</v>
      </c>
      <c r="CO26" s="18">
        <v>431.93812173574202</v>
      </c>
      <c r="CP26" s="18">
        <v>473.94944349006994</v>
      </c>
      <c r="CQ26" s="18">
        <v>503.27535038480096</v>
      </c>
      <c r="CR26" s="18"/>
      <c r="CS26" s="18">
        <v>532.596868076693</v>
      </c>
      <c r="CT26" s="18">
        <v>407.69437073959006</v>
      </c>
    </row>
    <row r="27" spans="1:98" ht="15" thickBot="1" x14ac:dyDescent="0.35">
      <c r="A27" s="20" t="s">
        <v>240</v>
      </c>
      <c r="B27" s="18">
        <v>272.53848264245846</v>
      </c>
      <c r="C27" s="18">
        <v>273.20697483103152</v>
      </c>
      <c r="D27" s="18">
        <v>271.46621678669038</v>
      </c>
      <c r="E27" s="18">
        <v>275.61627837386692</v>
      </c>
      <c r="F27" s="18"/>
      <c r="G27" s="18">
        <v>269.59547321971991</v>
      </c>
      <c r="H27" s="18">
        <v>273.78220749547029</v>
      </c>
      <c r="I27" s="18">
        <v>278.47066531563496</v>
      </c>
      <c r="J27" s="18">
        <v>285.50975025593084</v>
      </c>
      <c r="K27" s="18"/>
      <c r="L27" s="18">
        <v>299.80984887005496</v>
      </c>
      <c r="M27" s="18">
        <v>306.14477929762927</v>
      </c>
      <c r="N27" s="18">
        <v>309.77938275602321</v>
      </c>
      <c r="O27" s="18">
        <v>308.28265767950586</v>
      </c>
      <c r="P27" s="18"/>
      <c r="Q27" s="18">
        <v>301.61373323677009</v>
      </c>
      <c r="R27" s="18">
        <v>295.38494907303061</v>
      </c>
      <c r="S27" s="18">
        <v>297.75641268132483</v>
      </c>
      <c r="T27" s="18">
        <v>296.66444586008743</v>
      </c>
      <c r="U27" s="18"/>
      <c r="V27" s="18">
        <v>294.52076239864476</v>
      </c>
      <c r="W27" s="18">
        <v>301.25335838136772</v>
      </c>
      <c r="X27" s="18">
        <v>309.19724545310828</v>
      </c>
      <c r="Y27" s="18">
        <v>314.14663814393498</v>
      </c>
      <c r="Z27" s="18"/>
      <c r="AA27" s="18">
        <v>334.65181999991466</v>
      </c>
      <c r="AB27" s="18">
        <v>340.85178153410669</v>
      </c>
      <c r="AC27" s="18">
        <v>339.48344340462461</v>
      </c>
      <c r="AD27" s="18">
        <v>335.69261091964449</v>
      </c>
      <c r="AE27" s="18"/>
      <c r="AF27" s="18">
        <v>331.56568969458311</v>
      </c>
      <c r="AG27" s="18">
        <v>328.65679523706245</v>
      </c>
      <c r="AH27" s="18">
        <v>326.18475300563978</v>
      </c>
      <c r="AI27" s="18">
        <v>331.80576206271377</v>
      </c>
      <c r="AJ27" s="18"/>
      <c r="AK27" s="18">
        <v>330.70530758808547</v>
      </c>
      <c r="AL27" s="18">
        <v>334.93032173437075</v>
      </c>
      <c r="AM27" s="18">
        <v>340.12882748168738</v>
      </c>
      <c r="AN27" s="18">
        <v>347.07854319585419</v>
      </c>
      <c r="AO27" s="18"/>
      <c r="AP27" s="18">
        <v>353.63303179904642</v>
      </c>
      <c r="AQ27" s="18">
        <v>353.3914042553705</v>
      </c>
      <c r="AR27" s="18">
        <v>359.15475304708923</v>
      </c>
      <c r="AS27" s="18">
        <v>355.81476390438399</v>
      </c>
      <c r="AT27" s="18"/>
      <c r="AU27" s="18">
        <v>338.33330719039645</v>
      </c>
      <c r="AV27" s="18">
        <v>340.67613072432323</v>
      </c>
      <c r="AW27" s="18">
        <v>340.4484948078553</v>
      </c>
      <c r="AX27" s="18">
        <v>338.72306727742512</v>
      </c>
      <c r="AY27" s="18"/>
      <c r="AZ27" s="18">
        <v>349.00599591887249</v>
      </c>
      <c r="BA27" s="18">
        <v>351.19416045994393</v>
      </c>
      <c r="BB27" s="18">
        <v>355.18913110816936</v>
      </c>
      <c r="BC27" s="18">
        <v>356.25906430919224</v>
      </c>
      <c r="BD27" s="18"/>
      <c r="BE27" s="18">
        <v>342.26857875248015</v>
      </c>
      <c r="BF27" s="18">
        <v>348.19786610001535</v>
      </c>
      <c r="BG27" s="18">
        <v>348.32505425655023</v>
      </c>
      <c r="BH27" s="18">
        <v>353.1643046202451</v>
      </c>
      <c r="BI27" s="18"/>
      <c r="BJ27" s="18">
        <v>352.75039742748635</v>
      </c>
      <c r="BK27" s="18">
        <v>358.28153822839477</v>
      </c>
      <c r="BL27" s="18">
        <v>362.0288447319366</v>
      </c>
      <c r="BM27" s="18">
        <v>362.8377147217044</v>
      </c>
      <c r="BN27" s="18"/>
      <c r="BO27" s="18">
        <v>383.13575829110829</v>
      </c>
      <c r="BP27" s="18">
        <v>365.2320653110371</v>
      </c>
      <c r="BQ27" s="18">
        <v>359.34198436058091</v>
      </c>
      <c r="BR27" s="18">
        <v>369.94351009932257</v>
      </c>
      <c r="BS27" s="18"/>
      <c r="BT27" s="18">
        <v>373.43089232685793</v>
      </c>
      <c r="BU27" s="18">
        <v>417.92871396561333</v>
      </c>
      <c r="BV27" s="18">
        <v>372.04931452044491</v>
      </c>
      <c r="BW27" s="18">
        <v>377.27515526708879</v>
      </c>
      <c r="BX27" s="18"/>
      <c r="BY27" s="18">
        <v>401.47765236039788</v>
      </c>
      <c r="BZ27" s="18">
        <v>394.61963265345622</v>
      </c>
      <c r="CA27" s="18">
        <v>395.66656061142976</v>
      </c>
      <c r="CB27" s="18">
        <v>402.61715437471514</v>
      </c>
      <c r="CC27" s="18"/>
      <c r="CD27" s="18">
        <v>399.68606607116021</v>
      </c>
      <c r="CE27" s="18">
        <v>407.57357927640101</v>
      </c>
      <c r="CF27" s="18">
        <v>410.45697924710578</v>
      </c>
      <c r="CG27" s="18">
        <v>411.99837540533292</v>
      </c>
      <c r="CH27" s="18"/>
      <c r="CI27" s="18">
        <v>421.02364088233173</v>
      </c>
      <c r="CJ27" s="18">
        <v>420.61138869580003</v>
      </c>
      <c r="CK27" s="18">
        <v>418.38321624902613</v>
      </c>
      <c r="CL27" s="18">
        <v>432.12475417284224</v>
      </c>
      <c r="CM27" s="18"/>
      <c r="CN27" s="18">
        <v>428.08196512137056</v>
      </c>
      <c r="CO27" s="18">
        <v>442.57921954272012</v>
      </c>
      <c r="CP27" s="18">
        <v>438.42380293596665</v>
      </c>
      <c r="CQ27" s="18">
        <v>446.02054936452356</v>
      </c>
      <c r="CR27" s="18"/>
      <c r="CS27" s="18">
        <v>443.45265048959754</v>
      </c>
      <c r="CT27" s="18">
        <v>466.69006528794728</v>
      </c>
    </row>
    <row r="28" spans="1:98" ht="15.6" thickTop="1" thickBot="1" x14ac:dyDescent="0.35">
      <c r="A28" s="22" t="s">
        <v>241</v>
      </c>
      <c r="B28" s="26">
        <v>1655.7078053919272</v>
      </c>
      <c r="C28" s="26">
        <v>1682.8360478709051</v>
      </c>
      <c r="D28" s="26">
        <v>1627.8597147000164</v>
      </c>
      <c r="E28" s="26">
        <v>1711.2002991425475</v>
      </c>
      <c r="F28" s="26"/>
      <c r="G28" s="26">
        <v>1684.4941235741828</v>
      </c>
      <c r="H28" s="26">
        <v>1714.5554088419792</v>
      </c>
      <c r="I28" s="26">
        <v>1723.8179947468079</v>
      </c>
      <c r="J28" s="26">
        <v>1750.9473777778303</v>
      </c>
      <c r="K28" s="26"/>
      <c r="L28" s="26">
        <v>1804.1377947239112</v>
      </c>
      <c r="M28" s="26">
        <v>1827.1319695906354</v>
      </c>
      <c r="N28" s="26">
        <v>1833.7510851604845</v>
      </c>
      <c r="O28" s="26">
        <v>1816.0549896351213</v>
      </c>
      <c r="P28" s="26"/>
      <c r="Q28" s="26">
        <v>1880.1295013542394</v>
      </c>
      <c r="R28" s="26">
        <v>1875.7113653740673</v>
      </c>
      <c r="S28" s="26">
        <v>1949.0057880042089</v>
      </c>
      <c r="T28" s="26">
        <v>1933.9124633665267</v>
      </c>
      <c r="U28" s="26"/>
      <c r="V28" s="26">
        <v>1946.96494622914</v>
      </c>
      <c r="W28" s="26">
        <v>1969.570421323629</v>
      </c>
      <c r="X28" s="26">
        <v>2012.2679154988575</v>
      </c>
      <c r="Y28" s="26">
        <v>2065.202119789531</v>
      </c>
      <c r="Z28" s="26"/>
      <c r="AA28" s="26">
        <v>2108.9066248442759</v>
      </c>
      <c r="AB28" s="26">
        <v>2138.7086126176332</v>
      </c>
      <c r="AC28" s="26">
        <v>2153.9178766023729</v>
      </c>
      <c r="AD28" s="26">
        <v>2164.8188875266101</v>
      </c>
      <c r="AE28" s="26"/>
      <c r="AF28" s="26">
        <v>2155.4792388227247</v>
      </c>
      <c r="AG28" s="26">
        <v>2202.7393069886321</v>
      </c>
      <c r="AH28" s="26">
        <v>2186.2836155590476</v>
      </c>
      <c r="AI28" s="26">
        <v>2242.1058386295945</v>
      </c>
      <c r="AJ28" s="26"/>
      <c r="AK28" s="26">
        <v>2277.0406696148166</v>
      </c>
      <c r="AL28" s="26">
        <v>2223.8778645430248</v>
      </c>
      <c r="AM28" s="26">
        <v>2207.2873037419899</v>
      </c>
      <c r="AN28" s="26">
        <v>2346.1991621001698</v>
      </c>
      <c r="AO28" s="26"/>
      <c r="AP28" s="26">
        <v>2323.4066396204253</v>
      </c>
      <c r="AQ28" s="26">
        <v>2313.1767318525117</v>
      </c>
      <c r="AR28" s="26">
        <v>2438.1576403946178</v>
      </c>
      <c r="AS28" s="26">
        <v>2413.8852881324469</v>
      </c>
      <c r="AT28" s="26"/>
      <c r="AU28" s="26">
        <v>2417.732518647766</v>
      </c>
      <c r="AV28" s="26">
        <v>2595.7266897772188</v>
      </c>
      <c r="AW28" s="26">
        <v>2510.4487321939491</v>
      </c>
      <c r="AX28" s="26">
        <v>2474.4000593810661</v>
      </c>
      <c r="AY28" s="26"/>
      <c r="AZ28" s="26">
        <v>2507.2267808700667</v>
      </c>
      <c r="BA28" s="26">
        <v>2532.8919278267344</v>
      </c>
      <c r="BB28" s="26">
        <v>2567.9134313793447</v>
      </c>
      <c r="BC28" s="26">
        <v>2591.3692438471371</v>
      </c>
      <c r="BD28" s="26"/>
      <c r="BE28" s="26">
        <v>2557.6762976611308</v>
      </c>
      <c r="BF28" s="26">
        <v>2650.3751141791654</v>
      </c>
      <c r="BG28" s="26">
        <v>2642.5977820646522</v>
      </c>
      <c r="BH28" s="26">
        <v>2706.2980697774315</v>
      </c>
      <c r="BI28" s="26"/>
      <c r="BJ28" s="26">
        <v>2691.1392363523305</v>
      </c>
      <c r="BK28" s="26">
        <v>2687.5937356624058</v>
      </c>
      <c r="BL28" s="26">
        <v>2787.2244290754161</v>
      </c>
      <c r="BM28" s="26">
        <v>2790.7795989098549</v>
      </c>
      <c r="BN28" s="26"/>
      <c r="BO28" s="26">
        <v>2894.6881178643484</v>
      </c>
      <c r="BP28" s="26">
        <v>2897.5225510653145</v>
      </c>
      <c r="BQ28" s="26">
        <v>2834.5229348732714</v>
      </c>
      <c r="BR28" s="26">
        <v>2842.7330362158964</v>
      </c>
      <c r="BS28" s="26"/>
      <c r="BT28" s="26">
        <v>3006.665220316585</v>
      </c>
      <c r="BU28" s="26">
        <v>2984.733409082919</v>
      </c>
      <c r="BV28" s="26">
        <v>3074.5326958685914</v>
      </c>
      <c r="BW28" s="26">
        <v>3029.8956747319016</v>
      </c>
      <c r="BX28" s="26"/>
      <c r="BY28" s="26">
        <v>3085.2479222587162</v>
      </c>
      <c r="BZ28" s="26">
        <v>3146.2575622757013</v>
      </c>
      <c r="CA28" s="26">
        <v>3131.8147607589353</v>
      </c>
      <c r="CB28" s="26">
        <v>3359.2737547066517</v>
      </c>
      <c r="CC28" s="26"/>
      <c r="CD28" s="26">
        <v>3228.7577276832012</v>
      </c>
      <c r="CE28" s="26">
        <v>3326.8394874595651</v>
      </c>
      <c r="CF28" s="26">
        <v>3411.0175037227295</v>
      </c>
      <c r="CG28" s="26">
        <v>3445.6972811345058</v>
      </c>
      <c r="CH28" s="26"/>
      <c r="CI28" s="26">
        <v>3477.4125700646691</v>
      </c>
      <c r="CJ28" s="26">
        <v>3500.317597682787</v>
      </c>
      <c r="CK28" s="26">
        <v>3500.3036159196604</v>
      </c>
      <c r="CL28" s="26">
        <v>3528.1832163328891</v>
      </c>
      <c r="CM28" s="26"/>
      <c r="CN28" s="26">
        <v>3612.7789362190442</v>
      </c>
      <c r="CO28" s="26">
        <v>3628.2235198755111</v>
      </c>
      <c r="CP28" s="26">
        <v>3629.1554144438637</v>
      </c>
      <c r="CQ28" s="26">
        <v>3626.2155044956226</v>
      </c>
      <c r="CR28" s="26"/>
      <c r="CS28" s="26">
        <v>3721.6756709745614</v>
      </c>
      <c r="CT28" s="26">
        <v>3801.3391164220861</v>
      </c>
    </row>
    <row r="29" spans="1:98" ht="15.6" thickTop="1" thickBot="1" x14ac:dyDescent="0.35">
      <c r="A29" s="18" t="s">
        <v>242</v>
      </c>
      <c r="B29" s="18">
        <v>172.07933634739899</v>
      </c>
      <c r="C29" s="18">
        <v>174.97816836064675</v>
      </c>
      <c r="D29" s="18">
        <v>169.80701978835157</v>
      </c>
      <c r="E29" s="18">
        <v>180.9281707328629</v>
      </c>
      <c r="F29" s="18"/>
      <c r="G29" s="18">
        <v>189.51423742922461</v>
      </c>
      <c r="H29" s="18">
        <v>205.78412896966043</v>
      </c>
      <c r="I29" s="18">
        <v>187.53130059767469</v>
      </c>
      <c r="J29" s="18">
        <v>180.82744107154161</v>
      </c>
      <c r="K29" s="18"/>
      <c r="L29" s="18">
        <v>183.00103842388972</v>
      </c>
      <c r="M29" s="18">
        <v>174.63466311394018</v>
      </c>
      <c r="N29" s="18">
        <v>168.71008011584132</v>
      </c>
      <c r="O29" s="18">
        <v>163.66160370012034</v>
      </c>
      <c r="P29" s="18"/>
      <c r="Q29" s="18">
        <v>159.10915480742759</v>
      </c>
      <c r="R29" s="18">
        <v>162.17337333553763</v>
      </c>
      <c r="S29" s="18">
        <v>174.70276234558935</v>
      </c>
      <c r="T29" s="18">
        <v>174.08984736493596</v>
      </c>
      <c r="U29" s="18"/>
      <c r="V29" s="18">
        <v>171.00769705565378</v>
      </c>
      <c r="W29" s="18">
        <v>172.41299810949204</v>
      </c>
      <c r="X29" s="18">
        <v>180.09393117255203</v>
      </c>
      <c r="Y29" s="18">
        <v>170.79491078130803</v>
      </c>
      <c r="Z29" s="18"/>
      <c r="AA29" s="18">
        <v>172.25719535136528</v>
      </c>
      <c r="AB29" s="18">
        <v>177.80615166907023</v>
      </c>
      <c r="AC29" s="18">
        <v>179.26561970460966</v>
      </c>
      <c r="AD29" s="18">
        <v>181.78477831310897</v>
      </c>
      <c r="AE29" s="18"/>
      <c r="AF29" s="18">
        <v>168.08300287257987</v>
      </c>
      <c r="AG29" s="18">
        <v>170.50145207055238</v>
      </c>
      <c r="AH29" s="18">
        <v>165.34887774597723</v>
      </c>
      <c r="AI29" s="18">
        <v>174.39066731089042</v>
      </c>
      <c r="AJ29" s="18"/>
      <c r="AK29" s="18">
        <v>191.45650763112397</v>
      </c>
      <c r="AL29" s="18">
        <v>174.18936768842912</v>
      </c>
      <c r="AM29" s="18">
        <v>173.97021226138583</v>
      </c>
      <c r="AN29" s="18">
        <v>198.17691241906098</v>
      </c>
      <c r="AO29" s="18"/>
      <c r="AP29" s="18">
        <v>201.23485339933103</v>
      </c>
      <c r="AQ29" s="18">
        <v>192.72244148196563</v>
      </c>
      <c r="AR29" s="18">
        <v>211.09103224021837</v>
      </c>
      <c r="AS29" s="18">
        <v>178.55667287848601</v>
      </c>
      <c r="AT29" s="18"/>
      <c r="AU29" s="18">
        <v>166.77100660424304</v>
      </c>
      <c r="AV29" s="18">
        <v>166.46426014631444</v>
      </c>
      <c r="AW29" s="18">
        <v>153.13198615119418</v>
      </c>
      <c r="AX29" s="18">
        <v>145.93374709824843</v>
      </c>
      <c r="AY29" s="18"/>
      <c r="AZ29" s="18">
        <v>155.65963029854396</v>
      </c>
      <c r="BA29" s="18">
        <v>166.41647168823857</v>
      </c>
      <c r="BB29" s="18">
        <v>170.51580446484101</v>
      </c>
      <c r="BC29" s="18">
        <v>172.34709354837645</v>
      </c>
      <c r="BD29" s="18"/>
      <c r="BE29" s="18">
        <v>166.92225044299823</v>
      </c>
      <c r="BF29" s="18">
        <v>171.75908831830574</v>
      </c>
      <c r="BG29" s="18">
        <v>166.29677488776628</v>
      </c>
      <c r="BH29" s="18">
        <v>174.24788635092966</v>
      </c>
      <c r="BI29" s="18"/>
      <c r="BJ29" s="18">
        <v>186.63060027116194</v>
      </c>
      <c r="BK29" s="18">
        <v>172.96177871026416</v>
      </c>
      <c r="BL29" s="18">
        <v>192.78563811760137</v>
      </c>
      <c r="BM29" s="18">
        <v>191.0309829009725</v>
      </c>
      <c r="BN29" s="18"/>
      <c r="BO29" s="18">
        <v>194.47620072802169</v>
      </c>
      <c r="BP29" s="18">
        <v>184.78298342888189</v>
      </c>
      <c r="BQ29" s="18">
        <v>191.58435181044268</v>
      </c>
      <c r="BR29" s="18">
        <v>191.40446403265381</v>
      </c>
      <c r="BS29" s="18"/>
      <c r="BT29" s="18">
        <v>195.85951688707814</v>
      </c>
      <c r="BU29" s="18">
        <v>198.00642802186718</v>
      </c>
      <c r="BV29" s="18">
        <v>200.47753800527943</v>
      </c>
      <c r="BW29" s="18">
        <v>202.57851708577542</v>
      </c>
      <c r="BX29" s="18"/>
      <c r="BY29" s="18">
        <v>218.47478505390734</v>
      </c>
      <c r="BZ29" s="18">
        <v>225.8355170617458</v>
      </c>
      <c r="CA29" s="18">
        <v>227.1392860930402</v>
      </c>
      <c r="CB29" s="18">
        <v>257.32241179130671</v>
      </c>
      <c r="CC29" s="18"/>
      <c r="CD29" s="18">
        <v>244.15610209396723</v>
      </c>
      <c r="CE29" s="18">
        <v>251.57220366873017</v>
      </c>
      <c r="CF29" s="18">
        <v>244.94382526783227</v>
      </c>
      <c r="CG29" s="18">
        <v>269.88386896947026</v>
      </c>
      <c r="CH29" s="18"/>
      <c r="CI29" s="18">
        <v>250.67720733019442</v>
      </c>
      <c r="CJ29" s="18">
        <v>260.33528983332997</v>
      </c>
      <c r="CK29" s="18">
        <v>278.19236312030569</v>
      </c>
      <c r="CL29" s="18">
        <v>269.32913971617</v>
      </c>
      <c r="CM29" s="18"/>
      <c r="CN29" s="18">
        <v>272.4418041414836</v>
      </c>
      <c r="CO29" s="18">
        <v>283.04047963181006</v>
      </c>
      <c r="CP29" s="18">
        <v>291.98275214879163</v>
      </c>
      <c r="CQ29" s="18">
        <v>280.88265846231405</v>
      </c>
      <c r="CR29" s="18"/>
      <c r="CS29" s="18">
        <v>289.73057744109667</v>
      </c>
      <c r="CT29" s="18">
        <v>309.0244081569283</v>
      </c>
    </row>
    <row r="30" spans="1:98" ht="15.6" thickTop="1" thickBot="1" x14ac:dyDescent="0.35">
      <c r="A30" s="27" t="s">
        <v>243</v>
      </c>
      <c r="B30" s="28">
        <v>1827.7871417393258</v>
      </c>
      <c r="C30" s="28">
        <v>1857.8142162315519</v>
      </c>
      <c r="D30" s="28">
        <v>1797.6667344883681</v>
      </c>
      <c r="E30" s="28">
        <v>1892.1284698754102</v>
      </c>
      <c r="F30" s="28"/>
      <c r="G30" s="28">
        <v>1874.0083610034073</v>
      </c>
      <c r="H30" s="28">
        <v>1920.33953781164</v>
      </c>
      <c r="I30" s="28">
        <v>1911.3492953444827</v>
      </c>
      <c r="J30" s="28">
        <v>1931.774818849372</v>
      </c>
      <c r="K30" s="28"/>
      <c r="L30" s="28">
        <v>1987.1388331478006</v>
      </c>
      <c r="M30" s="28">
        <v>2001.7666327045756</v>
      </c>
      <c r="N30" s="28">
        <v>2002.461165276326</v>
      </c>
      <c r="O30" s="28">
        <v>1979.7165933352417</v>
      </c>
      <c r="P30" s="28"/>
      <c r="Q30" s="28">
        <v>2039.238656161667</v>
      </c>
      <c r="R30" s="28">
        <v>2037.8847387096048</v>
      </c>
      <c r="S30" s="28">
        <v>2123.7085503497983</v>
      </c>
      <c r="T30" s="28">
        <v>2108.0023107314623</v>
      </c>
      <c r="U30" s="28"/>
      <c r="V30" s="28">
        <v>2117.9726432847933</v>
      </c>
      <c r="W30" s="28">
        <v>2141.9834194331211</v>
      </c>
      <c r="X30" s="28">
        <v>2192.3618466714097</v>
      </c>
      <c r="Y30" s="28">
        <v>2235.9970305708389</v>
      </c>
      <c r="Z30" s="28"/>
      <c r="AA30" s="28">
        <v>2281.1638201956412</v>
      </c>
      <c r="AB30" s="28">
        <v>2316.5147642867032</v>
      </c>
      <c r="AC30" s="28">
        <v>2333.1834963069823</v>
      </c>
      <c r="AD30" s="28">
        <v>2346.6036658397188</v>
      </c>
      <c r="AE30" s="28"/>
      <c r="AF30" s="28">
        <v>2323.5622416953047</v>
      </c>
      <c r="AG30" s="28">
        <v>2373.2407590591843</v>
      </c>
      <c r="AH30" s="28">
        <v>2351.6324933050255</v>
      </c>
      <c r="AI30" s="28">
        <v>2416.4965059404849</v>
      </c>
      <c r="AJ30" s="28"/>
      <c r="AK30" s="28">
        <v>2468.4971772459407</v>
      </c>
      <c r="AL30" s="28">
        <v>2398.067232231454</v>
      </c>
      <c r="AM30" s="28">
        <v>2381.2575160033757</v>
      </c>
      <c r="AN30" s="28">
        <v>2544.3760745192308</v>
      </c>
      <c r="AO30" s="28"/>
      <c r="AP30" s="28">
        <v>2524.6414930197557</v>
      </c>
      <c r="AQ30" s="28">
        <v>2505.8991733344774</v>
      </c>
      <c r="AR30" s="28">
        <v>2649.2486726348361</v>
      </c>
      <c r="AS30" s="28">
        <v>2592.4419610109326</v>
      </c>
      <c r="AT30" s="28"/>
      <c r="AU30" s="28">
        <v>2584.5035252520092</v>
      </c>
      <c r="AV30" s="28">
        <v>2762.190949923533</v>
      </c>
      <c r="AW30" s="28">
        <v>2663.5807183451439</v>
      </c>
      <c r="AX30" s="28">
        <v>2620.3338064793143</v>
      </c>
      <c r="AY30" s="28"/>
      <c r="AZ30" s="28">
        <v>2662.8864111686107</v>
      </c>
      <c r="BA30" s="28">
        <v>2699.3083995149727</v>
      </c>
      <c r="BB30" s="28">
        <v>2738.4292358441858</v>
      </c>
      <c r="BC30" s="28">
        <v>2763.7163373955136</v>
      </c>
      <c r="BD30" s="28"/>
      <c r="BE30" s="28">
        <v>2724.5985481041293</v>
      </c>
      <c r="BF30" s="28">
        <v>2822.1342024974711</v>
      </c>
      <c r="BG30" s="28">
        <v>2808.8945569524185</v>
      </c>
      <c r="BH30" s="28">
        <v>2880.5459561283606</v>
      </c>
      <c r="BI30" s="28"/>
      <c r="BJ30" s="28">
        <v>2877.7698366234927</v>
      </c>
      <c r="BK30" s="28">
        <v>2860.5555143726701</v>
      </c>
      <c r="BL30" s="28">
        <v>2980.0100671930177</v>
      </c>
      <c r="BM30" s="28">
        <v>2981.8105818108274</v>
      </c>
      <c r="BN30" s="28"/>
      <c r="BO30" s="28">
        <v>3089.1643185923695</v>
      </c>
      <c r="BP30" s="28">
        <v>3082.3055344941963</v>
      </c>
      <c r="BQ30" s="28">
        <v>3026.1072866837135</v>
      </c>
      <c r="BR30" s="28">
        <v>3034.1375002485502</v>
      </c>
      <c r="BS30" s="28"/>
      <c r="BT30" s="28">
        <v>3202.5247372036629</v>
      </c>
      <c r="BU30" s="28">
        <v>3182.7398371047861</v>
      </c>
      <c r="BV30" s="28">
        <v>3275.0102338738707</v>
      </c>
      <c r="BW30" s="28">
        <v>3232.4741918176769</v>
      </c>
      <c r="BX30" s="28"/>
      <c r="BY30" s="28">
        <v>3303.7227073126237</v>
      </c>
      <c r="BZ30" s="28">
        <v>3372.0930793374473</v>
      </c>
      <c r="CA30" s="28">
        <v>3358.9540468519754</v>
      </c>
      <c r="CB30" s="28">
        <v>3616.5961664979586</v>
      </c>
      <c r="CC30" s="28"/>
      <c r="CD30" s="28">
        <v>3472.9138297771683</v>
      </c>
      <c r="CE30" s="28">
        <v>3578.4116911282954</v>
      </c>
      <c r="CF30" s="28">
        <v>3655.9613289905624</v>
      </c>
      <c r="CG30" s="28">
        <v>3715.5811501039761</v>
      </c>
      <c r="CH30" s="28"/>
      <c r="CI30" s="28">
        <v>3728.0897773948636</v>
      </c>
      <c r="CJ30" s="28">
        <v>3760.6528875161175</v>
      </c>
      <c r="CK30" s="28">
        <v>3778.4959790399666</v>
      </c>
      <c r="CL30" s="28">
        <v>3797.5123560490592</v>
      </c>
      <c r="CM30" s="28"/>
      <c r="CN30" s="28">
        <v>3885.2207403605275</v>
      </c>
      <c r="CO30" s="28">
        <v>3911.2639995073214</v>
      </c>
      <c r="CP30" s="28">
        <v>3921.1381665926547</v>
      </c>
      <c r="CQ30" s="28">
        <v>3907.0981629579364</v>
      </c>
      <c r="CR30" s="28"/>
      <c r="CS30" s="28">
        <v>4011.406248415658</v>
      </c>
      <c r="CT30" s="28">
        <v>4110.3635245790147</v>
      </c>
    </row>
    <row r="31" spans="1:98" ht="15" thickTop="1" x14ac:dyDescent="0.3"/>
    <row r="33" spans="1:98" ht="21" x14ac:dyDescent="0.4">
      <c r="A33" s="412" t="s">
        <v>244</v>
      </c>
      <c r="B33" s="412"/>
      <c r="C33" s="412"/>
    </row>
    <row r="34" spans="1:98" ht="15" thickBot="1" x14ac:dyDescent="0.35"/>
    <row r="35" spans="1:98" ht="15" thickBot="1" x14ac:dyDescent="0.35">
      <c r="A35" s="9" t="s">
        <v>0</v>
      </c>
      <c r="B35" s="12" t="str">
        <f t="shared" ref="B35:CB35" si="2">B6</f>
        <v>T1_1999</v>
      </c>
      <c r="C35" s="12" t="str">
        <f t="shared" si="2"/>
        <v>T2_1999</v>
      </c>
      <c r="D35" s="12" t="str">
        <f t="shared" si="2"/>
        <v>T3_1999</v>
      </c>
      <c r="E35" s="12" t="str">
        <f t="shared" si="2"/>
        <v>T4_1999</v>
      </c>
      <c r="F35" s="12"/>
      <c r="G35" s="12" t="str">
        <f t="shared" si="2"/>
        <v>T1_2000</v>
      </c>
      <c r="H35" s="12" t="str">
        <f t="shared" si="2"/>
        <v>T2_2000</v>
      </c>
      <c r="I35" s="12" t="str">
        <f t="shared" si="2"/>
        <v>T3_2000</v>
      </c>
      <c r="J35" s="12" t="str">
        <f t="shared" si="2"/>
        <v>T4_2000</v>
      </c>
      <c r="K35" s="12"/>
      <c r="L35" s="12" t="str">
        <f t="shared" si="2"/>
        <v>T1_2001</v>
      </c>
      <c r="M35" s="12" t="str">
        <f t="shared" si="2"/>
        <v>T2_2001</v>
      </c>
      <c r="N35" s="12" t="str">
        <f t="shared" si="2"/>
        <v>T3_2001</v>
      </c>
      <c r="O35" s="12" t="str">
        <f t="shared" si="2"/>
        <v>T4_2001</v>
      </c>
      <c r="P35" s="12"/>
      <c r="Q35" s="12" t="str">
        <f t="shared" si="2"/>
        <v>T1_2002</v>
      </c>
      <c r="R35" s="12" t="str">
        <f t="shared" si="2"/>
        <v>T2_2002</v>
      </c>
      <c r="S35" s="12" t="str">
        <f t="shared" si="2"/>
        <v>T3_2002</v>
      </c>
      <c r="T35" s="12" t="str">
        <f t="shared" si="2"/>
        <v>T4_2002</v>
      </c>
      <c r="U35" s="12"/>
      <c r="V35" s="12" t="str">
        <f t="shared" si="2"/>
        <v>T1_2003</v>
      </c>
      <c r="W35" s="12" t="str">
        <f t="shared" si="2"/>
        <v>T2_2003</v>
      </c>
      <c r="X35" s="12" t="str">
        <f t="shared" si="2"/>
        <v>T3_2003</v>
      </c>
      <c r="Y35" s="12" t="str">
        <f t="shared" si="2"/>
        <v>T4_2003</v>
      </c>
      <c r="Z35" s="12"/>
      <c r="AA35" s="12" t="str">
        <f t="shared" si="2"/>
        <v>T1_2004</v>
      </c>
      <c r="AB35" s="12" t="str">
        <f t="shared" si="2"/>
        <v>T2_2004</v>
      </c>
      <c r="AC35" s="12" t="str">
        <f t="shared" si="2"/>
        <v>T3_2004</v>
      </c>
      <c r="AD35" s="12" t="str">
        <f t="shared" si="2"/>
        <v>T4_2004</v>
      </c>
      <c r="AE35" s="12"/>
      <c r="AF35" s="12" t="str">
        <f t="shared" si="2"/>
        <v>T1_2005</v>
      </c>
      <c r="AG35" s="12" t="str">
        <f t="shared" si="2"/>
        <v>T2_2005</v>
      </c>
      <c r="AH35" s="12" t="str">
        <f t="shared" si="2"/>
        <v>T3_2005</v>
      </c>
      <c r="AI35" s="12" t="str">
        <f t="shared" si="2"/>
        <v>T4_2005</v>
      </c>
      <c r="AJ35" s="12"/>
      <c r="AK35" s="12" t="str">
        <f t="shared" si="2"/>
        <v>T1_2006</v>
      </c>
      <c r="AL35" s="12" t="str">
        <f t="shared" si="2"/>
        <v>T2_2006</v>
      </c>
      <c r="AM35" s="12" t="str">
        <f t="shared" si="2"/>
        <v>T3_2006</v>
      </c>
      <c r="AN35" s="12" t="str">
        <f t="shared" si="2"/>
        <v>T4_2006</v>
      </c>
      <c r="AO35" s="12"/>
      <c r="AP35" s="12" t="str">
        <f t="shared" si="2"/>
        <v>T1_2007</v>
      </c>
      <c r="AQ35" s="12" t="str">
        <f t="shared" si="2"/>
        <v>T2_2007</v>
      </c>
      <c r="AR35" s="12" t="str">
        <f t="shared" si="2"/>
        <v>T3_2007</v>
      </c>
      <c r="AS35" s="12" t="str">
        <f t="shared" si="2"/>
        <v>T4_2007</v>
      </c>
      <c r="AT35" s="12"/>
      <c r="AU35" s="12" t="str">
        <f t="shared" si="2"/>
        <v>T1_2008</v>
      </c>
      <c r="AV35" s="12" t="str">
        <f t="shared" si="2"/>
        <v>T2_2008</v>
      </c>
      <c r="AW35" s="12" t="str">
        <f t="shared" si="2"/>
        <v>T3_2008</v>
      </c>
      <c r="AX35" s="12" t="str">
        <f t="shared" si="2"/>
        <v>T4_2008</v>
      </c>
      <c r="AY35" s="12"/>
      <c r="AZ35" s="12" t="str">
        <f t="shared" si="2"/>
        <v>T1_2009</v>
      </c>
      <c r="BA35" s="12" t="str">
        <f t="shared" si="2"/>
        <v>T2_2009</v>
      </c>
      <c r="BB35" s="12" t="str">
        <f t="shared" si="2"/>
        <v>T3_2009</v>
      </c>
      <c r="BC35" s="12" t="str">
        <f t="shared" si="2"/>
        <v>T4_2009</v>
      </c>
      <c r="BD35" s="12"/>
      <c r="BE35" s="12" t="str">
        <f t="shared" si="2"/>
        <v>T1_2010</v>
      </c>
      <c r="BF35" s="12" t="str">
        <f t="shared" si="2"/>
        <v>T2_2010</v>
      </c>
      <c r="BG35" s="12" t="str">
        <f t="shared" si="2"/>
        <v>T3_2010</v>
      </c>
      <c r="BH35" s="12" t="str">
        <f t="shared" si="2"/>
        <v>T4_2010</v>
      </c>
      <c r="BI35" s="12"/>
      <c r="BJ35" s="12" t="str">
        <f t="shared" si="2"/>
        <v>T1_2011</v>
      </c>
      <c r="BK35" s="12" t="str">
        <f t="shared" si="2"/>
        <v>T2_2011</v>
      </c>
      <c r="BL35" s="12" t="str">
        <f t="shared" si="2"/>
        <v>T3_2011</v>
      </c>
      <c r="BM35" s="12" t="str">
        <f t="shared" si="2"/>
        <v>T4_2011</v>
      </c>
      <c r="BN35" s="12"/>
      <c r="BO35" s="12" t="str">
        <f t="shared" si="2"/>
        <v>T1_2012</v>
      </c>
      <c r="BP35" s="12" t="str">
        <f t="shared" si="2"/>
        <v>T2_2012</v>
      </c>
      <c r="BQ35" s="12" t="str">
        <f t="shared" si="2"/>
        <v>T3_2012</v>
      </c>
      <c r="BR35" s="12" t="str">
        <f t="shared" si="2"/>
        <v>T4_2012</v>
      </c>
      <c r="BS35" s="12"/>
      <c r="BT35" s="12" t="str">
        <f t="shared" si="2"/>
        <v>T1_2013</v>
      </c>
      <c r="BU35" s="12" t="str">
        <f t="shared" si="2"/>
        <v>T2_2013</v>
      </c>
      <c r="BV35" s="12" t="str">
        <f t="shared" si="2"/>
        <v>T3_2013</v>
      </c>
      <c r="BW35" s="12" t="str">
        <f t="shared" si="2"/>
        <v>T4_2013</v>
      </c>
      <c r="BX35" s="12"/>
      <c r="BY35" s="12" t="str">
        <f t="shared" si="2"/>
        <v>T1_2014</v>
      </c>
      <c r="BZ35" s="12" t="str">
        <f t="shared" si="2"/>
        <v>T2_2014</v>
      </c>
      <c r="CA35" s="12" t="str">
        <f t="shared" si="2"/>
        <v>T3_2014</v>
      </c>
      <c r="CB35" s="12" t="str">
        <f t="shared" si="2"/>
        <v>T4_2014</v>
      </c>
      <c r="CC35" s="12"/>
      <c r="CD35" s="12" t="str">
        <f t="shared" ref="CD35:CS35" si="3">CD6</f>
        <v>T1_2015</v>
      </c>
      <c r="CE35" s="12" t="str">
        <f t="shared" si="3"/>
        <v>T2_2015</v>
      </c>
      <c r="CF35" s="12" t="str">
        <f t="shared" si="3"/>
        <v>T3_2015</v>
      </c>
      <c r="CG35" s="12" t="str">
        <f t="shared" si="3"/>
        <v>T4_2015</v>
      </c>
      <c r="CH35" s="12"/>
      <c r="CI35" s="12" t="str">
        <f t="shared" si="3"/>
        <v>T1_2016</v>
      </c>
      <c r="CJ35" s="12" t="str">
        <f t="shared" si="3"/>
        <v>T2_2016</v>
      </c>
      <c r="CK35" s="12" t="str">
        <f t="shared" si="3"/>
        <v>T3_2016</v>
      </c>
      <c r="CL35" s="12" t="str">
        <f t="shared" si="3"/>
        <v>T4_2016</v>
      </c>
      <c r="CM35" s="12"/>
      <c r="CN35" s="12" t="str">
        <f t="shared" si="3"/>
        <v>T1_2017</v>
      </c>
      <c r="CO35" s="12" t="str">
        <f t="shared" si="3"/>
        <v>T2_2017</v>
      </c>
      <c r="CP35" s="12" t="str">
        <f t="shared" si="3"/>
        <v>T3_2017</v>
      </c>
      <c r="CQ35" s="12" t="str">
        <f t="shared" si="3"/>
        <v>T4_2017</v>
      </c>
      <c r="CR35" s="12"/>
      <c r="CS35" s="12" t="str">
        <f t="shared" si="3"/>
        <v>T1_2018</v>
      </c>
      <c r="CT35" s="12" t="s">
        <v>269</v>
      </c>
    </row>
    <row r="36" spans="1:98" ht="15" thickBot="1" x14ac:dyDescent="0.35">
      <c r="A36" s="13" t="s">
        <v>7</v>
      </c>
      <c r="B36" s="14">
        <v>306.48914019137851</v>
      </c>
      <c r="C36" s="15">
        <v>319.15032006357262</v>
      </c>
      <c r="D36" s="15">
        <v>295.41393769351197</v>
      </c>
      <c r="E36" s="15">
        <v>286.38007855879323</v>
      </c>
      <c r="F36" s="15"/>
      <c r="G36" s="15">
        <v>283.3606584842525</v>
      </c>
      <c r="H36" s="15">
        <v>297.84024000680159</v>
      </c>
      <c r="I36" s="15">
        <v>302.04152058525347</v>
      </c>
      <c r="J36" s="15">
        <v>318.35614009028359</v>
      </c>
      <c r="K36" s="15"/>
      <c r="L36" s="15">
        <v>320.4189782553504</v>
      </c>
      <c r="M36" s="15">
        <v>328.54519416571009</v>
      </c>
      <c r="N36" s="15">
        <v>342.10976998598187</v>
      </c>
      <c r="O36" s="16">
        <v>334.00541664960372</v>
      </c>
      <c r="P36" s="38"/>
      <c r="Q36" s="14">
        <v>315.73282543123094</v>
      </c>
      <c r="R36" s="15">
        <v>329.55936900688346</v>
      </c>
      <c r="S36" s="15">
        <v>334.80251764891915</v>
      </c>
      <c r="T36" s="15">
        <v>347.66516315575961</v>
      </c>
      <c r="U36" s="15"/>
      <c r="V36" s="15">
        <v>327.33113180277917</v>
      </c>
      <c r="W36" s="15">
        <v>328.65262364227823</v>
      </c>
      <c r="X36" s="15">
        <v>341.0260909719612</v>
      </c>
      <c r="Y36" s="15">
        <v>348.10485899663286</v>
      </c>
      <c r="Z36" s="15"/>
      <c r="AA36" s="15">
        <v>361.11549957619405</v>
      </c>
      <c r="AB36" s="15">
        <v>351.93302092141226</v>
      </c>
      <c r="AC36" s="15">
        <v>363.60818407887371</v>
      </c>
      <c r="AD36" s="16">
        <v>355.11452278562302</v>
      </c>
      <c r="AE36" s="38"/>
      <c r="AF36" s="14">
        <v>330.53253353646846</v>
      </c>
      <c r="AG36" s="15">
        <v>327.2917428825159</v>
      </c>
      <c r="AH36" s="15">
        <v>331.53122835343265</v>
      </c>
      <c r="AI36" s="15">
        <v>343.64449522758304</v>
      </c>
      <c r="AJ36" s="15"/>
      <c r="AK36" s="15">
        <v>329.57628942778376</v>
      </c>
      <c r="AL36" s="15">
        <v>332.66700350008375</v>
      </c>
      <c r="AM36" s="15">
        <v>335.60011610221591</v>
      </c>
      <c r="AN36" s="15">
        <v>342.21259096991673</v>
      </c>
      <c r="AO36" s="15"/>
      <c r="AP36" s="15">
        <v>342.97011631161956</v>
      </c>
      <c r="AQ36" s="15">
        <v>349.40120571704296</v>
      </c>
      <c r="AR36" s="15">
        <v>363.74468151718781</v>
      </c>
      <c r="AS36" s="16">
        <v>356.52499645414889</v>
      </c>
      <c r="AT36" s="38"/>
      <c r="AU36" s="14">
        <v>368.451888896806</v>
      </c>
      <c r="AV36" s="15">
        <v>392.76356633038421</v>
      </c>
      <c r="AW36" s="15">
        <v>392.66539789745025</v>
      </c>
      <c r="AX36" s="15">
        <v>394.8771468753593</v>
      </c>
      <c r="AY36" s="15"/>
      <c r="AZ36" s="15">
        <v>404.98982347630658</v>
      </c>
      <c r="BA36" s="15">
        <v>414.25982711309098</v>
      </c>
      <c r="BB36" s="15">
        <v>420.57249210964284</v>
      </c>
      <c r="BC36" s="15">
        <v>437.98985730096013</v>
      </c>
      <c r="BD36" s="15"/>
      <c r="BE36" s="15">
        <v>426.59961137400194</v>
      </c>
      <c r="BF36" s="15">
        <v>450.57401077328313</v>
      </c>
      <c r="BG36" s="15">
        <v>468.35094994126393</v>
      </c>
      <c r="BH36" s="16">
        <v>476.01642791145196</v>
      </c>
      <c r="BI36" s="38"/>
      <c r="BJ36" s="14">
        <v>441.41488644554636</v>
      </c>
      <c r="BK36" s="15">
        <v>488.4248391197923</v>
      </c>
      <c r="BL36" s="15">
        <v>468.3236909409402</v>
      </c>
      <c r="BM36" s="15">
        <v>467.8435834937211</v>
      </c>
      <c r="BN36" s="15"/>
      <c r="BO36" s="15">
        <v>491.56714262290797</v>
      </c>
      <c r="BP36" s="15">
        <v>508.66947524414957</v>
      </c>
      <c r="BQ36" s="15">
        <v>515.9535655697714</v>
      </c>
      <c r="BR36" s="15">
        <v>522.63681656316999</v>
      </c>
      <c r="BS36" s="15"/>
      <c r="BT36" s="15">
        <v>560.17456646134019</v>
      </c>
      <c r="BU36" s="15">
        <v>545.12384061058685</v>
      </c>
      <c r="BV36" s="15">
        <v>546.21102452232572</v>
      </c>
      <c r="BW36" s="16">
        <v>569.71256840574824</v>
      </c>
      <c r="BX36" s="16"/>
      <c r="BY36" s="15">
        <v>583.99680770193902</v>
      </c>
      <c r="BZ36" s="15">
        <v>607.83177081469705</v>
      </c>
      <c r="CA36" s="15">
        <v>625.7559281600935</v>
      </c>
      <c r="CB36" s="15">
        <v>640.32949332326962</v>
      </c>
      <c r="CC36" s="15"/>
      <c r="CD36" s="15">
        <v>667.27258315518827</v>
      </c>
      <c r="CE36" s="15">
        <v>669.67457862020274</v>
      </c>
      <c r="CF36" s="15">
        <v>685.70984538702089</v>
      </c>
      <c r="CG36" s="15">
        <v>678.54599283758705</v>
      </c>
      <c r="CH36" s="15"/>
      <c r="CI36" s="15">
        <v>708.50772164610555</v>
      </c>
      <c r="CJ36" s="15">
        <v>696.89779182201312</v>
      </c>
      <c r="CK36" s="15">
        <v>758.0240446331253</v>
      </c>
      <c r="CL36" s="15">
        <v>765.35444189875875</v>
      </c>
      <c r="CM36" s="15"/>
      <c r="CN36" s="15">
        <v>713.18368999294751</v>
      </c>
      <c r="CO36" s="15">
        <v>752.399881578536</v>
      </c>
      <c r="CP36" s="15">
        <v>723.73286080585797</v>
      </c>
      <c r="CQ36" s="15">
        <v>758.51726960867313</v>
      </c>
      <c r="CR36" s="15"/>
      <c r="CS36" s="15">
        <v>760.63054179540313</v>
      </c>
      <c r="CT36" s="15">
        <v>876.55300586229384</v>
      </c>
    </row>
    <row r="37" spans="1:98" ht="15" thickTop="1" x14ac:dyDescent="0.3">
      <c r="A37" s="17" t="s">
        <v>225</v>
      </c>
      <c r="B37" s="18">
        <v>156.3917431264538</v>
      </c>
      <c r="C37" s="18">
        <v>155.13885063555949</v>
      </c>
      <c r="D37" s="18">
        <v>154.2009944696587</v>
      </c>
      <c r="E37" s="18">
        <v>153.78069704193868</v>
      </c>
      <c r="F37" s="18"/>
      <c r="G37" s="18">
        <v>152.23733226852431</v>
      </c>
      <c r="H37" s="18">
        <v>153.58070579813401</v>
      </c>
      <c r="I37" s="18">
        <v>156.97457152144619</v>
      </c>
      <c r="J37" s="18">
        <v>163.49047996209029</v>
      </c>
      <c r="K37" s="18"/>
      <c r="L37" s="18">
        <v>172.43103505873111</v>
      </c>
      <c r="M37" s="18">
        <v>179.28586656564499</v>
      </c>
      <c r="N37" s="18">
        <v>182.75984223765309</v>
      </c>
      <c r="O37" s="18">
        <v>185.4902700264569</v>
      </c>
      <c r="P37" s="18"/>
      <c r="Q37" s="18">
        <v>188.35846072464901</v>
      </c>
      <c r="R37" s="18">
        <v>191.58070682452637</v>
      </c>
      <c r="S37" s="18">
        <v>193.32672352733269</v>
      </c>
      <c r="T37" s="18">
        <v>194.0753784270114</v>
      </c>
      <c r="U37" s="18"/>
      <c r="V37" s="18">
        <v>179.32750842386091</v>
      </c>
      <c r="W37" s="18">
        <v>178.21650436039531</v>
      </c>
      <c r="X37" s="18">
        <v>178.40135038248459</v>
      </c>
      <c r="Y37" s="18">
        <v>182.56093202828902</v>
      </c>
      <c r="Z37" s="18"/>
      <c r="AA37" s="18">
        <v>186.8673171040943</v>
      </c>
      <c r="AB37" s="18">
        <v>189.81159097078171</v>
      </c>
      <c r="AC37" s="18">
        <v>188.1573647766823</v>
      </c>
      <c r="AD37" s="18">
        <v>183.57563677599421</v>
      </c>
      <c r="AE37" s="18"/>
      <c r="AF37" s="18">
        <v>181.33383355529108</v>
      </c>
      <c r="AG37" s="18">
        <v>173.8836092403553</v>
      </c>
      <c r="AH37" s="18">
        <v>169.3868307732817</v>
      </c>
      <c r="AI37" s="18">
        <v>170.19372643107181</v>
      </c>
      <c r="AJ37" s="18"/>
      <c r="AK37" s="18">
        <v>161.38948612595641</v>
      </c>
      <c r="AL37" s="18">
        <v>164.16549968666342</v>
      </c>
      <c r="AM37" s="18">
        <v>163.76827620217699</v>
      </c>
      <c r="AN37" s="18">
        <v>162.39673798520332</v>
      </c>
      <c r="AO37" s="18"/>
      <c r="AP37" s="18">
        <v>166.46440147871391</v>
      </c>
      <c r="AQ37" s="18">
        <v>166.11262061927653</v>
      </c>
      <c r="AR37" s="18">
        <v>167.47980841261432</v>
      </c>
      <c r="AS37" s="18">
        <v>171.79816948939541</v>
      </c>
      <c r="AT37" s="18"/>
      <c r="AU37" s="18">
        <v>175.79177163539859</v>
      </c>
      <c r="AV37" s="18">
        <v>181.26974844907079</v>
      </c>
      <c r="AW37" s="18">
        <v>184.36363979078868</v>
      </c>
      <c r="AX37" s="18">
        <v>185.7398401247419</v>
      </c>
      <c r="AY37" s="18"/>
      <c r="AZ37" s="18">
        <v>197.91382968810609</v>
      </c>
      <c r="BA37" s="18">
        <v>200.70932043308457</v>
      </c>
      <c r="BB37" s="18">
        <v>206.45715236980001</v>
      </c>
      <c r="BC37" s="18">
        <v>216.06769750900929</v>
      </c>
      <c r="BD37" s="18"/>
      <c r="BE37" s="18">
        <v>220.13429816870729</v>
      </c>
      <c r="BF37" s="18">
        <v>227.71478438824391</v>
      </c>
      <c r="BG37" s="18">
        <v>233.24267916062431</v>
      </c>
      <c r="BH37" s="18">
        <v>235.01523828242352</v>
      </c>
      <c r="BI37" s="18"/>
      <c r="BJ37" s="18">
        <v>233.4396970906954</v>
      </c>
      <c r="BK37" s="18">
        <v>235.05882847876012</v>
      </c>
      <c r="BL37" s="18">
        <v>238.80173054101022</v>
      </c>
      <c r="BM37" s="18">
        <v>245.63774388953431</v>
      </c>
      <c r="BN37" s="18"/>
      <c r="BO37" s="18">
        <v>251.97447784648602</v>
      </c>
      <c r="BP37" s="18">
        <v>259.07378776867301</v>
      </c>
      <c r="BQ37" s="18">
        <v>265.8587890129773</v>
      </c>
      <c r="BR37" s="18">
        <v>272.1889453718627</v>
      </c>
      <c r="BS37" s="18"/>
      <c r="BT37" s="18">
        <v>284.32320600660933</v>
      </c>
      <c r="BU37" s="18">
        <v>287.28076240817529</v>
      </c>
      <c r="BV37" s="18">
        <v>289.91891318673066</v>
      </c>
      <c r="BW37" s="18">
        <v>290.86711839848459</v>
      </c>
      <c r="BX37" s="18"/>
      <c r="BY37" s="18">
        <v>306.39953991261893</v>
      </c>
      <c r="BZ37" s="18">
        <v>308.197481849447</v>
      </c>
      <c r="CA37" s="18">
        <v>308.6531994136044</v>
      </c>
      <c r="CB37" s="18">
        <v>310.24277882432972</v>
      </c>
      <c r="CC37" s="18"/>
      <c r="CD37" s="18">
        <v>320.98425957743643</v>
      </c>
      <c r="CE37" s="18">
        <v>324.06647769864162</v>
      </c>
      <c r="CF37" s="18">
        <v>328.50618247585049</v>
      </c>
      <c r="CG37" s="18">
        <v>335.29108024807249</v>
      </c>
      <c r="CH37" s="18"/>
      <c r="CI37" s="18">
        <v>341.61354287370483</v>
      </c>
      <c r="CJ37" s="18">
        <v>351.07642308202685</v>
      </c>
      <c r="CK37" s="18">
        <v>358.29324732609803</v>
      </c>
      <c r="CL37" s="18">
        <v>364.76578671817094</v>
      </c>
      <c r="CM37" s="18"/>
      <c r="CN37" s="18">
        <v>361.95012457360497</v>
      </c>
      <c r="CO37" s="18">
        <v>372.534083851861</v>
      </c>
      <c r="CP37" s="18">
        <v>385.60022468704102</v>
      </c>
      <c r="CQ37" s="18">
        <v>388.467405481382</v>
      </c>
      <c r="CR37" s="18"/>
      <c r="CS37" s="18">
        <v>380.80273894694398</v>
      </c>
      <c r="CT37" s="18">
        <v>484.45290582150676</v>
      </c>
    </row>
    <row r="38" spans="1:98" x14ac:dyDescent="0.3">
      <c r="A38" s="19" t="s">
        <v>226</v>
      </c>
      <c r="B38" s="18">
        <v>62.906142549858295</v>
      </c>
      <c r="C38" s="18">
        <v>71.19995245591781</v>
      </c>
      <c r="D38" s="18">
        <v>61.184186763058491</v>
      </c>
      <c r="E38" s="18">
        <v>58.4950421318756</v>
      </c>
      <c r="F38" s="18"/>
      <c r="G38" s="18">
        <v>60.409840252932398</v>
      </c>
      <c r="H38" s="18">
        <v>56.950121400907193</v>
      </c>
      <c r="I38" s="18">
        <v>51.954133633709297</v>
      </c>
      <c r="J38" s="18">
        <v>69.611439066635896</v>
      </c>
      <c r="K38" s="18"/>
      <c r="L38" s="18">
        <v>58.185291476206999</v>
      </c>
      <c r="M38" s="18">
        <v>65.506617875067292</v>
      </c>
      <c r="N38" s="18">
        <v>66.394343702462692</v>
      </c>
      <c r="O38" s="18">
        <v>59.967078309798097</v>
      </c>
      <c r="P38" s="18"/>
      <c r="Q38" s="18">
        <v>53.944199642441994</v>
      </c>
      <c r="R38" s="18">
        <v>59.36229348215079</v>
      </c>
      <c r="S38" s="18">
        <v>67.493819182477793</v>
      </c>
      <c r="T38" s="18">
        <v>68.461514895503598</v>
      </c>
      <c r="U38" s="18"/>
      <c r="V38" s="18">
        <v>69.680667701159805</v>
      </c>
      <c r="W38" s="18">
        <v>60.724144339518105</v>
      </c>
      <c r="X38" s="18">
        <v>67.703094039755896</v>
      </c>
      <c r="Y38" s="18">
        <v>68.649652079560099</v>
      </c>
      <c r="Z38" s="18"/>
      <c r="AA38" s="18">
        <v>81.542671555994502</v>
      </c>
      <c r="AB38" s="18">
        <v>66.881968678957492</v>
      </c>
      <c r="AC38" s="18">
        <v>54.838142381570904</v>
      </c>
      <c r="AD38" s="18">
        <v>58.463215290777299</v>
      </c>
      <c r="AE38" s="18"/>
      <c r="AF38" s="18">
        <v>66.520600820649904</v>
      </c>
      <c r="AG38" s="18">
        <v>62.464994352564496</v>
      </c>
      <c r="AH38" s="18">
        <v>62.536719003306096</v>
      </c>
      <c r="AI38" s="18">
        <v>71.581685823479802</v>
      </c>
      <c r="AJ38" s="18"/>
      <c r="AK38" s="18">
        <v>61.283636959043093</v>
      </c>
      <c r="AL38" s="18">
        <v>75.717727980066513</v>
      </c>
      <c r="AM38" s="18">
        <v>81.788877143867197</v>
      </c>
      <c r="AN38" s="18">
        <v>71.666757917023503</v>
      </c>
      <c r="AO38" s="18"/>
      <c r="AP38" s="18">
        <v>68.227450821620209</v>
      </c>
      <c r="AQ38" s="18">
        <v>68.175794888061802</v>
      </c>
      <c r="AR38" s="18">
        <v>69.036845009162505</v>
      </c>
      <c r="AS38" s="18">
        <v>86.987909281154884</v>
      </c>
      <c r="AT38" s="18"/>
      <c r="AU38" s="18">
        <v>63.166146793353704</v>
      </c>
      <c r="AV38" s="18">
        <v>81.416029357481193</v>
      </c>
      <c r="AW38" s="18">
        <v>94.459432194705585</v>
      </c>
      <c r="AX38" s="18">
        <v>92.436391654459214</v>
      </c>
      <c r="AY38" s="18"/>
      <c r="AZ38" s="18">
        <v>96.083608584214915</v>
      </c>
      <c r="BA38" s="18">
        <v>95.329380082295003</v>
      </c>
      <c r="BB38" s="18">
        <v>83.559719035092897</v>
      </c>
      <c r="BC38" s="18">
        <v>91.434292298397196</v>
      </c>
      <c r="BD38" s="18"/>
      <c r="BE38" s="18">
        <v>78.136015841800088</v>
      </c>
      <c r="BF38" s="18">
        <v>94.272442503777199</v>
      </c>
      <c r="BG38" s="18">
        <v>108.17048909773919</v>
      </c>
      <c r="BH38" s="18">
        <v>96.491052556684508</v>
      </c>
      <c r="BI38" s="18"/>
      <c r="BJ38" s="18">
        <v>79.657891919924197</v>
      </c>
      <c r="BK38" s="18">
        <v>111.04516570970429</v>
      </c>
      <c r="BL38" s="18">
        <v>85.267748923569897</v>
      </c>
      <c r="BM38" s="18">
        <v>80.051193446801591</v>
      </c>
      <c r="BN38" s="18"/>
      <c r="BO38" s="18">
        <v>91.635721118220403</v>
      </c>
      <c r="BP38" s="18">
        <v>97.682589605145495</v>
      </c>
      <c r="BQ38" s="18">
        <v>92.571017931114397</v>
      </c>
      <c r="BR38" s="18">
        <v>97.315671345519704</v>
      </c>
      <c r="BS38" s="18"/>
      <c r="BT38" s="18">
        <v>110.29879461010401</v>
      </c>
      <c r="BU38" s="18">
        <v>97.714312229085593</v>
      </c>
      <c r="BV38" s="18">
        <v>100.5811748630295</v>
      </c>
      <c r="BW38" s="18">
        <v>110.562718297781</v>
      </c>
      <c r="BX38" s="18"/>
      <c r="BY38" s="18">
        <v>106.31281218736979</v>
      </c>
      <c r="BZ38" s="18">
        <v>120.7741519736517</v>
      </c>
      <c r="CA38" s="18">
        <v>128.20616709371129</v>
      </c>
      <c r="CB38" s="18">
        <v>132.0418687452663</v>
      </c>
      <c r="CC38" s="18"/>
      <c r="CD38" s="18">
        <v>148.48272016664359</v>
      </c>
      <c r="CE38" s="18">
        <v>147.8006543417234</v>
      </c>
      <c r="CF38" s="18">
        <v>142.41129770335118</v>
      </c>
      <c r="CG38" s="18">
        <v>142.3693277882808</v>
      </c>
      <c r="CH38" s="18"/>
      <c r="CI38" s="18">
        <v>159.76921819523059</v>
      </c>
      <c r="CJ38" s="18">
        <v>127.93872501392508</v>
      </c>
      <c r="CK38" s="18">
        <v>181.95977931720182</v>
      </c>
      <c r="CL38" s="18">
        <v>170.54927747364241</v>
      </c>
      <c r="CM38" s="18"/>
      <c r="CN38" s="18">
        <v>121.85747969675549</v>
      </c>
      <c r="CO38" s="18">
        <v>148.1156677179531</v>
      </c>
      <c r="CP38" s="18">
        <v>109.7381832982978</v>
      </c>
      <c r="CQ38" s="18">
        <v>133.99154292974649</v>
      </c>
      <c r="CR38" s="18"/>
      <c r="CS38" s="18">
        <v>135.29793401391629</v>
      </c>
      <c r="CT38" s="18">
        <v>120.05201155691844</v>
      </c>
    </row>
    <row r="39" spans="1:98" x14ac:dyDescent="0.3">
      <c r="A39" s="20" t="s">
        <v>227</v>
      </c>
      <c r="B39" s="18">
        <v>35.7879218256274</v>
      </c>
      <c r="C39" s="18">
        <v>34.579772978832793</v>
      </c>
      <c r="D39" s="18">
        <v>34.073464368771802</v>
      </c>
      <c r="E39" s="18">
        <v>34.289890233982604</v>
      </c>
      <c r="F39" s="18"/>
      <c r="G39" s="18">
        <v>35.214028349246803</v>
      </c>
      <c r="H39" s="18">
        <v>35.970650297458796</v>
      </c>
      <c r="I39" s="18">
        <v>36.4920471707742</v>
      </c>
      <c r="J39" s="18">
        <v>36.825333082164803</v>
      </c>
      <c r="K39" s="18"/>
      <c r="L39" s="18">
        <v>37.005925835447599</v>
      </c>
      <c r="M39" s="18">
        <v>37.509678822484304</v>
      </c>
      <c r="N39" s="18">
        <v>38.231472911990302</v>
      </c>
      <c r="O39" s="18">
        <v>39.203875212224702</v>
      </c>
      <c r="P39" s="18"/>
      <c r="Q39" s="18">
        <v>40.504466094378103</v>
      </c>
      <c r="R39" s="18">
        <v>41.696066647084898</v>
      </c>
      <c r="S39" s="18">
        <v>42.711885875065093</v>
      </c>
      <c r="T39" s="18">
        <v>43.581384178512593</v>
      </c>
      <c r="U39" s="18"/>
      <c r="V39" s="18">
        <v>44.359753774876296</v>
      </c>
      <c r="W39" s="18">
        <v>44.900635686206002</v>
      </c>
      <c r="X39" s="18">
        <v>45.114609781337705</v>
      </c>
      <c r="Y39" s="18">
        <v>44.962111763029597</v>
      </c>
      <c r="Z39" s="18"/>
      <c r="AA39" s="18">
        <v>44.394412326190803</v>
      </c>
      <c r="AB39" s="18">
        <v>43.739598529555799</v>
      </c>
      <c r="AC39" s="18">
        <v>42.977458859484699</v>
      </c>
      <c r="AD39" s="18">
        <v>41.957474099006603</v>
      </c>
      <c r="AE39" s="18"/>
      <c r="AF39" s="18">
        <v>40.372128073348904</v>
      </c>
      <c r="AG39" s="18">
        <v>39.2717256687137</v>
      </c>
      <c r="AH39" s="18">
        <v>39.007251144154303</v>
      </c>
      <c r="AI39" s="18">
        <v>39.770895113782991</v>
      </c>
      <c r="AJ39" s="18"/>
      <c r="AK39" s="18">
        <v>41.604071702337805</v>
      </c>
      <c r="AL39" s="18">
        <v>42.897282518534908</v>
      </c>
      <c r="AM39" s="18">
        <v>43.685571137015103</v>
      </c>
      <c r="AN39" s="18">
        <v>44.004074642112201</v>
      </c>
      <c r="AO39" s="18"/>
      <c r="AP39" s="18">
        <v>43.928016945724401</v>
      </c>
      <c r="AQ39" s="18">
        <v>44.422253430204492</v>
      </c>
      <c r="AR39" s="18">
        <v>45.480041430042903</v>
      </c>
      <c r="AS39" s="18">
        <v>47.126688194028297</v>
      </c>
      <c r="AT39" s="18"/>
      <c r="AU39" s="18">
        <v>49.482896339652399</v>
      </c>
      <c r="AV39" s="18">
        <v>51.339058712764398</v>
      </c>
      <c r="AW39" s="18">
        <v>52.708717606677695</v>
      </c>
      <c r="AX39" s="18">
        <v>53.604327340905499</v>
      </c>
      <c r="AY39" s="18"/>
      <c r="AZ39" s="18">
        <v>54.102596310816203</v>
      </c>
      <c r="BA39" s="18">
        <v>54.621636836899299</v>
      </c>
      <c r="BB39" s="18">
        <v>55.172969520664196</v>
      </c>
      <c r="BC39" s="18">
        <v>55.780797331620398</v>
      </c>
      <c r="BD39" s="18"/>
      <c r="BE39" s="18">
        <v>56.497934688904998</v>
      </c>
      <c r="BF39" s="18">
        <v>57.099433996440304</v>
      </c>
      <c r="BG39" s="18">
        <v>57.602897921563496</v>
      </c>
      <c r="BH39" s="18">
        <v>58.044733393091107</v>
      </c>
      <c r="BI39" s="18"/>
      <c r="BJ39" s="18">
        <v>58.4539147716972</v>
      </c>
      <c r="BK39" s="18">
        <v>59.486614584980792</v>
      </c>
      <c r="BL39" s="18">
        <v>61.149949588880197</v>
      </c>
      <c r="BM39" s="18">
        <v>63.501521054441803</v>
      </c>
      <c r="BN39" s="18"/>
      <c r="BO39" s="18">
        <v>66.578183933778007</v>
      </c>
      <c r="BP39" s="18">
        <v>68.853253821818186</v>
      </c>
      <c r="BQ39" s="18">
        <v>70.3594116916465</v>
      </c>
      <c r="BR39" s="18">
        <v>71.158150552757192</v>
      </c>
      <c r="BS39" s="18"/>
      <c r="BT39" s="18">
        <v>71.284503539214796</v>
      </c>
      <c r="BU39" s="18">
        <v>71.682858583196293</v>
      </c>
      <c r="BV39" s="18">
        <v>72.328274642582798</v>
      </c>
      <c r="BW39" s="18">
        <v>73.212363235007103</v>
      </c>
      <c r="BX39" s="18"/>
      <c r="BY39" s="18">
        <v>74.208271710304786</v>
      </c>
      <c r="BZ39" s="18">
        <v>75.243110749144989</v>
      </c>
      <c r="CA39" s="18">
        <v>76.265591413021895</v>
      </c>
      <c r="CB39" s="18">
        <v>77.404026127528283</v>
      </c>
      <c r="CC39" s="18"/>
      <c r="CD39" s="18">
        <v>78.778562266282904</v>
      </c>
      <c r="CE39" s="18">
        <v>80.277786630489118</v>
      </c>
      <c r="CF39" s="18">
        <v>82.047470643505989</v>
      </c>
      <c r="CG39" s="18">
        <v>84.223180459722002</v>
      </c>
      <c r="CH39" s="18"/>
      <c r="CI39" s="18">
        <v>86.631324099642598</v>
      </c>
      <c r="CJ39" s="18">
        <v>89.020835943068903</v>
      </c>
      <c r="CK39" s="18">
        <v>91.185990503236297</v>
      </c>
      <c r="CL39" s="18">
        <v>93.272849454053315</v>
      </c>
      <c r="CM39" s="18"/>
      <c r="CN39" s="18">
        <v>95.167152801669801</v>
      </c>
      <c r="CO39" s="18">
        <v>96.6648941143184</v>
      </c>
      <c r="CP39" s="18">
        <v>97.701568899453292</v>
      </c>
      <c r="CQ39" s="18">
        <v>98.585744750530509</v>
      </c>
      <c r="CR39" s="18"/>
      <c r="CS39" s="18">
        <v>100.39996203989421</v>
      </c>
      <c r="CT39" s="18">
        <v>97.419096528876253</v>
      </c>
    </row>
    <row r="40" spans="1:98" ht="15" thickBot="1" x14ac:dyDescent="0.35">
      <c r="A40" s="21" t="s">
        <v>228</v>
      </c>
      <c r="B40" s="18">
        <v>51.403332689438997</v>
      </c>
      <c r="C40" s="18">
        <v>58.231743993262505</v>
      </c>
      <c r="D40" s="18">
        <v>45.955292092023001</v>
      </c>
      <c r="E40" s="18">
        <v>39.814449150996303</v>
      </c>
      <c r="F40" s="18"/>
      <c r="G40" s="18">
        <v>35.499457613549005</v>
      </c>
      <c r="H40" s="18">
        <v>51.338762510301599</v>
      </c>
      <c r="I40" s="18">
        <v>56.620768259323796</v>
      </c>
      <c r="J40" s="18">
        <v>48.428887979392599</v>
      </c>
      <c r="K40" s="18"/>
      <c r="L40" s="18">
        <v>52.796725884964701</v>
      </c>
      <c r="M40" s="18">
        <v>46.243030902513496</v>
      </c>
      <c r="N40" s="18">
        <v>54.724111133875802</v>
      </c>
      <c r="O40" s="18">
        <v>49.344193101123999</v>
      </c>
      <c r="P40" s="18"/>
      <c r="Q40" s="18">
        <v>32.925698969761797</v>
      </c>
      <c r="R40" s="18">
        <v>36.920302053121404</v>
      </c>
      <c r="S40" s="18">
        <v>31.270089064043599</v>
      </c>
      <c r="T40" s="18">
        <v>41.546885654731994</v>
      </c>
      <c r="U40" s="18"/>
      <c r="V40" s="18">
        <v>33.963201902882105</v>
      </c>
      <c r="W40" s="18">
        <v>44.811339256158796</v>
      </c>
      <c r="X40" s="18">
        <v>49.807036768383007</v>
      </c>
      <c r="Y40" s="18">
        <v>51.932163125754101</v>
      </c>
      <c r="Z40" s="18"/>
      <c r="AA40" s="18">
        <v>48.311098589914494</v>
      </c>
      <c r="AB40" s="18">
        <v>51.499862742117294</v>
      </c>
      <c r="AC40" s="18">
        <v>77.635218061135802</v>
      </c>
      <c r="AD40" s="18">
        <v>71.118196619844909</v>
      </c>
      <c r="AE40" s="18"/>
      <c r="AF40" s="18">
        <v>42.305971087178605</v>
      </c>
      <c r="AG40" s="18">
        <v>51.671413620882404</v>
      </c>
      <c r="AH40" s="18">
        <v>60.600427432690509</v>
      </c>
      <c r="AI40" s="18">
        <v>62.098187859248398</v>
      </c>
      <c r="AJ40" s="18"/>
      <c r="AK40" s="18">
        <v>65.299094640446498</v>
      </c>
      <c r="AL40" s="18">
        <v>49.886493314818907</v>
      </c>
      <c r="AM40" s="18">
        <v>46.357391619156594</v>
      </c>
      <c r="AN40" s="18">
        <v>64.145020425577712</v>
      </c>
      <c r="AO40" s="18"/>
      <c r="AP40" s="18">
        <v>64.350247065561092</v>
      </c>
      <c r="AQ40" s="18">
        <v>70.690536779500107</v>
      </c>
      <c r="AR40" s="18">
        <v>81.747986665368103</v>
      </c>
      <c r="AS40" s="18">
        <v>50.612229489570296</v>
      </c>
      <c r="AT40" s="18"/>
      <c r="AU40" s="18">
        <v>80.01107412840129</v>
      </c>
      <c r="AV40" s="18">
        <v>78.738729811067813</v>
      </c>
      <c r="AW40" s="18">
        <v>61.133608305278294</v>
      </c>
      <c r="AX40" s="18">
        <v>63.096587755252706</v>
      </c>
      <c r="AY40" s="18"/>
      <c r="AZ40" s="18">
        <v>56.889788893169403</v>
      </c>
      <c r="BA40" s="18">
        <v>63.599489760812098</v>
      </c>
      <c r="BB40" s="18">
        <v>75.382651184085702</v>
      </c>
      <c r="BC40" s="18">
        <v>74.707070161933189</v>
      </c>
      <c r="BD40" s="18"/>
      <c r="BE40" s="18">
        <v>71.831362674589599</v>
      </c>
      <c r="BF40" s="18">
        <v>71.487349884821697</v>
      </c>
      <c r="BG40" s="18">
        <v>69.334883761336897</v>
      </c>
      <c r="BH40" s="18">
        <v>86.465403679252788</v>
      </c>
      <c r="BI40" s="18"/>
      <c r="BJ40" s="18">
        <v>69.863382663229601</v>
      </c>
      <c r="BK40" s="18">
        <v>82.834230346347113</v>
      </c>
      <c r="BL40" s="18">
        <v>83.104261887479908</v>
      </c>
      <c r="BM40" s="18">
        <v>78.653125102943392</v>
      </c>
      <c r="BN40" s="18"/>
      <c r="BO40" s="18">
        <v>81.378759724423503</v>
      </c>
      <c r="BP40" s="18">
        <v>83.0598440485129</v>
      </c>
      <c r="BQ40" s="18">
        <v>87.164346934033205</v>
      </c>
      <c r="BR40" s="18">
        <v>81.97404929303039</v>
      </c>
      <c r="BS40" s="18"/>
      <c r="BT40" s="18">
        <v>94.268062305412087</v>
      </c>
      <c r="BU40" s="18">
        <v>88.44590739012969</v>
      </c>
      <c r="BV40" s="18">
        <v>83.382661829982695</v>
      </c>
      <c r="BW40" s="18">
        <v>95.070368474475515</v>
      </c>
      <c r="BX40" s="18"/>
      <c r="BY40" s="18">
        <v>97.076183891645499</v>
      </c>
      <c r="BZ40" s="18">
        <v>103.61702624245329</v>
      </c>
      <c r="CA40" s="18">
        <v>112.63097023975591</v>
      </c>
      <c r="CB40" s="18">
        <v>120.6408196261453</v>
      </c>
      <c r="CC40" s="18"/>
      <c r="CD40" s="18">
        <v>119.02704114482539</v>
      </c>
      <c r="CE40" s="18">
        <v>117.52965994934861</v>
      </c>
      <c r="CF40" s="18">
        <v>132.7448945643132</v>
      </c>
      <c r="CG40" s="18">
        <v>116.6624043415118</v>
      </c>
      <c r="CH40" s="18"/>
      <c r="CI40" s="18">
        <v>120.4936364775275</v>
      </c>
      <c r="CJ40" s="18">
        <v>128.86180778299232</v>
      </c>
      <c r="CK40" s="18">
        <v>126.58502748658918</v>
      </c>
      <c r="CL40" s="18">
        <v>136.76652825289199</v>
      </c>
      <c r="CM40" s="18"/>
      <c r="CN40" s="18">
        <v>134.20893292091731</v>
      </c>
      <c r="CO40" s="18">
        <v>135.08523589440361</v>
      </c>
      <c r="CP40" s="18">
        <v>130.69288392106591</v>
      </c>
      <c r="CQ40" s="18">
        <v>137.47257644701421</v>
      </c>
      <c r="CR40" s="18"/>
      <c r="CS40" s="18">
        <v>144.12990679464866</v>
      </c>
      <c r="CT40" s="18">
        <v>174.62899195499233</v>
      </c>
    </row>
    <row r="41" spans="1:98" ht="15.6" thickTop="1" thickBot="1" x14ac:dyDescent="0.35">
      <c r="A41" s="22" t="s">
        <v>9</v>
      </c>
      <c r="B41" s="23">
        <v>404.4231752536121</v>
      </c>
      <c r="C41" s="23">
        <v>424.76098183064079</v>
      </c>
      <c r="D41" s="23">
        <v>438.98735819386297</v>
      </c>
      <c r="E41" s="23">
        <v>543.37807780819696</v>
      </c>
      <c r="F41" s="23"/>
      <c r="G41" s="23">
        <v>482.30416917504795</v>
      </c>
      <c r="H41" s="23">
        <v>528.39474886571304</v>
      </c>
      <c r="I41" s="23">
        <v>577.3049834970243</v>
      </c>
      <c r="J41" s="23">
        <v>559.76119018657187</v>
      </c>
      <c r="K41" s="23"/>
      <c r="L41" s="23">
        <v>541.7627456039487</v>
      </c>
      <c r="M41" s="23">
        <v>526.91498399607178</v>
      </c>
      <c r="N41" s="23">
        <v>470.79235103353528</v>
      </c>
      <c r="O41" s="23">
        <v>447.69029922966143</v>
      </c>
      <c r="P41" s="23"/>
      <c r="Q41" s="23">
        <v>529.96071636772649</v>
      </c>
      <c r="R41" s="23">
        <v>530.34081225518526</v>
      </c>
      <c r="S41" s="23">
        <v>560.9227215142264</v>
      </c>
      <c r="T41" s="23">
        <v>551.05618631176492</v>
      </c>
      <c r="U41" s="23"/>
      <c r="V41" s="23">
        <v>572.22985780770023</v>
      </c>
      <c r="W41" s="23">
        <v>563.63024877881719</v>
      </c>
      <c r="X41" s="23">
        <v>573.28578199382093</v>
      </c>
      <c r="Y41" s="23">
        <v>564.79427803706028</v>
      </c>
      <c r="Z41" s="23"/>
      <c r="AA41" s="23">
        <v>596.58657815768618</v>
      </c>
      <c r="AB41" s="23">
        <v>634.84643903986671</v>
      </c>
      <c r="AC41" s="23">
        <v>619.94750746406862</v>
      </c>
      <c r="AD41" s="23">
        <v>608.34866808427932</v>
      </c>
      <c r="AE41" s="23"/>
      <c r="AF41" s="23">
        <v>633.30619234001665</v>
      </c>
      <c r="AG41" s="23">
        <v>641.74957220812939</v>
      </c>
      <c r="AH41" s="23">
        <v>671.76436355938972</v>
      </c>
      <c r="AI41" s="23">
        <v>712.13287189246148</v>
      </c>
      <c r="AJ41" s="23"/>
      <c r="AK41" s="23">
        <v>749.79153353532729</v>
      </c>
      <c r="AL41" s="23">
        <v>727.28817804716391</v>
      </c>
      <c r="AM41" s="23">
        <v>748.60706980649991</v>
      </c>
      <c r="AN41" s="23">
        <v>781.0292186110097</v>
      </c>
      <c r="AO41" s="23"/>
      <c r="AP41" s="23">
        <v>758.48785724896243</v>
      </c>
      <c r="AQ41" s="23">
        <v>769.9311705564827</v>
      </c>
      <c r="AR41" s="23">
        <v>769.50994421009432</v>
      </c>
      <c r="AS41" s="23">
        <v>771.99302798445967</v>
      </c>
      <c r="AT41" s="23"/>
      <c r="AU41" s="23">
        <v>853.09051038280904</v>
      </c>
      <c r="AV41" s="23">
        <v>920.76944122808379</v>
      </c>
      <c r="AW41" s="23">
        <v>857.08526409942738</v>
      </c>
      <c r="AX41" s="23">
        <v>881.20978428968078</v>
      </c>
      <c r="AY41" s="23"/>
      <c r="AZ41" s="23">
        <v>824.09309584387836</v>
      </c>
      <c r="BA41" s="23">
        <v>758.48684808889175</v>
      </c>
      <c r="BB41" s="23">
        <v>867.61546118598255</v>
      </c>
      <c r="BC41" s="23">
        <v>871.65959488124668</v>
      </c>
      <c r="BD41" s="23"/>
      <c r="BE41" s="23">
        <v>873.10357716064652</v>
      </c>
      <c r="BF41" s="23">
        <v>910.55085442047164</v>
      </c>
      <c r="BG41" s="23">
        <v>872.25738551736822</v>
      </c>
      <c r="BH41" s="23">
        <v>863.20718290151308</v>
      </c>
      <c r="BI41" s="23"/>
      <c r="BJ41" s="23">
        <v>987.3637835415002</v>
      </c>
      <c r="BK41" s="23">
        <v>893.27405706641093</v>
      </c>
      <c r="BL41" s="23">
        <v>927.01688449264145</v>
      </c>
      <c r="BM41" s="23">
        <v>956.54027489944713</v>
      </c>
      <c r="BN41" s="23"/>
      <c r="BO41" s="23">
        <v>1012.2073715356973</v>
      </c>
      <c r="BP41" s="23">
        <v>1087.1714540272665</v>
      </c>
      <c r="BQ41" s="23">
        <v>1079.300088771648</v>
      </c>
      <c r="BR41" s="23">
        <v>1003.6770856653925</v>
      </c>
      <c r="BS41" s="23"/>
      <c r="BT41" s="23">
        <v>1109.2768460695365</v>
      </c>
      <c r="BU41" s="23">
        <v>1052.8248591674462</v>
      </c>
      <c r="BV41" s="23">
        <v>1122.4776964123487</v>
      </c>
      <c r="BW41" s="23">
        <v>1131.1285983506677</v>
      </c>
      <c r="BX41" s="23"/>
      <c r="BY41" s="23">
        <v>1161.8073227862155</v>
      </c>
      <c r="BZ41" s="23">
        <v>1162.7714525498329</v>
      </c>
      <c r="CA41" s="23">
        <v>1132.8908968640258</v>
      </c>
      <c r="CB41" s="23">
        <v>1231.2853277999247</v>
      </c>
      <c r="CC41" s="23"/>
      <c r="CD41" s="23">
        <v>1034.0030159446212</v>
      </c>
      <c r="CE41" s="23">
        <v>1132.7495285171215</v>
      </c>
      <c r="CF41" s="23">
        <v>1167.9433267047109</v>
      </c>
      <c r="CG41" s="23">
        <v>1269.9011288335448</v>
      </c>
      <c r="CH41" s="23"/>
      <c r="CI41" s="23">
        <v>1116.2408124846077</v>
      </c>
      <c r="CJ41" s="23">
        <v>1207.9262153508828</v>
      </c>
      <c r="CK41" s="23">
        <v>1169.1779114404562</v>
      </c>
      <c r="CL41" s="23">
        <v>1184.8120607240501</v>
      </c>
      <c r="CM41" s="23"/>
      <c r="CN41" s="23">
        <v>1252.5603087849008</v>
      </c>
      <c r="CO41" s="23">
        <v>1255.0192181290117</v>
      </c>
      <c r="CP41" s="23">
        <v>1205.2767857871595</v>
      </c>
      <c r="CQ41" s="23">
        <v>1214.9825817769984</v>
      </c>
      <c r="CR41" s="23"/>
      <c r="CS41" s="23">
        <v>1251.8427642760014</v>
      </c>
      <c r="CT41" s="23">
        <v>1368.9156441115206</v>
      </c>
    </row>
    <row r="42" spans="1:98" ht="15" thickTop="1" x14ac:dyDescent="0.3">
      <c r="A42" s="19" t="s">
        <v>229</v>
      </c>
      <c r="B42" s="18">
        <v>84.468654564535456</v>
      </c>
      <c r="C42" s="18">
        <v>94.772330374929325</v>
      </c>
      <c r="D42" s="18">
        <v>110.58272926536428</v>
      </c>
      <c r="E42" s="18">
        <v>147.21799780790732</v>
      </c>
      <c r="F42" s="18"/>
      <c r="G42" s="18">
        <v>137.88716966206078</v>
      </c>
      <c r="H42" s="18">
        <v>166.71699644660754</v>
      </c>
      <c r="I42" s="18">
        <v>185.10856253402122</v>
      </c>
      <c r="J42" s="18">
        <v>199.44395436220182</v>
      </c>
      <c r="K42" s="18"/>
      <c r="L42" s="18">
        <v>164.6381545667389</v>
      </c>
      <c r="M42" s="18">
        <v>138.76321861829646</v>
      </c>
      <c r="N42" s="18">
        <v>116.20632895234868</v>
      </c>
      <c r="O42" s="18">
        <v>103.67016026915014</v>
      </c>
      <c r="P42" s="18"/>
      <c r="Q42" s="18">
        <v>130.22980364596151</v>
      </c>
      <c r="R42" s="18">
        <v>135.51065855678121</v>
      </c>
      <c r="S42" s="18">
        <v>137.65620865204599</v>
      </c>
      <c r="T42" s="18">
        <v>135.15901404981412</v>
      </c>
      <c r="U42" s="18"/>
      <c r="V42" s="18">
        <v>155.84074972613044</v>
      </c>
      <c r="W42" s="18">
        <v>150.91341834231162</v>
      </c>
      <c r="X42" s="18">
        <v>141.12924011308124</v>
      </c>
      <c r="Y42" s="18">
        <v>130.44942986058325</v>
      </c>
      <c r="Z42" s="18"/>
      <c r="AA42" s="18">
        <v>121.97080997846732</v>
      </c>
      <c r="AB42" s="18">
        <v>128.31035930668182</v>
      </c>
      <c r="AC42" s="18">
        <v>159.7159763342116</v>
      </c>
      <c r="AD42" s="18">
        <v>152.91889777774125</v>
      </c>
      <c r="AE42" s="18"/>
      <c r="AF42" s="18">
        <v>144.39915856922855</v>
      </c>
      <c r="AG42" s="18">
        <v>171.69724588645823</v>
      </c>
      <c r="AH42" s="18">
        <v>159.39405053597818</v>
      </c>
      <c r="AI42" s="18">
        <v>205.000545008335</v>
      </c>
      <c r="AJ42" s="18"/>
      <c r="AK42" s="18">
        <v>219.78515682658127</v>
      </c>
      <c r="AL42" s="18">
        <v>230.6949950214478</v>
      </c>
      <c r="AM42" s="18">
        <v>219.77426513487043</v>
      </c>
      <c r="AN42" s="18">
        <v>209.9985830171006</v>
      </c>
      <c r="AO42" s="18"/>
      <c r="AP42" s="18">
        <v>208.99128131882128</v>
      </c>
      <c r="AQ42" s="18">
        <v>203.16752802946587</v>
      </c>
      <c r="AR42" s="18">
        <v>202.27253248912444</v>
      </c>
      <c r="AS42" s="18">
        <v>220.09565816258845</v>
      </c>
      <c r="AT42" s="18"/>
      <c r="AU42" s="18">
        <v>285.42528835712341</v>
      </c>
      <c r="AV42" s="18">
        <v>303.1934304775549</v>
      </c>
      <c r="AW42" s="18">
        <v>302.83411597095358</v>
      </c>
      <c r="AX42" s="18">
        <v>283.81916519436908</v>
      </c>
      <c r="AY42" s="18"/>
      <c r="AZ42" s="18">
        <v>204.14624939093773</v>
      </c>
      <c r="BA42" s="18">
        <v>146.41286388816928</v>
      </c>
      <c r="BB42" s="18">
        <v>211.7266536066185</v>
      </c>
      <c r="BC42" s="18">
        <v>213.37523311427452</v>
      </c>
      <c r="BD42" s="18"/>
      <c r="BE42" s="18">
        <v>228.62336909476119</v>
      </c>
      <c r="BF42" s="18">
        <v>249.14335789485133</v>
      </c>
      <c r="BG42" s="18">
        <v>224.49944157838894</v>
      </c>
      <c r="BH42" s="18">
        <v>222.67383143199757</v>
      </c>
      <c r="BI42" s="18"/>
      <c r="BJ42" s="18">
        <v>247.6199780357808</v>
      </c>
      <c r="BK42" s="18">
        <v>230.44455591401291</v>
      </c>
      <c r="BL42" s="18">
        <v>244.07511906841913</v>
      </c>
      <c r="BM42" s="18">
        <v>260.96234698178716</v>
      </c>
      <c r="BN42" s="18"/>
      <c r="BO42" s="18">
        <v>264.60422396919267</v>
      </c>
      <c r="BP42" s="18">
        <v>292.52794312548815</v>
      </c>
      <c r="BQ42" s="18">
        <v>291.14362792160432</v>
      </c>
      <c r="BR42" s="18">
        <v>253.59420498371492</v>
      </c>
      <c r="BS42" s="18"/>
      <c r="BT42" s="18">
        <v>264.21487039730027</v>
      </c>
      <c r="BU42" s="18">
        <v>239.18243027528635</v>
      </c>
      <c r="BV42" s="18">
        <v>281.39624167322319</v>
      </c>
      <c r="BW42" s="18">
        <v>307.64345765419012</v>
      </c>
      <c r="BX42" s="18"/>
      <c r="BY42" s="18">
        <v>317.13672232099429</v>
      </c>
      <c r="BZ42" s="18">
        <v>309.93313336083122</v>
      </c>
      <c r="CA42" s="18">
        <v>293.77196304016314</v>
      </c>
      <c r="CB42" s="18">
        <v>243.62018127801136</v>
      </c>
      <c r="CC42" s="18"/>
      <c r="CD42" s="18">
        <v>182.83012218590008</v>
      </c>
      <c r="CE42" s="18">
        <v>249.03524795316429</v>
      </c>
      <c r="CF42" s="18">
        <v>191.38870774368857</v>
      </c>
      <c r="CG42" s="18">
        <v>179.9149221172481</v>
      </c>
      <c r="CH42" s="18"/>
      <c r="CI42" s="18">
        <v>135.54843270544896</v>
      </c>
      <c r="CJ42" s="18">
        <v>180.22782338479973</v>
      </c>
      <c r="CK42" s="18">
        <v>177.09019928609979</v>
      </c>
      <c r="CL42" s="18">
        <v>186.59954462365155</v>
      </c>
      <c r="CM42" s="18"/>
      <c r="CN42" s="18">
        <v>207.9035230910049</v>
      </c>
      <c r="CO42" s="18">
        <v>163.26588310766553</v>
      </c>
      <c r="CP42" s="18">
        <v>149.66641747049158</v>
      </c>
      <c r="CQ42" s="18">
        <v>175.76725566707171</v>
      </c>
      <c r="CR42" s="18"/>
      <c r="CS42" s="18">
        <v>183.08801194493927</v>
      </c>
      <c r="CT42" s="18">
        <v>222.76285811033682</v>
      </c>
    </row>
    <row r="43" spans="1:98" x14ac:dyDescent="0.3">
      <c r="A43" s="24" t="s">
        <v>230</v>
      </c>
      <c r="B43" s="18">
        <v>83.837577162600994</v>
      </c>
      <c r="C43" s="18">
        <v>93.945723081794597</v>
      </c>
      <c r="D43" s="18">
        <v>109.7845816325346</v>
      </c>
      <c r="E43" s="18">
        <v>144.5395818170681</v>
      </c>
      <c r="F43" s="18"/>
      <c r="G43" s="18">
        <v>136.54768986588431</v>
      </c>
      <c r="H43" s="18">
        <v>165.16658103917609</v>
      </c>
      <c r="I43" s="18">
        <v>183.52304571186079</v>
      </c>
      <c r="J43" s="18">
        <v>198.4320766317407</v>
      </c>
      <c r="K43" s="18"/>
      <c r="L43" s="18">
        <v>162.9780558148644</v>
      </c>
      <c r="M43" s="18">
        <v>137.06559378179222</v>
      </c>
      <c r="N43" s="18">
        <v>115.58859954669721</v>
      </c>
      <c r="O43" s="18">
        <v>102.1676230655507</v>
      </c>
      <c r="P43" s="18"/>
      <c r="Q43" s="18">
        <v>128.36239043613222</v>
      </c>
      <c r="R43" s="18">
        <v>134.19343548386269</v>
      </c>
      <c r="S43" s="18">
        <v>135.4996070958469</v>
      </c>
      <c r="T43" s="18">
        <v>133.58479223636209</v>
      </c>
      <c r="U43" s="18"/>
      <c r="V43" s="18">
        <v>154.11152131377838</v>
      </c>
      <c r="W43" s="18">
        <v>148.52203353840002</v>
      </c>
      <c r="X43" s="18">
        <v>138.5179962802774</v>
      </c>
      <c r="Y43" s="18">
        <v>128.90386039406022</v>
      </c>
      <c r="Z43" s="18"/>
      <c r="AA43" s="18">
        <v>120.27920842291971</v>
      </c>
      <c r="AB43" s="18">
        <v>125.3227232623924</v>
      </c>
      <c r="AC43" s="18">
        <v>157.95090360387459</v>
      </c>
      <c r="AD43" s="18">
        <v>150.63754942991619</v>
      </c>
      <c r="AE43" s="18"/>
      <c r="AF43" s="18">
        <v>142.30305041077739</v>
      </c>
      <c r="AG43" s="18">
        <v>169.42455283462181</v>
      </c>
      <c r="AH43" s="18">
        <v>156.91617443772228</v>
      </c>
      <c r="AI43" s="18">
        <v>201.97722231687851</v>
      </c>
      <c r="AJ43" s="18"/>
      <c r="AK43" s="18">
        <v>216.34343100178441</v>
      </c>
      <c r="AL43" s="18">
        <v>227.9115358038724</v>
      </c>
      <c r="AM43" s="18">
        <v>216.43004979837121</v>
      </c>
      <c r="AN43" s="18">
        <v>206.3459833959721</v>
      </c>
      <c r="AO43" s="18"/>
      <c r="AP43" s="18">
        <v>205.878886541714</v>
      </c>
      <c r="AQ43" s="18">
        <v>200.32695838833709</v>
      </c>
      <c r="AR43" s="18">
        <v>199.05170999683111</v>
      </c>
      <c r="AS43" s="18">
        <v>216.15044507311782</v>
      </c>
      <c r="AT43" s="18"/>
      <c r="AU43" s="18">
        <v>283.11701565593518</v>
      </c>
      <c r="AV43" s="18">
        <v>298.91950975139218</v>
      </c>
      <c r="AW43" s="18">
        <v>299.53668506658272</v>
      </c>
      <c r="AX43" s="18">
        <v>280.76478952609085</v>
      </c>
      <c r="AY43" s="18"/>
      <c r="AZ43" s="18">
        <v>200.77638402126749</v>
      </c>
      <c r="BA43" s="18">
        <v>143.6658410983043</v>
      </c>
      <c r="BB43" s="18">
        <v>208.00914847851561</v>
      </c>
      <c r="BC43" s="18">
        <v>209.49662640191261</v>
      </c>
      <c r="BD43" s="18"/>
      <c r="BE43" s="18">
        <v>225.88120453011211</v>
      </c>
      <c r="BF43" s="18">
        <v>244.77675809212693</v>
      </c>
      <c r="BG43" s="18">
        <v>220.71138923254901</v>
      </c>
      <c r="BH43" s="18">
        <v>219.53764814521099</v>
      </c>
      <c r="BI43" s="18"/>
      <c r="BJ43" s="18">
        <v>242.58802016786129</v>
      </c>
      <c r="BK43" s="18">
        <v>227.53584765696931</v>
      </c>
      <c r="BL43" s="18">
        <v>240.6760344091557</v>
      </c>
      <c r="BM43" s="18">
        <v>257.44209776601372</v>
      </c>
      <c r="BN43" s="18"/>
      <c r="BO43" s="18">
        <v>261.45926439593489</v>
      </c>
      <c r="BP43" s="18">
        <v>288.00848039521139</v>
      </c>
      <c r="BQ43" s="18">
        <v>287.54098277709721</v>
      </c>
      <c r="BR43" s="18">
        <v>250.51127243175648</v>
      </c>
      <c r="BS43" s="18"/>
      <c r="BT43" s="18">
        <v>259.55387987396261</v>
      </c>
      <c r="BU43" s="18">
        <v>235.7892814360078</v>
      </c>
      <c r="BV43" s="18">
        <v>277.48841306789768</v>
      </c>
      <c r="BW43" s="18">
        <v>304.47642562213184</v>
      </c>
      <c r="BX43" s="18"/>
      <c r="BY43" s="18">
        <v>314.21722316572459</v>
      </c>
      <c r="BZ43" s="18">
        <v>306.43578714155751</v>
      </c>
      <c r="CA43" s="18">
        <v>290.43162560328079</v>
      </c>
      <c r="CB43" s="18">
        <v>237.5933640894371</v>
      </c>
      <c r="CC43" s="18"/>
      <c r="CD43" s="18">
        <v>179.54310753974411</v>
      </c>
      <c r="CE43" s="18">
        <v>245.74885329220348</v>
      </c>
      <c r="CF43" s="18">
        <v>186.71572549078633</v>
      </c>
      <c r="CG43" s="18">
        <v>171.52431367726712</v>
      </c>
      <c r="CH43" s="18"/>
      <c r="CI43" s="18">
        <v>130.17890139299919</v>
      </c>
      <c r="CJ43" s="18">
        <v>173.77673001915849</v>
      </c>
      <c r="CK43" s="18">
        <v>171.82245767747381</v>
      </c>
      <c r="CL43" s="18">
        <v>181.17191091036852</v>
      </c>
      <c r="CM43" s="18"/>
      <c r="CN43" s="18">
        <v>202.0188263938513</v>
      </c>
      <c r="CO43" s="18">
        <v>156.57336185038702</v>
      </c>
      <c r="CP43" s="18">
        <v>143.0915949863282</v>
      </c>
      <c r="CQ43" s="18">
        <v>170.22197735523949</v>
      </c>
      <c r="CR43" s="18"/>
      <c r="CS43" s="18">
        <v>177.47479221310931</v>
      </c>
      <c r="CT43" s="18">
        <v>216.18412135743745</v>
      </c>
    </row>
    <row r="44" spans="1:98" x14ac:dyDescent="0.3">
      <c r="A44" s="25" t="s">
        <v>231</v>
      </c>
      <c r="B44" s="18">
        <v>113.10128468247009</v>
      </c>
      <c r="C44" s="18">
        <v>114.8627402093591</v>
      </c>
      <c r="D44" s="18">
        <v>112.13501249320117</v>
      </c>
      <c r="E44" s="18">
        <v>119.07068254338971</v>
      </c>
      <c r="F44" s="18"/>
      <c r="G44" s="18">
        <v>117.2723525318777</v>
      </c>
      <c r="H44" s="18">
        <v>124.17822281851269</v>
      </c>
      <c r="I44" s="18">
        <v>133.55440183528481</v>
      </c>
      <c r="J44" s="18">
        <v>123.8050060086554</v>
      </c>
      <c r="K44" s="18"/>
      <c r="L44" s="18">
        <v>111.71624467165279</v>
      </c>
      <c r="M44" s="18">
        <v>113.48432003208269</v>
      </c>
      <c r="N44" s="18">
        <v>112.30850854952129</v>
      </c>
      <c r="O44" s="18">
        <v>114.5578761946645</v>
      </c>
      <c r="P44" s="18"/>
      <c r="Q44" s="18">
        <v>132.73249714696701</v>
      </c>
      <c r="R44" s="18">
        <v>136.80184626362532</v>
      </c>
      <c r="S44" s="18">
        <v>139.92469175847367</v>
      </c>
      <c r="T44" s="18">
        <v>142.77525221383388</v>
      </c>
      <c r="U44" s="18"/>
      <c r="V44" s="18">
        <v>149.3771608980669</v>
      </c>
      <c r="W44" s="18">
        <v>141.9044046511757</v>
      </c>
      <c r="X44" s="18">
        <v>138.82578696369012</v>
      </c>
      <c r="Y44" s="18">
        <v>145.7272282331102</v>
      </c>
      <c r="Z44" s="18"/>
      <c r="AA44" s="18">
        <v>132.41646515263079</v>
      </c>
      <c r="AB44" s="18">
        <v>135.39170906026311</v>
      </c>
      <c r="AC44" s="18">
        <v>141.69767596159278</v>
      </c>
      <c r="AD44" s="18">
        <v>144.77483778815909</v>
      </c>
      <c r="AE44" s="18"/>
      <c r="AF44" s="18">
        <v>144.9624761819293</v>
      </c>
      <c r="AG44" s="18">
        <v>142.67252198494279</v>
      </c>
      <c r="AH44" s="18">
        <v>155.8779279688998</v>
      </c>
      <c r="AI44" s="18">
        <v>145.06607386422678</v>
      </c>
      <c r="AJ44" s="18"/>
      <c r="AK44" s="18">
        <v>144.78043552029263</v>
      </c>
      <c r="AL44" s="18">
        <v>153.18145569966831</v>
      </c>
      <c r="AM44" s="18">
        <v>157.58852643152309</v>
      </c>
      <c r="AN44" s="18">
        <v>157.96058234851591</v>
      </c>
      <c r="AO44" s="18"/>
      <c r="AP44" s="18">
        <v>168.23916501511158</v>
      </c>
      <c r="AQ44" s="18">
        <v>172.00155054981821</v>
      </c>
      <c r="AR44" s="18">
        <v>174.13974664054183</v>
      </c>
      <c r="AS44" s="18">
        <v>183.37453779452829</v>
      </c>
      <c r="AT44" s="18"/>
      <c r="AU44" s="18">
        <v>190.32538342560022</v>
      </c>
      <c r="AV44" s="18">
        <v>197.42960943254039</v>
      </c>
      <c r="AW44" s="18">
        <v>190.24612973827459</v>
      </c>
      <c r="AX44" s="18">
        <v>201.91187740358623</v>
      </c>
      <c r="AY44" s="18"/>
      <c r="AZ44" s="18">
        <v>208.6606349020438</v>
      </c>
      <c r="BA44" s="18">
        <v>215.84864029317379</v>
      </c>
      <c r="BB44" s="18">
        <v>208.70918238615752</v>
      </c>
      <c r="BC44" s="18">
        <v>205.10754241862369</v>
      </c>
      <c r="BD44" s="18"/>
      <c r="BE44" s="18">
        <v>205.56702410401641</v>
      </c>
      <c r="BF44" s="18">
        <v>201.77726594184185</v>
      </c>
      <c r="BG44" s="18">
        <v>207.79439003442758</v>
      </c>
      <c r="BH44" s="18">
        <v>215.15831991971498</v>
      </c>
      <c r="BI44" s="18"/>
      <c r="BJ44" s="18">
        <v>217.7776303288361</v>
      </c>
      <c r="BK44" s="18">
        <v>220.39399216788848</v>
      </c>
      <c r="BL44" s="18">
        <v>221.32915791839503</v>
      </c>
      <c r="BM44" s="18">
        <v>219.81321958488047</v>
      </c>
      <c r="BN44" s="18"/>
      <c r="BO44" s="18">
        <v>232.4424169148221</v>
      </c>
      <c r="BP44" s="18">
        <v>233.6835806698345</v>
      </c>
      <c r="BQ44" s="18">
        <v>246.32806876786572</v>
      </c>
      <c r="BR44" s="18">
        <v>244.92493364747889</v>
      </c>
      <c r="BS44" s="18"/>
      <c r="BT44" s="18">
        <v>247.38470042896927</v>
      </c>
      <c r="BU44" s="18">
        <v>253.79690281152739</v>
      </c>
      <c r="BV44" s="18">
        <v>266.09476196788074</v>
      </c>
      <c r="BW44" s="18">
        <v>283.66063479162165</v>
      </c>
      <c r="BX44" s="18"/>
      <c r="BY44" s="18">
        <v>258.34082800590653</v>
      </c>
      <c r="BZ44" s="18">
        <v>272.61304243183758</v>
      </c>
      <c r="CA44" s="18">
        <v>278.10795786300218</v>
      </c>
      <c r="CB44" s="18">
        <v>275.17017169925293</v>
      </c>
      <c r="CC44" s="18"/>
      <c r="CD44" s="18">
        <v>286.70302763979373</v>
      </c>
      <c r="CE44" s="18">
        <v>291.36818218819997</v>
      </c>
      <c r="CF44" s="18">
        <v>295.19237662918277</v>
      </c>
      <c r="CG44" s="18">
        <v>301.96641354282059</v>
      </c>
      <c r="CH44" s="18"/>
      <c r="CI44" s="18">
        <v>300.02178121646875</v>
      </c>
      <c r="CJ44" s="18">
        <v>302.13765941439033</v>
      </c>
      <c r="CK44" s="18">
        <v>306.4115451695763</v>
      </c>
      <c r="CL44" s="18">
        <v>311.54701419956348</v>
      </c>
      <c r="CM44" s="18"/>
      <c r="CN44" s="18">
        <v>329.92151834985981</v>
      </c>
      <c r="CO44" s="18">
        <v>328.61274581825995</v>
      </c>
      <c r="CP44" s="18">
        <v>321.96924865055792</v>
      </c>
      <c r="CQ44" s="18">
        <v>321.49645519963184</v>
      </c>
      <c r="CR44" s="18"/>
      <c r="CS44" s="18">
        <v>303.05666730066531</v>
      </c>
      <c r="CT44" s="18">
        <v>337.43005710586527</v>
      </c>
    </row>
    <row r="45" spans="1:98" x14ac:dyDescent="0.3">
      <c r="A45" s="25" t="s">
        <v>232</v>
      </c>
      <c r="B45" s="18">
        <v>126.75188794518503</v>
      </c>
      <c r="C45" s="18">
        <v>130.39331769514482</v>
      </c>
      <c r="D45" s="18">
        <v>133.14346860208929</v>
      </c>
      <c r="E45" s="18">
        <v>127.03249416410878</v>
      </c>
      <c r="F45" s="18"/>
      <c r="G45" s="18">
        <v>128.51353719109278</v>
      </c>
      <c r="H45" s="18">
        <v>129.90771650015984</v>
      </c>
      <c r="I45" s="18">
        <v>146.61429476389213</v>
      </c>
      <c r="J45" s="18">
        <v>140.15577081139102</v>
      </c>
      <c r="K45" s="18"/>
      <c r="L45" s="18">
        <v>152.91813183611762</v>
      </c>
      <c r="M45" s="18">
        <v>158.77888458724971</v>
      </c>
      <c r="N45" s="18">
        <v>157.86974283377879</v>
      </c>
      <c r="O45" s="18">
        <v>111.08293494538559</v>
      </c>
      <c r="P45" s="18"/>
      <c r="Q45" s="18">
        <v>148.04961676120689</v>
      </c>
      <c r="R45" s="18">
        <v>151.41134460262538</v>
      </c>
      <c r="S45" s="18">
        <v>147.89967482900863</v>
      </c>
      <c r="T45" s="18">
        <v>152.31611001341815</v>
      </c>
      <c r="U45" s="18"/>
      <c r="V45" s="18">
        <v>145.73139817116737</v>
      </c>
      <c r="W45" s="18">
        <v>138.32446953783102</v>
      </c>
      <c r="X45" s="18">
        <v>156.41095657279388</v>
      </c>
      <c r="Y45" s="18">
        <v>169.13227381346181</v>
      </c>
      <c r="Z45" s="18"/>
      <c r="AA45" s="18">
        <v>191.83499098677436</v>
      </c>
      <c r="AB45" s="18">
        <v>180.0188336929215</v>
      </c>
      <c r="AC45" s="18">
        <v>173.52135382064006</v>
      </c>
      <c r="AD45" s="18">
        <v>149.34034455271086</v>
      </c>
      <c r="AE45" s="18"/>
      <c r="AF45" s="18">
        <v>185.11888908189542</v>
      </c>
      <c r="AG45" s="18">
        <v>166.87946657906218</v>
      </c>
      <c r="AH45" s="18">
        <v>190.01097910703751</v>
      </c>
      <c r="AI45" s="18">
        <v>187.98066523200453</v>
      </c>
      <c r="AJ45" s="18"/>
      <c r="AK45" s="18">
        <v>210.02334336751272</v>
      </c>
      <c r="AL45" s="18">
        <v>194.72773217823962</v>
      </c>
      <c r="AM45" s="18">
        <v>202.38374104291682</v>
      </c>
      <c r="AN45" s="18">
        <v>214.82018341133161</v>
      </c>
      <c r="AO45" s="18"/>
      <c r="AP45" s="18">
        <v>215.45758127439191</v>
      </c>
      <c r="AQ45" s="18">
        <v>225.49865668347019</v>
      </c>
      <c r="AR45" s="18">
        <v>222.45300871662755</v>
      </c>
      <c r="AS45" s="18">
        <v>203.98775332551043</v>
      </c>
      <c r="AT45" s="18"/>
      <c r="AU45" s="18">
        <v>210.28944744016462</v>
      </c>
      <c r="AV45" s="18">
        <v>229.57915631183275</v>
      </c>
      <c r="AW45" s="18">
        <v>214.67859031638676</v>
      </c>
      <c r="AX45" s="18">
        <v>250.87080593161494</v>
      </c>
      <c r="AY45" s="18"/>
      <c r="AZ45" s="18">
        <v>245.73020230373109</v>
      </c>
      <c r="BA45" s="18">
        <v>248.47558290603899</v>
      </c>
      <c r="BB45" s="18">
        <v>271.1276456500043</v>
      </c>
      <c r="BC45" s="18">
        <v>268.0475691402263</v>
      </c>
      <c r="BD45" s="18"/>
      <c r="BE45" s="18">
        <v>272.0843675201213</v>
      </c>
      <c r="BF45" s="18">
        <v>257.65662997892991</v>
      </c>
      <c r="BG45" s="18">
        <v>253.79084160531858</v>
      </c>
      <c r="BH45" s="18">
        <v>259.36016089562969</v>
      </c>
      <c r="BI45" s="18"/>
      <c r="BJ45" s="18">
        <v>289.95484599277427</v>
      </c>
      <c r="BK45" s="18">
        <v>282.54959193204888</v>
      </c>
      <c r="BL45" s="18">
        <v>285.91640087649023</v>
      </c>
      <c r="BM45" s="18">
        <v>295.38916119868594</v>
      </c>
      <c r="BN45" s="18"/>
      <c r="BO45" s="18">
        <v>319.27158478575808</v>
      </c>
      <c r="BP45" s="18">
        <v>326.12435997916737</v>
      </c>
      <c r="BQ45" s="18">
        <v>328.43535784550386</v>
      </c>
      <c r="BR45" s="18">
        <v>309.16969738957357</v>
      </c>
      <c r="BS45" s="18"/>
      <c r="BT45" s="18">
        <v>331.6814626050118</v>
      </c>
      <c r="BU45" s="18">
        <v>347.43713545240848</v>
      </c>
      <c r="BV45" s="18">
        <v>339.96349748346472</v>
      </c>
      <c r="BW45" s="18">
        <v>326.2439044591157</v>
      </c>
      <c r="BX45" s="18"/>
      <c r="BY45" s="18">
        <v>360.68607457134328</v>
      </c>
      <c r="BZ45" s="18">
        <v>335.8401579773556</v>
      </c>
      <c r="CA45" s="18">
        <v>322.07516903747194</v>
      </c>
      <c r="CB45" s="18">
        <v>388.94959841382934</v>
      </c>
      <c r="CC45" s="18"/>
      <c r="CD45" s="18">
        <v>331.17792329015168</v>
      </c>
      <c r="CE45" s="18">
        <v>371.95841853057311</v>
      </c>
      <c r="CF45" s="18">
        <v>410.41696639797061</v>
      </c>
      <c r="CG45" s="18">
        <v>392.46069178130324</v>
      </c>
      <c r="CH45" s="18"/>
      <c r="CI45" s="18">
        <v>387.38410353564478</v>
      </c>
      <c r="CJ45" s="18">
        <v>398.10974696895283</v>
      </c>
      <c r="CK45" s="18">
        <v>396.35098927578872</v>
      </c>
      <c r="CL45" s="18">
        <v>401.08116021961359</v>
      </c>
      <c r="CM45" s="18"/>
      <c r="CN45" s="18">
        <v>396.17409845103765</v>
      </c>
      <c r="CO45" s="18">
        <v>418.76671813379511</v>
      </c>
      <c r="CP45" s="18">
        <v>384.60639049485565</v>
      </c>
      <c r="CQ45" s="18">
        <v>418.75027404460309</v>
      </c>
      <c r="CR45" s="18"/>
      <c r="CS45" s="18">
        <v>420.83366114182184</v>
      </c>
      <c r="CT45" s="18">
        <v>445.34855172970555</v>
      </c>
    </row>
    <row r="46" spans="1:98" x14ac:dyDescent="0.3">
      <c r="A46" s="25" t="s">
        <v>233</v>
      </c>
      <c r="B46" s="18">
        <v>17.31619129458181</v>
      </c>
      <c r="C46" s="18">
        <v>17.830912525604599</v>
      </c>
      <c r="D46" s="18">
        <v>17.157869045561483</v>
      </c>
      <c r="E46" s="18">
        <v>16.969526241408801</v>
      </c>
      <c r="F46" s="18"/>
      <c r="G46" s="18">
        <v>17.030317001961599</v>
      </c>
      <c r="H46" s="18">
        <v>16.794486839009501</v>
      </c>
      <c r="I46" s="18">
        <v>15.1941985851512</v>
      </c>
      <c r="J46" s="18">
        <v>14.873001029699601</v>
      </c>
      <c r="K46" s="18"/>
      <c r="L46" s="18">
        <v>16.4903069817343</v>
      </c>
      <c r="M46" s="18">
        <v>17.086139752393201</v>
      </c>
      <c r="N46" s="18">
        <v>16.912227518534301</v>
      </c>
      <c r="O46" s="18">
        <v>16.352230205859001</v>
      </c>
      <c r="P46" s="18"/>
      <c r="Q46" s="18">
        <v>14.382235839487622</v>
      </c>
      <c r="R46" s="18">
        <v>15.84203818371221</v>
      </c>
      <c r="S46" s="18">
        <v>17.9991096448151</v>
      </c>
      <c r="T46" s="18">
        <v>18.242384950275401</v>
      </c>
      <c r="U46" s="18"/>
      <c r="V46" s="18">
        <v>16.944089663827803</v>
      </c>
      <c r="W46" s="18">
        <v>15.945356564656599</v>
      </c>
      <c r="X46" s="18">
        <v>14.776151297103558</v>
      </c>
      <c r="Y46" s="18">
        <v>21.6695905696225</v>
      </c>
      <c r="Z46" s="18"/>
      <c r="AA46" s="18">
        <v>21.901648337059701</v>
      </c>
      <c r="AB46" s="18">
        <v>20.5939434979162</v>
      </c>
      <c r="AC46" s="18">
        <v>21.769843248738102</v>
      </c>
      <c r="AD46" s="18">
        <v>22.287680680519898</v>
      </c>
      <c r="AE46" s="18"/>
      <c r="AF46" s="18">
        <v>20.268837904328201</v>
      </c>
      <c r="AG46" s="18">
        <v>21.189109199826504</v>
      </c>
      <c r="AH46" s="18">
        <v>20.917985291838498</v>
      </c>
      <c r="AI46" s="18">
        <v>20.024067604006802</v>
      </c>
      <c r="AJ46" s="18"/>
      <c r="AK46" s="18">
        <v>21.235307405497103</v>
      </c>
      <c r="AL46" s="18">
        <v>22.085352893125901</v>
      </c>
      <c r="AM46" s="18">
        <v>21.396524510043299</v>
      </c>
      <c r="AN46" s="18">
        <v>22.784815191333802</v>
      </c>
      <c r="AO46" s="18"/>
      <c r="AP46" s="18">
        <v>24.809151632883303</v>
      </c>
      <c r="AQ46" s="18">
        <v>24.560408532019999</v>
      </c>
      <c r="AR46" s="18">
        <v>24.695043389689101</v>
      </c>
      <c r="AS46" s="18">
        <v>23.744396445407599</v>
      </c>
      <c r="AT46" s="18"/>
      <c r="AU46" s="18">
        <v>20.700249120687101</v>
      </c>
      <c r="AV46" s="18">
        <v>18.449667521941098</v>
      </c>
      <c r="AW46" s="18">
        <v>16.082666544448998</v>
      </c>
      <c r="AX46" s="18">
        <v>14.588416812922798</v>
      </c>
      <c r="AY46" s="18"/>
      <c r="AZ46" s="18">
        <v>16.010367114619495</v>
      </c>
      <c r="BA46" s="18">
        <v>16.214868034166997</v>
      </c>
      <c r="BB46" s="18">
        <v>15.690250040583997</v>
      </c>
      <c r="BC46" s="18">
        <v>17.2265148106294</v>
      </c>
      <c r="BD46" s="18"/>
      <c r="BE46" s="18">
        <v>16.586357134775302</v>
      </c>
      <c r="BF46" s="18">
        <v>16.862487434738899</v>
      </c>
      <c r="BG46" s="18">
        <v>19.2362980437169</v>
      </c>
      <c r="BH46" s="18">
        <v>20.284857386768898</v>
      </c>
      <c r="BI46" s="18"/>
      <c r="BJ46" s="18">
        <v>22.572952434110604</v>
      </c>
      <c r="BK46" s="18">
        <v>23.5088096388968</v>
      </c>
      <c r="BL46" s="18">
        <v>23.158700662858301</v>
      </c>
      <c r="BM46" s="18">
        <v>22.841537264134303</v>
      </c>
      <c r="BN46" s="18"/>
      <c r="BO46" s="18">
        <v>22.753482622654097</v>
      </c>
      <c r="BP46" s="18">
        <v>24.124683475174706</v>
      </c>
      <c r="BQ46" s="18">
        <v>26.434162010238801</v>
      </c>
      <c r="BR46" s="18">
        <v>27.966671891932499</v>
      </c>
      <c r="BS46" s="18"/>
      <c r="BT46" s="18">
        <v>24.050031685157499</v>
      </c>
      <c r="BU46" s="18">
        <v>25.883048847629205</v>
      </c>
      <c r="BV46" s="18">
        <v>27.3954204524548</v>
      </c>
      <c r="BW46" s="18">
        <v>28.799499014758396</v>
      </c>
      <c r="BX46" s="18"/>
      <c r="BY46" s="18">
        <v>32.3809070064491</v>
      </c>
      <c r="BZ46" s="18">
        <v>34.231804000015302</v>
      </c>
      <c r="CA46" s="18">
        <v>32.950925819520599</v>
      </c>
      <c r="CB46" s="18">
        <v>33.8353631740152</v>
      </c>
      <c r="CC46" s="18"/>
      <c r="CD46" s="18">
        <v>34.006167702819795</v>
      </c>
      <c r="CE46" s="18">
        <v>34.019745650891409</v>
      </c>
      <c r="CF46" s="18">
        <v>33.815222015277392</v>
      </c>
      <c r="CG46" s="18">
        <v>34.0938646310114</v>
      </c>
      <c r="CH46" s="18"/>
      <c r="CI46" s="18">
        <v>33.732123218819403</v>
      </c>
      <c r="CJ46" s="18">
        <v>34.432640786885408</v>
      </c>
      <c r="CK46" s="18">
        <v>35.572635650203303</v>
      </c>
      <c r="CL46" s="18">
        <v>36.339600344091799</v>
      </c>
      <c r="CM46" s="18"/>
      <c r="CN46" s="18">
        <v>36.190705403796599</v>
      </c>
      <c r="CO46" s="18">
        <v>35.260017266097591</v>
      </c>
      <c r="CP46" s="18">
        <v>36.038717338092894</v>
      </c>
      <c r="CQ46" s="18">
        <v>38.687397512887003</v>
      </c>
      <c r="CR46" s="18"/>
      <c r="CS46" s="18">
        <v>41.367764496784091</v>
      </c>
      <c r="CT46" s="18">
        <v>33.590509156144073</v>
      </c>
    </row>
    <row r="47" spans="1:98" x14ac:dyDescent="0.3">
      <c r="A47" s="20" t="s">
        <v>234</v>
      </c>
      <c r="B47" s="18">
        <v>10.00230569813554</v>
      </c>
      <c r="C47" s="18">
        <v>10.2731896311969</v>
      </c>
      <c r="D47" s="18">
        <v>10.01939963723985</v>
      </c>
      <c r="E47" s="18">
        <v>9.9028154771144017</v>
      </c>
      <c r="F47" s="18"/>
      <c r="G47" s="18">
        <v>10.420318498136989</v>
      </c>
      <c r="H47" s="18">
        <v>10.661042373775439</v>
      </c>
      <c r="I47" s="18">
        <v>10.651795831429951</v>
      </c>
      <c r="J47" s="18">
        <v>10.509134525927131</v>
      </c>
      <c r="K47" s="18"/>
      <c r="L47" s="18">
        <v>11.25408496335718</v>
      </c>
      <c r="M47" s="18">
        <v>11.2959121326667</v>
      </c>
      <c r="N47" s="18">
        <v>11.343101653748139</v>
      </c>
      <c r="O47" s="18">
        <v>11.049974297455279</v>
      </c>
      <c r="P47" s="18"/>
      <c r="Q47" s="18">
        <v>9.9994902664483405</v>
      </c>
      <c r="R47" s="18">
        <v>10.67374882484811</v>
      </c>
      <c r="S47" s="18">
        <v>11.12621668220201</v>
      </c>
      <c r="T47" s="18">
        <v>11.238427214474351</v>
      </c>
      <c r="U47" s="18"/>
      <c r="V47" s="18">
        <v>10.070228426069701</v>
      </c>
      <c r="W47" s="18">
        <v>10.199562753753352</v>
      </c>
      <c r="X47" s="18">
        <v>10.211541495358279</v>
      </c>
      <c r="Y47" s="18">
        <v>11.64075848751456</v>
      </c>
      <c r="Z47" s="18"/>
      <c r="AA47" s="18">
        <v>16.267532587069169</v>
      </c>
      <c r="AB47" s="18">
        <v>16.15908013631627</v>
      </c>
      <c r="AC47" s="18">
        <v>16.20595497861018</v>
      </c>
      <c r="AD47" s="18">
        <v>15.79533928375519</v>
      </c>
      <c r="AE47" s="18"/>
      <c r="AF47" s="18">
        <v>16.007739392378213</v>
      </c>
      <c r="AG47" s="18">
        <v>16.823617006966721</v>
      </c>
      <c r="AH47" s="18">
        <v>17.567496053910812</v>
      </c>
      <c r="AI47" s="18">
        <v>17.424147546744251</v>
      </c>
      <c r="AJ47" s="18"/>
      <c r="AK47" s="18">
        <v>18.183242559849589</v>
      </c>
      <c r="AL47" s="18">
        <v>18.168175148705352</v>
      </c>
      <c r="AM47" s="18">
        <v>17.80789859523442</v>
      </c>
      <c r="AN47" s="18">
        <v>17.57468369621073</v>
      </c>
      <c r="AO47" s="18"/>
      <c r="AP47" s="18">
        <v>17.694632063872369</v>
      </c>
      <c r="AQ47" s="18">
        <v>17.914466674288292</v>
      </c>
      <c r="AR47" s="18">
        <v>18.20736459776737</v>
      </c>
      <c r="AS47" s="18">
        <v>18.863536664071972</v>
      </c>
      <c r="AT47" s="18"/>
      <c r="AU47" s="18">
        <v>19.406406563796622</v>
      </c>
      <c r="AV47" s="18">
        <v>20.15193348003492</v>
      </c>
      <c r="AW47" s="18">
        <v>20.252131508933562</v>
      </c>
      <c r="AX47" s="18">
        <v>20.484528447234901</v>
      </c>
      <c r="AY47" s="18"/>
      <c r="AZ47" s="18">
        <v>20.66404067982338</v>
      </c>
      <c r="BA47" s="18">
        <v>20.848578997568801</v>
      </c>
      <c r="BB47" s="18">
        <v>20.856602412951101</v>
      </c>
      <c r="BC47" s="18">
        <v>21.273777909656829</v>
      </c>
      <c r="BD47" s="18"/>
      <c r="BE47" s="18">
        <v>21.144875535565319</v>
      </c>
      <c r="BF47" s="18">
        <v>21.481086241765603</v>
      </c>
      <c r="BG47" s="18">
        <v>21.961865477445222</v>
      </c>
      <c r="BH47" s="18">
        <v>21.832172745223957</v>
      </c>
      <c r="BI47" s="18"/>
      <c r="BJ47" s="18">
        <v>22.246449495116341</v>
      </c>
      <c r="BK47" s="18">
        <v>22.407719356343868</v>
      </c>
      <c r="BL47" s="18">
        <v>22.73609938391861</v>
      </c>
      <c r="BM47" s="18">
        <v>22.626731764621191</v>
      </c>
      <c r="BN47" s="18"/>
      <c r="BO47" s="18">
        <v>23.226799569356437</v>
      </c>
      <c r="BP47" s="18">
        <v>23.758131175818487</v>
      </c>
      <c r="BQ47" s="18">
        <v>24.673556749888384</v>
      </c>
      <c r="BR47" s="18">
        <v>23.591512504936688</v>
      </c>
      <c r="BS47" s="18"/>
      <c r="BT47" s="18">
        <v>25.33730712342566</v>
      </c>
      <c r="BU47" s="18">
        <v>24.323549162152862</v>
      </c>
      <c r="BV47" s="18">
        <v>24.58358653622436</v>
      </c>
      <c r="BW47" s="18">
        <v>25.870557178197124</v>
      </c>
      <c r="BX47" s="18"/>
      <c r="BY47" s="18">
        <v>26.177246274617303</v>
      </c>
      <c r="BZ47" s="18">
        <v>26.38483681743454</v>
      </c>
      <c r="CA47" s="18">
        <v>26.208406946428198</v>
      </c>
      <c r="CB47" s="18">
        <v>26.762509961519903</v>
      </c>
      <c r="CC47" s="18"/>
      <c r="CD47" s="18">
        <v>28.397691024169099</v>
      </c>
      <c r="CE47" s="18">
        <v>29.183824915935602</v>
      </c>
      <c r="CF47" s="18">
        <v>30.0812313646787</v>
      </c>
      <c r="CG47" s="18">
        <v>29.799252695216659</v>
      </c>
      <c r="CH47" s="18"/>
      <c r="CI47" s="18">
        <v>29.713177085029841</v>
      </c>
      <c r="CJ47" s="18">
        <v>29.918423854722572</v>
      </c>
      <c r="CK47" s="18">
        <v>29.564327603208017</v>
      </c>
      <c r="CL47" s="18">
        <v>30.207071457039657</v>
      </c>
      <c r="CM47" s="18"/>
      <c r="CN47" s="18">
        <v>30.483317939610657</v>
      </c>
      <c r="CO47" s="18">
        <v>31.426408186947729</v>
      </c>
      <c r="CP47" s="18">
        <v>31.917964164342379</v>
      </c>
      <c r="CQ47" s="18">
        <v>31.004382625541631</v>
      </c>
      <c r="CR47" s="18"/>
      <c r="CS47" s="18">
        <v>32.846433953774977</v>
      </c>
      <c r="CT47" s="18">
        <v>29.152479328650855</v>
      </c>
    </row>
    <row r="48" spans="1:98" ht="15" thickBot="1" x14ac:dyDescent="0.35">
      <c r="A48" s="25" t="s">
        <v>13</v>
      </c>
      <c r="B48" s="18">
        <v>52.782851068704204</v>
      </c>
      <c r="C48" s="18">
        <v>56.628491394405998</v>
      </c>
      <c r="D48" s="18">
        <v>55.948879150406896</v>
      </c>
      <c r="E48" s="18">
        <v>123.18456157426803</v>
      </c>
      <c r="F48" s="18"/>
      <c r="G48" s="18">
        <v>71.180474289917996</v>
      </c>
      <c r="H48" s="18">
        <v>80.136283887648005</v>
      </c>
      <c r="I48" s="18">
        <v>86.181729947244989</v>
      </c>
      <c r="J48" s="18">
        <v>70.974323448697007</v>
      </c>
      <c r="K48" s="18"/>
      <c r="L48" s="18">
        <v>84.745822584347991</v>
      </c>
      <c r="M48" s="18">
        <v>87.506508873382984</v>
      </c>
      <c r="N48" s="18">
        <v>56.152441525604004</v>
      </c>
      <c r="O48" s="18">
        <v>90.97712331714699</v>
      </c>
      <c r="P48" s="18"/>
      <c r="Q48" s="18">
        <v>94.567072707655001</v>
      </c>
      <c r="R48" s="18">
        <v>80.101175823592996</v>
      </c>
      <c r="S48" s="18">
        <v>106.31681994768098</v>
      </c>
      <c r="T48" s="18">
        <v>91.324997869949001</v>
      </c>
      <c r="U48" s="18"/>
      <c r="V48" s="18">
        <v>94.266230922437998</v>
      </c>
      <c r="W48" s="18">
        <v>106.34303692908901</v>
      </c>
      <c r="X48" s="18">
        <v>111.93210555179397</v>
      </c>
      <c r="Y48" s="18">
        <v>86.174997072767994</v>
      </c>
      <c r="Z48" s="18"/>
      <c r="AA48" s="18">
        <v>112.19513111568499</v>
      </c>
      <c r="AB48" s="18">
        <v>154.37251334576797</v>
      </c>
      <c r="AC48" s="18">
        <v>107.03670312027602</v>
      </c>
      <c r="AD48" s="18">
        <v>123.23156800139299</v>
      </c>
      <c r="AE48" s="18"/>
      <c r="AF48" s="18">
        <v>122.54909121025699</v>
      </c>
      <c r="AG48" s="18">
        <v>122.487611550873</v>
      </c>
      <c r="AH48" s="18">
        <v>127.99592460172497</v>
      </c>
      <c r="AI48" s="18">
        <v>136.63737263714401</v>
      </c>
      <c r="AJ48" s="18"/>
      <c r="AK48" s="18">
        <v>135.78404785559403</v>
      </c>
      <c r="AL48" s="18">
        <v>108.43046710597699</v>
      </c>
      <c r="AM48" s="18">
        <v>129.656114091912</v>
      </c>
      <c r="AN48" s="18">
        <v>157.89037094651701</v>
      </c>
      <c r="AO48" s="18"/>
      <c r="AP48" s="18">
        <v>123.29604594388198</v>
      </c>
      <c r="AQ48" s="18">
        <v>126.78856008742001</v>
      </c>
      <c r="AR48" s="18">
        <v>127.74224837634398</v>
      </c>
      <c r="AS48" s="18">
        <v>121.92714559235301</v>
      </c>
      <c r="AT48" s="18"/>
      <c r="AU48" s="18">
        <v>126.94373547543701</v>
      </c>
      <c r="AV48" s="18">
        <v>151.96564400417998</v>
      </c>
      <c r="AW48" s="18">
        <v>112.99163002043002</v>
      </c>
      <c r="AX48" s="18">
        <v>109.53499049995298</v>
      </c>
      <c r="AY48" s="18"/>
      <c r="AZ48" s="18">
        <v>128.881601452723</v>
      </c>
      <c r="BA48" s="18">
        <v>110.68631396977401</v>
      </c>
      <c r="BB48" s="18">
        <v>139.50512708966701</v>
      </c>
      <c r="BC48" s="18">
        <v>146.62895748783603</v>
      </c>
      <c r="BD48" s="18"/>
      <c r="BE48" s="18">
        <v>129.09758377140699</v>
      </c>
      <c r="BF48" s="18">
        <v>163.63002692834399</v>
      </c>
      <c r="BG48" s="18">
        <v>144.97454877807098</v>
      </c>
      <c r="BH48" s="18">
        <v>123.89784052217803</v>
      </c>
      <c r="BI48" s="18"/>
      <c r="BJ48" s="18">
        <v>187.19192725488202</v>
      </c>
      <c r="BK48" s="18">
        <v>113.96938805722002</v>
      </c>
      <c r="BL48" s="18">
        <v>129.80140658256002</v>
      </c>
      <c r="BM48" s="18">
        <v>134.90727810533801</v>
      </c>
      <c r="BN48" s="18"/>
      <c r="BO48" s="18">
        <v>149.908863673914</v>
      </c>
      <c r="BP48" s="18">
        <v>186.952755601783</v>
      </c>
      <c r="BQ48" s="18">
        <v>162.285315476547</v>
      </c>
      <c r="BR48" s="18">
        <v>144.430065247756</v>
      </c>
      <c r="BS48" s="18"/>
      <c r="BT48" s="18">
        <v>216.60847382967199</v>
      </c>
      <c r="BU48" s="18">
        <v>162.20179261844197</v>
      </c>
      <c r="BV48" s="18">
        <v>183.04418829910099</v>
      </c>
      <c r="BW48" s="18">
        <v>158.910545252785</v>
      </c>
      <c r="BX48" s="18"/>
      <c r="BY48" s="18">
        <v>167.08554460690499</v>
      </c>
      <c r="BZ48" s="18">
        <v>183.76847796235901</v>
      </c>
      <c r="CA48" s="18">
        <v>179.77647415743996</v>
      </c>
      <c r="CB48" s="18">
        <v>262.94750327329598</v>
      </c>
      <c r="CC48" s="18"/>
      <c r="CD48" s="18">
        <v>170.88808410178703</v>
      </c>
      <c r="CE48" s="18">
        <v>157.18410927835697</v>
      </c>
      <c r="CF48" s="18">
        <v>207.048822553913</v>
      </c>
      <c r="CG48" s="18">
        <v>331.665984065945</v>
      </c>
      <c r="CH48" s="18"/>
      <c r="CI48" s="18">
        <v>229.84119472319603</v>
      </c>
      <c r="CJ48" s="18">
        <v>263.09992094113204</v>
      </c>
      <c r="CK48" s="18">
        <v>224.18821445558001</v>
      </c>
      <c r="CL48" s="18">
        <v>219.03766988008999</v>
      </c>
      <c r="CM48" s="18"/>
      <c r="CN48" s="18">
        <v>251.88714554959103</v>
      </c>
      <c r="CO48" s="18">
        <v>277.68744561624595</v>
      </c>
      <c r="CP48" s="18">
        <v>281.07804766881895</v>
      </c>
      <c r="CQ48" s="18">
        <v>229.276816727263</v>
      </c>
      <c r="CR48" s="18"/>
      <c r="CS48" s="18">
        <v>270.65022543801598</v>
      </c>
      <c r="CT48" s="18">
        <v>300.63118868081807</v>
      </c>
    </row>
    <row r="49" spans="1:98" ht="15.6" thickTop="1" thickBot="1" x14ac:dyDescent="0.35">
      <c r="A49" s="22" t="s">
        <v>14</v>
      </c>
      <c r="B49" s="23">
        <v>754.13085388798572</v>
      </c>
      <c r="C49" s="23">
        <v>768.84151453133336</v>
      </c>
      <c r="D49" s="23">
        <v>707.50521116035566</v>
      </c>
      <c r="E49" s="23">
        <v>822.99970438673108</v>
      </c>
      <c r="F49" s="23"/>
      <c r="G49" s="23">
        <v>765.62976918204424</v>
      </c>
      <c r="H49" s="23">
        <v>810.57081483143043</v>
      </c>
      <c r="I49" s="23">
        <v>823.89751998746829</v>
      </c>
      <c r="J49" s="23">
        <v>863.93775610611374</v>
      </c>
      <c r="K49" s="23"/>
      <c r="L49" s="23">
        <v>896.1108472935714</v>
      </c>
      <c r="M49" s="23">
        <v>909.11842890072887</v>
      </c>
      <c r="N49" s="23">
        <v>935.38781305995894</v>
      </c>
      <c r="O49" s="23">
        <v>917.23956288990223</v>
      </c>
      <c r="P49" s="23"/>
      <c r="Q49" s="23">
        <v>966.97778928814614</v>
      </c>
      <c r="R49" s="23">
        <v>957.96287512109211</v>
      </c>
      <c r="S49" s="23">
        <v>993.31684367133789</v>
      </c>
      <c r="T49" s="23">
        <v>1004.6373628958916</v>
      </c>
      <c r="U49" s="23"/>
      <c r="V49" s="23">
        <v>1003.8234907796771</v>
      </c>
      <c r="W49" s="23">
        <v>1011.3620073033291</v>
      </c>
      <c r="X49" s="23">
        <v>1049.3372545465634</v>
      </c>
      <c r="Y49" s="23">
        <v>1097.2431035622499</v>
      </c>
      <c r="Z49" s="23"/>
      <c r="AA49" s="23">
        <v>1134.9293493449436</v>
      </c>
      <c r="AB49" s="23">
        <v>1169.0567878745521</v>
      </c>
      <c r="AC49" s="23">
        <v>1161.5047143378104</v>
      </c>
      <c r="AD49" s="23">
        <v>1179.8572253899738</v>
      </c>
      <c r="AE49" s="23"/>
      <c r="AF49" s="23">
        <v>1164.7605278796846</v>
      </c>
      <c r="AG49" s="23">
        <v>1215.5230953678031</v>
      </c>
      <c r="AH49" s="23">
        <v>1199.5065672958353</v>
      </c>
      <c r="AI49" s="23">
        <v>1214.8648094566768</v>
      </c>
      <c r="AJ49" s="23"/>
      <c r="AK49" s="23">
        <v>1226.3627244114148</v>
      </c>
      <c r="AL49" s="23">
        <v>1244.8165058071736</v>
      </c>
      <c r="AM49" s="23">
        <v>1241.653663058853</v>
      </c>
      <c r="AN49" s="23">
        <v>1293.7271067225599</v>
      </c>
      <c r="AO49" s="23"/>
      <c r="AP49" s="23">
        <v>1305.6440424724474</v>
      </c>
      <c r="AQ49" s="23">
        <v>1283.7510384397806</v>
      </c>
      <c r="AR49" s="23">
        <v>1378.6444744315259</v>
      </c>
      <c r="AS49" s="23">
        <v>1355.892444656243</v>
      </c>
      <c r="AT49" s="23"/>
      <c r="AU49" s="23">
        <v>1436.1100687553326</v>
      </c>
      <c r="AV49" s="23">
        <v>1520.7562627122502</v>
      </c>
      <c r="AW49" s="23">
        <v>1509.8296922187096</v>
      </c>
      <c r="AX49" s="23">
        <v>1536.1029763137092</v>
      </c>
      <c r="AY49" s="23"/>
      <c r="AZ49" s="23">
        <v>1569.4881931312466</v>
      </c>
      <c r="BA49" s="23">
        <v>1619.0093020501174</v>
      </c>
      <c r="BB49" s="23">
        <v>1619.1054431310349</v>
      </c>
      <c r="BC49" s="23">
        <v>1651.7100616875969</v>
      </c>
      <c r="BD49" s="23"/>
      <c r="BE49" s="23">
        <v>1612.7835379160606</v>
      </c>
      <c r="BF49" s="23">
        <v>1669.1092443653829</v>
      </c>
      <c r="BG49" s="23">
        <v>1676.5192721664707</v>
      </c>
      <c r="BH49" s="23">
        <v>1791.528945552087</v>
      </c>
      <c r="BI49" s="23"/>
      <c r="BJ49" s="23">
        <v>1746.7837075043963</v>
      </c>
      <c r="BK49" s="23">
        <v>1763.5221002299027</v>
      </c>
      <c r="BL49" s="23">
        <v>1914.7959445914446</v>
      </c>
      <c r="BM49" s="23">
        <v>1921.4462476742588</v>
      </c>
      <c r="BN49" s="23"/>
      <c r="BO49" s="23">
        <v>1935.6157203316679</v>
      </c>
      <c r="BP49" s="23">
        <v>1947.3468453677999</v>
      </c>
      <c r="BQ49" s="23">
        <v>1910.3752417859509</v>
      </c>
      <c r="BR49" s="23">
        <v>1926.6191925145806</v>
      </c>
      <c r="BS49" s="23"/>
      <c r="BT49" s="23">
        <v>2066.0169573063185</v>
      </c>
      <c r="BU49" s="23">
        <v>2018.5792427621839</v>
      </c>
      <c r="BV49" s="23">
        <v>2186.4673091297209</v>
      </c>
      <c r="BW49" s="23">
        <v>2114.1364908017772</v>
      </c>
      <c r="BX49" s="23"/>
      <c r="BY49" s="23">
        <v>2117.3700788368719</v>
      </c>
      <c r="BZ49" s="23">
        <v>2189.0155618479739</v>
      </c>
      <c r="CA49" s="23">
        <v>2228.0584451427467</v>
      </c>
      <c r="CB49" s="23">
        <v>2420.7619141724058</v>
      </c>
      <c r="CC49" s="23"/>
      <c r="CD49" s="23">
        <v>2299.1520535187219</v>
      </c>
      <c r="CE49" s="23">
        <v>2413.0729035899167</v>
      </c>
      <c r="CF49" s="23">
        <v>2457.1753240768185</v>
      </c>
      <c r="CG49" s="23">
        <v>2352.9327188145458</v>
      </c>
      <c r="CH49" s="23"/>
      <c r="CI49" s="23">
        <v>2453.5976875250894</v>
      </c>
      <c r="CJ49" s="23">
        <v>2511.7575331740782</v>
      </c>
      <c r="CK49" s="23">
        <v>2476.3059904610536</v>
      </c>
      <c r="CL49" s="23">
        <v>2527.4967888397769</v>
      </c>
      <c r="CM49" s="23"/>
      <c r="CN49" s="23">
        <v>2624.3736065408275</v>
      </c>
      <c r="CO49" s="23">
        <v>2546.520783812754</v>
      </c>
      <c r="CP49" s="23">
        <v>2610.897611490891</v>
      </c>
      <c r="CQ49" s="23">
        <v>2643.2663924531262</v>
      </c>
      <c r="CR49" s="23"/>
      <c r="CS49" s="23">
        <v>2740.8327214738197</v>
      </c>
      <c r="CT49" s="23">
        <v>2729.2606394686145</v>
      </c>
    </row>
    <row r="50" spans="1:98" ht="15" thickTop="1" x14ac:dyDescent="0.3">
      <c r="A50" s="19" t="s">
        <v>235</v>
      </c>
      <c r="B50" s="18">
        <v>190.44162354879199</v>
      </c>
      <c r="C50" s="18">
        <v>196.95595205077302</v>
      </c>
      <c r="D50" s="18">
        <v>188.350476070393</v>
      </c>
      <c r="E50" s="18">
        <v>193.68759235397499</v>
      </c>
      <c r="F50" s="18"/>
      <c r="G50" s="18">
        <v>190.83744790887198</v>
      </c>
      <c r="H50" s="18">
        <v>201.50948384515399</v>
      </c>
      <c r="I50" s="18">
        <v>196.64550193302398</v>
      </c>
      <c r="J50" s="18">
        <v>199.86244666938902</v>
      </c>
      <c r="K50" s="18"/>
      <c r="L50" s="18">
        <v>218.80212638118198</v>
      </c>
      <c r="M50" s="18">
        <v>226.91037646865399</v>
      </c>
      <c r="N50" s="18">
        <v>231.58938669073203</v>
      </c>
      <c r="O50" s="18">
        <v>230.53665181025897</v>
      </c>
      <c r="P50" s="18"/>
      <c r="Q50" s="18">
        <v>231.14939029452302</v>
      </c>
      <c r="R50" s="18">
        <v>234.29873744731398</v>
      </c>
      <c r="S50" s="18">
        <v>245.91652332891101</v>
      </c>
      <c r="T50" s="18">
        <v>250.37163781656398</v>
      </c>
      <c r="U50" s="18"/>
      <c r="V50" s="18">
        <v>247.38958402269799</v>
      </c>
      <c r="W50" s="18">
        <v>256.71666995835596</v>
      </c>
      <c r="X50" s="18">
        <v>267.01319887089602</v>
      </c>
      <c r="Y50" s="18">
        <v>282.25086602042597</v>
      </c>
      <c r="Z50" s="18"/>
      <c r="AA50" s="18">
        <v>294.01522036812503</v>
      </c>
      <c r="AB50" s="18">
        <v>306.55351734768294</v>
      </c>
      <c r="AC50" s="18">
        <v>308.32604657823003</v>
      </c>
      <c r="AD50" s="18">
        <v>317.72056057933298</v>
      </c>
      <c r="AE50" s="18"/>
      <c r="AF50" s="18">
        <v>300.81551991392297</v>
      </c>
      <c r="AG50" s="18">
        <v>308.00986102699102</v>
      </c>
      <c r="AH50" s="18">
        <v>324.79106996086603</v>
      </c>
      <c r="AI50" s="18">
        <v>330.14454909821904</v>
      </c>
      <c r="AJ50" s="18"/>
      <c r="AK50" s="18">
        <v>363.23376484421601</v>
      </c>
      <c r="AL50" s="18">
        <v>353.470588566586</v>
      </c>
      <c r="AM50" s="18">
        <v>352.88041615703503</v>
      </c>
      <c r="AN50" s="18">
        <v>384.24323043216197</v>
      </c>
      <c r="AO50" s="18"/>
      <c r="AP50" s="18">
        <v>361.86237528075401</v>
      </c>
      <c r="AQ50" s="18">
        <v>360.44429728486006</v>
      </c>
      <c r="AR50" s="18">
        <v>393.224506945521</v>
      </c>
      <c r="AS50" s="18">
        <v>402.95082048886394</v>
      </c>
      <c r="AT50" s="18"/>
      <c r="AU50" s="18">
        <v>451.39593508665604</v>
      </c>
      <c r="AV50" s="18">
        <v>495.62652918293804</v>
      </c>
      <c r="AW50" s="18">
        <v>492.86524834670303</v>
      </c>
      <c r="AX50" s="18">
        <v>488.90628738370299</v>
      </c>
      <c r="AY50" s="18"/>
      <c r="AZ50" s="18">
        <v>492.94701649088199</v>
      </c>
      <c r="BA50" s="18">
        <v>501.12682218966597</v>
      </c>
      <c r="BB50" s="18">
        <v>497.99172996896397</v>
      </c>
      <c r="BC50" s="18">
        <v>505.73143135048696</v>
      </c>
      <c r="BD50" s="18"/>
      <c r="BE50" s="18">
        <v>516.20640316463698</v>
      </c>
      <c r="BF50" s="18">
        <v>530.166144690794</v>
      </c>
      <c r="BG50" s="18">
        <v>534.78129096858402</v>
      </c>
      <c r="BH50" s="18">
        <v>550.16516117598599</v>
      </c>
      <c r="BI50" s="18"/>
      <c r="BJ50" s="18">
        <v>566.47877757799199</v>
      </c>
      <c r="BK50" s="18">
        <v>543.39873115175806</v>
      </c>
      <c r="BL50" s="18">
        <v>580.06801883460901</v>
      </c>
      <c r="BM50" s="18">
        <v>586.40947243564301</v>
      </c>
      <c r="BN50" s="18"/>
      <c r="BO50" s="18">
        <v>605.87861762619491</v>
      </c>
      <c r="BP50" s="18">
        <v>599.98941414368494</v>
      </c>
      <c r="BQ50" s="18">
        <v>611.71746921444401</v>
      </c>
      <c r="BR50" s="18">
        <v>618.65349901567595</v>
      </c>
      <c r="BS50" s="18"/>
      <c r="BT50" s="18">
        <v>641.65231623224395</v>
      </c>
      <c r="BU50" s="18">
        <v>639.05816908990005</v>
      </c>
      <c r="BV50" s="18">
        <v>648.33960716216302</v>
      </c>
      <c r="BW50" s="18">
        <v>655.10390751569298</v>
      </c>
      <c r="BX50" s="18"/>
      <c r="BY50" s="18">
        <v>670.53750105685799</v>
      </c>
      <c r="BZ50" s="18">
        <v>677.6131122708839</v>
      </c>
      <c r="CA50" s="18">
        <v>689.72168527012798</v>
      </c>
      <c r="CB50" s="18">
        <v>752.68070140213013</v>
      </c>
      <c r="CC50" s="18"/>
      <c r="CD50" s="18">
        <v>709.33183532974704</v>
      </c>
      <c r="CE50" s="18">
        <v>724.92887140040898</v>
      </c>
      <c r="CF50" s="18">
        <v>714.469031582458</v>
      </c>
      <c r="CG50" s="18">
        <v>743.02926168738611</v>
      </c>
      <c r="CH50" s="18"/>
      <c r="CI50" s="18">
        <v>710.25310287703701</v>
      </c>
      <c r="CJ50" s="18">
        <v>729.47885366616492</v>
      </c>
      <c r="CK50" s="18">
        <v>765.38795602929497</v>
      </c>
      <c r="CL50" s="18">
        <v>742.84508742750199</v>
      </c>
      <c r="CM50" s="18"/>
      <c r="CN50" s="18">
        <v>762.93983826581007</v>
      </c>
      <c r="CO50" s="18">
        <v>789.96242460608187</v>
      </c>
      <c r="CP50" s="18">
        <v>789.42955418157703</v>
      </c>
      <c r="CQ50" s="18">
        <v>782.18894308810013</v>
      </c>
      <c r="CR50" s="18"/>
      <c r="CS50" s="18">
        <v>803.85285175978902</v>
      </c>
      <c r="CT50" s="18">
        <v>851.41611929579813</v>
      </c>
    </row>
    <row r="51" spans="1:98" x14ac:dyDescent="0.3">
      <c r="A51" s="20" t="s">
        <v>236</v>
      </c>
      <c r="B51" s="18">
        <v>43.320629214299387</v>
      </c>
      <c r="C51" s="18">
        <v>47.102941045861101</v>
      </c>
      <c r="D51" s="18">
        <v>50.558654465988297</v>
      </c>
      <c r="E51" s="18">
        <v>56.059485928186191</v>
      </c>
      <c r="F51" s="18"/>
      <c r="G51" s="18">
        <v>58.727988697185495</v>
      </c>
      <c r="H51" s="18">
        <v>65.7991292193514</v>
      </c>
      <c r="I51" s="18">
        <v>68.931606100066418</v>
      </c>
      <c r="J51" s="18">
        <v>74.24472855515171</v>
      </c>
      <c r="K51" s="18"/>
      <c r="L51" s="18">
        <v>85.386123730417296</v>
      </c>
      <c r="M51" s="18">
        <v>88.133392283909302</v>
      </c>
      <c r="N51" s="18">
        <v>92.023209863585407</v>
      </c>
      <c r="O51" s="18">
        <v>91.124945619387901</v>
      </c>
      <c r="P51" s="18"/>
      <c r="Q51" s="18">
        <v>94.786342533412792</v>
      </c>
      <c r="R51" s="18">
        <v>96.131203103495693</v>
      </c>
      <c r="S51" s="18">
        <v>102.58201927017301</v>
      </c>
      <c r="T51" s="18">
        <v>109.57630002525741</v>
      </c>
      <c r="U51" s="18"/>
      <c r="V51" s="18">
        <v>110.16244814514368</v>
      </c>
      <c r="W51" s="18">
        <v>115.59451224585729</v>
      </c>
      <c r="X51" s="18">
        <v>116.68145134501269</v>
      </c>
      <c r="Y51" s="18">
        <v>117.58625902173101</v>
      </c>
      <c r="Z51" s="18"/>
      <c r="AA51" s="18">
        <v>119.135794234399</v>
      </c>
      <c r="AB51" s="18">
        <v>127.84106495978901</v>
      </c>
      <c r="AC51" s="18">
        <v>131.82610642538401</v>
      </c>
      <c r="AD51" s="18">
        <v>138.47677478000901</v>
      </c>
      <c r="AE51" s="18"/>
      <c r="AF51" s="18">
        <v>136.67553623970599</v>
      </c>
      <c r="AG51" s="18">
        <v>142.13973395450103</v>
      </c>
      <c r="AH51" s="18">
        <v>146.92087034950399</v>
      </c>
      <c r="AI51" s="18">
        <v>140.42785945628802</v>
      </c>
      <c r="AJ51" s="18"/>
      <c r="AK51" s="18">
        <v>133.00031427908496</v>
      </c>
      <c r="AL51" s="18">
        <v>120.92864709867499</v>
      </c>
      <c r="AM51" s="18">
        <v>119.71411710488999</v>
      </c>
      <c r="AN51" s="18">
        <v>141.77292151735003</v>
      </c>
      <c r="AO51" s="18"/>
      <c r="AP51" s="18">
        <v>134.86364389253401</v>
      </c>
      <c r="AQ51" s="18">
        <v>135.91857106389401</v>
      </c>
      <c r="AR51" s="18">
        <v>139.40911726428499</v>
      </c>
      <c r="AS51" s="18">
        <v>125.18166777928599</v>
      </c>
      <c r="AT51" s="18"/>
      <c r="AU51" s="18">
        <v>139.80458291362001</v>
      </c>
      <c r="AV51" s="18">
        <v>149.03202018573202</v>
      </c>
      <c r="AW51" s="18">
        <v>139.556689364405</v>
      </c>
      <c r="AX51" s="18">
        <v>141.37170753624298</v>
      </c>
      <c r="AY51" s="18"/>
      <c r="AZ51" s="18">
        <v>156.29317510286501</v>
      </c>
      <c r="BA51" s="18">
        <v>172.00165055092501</v>
      </c>
      <c r="BB51" s="18">
        <v>175.95934482529302</v>
      </c>
      <c r="BC51" s="18">
        <v>180.11882952091696</v>
      </c>
      <c r="BD51" s="18"/>
      <c r="BE51" s="18">
        <v>176.81482808992402</v>
      </c>
      <c r="BF51" s="18">
        <v>188.08968604326901</v>
      </c>
      <c r="BG51" s="18">
        <v>191.71508872938901</v>
      </c>
      <c r="BH51" s="18">
        <v>204.169397137418</v>
      </c>
      <c r="BI51" s="18"/>
      <c r="BJ51" s="18">
        <v>198.72069029748002</v>
      </c>
      <c r="BK51" s="18">
        <v>198.02768668089101</v>
      </c>
      <c r="BL51" s="18">
        <v>206.68380564119099</v>
      </c>
      <c r="BM51" s="18">
        <v>194.135817380438</v>
      </c>
      <c r="BN51" s="18"/>
      <c r="BO51" s="18">
        <v>208.45784406017202</v>
      </c>
      <c r="BP51" s="18">
        <v>199.18337128043501</v>
      </c>
      <c r="BQ51" s="18">
        <v>202.66639917754696</v>
      </c>
      <c r="BR51" s="18">
        <v>213.52238548184701</v>
      </c>
      <c r="BS51" s="18"/>
      <c r="BT51" s="18">
        <v>223.46679654450199</v>
      </c>
      <c r="BU51" s="18">
        <v>238.33971496532402</v>
      </c>
      <c r="BV51" s="18">
        <v>237.309294955697</v>
      </c>
      <c r="BW51" s="18">
        <v>231.38319353447702</v>
      </c>
      <c r="BX51" s="18"/>
      <c r="BY51" s="18">
        <v>233.40710615726903</v>
      </c>
      <c r="BZ51" s="18">
        <v>226.25802895682597</v>
      </c>
      <c r="CA51" s="18">
        <v>257.13294747629999</v>
      </c>
      <c r="CB51" s="18">
        <v>276.79791740960502</v>
      </c>
      <c r="CC51" s="18"/>
      <c r="CD51" s="18">
        <v>271.457380332247</v>
      </c>
      <c r="CE51" s="18">
        <v>276.85272726455298</v>
      </c>
      <c r="CF51" s="18">
        <v>267.03992779924903</v>
      </c>
      <c r="CG51" s="18">
        <v>278.70096460394996</v>
      </c>
      <c r="CH51" s="18"/>
      <c r="CI51" s="18">
        <v>279.61049657337605</v>
      </c>
      <c r="CJ51" s="18">
        <v>287.56610638896598</v>
      </c>
      <c r="CK51" s="18">
        <v>294.83198382454998</v>
      </c>
      <c r="CL51" s="18">
        <v>287.86441321310804</v>
      </c>
      <c r="CM51" s="18"/>
      <c r="CN51" s="18">
        <v>298.41038850387201</v>
      </c>
      <c r="CO51" s="18">
        <v>303.18033451621801</v>
      </c>
      <c r="CP51" s="18">
        <v>294.44008843640199</v>
      </c>
      <c r="CQ51" s="18">
        <v>288.84135234254398</v>
      </c>
      <c r="CR51" s="18"/>
      <c r="CS51" s="18">
        <v>309.84475595718703</v>
      </c>
      <c r="CT51" s="18">
        <v>338.94679779959074</v>
      </c>
    </row>
    <row r="52" spans="1:98" x14ac:dyDescent="0.3">
      <c r="A52" s="20" t="s">
        <v>237</v>
      </c>
      <c r="B52" s="18">
        <v>25.1780020989248</v>
      </c>
      <c r="C52" s="18">
        <v>24.109301097019703</v>
      </c>
      <c r="D52" s="18">
        <v>24.584486299966297</v>
      </c>
      <c r="E52" s="18">
        <v>26.179110922042302</v>
      </c>
      <c r="F52" s="18"/>
      <c r="G52" s="18">
        <v>29.501188911733003</v>
      </c>
      <c r="H52" s="18">
        <v>31.651671596461497</v>
      </c>
      <c r="I52" s="18">
        <v>33.7487315297451</v>
      </c>
      <c r="J52" s="18">
        <v>35.9964994901324</v>
      </c>
      <c r="K52" s="18"/>
      <c r="L52" s="18">
        <v>39.243493982196405</v>
      </c>
      <c r="M52" s="18">
        <v>40.481327602321308</v>
      </c>
      <c r="N52" s="18">
        <v>38.629484886153598</v>
      </c>
      <c r="O52" s="18">
        <v>38.404352215093702</v>
      </c>
      <c r="P52" s="18"/>
      <c r="Q52" s="18">
        <v>42.302352166956005</v>
      </c>
      <c r="R52" s="18">
        <v>38.231683917829805</v>
      </c>
      <c r="S52" s="18">
        <v>38.034576679745904</v>
      </c>
      <c r="T52" s="18">
        <v>39.356737517671306</v>
      </c>
      <c r="U52" s="18"/>
      <c r="V52" s="18">
        <v>39.128870894939205</v>
      </c>
      <c r="W52" s="18">
        <v>42.883643416273905</v>
      </c>
      <c r="X52" s="18">
        <v>45.308385239536499</v>
      </c>
      <c r="Y52" s="18">
        <v>47.704732310416397</v>
      </c>
      <c r="Z52" s="18"/>
      <c r="AA52" s="18">
        <v>43.375977033037294</v>
      </c>
      <c r="AB52" s="18">
        <v>43.840578458604398</v>
      </c>
      <c r="AC52" s="18">
        <v>43.53052060279019</v>
      </c>
      <c r="AD52" s="18">
        <v>41.852104743622199</v>
      </c>
      <c r="AE52" s="18"/>
      <c r="AF52" s="18">
        <v>46.578195881456907</v>
      </c>
      <c r="AG52" s="18">
        <v>46.824937575972797</v>
      </c>
      <c r="AH52" s="18">
        <v>48.085964263151894</v>
      </c>
      <c r="AI52" s="18">
        <v>49.45090227941769</v>
      </c>
      <c r="AJ52" s="18"/>
      <c r="AK52" s="18">
        <v>52.454203621703499</v>
      </c>
      <c r="AL52" s="18">
        <v>53.798108271660304</v>
      </c>
      <c r="AM52" s="18">
        <v>54.416423999465898</v>
      </c>
      <c r="AN52" s="18">
        <v>56.76826410717031</v>
      </c>
      <c r="AO52" s="18"/>
      <c r="AP52" s="18">
        <v>58.498325064137902</v>
      </c>
      <c r="AQ52" s="18">
        <v>60.380070057239109</v>
      </c>
      <c r="AR52" s="18">
        <v>62.417742109671096</v>
      </c>
      <c r="AS52" s="18">
        <v>64.40386276895191</v>
      </c>
      <c r="AT52" s="18"/>
      <c r="AU52" s="18">
        <v>64.822512428356205</v>
      </c>
      <c r="AV52" s="18">
        <v>65.605244456554701</v>
      </c>
      <c r="AW52" s="18">
        <v>65.97198061670349</v>
      </c>
      <c r="AX52" s="18">
        <v>66.362262498384496</v>
      </c>
      <c r="AY52" s="18"/>
      <c r="AZ52" s="18">
        <v>63.578668584424008</v>
      </c>
      <c r="BA52" s="18">
        <v>63.539932404397689</v>
      </c>
      <c r="BB52" s="18">
        <v>62.822815146366494</v>
      </c>
      <c r="BC52" s="18">
        <v>63.932583864811789</v>
      </c>
      <c r="BD52" s="18"/>
      <c r="BE52" s="18">
        <v>67.168967444796394</v>
      </c>
      <c r="BF52" s="18">
        <v>66.617152768041308</v>
      </c>
      <c r="BG52" s="18">
        <v>67.468137837648385</v>
      </c>
      <c r="BH52" s="18">
        <v>68.2547419495139</v>
      </c>
      <c r="BI52" s="18"/>
      <c r="BJ52" s="18">
        <v>70.124466703681193</v>
      </c>
      <c r="BK52" s="18">
        <v>70.42929616126861</v>
      </c>
      <c r="BL52" s="18">
        <v>72.059329690550115</v>
      </c>
      <c r="BM52" s="18">
        <v>72.063907444500117</v>
      </c>
      <c r="BN52" s="18"/>
      <c r="BO52" s="18">
        <v>73.356530842588398</v>
      </c>
      <c r="BP52" s="18">
        <v>70.849031036583895</v>
      </c>
      <c r="BQ52" s="18">
        <v>73.011217365168392</v>
      </c>
      <c r="BR52" s="18">
        <v>74.435220755659401</v>
      </c>
      <c r="BS52" s="18"/>
      <c r="BT52" s="18">
        <v>74.397818717713406</v>
      </c>
      <c r="BU52" s="18">
        <v>74.104522382913601</v>
      </c>
      <c r="BV52" s="18">
        <v>75.701775347055388</v>
      </c>
      <c r="BW52" s="18">
        <v>77.467883552317588</v>
      </c>
      <c r="BX52" s="18"/>
      <c r="BY52" s="18">
        <v>81.675898796149212</v>
      </c>
      <c r="BZ52" s="18">
        <v>77.742787181127099</v>
      </c>
      <c r="CA52" s="18">
        <v>81.574517823676786</v>
      </c>
      <c r="CB52" s="18">
        <v>81.341796199046016</v>
      </c>
      <c r="CC52" s="18"/>
      <c r="CD52" s="18">
        <v>81.695714627286691</v>
      </c>
      <c r="CE52" s="18">
        <v>82.441792800141499</v>
      </c>
      <c r="CF52" s="18">
        <v>83.624341577653098</v>
      </c>
      <c r="CG52" s="18">
        <v>83.387150994918713</v>
      </c>
      <c r="CH52" s="18"/>
      <c r="CI52" s="18">
        <v>85.692223562880613</v>
      </c>
      <c r="CJ52" s="18">
        <v>85.65489614994992</v>
      </c>
      <c r="CK52" s="18">
        <v>86.871513280783788</v>
      </c>
      <c r="CL52" s="18">
        <v>87.417367006385703</v>
      </c>
      <c r="CM52" s="18"/>
      <c r="CN52" s="18">
        <v>87.388918863414702</v>
      </c>
      <c r="CO52" s="18">
        <v>87.511464645235208</v>
      </c>
      <c r="CP52" s="18">
        <v>87.581397627738909</v>
      </c>
      <c r="CQ52" s="18">
        <v>87.273186404409316</v>
      </c>
      <c r="CR52" s="18"/>
      <c r="CS52" s="18">
        <v>87.684599774431291</v>
      </c>
      <c r="CT52" s="18">
        <v>99.898126902055722</v>
      </c>
    </row>
    <row r="53" spans="1:98" x14ac:dyDescent="0.3">
      <c r="A53" s="20" t="s">
        <v>238</v>
      </c>
      <c r="B53" s="18">
        <v>51.051462622261994</v>
      </c>
      <c r="C53" s="18">
        <v>52.429151419396021</v>
      </c>
      <c r="D53" s="18">
        <v>56.957517641864001</v>
      </c>
      <c r="E53" s="18">
        <v>65.754490794136998</v>
      </c>
      <c r="F53" s="18"/>
      <c r="G53" s="18">
        <v>63.595380946524998</v>
      </c>
      <c r="H53" s="18">
        <v>69.324767349711991</v>
      </c>
      <c r="I53" s="18">
        <v>73.603439107587008</v>
      </c>
      <c r="J53" s="18">
        <v>70.790328208378995</v>
      </c>
      <c r="K53" s="18"/>
      <c r="L53" s="18">
        <v>70.74420598439599</v>
      </c>
      <c r="M53" s="18">
        <v>66.302262371379015</v>
      </c>
      <c r="N53" s="18">
        <v>60.683550197865003</v>
      </c>
      <c r="O53" s="18">
        <v>60.186875438946998</v>
      </c>
      <c r="P53" s="18"/>
      <c r="Q53" s="18">
        <v>70.126660827209008</v>
      </c>
      <c r="R53" s="18">
        <v>71.20339931105201</v>
      </c>
      <c r="S53" s="18">
        <v>71.402205688468996</v>
      </c>
      <c r="T53" s="18">
        <v>75.439670903646004</v>
      </c>
      <c r="U53" s="18"/>
      <c r="V53" s="18">
        <v>74.168250996051995</v>
      </c>
      <c r="W53" s="18">
        <v>70.638757012987014</v>
      </c>
      <c r="X53" s="18">
        <v>69.038258355222013</v>
      </c>
      <c r="Y53" s="18">
        <v>70.391920679373015</v>
      </c>
      <c r="Z53" s="18"/>
      <c r="AA53" s="18">
        <v>70.037147058149998</v>
      </c>
      <c r="AB53" s="18">
        <v>76.822513916994012</v>
      </c>
      <c r="AC53" s="18">
        <v>82.406520857501022</v>
      </c>
      <c r="AD53" s="18">
        <v>105.37472978458999</v>
      </c>
      <c r="AE53" s="18"/>
      <c r="AF53" s="18">
        <v>92.851728358575002</v>
      </c>
      <c r="AG53" s="18">
        <v>86.717996223038995</v>
      </c>
      <c r="AH53" s="18">
        <v>81.754595703781007</v>
      </c>
      <c r="AI53" s="18">
        <v>54.465679714605983</v>
      </c>
      <c r="AJ53" s="18"/>
      <c r="AK53" s="18">
        <v>66.218376388730007</v>
      </c>
      <c r="AL53" s="18">
        <v>87.675764938583029</v>
      </c>
      <c r="AM53" s="18">
        <v>87.720107304191004</v>
      </c>
      <c r="AN53" s="18">
        <v>68.126751368496997</v>
      </c>
      <c r="AO53" s="18"/>
      <c r="AP53" s="18">
        <v>78.325016164748973</v>
      </c>
      <c r="AQ53" s="18">
        <v>78.067941404538033</v>
      </c>
      <c r="AR53" s="18">
        <v>78.338699648367026</v>
      </c>
      <c r="AS53" s="18">
        <v>85.104342782344986</v>
      </c>
      <c r="AT53" s="18"/>
      <c r="AU53" s="18">
        <v>80.58328626645897</v>
      </c>
      <c r="AV53" s="18">
        <v>82.280801265441994</v>
      </c>
      <c r="AW53" s="18">
        <v>82.856587593893011</v>
      </c>
      <c r="AX53" s="18">
        <v>95.897324874206987</v>
      </c>
      <c r="AY53" s="18"/>
      <c r="AZ53" s="18">
        <v>103.46291039024098</v>
      </c>
      <c r="BA53" s="18">
        <v>100.03223887564801</v>
      </c>
      <c r="BB53" s="18">
        <v>102.69002006900899</v>
      </c>
      <c r="BC53" s="18">
        <v>109.81183066510098</v>
      </c>
      <c r="BD53" s="18"/>
      <c r="BE53" s="18">
        <v>115.27642862601999</v>
      </c>
      <c r="BF53" s="18">
        <v>109.48382803400301</v>
      </c>
      <c r="BG53" s="18">
        <v>109.48031426740499</v>
      </c>
      <c r="BH53" s="18">
        <v>103.872429072572</v>
      </c>
      <c r="BI53" s="18"/>
      <c r="BJ53" s="18">
        <v>105.17175852280701</v>
      </c>
      <c r="BK53" s="18">
        <v>107.15727426228898</v>
      </c>
      <c r="BL53" s="18">
        <v>122.52723885374803</v>
      </c>
      <c r="BM53" s="18">
        <v>114.78872836115602</v>
      </c>
      <c r="BN53" s="18"/>
      <c r="BO53" s="18">
        <v>117.06007608559497</v>
      </c>
      <c r="BP53" s="18">
        <v>111.65281414467802</v>
      </c>
      <c r="BQ53" s="18">
        <v>127.85789446930499</v>
      </c>
      <c r="BR53" s="18">
        <v>126.59121530042302</v>
      </c>
      <c r="BS53" s="18"/>
      <c r="BT53" s="18">
        <v>126.88824806371304</v>
      </c>
      <c r="BU53" s="18">
        <v>123.00279994348898</v>
      </c>
      <c r="BV53" s="18">
        <v>149.69333269785898</v>
      </c>
      <c r="BW53" s="18">
        <v>136.66561929493901</v>
      </c>
      <c r="BX53" s="18"/>
      <c r="BY53" s="18">
        <v>129.91252404747399</v>
      </c>
      <c r="BZ53" s="18">
        <v>127.53135080035804</v>
      </c>
      <c r="CA53" s="18">
        <v>155.31848838083999</v>
      </c>
      <c r="CB53" s="18">
        <v>142.66763677132798</v>
      </c>
      <c r="CC53" s="18"/>
      <c r="CD53" s="18">
        <v>151.906753208488</v>
      </c>
      <c r="CE53" s="18">
        <v>166.78573372133002</v>
      </c>
      <c r="CF53" s="18">
        <v>186.43027883998798</v>
      </c>
      <c r="CG53" s="18">
        <v>172.275234230195</v>
      </c>
      <c r="CH53" s="18"/>
      <c r="CI53" s="18">
        <v>185.35571654840601</v>
      </c>
      <c r="CJ53" s="18">
        <v>187.29392292833603</v>
      </c>
      <c r="CK53" s="18">
        <v>198.90208043191996</v>
      </c>
      <c r="CL53" s="18">
        <v>187.24828009133802</v>
      </c>
      <c r="CM53" s="18"/>
      <c r="CN53" s="18">
        <v>200.81017444758697</v>
      </c>
      <c r="CO53" s="18">
        <v>201.358664532955</v>
      </c>
      <c r="CP53" s="18">
        <v>207.66422970924003</v>
      </c>
      <c r="CQ53" s="18">
        <v>191.65589138497802</v>
      </c>
      <c r="CR53" s="18"/>
      <c r="CS53" s="18">
        <v>198.72568777173399</v>
      </c>
      <c r="CT53" s="18">
        <v>224.45139417282496</v>
      </c>
    </row>
    <row r="54" spans="1:98" x14ac:dyDescent="0.3">
      <c r="A54" s="20" t="s">
        <v>104</v>
      </c>
      <c r="B54" s="18">
        <v>31.150783131797102</v>
      </c>
      <c r="C54" s="18">
        <v>31.753437696351298</v>
      </c>
      <c r="D54" s="18">
        <v>31.2909954169711</v>
      </c>
      <c r="E54" s="18">
        <v>31.706840292571503</v>
      </c>
      <c r="F54" s="18"/>
      <c r="G54" s="18">
        <v>32.850540933158896</v>
      </c>
      <c r="H54" s="18">
        <v>33.465722181131603</v>
      </c>
      <c r="I54" s="18">
        <v>33.609502118216099</v>
      </c>
      <c r="J54" s="18">
        <v>34.126445863584799</v>
      </c>
      <c r="K54" s="18"/>
      <c r="L54" s="18">
        <v>33.790673696299798</v>
      </c>
      <c r="M54" s="18">
        <v>34.156028998764597</v>
      </c>
      <c r="N54" s="18">
        <v>35.669678289392401</v>
      </c>
      <c r="O54" s="18">
        <v>35.6836883978388</v>
      </c>
      <c r="P54" s="18"/>
      <c r="Q54" s="18">
        <v>36.811373898391906</v>
      </c>
      <c r="R54" s="18">
        <v>37.532005509846897</v>
      </c>
      <c r="S54" s="18">
        <v>40.212932365923599</v>
      </c>
      <c r="T54" s="18">
        <v>40.463764587234095</v>
      </c>
      <c r="U54" s="18"/>
      <c r="V54" s="18">
        <v>41.277652780723798</v>
      </c>
      <c r="W54" s="18">
        <v>42.199898291842601</v>
      </c>
      <c r="X54" s="18">
        <v>42.888568881211697</v>
      </c>
      <c r="Y54" s="18">
        <v>43.784132030356098</v>
      </c>
      <c r="Z54" s="18"/>
      <c r="AA54" s="18">
        <v>42.097099083734705</v>
      </c>
      <c r="AB54" s="18">
        <v>40.861871930151601</v>
      </c>
      <c r="AC54" s="18">
        <v>39.730400549570803</v>
      </c>
      <c r="AD54" s="18">
        <v>38.891706988707199</v>
      </c>
      <c r="AE54" s="18"/>
      <c r="AF54" s="18">
        <v>48.162664206503401</v>
      </c>
      <c r="AG54" s="18">
        <v>49.494510029377992</v>
      </c>
      <c r="AH54" s="18">
        <v>52.165347108650806</v>
      </c>
      <c r="AI54" s="18">
        <v>50.695478655467809</v>
      </c>
      <c r="AJ54" s="18"/>
      <c r="AK54" s="18">
        <v>45.378723347453302</v>
      </c>
      <c r="AL54" s="18">
        <v>43.673031860814504</v>
      </c>
      <c r="AM54" s="18">
        <v>42.207075829687504</v>
      </c>
      <c r="AN54" s="18">
        <v>42.821168962044794</v>
      </c>
      <c r="AO54" s="18"/>
      <c r="AP54" s="18">
        <v>47.114748675218792</v>
      </c>
      <c r="AQ54" s="18">
        <v>48.963531860775703</v>
      </c>
      <c r="AR54" s="18">
        <v>52.00199266052681</v>
      </c>
      <c r="AS54" s="18">
        <v>54.872726803478599</v>
      </c>
      <c r="AT54" s="18"/>
      <c r="AU54" s="18">
        <v>59.472129834590994</v>
      </c>
      <c r="AV54" s="18">
        <v>61.369611163223794</v>
      </c>
      <c r="AW54" s="18">
        <v>62.964647450551297</v>
      </c>
      <c r="AX54" s="18">
        <v>67.524611551634294</v>
      </c>
      <c r="AY54" s="18"/>
      <c r="AZ54" s="18">
        <v>67.099955875266204</v>
      </c>
      <c r="BA54" s="18">
        <v>67.444905992204909</v>
      </c>
      <c r="BB54" s="18">
        <v>67.822014468386499</v>
      </c>
      <c r="BC54" s="18">
        <v>64.707123664141591</v>
      </c>
      <c r="BD54" s="18"/>
      <c r="BE54" s="18">
        <v>66.266470044185098</v>
      </c>
      <c r="BF54" s="18">
        <v>67.4966112143467</v>
      </c>
      <c r="BG54" s="18">
        <v>72.199289961353003</v>
      </c>
      <c r="BH54" s="18">
        <v>84.724628780114301</v>
      </c>
      <c r="BI54" s="18"/>
      <c r="BJ54" s="18">
        <v>101.39874884542562</v>
      </c>
      <c r="BK54" s="18">
        <v>114.81906413210531</v>
      </c>
      <c r="BL54" s="18">
        <v>122.70935885457311</v>
      </c>
      <c r="BM54" s="18">
        <v>126.83582816789601</v>
      </c>
      <c r="BN54" s="18"/>
      <c r="BO54" s="18">
        <v>99.241360943004111</v>
      </c>
      <c r="BP54" s="18">
        <v>100.86160568913631</v>
      </c>
      <c r="BQ54" s="18">
        <v>93.769154877269287</v>
      </c>
      <c r="BR54" s="18">
        <v>87.404878490589283</v>
      </c>
      <c r="BS54" s="18"/>
      <c r="BT54" s="18">
        <v>109.30775447176121</v>
      </c>
      <c r="BU54" s="18">
        <v>106.06002790578668</v>
      </c>
      <c r="BV54" s="18">
        <v>107.50668928600859</v>
      </c>
      <c r="BW54" s="18">
        <v>108.6215283364445</v>
      </c>
      <c r="BX54" s="18"/>
      <c r="BY54" s="18">
        <v>114.38334725577079</v>
      </c>
      <c r="BZ54" s="18">
        <v>115.70507202342479</v>
      </c>
      <c r="CA54" s="18">
        <v>116.5589079448402</v>
      </c>
      <c r="CB54" s="18">
        <v>120.03367277596422</v>
      </c>
      <c r="CC54" s="18"/>
      <c r="CD54" s="18">
        <v>118.14708556377079</v>
      </c>
      <c r="CE54" s="18">
        <v>121.5879829777555</v>
      </c>
      <c r="CF54" s="18">
        <v>128.83762626974851</v>
      </c>
      <c r="CG54" s="18">
        <v>130.40430518872517</v>
      </c>
      <c r="CH54" s="18"/>
      <c r="CI54" s="18">
        <v>127.71953569771401</v>
      </c>
      <c r="CJ54" s="18">
        <v>130.60008835903579</v>
      </c>
      <c r="CK54" s="18">
        <v>134.2450261573558</v>
      </c>
      <c r="CL54" s="18">
        <v>138.9713497858944</v>
      </c>
      <c r="CM54" s="18"/>
      <c r="CN54" s="18">
        <v>144.06889431727308</v>
      </c>
      <c r="CO54" s="18">
        <v>144.43141422749062</v>
      </c>
      <c r="CP54" s="18">
        <v>142.7438322431604</v>
      </c>
      <c r="CQ54" s="18">
        <v>145.39378770093589</v>
      </c>
      <c r="CR54" s="18"/>
      <c r="CS54" s="18">
        <v>149.34155530962678</v>
      </c>
      <c r="CT54" s="18">
        <v>155.29811451700471</v>
      </c>
    </row>
    <row r="55" spans="1:98" x14ac:dyDescent="0.3">
      <c r="A55" s="20" t="s">
        <v>239</v>
      </c>
      <c r="B55" s="18">
        <v>155.01670416183197</v>
      </c>
      <c r="C55" s="18">
        <v>160.54652807061299</v>
      </c>
      <c r="D55" s="18">
        <v>108.01903345506901</v>
      </c>
      <c r="E55" s="18">
        <v>196.69164275082801</v>
      </c>
      <c r="F55" s="18"/>
      <c r="G55" s="18">
        <v>137.01106517094001</v>
      </c>
      <c r="H55" s="18">
        <v>153.28057780769097</v>
      </c>
      <c r="I55" s="18">
        <v>155.28769201966401</v>
      </c>
      <c r="J55" s="18">
        <v>176.63500943480898</v>
      </c>
      <c r="K55" s="18"/>
      <c r="L55" s="18">
        <v>169.16772644324001</v>
      </c>
      <c r="M55" s="18">
        <v>169.44388784534996</v>
      </c>
      <c r="N55" s="18">
        <v>192.89998915938503</v>
      </c>
      <c r="O55" s="18">
        <v>177.01066516099698</v>
      </c>
      <c r="P55" s="18"/>
      <c r="Q55" s="18">
        <v>197.88713018988503</v>
      </c>
      <c r="R55" s="18">
        <v>188.59641231800398</v>
      </c>
      <c r="S55" s="18">
        <v>189.13478123143</v>
      </c>
      <c r="T55" s="18">
        <v>188.786434610512</v>
      </c>
      <c r="U55" s="18"/>
      <c r="V55" s="18">
        <v>200.72771873911898</v>
      </c>
      <c r="W55" s="18">
        <v>193.65988367745399</v>
      </c>
      <c r="X55" s="18">
        <v>211.53163263673301</v>
      </c>
      <c r="Y55" s="18">
        <v>228.54693749595498</v>
      </c>
      <c r="Z55" s="18"/>
      <c r="AA55" s="18">
        <v>242.144936458166</v>
      </c>
      <c r="AB55" s="18">
        <v>235.40701437348099</v>
      </c>
      <c r="AC55" s="18">
        <v>227.99031261453698</v>
      </c>
      <c r="AD55" s="18">
        <v>217.014080792942</v>
      </c>
      <c r="AE55" s="18"/>
      <c r="AF55" s="18">
        <v>226.91826718952998</v>
      </c>
      <c r="AG55" s="18">
        <v>262.61038088957702</v>
      </c>
      <c r="AH55" s="18">
        <v>209.71073430175699</v>
      </c>
      <c r="AI55" s="18">
        <v>240.02961761913599</v>
      </c>
      <c r="AJ55" s="18"/>
      <c r="AK55" s="18">
        <v>219.24695746888301</v>
      </c>
      <c r="AL55" s="18">
        <v>236.722404054468</v>
      </c>
      <c r="AM55" s="18">
        <v>226.76668547821598</v>
      </c>
      <c r="AN55" s="18">
        <v>233.587952998433</v>
      </c>
      <c r="AO55" s="18"/>
      <c r="AP55" s="18">
        <v>254.11788494357799</v>
      </c>
      <c r="AQ55" s="18">
        <v>226.64341509521697</v>
      </c>
      <c r="AR55" s="18">
        <v>264.57138632483202</v>
      </c>
      <c r="AS55" s="18">
        <v>231.06231363637198</v>
      </c>
      <c r="AT55" s="18"/>
      <c r="AU55" s="18">
        <v>266.30582791987399</v>
      </c>
      <c r="AV55" s="18">
        <v>282.52649754004904</v>
      </c>
      <c r="AW55" s="18">
        <v>285.45820222103401</v>
      </c>
      <c r="AX55" s="18">
        <v>297.17047231904297</v>
      </c>
      <c r="AY55" s="18"/>
      <c r="AZ55" s="18">
        <v>281.76588951480801</v>
      </c>
      <c r="BA55" s="18">
        <v>309.39442009751502</v>
      </c>
      <c r="BB55" s="18">
        <v>305.654672187394</v>
      </c>
      <c r="BC55" s="18">
        <v>325.53001820028396</v>
      </c>
      <c r="BD55" s="18"/>
      <c r="BE55" s="18">
        <v>280.59953665077001</v>
      </c>
      <c r="BF55" s="18">
        <v>308.36047691334403</v>
      </c>
      <c r="BG55" s="18">
        <v>300.73109555552497</v>
      </c>
      <c r="BH55" s="18">
        <v>370.83289088036099</v>
      </c>
      <c r="BI55" s="18"/>
      <c r="BJ55" s="18">
        <v>304.93124891822606</v>
      </c>
      <c r="BK55" s="18">
        <v>324.81901667867999</v>
      </c>
      <c r="BL55" s="18">
        <v>384.44602604164203</v>
      </c>
      <c r="BM55" s="18">
        <v>386.76170836145297</v>
      </c>
      <c r="BN55" s="18"/>
      <c r="BO55" s="18">
        <v>399.32405907987101</v>
      </c>
      <c r="BP55" s="18">
        <v>407.55610767246395</v>
      </c>
      <c r="BQ55" s="18">
        <v>348.00533111918196</v>
      </c>
      <c r="BR55" s="18">
        <v>351.14550212848303</v>
      </c>
      <c r="BS55" s="18"/>
      <c r="BT55" s="18">
        <v>402.36833139413</v>
      </c>
      <c r="BU55" s="18">
        <v>362.65541290943906</v>
      </c>
      <c r="BV55" s="18">
        <v>467.813816047084</v>
      </c>
      <c r="BW55" s="18">
        <v>407.70043964934797</v>
      </c>
      <c r="BX55" s="18"/>
      <c r="BY55" s="18">
        <v>382.61943473780798</v>
      </c>
      <c r="BZ55" s="18">
        <v>450.32763464562305</v>
      </c>
      <c r="CA55" s="18">
        <v>415.05582012265199</v>
      </c>
      <c r="CB55" s="18">
        <v>509.923110493916</v>
      </c>
      <c r="CC55" s="18"/>
      <c r="CD55" s="18">
        <v>442.99360969182004</v>
      </c>
      <c r="CE55" s="18">
        <v>501.44266723643108</v>
      </c>
      <c r="CF55" s="18">
        <v>525.34690421529194</v>
      </c>
      <c r="CG55" s="18">
        <v>385.81581885645699</v>
      </c>
      <c r="CH55" s="18"/>
      <c r="CI55" s="18">
        <v>514.83663147177401</v>
      </c>
      <c r="CJ55" s="18">
        <v>531.43815173188398</v>
      </c>
      <c r="CK55" s="18">
        <v>433.718261403388</v>
      </c>
      <c r="CL55" s="18">
        <v>512.08395539295407</v>
      </c>
      <c r="CM55" s="18"/>
      <c r="CN55" s="18">
        <v>548.71613569588703</v>
      </c>
      <c r="CO55" s="18">
        <v>446.74862675364795</v>
      </c>
      <c r="CP55" s="18">
        <v>513.223632399689</v>
      </c>
      <c r="CQ55" s="18">
        <v>571.6298713210349</v>
      </c>
      <c r="CR55" s="18"/>
      <c r="CS55" s="18">
        <v>602.49123838730998</v>
      </c>
      <c r="CT55" s="18">
        <v>416.98814462641809</v>
      </c>
    </row>
    <row r="56" spans="1:98" ht="15" thickBot="1" x14ac:dyDescent="0.35">
      <c r="A56" s="20" t="s">
        <v>240</v>
      </c>
      <c r="B56" s="18">
        <v>257.97164911007849</v>
      </c>
      <c r="C56" s="18">
        <v>255.9442031513193</v>
      </c>
      <c r="D56" s="18">
        <v>247.74404781010401</v>
      </c>
      <c r="E56" s="18">
        <v>252.92054134499102</v>
      </c>
      <c r="F56" s="18"/>
      <c r="G56" s="18">
        <v>253.10615661362991</v>
      </c>
      <c r="H56" s="18">
        <v>255.53946283192909</v>
      </c>
      <c r="I56" s="18">
        <v>262.0710471791657</v>
      </c>
      <c r="J56" s="18">
        <v>272.28229788466791</v>
      </c>
      <c r="K56" s="18"/>
      <c r="L56" s="18">
        <v>278.97649707583992</v>
      </c>
      <c r="M56" s="18">
        <v>283.69115333035063</v>
      </c>
      <c r="N56" s="18">
        <v>283.89251397284551</v>
      </c>
      <c r="O56" s="18">
        <v>284.29238424737889</v>
      </c>
      <c r="P56" s="18"/>
      <c r="Q56" s="18">
        <v>293.91453937776839</v>
      </c>
      <c r="R56" s="18">
        <v>291.9694335135498</v>
      </c>
      <c r="S56" s="18">
        <v>306.03380510668541</v>
      </c>
      <c r="T56" s="18">
        <v>300.64281743500663</v>
      </c>
      <c r="U56" s="18"/>
      <c r="V56" s="18">
        <v>290.96896520100131</v>
      </c>
      <c r="W56" s="18">
        <v>289.66864270055828</v>
      </c>
      <c r="X56" s="18">
        <v>296.8757592179515</v>
      </c>
      <c r="Y56" s="18">
        <v>306.97825600399261</v>
      </c>
      <c r="Z56" s="18"/>
      <c r="AA56" s="18">
        <v>324.12317510933144</v>
      </c>
      <c r="AB56" s="18">
        <v>337.73022688784903</v>
      </c>
      <c r="AC56" s="18">
        <v>327.69480670979721</v>
      </c>
      <c r="AD56" s="18">
        <v>320.52726772077034</v>
      </c>
      <c r="AE56" s="18"/>
      <c r="AF56" s="18">
        <v>312.75861608999031</v>
      </c>
      <c r="AG56" s="18">
        <v>319.72567566834408</v>
      </c>
      <c r="AH56" s="18">
        <v>336.07798560812455</v>
      </c>
      <c r="AI56" s="18">
        <v>349.6507226335421</v>
      </c>
      <c r="AJ56" s="18"/>
      <c r="AK56" s="18">
        <v>346.83038446134401</v>
      </c>
      <c r="AL56" s="18">
        <v>348.54796101638681</v>
      </c>
      <c r="AM56" s="18">
        <v>357.94883718536755</v>
      </c>
      <c r="AN56" s="18">
        <v>366.40681733690269</v>
      </c>
      <c r="AO56" s="18"/>
      <c r="AP56" s="18">
        <v>370.86204845147557</v>
      </c>
      <c r="AQ56" s="18">
        <v>373.33321167325681</v>
      </c>
      <c r="AR56" s="18">
        <v>388.68102947832301</v>
      </c>
      <c r="AS56" s="18">
        <v>392.31671039694561</v>
      </c>
      <c r="AT56" s="18"/>
      <c r="AU56" s="18">
        <v>373.72579430577639</v>
      </c>
      <c r="AV56" s="18">
        <v>384.31555891831061</v>
      </c>
      <c r="AW56" s="18">
        <v>380.15633662541973</v>
      </c>
      <c r="AX56" s="18">
        <v>378.87031015049433</v>
      </c>
      <c r="AY56" s="18"/>
      <c r="AZ56" s="18">
        <v>404.34057717276016</v>
      </c>
      <c r="BA56" s="18">
        <v>405.46933193976082</v>
      </c>
      <c r="BB56" s="18">
        <v>406.16484646562219</v>
      </c>
      <c r="BC56" s="18">
        <v>401.87824442185467</v>
      </c>
      <c r="BD56" s="18"/>
      <c r="BE56" s="18">
        <v>390.450903895728</v>
      </c>
      <c r="BF56" s="18">
        <v>398.8953447015848</v>
      </c>
      <c r="BG56" s="18">
        <v>400.14405484656629</v>
      </c>
      <c r="BH56" s="18">
        <v>409.50969655612187</v>
      </c>
      <c r="BI56" s="18"/>
      <c r="BJ56" s="18">
        <v>399.95801663878467</v>
      </c>
      <c r="BK56" s="18">
        <v>404.8710311629107</v>
      </c>
      <c r="BL56" s="18">
        <v>426.30216667513128</v>
      </c>
      <c r="BM56" s="18">
        <v>440.4507855231725</v>
      </c>
      <c r="BN56" s="18"/>
      <c r="BO56" s="18">
        <v>432.29723169424256</v>
      </c>
      <c r="BP56" s="18">
        <v>457.25450140081779</v>
      </c>
      <c r="BQ56" s="18">
        <v>453.3477755630351</v>
      </c>
      <c r="BR56" s="18">
        <v>454.86649134190293</v>
      </c>
      <c r="BS56" s="18"/>
      <c r="BT56" s="18">
        <v>487.93569188225524</v>
      </c>
      <c r="BU56" s="18">
        <v>475.3585955653316</v>
      </c>
      <c r="BV56" s="18">
        <v>500.10279363385405</v>
      </c>
      <c r="BW56" s="18">
        <v>497.19391891855821</v>
      </c>
      <c r="BX56" s="18"/>
      <c r="BY56" s="18">
        <v>504.83426678554287</v>
      </c>
      <c r="BZ56" s="18">
        <v>513.83757596973101</v>
      </c>
      <c r="CA56" s="18">
        <v>512.69607812430968</v>
      </c>
      <c r="CB56" s="18">
        <v>537.31707912041645</v>
      </c>
      <c r="CC56" s="18"/>
      <c r="CD56" s="18">
        <v>523.61967476536222</v>
      </c>
      <c r="CE56" s="18">
        <v>539.03312818929635</v>
      </c>
      <c r="CF56" s="18">
        <v>551.42721379242994</v>
      </c>
      <c r="CG56" s="18">
        <v>559.3199832529134</v>
      </c>
      <c r="CH56" s="18"/>
      <c r="CI56" s="18">
        <v>550.12998079390184</v>
      </c>
      <c r="CJ56" s="18">
        <v>559.72551394974175</v>
      </c>
      <c r="CK56" s="18">
        <v>562.34916933376098</v>
      </c>
      <c r="CL56" s="18">
        <v>571.06633592259436</v>
      </c>
      <c r="CM56" s="18"/>
      <c r="CN56" s="18">
        <v>582.03925644698336</v>
      </c>
      <c r="CO56" s="18">
        <v>573.32785453112547</v>
      </c>
      <c r="CP56" s="18">
        <v>575.81487689308369</v>
      </c>
      <c r="CQ56" s="18">
        <v>576.28336021112432</v>
      </c>
      <c r="CR56" s="18"/>
      <c r="CS56" s="18">
        <v>588.89203251374147</v>
      </c>
      <c r="CT56" s="18">
        <v>642.26194215492194</v>
      </c>
    </row>
    <row r="57" spans="1:98" ht="15.6" thickTop="1" thickBot="1" x14ac:dyDescent="0.35">
      <c r="A57" s="22" t="s">
        <v>241</v>
      </c>
      <c r="B57" s="26">
        <v>1465.0431693329765</v>
      </c>
      <c r="C57" s="26">
        <v>1512.7528164255468</v>
      </c>
      <c r="D57" s="26">
        <v>1441.9065070477307</v>
      </c>
      <c r="E57" s="26">
        <v>1652.7578607537212</v>
      </c>
      <c r="F57" s="26"/>
      <c r="G57" s="26">
        <v>1531.2945968413446</v>
      </c>
      <c r="H57" s="26">
        <v>1636.805803703945</v>
      </c>
      <c r="I57" s="26">
        <v>1703.244024069746</v>
      </c>
      <c r="J57" s="26">
        <v>1742.0550863829694</v>
      </c>
      <c r="K57" s="26"/>
      <c r="L57" s="26">
        <v>1758.2925711528706</v>
      </c>
      <c r="M57" s="26">
        <v>1764.5786070625109</v>
      </c>
      <c r="N57" s="26">
        <v>1748.2899340794761</v>
      </c>
      <c r="O57" s="26">
        <v>1698.9352787691673</v>
      </c>
      <c r="P57" s="26"/>
      <c r="Q57" s="26">
        <v>1812.6713310871037</v>
      </c>
      <c r="R57" s="26">
        <v>1817.8630563831609</v>
      </c>
      <c r="S57" s="26">
        <v>1889.0420828344836</v>
      </c>
      <c r="T57" s="26">
        <v>1903.3587123634161</v>
      </c>
      <c r="U57" s="26"/>
      <c r="V57" s="26">
        <v>1903.3844803901563</v>
      </c>
      <c r="W57" s="26">
        <v>1903.6448797244248</v>
      </c>
      <c r="X57" s="26">
        <v>1963.6491275123456</v>
      </c>
      <c r="Y57" s="26">
        <v>2010.1422405959433</v>
      </c>
      <c r="Z57" s="26"/>
      <c r="AA57" s="26">
        <v>2092.6314270788234</v>
      </c>
      <c r="AB57" s="26">
        <v>2155.8362478358313</v>
      </c>
      <c r="AC57" s="26">
        <v>2145.060405880753</v>
      </c>
      <c r="AD57" s="26">
        <v>2143.3204162598759</v>
      </c>
      <c r="AE57" s="26"/>
      <c r="AF57" s="26">
        <v>2128.5992537561697</v>
      </c>
      <c r="AG57" s="26">
        <v>2184.5644104584485</v>
      </c>
      <c r="AH57" s="26">
        <v>2202.8021592086579</v>
      </c>
      <c r="AI57" s="26">
        <v>2270.6421765767209</v>
      </c>
      <c r="AJ57" s="26"/>
      <c r="AK57" s="26">
        <v>2305.7305473745264</v>
      </c>
      <c r="AL57" s="26">
        <v>2304.7716873544214</v>
      </c>
      <c r="AM57" s="26">
        <v>2325.8608489675689</v>
      </c>
      <c r="AN57" s="26">
        <v>2416.9689163034864</v>
      </c>
      <c r="AO57" s="26"/>
      <c r="AP57" s="26">
        <v>2407.1020160330295</v>
      </c>
      <c r="AQ57" s="26">
        <v>2403.0834147133064</v>
      </c>
      <c r="AR57" s="26">
        <v>2511.8991001588079</v>
      </c>
      <c r="AS57" s="26">
        <v>2484.4104690948516</v>
      </c>
      <c r="AT57" s="26"/>
      <c r="AU57" s="26">
        <v>2657.6524680349476</v>
      </c>
      <c r="AV57" s="26">
        <v>2834.2892702707186</v>
      </c>
      <c r="AW57" s="26">
        <v>2759.5803542155872</v>
      </c>
      <c r="AX57" s="26">
        <v>2812.1899074787493</v>
      </c>
      <c r="AY57" s="26"/>
      <c r="AZ57" s="26">
        <v>2798.5711124514319</v>
      </c>
      <c r="BA57" s="26">
        <v>2791.7559772520999</v>
      </c>
      <c r="BB57" s="26">
        <v>2907.2933964266604</v>
      </c>
      <c r="BC57" s="26">
        <v>2961.3595138698038</v>
      </c>
      <c r="BD57" s="26"/>
      <c r="BE57" s="26">
        <v>2912.4867264507093</v>
      </c>
      <c r="BF57" s="26">
        <v>3030.2341095591373</v>
      </c>
      <c r="BG57" s="26">
        <v>3017.1276076251024</v>
      </c>
      <c r="BH57" s="26">
        <v>3130.752556365052</v>
      </c>
      <c r="BI57" s="26"/>
      <c r="BJ57" s="26">
        <v>3175.5623774914429</v>
      </c>
      <c r="BK57" s="26">
        <v>3145.2209964161061</v>
      </c>
      <c r="BL57" s="26">
        <v>3310.1365200250261</v>
      </c>
      <c r="BM57" s="26">
        <v>3345.8301060674266</v>
      </c>
      <c r="BN57" s="26"/>
      <c r="BO57" s="26">
        <v>3439.3902344902735</v>
      </c>
      <c r="BP57" s="26">
        <v>3543.1877746392156</v>
      </c>
      <c r="BQ57" s="26">
        <v>3505.6288961273704</v>
      </c>
      <c r="BR57" s="26">
        <v>3452.9330947431436</v>
      </c>
      <c r="BS57" s="26"/>
      <c r="BT57" s="26">
        <v>3735.4683698371955</v>
      </c>
      <c r="BU57" s="26">
        <v>3616.5279425402173</v>
      </c>
      <c r="BV57" s="26">
        <v>3855.156030064396</v>
      </c>
      <c r="BW57" s="26">
        <v>3814.9776575581936</v>
      </c>
      <c r="BX57" s="26"/>
      <c r="BY57" s="26">
        <v>3863.1742093250264</v>
      </c>
      <c r="BZ57" s="26">
        <v>3959.6187852125045</v>
      </c>
      <c r="CA57" s="26">
        <v>3986.7052701668667</v>
      </c>
      <c r="CB57" s="26">
        <v>4292.3767352956002</v>
      </c>
      <c r="CC57" s="26"/>
      <c r="CD57" s="26">
        <v>4000.4276526185317</v>
      </c>
      <c r="CE57" s="26">
        <v>4215.4970107272402</v>
      </c>
      <c r="CF57" s="26">
        <v>4310.8284961685504</v>
      </c>
      <c r="CG57" s="26">
        <v>4301.3798404856771</v>
      </c>
      <c r="CH57" s="26"/>
      <c r="CI57" s="26">
        <v>4278.3462216558037</v>
      </c>
      <c r="CJ57" s="26">
        <v>4416.5815403469742</v>
      </c>
      <c r="CK57" s="26">
        <v>4403.5079465346353</v>
      </c>
      <c r="CL57" s="26">
        <v>4477.6632914625852</v>
      </c>
      <c r="CM57" s="26"/>
      <c r="CN57" s="26">
        <v>4590.1176053186755</v>
      </c>
      <c r="CO57" s="26">
        <v>4553.9398835203019</v>
      </c>
      <c r="CP57" s="26">
        <v>4539.9072580839083</v>
      </c>
      <c r="CQ57" s="26">
        <v>4616.7662438387979</v>
      </c>
      <c r="CR57" s="26"/>
      <c r="CS57" s="26">
        <v>4753.3060275452244</v>
      </c>
      <c r="CT57" s="26">
        <v>4974.7292894424281</v>
      </c>
    </row>
    <row r="58" spans="1:98" ht="15.6" thickTop="1" thickBot="1" x14ac:dyDescent="0.35">
      <c r="A58" s="18" t="s">
        <v>242</v>
      </c>
      <c r="B58" s="18">
        <v>131.14986583287188</v>
      </c>
      <c r="C58" s="18">
        <v>131.56605009761068</v>
      </c>
      <c r="D58" s="18">
        <v>126.18374664272829</v>
      </c>
      <c r="E58" s="18">
        <v>128.17061133058104</v>
      </c>
      <c r="F58" s="18"/>
      <c r="G58" s="18">
        <v>137.21891714763552</v>
      </c>
      <c r="H58" s="18">
        <v>144.83653309054105</v>
      </c>
      <c r="I58" s="18">
        <v>137.28475681838717</v>
      </c>
      <c r="J58" s="18">
        <v>146.78494800503549</v>
      </c>
      <c r="K58" s="18"/>
      <c r="L58" s="18">
        <v>155.2455208370715</v>
      </c>
      <c r="M58" s="18">
        <v>156.17833077198895</v>
      </c>
      <c r="N58" s="18">
        <v>162.29782663065268</v>
      </c>
      <c r="O58" s="18">
        <v>158.76496087670341</v>
      </c>
      <c r="P58" s="18"/>
      <c r="Q58" s="18">
        <v>156.67333489263586</v>
      </c>
      <c r="R58" s="18">
        <v>161.65032404995083</v>
      </c>
      <c r="S58" s="18">
        <v>167.15407041710949</v>
      </c>
      <c r="T58" s="18">
        <v>162.25147194613155</v>
      </c>
      <c r="U58" s="18"/>
      <c r="V58" s="18">
        <v>163.80272456115298</v>
      </c>
      <c r="W58" s="18">
        <v>167.30705407264622</v>
      </c>
      <c r="X58" s="18">
        <v>170.88194318850807</v>
      </c>
      <c r="Y58" s="18">
        <v>172.98018952269544</v>
      </c>
      <c r="Z58" s="18"/>
      <c r="AA58" s="18">
        <v>166.68771480464187</v>
      </c>
      <c r="AB58" s="18">
        <v>167.69823065470686</v>
      </c>
      <c r="AC58" s="18">
        <v>163.87189815055146</v>
      </c>
      <c r="AD58" s="18">
        <v>173.39070783574587</v>
      </c>
      <c r="AE58" s="18"/>
      <c r="AF58" s="18">
        <v>170.38596706366891</v>
      </c>
      <c r="AG58" s="18">
        <v>167.07059687219726</v>
      </c>
      <c r="AH58" s="18">
        <v>172.31957945417705</v>
      </c>
      <c r="AI58" s="18">
        <v>168.54785660995688</v>
      </c>
      <c r="AJ58" s="18"/>
      <c r="AK58" s="18">
        <v>190.35926675109226</v>
      </c>
      <c r="AL58" s="18">
        <v>180.60653882803973</v>
      </c>
      <c r="AM58" s="18">
        <v>185.22757840719004</v>
      </c>
      <c r="AN58" s="18">
        <v>211.55961601367784</v>
      </c>
      <c r="AO58" s="18"/>
      <c r="AP58" s="18">
        <v>222.35731360298982</v>
      </c>
      <c r="AQ58" s="18">
        <v>233.07546513140406</v>
      </c>
      <c r="AR58" s="18">
        <v>235.54069751269537</v>
      </c>
      <c r="AS58" s="18">
        <v>221.46052375291063</v>
      </c>
      <c r="AT58" s="18"/>
      <c r="AU58" s="18">
        <v>199.67709411716163</v>
      </c>
      <c r="AV58" s="18">
        <v>194.84368290210477</v>
      </c>
      <c r="AW58" s="18">
        <v>187.44830494175855</v>
      </c>
      <c r="AX58" s="18">
        <v>180.75891803897548</v>
      </c>
      <c r="AY58" s="18"/>
      <c r="AZ58" s="18">
        <v>200.25375594853728</v>
      </c>
      <c r="BA58" s="18">
        <v>205.83487840661348</v>
      </c>
      <c r="BB58" s="18">
        <v>208.66396279087192</v>
      </c>
      <c r="BC58" s="18">
        <v>211.57540285397835</v>
      </c>
      <c r="BD58" s="18"/>
      <c r="BE58" s="18">
        <v>210.18933471654429</v>
      </c>
      <c r="BF58" s="18">
        <v>213.99274584259157</v>
      </c>
      <c r="BG58" s="18">
        <v>218.50166996539173</v>
      </c>
      <c r="BH58" s="18">
        <v>215.14724947547177</v>
      </c>
      <c r="BI58" s="18"/>
      <c r="BJ58" s="18">
        <v>213.34485744294716</v>
      </c>
      <c r="BK58" s="18">
        <v>209.61979807811795</v>
      </c>
      <c r="BL58" s="18">
        <v>217.3005844049859</v>
      </c>
      <c r="BM58" s="18">
        <v>226.123760073949</v>
      </c>
      <c r="BN58" s="18"/>
      <c r="BO58" s="18">
        <v>236.05986541926535</v>
      </c>
      <c r="BP58" s="18">
        <v>231.30322539635864</v>
      </c>
      <c r="BQ58" s="18">
        <v>226.8710687017969</v>
      </c>
      <c r="BR58" s="18">
        <v>223.22984048257908</v>
      </c>
      <c r="BS58" s="18"/>
      <c r="BT58" s="18">
        <v>230.50883712014684</v>
      </c>
      <c r="BU58" s="18">
        <v>237.65595777564511</v>
      </c>
      <c r="BV58" s="18">
        <v>240.83813552526144</v>
      </c>
      <c r="BW58" s="18">
        <v>250.14706957894649</v>
      </c>
      <c r="BX58" s="18"/>
      <c r="BY58" s="18">
        <v>270.45331460578063</v>
      </c>
      <c r="BZ58" s="18">
        <v>282.99031417368855</v>
      </c>
      <c r="CA58" s="18">
        <v>285.94795941708065</v>
      </c>
      <c r="CB58" s="18">
        <v>335.20241180345016</v>
      </c>
      <c r="CC58" s="18"/>
      <c r="CD58" s="18">
        <v>340.05212392822335</v>
      </c>
      <c r="CE58" s="18">
        <v>361.27645068106483</v>
      </c>
      <c r="CF58" s="18">
        <v>379.75758560760983</v>
      </c>
      <c r="CG58" s="18">
        <v>376.16283978310202</v>
      </c>
      <c r="CH58" s="18"/>
      <c r="CI58" s="18">
        <v>366.63429996803461</v>
      </c>
      <c r="CJ58" s="18">
        <v>378.60104411714724</v>
      </c>
      <c r="CK58" s="18">
        <v>380.997571309661</v>
      </c>
      <c r="CL58" s="18">
        <v>402.65708460515708</v>
      </c>
      <c r="CM58" s="18"/>
      <c r="CN58" s="18">
        <v>387.56519538657176</v>
      </c>
      <c r="CO58" s="18">
        <v>398.63754794474801</v>
      </c>
      <c r="CP58" s="18">
        <v>406.45876227179917</v>
      </c>
      <c r="CQ58" s="18">
        <v>393.32718721403467</v>
      </c>
      <c r="CR58" s="18"/>
      <c r="CS58" s="18">
        <v>405.68962149645301</v>
      </c>
      <c r="CT58" s="18">
        <v>450.95246586567339</v>
      </c>
    </row>
    <row r="59" spans="1:98" ht="15.6" thickTop="1" thickBot="1" x14ac:dyDescent="0.35">
      <c r="A59" s="27" t="s">
        <v>245</v>
      </c>
      <c r="B59" s="28">
        <v>1596.1930351658482</v>
      </c>
      <c r="C59" s="28">
        <v>1644.3188665231576</v>
      </c>
      <c r="D59" s="28">
        <v>1568.0902536904589</v>
      </c>
      <c r="E59" s="28">
        <v>1780.9284720843023</v>
      </c>
      <c r="F59" s="28"/>
      <c r="G59" s="28">
        <v>1668.5135139889801</v>
      </c>
      <c r="H59" s="28">
        <v>1781.642336794486</v>
      </c>
      <c r="I59" s="28">
        <v>1840.5287808881333</v>
      </c>
      <c r="J59" s="28">
        <v>1888.8400343880046</v>
      </c>
      <c r="K59" s="28"/>
      <c r="L59" s="28">
        <v>1913.5380919899421</v>
      </c>
      <c r="M59" s="28">
        <v>1920.7569378344997</v>
      </c>
      <c r="N59" s="28">
        <v>1910.5877607101288</v>
      </c>
      <c r="O59" s="28">
        <v>1857.7002396458706</v>
      </c>
      <c r="P59" s="28"/>
      <c r="Q59" s="28">
        <v>1969.3446659797396</v>
      </c>
      <c r="R59" s="28">
        <v>1979.5133804331115</v>
      </c>
      <c r="S59" s="28">
        <v>2056.1961532515929</v>
      </c>
      <c r="T59" s="28">
        <v>2065.6101843095475</v>
      </c>
      <c r="U59" s="28"/>
      <c r="V59" s="28">
        <v>2067.1872049513095</v>
      </c>
      <c r="W59" s="28">
        <v>2070.9519337970705</v>
      </c>
      <c r="X59" s="28">
        <v>2134.5310707008534</v>
      </c>
      <c r="Y59" s="28">
        <v>2183.1224301186385</v>
      </c>
      <c r="Z59" s="28"/>
      <c r="AA59" s="28">
        <v>2259.3191418834658</v>
      </c>
      <c r="AB59" s="28">
        <v>2323.5344784905383</v>
      </c>
      <c r="AC59" s="28">
        <v>2308.9323040313038</v>
      </c>
      <c r="AD59" s="28">
        <v>2316.7111240956219</v>
      </c>
      <c r="AE59" s="28"/>
      <c r="AF59" s="28">
        <v>2298.9852208198386</v>
      </c>
      <c r="AG59" s="28">
        <v>2351.6350073306457</v>
      </c>
      <c r="AH59" s="28">
        <v>2375.121738662835</v>
      </c>
      <c r="AI59" s="28">
        <v>2439.1900331866782</v>
      </c>
      <c r="AJ59" s="28"/>
      <c r="AK59" s="28">
        <v>2496.0898141256175</v>
      </c>
      <c r="AL59" s="28">
        <v>2485.3782261824613</v>
      </c>
      <c r="AM59" s="28">
        <v>2511.0884273747588</v>
      </c>
      <c r="AN59" s="28">
        <v>2628.5285323171643</v>
      </c>
      <c r="AO59" s="28"/>
      <c r="AP59" s="28">
        <v>2629.4593296360194</v>
      </c>
      <c r="AQ59" s="28">
        <v>2636.1588798447106</v>
      </c>
      <c r="AR59" s="28">
        <v>2747.4397976715031</v>
      </c>
      <c r="AS59" s="28">
        <v>2705.8709928477624</v>
      </c>
      <c r="AT59" s="28"/>
      <c r="AU59" s="28">
        <v>2857.3295621521092</v>
      </c>
      <c r="AV59" s="28">
        <v>3029.1329531728229</v>
      </c>
      <c r="AW59" s="28">
        <v>2947.0286591573458</v>
      </c>
      <c r="AX59" s="28">
        <v>2992.9488255177248</v>
      </c>
      <c r="AY59" s="28"/>
      <c r="AZ59" s="28">
        <v>2998.8248683999686</v>
      </c>
      <c r="BA59" s="28">
        <v>2997.5908556587133</v>
      </c>
      <c r="BB59" s="28">
        <v>3115.9573592175325</v>
      </c>
      <c r="BC59" s="28">
        <v>3172.934916723782</v>
      </c>
      <c r="BD59" s="28"/>
      <c r="BE59" s="28">
        <v>3122.6760611672535</v>
      </c>
      <c r="BF59" s="28">
        <v>3244.2268554017292</v>
      </c>
      <c r="BG59" s="28">
        <v>3235.6292775904944</v>
      </c>
      <c r="BH59" s="28">
        <v>3345.8998058405236</v>
      </c>
      <c r="BI59" s="28"/>
      <c r="BJ59" s="28">
        <v>3388.9072349343901</v>
      </c>
      <c r="BK59" s="28">
        <v>3354.8407944942237</v>
      </c>
      <c r="BL59" s="28">
        <v>3527.4371044300124</v>
      </c>
      <c r="BM59" s="28">
        <v>3571.9538661413762</v>
      </c>
      <c r="BN59" s="28"/>
      <c r="BO59" s="28">
        <v>3675.4500999095389</v>
      </c>
      <c r="BP59" s="28">
        <v>3774.4910000355744</v>
      </c>
      <c r="BQ59" s="28">
        <v>3732.4999648291673</v>
      </c>
      <c r="BR59" s="28">
        <v>3676.1629352257223</v>
      </c>
      <c r="BS59" s="28"/>
      <c r="BT59" s="28">
        <v>3965.9772069573423</v>
      </c>
      <c r="BU59" s="28">
        <v>3854.183900315862</v>
      </c>
      <c r="BV59" s="28">
        <v>4095.9941655896564</v>
      </c>
      <c r="BW59" s="28">
        <v>4065.1247271371399</v>
      </c>
      <c r="BX59" s="28"/>
      <c r="BY59" s="28">
        <v>4133.627523930807</v>
      </c>
      <c r="BZ59" s="28">
        <v>4242.6090993861926</v>
      </c>
      <c r="CA59" s="28">
        <v>4272.6532295839461</v>
      </c>
      <c r="CB59" s="28">
        <v>4627.5791470990507</v>
      </c>
      <c r="CC59" s="28"/>
      <c r="CD59" s="28">
        <v>4340.4797765467547</v>
      </c>
      <c r="CE59" s="28">
        <v>4576.7734614083056</v>
      </c>
      <c r="CF59" s="28">
        <v>4690.5860817761604</v>
      </c>
      <c r="CG59" s="28">
        <v>4677.5426802687789</v>
      </c>
      <c r="CH59" s="28"/>
      <c r="CI59" s="28">
        <v>4644.9805216238374</v>
      </c>
      <c r="CJ59" s="28">
        <v>4795.1825844641216</v>
      </c>
      <c r="CK59" s="28">
        <v>4784.5055178442963</v>
      </c>
      <c r="CL59" s="28">
        <v>4880.3203760677434</v>
      </c>
      <c r="CM59" s="28"/>
      <c r="CN59" s="28">
        <v>4977.6828007052472</v>
      </c>
      <c r="CO59" s="28">
        <v>4952.5774314650498</v>
      </c>
      <c r="CP59" s="28">
        <v>4946.3660203557074</v>
      </c>
      <c r="CQ59" s="28">
        <v>5010.0934310528328</v>
      </c>
      <c r="CR59" s="28"/>
      <c r="CS59" s="28">
        <v>5158.9956490416771</v>
      </c>
      <c r="CT59" s="28">
        <v>5425.6817553081028</v>
      </c>
    </row>
    <row r="60" spans="1:98" ht="15" thickTop="1" x14ac:dyDescent="0.3"/>
    <row r="62" spans="1:98" ht="21" x14ac:dyDescent="0.4">
      <c r="A62" s="412" t="s">
        <v>246</v>
      </c>
      <c r="B62" s="412"/>
      <c r="C62" s="412"/>
    </row>
    <row r="63" spans="1:98" ht="15" thickBot="1" x14ac:dyDescent="0.35">
      <c r="B63" s="39">
        <f>B68+B71</f>
        <v>365.42237165926423</v>
      </c>
    </row>
    <row r="64" spans="1:98" ht="15" thickBot="1" x14ac:dyDescent="0.35">
      <c r="A64" s="9" t="s">
        <v>0</v>
      </c>
      <c r="B64" s="11" t="str">
        <f t="shared" ref="B64:CB64" si="4">B6</f>
        <v>T1_1999</v>
      </c>
      <c r="C64" s="11" t="str">
        <f t="shared" si="4"/>
        <v>T2_1999</v>
      </c>
      <c r="D64" s="11" t="str">
        <f t="shared" si="4"/>
        <v>T3_1999</v>
      </c>
      <c r="E64" s="11" t="str">
        <f t="shared" si="4"/>
        <v>T4_1999</v>
      </c>
      <c r="F64" s="11"/>
      <c r="G64" s="11" t="str">
        <f t="shared" si="4"/>
        <v>T1_2000</v>
      </c>
      <c r="H64" s="11" t="str">
        <f t="shared" si="4"/>
        <v>T2_2000</v>
      </c>
      <c r="I64" s="11" t="str">
        <f t="shared" si="4"/>
        <v>T3_2000</v>
      </c>
      <c r="J64" s="11" t="str">
        <f t="shared" si="4"/>
        <v>T4_2000</v>
      </c>
      <c r="K64" s="11"/>
      <c r="L64" s="11" t="str">
        <f t="shared" si="4"/>
        <v>T1_2001</v>
      </c>
      <c r="M64" s="11" t="str">
        <f t="shared" si="4"/>
        <v>T2_2001</v>
      </c>
      <c r="N64" s="11" t="str">
        <f t="shared" si="4"/>
        <v>T3_2001</v>
      </c>
      <c r="O64" s="11" t="str">
        <f t="shared" si="4"/>
        <v>T4_2001</v>
      </c>
      <c r="P64" s="11"/>
      <c r="Q64" s="11" t="str">
        <f t="shared" si="4"/>
        <v>T1_2002</v>
      </c>
      <c r="R64" s="11" t="str">
        <f t="shared" si="4"/>
        <v>T2_2002</v>
      </c>
      <c r="S64" s="11" t="str">
        <f t="shared" si="4"/>
        <v>T3_2002</v>
      </c>
      <c r="T64" s="11" t="str">
        <f t="shared" si="4"/>
        <v>T4_2002</v>
      </c>
      <c r="U64" s="11"/>
      <c r="V64" s="11" t="str">
        <f t="shared" si="4"/>
        <v>T1_2003</v>
      </c>
      <c r="W64" s="11" t="str">
        <f t="shared" si="4"/>
        <v>T2_2003</v>
      </c>
      <c r="X64" s="11" t="str">
        <f t="shared" si="4"/>
        <v>T3_2003</v>
      </c>
      <c r="Y64" s="11" t="str">
        <f t="shared" si="4"/>
        <v>T4_2003</v>
      </c>
      <c r="Z64" s="11"/>
      <c r="AA64" s="11" t="str">
        <f t="shared" si="4"/>
        <v>T1_2004</v>
      </c>
      <c r="AB64" s="11" t="str">
        <f t="shared" si="4"/>
        <v>T2_2004</v>
      </c>
      <c r="AC64" s="11" t="str">
        <f t="shared" si="4"/>
        <v>T3_2004</v>
      </c>
      <c r="AD64" s="11" t="str">
        <f t="shared" si="4"/>
        <v>T4_2004</v>
      </c>
      <c r="AE64" s="11"/>
      <c r="AF64" s="11" t="str">
        <f t="shared" si="4"/>
        <v>T1_2005</v>
      </c>
      <c r="AG64" s="11" t="str">
        <f t="shared" si="4"/>
        <v>T2_2005</v>
      </c>
      <c r="AH64" s="11" t="str">
        <f t="shared" si="4"/>
        <v>T3_2005</v>
      </c>
      <c r="AI64" s="11" t="str">
        <f t="shared" si="4"/>
        <v>T4_2005</v>
      </c>
      <c r="AJ64" s="11"/>
      <c r="AK64" s="11" t="str">
        <f t="shared" si="4"/>
        <v>T1_2006</v>
      </c>
      <c r="AL64" s="11" t="str">
        <f t="shared" si="4"/>
        <v>T2_2006</v>
      </c>
      <c r="AM64" s="11" t="str">
        <f t="shared" si="4"/>
        <v>T3_2006</v>
      </c>
      <c r="AN64" s="11" t="str">
        <f t="shared" si="4"/>
        <v>T4_2006</v>
      </c>
      <c r="AO64" s="11"/>
      <c r="AP64" s="11" t="str">
        <f t="shared" si="4"/>
        <v>T1_2007</v>
      </c>
      <c r="AQ64" s="11" t="str">
        <f t="shared" si="4"/>
        <v>T2_2007</v>
      </c>
      <c r="AR64" s="11" t="str">
        <f t="shared" si="4"/>
        <v>T3_2007</v>
      </c>
      <c r="AS64" s="11" t="str">
        <f t="shared" si="4"/>
        <v>T4_2007</v>
      </c>
      <c r="AT64" s="11"/>
      <c r="AU64" s="11" t="str">
        <f t="shared" si="4"/>
        <v>T1_2008</v>
      </c>
      <c r="AV64" s="11" t="str">
        <f t="shared" si="4"/>
        <v>T2_2008</v>
      </c>
      <c r="AW64" s="11" t="str">
        <f t="shared" si="4"/>
        <v>T3_2008</v>
      </c>
      <c r="AX64" s="11" t="str">
        <f t="shared" si="4"/>
        <v>T4_2008</v>
      </c>
      <c r="AY64" s="11"/>
      <c r="AZ64" s="11" t="str">
        <f t="shared" si="4"/>
        <v>T1_2009</v>
      </c>
      <c r="BA64" s="11" t="str">
        <f t="shared" si="4"/>
        <v>T2_2009</v>
      </c>
      <c r="BB64" s="11" t="str">
        <f t="shared" si="4"/>
        <v>T3_2009</v>
      </c>
      <c r="BC64" s="11" t="str">
        <f t="shared" si="4"/>
        <v>T4_2009</v>
      </c>
      <c r="BD64" s="11"/>
      <c r="BE64" s="11" t="str">
        <f t="shared" si="4"/>
        <v>T1_2010</v>
      </c>
      <c r="BF64" s="11" t="str">
        <f t="shared" si="4"/>
        <v>T2_2010</v>
      </c>
      <c r="BG64" s="11" t="str">
        <f t="shared" si="4"/>
        <v>T3_2010</v>
      </c>
      <c r="BH64" s="11" t="str">
        <f t="shared" si="4"/>
        <v>T4_2010</v>
      </c>
      <c r="BI64" s="11"/>
      <c r="BJ64" s="11" t="str">
        <f t="shared" si="4"/>
        <v>T1_2011</v>
      </c>
      <c r="BK64" s="11" t="str">
        <f t="shared" si="4"/>
        <v>T2_2011</v>
      </c>
      <c r="BL64" s="11" t="str">
        <f t="shared" si="4"/>
        <v>T3_2011</v>
      </c>
      <c r="BM64" s="11" t="str">
        <f t="shared" si="4"/>
        <v>T4_2011</v>
      </c>
      <c r="BN64" s="11"/>
      <c r="BO64" s="11" t="str">
        <f t="shared" si="4"/>
        <v>T1_2012</v>
      </c>
      <c r="BP64" s="11" t="str">
        <f t="shared" si="4"/>
        <v>T2_2012</v>
      </c>
      <c r="BQ64" s="11" t="str">
        <f t="shared" si="4"/>
        <v>T3_2012</v>
      </c>
      <c r="BR64" s="11" t="str">
        <f t="shared" si="4"/>
        <v>T4_2012</v>
      </c>
      <c r="BS64" s="11"/>
      <c r="BT64" s="11" t="str">
        <f t="shared" si="4"/>
        <v>T1_2013</v>
      </c>
      <c r="BU64" s="11" t="str">
        <f t="shared" si="4"/>
        <v>T2_2013</v>
      </c>
      <c r="BV64" s="11" t="str">
        <f t="shared" si="4"/>
        <v>T3_2013</v>
      </c>
      <c r="BW64" s="11" t="str">
        <f t="shared" si="4"/>
        <v>T4_2013</v>
      </c>
      <c r="BX64" s="11"/>
      <c r="BY64" s="11" t="str">
        <f t="shared" si="4"/>
        <v>T1_2014</v>
      </c>
      <c r="BZ64" s="11" t="str">
        <f t="shared" si="4"/>
        <v>T2_2014</v>
      </c>
      <c r="CA64" s="11" t="str">
        <f t="shared" si="4"/>
        <v>T3_2014</v>
      </c>
      <c r="CB64" s="11" t="str">
        <f t="shared" si="4"/>
        <v>T4_2014</v>
      </c>
      <c r="CC64" s="11"/>
      <c r="CD64" s="11" t="str">
        <f t="shared" ref="CD64:CS64" si="5">CD6</f>
        <v>T1_2015</v>
      </c>
      <c r="CE64" s="11" t="str">
        <f t="shared" si="5"/>
        <v>T2_2015</v>
      </c>
      <c r="CF64" s="11" t="str">
        <f t="shared" si="5"/>
        <v>T3_2015</v>
      </c>
      <c r="CG64" s="11" t="str">
        <f t="shared" si="5"/>
        <v>T4_2015</v>
      </c>
      <c r="CH64" s="11"/>
      <c r="CI64" s="11" t="str">
        <f t="shared" si="5"/>
        <v>T1_2016</v>
      </c>
      <c r="CJ64" s="11" t="str">
        <f t="shared" si="5"/>
        <v>T2_2016</v>
      </c>
      <c r="CK64" s="11" t="str">
        <f t="shared" si="5"/>
        <v>T3_2016</v>
      </c>
      <c r="CL64" s="11" t="str">
        <f t="shared" si="5"/>
        <v>T4_2016</v>
      </c>
      <c r="CM64" s="11"/>
      <c r="CN64" s="11" t="str">
        <f t="shared" si="5"/>
        <v>T1_2017</v>
      </c>
      <c r="CO64" s="11" t="str">
        <f t="shared" si="5"/>
        <v>T2_2017</v>
      </c>
      <c r="CP64" s="11" t="str">
        <f t="shared" si="5"/>
        <v>T3_2017</v>
      </c>
      <c r="CQ64" s="11" t="str">
        <f t="shared" si="5"/>
        <v>T4_2017</v>
      </c>
      <c r="CR64" s="11"/>
      <c r="CS64" s="11" t="str">
        <f t="shared" si="5"/>
        <v>T1_2018</v>
      </c>
      <c r="CT64" s="11" t="s">
        <v>269</v>
      </c>
    </row>
    <row r="65" spans="1:98" ht="15.6" thickTop="1" thickBot="1" x14ac:dyDescent="0.35">
      <c r="A65" s="29" t="s">
        <v>247</v>
      </c>
      <c r="B65" s="30">
        <v>1404.6545043572837</v>
      </c>
      <c r="C65" s="30">
        <v>1436.7067757797868</v>
      </c>
      <c r="D65" s="30">
        <v>1377.3977686597041</v>
      </c>
      <c r="E65" s="30">
        <v>1486.1401270524641</v>
      </c>
      <c r="F65" s="30"/>
      <c r="G65" s="30">
        <v>1458.082430871385</v>
      </c>
      <c r="H65" s="30">
        <v>1508.6184054636944</v>
      </c>
      <c r="I65" s="30">
        <v>1519.9109821110169</v>
      </c>
      <c r="J65" s="30">
        <v>1538.2971719786406</v>
      </c>
      <c r="K65" s="30"/>
      <c r="L65" s="30">
        <v>1561.7041475293868</v>
      </c>
      <c r="M65" s="30">
        <v>1583.5064395472371</v>
      </c>
      <c r="N65" s="30">
        <v>1605.4016433243542</v>
      </c>
      <c r="O65" s="30">
        <v>1564.9135582724791</v>
      </c>
      <c r="P65" s="30"/>
      <c r="Q65" s="30">
        <v>1620.9672444162809</v>
      </c>
      <c r="R65" s="30">
        <v>1599.3683341207823</v>
      </c>
      <c r="S65" s="30">
        <v>1645.5559615115876</v>
      </c>
      <c r="T65" s="30">
        <v>1624.4829560667224</v>
      </c>
      <c r="U65" s="30"/>
      <c r="V65" s="30">
        <v>1691.6645564876887</v>
      </c>
      <c r="W65" s="30">
        <v>1710.4010479324722</v>
      </c>
      <c r="X65" s="30">
        <v>1739.0870365893804</v>
      </c>
      <c r="Y65" s="30">
        <v>1798.2922863619933</v>
      </c>
      <c r="Z65" s="30"/>
      <c r="AA65" s="30">
        <v>1803.9380581204325</v>
      </c>
      <c r="AB65" s="30">
        <v>1804.753445146041</v>
      </c>
      <c r="AC65" s="30">
        <v>1811.7672457509291</v>
      </c>
      <c r="AD65" s="30">
        <v>1833.0100872724129</v>
      </c>
      <c r="AE65" s="30"/>
      <c r="AF65" s="30">
        <v>1858.7217641022246</v>
      </c>
      <c r="AG65" s="30">
        <v>1887.0034177582806</v>
      </c>
      <c r="AH65" s="30">
        <v>1883.7806458409736</v>
      </c>
      <c r="AI65" s="30">
        <v>1924.7331722985223</v>
      </c>
      <c r="AJ65" s="30"/>
      <c r="AK65" s="30">
        <v>1937.6546957825217</v>
      </c>
      <c r="AL65" s="30">
        <v>1926.0571148771778</v>
      </c>
      <c r="AM65" s="30">
        <v>1912.3228302074278</v>
      </c>
      <c r="AN65" s="30">
        <v>2044.8493591328718</v>
      </c>
      <c r="AO65" s="30"/>
      <c r="AP65" s="30">
        <v>2025.3077532432812</v>
      </c>
      <c r="AQ65" s="30">
        <v>2033.4747229207401</v>
      </c>
      <c r="AR65" s="30">
        <v>2110.5336169398133</v>
      </c>
      <c r="AS65" s="30">
        <v>2083.4153944625759</v>
      </c>
      <c r="AT65" s="30"/>
      <c r="AU65" s="30">
        <v>2089.1945915264796</v>
      </c>
      <c r="AV65" s="30">
        <v>2193.6824223598519</v>
      </c>
      <c r="AW65" s="30">
        <v>2157.1748557293986</v>
      </c>
      <c r="AX65" s="30">
        <v>2173.8102033794039</v>
      </c>
      <c r="AY65" s="30"/>
      <c r="AZ65" s="30">
        <v>2164.3828165482619</v>
      </c>
      <c r="BA65" s="30">
        <v>2204.0335187304099</v>
      </c>
      <c r="BB65" s="30">
        <v>2209.565408680683</v>
      </c>
      <c r="BC65" s="30">
        <v>2251.2696538919076</v>
      </c>
      <c r="BD65" s="30"/>
      <c r="BE65" s="30">
        <v>2242.0180063976841</v>
      </c>
      <c r="BF65" s="30">
        <v>2268.1215898756186</v>
      </c>
      <c r="BG65" s="30">
        <v>2288.1207032778489</v>
      </c>
      <c r="BH65" s="30">
        <v>2356.5447956133412</v>
      </c>
      <c r="BI65" s="30"/>
      <c r="BJ65" s="30">
        <v>2311.1705215182192</v>
      </c>
      <c r="BK65" s="30">
        <v>2342.3661953068186</v>
      </c>
      <c r="BL65" s="30">
        <v>2413.3042633134346</v>
      </c>
      <c r="BM65" s="30">
        <v>2422.6981289262917</v>
      </c>
      <c r="BN65" s="30"/>
      <c r="BO65" s="30">
        <v>2511.4691866240014</v>
      </c>
      <c r="BP65" s="30">
        <v>2492.1673224604469</v>
      </c>
      <c r="BQ65" s="30">
        <v>2440.3176541732455</v>
      </c>
      <c r="BR65" s="30">
        <v>2463.4596550047454</v>
      </c>
      <c r="BS65" s="30"/>
      <c r="BT65" s="30">
        <v>2542.3565252678168</v>
      </c>
      <c r="BU65" s="30">
        <v>2606.5084520899368</v>
      </c>
      <c r="BV65" s="30">
        <v>2675.3626793507274</v>
      </c>
      <c r="BW65" s="30">
        <v>2683.6874759609805</v>
      </c>
      <c r="BX65" s="30"/>
      <c r="BY65" s="30">
        <v>2709.3657892976134</v>
      </c>
      <c r="BZ65" s="30">
        <v>2732.3702761930972</v>
      </c>
      <c r="CA65" s="30">
        <v>2703.650852191498</v>
      </c>
      <c r="CB65" s="30">
        <v>2900.3420823177912</v>
      </c>
      <c r="CC65" s="30"/>
      <c r="CD65" s="30">
        <v>2861.6585772765993</v>
      </c>
      <c r="CE65" s="30">
        <v>2932.2816375009143</v>
      </c>
      <c r="CF65" s="30">
        <v>2981.4440592949213</v>
      </c>
      <c r="CG65" s="30">
        <v>2845.3580928544388</v>
      </c>
      <c r="CH65" s="30"/>
      <c r="CI65" s="30">
        <v>3002.0960396771052</v>
      </c>
      <c r="CJ65" s="30">
        <v>2994.5225988335801</v>
      </c>
      <c r="CK65" s="30">
        <v>2980.7895080841872</v>
      </c>
      <c r="CL65" s="30">
        <v>3066.7758534051304</v>
      </c>
      <c r="CM65" s="30"/>
      <c r="CN65" s="30">
        <v>3102.2127908573484</v>
      </c>
      <c r="CO65" s="30">
        <v>3110.8658756441423</v>
      </c>
      <c r="CP65" s="30">
        <v>3175.4603119045128</v>
      </c>
      <c r="CQ65" s="30">
        <v>3152.896971741171</v>
      </c>
      <c r="CR65" s="30"/>
      <c r="CS65" s="30">
        <v>3166.3336278301736</v>
      </c>
      <c r="CT65" s="30">
        <v>3348.65389909844</v>
      </c>
    </row>
    <row r="66" spans="1:98" ht="15" thickTop="1" x14ac:dyDescent="0.3">
      <c r="A66" s="31" t="s">
        <v>248</v>
      </c>
      <c r="B66" s="32">
        <v>1210.4718911341997</v>
      </c>
      <c r="C66" s="32">
        <v>1228.0671437121298</v>
      </c>
      <c r="D66" s="32">
        <v>1222.8597684908311</v>
      </c>
      <c r="E66" s="32">
        <v>1262.48108734329</v>
      </c>
      <c r="F66" s="32"/>
      <c r="G66" s="32">
        <v>1267.6533248821829</v>
      </c>
      <c r="H66" s="32">
        <v>1307.1966729313854</v>
      </c>
      <c r="I66" s="32">
        <v>1319.0820961359088</v>
      </c>
      <c r="J66" s="32">
        <v>1317.8733584125166</v>
      </c>
      <c r="K66" s="32"/>
      <c r="L66" s="32">
        <v>1348.7785393405338</v>
      </c>
      <c r="M66" s="32">
        <v>1362.477936039372</v>
      </c>
      <c r="N66" s="32">
        <v>1362.1998355674871</v>
      </c>
      <c r="O66" s="32">
        <v>1339.3369970622191</v>
      </c>
      <c r="P66" s="32"/>
      <c r="Q66" s="32">
        <v>1383.8476170345259</v>
      </c>
      <c r="R66" s="32">
        <v>1371.7703019024302</v>
      </c>
      <c r="S66" s="32">
        <v>1417.8321311321886</v>
      </c>
      <c r="T66" s="32">
        <v>1395.6785870384215</v>
      </c>
      <c r="U66" s="32"/>
      <c r="V66" s="32">
        <v>1449.8214887344577</v>
      </c>
      <c r="W66" s="32">
        <v>1473.8410466240803</v>
      </c>
      <c r="X66" s="32">
        <v>1487.7686679787025</v>
      </c>
      <c r="Y66" s="32">
        <v>1532.4118436332274</v>
      </c>
      <c r="Z66" s="32"/>
      <c r="AA66" s="32">
        <v>1527.1039822544806</v>
      </c>
      <c r="AB66" s="32">
        <v>1537.602250776654</v>
      </c>
      <c r="AC66" s="32">
        <v>1553.9582087118531</v>
      </c>
      <c r="AD66" s="32">
        <v>1585.6452924291189</v>
      </c>
      <c r="AE66" s="32"/>
      <c r="AF66" s="32">
        <v>1606.5147990038415</v>
      </c>
      <c r="AG66" s="32">
        <v>1603.9217650796845</v>
      </c>
      <c r="AH66" s="32">
        <v>1649.5403527436197</v>
      </c>
      <c r="AI66" s="32">
        <v>1657.5130831728543</v>
      </c>
      <c r="AJ66" s="32"/>
      <c r="AK66" s="32">
        <v>1678.9840618318808</v>
      </c>
      <c r="AL66" s="32">
        <v>1649.6299954823348</v>
      </c>
      <c r="AM66" s="32">
        <v>1641.0034448146528</v>
      </c>
      <c r="AN66" s="32">
        <v>1759.3904978711307</v>
      </c>
      <c r="AO66" s="32"/>
      <c r="AP66" s="32">
        <v>1712.5348213036152</v>
      </c>
      <c r="AQ66" s="32">
        <v>1742.402172457832</v>
      </c>
      <c r="AR66" s="32">
        <v>1784.4986280179132</v>
      </c>
      <c r="AS66" s="32">
        <v>1784.89986578705</v>
      </c>
      <c r="AT66" s="32"/>
      <c r="AU66" s="32">
        <v>1765.5541847060017</v>
      </c>
      <c r="AV66" s="32">
        <v>1854.9204081653129</v>
      </c>
      <c r="AW66" s="32">
        <v>1815.7474982317726</v>
      </c>
      <c r="AX66" s="32">
        <v>1827.222981892048</v>
      </c>
      <c r="AY66" s="32"/>
      <c r="AZ66" s="32">
        <v>1831.2987545530239</v>
      </c>
      <c r="BA66" s="32">
        <v>1847.2915959024378</v>
      </c>
      <c r="BB66" s="32">
        <v>1844.0935063174052</v>
      </c>
      <c r="BC66" s="32">
        <v>1868.3655410783956</v>
      </c>
      <c r="BD66" s="32"/>
      <c r="BE66" s="32">
        <v>1886.0643198157991</v>
      </c>
      <c r="BF66" s="32">
        <v>1885.6900366242517</v>
      </c>
      <c r="BG66" s="32">
        <v>1911.3216945970119</v>
      </c>
      <c r="BH66" s="32">
        <v>1933.3880441274302</v>
      </c>
      <c r="BI66" s="32"/>
      <c r="BJ66" s="32">
        <v>1920.2509015475803</v>
      </c>
      <c r="BK66" s="32">
        <v>1946.2930619940926</v>
      </c>
      <c r="BL66" s="32">
        <v>1973.9025270382526</v>
      </c>
      <c r="BM66" s="32">
        <v>2004.3216184848397</v>
      </c>
      <c r="BN66" s="32"/>
      <c r="BO66" s="32">
        <v>2070.6579989107336</v>
      </c>
      <c r="BP66" s="32">
        <v>2047.738825590915</v>
      </c>
      <c r="BQ66" s="32">
        <v>2035.6569604241924</v>
      </c>
      <c r="BR66" s="32">
        <v>2051.7856613375184</v>
      </c>
      <c r="BS66" s="32"/>
      <c r="BT66" s="32">
        <v>2107.5025316510187</v>
      </c>
      <c r="BU66" s="32">
        <v>2191.4697362526776</v>
      </c>
      <c r="BV66" s="32">
        <v>2176.4101746640672</v>
      </c>
      <c r="BW66" s="32">
        <v>2237.9976901016976</v>
      </c>
      <c r="BX66" s="32"/>
      <c r="BY66" s="32">
        <v>2275.8308791304444</v>
      </c>
      <c r="BZ66" s="32">
        <v>2257.382632714317</v>
      </c>
      <c r="CA66" s="32">
        <v>2248.2711286650788</v>
      </c>
      <c r="CB66" s="32">
        <v>2392.0733594901594</v>
      </c>
      <c r="CC66" s="32"/>
      <c r="CD66" s="32">
        <v>2368.4175105210752</v>
      </c>
      <c r="CE66" s="32">
        <v>2408.5942033715974</v>
      </c>
      <c r="CF66" s="32">
        <v>2443.5648828208041</v>
      </c>
      <c r="CG66" s="32">
        <v>2440.0777702133969</v>
      </c>
      <c r="CH66" s="32"/>
      <c r="CI66" s="32">
        <v>2450.826949139474</v>
      </c>
      <c r="CJ66" s="32">
        <v>2477.4971642061432</v>
      </c>
      <c r="CK66" s="32">
        <v>2531.1148834912542</v>
      </c>
      <c r="CL66" s="32">
        <v>2555.4630031631305</v>
      </c>
      <c r="CM66" s="32"/>
      <c r="CN66" s="32">
        <v>2563.8013938255604</v>
      </c>
      <c r="CO66" s="32">
        <v>2640.8137244015084</v>
      </c>
      <c r="CP66" s="32">
        <v>2640.5789242989676</v>
      </c>
      <c r="CQ66" s="32">
        <v>2594.290706784298</v>
      </c>
      <c r="CR66" s="32"/>
      <c r="CS66" s="32">
        <v>2653.8343927738015</v>
      </c>
      <c r="CT66" s="32">
        <v>2846.0895237012378</v>
      </c>
    </row>
    <row r="67" spans="1:98" ht="15" thickBot="1" x14ac:dyDescent="0.35">
      <c r="A67" s="33" t="s">
        <v>249</v>
      </c>
      <c r="B67" s="32">
        <v>194.18261322308399</v>
      </c>
      <c r="C67" s="32">
        <v>208.639632067657</v>
      </c>
      <c r="D67" s="32">
        <v>154.538000168873</v>
      </c>
      <c r="E67" s="32">
        <v>223.65903970917401</v>
      </c>
      <c r="F67" s="32"/>
      <c r="G67" s="32">
        <v>190.42910598920199</v>
      </c>
      <c r="H67" s="32">
        <v>201.42173253230899</v>
      </c>
      <c r="I67" s="32">
        <v>200.82888597510799</v>
      </c>
      <c r="J67" s="32">
        <v>220.42381356612401</v>
      </c>
      <c r="K67" s="32"/>
      <c r="L67" s="32">
        <v>212.925608188853</v>
      </c>
      <c r="M67" s="32">
        <v>221.028503507865</v>
      </c>
      <c r="N67" s="32">
        <v>243.201807756867</v>
      </c>
      <c r="O67" s="32">
        <v>225.57656121026</v>
      </c>
      <c r="P67" s="32"/>
      <c r="Q67" s="32">
        <v>237.11962738175501</v>
      </c>
      <c r="R67" s="32">
        <v>227.59803221835199</v>
      </c>
      <c r="S67" s="32">
        <v>227.723830379399</v>
      </c>
      <c r="T67" s="32">
        <v>228.80436902830101</v>
      </c>
      <c r="U67" s="32"/>
      <c r="V67" s="32">
        <v>241.843067753231</v>
      </c>
      <c r="W67" s="32">
        <v>236.560001308392</v>
      </c>
      <c r="X67" s="32">
        <v>251.31836861067799</v>
      </c>
      <c r="Y67" s="32">
        <v>265.88044272876601</v>
      </c>
      <c r="Z67" s="32"/>
      <c r="AA67" s="32">
        <v>276.834075865952</v>
      </c>
      <c r="AB67" s="32">
        <v>267.15119436938699</v>
      </c>
      <c r="AC67" s="32">
        <v>257.80903703907597</v>
      </c>
      <c r="AD67" s="32">
        <v>247.36479484329399</v>
      </c>
      <c r="AE67" s="32"/>
      <c r="AF67" s="32">
        <v>252.20696509838299</v>
      </c>
      <c r="AG67" s="32">
        <v>283.08165267859601</v>
      </c>
      <c r="AH67" s="32">
        <v>234.240293097354</v>
      </c>
      <c r="AI67" s="32">
        <v>267.22008912566798</v>
      </c>
      <c r="AJ67" s="32"/>
      <c r="AK67" s="32">
        <v>258.67063395064099</v>
      </c>
      <c r="AL67" s="32">
        <v>276.42711939484298</v>
      </c>
      <c r="AM67" s="32">
        <v>271.31938539277502</v>
      </c>
      <c r="AN67" s="32">
        <v>285.45886126174099</v>
      </c>
      <c r="AO67" s="32"/>
      <c r="AP67" s="32">
        <v>312.77293193966602</v>
      </c>
      <c r="AQ67" s="32">
        <v>291.072550462908</v>
      </c>
      <c r="AR67" s="32">
        <v>326.03498892189998</v>
      </c>
      <c r="AS67" s="32">
        <v>298.51552867552601</v>
      </c>
      <c r="AT67" s="32"/>
      <c r="AU67" s="32">
        <v>323.64040682047801</v>
      </c>
      <c r="AV67" s="32">
        <v>338.76201419453901</v>
      </c>
      <c r="AW67" s="32">
        <v>341.42735749762602</v>
      </c>
      <c r="AX67" s="32">
        <v>346.58722148735598</v>
      </c>
      <c r="AY67" s="32"/>
      <c r="AZ67" s="32">
        <v>333.08406199523802</v>
      </c>
      <c r="BA67" s="32">
        <v>356.74192282797202</v>
      </c>
      <c r="BB67" s="32">
        <v>365.47190236327799</v>
      </c>
      <c r="BC67" s="32">
        <v>382.90411281351197</v>
      </c>
      <c r="BD67" s="32"/>
      <c r="BE67" s="32">
        <v>355.95368658188499</v>
      </c>
      <c r="BF67" s="32">
        <v>382.43155325136701</v>
      </c>
      <c r="BG67" s="32">
        <v>376.79900868083701</v>
      </c>
      <c r="BH67" s="32">
        <v>423.156751485911</v>
      </c>
      <c r="BI67" s="32"/>
      <c r="BJ67" s="32">
        <v>390.91961997063902</v>
      </c>
      <c r="BK67" s="32">
        <v>396.07313331272599</v>
      </c>
      <c r="BL67" s="32">
        <v>439.40173627518197</v>
      </c>
      <c r="BM67" s="32">
        <v>418.37651044145201</v>
      </c>
      <c r="BN67" s="32"/>
      <c r="BO67" s="32">
        <v>440.811187713268</v>
      </c>
      <c r="BP67" s="32">
        <v>444.42849686953201</v>
      </c>
      <c r="BQ67" s="32">
        <v>404.660693749053</v>
      </c>
      <c r="BR67" s="32">
        <v>411.67399366722702</v>
      </c>
      <c r="BS67" s="32"/>
      <c r="BT67" s="32">
        <v>434.85399361679799</v>
      </c>
      <c r="BU67" s="32">
        <v>415.03871583725902</v>
      </c>
      <c r="BV67" s="32">
        <v>498.95250468666001</v>
      </c>
      <c r="BW67" s="32">
        <v>445.68978585928301</v>
      </c>
      <c r="BX67" s="32"/>
      <c r="BY67" s="32">
        <v>433.53491016716902</v>
      </c>
      <c r="BZ67" s="32">
        <v>474.98764347878</v>
      </c>
      <c r="CA67" s="32">
        <v>455.37972352641901</v>
      </c>
      <c r="CB67" s="32">
        <v>508.26872282763202</v>
      </c>
      <c r="CC67" s="32"/>
      <c r="CD67" s="32">
        <v>493.241066755524</v>
      </c>
      <c r="CE67" s="32">
        <v>523.68743412931701</v>
      </c>
      <c r="CF67" s="32">
        <v>537.879176474117</v>
      </c>
      <c r="CG67" s="32">
        <v>405.28032264104201</v>
      </c>
      <c r="CH67" s="32"/>
      <c r="CI67" s="32">
        <v>551.26909053763097</v>
      </c>
      <c r="CJ67" s="32">
        <v>517.02543462743699</v>
      </c>
      <c r="CK67" s="32">
        <v>449.67462459293301</v>
      </c>
      <c r="CL67" s="32">
        <v>511.31285024200002</v>
      </c>
      <c r="CM67" s="32"/>
      <c r="CN67" s="32">
        <v>538.41139703178806</v>
      </c>
      <c r="CO67" s="32">
        <v>470.05215124263401</v>
      </c>
      <c r="CP67" s="32">
        <v>534.881387605545</v>
      </c>
      <c r="CQ67" s="32">
        <v>558.60626495687302</v>
      </c>
      <c r="CR67" s="32"/>
      <c r="CS67" s="32">
        <v>512.49923505637207</v>
      </c>
      <c r="CT67" s="32">
        <v>502.56437539720224</v>
      </c>
    </row>
    <row r="68" spans="1:98" ht="15.6" thickTop="1" thickBot="1" x14ac:dyDescent="0.35">
      <c r="A68" s="29" t="s">
        <v>250</v>
      </c>
      <c r="B68" s="30">
        <v>341.27125220498289</v>
      </c>
      <c r="C68" s="30">
        <v>319.91684176578497</v>
      </c>
      <c r="D68" s="30">
        <v>299.85768086552679</v>
      </c>
      <c r="E68" s="30">
        <v>414.98738108651111</v>
      </c>
      <c r="F68" s="30"/>
      <c r="G68" s="30">
        <v>372.2134738652444</v>
      </c>
      <c r="H68" s="30">
        <v>386.39452950714247</v>
      </c>
      <c r="I68" s="30">
        <v>397.68383223367169</v>
      </c>
      <c r="J68" s="30">
        <v>404.57756571058763</v>
      </c>
      <c r="K68" s="30"/>
      <c r="L68" s="30">
        <v>436.77081043311972</v>
      </c>
      <c r="M68" s="30">
        <v>464.57558094360826</v>
      </c>
      <c r="N68" s="30">
        <v>434.2678110382231</v>
      </c>
      <c r="O68" s="30">
        <v>480.2601918431763</v>
      </c>
      <c r="P68" s="30"/>
      <c r="Q68" s="30">
        <v>548.50136280180811</v>
      </c>
      <c r="R68" s="30">
        <v>509.49364351280542</v>
      </c>
      <c r="S68" s="30">
        <v>558.14506231411178</v>
      </c>
      <c r="T68" s="30">
        <v>468.17081185815874</v>
      </c>
      <c r="U68" s="30"/>
      <c r="V68" s="30">
        <v>429.97884422789133</v>
      </c>
      <c r="W68" s="30">
        <v>490.4042451923425</v>
      </c>
      <c r="X68" s="30">
        <v>532.42530656961003</v>
      </c>
      <c r="Y68" s="30">
        <v>452.13944325156876</v>
      </c>
      <c r="Z68" s="30"/>
      <c r="AA68" s="30">
        <v>484.16423235151404</v>
      </c>
      <c r="AB68" s="30">
        <v>628.21336910600962</v>
      </c>
      <c r="AC68" s="30">
        <v>454.86871949495691</v>
      </c>
      <c r="AD68" s="30">
        <v>548.07496449525354</v>
      </c>
      <c r="AE68" s="30"/>
      <c r="AF68" s="30">
        <v>520.31727848759033</v>
      </c>
      <c r="AG68" s="30">
        <v>501.59900911653591</v>
      </c>
      <c r="AH68" s="30">
        <v>509.67873709443279</v>
      </c>
      <c r="AI68" s="30">
        <v>522.25297530144098</v>
      </c>
      <c r="AJ68" s="30"/>
      <c r="AK68" s="30">
        <v>547.54362506205848</v>
      </c>
      <c r="AL68" s="30">
        <v>474.90869723494461</v>
      </c>
      <c r="AM68" s="30">
        <v>511.30299752214091</v>
      </c>
      <c r="AN68" s="30">
        <v>546.24368018085602</v>
      </c>
      <c r="AO68" s="30"/>
      <c r="AP68" s="30">
        <v>462.93210754756916</v>
      </c>
      <c r="AQ68" s="30">
        <v>511.14650834373344</v>
      </c>
      <c r="AR68" s="30">
        <v>538.78761678937622</v>
      </c>
      <c r="AS68" s="30">
        <v>587.61357975290957</v>
      </c>
      <c r="AT68" s="30"/>
      <c r="AU68" s="30">
        <v>588.70757198941897</v>
      </c>
      <c r="AV68" s="30">
        <v>702.02388395584819</v>
      </c>
      <c r="AW68" s="30">
        <v>643.35518478774918</v>
      </c>
      <c r="AX68" s="30">
        <v>639.72328627184459</v>
      </c>
      <c r="AY68" s="30"/>
      <c r="AZ68" s="30">
        <v>638.06578336855921</v>
      </c>
      <c r="BA68" s="30">
        <v>610.76123295087734</v>
      </c>
      <c r="BB68" s="30">
        <v>662.08438157475405</v>
      </c>
      <c r="BC68" s="30">
        <v>673.09703358150114</v>
      </c>
      <c r="BD68" s="30"/>
      <c r="BE68" s="30">
        <v>583.24086747730246</v>
      </c>
      <c r="BF68" s="30">
        <v>739.74253415899398</v>
      </c>
      <c r="BG68" s="30">
        <v>736.49878631313049</v>
      </c>
      <c r="BH68" s="30">
        <v>624.5700915138201</v>
      </c>
      <c r="BI68" s="30"/>
      <c r="BJ68" s="30">
        <v>758.0096498365981</v>
      </c>
      <c r="BK68" s="30">
        <v>671.56598248436865</v>
      </c>
      <c r="BL68" s="30">
        <v>747.27757210580626</v>
      </c>
      <c r="BM68" s="30">
        <v>822.7796865084631</v>
      </c>
      <c r="BN68" s="30"/>
      <c r="BO68" s="30">
        <v>814.57530016432895</v>
      </c>
      <c r="BP68" s="30">
        <v>821.04556218793607</v>
      </c>
      <c r="BQ68" s="30">
        <v>749.61859008471845</v>
      </c>
      <c r="BR68" s="30">
        <v>696.12436931940113</v>
      </c>
      <c r="BS68" s="30"/>
      <c r="BT68" s="30">
        <v>880.54131216138001</v>
      </c>
      <c r="BU68" s="30">
        <v>789.48221435784558</v>
      </c>
      <c r="BV68" s="30">
        <v>840.73222304778119</v>
      </c>
      <c r="BW68" s="30">
        <v>741.67470041080946</v>
      </c>
      <c r="BX68" s="30"/>
      <c r="BY68" s="30">
        <v>925.07918694302361</v>
      </c>
      <c r="BZ68" s="30">
        <v>977.81897170802108</v>
      </c>
      <c r="CA68" s="30">
        <v>831.59317373281942</v>
      </c>
      <c r="CB68" s="30">
        <v>940.57166761613496</v>
      </c>
      <c r="CC68" s="30"/>
      <c r="CD68" s="30">
        <v>821.74298607139963</v>
      </c>
      <c r="CE68" s="30">
        <v>839.68728105071921</v>
      </c>
      <c r="CF68" s="30">
        <v>932.91423347168563</v>
      </c>
      <c r="CG68" s="30">
        <v>1174.0044994061952</v>
      </c>
      <c r="CH68" s="30"/>
      <c r="CI68" s="30">
        <v>920.11306490316804</v>
      </c>
      <c r="CJ68" s="30">
        <v>1016.6423405780845</v>
      </c>
      <c r="CK68" s="30">
        <v>995.93965331894242</v>
      </c>
      <c r="CL68" s="30">
        <v>1079.7819411998059</v>
      </c>
      <c r="CM68" s="30"/>
      <c r="CN68" s="30">
        <v>1078.989035246278</v>
      </c>
      <c r="CO68" s="30">
        <v>1123.9279801926029</v>
      </c>
      <c r="CP68" s="30">
        <v>1129.3496800896935</v>
      </c>
      <c r="CQ68" s="30">
        <v>1012.9860026022124</v>
      </c>
      <c r="CR68" s="30"/>
      <c r="CS68" s="30">
        <v>1126.1185422578703</v>
      </c>
      <c r="CT68" s="30">
        <v>1122.901293838627</v>
      </c>
    </row>
    <row r="69" spans="1:98" ht="15" thickTop="1" x14ac:dyDescent="0.3">
      <c r="A69" s="31" t="s">
        <v>251</v>
      </c>
      <c r="B69" s="32">
        <v>309.55736043577031</v>
      </c>
      <c r="C69" s="32">
        <v>283.70980088241629</v>
      </c>
      <c r="D69" s="32">
        <v>268.27142003946722</v>
      </c>
      <c r="E69" s="32">
        <v>378.559676975304</v>
      </c>
      <c r="F69" s="32"/>
      <c r="G69" s="32">
        <v>324.30889094446547</v>
      </c>
      <c r="H69" s="32">
        <v>330.65809846670459</v>
      </c>
      <c r="I69" s="32">
        <v>336.73993045458991</v>
      </c>
      <c r="J69" s="32">
        <v>350.73873910867326</v>
      </c>
      <c r="K69" s="32"/>
      <c r="L69" s="32">
        <v>382.85273996699993</v>
      </c>
      <c r="M69" s="32">
        <v>409.85899155551317</v>
      </c>
      <c r="N69" s="32">
        <v>375.27962753912078</v>
      </c>
      <c r="O69" s="32">
        <v>430.59882973201843</v>
      </c>
      <c r="P69" s="32"/>
      <c r="Q69" s="32">
        <v>501.19547245367863</v>
      </c>
      <c r="R69" s="32">
        <v>459.83651771150244</v>
      </c>
      <c r="S69" s="32">
        <v>508.06794939038218</v>
      </c>
      <c r="T69" s="32">
        <v>420.69195778381481</v>
      </c>
      <c r="U69" s="32"/>
      <c r="V69" s="32">
        <v>374.61260174267966</v>
      </c>
      <c r="W69" s="32">
        <v>455.10600771757458</v>
      </c>
      <c r="X69" s="32">
        <v>489.33759776239191</v>
      </c>
      <c r="Y69" s="32">
        <v>405.82161753467545</v>
      </c>
      <c r="Z69" s="32"/>
      <c r="AA69" s="32">
        <v>429.75306338328863</v>
      </c>
      <c r="AB69" s="32">
        <v>583.95293494964608</v>
      </c>
      <c r="AC69" s="32">
        <v>400.78307733928591</v>
      </c>
      <c r="AD69" s="32">
        <v>479.71495779852233</v>
      </c>
      <c r="AE69" s="32"/>
      <c r="AF69" s="32">
        <v>454.30684370911513</v>
      </c>
      <c r="AG69" s="32">
        <v>416.05617144922473</v>
      </c>
      <c r="AH69" s="32">
        <v>425.52516905345988</v>
      </c>
      <c r="AI69" s="32">
        <v>434.91181578820027</v>
      </c>
      <c r="AJ69" s="32"/>
      <c r="AK69" s="32">
        <v>470.31405326047798</v>
      </c>
      <c r="AL69" s="32">
        <v>394.5849760859046</v>
      </c>
      <c r="AM69" s="32">
        <v>433.5807071965674</v>
      </c>
      <c r="AN69" s="32">
        <v>475.78188891818002</v>
      </c>
      <c r="AO69" s="32"/>
      <c r="AP69" s="32">
        <v>376.79636872171466</v>
      </c>
      <c r="AQ69" s="32">
        <v>420.54313719954757</v>
      </c>
      <c r="AR69" s="32">
        <v>433.78050760049422</v>
      </c>
      <c r="AS69" s="32">
        <v>464.46450344654158</v>
      </c>
      <c r="AT69" s="32"/>
      <c r="AU69" s="32">
        <v>475.00243121761298</v>
      </c>
      <c r="AV69" s="32">
        <v>552.86169407894113</v>
      </c>
      <c r="AW69" s="32">
        <v>482.41376753783015</v>
      </c>
      <c r="AX69" s="32">
        <v>481.44687056926762</v>
      </c>
      <c r="AY69" s="32"/>
      <c r="AZ69" s="32">
        <v>519.27366566490923</v>
      </c>
      <c r="BA69" s="32">
        <v>507.80653992060036</v>
      </c>
      <c r="BB69" s="32">
        <v>552.84668172145007</v>
      </c>
      <c r="BC69" s="32">
        <v>565.93590794568308</v>
      </c>
      <c r="BD69" s="32"/>
      <c r="BE69" s="32">
        <v>455.18548459998249</v>
      </c>
      <c r="BF69" s="32">
        <v>634.64409216721901</v>
      </c>
      <c r="BG69" s="32">
        <v>647.26348496988317</v>
      </c>
      <c r="BH69" s="32">
        <v>518.48090459442608</v>
      </c>
      <c r="BI69" s="32"/>
      <c r="BJ69" s="32">
        <v>631.08743445316907</v>
      </c>
      <c r="BK69" s="32">
        <v>513.75707896538665</v>
      </c>
      <c r="BL69" s="32">
        <v>570.66327721576931</v>
      </c>
      <c r="BM69" s="32">
        <v>661.13269923382711</v>
      </c>
      <c r="BN69" s="32"/>
      <c r="BO69" s="32">
        <v>620.73419671541399</v>
      </c>
      <c r="BP69" s="32">
        <v>629.92452219329107</v>
      </c>
      <c r="BQ69" s="32">
        <v>585.12531209939743</v>
      </c>
      <c r="BR69" s="32">
        <v>579.90145820189912</v>
      </c>
      <c r="BS69" s="32"/>
      <c r="BT69" s="32">
        <v>725.55624264016501</v>
      </c>
      <c r="BU69" s="32">
        <v>624.10507731997859</v>
      </c>
      <c r="BV69" s="32">
        <v>649.0317542331502</v>
      </c>
      <c r="BW69" s="32">
        <v>546.67992272048741</v>
      </c>
      <c r="BX69" s="32"/>
      <c r="BY69" s="32">
        <v>766.28680951711465</v>
      </c>
      <c r="BZ69" s="32">
        <v>763.57652023425203</v>
      </c>
      <c r="CA69" s="32">
        <v>667.64429300566042</v>
      </c>
      <c r="CB69" s="32">
        <v>745.26413347077494</v>
      </c>
      <c r="CC69" s="32"/>
      <c r="CD69" s="32">
        <v>652.14999919670061</v>
      </c>
      <c r="CE69" s="32">
        <v>678.59574223422214</v>
      </c>
      <c r="CF69" s="32">
        <v>744.25002436306659</v>
      </c>
      <c r="CG69" s="32">
        <v>965.52592169075922</v>
      </c>
      <c r="CH69" s="32"/>
      <c r="CI69" s="32">
        <v>699.35415715715908</v>
      </c>
      <c r="CJ69" s="32">
        <v>880.66362921365044</v>
      </c>
      <c r="CK69" s="32">
        <v>843.62011961600047</v>
      </c>
      <c r="CL69" s="32">
        <v>764.52909496570294</v>
      </c>
      <c r="CM69" s="32"/>
      <c r="CN69" s="32">
        <v>932.61493356859</v>
      </c>
      <c r="CO69" s="32">
        <v>847.170031917183</v>
      </c>
      <c r="CP69" s="32">
        <v>887.57809428914845</v>
      </c>
      <c r="CQ69" s="32">
        <v>846.80966709707536</v>
      </c>
      <c r="CR69" s="32"/>
      <c r="CS69" s="32">
        <v>956.31046125427338</v>
      </c>
      <c r="CT69" s="32">
        <v>855.51852750934347</v>
      </c>
    </row>
    <row r="70" spans="1:98" x14ac:dyDescent="0.3">
      <c r="A70" s="33" t="s">
        <v>252</v>
      </c>
      <c r="B70" s="32">
        <v>31.713891769212601</v>
      </c>
      <c r="C70" s="32">
        <v>36.207040883368698</v>
      </c>
      <c r="D70" s="32">
        <v>31.586260826059601</v>
      </c>
      <c r="E70" s="32">
        <v>36.427704111207099</v>
      </c>
      <c r="F70" s="32"/>
      <c r="G70" s="32">
        <v>47.9045829207789</v>
      </c>
      <c r="H70" s="32">
        <v>55.7364310404379</v>
      </c>
      <c r="I70" s="32">
        <v>60.943901779081799</v>
      </c>
      <c r="J70" s="32">
        <v>53.838826601914398</v>
      </c>
      <c r="K70" s="32"/>
      <c r="L70" s="32">
        <v>53.918070466119801</v>
      </c>
      <c r="M70" s="32">
        <v>54.716589388095102</v>
      </c>
      <c r="N70" s="32">
        <v>58.988183499102298</v>
      </c>
      <c r="O70" s="32">
        <v>49.661362111157899</v>
      </c>
      <c r="P70" s="32"/>
      <c r="Q70" s="32">
        <v>47.305890348129502</v>
      </c>
      <c r="R70" s="32">
        <v>49.657125801303003</v>
      </c>
      <c r="S70" s="32">
        <v>50.077112923729601</v>
      </c>
      <c r="T70" s="32">
        <v>47.4788540743439</v>
      </c>
      <c r="U70" s="32"/>
      <c r="V70" s="32">
        <v>55.3662424852117</v>
      </c>
      <c r="W70" s="32">
        <v>35.298237474767902</v>
      </c>
      <c r="X70" s="32">
        <v>43.0877088072181</v>
      </c>
      <c r="Y70" s="32">
        <v>46.317825716893303</v>
      </c>
      <c r="Z70" s="32"/>
      <c r="AA70" s="32">
        <v>54.411168968225397</v>
      </c>
      <c r="AB70" s="32">
        <v>44.260434156363502</v>
      </c>
      <c r="AC70" s="32">
        <v>54.085642155671003</v>
      </c>
      <c r="AD70" s="32">
        <v>68.360006696731205</v>
      </c>
      <c r="AE70" s="32"/>
      <c r="AF70" s="32">
        <v>66.010434778475201</v>
      </c>
      <c r="AG70" s="32">
        <v>85.542837667311204</v>
      </c>
      <c r="AH70" s="32">
        <v>84.1535680409729</v>
      </c>
      <c r="AI70" s="32">
        <v>87.341159513240697</v>
      </c>
      <c r="AJ70" s="32"/>
      <c r="AK70" s="32">
        <v>77.229571801580505</v>
      </c>
      <c r="AL70" s="32">
        <v>80.323721149039997</v>
      </c>
      <c r="AM70" s="32">
        <v>77.722290325573496</v>
      </c>
      <c r="AN70" s="32">
        <v>70.461791262676002</v>
      </c>
      <c r="AO70" s="32"/>
      <c r="AP70" s="32">
        <v>86.135738825854503</v>
      </c>
      <c r="AQ70" s="32">
        <v>90.6033711441859</v>
      </c>
      <c r="AR70" s="32">
        <v>105.007109188882</v>
      </c>
      <c r="AS70" s="32">
        <v>123.149076306368</v>
      </c>
      <c r="AT70" s="32"/>
      <c r="AU70" s="32">
        <v>113.705140771806</v>
      </c>
      <c r="AV70" s="32">
        <v>149.16218987690701</v>
      </c>
      <c r="AW70" s="32">
        <v>160.941417249919</v>
      </c>
      <c r="AX70" s="32">
        <v>158.276415702577</v>
      </c>
      <c r="AY70" s="32"/>
      <c r="AZ70" s="32">
        <v>118.79211770365001</v>
      </c>
      <c r="BA70" s="32">
        <v>102.954693030277</v>
      </c>
      <c r="BB70" s="32">
        <v>109.23769985330399</v>
      </c>
      <c r="BC70" s="32">
        <v>107.161125635818</v>
      </c>
      <c r="BD70" s="32"/>
      <c r="BE70" s="32">
        <v>128.05538287732</v>
      </c>
      <c r="BF70" s="32">
        <v>105.098441991775</v>
      </c>
      <c r="BG70" s="32">
        <v>89.235301343247301</v>
      </c>
      <c r="BH70" s="32">
        <v>106.089186919394</v>
      </c>
      <c r="BI70" s="32"/>
      <c r="BJ70" s="32">
        <v>126.92221538342901</v>
      </c>
      <c r="BK70" s="32">
        <v>157.80890351898199</v>
      </c>
      <c r="BL70" s="32">
        <v>176.614294890037</v>
      </c>
      <c r="BM70" s="32">
        <v>161.64698727463599</v>
      </c>
      <c r="BN70" s="32"/>
      <c r="BO70" s="32">
        <v>193.84110344891499</v>
      </c>
      <c r="BP70" s="32">
        <v>191.121039994645</v>
      </c>
      <c r="BQ70" s="32">
        <v>164.49327798532099</v>
      </c>
      <c r="BR70" s="32">
        <v>116.22291111750199</v>
      </c>
      <c r="BS70" s="32"/>
      <c r="BT70" s="32">
        <v>154.985069521215</v>
      </c>
      <c r="BU70" s="32">
        <v>165.37713703786699</v>
      </c>
      <c r="BV70" s="32">
        <v>191.70046881463099</v>
      </c>
      <c r="BW70" s="32">
        <v>194.994777690322</v>
      </c>
      <c r="BX70" s="32"/>
      <c r="BY70" s="32">
        <v>158.792377425909</v>
      </c>
      <c r="BZ70" s="32">
        <v>214.24245147376899</v>
      </c>
      <c r="CA70" s="32">
        <v>163.94888072715901</v>
      </c>
      <c r="CB70" s="32">
        <v>195.30753414535999</v>
      </c>
      <c r="CC70" s="32"/>
      <c r="CD70" s="32">
        <v>169.59298687469899</v>
      </c>
      <c r="CE70" s="32">
        <v>161.09153881649701</v>
      </c>
      <c r="CF70" s="32">
        <v>188.66420910861899</v>
      </c>
      <c r="CG70" s="32">
        <v>208.47857771543599</v>
      </c>
      <c r="CH70" s="32"/>
      <c r="CI70" s="32">
        <v>220.75890774600899</v>
      </c>
      <c r="CJ70" s="32">
        <v>135.97871136443399</v>
      </c>
      <c r="CK70" s="32">
        <v>152.31953370294201</v>
      </c>
      <c r="CL70" s="32">
        <v>315.252846234103</v>
      </c>
      <c r="CM70" s="32"/>
      <c r="CN70" s="32">
        <v>146.374101677688</v>
      </c>
      <c r="CO70" s="32">
        <v>276.75794827542001</v>
      </c>
      <c r="CP70" s="32">
        <v>241.77158580054501</v>
      </c>
      <c r="CQ70" s="32">
        <v>166.17633550513699</v>
      </c>
      <c r="CR70" s="32"/>
      <c r="CS70" s="32">
        <v>169.80808100359701</v>
      </c>
      <c r="CT70" s="32">
        <v>267.38276632928353</v>
      </c>
    </row>
    <row r="71" spans="1:98" ht="15" thickBot="1" x14ac:dyDescent="0.35">
      <c r="A71" s="33" t="s">
        <v>253</v>
      </c>
      <c r="B71" s="32">
        <v>24.151119454281343</v>
      </c>
      <c r="C71" s="32">
        <v>4.8436080670608135</v>
      </c>
      <c r="D71" s="32">
        <v>51.507482918479127</v>
      </c>
      <c r="E71" s="32">
        <v>-82.844964598035858</v>
      </c>
      <c r="F71" s="32"/>
      <c r="G71" s="32">
        <v>11.315003159306571</v>
      </c>
      <c r="H71" s="32">
        <v>63.131727161200843</v>
      </c>
      <c r="I71" s="32">
        <v>-90.505111502410273</v>
      </c>
      <c r="J71" s="32">
        <v>14.502023573322731</v>
      </c>
      <c r="K71" s="32"/>
      <c r="L71" s="32">
        <v>16.44567915021139</v>
      </c>
      <c r="M71" s="32">
        <v>-89.264212472826557</v>
      </c>
      <c r="N71" s="32">
        <v>57.951770144021339</v>
      </c>
      <c r="O71" s="32">
        <v>17.038082029457883</v>
      </c>
      <c r="P71" s="32"/>
      <c r="Q71" s="32">
        <v>-34.380605300412526</v>
      </c>
      <c r="R71" s="32">
        <v>28.593389230463117</v>
      </c>
      <c r="S71" s="32">
        <v>15.123220790056621</v>
      </c>
      <c r="T71" s="32">
        <v>-9.4069681531204878</v>
      </c>
      <c r="U71" s="32"/>
      <c r="V71" s="32">
        <v>-53.687738089902723</v>
      </c>
      <c r="W71" s="32">
        <v>-35.551766675126146</v>
      </c>
      <c r="X71" s="32">
        <v>-4.5594367306293861</v>
      </c>
      <c r="Y71" s="32">
        <v>88.379793738308763</v>
      </c>
      <c r="Z71" s="32"/>
      <c r="AA71" s="32">
        <v>-135.32894460483385</v>
      </c>
      <c r="AB71" s="32">
        <v>-45.36981699043281</v>
      </c>
      <c r="AC71" s="32">
        <v>40.757364379127011</v>
      </c>
      <c r="AD71" s="32">
        <v>146.24373153197439</v>
      </c>
      <c r="AE71" s="32"/>
      <c r="AF71" s="32">
        <v>9.6005136066023624</v>
      </c>
      <c r="AG71" s="32">
        <v>26.306738948744623</v>
      </c>
      <c r="AH71" s="32">
        <v>-18.386918834970402</v>
      </c>
      <c r="AI71" s="32">
        <v>7.1006662796235105</v>
      </c>
      <c r="AJ71" s="32"/>
      <c r="AK71" s="32">
        <v>128.16774044875683</v>
      </c>
      <c r="AL71" s="32">
        <v>10.266384236327212</v>
      </c>
      <c r="AM71" s="32">
        <v>-77.716438088612449</v>
      </c>
      <c r="AN71" s="32">
        <v>-48.423686596468542</v>
      </c>
      <c r="AO71" s="32"/>
      <c r="AP71" s="32">
        <v>54.854684423997242</v>
      </c>
      <c r="AQ71" s="32">
        <v>-23.565027257242946</v>
      </c>
      <c r="AR71" s="32">
        <v>121.0904111530167</v>
      </c>
      <c r="AS71" s="32">
        <v>-123.16706831976944</v>
      </c>
      <c r="AT71" s="32"/>
      <c r="AU71" s="32">
        <v>-1.2679048909344601</v>
      </c>
      <c r="AV71" s="32">
        <v>-26.591782951259574</v>
      </c>
      <c r="AW71" s="32">
        <v>-4.3444540581067486</v>
      </c>
      <c r="AX71" s="32">
        <v>22.45414190030715</v>
      </c>
      <c r="AY71" s="32"/>
      <c r="AZ71" s="32">
        <v>60.743989586092084</v>
      </c>
      <c r="BA71" s="32">
        <v>-10.178843224406592</v>
      </c>
      <c r="BB71" s="32">
        <v>16.603872867703103</v>
      </c>
      <c r="BC71" s="32">
        <v>-27.029019229385085</v>
      </c>
      <c r="BD71" s="32"/>
      <c r="BE71" s="32">
        <v>15.078935536037534</v>
      </c>
      <c r="BF71" s="32">
        <v>-101.00365769691825</v>
      </c>
      <c r="BG71" s="32">
        <v>-37.260905957632531</v>
      </c>
      <c r="BH71" s="32">
        <v>134.35639342408876</v>
      </c>
      <c r="BI71" s="32"/>
      <c r="BJ71" s="32">
        <v>-33.509443761625334</v>
      </c>
      <c r="BK71" s="32">
        <v>117.75097905192342</v>
      </c>
      <c r="BL71" s="32">
        <v>-34.522669458381188</v>
      </c>
      <c r="BM71" s="32">
        <v>-27.257865831913023</v>
      </c>
      <c r="BN71" s="32"/>
      <c r="BO71" s="32">
        <v>72.384865796637314</v>
      </c>
      <c r="BP71" s="32">
        <v>-123.70695221766255</v>
      </c>
      <c r="BQ71" s="32">
        <v>12.958969376601999</v>
      </c>
      <c r="BR71" s="32">
        <v>61.443117044429528</v>
      </c>
      <c r="BS71" s="32"/>
      <c r="BT71" s="32">
        <v>-9.2141522280953723</v>
      </c>
      <c r="BU71" s="32">
        <v>45.664720394457163</v>
      </c>
      <c r="BV71" s="32">
        <v>41.306676122302179</v>
      </c>
      <c r="BW71" s="32">
        <v>-14.26982693594573</v>
      </c>
      <c r="BX71" s="32"/>
      <c r="BY71" s="32">
        <v>6.9395670405642704</v>
      </c>
      <c r="BZ71" s="32">
        <v>-27.875125802639559</v>
      </c>
      <c r="CA71" s="32">
        <v>71.290631919193856</v>
      </c>
      <c r="CB71" s="32">
        <v>-10.810073157112583</v>
      </c>
      <c r="CC71" s="32"/>
      <c r="CD71" s="32">
        <v>77.074970756274979</v>
      </c>
      <c r="CE71" s="32">
        <v>72.582243910997022</v>
      </c>
      <c r="CF71" s="32">
        <v>-88.384419283524949</v>
      </c>
      <c r="CG71" s="32">
        <v>-125.6377953837432</v>
      </c>
      <c r="CH71" s="32"/>
      <c r="CI71" s="32">
        <v>-12.438059311310099</v>
      </c>
      <c r="CJ71" s="32">
        <v>-96.631641843011494</v>
      </c>
      <c r="CK71" s="32">
        <v>36.646312796785423</v>
      </c>
      <c r="CL71" s="32">
        <v>36.745388357539923</v>
      </c>
      <c r="CM71" s="32"/>
      <c r="CN71" s="32">
        <v>-106.57775961593552</v>
      </c>
      <c r="CO71" s="32">
        <v>-13.103138624978783</v>
      </c>
      <c r="CP71" s="32">
        <v>1.1771024449512879</v>
      </c>
      <c r="CQ71" s="32">
        <v>71.727161717065883</v>
      </c>
      <c r="CR71" s="32"/>
      <c r="CS71" s="32">
        <v>55.299790622998898</v>
      </c>
      <c r="CT71" s="32">
        <v>58.159035391624002</v>
      </c>
    </row>
    <row r="72" spans="1:98" ht="15.6" thickTop="1" thickBot="1" x14ac:dyDescent="0.35">
      <c r="A72" s="29" t="s">
        <v>254</v>
      </c>
      <c r="B72" s="30">
        <v>365.42237165926423</v>
      </c>
      <c r="C72" s="30">
        <v>324.76044983284578</v>
      </c>
      <c r="D72" s="30">
        <v>351.36516378400592</v>
      </c>
      <c r="E72" s="30">
        <v>332.14241648847525</v>
      </c>
      <c r="F72" s="30"/>
      <c r="G72" s="30">
        <v>383.52847702455097</v>
      </c>
      <c r="H72" s="30">
        <v>449.52625666834331</v>
      </c>
      <c r="I72" s="30">
        <v>307.17872073126142</v>
      </c>
      <c r="J72" s="30">
        <v>419.07958928391037</v>
      </c>
      <c r="K72" s="30"/>
      <c r="L72" s="30">
        <v>453.21648958333111</v>
      </c>
      <c r="M72" s="30">
        <v>375.3113684707817</v>
      </c>
      <c r="N72" s="30">
        <v>492.21958118224444</v>
      </c>
      <c r="O72" s="30">
        <v>497.29827387263418</v>
      </c>
      <c r="P72" s="30"/>
      <c r="Q72" s="30">
        <v>514.12075750139559</v>
      </c>
      <c r="R72" s="30">
        <v>538.08703274326854</v>
      </c>
      <c r="S72" s="30">
        <v>573.2682831041684</v>
      </c>
      <c r="T72" s="30">
        <v>458.76384370503825</v>
      </c>
      <c r="U72" s="30"/>
      <c r="V72" s="30">
        <v>376.29110613798861</v>
      </c>
      <c r="W72" s="30">
        <v>454.85247851721635</v>
      </c>
      <c r="X72" s="30">
        <v>527.86586983898064</v>
      </c>
      <c r="Y72" s="30">
        <v>540.51923698987753</v>
      </c>
      <c r="Z72" s="30"/>
      <c r="AA72" s="30">
        <v>348.83528774668019</v>
      </c>
      <c r="AB72" s="30">
        <v>582.84355211557681</v>
      </c>
      <c r="AC72" s="30">
        <v>495.62608387408392</v>
      </c>
      <c r="AD72" s="30">
        <v>694.31869602722793</v>
      </c>
      <c r="AE72" s="30"/>
      <c r="AF72" s="30">
        <v>529.91779209419269</v>
      </c>
      <c r="AG72" s="30">
        <v>527.90574806528048</v>
      </c>
      <c r="AH72" s="30">
        <v>491.29181825946239</v>
      </c>
      <c r="AI72" s="30">
        <v>529.35364158106449</v>
      </c>
      <c r="AJ72" s="30"/>
      <c r="AK72" s="30">
        <v>675.71136551081531</v>
      </c>
      <c r="AL72" s="30">
        <v>485.17508147127182</v>
      </c>
      <c r="AM72" s="30">
        <v>433.58655943352846</v>
      </c>
      <c r="AN72" s="30">
        <v>497.81999358438748</v>
      </c>
      <c r="AO72" s="30"/>
      <c r="AP72" s="30">
        <v>517.78679197156634</v>
      </c>
      <c r="AQ72" s="30">
        <v>487.5814810864905</v>
      </c>
      <c r="AR72" s="30">
        <v>659.87802794239292</v>
      </c>
      <c r="AS72" s="30">
        <v>464.44651143314013</v>
      </c>
      <c r="AT72" s="30"/>
      <c r="AU72" s="30">
        <v>587.43966709848451</v>
      </c>
      <c r="AV72" s="30">
        <v>675.43210100458862</v>
      </c>
      <c r="AW72" s="30">
        <v>639.01073072964243</v>
      </c>
      <c r="AX72" s="30">
        <v>662.17742817215174</v>
      </c>
      <c r="AY72" s="30"/>
      <c r="AZ72" s="30">
        <v>698.80977295465129</v>
      </c>
      <c r="BA72" s="30">
        <v>600.58238972647075</v>
      </c>
      <c r="BB72" s="30">
        <v>678.68825444245715</v>
      </c>
      <c r="BC72" s="30">
        <v>646.06801435211605</v>
      </c>
      <c r="BD72" s="30"/>
      <c r="BE72" s="30">
        <v>598.31980301333999</v>
      </c>
      <c r="BF72" s="30">
        <v>638.73887646207572</v>
      </c>
      <c r="BG72" s="30">
        <v>699.23788035549796</v>
      </c>
      <c r="BH72" s="30">
        <v>758.92648493790887</v>
      </c>
      <c r="BI72" s="30"/>
      <c r="BJ72" s="30">
        <v>724.50020607497277</v>
      </c>
      <c r="BK72" s="30">
        <v>789.31696153629207</v>
      </c>
      <c r="BL72" s="30">
        <v>712.75490264742507</v>
      </c>
      <c r="BM72" s="30">
        <v>795.52182067655008</v>
      </c>
      <c r="BN72" s="30"/>
      <c r="BO72" s="30">
        <v>886.96016596096626</v>
      </c>
      <c r="BP72" s="30">
        <v>697.33860997027352</v>
      </c>
      <c r="BQ72" s="30">
        <v>762.57755946132045</v>
      </c>
      <c r="BR72" s="30">
        <v>757.56748636383065</v>
      </c>
      <c r="BS72" s="30"/>
      <c r="BT72" s="30">
        <v>871.32715993328463</v>
      </c>
      <c r="BU72" s="30">
        <v>835.14693475230274</v>
      </c>
      <c r="BV72" s="30">
        <v>882.03889917008337</v>
      </c>
      <c r="BW72" s="30">
        <v>727.40487347486373</v>
      </c>
      <c r="BX72" s="30"/>
      <c r="BY72" s="30">
        <v>932.01875398358789</v>
      </c>
      <c r="BZ72" s="30">
        <v>949.94384590538152</v>
      </c>
      <c r="CA72" s="30">
        <v>902.88380565201328</v>
      </c>
      <c r="CB72" s="30">
        <v>929.76159445902238</v>
      </c>
      <c r="CC72" s="30"/>
      <c r="CD72" s="30">
        <v>898.81795682767461</v>
      </c>
      <c r="CE72" s="30">
        <v>912.26952496171623</v>
      </c>
      <c r="CF72" s="30">
        <v>844.52981418816069</v>
      </c>
      <c r="CG72" s="30">
        <v>1048.366704022452</v>
      </c>
      <c r="CH72" s="30"/>
      <c r="CI72" s="30">
        <v>907.67500559185794</v>
      </c>
      <c r="CJ72" s="30">
        <v>920.01069873507299</v>
      </c>
      <c r="CK72" s="30">
        <v>1032.5859661157278</v>
      </c>
      <c r="CL72" s="30">
        <v>1116.5273295573459</v>
      </c>
      <c r="CM72" s="30"/>
      <c r="CN72" s="30">
        <v>972.41127563034252</v>
      </c>
      <c r="CO72" s="30">
        <v>1110.8248415676242</v>
      </c>
      <c r="CP72" s="30">
        <v>1130.5267825346448</v>
      </c>
      <c r="CQ72" s="30">
        <v>1084.7131643192783</v>
      </c>
      <c r="CR72" s="30"/>
      <c r="CS72" s="30">
        <v>1181.4183328808692</v>
      </c>
      <c r="CT72" s="30">
        <v>1181.060329230251</v>
      </c>
    </row>
    <row r="73" spans="1:98" ht="15.6" thickTop="1" thickBot="1" x14ac:dyDescent="0.35">
      <c r="A73" s="29" t="s">
        <v>255</v>
      </c>
      <c r="B73" s="30">
        <v>541.12479512000937</v>
      </c>
      <c r="C73" s="30">
        <v>537.40963118030993</v>
      </c>
      <c r="D73" s="30">
        <v>540.5163644413293</v>
      </c>
      <c r="E73" s="30">
        <v>551.23711503969832</v>
      </c>
      <c r="F73" s="30"/>
      <c r="G73" s="30">
        <v>532.79821256991352</v>
      </c>
      <c r="H73" s="30">
        <v>552.71115675066835</v>
      </c>
      <c r="I73" s="30">
        <v>624.29199836042085</v>
      </c>
      <c r="J73" s="30">
        <v>573.29588855203008</v>
      </c>
      <c r="K73" s="30"/>
      <c r="L73" s="30">
        <v>583.87630109000702</v>
      </c>
      <c r="M73" s="30">
        <v>624.37903349349381</v>
      </c>
      <c r="N73" s="30">
        <v>530.86924241155964</v>
      </c>
      <c r="O73" s="30">
        <v>535.36402223691152</v>
      </c>
      <c r="P73" s="30"/>
      <c r="Q73" s="30">
        <v>526.64693899520273</v>
      </c>
      <c r="R73" s="30">
        <v>533.67351480627633</v>
      </c>
      <c r="S73" s="30">
        <v>548.54751285870054</v>
      </c>
      <c r="T73" s="30">
        <v>565.89599725594894</v>
      </c>
      <c r="U73" s="30"/>
      <c r="V73" s="30">
        <v>591.82639473659378</v>
      </c>
      <c r="W73" s="30">
        <v>570.67416165174131</v>
      </c>
      <c r="X73" s="30">
        <v>525.86862578108492</v>
      </c>
      <c r="Y73" s="30">
        <v>591.07595906215442</v>
      </c>
      <c r="Z73" s="30"/>
      <c r="AA73" s="30">
        <v>673.99084571427034</v>
      </c>
      <c r="AB73" s="30">
        <v>593.02123878139412</v>
      </c>
      <c r="AC73" s="30">
        <v>576.43786968135691</v>
      </c>
      <c r="AD73" s="30">
        <v>488.47771292982173</v>
      </c>
      <c r="AE73" s="30"/>
      <c r="AF73" s="30">
        <v>535.08359755976721</v>
      </c>
      <c r="AG73" s="30">
        <v>554.9246295979807</v>
      </c>
      <c r="AH73" s="30">
        <v>631.30966267856809</v>
      </c>
      <c r="AI73" s="30">
        <v>606.86411016368265</v>
      </c>
      <c r="AJ73" s="30"/>
      <c r="AK73" s="30">
        <v>576.4284798905536</v>
      </c>
      <c r="AL73" s="30">
        <v>577.23748388420961</v>
      </c>
      <c r="AM73" s="30">
        <v>629.21275278884036</v>
      </c>
      <c r="AN73" s="30">
        <v>629.32528343639638</v>
      </c>
      <c r="AO73" s="30"/>
      <c r="AP73" s="30">
        <v>655.60442045372145</v>
      </c>
      <c r="AQ73" s="30">
        <v>726.56558376302939</v>
      </c>
      <c r="AR73" s="30">
        <v>697.60274159232108</v>
      </c>
      <c r="AS73" s="30">
        <v>681.78325419092801</v>
      </c>
      <c r="AT73" s="30"/>
      <c r="AU73" s="30">
        <v>650.7337673517078</v>
      </c>
      <c r="AV73" s="30">
        <v>624.88671245747378</v>
      </c>
      <c r="AW73" s="30">
        <v>738.21866573995362</v>
      </c>
      <c r="AX73" s="30">
        <v>661.56985445086411</v>
      </c>
      <c r="AY73" s="30"/>
      <c r="AZ73" s="30">
        <v>528.51484086626738</v>
      </c>
      <c r="BA73" s="30">
        <v>671.37741450101203</v>
      </c>
      <c r="BB73" s="30">
        <v>593.1507516384213</v>
      </c>
      <c r="BC73" s="30">
        <v>591.9375475906246</v>
      </c>
      <c r="BD73" s="30"/>
      <c r="BE73" s="30">
        <v>623.63800945364665</v>
      </c>
      <c r="BF73" s="30">
        <v>676.09528352741745</v>
      </c>
      <c r="BG73" s="30">
        <v>617.71402235856112</v>
      </c>
      <c r="BH73" s="30">
        <v>567.82780840944031</v>
      </c>
      <c r="BI73" s="30"/>
      <c r="BJ73" s="30">
        <v>690.83519446633306</v>
      </c>
      <c r="BK73" s="30">
        <v>615.27051393954605</v>
      </c>
      <c r="BL73" s="30">
        <v>702.5535965385335</v>
      </c>
      <c r="BM73" s="30">
        <v>670.38669505559028</v>
      </c>
      <c r="BN73" s="30"/>
      <c r="BO73" s="30">
        <v>620.26221621227796</v>
      </c>
      <c r="BP73" s="30">
        <v>760.99773183279217</v>
      </c>
      <c r="BQ73" s="30">
        <v>687.59916792688614</v>
      </c>
      <c r="BR73" s="30">
        <v>697.20988402804278</v>
      </c>
      <c r="BS73" s="30"/>
      <c r="BT73" s="30">
        <v>701.78148412103201</v>
      </c>
      <c r="BU73" s="30">
        <v>706.43790436976883</v>
      </c>
      <c r="BV73" s="30">
        <v>698.93722922416316</v>
      </c>
      <c r="BW73" s="30">
        <v>773.71038228503664</v>
      </c>
      <c r="BX73" s="30"/>
      <c r="BY73" s="30">
        <v>734.62766779818696</v>
      </c>
      <c r="BZ73" s="30">
        <v>725.01843644935582</v>
      </c>
      <c r="CA73" s="30">
        <v>704.40656053482257</v>
      </c>
      <c r="CB73" s="30">
        <v>868.56733521763408</v>
      </c>
      <c r="CC73" s="30"/>
      <c r="CD73" s="30">
        <v>749.5929504034516</v>
      </c>
      <c r="CE73" s="30">
        <v>782.3024214298465</v>
      </c>
      <c r="CF73" s="30">
        <v>890.65332211551845</v>
      </c>
      <c r="CG73" s="30">
        <v>803.19893912430939</v>
      </c>
      <c r="CH73" s="30"/>
      <c r="CI73" s="30">
        <v>742.95787567034802</v>
      </c>
      <c r="CJ73" s="30">
        <v>798.5692305155635</v>
      </c>
      <c r="CK73" s="30">
        <v>759.95415175425092</v>
      </c>
      <c r="CL73" s="30">
        <v>740.68274205983835</v>
      </c>
      <c r="CM73" s="30"/>
      <c r="CN73" s="30">
        <v>785.51806421618016</v>
      </c>
      <c r="CO73" s="30">
        <v>737.83193039295418</v>
      </c>
      <c r="CP73" s="30">
        <v>687.17332519881438</v>
      </c>
      <c r="CQ73" s="30">
        <v>671.11404376692667</v>
      </c>
      <c r="CR73" s="30"/>
      <c r="CS73" s="30">
        <v>755.52710932949594</v>
      </c>
      <c r="CT73" s="30">
        <v>680.09662350213841</v>
      </c>
    </row>
    <row r="74" spans="1:98" ht="15" thickTop="1" x14ac:dyDescent="0.3">
      <c r="A74" s="34" t="s">
        <v>256</v>
      </c>
      <c r="B74" s="32">
        <v>462.33989838189297</v>
      </c>
      <c r="C74" s="32">
        <v>459.94448407532866</v>
      </c>
      <c r="D74" s="32">
        <v>461.07091550149403</v>
      </c>
      <c r="E74" s="32">
        <v>471.37464628612236</v>
      </c>
      <c r="F74" s="32"/>
      <c r="G74" s="32">
        <v>453.61957023891193</v>
      </c>
      <c r="H74" s="32">
        <v>470.91707940118755</v>
      </c>
      <c r="I74" s="32">
        <v>528.90764152579857</v>
      </c>
      <c r="J74" s="32">
        <v>483.28990335880889</v>
      </c>
      <c r="K74" s="32"/>
      <c r="L74" s="32">
        <v>471.56240174945202</v>
      </c>
      <c r="M74" s="32">
        <v>504.5084061990068</v>
      </c>
      <c r="N74" s="32">
        <v>420.13384216518762</v>
      </c>
      <c r="O74" s="32">
        <v>427.84512055006553</v>
      </c>
      <c r="P74" s="32"/>
      <c r="Q74" s="32">
        <v>436.19279662071131</v>
      </c>
      <c r="R74" s="32">
        <v>442.08046299611431</v>
      </c>
      <c r="S74" s="32">
        <v>453.40263675432345</v>
      </c>
      <c r="T74" s="32">
        <v>465.94609901923536</v>
      </c>
      <c r="U74" s="32"/>
      <c r="V74" s="32">
        <v>481.03990238038278</v>
      </c>
      <c r="W74" s="32">
        <v>459.56140714833731</v>
      </c>
      <c r="X74" s="32">
        <v>418.8398856262429</v>
      </c>
      <c r="Y74" s="32">
        <v>472.29792759480142</v>
      </c>
      <c r="Z74" s="32"/>
      <c r="AA74" s="32">
        <v>542.25731912856941</v>
      </c>
      <c r="AB74" s="32">
        <v>469.98600927434813</v>
      </c>
      <c r="AC74" s="32">
        <v>453.7176422465339</v>
      </c>
      <c r="AD74" s="32">
        <v>376.65377590965574</v>
      </c>
      <c r="AE74" s="32"/>
      <c r="AF74" s="32">
        <v>395.8885688696372</v>
      </c>
      <c r="AG74" s="32">
        <v>407.46590727888167</v>
      </c>
      <c r="AH74" s="32">
        <v>469.83865916646107</v>
      </c>
      <c r="AI74" s="32">
        <v>449.10886468501963</v>
      </c>
      <c r="AJ74" s="32"/>
      <c r="AK74" s="32">
        <v>436.39113233802163</v>
      </c>
      <c r="AL74" s="32">
        <v>437.97162261046162</v>
      </c>
      <c r="AM74" s="32">
        <v>484.09528378232233</v>
      </c>
      <c r="AN74" s="32">
        <v>479.83296126919436</v>
      </c>
      <c r="AO74" s="32"/>
      <c r="AP74" s="32">
        <v>495.89617133823447</v>
      </c>
      <c r="AQ74" s="32">
        <v>555.8639911301234</v>
      </c>
      <c r="AR74" s="32">
        <v>534.88229263891913</v>
      </c>
      <c r="AS74" s="32">
        <v>523.02954489272304</v>
      </c>
      <c r="AT74" s="32"/>
      <c r="AU74" s="32">
        <v>503.10108847444076</v>
      </c>
      <c r="AV74" s="32">
        <v>490.16239371047675</v>
      </c>
      <c r="AW74" s="32">
        <v>585.45849868208461</v>
      </c>
      <c r="AX74" s="32">
        <v>520.55401913299715</v>
      </c>
      <c r="AY74" s="32"/>
      <c r="AZ74" s="32">
        <v>401.16983407980939</v>
      </c>
      <c r="BA74" s="32">
        <v>529.87837849880202</v>
      </c>
      <c r="BB74" s="32">
        <v>463.30571550029629</v>
      </c>
      <c r="BC74" s="32">
        <v>458.76062651741756</v>
      </c>
      <c r="BD74" s="32"/>
      <c r="BE74" s="32">
        <v>488.67348230522566</v>
      </c>
      <c r="BF74" s="32">
        <v>543.19486519019745</v>
      </c>
      <c r="BG74" s="32">
        <v>489.27919945879717</v>
      </c>
      <c r="BH74" s="32">
        <v>437.95957679484627</v>
      </c>
      <c r="BI74" s="32"/>
      <c r="BJ74" s="32">
        <v>501.40449708003109</v>
      </c>
      <c r="BK74" s="32">
        <v>449.62544759091509</v>
      </c>
      <c r="BL74" s="32">
        <v>512.11015521065451</v>
      </c>
      <c r="BM74" s="32">
        <v>482.47990011840125</v>
      </c>
      <c r="BN74" s="32"/>
      <c r="BO74" s="32">
        <v>440.01600139440995</v>
      </c>
      <c r="BP74" s="32">
        <v>562.9206416349482</v>
      </c>
      <c r="BQ74" s="32">
        <v>504.95781829368514</v>
      </c>
      <c r="BR74" s="32">
        <v>517.90653867695573</v>
      </c>
      <c r="BS74" s="32"/>
      <c r="BT74" s="32">
        <v>493.34660413857398</v>
      </c>
      <c r="BU74" s="32">
        <v>514.68562618132285</v>
      </c>
      <c r="BV74" s="32">
        <v>506.52201419556718</v>
      </c>
      <c r="BW74" s="32">
        <v>568.52775548453667</v>
      </c>
      <c r="BX74" s="32"/>
      <c r="BY74" s="32">
        <v>550.76672586275492</v>
      </c>
      <c r="BZ74" s="32">
        <v>550.80647398907684</v>
      </c>
      <c r="CA74" s="32">
        <v>532.52951113988354</v>
      </c>
      <c r="CB74" s="32">
        <v>665.76428900828409</v>
      </c>
      <c r="CC74" s="32"/>
      <c r="CD74" s="32">
        <v>587.74053038899262</v>
      </c>
      <c r="CE74" s="32">
        <v>620.39191424970454</v>
      </c>
      <c r="CF74" s="32">
        <v>706.15333950458239</v>
      </c>
      <c r="CG74" s="32">
        <v>633.97884892984644</v>
      </c>
      <c r="CH74" s="32"/>
      <c r="CI74" s="32">
        <v>574.103631904606</v>
      </c>
      <c r="CJ74" s="32">
        <v>622.85497582804953</v>
      </c>
      <c r="CK74" s="32">
        <v>587.14552462517292</v>
      </c>
      <c r="CL74" s="32">
        <v>564.22286764217233</v>
      </c>
      <c r="CM74" s="32"/>
      <c r="CN74" s="32">
        <v>603.47811579440622</v>
      </c>
      <c r="CO74" s="32">
        <v>562.79518734060719</v>
      </c>
      <c r="CP74" s="32">
        <v>523.73622720014339</v>
      </c>
      <c r="CQ74" s="32">
        <v>509.86166109632165</v>
      </c>
      <c r="CR74" s="32"/>
      <c r="CS74" s="32">
        <v>579.97735759184889</v>
      </c>
      <c r="CT74" s="32">
        <v>500.67071681117329</v>
      </c>
    </row>
    <row r="75" spans="1:98" ht="15" thickBot="1" x14ac:dyDescent="0.35">
      <c r="A75" s="35" t="s">
        <v>257</v>
      </c>
      <c r="B75" s="32">
        <v>78.784896738116402</v>
      </c>
      <c r="C75" s="32">
        <v>77.465147104981298</v>
      </c>
      <c r="D75" s="32">
        <v>79.445448939835302</v>
      </c>
      <c r="E75" s="32">
        <v>79.862468753575996</v>
      </c>
      <c r="F75" s="32"/>
      <c r="G75" s="32">
        <v>79.178642331001598</v>
      </c>
      <c r="H75" s="32">
        <v>81.794077349480801</v>
      </c>
      <c r="I75" s="32">
        <v>95.384356834622295</v>
      </c>
      <c r="J75" s="32">
        <v>90.005985193221207</v>
      </c>
      <c r="K75" s="32"/>
      <c r="L75" s="32">
        <v>112.313899340555</v>
      </c>
      <c r="M75" s="32">
        <v>119.87062729448699</v>
      </c>
      <c r="N75" s="32">
        <v>110.735400246372</v>
      </c>
      <c r="O75" s="32">
        <v>107.51890168684599</v>
      </c>
      <c r="P75" s="32"/>
      <c r="Q75" s="32">
        <v>90.454142374491397</v>
      </c>
      <c r="R75" s="32">
        <v>91.593051810161995</v>
      </c>
      <c r="S75" s="32">
        <v>95.144876104377104</v>
      </c>
      <c r="T75" s="32">
        <v>99.949898236713594</v>
      </c>
      <c r="U75" s="32"/>
      <c r="V75" s="32">
        <v>110.786492356211</v>
      </c>
      <c r="W75" s="32">
        <v>111.11275450340401</v>
      </c>
      <c r="X75" s="32">
        <v>107.028740154842</v>
      </c>
      <c r="Y75" s="32">
        <v>118.778031467353</v>
      </c>
      <c r="Z75" s="32"/>
      <c r="AA75" s="32">
        <v>131.73352658570099</v>
      </c>
      <c r="AB75" s="32">
        <v>123.035229507046</v>
      </c>
      <c r="AC75" s="32">
        <v>122.720227434823</v>
      </c>
      <c r="AD75" s="32">
        <v>111.823937020166</v>
      </c>
      <c r="AE75" s="32"/>
      <c r="AF75" s="32">
        <v>139.19502869012999</v>
      </c>
      <c r="AG75" s="32">
        <v>147.458722319099</v>
      </c>
      <c r="AH75" s="32">
        <v>161.47100351210699</v>
      </c>
      <c r="AI75" s="32">
        <v>157.755245478663</v>
      </c>
      <c r="AJ75" s="32"/>
      <c r="AK75" s="32">
        <v>140.037347552532</v>
      </c>
      <c r="AL75" s="32">
        <v>139.26586127374799</v>
      </c>
      <c r="AM75" s="32">
        <v>145.11746900651801</v>
      </c>
      <c r="AN75" s="32">
        <v>149.49232216720199</v>
      </c>
      <c r="AO75" s="32"/>
      <c r="AP75" s="32">
        <v>159.70824911548701</v>
      </c>
      <c r="AQ75" s="32">
        <v>170.701592632906</v>
      </c>
      <c r="AR75" s="32">
        <v>162.72044895340201</v>
      </c>
      <c r="AS75" s="32">
        <v>158.753709298205</v>
      </c>
      <c r="AT75" s="32"/>
      <c r="AU75" s="32">
        <v>147.63267887726701</v>
      </c>
      <c r="AV75" s="32">
        <v>134.724318746997</v>
      </c>
      <c r="AW75" s="32">
        <v>152.76016705786901</v>
      </c>
      <c r="AX75" s="32">
        <v>141.01583531786699</v>
      </c>
      <c r="AY75" s="32"/>
      <c r="AZ75" s="32">
        <v>127.345006786458</v>
      </c>
      <c r="BA75" s="32">
        <v>141.49903600221</v>
      </c>
      <c r="BB75" s="32">
        <v>129.84503613812501</v>
      </c>
      <c r="BC75" s="32">
        <v>133.17692107320701</v>
      </c>
      <c r="BD75" s="32"/>
      <c r="BE75" s="32">
        <v>134.96452714842101</v>
      </c>
      <c r="BF75" s="32">
        <v>132.90041833722</v>
      </c>
      <c r="BG75" s="32">
        <v>128.43482289976399</v>
      </c>
      <c r="BH75" s="32">
        <v>129.86823161459401</v>
      </c>
      <c r="BI75" s="32"/>
      <c r="BJ75" s="32">
        <v>189.430697386302</v>
      </c>
      <c r="BK75" s="32">
        <v>165.64506634863099</v>
      </c>
      <c r="BL75" s="32">
        <v>190.44344132787899</v>
      </c>
      <c r="BM75" s="32">
        <v>187.90679493718901</v>
      </c>
      <c r="BN75" s="32"/>
      <c r="BO75" s="32">
        <v>180.24621481786801</v>
      </c>
      <c r="BP75" s="32">
        <v>198.077090197844</v>
      </c>
      <c r="BQ75" s="32">
        <v>182.641349633201</v>
      </c>
      <c r="BR75" s="32">
        <v>179.30334535108699</v>
      </c>
      <c r="BS75" s="32"/>
      <c r="BT75" s="32">
        <v>208.434879982458</v>
      </c>
      <c r="BU75" s="32">
        <v>191.75227818844601</v>
      </c>
      <c r="BV75" s="32">
        <v>192.41521502859601</v>
      </c>
      <c r="BW75" s="32">
        <v>205.1826268005</v>
      </c>
      <c r="BX75" s="32"/>
      <c r="BY75" s="32">
        <v>183.86094193543201</v>
      </c>
      <c r="BZ75" s="32">
        <v>174.21196246027901</v>
      </c>
      <c r="CA75" s="32">
        <v>171.87704939493901</v>
      </c>
      <c r="CB75" s="32">
        <v>202.80304620934999</v>
      </c>
      <c r="CC75" s="32"/>
      <c r="CD75" s="32">
        <v>161.852420014459</v>
      </c>
      <c r="CE75" s="32">
        <v>161.91050718014199</v>
      </c>
      <c r="CF75" s="32">
        <v>184.499982610936</v>
      </c>
      <c r="CG75" s="32">
        <v>169.22009019446301</v>
      </c>
      <c r="CH75" s="32"/>
      <c r="CI75" s="32">
        <v>168.85424376574201</v>
      </c>
      <c r="CJ75" s="32">
        <v>175.714254687514</v>
      </c>
      <c r="CK75" s="32">
        <v>172.80862712907799</v>
      </c>
      <c r="CL75" s="32">
        <v>176.45987441766599</v>
      </c>
      <c r="CM75" s="32"/>
      <c r="CN75" s="32">
        <v>182.039948421774</v>
      </c>
      <c r="CO75" s="32">
        <v>175.03674305234699</v>
      </c>
      <c r="CP75" s="32">
        <v>163.43709799867099</v>
      </c>
      <c r="CQ75" s="32">
        <v>161.25238267060499</v>
      </c>
      <c r="CR75" s="32"/>
      <c r="CS75" s="32">
        <v>175.549751737647</v>
      </c>
      <c r="CT75" s="32">
        <v>179.42590669096515</v>
      </c>
    </row>
    <row r="76" spans="1:98" ht="15.6" thickTop="1" thickBot="1" x14ac:dyDescent="0.35">
      <c r="A76" s="29" t="s">
        <v>258</v>
      </c>
      <c r="B76" s="30">
        <v>483.41452939723126</v>
      </c>
      <c r="C76" s="30">
        <v>441.06264056139048</v>
      </c>
      <c r="D76" s="30">
        <v>471.61256239667125</v>
      </c>
      <c r="E76" s="30">
        <v>477.39118870522748</v>
      </c>
      <c r="F76" s="30"/>
      <c r="G76" s="30">
        <v>500.40075946244201</v>
      </c>
      <c r="H76" s="30">
        <v>590.51628107106615</v>
      </c>
      <c r="I76" s="30">
        <v>540.03240585821663</v>
      </c>
      <c r="J76" s="30">
        <v>598.8978309652091</v>
      </c>
      <c r="K76" s="30"/>
      <c r="L76" s="30">
        <v>611.65810505492414</v>
      </c>
      <c r="M76" s="30">
        <v>581.430208806937</v>
      </c>
      <c r="N76" s="30">
        <v>626.02930164183226</v>
      </c>
      <c r="O76" s="30">
        <v>617.85926104678322</v>
      </c>
      <c r="P76" s="30"/>
      <c r="Q76" s="30">
        <v>622.49628475121233</v>
      </c>
      <c r="R76" s="30">
        <v>633.24414296072212</v>
      </c>
      <c r="S76" s="30">
        <v>643.66320712465836</v>
      </c>
      <c r="T76" s="30">
        <v>541.14048629624722</v>
      </c>
      <c r="U76" s="30"/>
      <c r="V76" s="30">
        <v>541.80941407747741</v>
      </c>
      <c r="W76" s="30">
        <v>593.94426866830906</v>
      </c>
      <c r="X76" s="30">
        <v>600.45968553803607</v>
      </c>
      <c r="Y76" s="30">
        <v>693.8904518431865</v>
      </c>
      <c r="Z76" s="30"/>
      <c r="AA76" s="30">
        <v>545.60037138574194</v>
      </c>
      <c r="AB76" s="30">
        <v>664.10347175630784</v>
      </c>
      <c r="AC76" s="30">
        <v>550.64770299938755</v>
      </c>
      <c r="AD76" s="30">
        <v>669.20283038974367</v>
      </c>
      <c r="AE76" s="30"/>
      <c r="AF76" s="30">
        <v>600.1609120608797</v>
      </c>
      <c r="AG76" s="30">
        <v>596.59303636235745</v>
      </c>
      <c r="AH76" s="30">
        <v>654.74963347397943</v>
      </c>
      <c r="AI76" s="30">
        <v>644.4544181027843</v>
      </c>
      <c r="AJ76" s="30"/>
      <c r="AK76" s="30">
        <v>721.29736393794963</v>
      </c>
      <c r="AL76" s="30">
        <v>590.40244800120513</v>
      </c>
      <c r="AM76" s="30">
        <v>593.86462642642073</v>
      </c>
      <c r="AN76" s="30">
        <v>627.61856163442496</v>
      </c>
      <c r="AO76" s="30"/>
      <c r="AP76" s="30">
        <v>674.05747264881279</v>
      </c>
      <c r="AQ76" s="30">
        <v>741.72261443578236</v>
      </c>
      <c r="AR76" s="30">
        <v>818.76571383969133</v>
      </c>
      <c r="AS76" s="30">
        <v>637.20319907571127</v>
      </c>
      <c r="AT76" s="30"/>
      <c r="AU76" s="30">
        <v>742.86450072466198</v>
      </c>
      <c r="AV76" s="30">
        <v>731.81028589838127</v>
      </c>
      <c r="AW76" s="30">
        <v>870.82353385385147</v>
      </c>
      <c r="AX76" s="30">
        <v>877.22367952310537</v>
      </c>
      <c r="AY76" s="30"/>
      <c r="AZ76" s="30">
        <v>728.82101920056937</v>
      </c>
      <c r="BA76" s="30">
        <v>776.68492344291963</v>
      </c>
      <c r="BB76" s="30">
        <v>742.97517891737641</v>
      </c>
      <c r="BC76" s="30">
        <v>725.5588784391349</v>
      </c>
      <c r="BD76" s="30"/>
      <c r="BE76" s="30">
        <v>739.37727076054148</v>
      </c>
      <c r="BF76" s="30">
        <v>760.82154736764073</v>
      </c>
      <c r="BG76" s="30">
        <v>796.17804903948945</v>
      </c>
      <c r="BH76" s="30">
        <v>802.75313283232913</v>
      </c>
      <c r="BI76" s="30"/>
      <c r="BJ76" s="30">
        <v>848.73608543603245</v>
      </c>
      <c r="BK76" s="30">
        <v>886.39815640998688</v>
      </c>
      <c r="BL76" s="30">
        <v>848.60269530637538</v>
      </c>
      <c r="BM76" s="30">
        <v>906.79606284760507</v>
      </c>
      <c r="BN76" s="30"/>
      <c r="BO76" s="30">
        <v>929.52725020487526</v>
      </c>
      <c r="BP76" s="30">
        <v>868.19812976931655</v>
      </c>
      <c r="BQ76" s="30">
        <v>864.38709487773838</v>
      </c>
      <c r="BR76" s="30">
        <v>884.09952514806855</v>
      </c>
      <c r="BS76" s="30"/>
      <c r="BT76" s="30">
        <v>912.94043211847054</v>
      </c>
      <c r="BU76" s="30">
        <v>965.35345410722232</v>
      </c>
      <c r="BV76" s="30">
        <v>981.32857387110346</v>
      </c>
      <c r="BW76" s="30">
        <v>952.32853990320382</v>
      </c>
      <c r="BX76" s="30"/>
      <c r="BY76" s="30">
        <v>1072.2895037667647</v>
      </c>
      <c r="BZ76" s="30">
        <v>1035.2394792103871</v>
      </c>
      <c r="CA76" s="30">
        <v>951.98717152635845</v>
      </c>
      <c r="CB76" s="30">
        <v>1082.0748454964896</v>
      </c>
      <c r="CC76" s="30"/>
      <c r="CD76" s="30">
        <v>1037.1556547305574</v>
      </c>
      <c r="CE76" s="30">
        <v>1048.4418927641814</v>
      </c>
      <c r="CF76" s="30">
        <v>1060.6658666080384</v>
      </c>
      <c r="CG76" s="30">
        <v>981.34258589722413</v>
      </c>
      <c r="CH76" s="30"/>
      <c r="CI76" s="30">
        <v>924.63914354444728</v>
      </c>
      <c r="CJ76" s="30">
        <v>952.44964056809931</v>
      </c>
      <c r="CK76" s="30">
        <v>994.83364691419933</v>
      </c>
      <c r="CL76" s="30">
        <v>1126.4735689732552</v>
      </c>
      <c r="CM76" s="30"/>
      <c r="CN76" s="30">
        <v>974.92139034334321</v>
      </c>
      <c r="CO76" s="30">
        <v>1048.2586480973991</v>
      </c>
      <c r="CP76" s="30">
        <v>1072.0222530453163</v>
      </c>
      <c r="CQ76" s="30">
        <v>1001.6260168694395</v>
      </c>
      <c r="CR76" s="30"/>
      <c r="CS76" s="30">
        <v>1091.872821624881</v>
      </c>
      <c r="CT76" s="30">
        <v>1099.4473272518148</v>
      </c>
    </row>
    <row r="77" spans="1:98" ht="15" thickTop="1" x14ac:dyDescent="0.3">
      <c r="A77" s="36" t="s">
        <v>259</v>
      </c>
      <c r="B77" s="32">
        <v>335.09874766402424</v>
      </c>
      <c r="C77" s="32">
        <v>303.13841231834647</v>
      </c>
      <c r="D77" s="32">
        <v>322.09069042865224</v>
      </c>
      <c r="E77" s="32">
        <v>323.64822790953644</v>
      </c>
      <c r="F77" s="32"/>
      <c r="G77" s="32">
        <v>304.04888633148801</v>
      </c>
      <c r="H77" s="32">
        <v>357.57460912520514</v>
      </c>
      <c r="I77" s="32">
        <v>323.14609615762663</v>
      </c>
      <c r="J77" s="32">
        <v>358.97008705609011</v>
      </c>
      <c r="K77" s="32"/>
      <c r="L77" s="32">
        <v>365.2166264209651</v>
      </c>
      <c r="M77" s="32">
        <v>347.29683860114903</v>
      </c>
      <c r="N77" s="32">
        <v>373.55353926464926</v>
      </c>
      <c r="O77" s="32">
        <v>372.57877514534522</v>
      </c>
      <c r="P77" s="32"/>
      <c r="Q77" s="32">
        <v>391.21847528103831</v>
      </c>
      <c r="R77" s="32">
        <v>398.37841805085714</v>
      </c>
      <c r="S77" s="32">
        <v>405.37172913844034</v>
      </c>
      <c r="T77" s="32">
        <v>342.61700363196121</v>
      </c>
      <c r="U77" s="32"/>
      <c r="V77" s="32">
        <v>344.31477800335938</v>
      </c>
      <c r="W77" s="32">
        <v>383.15452558605409</v>
      </c>
      <c r="X77" s="32">
        <v>387.24762638733608</v>
      </c>
      <c r="Y77" s="32">
        <v>457.07719665689251</v>
      </c>
      <c r="Z77" s="32"/>
      <c r="AA77" s="32">
        <v>359.31473247992693</v>
      </c>
      <c r="AB77" s="32">
        <v>444.77526150127784</v>
      </c>
      <c r="AC77" s="32">
        <v>368.41119272737353</v>
      </c>
      <c r="AD77" s="32">
        <v>455.55027463979167</v>
      </c>
      <c r="AE77" s="32"/>
      <c r="AF77" s="32">
        <v>404.21859729990172</v>
      </c>
      <c r="AG77" s="32">
        <v>398.88381841656644</v>
      </c>
      <c r="AH77" s="32">
        <v>445.97782199007844</v>
      </c>
      <c r="AI77" s="32">
        <v>443.36076229345429</v>
      </c>
      <c r="AJ77" s="32"/>
      <c r="AK77" s="32">
        <v>491.56229895319666</v>
      </c>
      <c r="AL77" s="32">
        <v>400.42253870024814</v>
      </c>
      <c r="AM77" s="32">
        <v>408.47470972978874</v>
      </c>
      <c r="AN77" s="32">
        <v>434.337452616767</v>
      </c>
      <c r="AO77" s="32"/>
      <c r="AP77" s="32">
        <v>465.78585300468978</v>
      </c>
      <c r="AQ77" s="32">
        <v>510.80682421380237</v>
      </c>
      <c r="AR77" s="32">
        <v>575.06120988324733</v>
      </c>
      <c r="AS77" s="32">
        <v>443.29611289825925</v>
      </c>
      <c r="AT77" s="32"/>
      <c r="AU77" s="32">
        <v>490.47403650453799</v>
      </c>
      <c r="AV77" s="32">
        <v>476.07403024896428</v>
      </c>
      <c r="AW77" s="32">
        <v>585.23562340309945</v>
      </c>
      <c r="AX77" s="32">
        <v>592.30430984339841</v>
      </c>
      <c r="AY77" s="32"/>
      <c r="AZ77" s="32">
        <v>533.27119948472637</v>
      </c>
      <c r="BA77" s="32">
        <v>569.90408105182769</v>
      </c>
      <c r="BB77" s="32">
        <v>553.59543492660839</v>
      </c>
      <c r="BC77" s="32">
        <v>542.33628453683787</v>
      </c>
      <c r="BD77" s="32"/>
      <c r="BE77" s="32">
        <v>554.44212064700241</v>
      </c>
      <c r="BF77" s="32">
        <v>571.89751224448378</v>
      </c>
      <c r="BG77" s="32">
        <v>603.49291720505641</v>
      </c>
      <c r="BH77" s="32">
        <v>607.89044990345815</v>
      </c>
      <c r="BI77" s="32"/>
      <c r="BJ77" s="32">
        <v>660.96685430695743</v>
      </c>
      <c r="BK77" s="32">
        <v>693.36001713357189</v>
      </c>
      <c r="BL77" s="32">
        <v>664.54285652356941</v>
      </c>
      <c r="BM77" s="32">
        <v>718.71227203590104</v>
      </c>
      <c r="BN77" s="32"/>
      <c r="BO77" s="32">
        <v>710.89204476223824</v>
      </c>
      <c r="BP77" s="32">
        <v>669.61373314363459</v>
      </c>
      <c r="BQ77" s="32">
        <v>663.83201867053435</v>
      </c>
      <c r="BR77" s="32">
        <v>676.62320342359158</v>
      </c>
      <c r="BS77" s="32"/>
      <c r="BT77" s="32">
        <v>691.38184056886053</v>
      </c>
      <c r="BU77" s="32">
        <v>724.18535571021732</v>
      </c>
      <c r="BV77" s="32">
        <v>736.30508124906942</v>
      </c>
      <c r="BW77" s="32">
        <v>718.70772247185278</v>
      </c>
      <c r="BX77" s="32"/>
      <c r="BY77" s="32">
        <v>819.69071972744973</v>
      </c>
      <c r="BZ77" s="32">
        <v>799.23672125948212</v>
      </c>
      <c r="CA77" s="32">
        <v>733.61255239031152</v>
      </c>
      <c r="CB77" s="32">
        <v>831.96500662275662</v>
      </c>
      <c r="CC77" s="32"/>
      <c r="CD77" s="32">
        <v>811.93498686413545</v>
      </c>
      <c r="CE77" s="32">
        <v>820.77369484793235</v>
      </c>
      <c r="CF77" s="32">
        <v>827.00081228282238</v>
      </c>
      <c r="CG77" s="32">
        <v>760.56950600511118</v>
      </c>
      <c r="CH77" s="32"/>
      <c r="CI77" s="32">
        <v>716.68819250273532</v>
      </c>
      <c r="CJ77" s="32">
        <v>729.88293463565935</v>
      </c>
      <c r="CK77" s="32">
        <v>763.04052407841732</v>
      </c>
      <c r="CL77" s="32">
        <v>856.7753487831892</v>
      </c>
      <c r="CM77" s="32"/>
      <c r="CN77" s="32">
        <v>749.21932673713923</v>
      </c>
      <c r="CO77" s="32">
        <v>802.77234387228816</v>
      </c>
      <c r="CP77" s="32">
        <v>817.29230027616336</v>
      </c>
      <c r="CQ77" s="32">
        <v>752.94597914394944</v>
      </c>
      <c r="CR77" s="32"/>
      <c r="CS77" s="32">
        <v>838.24506742437302</v>
      </c>
      <c r="CT77" s="32">
        <v>825.35479292789591</v>
      </c>
    </row>
    <row r="78" spans="1:98" ht="15" thickBot="1" x14ac:dyDescent="0.35">
      <c r="A78" s="35" t="s">
        <v>260</v>
      </c>
      <c r="B78" s="32">
        <v>148.31578173320699</v>
      </c>
      <c r="C78" s="32">
        <v>137.92422824304401</v>
      </c>
      <c r="D78" s="32">
        <v>149.52187196801901</v>
      </c>
      <c r="E78" s="32">
        <v>153.742960795691</v>
      </c>
      <c r="F78" s="32"/>
      <c r="G78" s="32">
        <v>196.351873130954</v>
      </c>
      <c r="H78" s="32">
        <v>232.941671945861</v>
      </c>
      <c r="I78" s="32">
        <v>216.88630970059</v>
      </c>
      <c r="J78" s="32">
        <v>239.92774390911899</v>
      </c>
      <c r="K78" s="32"/>
      <c r="L78" s="32">
        <v>246.44147863395901</v>
      </c>
      <c r="M78" s="32">
        <v>234.133370205788</v>
      </c>
      <c r="N78" s="32">
        <v>252.475762377183</v>
      </c>
      <c r="O78" s="32">
        <v>245.280485901438</v>
      </c>
      <c r="P78" s="32"/>
      <c r="Q78" s="32">
        <v>231.27780947017399</v>
      </c>
      <c r="R78" s="32">
        <v>234.86572490986501</v>
      </c>
      <c r="S78" s="32">
        <v>238.29147798621801</v>
      </c>
      <c r="T78" s="32">
        <v>198.52348266428601</v>
      </c>
      <c r="U78" s="32"/>
      <c r="V78" s="32">
        <v>197.49463607411801</v>
      </c>
      <c r="W78" s="32">
        <v>210.789743082255</v>
      </c>
      <c r="X78" s="32">
        <v>213.21205915069999</v>
      </c>
      <c r="Y78" s="32">
        <v>236.81325518629399</v>
      </c>
      <c r="Z78" s="32"/>
      <c r="AA78" s="32">
        <v>186.28563890581501</v>
      </c>
      <c r="AB78" s="32">
        <v>219.32821025503</v>
      </c>
      <c r="AC78" s="32">
        <v>182.23651027201399</v>
      </c>
      <c r="AD78" s="32">
        <v>213.652555749952</v>
      </c>
      <c r="AE78" s="32"/>
      <c r="AF78" s="32">
        <v>195.94231476097801</v>
      </c>
      <c r="AG78" s="32">
        <v>197.70921794579101</v>
      </c>
      <c r="AH78" s="32">
        <v>208.77181148390099</v>
      </c>
      <c r="AI78" s="32">
        <v>201.09365580932999</v>
      </c>
      <c r="AJ78" s="32"/>
      <c r="AK78" s="32">
        <v>229.735064984753</v>
      </c>
      <c r="AL78" s="32">
        <v>189.97990930095699</v>
      </c>
      <c r="AM78" s="32">
        <v>185.38991669663201</v>
      </c>
      <c r="AN78" s="32">
        <v>193.281109017658</v>
      </c>
      <c r="AO78" s="32"/>
      <c r="AP78" s="32">
        <v>208.27161964412301</v>
      </c>
      <c r="AQ78" s="32">
        <v>230.91579022197999</v>
      </c>
      <c r="AR78" s="32">
        <v>243.704503956444</v>
      </c>
      <c r="AS78" s="32">
        <v>193.90708617745199</v>
      </c>
      <c r="AT78" s="32"/>
      <c r="AU78" s="32">
        <v>252.39046422012399</v>
      </c>
      <c r="AV78" s="32">
        <v>255.73625564941699</v>
      </c>
      <c r="AW78" s="32">
        <v>285.58791045075202</v>
      </c>
      <c r="AX78" s="32">
        <v>284.91936967970702</v>
      </c>
      <c r="AY78" s="32"/>
      <c r="AZ78" s="32">
        <v>195.549819715843</v>
      </c>
      <c r="BA78" s="32">
        <v>206.78084239109199</v>
      </c>
      <c r="BB78" s="32">
        <v>189.37974399076799</v>
      </c>
      <c r="BC78" s="32">
        <v>183.22259390229701</v>
      </c>
      <c r="BD78" s="32"/>
      <c r="BE78" s="32">
        <v>184.93515011353901</v>
      </c>
      <c r="BF78" s="32">
        <v>188.92403512315701</v>
      </c>
      <c r="BG78" s="32">
        <v>192.68513183443301</v>
      </c>
      <c r="BH78" s="32">
        <v>194.86268292887101</v>
      </c>
      <c r="BI78" s="32"/>
      <c r="BJ78" s="32">
        <v>187.769231129075</v>
      </c>
      <c r="BK78" s="32">
        <v>193.038139276415</v>
      </c>
      <c r="BL78" s="32">
        <v>184.059838782806</v>
      </c>
      <c r="BM78" s="32">
        <v>188.08379081170401</v>
      </c>
      <c r="BN78" s="32"/>
      <c r="BO78" s="32">
        <v>218.63520544263699</v>
      </c>
      <c r="BP78" s="32">
        <v>198.58439662568199</v>
      </c>
      <c r="BQ78" s="32">
        <v>200.555076207204</v>
      </c>
      <c r="BR78" s="32">
        <v>207.476321724477</v>
      </c>
      <c r="BS78" s="32"/>
      <c r="BT78" s="32">
        <v>221.55859154960999</v>
      </c>
      <c r="BU78" s="32">
        <v>241.168098397005</v>
      </c>
      <c r="BV78" s="32">
        <v>245.02349262203401</v>
      </c>
      <c r="BW78" s="32">
        <v>233.62081743135101</v>
      </c>
      <c r="BX78" s="32"/>
      <c r="BY78" s="32">
        <v>252.59878403931501</v>
      </c>
      <c r="BZ78" s="32">
        <v>236.00275795090499</v>
      </c>
      <c r="CA78" s="32">
        <v>218.37461913604699</v>
      </c>
      <c r="CB78" s="32">
        <v>250.109838873733</v>
      </c>
      <c r="CC78" s="32"/>
      <c r="CD78" s="32">
        <v>225.22066786642199</v>
      </c>
      <c r="CE78" s="32">
        <v>227.668197916249</v>
      </c>
      <c r="CF78" s="32">
        <v>233.665054325216</v>
      </c>
      <c r="CG78" s="32">
        <v>220.773079892113</v>
      </c>
      <c r="CH78" s="32"/>
      <c r="CI78" s="32">
        <v>207.95095104171199</v>
      </c>
      <c r="CJ78" s="32">
        <v>222.56670593243999</v>
      </c>
      <c r="CK78" s="32">
        <v>231.79312283578199</v>
      </c>
      <c r="CL78" s="32">
        <v>269.69822019006602</v>
      </c>
      <c r="CM78" s="32"/>
      <c r="CN78" s="32">
        <v>225.70206360620401</v>
      </c>
      <c r="CO78" s="32">
        <v>245.48630422511101</v>
      </c>
      <c r="CP78" s="32">
        <v>254.72995276915299</v>
      </c>
      <c r="CQ78" s="32">
        <v>248.68003772549</v>
      </c>
      <c r="CR78" s="32"/>
      <c r="CS78" s="32">
        <v>253.62775420050801</v>
      </c>
      <c r="CT78" s="32">
        <v>274.09253432391887</v>
      </c>
    </row>
    <row r="79" spans="1:98" ht="15.6" thickTop="1" thickBot="1" x14ac:dyDescent="0.35">
      <c r="A79" s="29" t="s">
        <v>243</v>
      </c>
      <c r="B79" s="30">
        <v>1827.787141739326</v>
      </c>
      <c r="C79" s="30">
        <v>1857.8142162315519</v>
      </c>
      <c r="D79" s="30">
        <v>1797.6667344883681</v>
      </c>
      <c r="E79" s="30">
        <v>1892.12846987541</v>
      </c>
      <c r="F79" s="30"/>
      <c r="G79" s="30">
        <v>1874.0083610034073</v>
      </c>
      <c r="H79" s="30">
        <v>1920.3395378116402</v>
      </c>
      <c r="I79" s="30">
        <v>1911.3492953444827</v>
      </c>
      <c r="J79" s="30">
        <v>1931.7748188493717</v>
      </c>
      <c r="K79" s="30"/>
      <c r="L79" s="30">
        <v>1987.1388331478008</v>
      </c>
      <c r="M79" s="30">
        <v>2001.7666327045754</v>
      </c>
      <c r="N79" s="30">
        <v>2002.461165276326</v>
      </c>
      <c r="O79" s="30">
        <v>1979.7165933352417</v>
      </c>
      <c r="P79" s="30"/>
      <c r="Q79" s="30">
        <v>2039.2386561616668</v>
      </c>
      <c r="R79" s="30">
        <v>2037.8847387096052</v>
      </c>
      <c r="S79" s="30">
        <v>2123.7085503497983</v>
      </c>
      <c r="T79" s="30">
        <v>2108.0023107314628</v>
      </c>
      <c r="U79" s="30"/>
      <c r="V79" s="30">
        <v>2117.9726432847938</v>
      </c>
      <c r="W79" s="30">
        <v>2141.9834194331211</v>
      </c>
      <c r="X79" s="30">
        <v>2192.3618466714101</v>
      </c>
      <c r="Y79" s="30">
        <v>2235.9970305708393</v>
      </c>
      <c r="Z79" s="30"/>
      <c r="AA79" s="30">
        <v>2281.1638201956412</v>
      </c>
      <c r="AB79" s="30">
        <v>2316.5147642867037</v>
      </c>
      <c r="AC79" s="30">
        <v>2333.1834963069823</v>
      </c>
      <c r="AD79" s="30">
        <v>2346.6036658397188</v>
      </c>
      <c r="AE79" s="30"/>
      <c r="AF79" s="30">
        <v>2323.5622416953051</v>
      </c>
      <c r="AG79" s="30">
        <v>2373.2407590591843</v>
      </c>
      <c r="AH79" s="30">
        <v>2351.632493305025</v>
      </c>
      <c r="AI79" s="30">
        <v>2416.4965059404849</v>
      </c>
      <c r="AJ79" s="30"/>
      <c r="AK79" s="30">
        <v>2468.4971772459412</v>
      </c>
      <c r="AL79" s="30">
        <v>2398.067232231454</v>
      </c>
      <c r="AM79" s="30">
        <v>2381.2575160033757</v>
      </c>
      <c r="AN79" s="30">
        <v>2544.3760745192308</v>
      </c>
      <c r="AO79" s="30"/>
      <c r="AP79" s="30">
        <v>2524.6414930197561</v>
      </c>
      <c r="AQ79" s="30">
        <v>2505.8991733344774</v>
      </c>
      <c r="AR79" s="30">
        <v>2649.2486726348357</v>
      </c>
      <c r="AS79" s="30">
        <v>2592.4419610109326</v>
      </c>
      <c r="AT79" s="30"/>
      <c r="AU79" s="30">
        <v>2584.5035252520097</v>
      </c>
      <c r="AV79" s="30">
        <v>2762.1909499235335</v>
      </c>
      <c r="AW79" s="30">
        <v>2663.5807183451434</v>
      </c>
      <c r="AX79" s="30">
        <v>2620.3338064793143</v>
      </c>
      <c r="AY79" s="30"/>
      <c r="AZ79" s="30">
        <v>2662.8864111686112</v>
      </c>
      <c r="BA79" s="30">
        <v>2699.3083995149732</v>
      </c>
      <c r="BB79" s="30">
        <v>2738.4292358441849</v>
      </c>
      <c r="BC79" s="30">
        <v>2763.7163373955136</v>
      </c>
      <c r="BD79" s="30"/>
      <c r="BE79" s="30">
        <v>2724.5985481041289</v>
      </c>
      <c r="BF79" s="30">
        <v>2822.1342024974711</v>
      </c>
      <c r="BG79" s="30">
        <v>2808.8945569524185</v>
      </c>
      <c r="BH79" s="30">
        <v>2880.5459561283615</v>
      </c>
      <c r="BI79" s="30"/>
      <c r="BJ79" s="30">
        <v>2877.7698366234927</v>
      </c>
      <c r="BK79" s="30">
        <v>2860.5555143726701</v>
      </c>
      <c r="BL79" s="30">
        <v>2980.0100671930177</v>
      </c>
      <c r="BM79" s="30">
        <v>2981.810581810827</v>
      </c>
      <c r="BN79" s="30"/>
      <c r="BO79" s="30">
        <v>3089.1643185923704</v>
      </c>
      <c r="BP79" s="30">
        <v>3082.3055344941959</v>
      </c>
      <c r="BQ79" s="30">
        <v>3026.1072866837139</v>
      </c>
      <c r="BR79" s="30">
        <v>3034.1375002485502</v>
      </c>
      <c r="BS79" s="30"/>
      <c r="BT79" s="30">
        <v>3202.5247372036624</v>
      </c>
      <c r="BU79" s="30">
        <v>3182.7398371047866</v>
      </c>
      <c r="BV79" s="30">
        <v>3275.0102338738702</v>
      </c>
      <c r="BW79" s="30">
        <v>3232.4741918176769</v>
      </c>
      <c r="BX79" s="30"/>
      <c r="BY79" s="30">
        <v>3303.7227073126232</v>
      </c>
      <c r="BZ79" s="30">
        <v>3372.0930793374482</v>
      </c>
      <c r="CA79" s="30">
        <v>3358.9540468519749</v>
      </c>
      <c r="CB79" s="30">
        <v>3616.5961664979577</v>
      </c>
      <c r="CC79" s="30"/>
      <c r="CD79" s="30">
        <v>3472.9138297771678</v>
      </c>
      <c r="CE79" s="30">
        <v>3578.4116911282958</v>
      </c>
      <c r="CF79" s="30">
        <v>3655.9613289905619</v>
      </c>
      <c r="CG79" s="30">
        <v>3715.5811501039761</v>
      </c>
      <c r="CH79" s="30"/>
      <c r="CI79" s="30">
        <v>3728.0897773948636</v>
      </c>
      <c r="CJ79" s="30">
        <v>3760.6528875161175</v>
      </c>
      <c r="CK79" s="30">
        <v>3778.4959790399662</v>
      </c>
      <c r="CL79" s="30">
        <v>3797.5123560490592</v>
      </c>
      <c r="CM79" s="30"/>
      <c r="CN79" s="30">
        <v>3885.2207403605275</v>
      </c>
      <c r="CO79" s="30">
        <v>3911.2639995073209</v>
      </c>
      <c r="CP79" s="30">
        <v>3921.1381665926556</v>
      </c>
      <c r="CQ79" s="30">
        <v>3907.0981629579369</v>
      </c>
      <c r="CR79" s="30"/>
      <c r="CS79" s="30">
        <v>4011.4062484156575</v>
      </c>
      <c r="CT79" s="30">
        <v>4110.3635245790156</v>
      </c>
    </row>
    <row r="80" spans="1:98" ht="15" thickTop="1" x14ac:dyDescent="0.3"/>
    <row r="82" spans="1:98" ht="21" x14ac:dyDescent="0.4">
      <c r="A82" s="413" t="s">
        <v>261</v>
      </c>
      <c r="B82" s="413"/>
      <c r="C82" s="413"/>
    </row>
    <row r="83" spans="1:98" ht="15" thickBot="1" x14ac:dyDescent="0.35"/>
    <row r="84" spans="1:98" ht="15" thickBot="1" x14ac:dyDescent="0.35">
      <c r="A84" s="9" t="s">
        <v>0</v>
      </c>
      <c r="B84" s="11" t="str">
        <f t="shared" ref="B84:CB84" si="6">B6</f>
        <v>T1_1999</v>
      </c>
      <c r="C84" s="11" t="str">
        <f t="shared" si="6"/>
        <v>T2_1999</v>
      </c>
      <c r="D84" s="11" t="str">
        <f t="shared" si="6"/>
        <v>T3_1999</v>
      </c>
      <c r="E84" s="11" t="str">
        <f t="shared" si="6"/>
        <v>T4_1999</v>
      </c>
      <c r="F84" s="11"/>
      <c r="G84" s="11" t="str">
        <f t="shared" si="6"/>
        <v>T1_2000</v>
      </c>
      <c r="H84" s="11" t="str">
        <f t="shared" si="6"/>
        <v>T2_2000</v>
      </c>
      <c r="I84" s="11" t="str">
        <f t="shared" si="6"/>
        <v>T3_2000</v>
      </c>
      <c r="J84" s="11" t="str">
        <f t="shared" si="6"/>
        <v>T4_2000</v>
      </c>
      <c r="K84" s="11"/>
      <c r="L84" s="11" t="str">
        <f t="shared" si="6"/>
        <v>T1_2001</v>
      </c>
      <c r="M84" s="11" t="str">
        <f t="shared" si="6"/>
        <v>T2_2001</v>
      </c>
      <c r="N84" s="11" t="str">
        <f t="shared" si="6"/>
        <v>T3_2001</v>
      </c>
      <c r="O84" s="11" t="str">
        <f t="shared" si="6"/>
        <v>T4_2001</v>
      </c>
      <c r="P84" s="11"/>
      <c r="Q84" s="11" t="str">
        <f t="shared" si="6"/>
        <v>T1_2002</v>
      </c>
      <c r="R84" s="11" t="str">
        <f t="shared" si="6"/>
        <v>T2_2002</v>
      </c>
      <c r="S84" s="11" t="str">
        <f t="shared" si="6"/>
        <v>T3_2002</v>
      </c>
      <c r="T84" s="11" t="str">
        <f t="shared" si="6"/>
        <v>T4_2002</v>
      </c>
      <c r="U84" s="11"/>
      <c r="V84" s="11" t="str">
        <f t="shared" si="6"/>
        <v>T1_2003</v>
      </c>
      <c r="W84" s="11" t="str">
        <f t="shared" si="6"/>
        <v>T2_2003</v>
      </c>
      <c r="X84" s="11" t="str">
        <f t="shared" si="6"/>
        <v>T3_2003</v>
      </c>
      <c r="Y84" s="11" t="str">
        <f t="shared" si="6"/>
        <v>T4_2003</v>
      </c>
      <c r="Z84" s="11"/>
      <c r="AA84" s="11" t="str">
        <f t="shared" si="6"/>
        <v>T1_2004</v>
      </c>
      <c r="AB84" s="11" t="str">
        <f t="shared" si="6"/>
        <v>T2_2004</v>
      </c>
      <c r="AC84" s="11" t="str">
        <f t="shared" si="6"/>
        <v>T3_2004</v>
      </c>
      <c r="AD84" s="11" t="str">
        <f t="shared" si="6"/>
        <v>T4_2004</v>
      </c>
      <c r="AE84" s="11"/>
      <c r="AF84" s="11" t="str">
        <f t="shared" si="6"/>
        <v>T1_2005</v>
      </c>
      <c r="AG84" s="11" t="str">
        <f t="shared" si="6"/>
        <v>T2_2005</v>
      </c>
      <c r="AH84" s="11" t="str">
        <f t="shared" si="6"/>
        <v>T3_2005</v>
      </c>
      <c r="AI84" s="11" t="str">
        <f t="shared" si="6"/>
        <v>T4_2005</v>
      </c>
      <c r="AJ84" s="11"/>
      <c r="AK84" s="11" t="str">
        <f t="shared" si="6"/>
        <v>T1_2006</v>
      </c>
      <c r="AL84" s="11" t="str">
        <f t="shared" si="6"/>
        <v>T2_2006</v>
      </c>
      <c r="AM84" s="11" t="str">
        <f t="shared" si="6"/>
        <v>T3_2006</v>
      </c>
      <c r="AN84" s="11" t="str">
        <f t="shared" si="6"/>
        <v>T4_2006</v>
      </c>
      <c r="AO84" s="11"/>
      <c r="AP84" s="11" t="str">
        <f t="shared" si="6"/>
        <v>T1_2007</v>
      </c>
      <c r="AQ84" s="11" t="str">
        <f t="shared" si="6"/>
        <v>T2_2007</v>
      </c>
      <c r="AR84" s="11" t="str">
        <f t="shared" si="6"/>
        <v>T3_2007</v>
      </c>
      <c r="AS84" s="11" t="str">
        <f t="shared" si="6"/>
        <v>T4_2007</v>
      </c>
      <c r="AT84" s="11"/>
      <c r="AU84" s="11" t="str">
        <f t="shared" si="6"/>
        <v>T1_2008</v>
      </c>
      <c r="AV84" s="11" t="str">
        <f t="shared" si="6"/>
        <v>T2_2008</v>
      </c>
      <c r="AW84" s="11" t="str">
        <f t="shared" si="6"/>
        <v>T3_2008</v>
      </c>
      <c r="AX84" s="11" t="str">
        <f t="shared" si="6"/>
        <v>T4_2008</v>
      </c>
      <c r="AY84" s="11"/>
      <c r="AZ84" s="11" t="str">
        <f t="shared" si="6"/>
        <v>T1_2009</v>
      </c>
      <c r="BA84" s="11" t="str">
        <f t="shared" si="6"/>
        <v>T2_2009</v>
      </c>
      <c r="BB84" s="11" t="str">
        <f t="shared" si="6"/>
        <v>T3_2009</v>
      </c>
      <c r="BC84" s="11" t="str">
        <f t="shared" si="6"/>
        <v>T4_2009</v>
      </c>
      <c r="BD84" s="11"/>
      <c r="BE84" s="11" t="str">
        <f t="shared" si="6"/>
        <v>T1_2010</v>
      </c>
      <c r="BF84" s="11" t="str">
        <f t="shared" si="6"/>
        <v>T2_2010</v>
      </c>
      <c r="BG84" s="11" t="str">
        <f t="shared" si="6"/>
        <v>T3_2010</v>
      </c>
      <c r="BH84" s="11" t="str">
        <f t="shared" si="6"/>
        <v>T4_2010</v>
      </c>
      <c r="BI84" s="11"/>
      <c r="BJ84" s="11" t="str">
        <f t="shared" si="6"/>
        <v>T1_2011</v>
      </c>
      <c r="BK84" s="11" t="str">
        <f t="shared" si="6"/>
        <v>T2_2011</v>
      </c>
      <c r="BL84" s="11" t="str">
        <f t="shared" si="6"/>
        <v>T3_2011</v>
      </c>
      <c r="BM84" s="11" t="str">
        <f t="shared" si="6"/>
        <v>T4_2011</v>
      </c>
      <c r="BN84" s="11"/>
      <c r="BO84" s="11" t="str">
        <f t="shared" si="6"/>
        <v>T1_2012</v>
      </c>
      <c r="BP84" s="11" t="str">
        <f t="shared" si="6"/>
        <v>T2_2012</v>
      </c>
      <c r="BQ84" s="11" t="str">
        <f t="shared" si="6"/>
        <v>T3_2012</v>
      </c>
      <c r="BR84" s="11" t="str">
        <f t="shared" si="6"/>
        <v>T4_2012</v>
      </c>
      <c r="BS84" s="11"/>
      <c r="BT84" s="11" t="str">
        <f t="shared" si="6"/>
        <v>T1_2013</v>
      </c>
      <c r="BU84" s="11" t="str">
        <f t="shared" si="6"/>
        <v>T2_2013</v>
      </c>
      <c r="BV84" s="11" t="str">
        <f t="shared" si="6"/>
        <v>T3_2013</v>
      </c>
      <c r="BW84" s="11" t="str">
        <f t="shared" si="6"/>
        <v>T4_2013</v>
      </c>
      <c r="BX84" s="11"/>
      <c r="BY84" s="11" t="str">
        <f t="shared" si="6"/>
        <v>T1_2014</v>
      </c>
      <c r="BZ84" s="11" t="str">
        <f t="shared" si="6"/>
        <v>T2_2014</v>
      </c>
      <c r="CA84" s="11" t="str">
        <f t="shared" si="6"/>
        <v>T3_2014</v>
      </c>
      <c r="CB84" s="11" t="str">
        <f t="shared" si="6"/>
        <v>T4_2014</v>
      </c>
      <c r="CC84" s="11"/>
      <c r="CD84" s="11" t="str">
        <f t="shared" ref="CD84:CS84" si="7">CD6</f>
        <v>T1_2015</v>
      </c>
      <c r="CE84" s="11" t="str">
        <f t="shared" si="7"/>
        <v>T2_2015</v>
      </c>
      <c r="CF84" s="11" t="str">
        <f t="shared" si="7"/>
        <v>T3_2015</v>
      </c>
      <c r="CG84" s="11" t="str">
        <f t="shared" si="7"/>
        <v>T4_2015</v>
      </c>
      <c r="CH84" s="11"/>
      <c r="CI84" s="11" t="str">
        <f t="shared" si="7"/>
        <v>T1_2016</v>
      </c>
      <c r="CJ84" s="11" t="str">
        <f t="shared" si="7"/>
        <v>T2_2016</v>
      </c>
      <c r="CK84" s="11" t="str">
        <f t="shared" si="7"/>
        <v>T3_2016</v>
      </c>
      <c r="CL84" s="11" t="str">
        <f t="shared" si="7"/>
        <v>T4_2016</v>
      </c>
      <c r="CM84" s="11"/>
      <c r="CN84" s="11" t="str">
        <f t="shared" si="7"/>
        <v>T1_2017</v>
      </c>
      <c r="CO84" s="11" t="str">
        <f t="shared" si="7"/>
        <v>T2_2017</v>
      </c>
      <c r="CP84" s="11" t="str">
        <f t="shared" si="7"/>
        <v>T3_2017</v>
      </c>
      <c r="CQ84" s="11" t="str">
        <f t="shared" si="7"/>
        <v>T4_2017</v>
      </c>
      <c r="CR84" s="11"/>
      <c r="CS84" s="11" t="str">
        <f t="shared" si="7"/>
        <v>T1_2018</v>
      </c>
      <c r="CT84" s="11" t="s">
        <v>269</v>
      </c>
    </row>
    <row r="85" spans="1:98" ht="15.6" thickTop="1" thickBot="1" x14ac:dyDescent="0.35">
      <c r="A85" s="29" t="s">
        <v>247</v>
      </c>
      <c r="B85" s="30">
        <v>1293.8449807839086</v>
      </c>
      <c r="C85" s="30">
        <v>1332.2766736429064</v>
      </c>
      <c r="D85" s="30">
        <v>1267.6848922034208</v>
      </c>
      <c r="E85" s="30">
        <v>1372.9422079331396</v>
      </c>
      <c r="F85" s="30"/>
      <c r="G85" s="30">
        <v>1352.3978459350294</v>
      </c>
      <c r="H85" s="30">
        <v>1403.2480704829782</v>
      </c>
      <c r="I85" s="30">
        <v>1440.8991662230953</v>
      </c>
      <c r="J85" s="30">
        <v>1479.0042522669869</v>
      </c>
      <c r="K85" s="30"/>
      <c r="L85" s="30">
        <v>1466.933818244353</v>
      </c>
      <c r="M85" s="30">
        <v>1516.805721336546</v>
      </c>
      <c r="N85" s="30">
        <v>1567.2387640860975</v>
      </c>
      <c r="O85" s="30">
        <v>1508.0621680482643</v>
      </c>
      <c r="P85" s="30"/>
      <c r="Q85" s="30">
        <v>1580.9066521156424</v>
      </c>
      <c r="R85" s="30">
        <v>1601.5738280723738</v>
      </c>
      <c r="S85" s="30">
        <v>1652.7872428690384</v>
      </c>
      <c r="T85" s="30">
        <v>1655.612112884538</v>
      </c>
      <c r="U85" s="30"/>
      <c r="V85" s="30">
        <v>1680.5749672962622</v>
      </c>
      <c r="W85" s="30">
        <v>1693.2403429283434</v>
      </c>
      <c r="X85" s="30">
        <v>1743.9212698289646</v>
      </c>
      <c r="Y85" s="30">
        <v>1824.8084285943337</v>
      </c>
      <c r="Z85" s="30"/>
      <c r="AA85" s="30">
        <v>1815.9534338206715</v>
      </c>
      <c r="AB85" s="30">
        <v>1812.5161683186088</v>
      </c>
      <c r="AC85" s="30">
        <v>1820.542481127768</v>
      </c>
      <c r="AD85" s="30">
        <v>1840.1867198459947</v>
      </c>
      <c r="AE85" s="30"/>
      <c r="AF85" s="30">
        <v>1851.5111155715792</v>
      </c>
      <c r="AG85" s="30">
        <v>1871.7965391159364</v>
      </c>
      <c r="AH85" s="30">
        <v>1895.8392970755442</v>
      </c>
      <c r="AI85" s="30">
        <v>1935.0920482369443</v>
      </c>
      <c r="AJ85" s="30"/>
      <c r="AK85" s="30">
        <v>1992.1253969528736</v>
      </c>
      <c r="AL85" s="30">
        <v>1981.3722284620565</v>
      </c>
      <c r="AM85" s="30">
        <v>1991.5914992568933</v>
      </c>
      <c r="AN85" s="30">
        <v>2103.5518753281767</v>
      </c>
      <c r="AO85" s="30"/>
      <c r="AP85" s="30">
        <v>2089.6114621315492</v>
      </c>
      <c r="AQ85" s="30">
        <v>2093.2556738498147</v>
      </c>
      <c r="AR85" s="30">
        <v>2199.9683020722705</v>
      </c>
      <c r="AS85" s="30">
        <v>2179.6315619463671</v>
      </c>
      <c r="AT85" s="30"/>
      <c r="AU85" s="30">
        <v>2258.6296208141875</v>
      </c>
      <c r="AV85" s="30">
        <v>2407.7457936742526</v>
      </c>
      <c r="AW85" s="30">
        <v>2362.8007376562146</v>
      </c>
      <c r="AX85" s="30">
        <v>2402.885847855347</v>
      </c>
      <c r="AY85" s="30"/>
      <c r="AZ85" s="30">
        <v>2423.9322851979209</v>
      </c>
      <c r="BA85" s="30">
        <v>2494.5488407778685</v>
      </c>
      <c r="BB85" s="30">
        <v>2515.7811996141381</v>
      </c>
      <c r="BC85" s="30">
        <v>2554.1636744100788</v>
      </c>
      <c r="BD85" s="30"/>
      <c r="BE85" s="30">
        <v>2532.0764658898715</v>
      </c>
      <c r="BF85" s="30">
        <v>2592.0143090959405</v>
      </c>
      <c r="BG85" s="30">
        <v>2648.2827167032001</v>
      </c>
      <c r="BH85" s="30">
        <v>2790.1695083109885</v>
      </c>
      <c r="BI85" s="30"/>
      <c r="BJ85" s="30">
        <v>2689.6691662548687</v>
      </c>
      <c r="BK85" s="30">
        <v>2752.5375425589082</v>
      </c>
      <c r="BL85" s="30">
        <v>2869.2594699152037</v>
      </c>
      <c r="BM85" s="30">
        <v>2891.5798212710224</v>
      </c>
      <c r="BN85" s="30"/>
      <c r="BO85" s="30">
        <v>3034.4272320163295</v>
      </c>
      <c r="BP85" s="30">
        <v>3048.4285305349481</v>
      </c>
      <c r="BQ85" s="30">
        <v>2988.1157829943322</v>
      </c>
      <c r="BR85" s="30">
        <v>3020.8134544543909</v>
      </c>
      <c r="BS85" s="30"/>
      <c r="BT85" s="30">
        <v>3157.9204351712765</v>
      </c>
      <c r="BU85" s="30">
        <v>3207.8540567486771</v>
      </c>
      <c r="BV85" s="30">
        <v>3317.5189069422081</v>
      </c>
      <c r="BW85" s="30">
        <v>3328.5456011378405</v>
      </c>
      <c r="BX85" s="30"/>
      <c r="BY85" s="30">
        <v>3374.3139063869312</v>
      </c>
      <c r="BZ85" s="30">
        <v>3464.9033362044793</v>
      </c>
      <c r="CA85" s="30">
        <v>3428.6040501369062</v>
      </c>
      <c r="CB85" s="30">
        <v>3748.7917072716855</v>
      </c>
      <c r="CC85" s="30"/>
      <c r="CD85" s="30">
        <v>3702.7128274684173</v>
      </c>
      <c r="CE85" s="30">
        <v>3826.2113696818715</v>
      </c>
      <c r="CF85" s="30">
        <v>3910.9004472903662</v>
      </c>
      <c r="CG85" s="30">
        <v>3728.5993555593477</v>
      </c>
      <c r="CH85" s="30"/>
      <c r="CI85" s="30">
        <v>3917.955744785459</v>
      </c>
      <c r="CJ85" s="30">
        <v>3939.8697536793752</v>
      </c>
      <c r="CK85" s="30">
        <v>3889.221626041015</v>
      </c>
      <c r="CL85" s="30">
        <v>4040.9468754941499</v>
      </c>
      <c r="CM85" s="30"/>
      <c r="CN85" s="30">
        <v>4097.6235664425549</v>
      </c>
      <c r="CO85" s="30">
        <v>4062.1729067686274</v>
      </c>
      <c r="CP85" s="30">
        <v>4166.2341597841078</v>
      </c>
      <c r="CQ85" s="30">
        <v>4188.2715987105075</v>
      </c>
      <c r="CR85" s="30"/>
      <c r="CS85" s="30">
        <v>4199.166533254157</v>
      </c>
      <c r="CT85" s="30">
        <v>4511.7090478866603</v>
      </c>
    </row>
    <row r="86" spans="1:98" ht="15" thickTop="1" x14ac:dyDescent="0.3">
      <c r="A86" s="31" t="s">
        <v>248</v>
      </c>
      <c r="B86" s="32">
        <v>1109.4147081247195</v>
      </c>
      <c r="C86" s="32">
        <v>1134.8983021248405</v>
      </c>
      <c r="D86" s="32">
        <v>1128.8257275455228</v>
      </c>
      <c r="E86" s="32">
        <v>1145.1174243607556</v>
      </c>
      <c r="F86" s="32"/>
      <c r="G86" s="32">
        <v>1181.4463934756693</v>
      </c>
      <c r="H86" s="32">
        <v>1215.6771269044111</v>
      </c>
      <c r="I86" s="32">
        <v>1248.0408759533802</v>
      </c>
      <c r="J86" s="32">
        <v>1263.1862002505318</v>
      </c>
      <c r="K86" s="32"/>
      <c r="L86" s="32">
        <v>1259.6281390286881</v>
      </c>
      <c r="M86" s="32">
        <v>1300.6303685237349</v>
      </c>
      <c r="N86" s="32">
        <v>1323.9430999694596</v>
      </c>
      <c r="O86" s="32">
        <v>1285.6114700594474</v>
      </c>
      <c r="P86" s="32"/>
      <c r="Q86" s="32">
        <v>1343.5192279839403</v>
      </c>
      <c r="R86" s="32">
        <v>1376.8026733384827</v>
      </c>
      <c r="S86" s="32">
        <v>1427.5318428223784</v>
      </c>
      <c r="T86" s="32">
        <v>1432.2975674833849</v>
      </c>
      <c r="U86" s="32"/>
      <c r="V86" s="32">
        <v>1444.1565696992852</v>
      </c>
      <c r="W86" s="32">
        <v>1465.2669667135353</v>
      </c>
      <c r="X86" s="32">
        <v>1497.5348117110746</v>
      </c>
      <c r="Y86" s="32">
        <v>1561.5019765882198</v>
      </c>
      <c r="Z86" s="32"/>
      <c r="AA86" s="32">
        <v>1541.3687307113396</v>
      </c>
      <c r="AB86" s="32">
        <v>1551.0265842382578</v>
      </c>
      <c r="AC86" s="32">
        <v>1565.8282422866041</v>
      </c>
      <c r="AD86" s="32">
        <v>1598.6052120693616</v>
      </c>
      <c r="AE86" s="32"/>
      <c r="AF86" s="32">
        <v>1599.6197570517622</v>
      </c>
      <c r="AG86" s="32">
        <v>1585.4207505752083</v>
      </c>
      <c r="AH86" s="32">
        <v>1662.8117924045182</v>
      </c>
      <c r="AI86" s="32">
        <v>1669.6376999685142</v>
      </c>
      <c r="AJ86" s="32"/>
      <c r="AK86" s="32">
        <v>1742.5710643798616</v>
      </c>
      <c r="AL86" s="32">
        <v>1714.9559729725445</v>
      </c>
      <c r="AM86" s="32">
        <v>1730.3678549907982</v>
      </c>
      <c r="AN86" s="32">
        <v>1838.8291076567957</v>
      </c>
      <c r="AO86" s="32"/>
      <c r="AP86" s="32">
        <v>1801.40242651891</v>
      </c>
      <c r="AQ86" s="32">
        <v>1838.0657743990857</v>
      </c>
      <c r="AR86" s="32">
        <v>1897.7183900588516</v>
      </c>
      <c r="AS86" s="32">
        <v>1915.8584090231541</v>
      </c>
      <c r="AT86" s="32"/>
      <c r="AU86" s="32">
        <v>1954.5689444984296</v>
      </c>
      <c r="AV86" s="32">
        <v>2081.4474415689415</v>
      </c>
      <c r="AW86" s="32">
        <v>2024.3653795881464</v>
      </c>
      <c r="AX86" s="32">
        <v>2058.335234344484</v>
      </c>
      <c r="AY86" s="32"/>
      <c r="AZ86" s="32">
        <v>2098.9251791206871</v>
      </c>
      <c r="BA86" s="32">
        <v>2135.1807920974134</v>
      </c>
      <c r="BB86" s="32">
        <v>2153.1916636715273</v>
      </c>
      <c r="BC86" s="32">
        <v>2175.6683651103776</v>
      </c>
      <c r="BD86" s="32"/>
      <c r="BE86" s="32">
        <v>2207.8718530973265</v>
      </c>
      <c r="BF86" s="32">
        <v>2229.4482836889406</v>
      </c>
      <c r="BG86" s="32">
        <v>2290.4271354139992</v>
      </c>
      <c r="BH86" s="32">
        <v>2360.0157277997346</v>
      </c>
      <c r="BI86" s="32"/>
      <c r="BJ86" s="32">
        <v>2320.6660097867207</v>
      </c>
      <c r="BK86" s="32">
        <v>2357.7291926258122</v>
      </c>
      <c r="BL86" s="32">
        <v>2410.3940257393156</v>
      </c>
      <c r="BM86" s="32">
        <v>2437.6947718481542</v>
      </c>
      <c r="BN86" s="32"/>
      <c r="BO86" s="32">
        <v>2553.0524114561354</v>
      </c>
      <c r="BP86" s="32">
        <v>2562.358226994289</v>
      </c>
      <c r="BQ86" s="32">
        <v>2567.5309826025632</v>
      </c>
      <c r="BR86" s="32">
        <v>2593.3943789470131</v>
      </c>
      <c r="BS86" s="32"/>
      <c r="BT86" s="32">
        <v>2676.1480102613814</v>
      </c>
      <c r="BU86" s="32">
        <v>2765.9175528991959</v>
      </c>
      <c r="BV86" s="32">
        <v>2760.3001551572602</v>
      </c>
      <c r="BW86" s="32">
        <v>2839.5282816821646</v>
      </c>
      <c r="BX86" s="32"/>
      <c r="BY86" s="32">
        <v>2911.8903065237791</v>
      </c>
      <c r="BZ86" s="32">
        <v>2929.1161070056705</v>
      </c>
      <c r="CA86" s="32">
        <v>2928.3969273786361</v>
      </c>
      <c r="CB86" s="32">
        <v>3147.4646590919165</v>
      </c>
      <c r="CC86" s="32"/>
      <c r="CD86" s="32">
        <v>3157.5748438993551</v>
      </c>
      <c r="CE86" s="32">
        <v>3219.8872743739994</v>
      </c>
      <c r="CF86" s="32">
        <v>3279.3562611127199</v>
      </c>
      <c r="CG86" s="32">
        <v>3266.7496206139267</v>
      </c>
      <c r="CH86" s="32"/>
      <c r="CI86" s="32">
        <v>3292.626638029762</v>
      </c>
      <c r="CJ86" s="32">
        <v>3321.9458828087954</v>
      </c>
      <c r="CK86" s="32">
        <v>3373.9358704063052</v>
      </c>
      <c r="CL86" s="32">
        <v>3446.0496087551369</v>
      </c>
      <c r="CM86" s="32"/>
      <c r="CN86" s="32">
        <v>3451.9571853092157</v>
      </c>
      <c r="CO86" s="32">
        <v>3535.1388489028254</v>
      </c>
      <c r="CP86" s="32">
        <v>3551.0547298666716</v>
      </c>
      <c r="CQ86" s="32">
        <v>3532.6657711109556</v>
      </c>
      <c r="CR86" s="32"/>
      <c r="CS86" s="32">
        <v>3582.3194274774378</v>
      </c>
      <c r="CT86" s="32">
        <v>3936.8346641846692</v>
      </c>
    </row>
    <row r="87" spans="1:98" ht="15" thickBot="1" x14ac:dyDescent="0.35">
      <c r="A87" s="33" t="s">
        <v>249</v>
      </c>
      <c r="B87" s="32">
        <v>184.430272659189</v>
      </c>
      <c r="C87" s="32">
        <v>197.37837151806599</v>
      </c>
      <c r="D87" s="32">
        <v>138.85916465789799</v>
      </c>
      <c r="E87" s="32">
        <v>227.82478357238401</v>
      </c>
      <c r="F87" s="32"/>
      <c r="G87" s="32">
        <v>170.95145245936001</v>
      </c>
      <c r="H87" s="32">
        <v>187.57094357856701</v>
      </c>
      <c r="I87" s="32">
        <v>192.85829026971501</v>
      </c>
      <c r="J87" s="32">
        <v>215.818052016455</v>
      </c>
      <c r="K87" s="32"/>
      <c r="L87" s="32">
        <v>207.30567921566501</v>
      </c>
      <c r="M87" s="32">
        <v>216.17535281281101</v>
      </c>
      <c r="N87" s="32">
        <v>243.29566411663799</v>
      </c>
      <c r="O87" s="32">
        <v>222.45069798881701</v>
      </c>
      <c r="P87" s="32"/>
      <c r="Q87" s="32">
        <v>237.38742413170201</v>
      </c>
      <c r="R87" s="32">
        <v>224.771154733891</v>
      </c>
      <c r="S87" s="32">
        <v>225.25540004665999</v>
      </c>
      <c r="T87" s="32">
        <v>223.314545401153</v>
      </c>
      <c r="U87" s="32"/>
      <c r="V87" s="32">
        <v>236.418397596977</v>
      </c>
      <c r="W87" s="32">
        <v>227.97337621480801</v>
      </c>
      <c r="X87" s="32">
        <v>246.38645811788999</v>
      </c>
      <c r="Y87" s="32">
        <v>263.306452006114</v>
      </c>
      <c r="Z87" s="32"/>
      <c r="AA87" s="32">
        <v>274.584703109332</v>
      </c>
      <c r="AB87" s="32">
        <v>261.48958408035099</v>
      </c>
      <c r="AC87" s="32">
        <v>254.71423884116399</v>
      </c>
      <c r="AD87" s="32">
        <v>241.581507776633</v>
      </c>
      <c r="AE87" s="32"/>
      <c r="AF87" s="32">
        <v>251.891358519817</v>
      </c>
      <c r="AG87" s="32">
        <v>286.37578854072802</v>
      </c>
      <c r="AH87" s="32">
        <v>233.02750467102601</v>
      </c>
      <c r="AI87" s="32">
        <v>265.45434826843001</v>
      </c>
      <c r="AJ87" s="32"/>
      <c r="AK87" s="32">
        <v>249.554332573012</v>
      </c>
      <c r="AL87" s="32">
        <v>266.41625548951203</v>
      </c>
      <c r="AM87" s="32">
        <v>261.22364426609499</v>
      </c>
      <c r="AN87" s="32">
        <v>264.72276767138101</v>
      </c>
      <c r="AO87" s="32"/>
      <c r="AP87" s="32">
        <v>288.20903561263901</v>
      </c>
      <c r="AQ87" s="32">
        <v>255.189899450729</v>
      </c>
      <c r="AR87" s="32">
        <v>302.24991201341902</v>
      </c>
      <c r="AS87" s="32">
        <v>263.77315292321299</v>
      </c>
      <c r="AT87" s="32"/>
      <c r="AU87" s="32">
        <v>304.06067631575797</v>
      </c>
      <c r="AV87" s="32">
        <v>326.29835210531098</v>
      </c>
      <c r="AW87" s="32">
        <v>338.43535806806801</v>
      </c>
      <c r="AX87" s="32">
        <v>344.550613510863</v>
      </c>
      <c r="AY87" s="32"/>
      <c r="AZ87" s="32">
        <v>325.00710607723403</v>
      </c>
      <c r="BA87" s="32">
        <v>359.36804868045499</v>
      </c>
      <c r="BB87" s="32">
        <v>362.58953594261101</v>
      </c>
      <c r="BC87" s="32">
        <v>378.49530929970098</v>
      </c>
      <c r="BD87" s="32"/>
      <c r="BE87" s="32">
        <v>324.20461279254499</v>
      </c>
      <c r="BF87" s="32">
        <v>362.56602540699998</v>
      </c>
      <c r="BG87" s="32">
        <v>357.85558128920098</v>
      </c>
      <c r="BH87" s="32">
        <v>430.15378051125401</v>
      </c>
      <c r="BI87" s="32"/>
      <c r="BJ87" s="32">
        <v>369.00315646814801</v>
      </c>
      <c r="BK87" s="32">
        <v>394.808349933096</v>
      </c>
      <c r="BL87" s="32">
        <v>458.865444175888</v>
      </c>
      <c r="BM87" s="32">
        <v>453.88504942286801</v>
      </c>
      <c r="BN87" s="32"/>
      <c r="BO87" s="32">
        <v>481.374820560194</v>
      </c>
      <c r="BP87" s="32">
        <v>486.07030354065898</v>
      </c>
      <c r="BQ87" s="32">
        <v>420.58480039176902</v>
      </c>
      <c r="BR87" s="32">
        <v>427.41907550737801</v>
      </c>
      <c r="BS87" s="32"/>
      <c r="BT87" s="32">
        <v>481.77242490989499</v>
      </c>
      <c r="BU87" s="32">
        <v>441.93650384948103</v>
      </c>
      <c r="BV87" s="32">
        <v>557.21875178494804</v>
      </c>
      <c r="BW87" s="32">
        <v>489.01731945567599</v>
      </c>
      <c r="BX87" s="32"/>
      <c r="BY87" s="32">
        <v>462.42359986315199</v>
      </c>
      <c r="BZ87" s="32">
        <v>535.78722919880897</v>
      </c>
      <c r="CA87" s="32">
        <v>500.20712275826997</v>
      </c>
      <c r="CB87" s="32">
        <v>601.32704817976901</v>
      </c>
      <c r="CC87" s="32"/>
      <c r="CD87" s="32">
        <v>545.13798356906204</v>
      </c>
      <c r="CE87" s="32">
        <v>606.32409530787197</v>
      </c>
      <c r="CF87" s="32">
        <v>631.544186177646</v>
      </c>
      <c r="CG87" s="32">
        <v>461.84973494542101</v>
      </c>
      <c r="CH87" s="32"/>
      <c r="CI87" s="32">
        <v>625.32910675569701</v>
      </c>
      <c r="CJ87" s="32">
        <v>617.92387087058</v>
      </c>
      <c r="CK87" s="32">
        <v>515.28575563470997</v>
      </c>
      <c r="CL87" s="32">
        <v>594.89726673901305</v>
      </c>
      <c r="CM87" s="32"/>
      <c r="CN87" s="32">
        <v>645.66638113333897</v>
      </c>
      <c r="CO87" s="32">
        <v>527.03405786580197</v>
      </c>
      <c r="CP87" s="32">
        <v>615.17942991743598</v>
      </c>
      <c r="CQ87" s="32">
        <v>655.60582759955196</v>
      </c>
      <c r="CR87" s="32"/>
      <c r="CS87" s="32">
        <v>616.84710577671899</v>
      </c>
      <c r="CT87" s="32">
        <v>574.87438370199118</v>
      </c>
    </row>
    <row r="88" spans="1:98" ht="15.6" thickTop="1" thickBot="1" x14ac:dyDescent="0.35">
      <c r="A88" s="29" t="s">
        <v>262</v>
      </c>
      <c r="B88" s="30">
        <v>316.59673190432073</v>
      </c>
      <c r="C88" s="30">
        <v>308.02726447760693</v>
      </c>
      <c r="D88" s="30">
        <v>290.43248316431777</v>
      </c>
      <c r="E88" s="30">
        <v>411.23458565279282</v>
      </c>
      <c r="F88" s="30"/>
      <c r="G88" s="30">
        <v>329.86041372219739</v>
      </c>
      <c r="H88" s="30">
        <v>355.16842890811205</v>
      </c>
      <c r="I88" s="30">
        <v>350.0524165645453</v>
      </c>
      <c r="J88" s="30">
        <v>374.75798270355887</v>
      </c>
      <c r="K88" s="30"/>
      <c r="L88" s="30">
        <v>412.16989512856151</v>
      </c>
      <c r="M88" s="30">
        <v>443.64186540564162</v>
      </c>
      <c r="N88" s="30">
        <v>411.69303376637879</v>
      </c>
      <c r="O88" s="30">
        <v>460.91877619160607</v>
      </c>
      <c r="P88" s="30"/>
      <c r="Q88" s="30">
        <v>479.17183850476937</v>
      </c>
      <c r="R88" s="30">
        <v>462.23558677030007</v>
      </c>
      <c r="S88" s="30">
        <v>490.48857731342935</v>
      </c>
      <c r="T88" s="30">
        <v>410.36928115692376</v>
      </c>
      <c r="U88" s="30"/>
      <c r="V88" s="30">
        <v>428.51718519651615</v>
      </c>
      <c r="W88" s="30">
        <v>500.0767277271928</v>
      </c>
      <c r="X88" s="30">
        <v>531.67444633705702</v>
      </c>
      <c r="Y88" s="30">
        <v>463.29824121767371</v>
      </c>
      <c r="Z88" s="30"/>
      <c r="AA88" s="30">
        <v>469.79054644847366</v>
      </c>
      <c r="AB88" s="30">
        <v>615.8953457272471</v>
      </c>
      <c r="AC88" s="30">
        <v>433.23470764335832</v>
      </c>
      <c r="AD88" s="30">
        <v>534.14896852549441</v>
      </c>
      <c r="AE88" s="30"/>
      <c r="AF88" s="30">
        <v>510.7794092746488</v>
      </c>
      <c r="AG88" s="30">
        <v>497.19223056003989</v>
      </c>
      <c r="AH88" s="30">
        <v>510.3338676625192</v>
      </c>
      <c r="AI88" s="30">
        <v>535.54249250279202</v>
      </c>
      <c r="AJ88" s="30"/>
      <c r="AK88" s="30">
        <v>541.43596169212549</v>
      </c>
      <c r="AL88" s="30">
        <v>481.78878997154646</v>
      </c>
      <c r="AM88" s="30">
        <v>518.38343541661743</v>
      </c>
      <c r="AN88" s="30">
        <v>572.49281291971067</v>
      </c>
      <c r="AO88" s="30"/>
      <c r="AP88" s="30">
        <v>486.36129946951746</v>
      </c>
      <c r="AQ88" s="30">
        <v>546.72622832291199</v>
      </c>
      <c r="AR88" s="30">
        <v>567.18748092713793</v>
      </c>
      <c r="AS88" s="30">
        <v>626.9649912804324</v>
      </c>
      <c r="AT88" s="30"/>
      <c r="AU88" s="30">
        <v>660.88450001345655</v>
      </c>
      <c r="AV88" s="30">
        <v>783.70086324487784</v>
      </c>
      <c r="AW88" s="30">
        <v>715.71230877114715</v>
      </c>
      <c r="AX88" s="30">
        <v>705.98532797051757</v>
      </c>
      <c r="AY88" s="30"/>
      <c r="AZ88" s="30">
        <v>721.93780514205866</v>
      </c>
      <c r="BA88" s="30">
        <v>678.64531753144877</v>
      </c>
      <c r="BB88" s="30">
        <v>744.23477364013468</v>
      </c>
      <c r="BC88" s="30">
        <v>754.38410368635823</v>
      </c>
      <c r="BD88" s="30"/>
      <c r="BE88" s="30">
        <v>653.32577844134187</v>
      </c>
      <c r="BF88" s="30">
        <v>824.72380593065247</v>
      </c>
      <c r="BG88" s="30">
        <v>844.06941369612082</v>
      </c>
      <c r="BH88" s="30">
        <v>716.62000193188499</v>
      </c>
      <c r="BI88" s="30"/>
      <c r="BJ88" s="30">
        <v>864.67993063265271</v>
      </c>
      <c r="BK88" s="30">
        <v>750.2211392544757</v>
      </c>
      <c r="BL88" s="30">
        <v>842.81122192253724</v>
      </c>
      <c r="BM88" s="30">
        <v>890.65070819033463</v>
      </c>
      <c r="BN88" s="30"/>
      <c r="BO88" s="30">
        <v>893.00075998253692</v>
      </c>
      <c r="BP88" s="30">
        <v>893.44611763341709</v>
      </c>
      <c r="BQ88" s="30">
        <v>828.14428167976826</v>
      </c>
      <c r="BR88" s="30">
        <v>767.72884070427858</v>
      </c>
      <c r="BS88" s="30"/>
      <c r="BT88" s="30">
        <v>959.07251543705411</v>
      </c>
      <c r="BU88" s="30">
        <v>867.3336090005696</v>
      </c>
      <c r="BV88" s="30">
        <v>949.33195381964117</v>
      </c>
      <c r="BW88" s="30">
        <v>838.70192174273609</v>
      </c>
      <c r="BX88" s="30"/>
      <c r="BY88" s="30">
        <v>1028.7006629122711</v>
      </c>
      <c r="BZ88" s="30">
        <v>1063.8897855122002</v>
      </c>
      <c r="CA88" s="30">
        <v>933.01142436331997</v>
      </c>
      <c r="CB88" s="30">
        <v>1075.7231272122092</v>
      </c>
      <c r="CC88" s="30"/>
      <c r="CD88" s="30">
        <v>916.07052922052321</v>
      </c>
      <c r="CE88" s="30">
        <v>929.57253303733205</v>
      </c>
      <c r="CF88" s="30">
        <v>1059.8605595940742</v>
      </c>
      <c r="CG88" s="30">
        <v>1308.7953781480696</v>
      </c>
      <c r="CH88" s="30"/>
      <c r="CI88" s="30">
        <v>1008.4708483426243</v>
      </c>
      <c r="CJ88" s="30">
        <v>1111.4011835365538</v>
      </c>
      <c r="CK88" s="30">
        <v>1079.1704204440491</v>
      </c>
      <c r="CL88" s="30">
        <v>1103.7895476767731</v>
      </c>
      <c r="CM88" s="30"/>
      <c r="CN88" s="30">
        <v>1125.1041695221716</v>
      </c>
      <c r="CO88" s="30">
        <v>1175.2327465043859</v>
      </c>
      <c r="CP88" s="30">
        <v>1214.8727951797885</v>
      </c>
      <c r="CQ88" s="30">
        <v>1041.1278538878321</v>
      </c>
      <c r="CR88" s="30"/>
      <c r="CS88" s="30">
        <v>1180.658245697085</v>
      </c>
      <c r="CT88" s="30">
        <v>1232.9229850155295</v>
      </c>
    </row>
    <row r="89" spans="1:98" ht="15" thickTop="1" x14ac:dyDescent="0.3">
      <c r="A89" s="31" t="s">
        <v>251</v>
      </c>
      <c r="B89" s="32">
        <v>285.35120602130121</v>
      </c>
      <c r="C89" s="32">
        <v>273.54743126441491</v>
      </c>
      <c r="D89" s="32">
        <v>259.64652243642109</v>
      </c>
      <c r="E89" s="32">
        <v>376.72490547690103</v>
      </c>
      <c r="F89" s="32"/>
      <c r="G89" s="32">
        <v>286.52985266546671</v>
      </c>
      <c r="H89" s="32">
        <v>305.36542559654725</v>
      </c>
      <c r="I89" s="32">
        <v>295.70687660036731</v>
      </c>
      <c r="J89" s="32">
        <v>324.94808703603235</v>
      </c>
      <c r="K89" s="32"/>
      <c r="L89" s="32">
        <v>360.77890304436193</v>
      </c>
      <c r="M89" s="32">
        <v>391.07321150215432</v>
      </c>
      <c r="N89" s="32">
        <v>355.82163608190587</v>
      </c>
      <c r="O89" s="32">
        <v>413.92981986376589</v>
      </c>
      <c r="P89" s="32"/>
      <c r="Q89" s="32">
        <v>436.08193121342106</v>
      </c>
      <c r="R89" s="32">
        <v>418.8639623518153</v>
      </c>
      <c r="S89" s="32">
        <v>446.99431115084406</v>
      </c>
      <c r="T89" s="32">
        <v>368.39507902934218</v>
      </c>
      <c r="U89" s="32"/>
      <c r="V89" s="32">
        <v>374.31177553120096</v>
      </c>
      <c r="W89" s="32">
        <v>463.83468138783451</v>
      </c>
      <c r="X89" s="32">
        <v>487.61041191008593</v>
      </c>
      <c r="Y89" s="32">
        <v>415.9797316493183</v>
      </c>
      <c r="Z89" s="32"/>
      <c r="AA89" s="32">
        <v>417.99797697832707</v>
      </c>
      <c r="AB89" s="32">
        <v>572.20692872430629</v>
      </c>
      <c r="AC89" s="32">
        <v>380.54385529386883</v>
      </c>
      <c r="AD89" s="32">
        <v>467.71080734807128</v>
      </c>
      <c r="AE89" s="32"/>
      <c r="AF89" s="32">
        <v>443.42049243338226</v>
      </c>
      <c r="AG89" s="32">
        <v>412.8852148839598</v>
      </c>
      <c r="AH89" s="32">
        <v>425.74556359781832</v>
      </c>
      <c r="AI89" s="32">
        <v>448.74872908483951</v>
      </c>
      <c r="AJ89" s="32"/>
      <c r="AK89" s="32">
        <v>463.41794153950616</v>
      </c>
      <c r="AL89" s="32">
        <v>400.9792463553805</v>
      </c>
      <c r="AM89" s="32">
        <v>439.58112062314103</v>
      </c>
      <c r="AN89" s="32">
        <v>499.37269148197237</v>
      </c>
      <c r="AO89" s="32"/>
      <c r="AP89" s="32">
        <v>397.31543826297167</v>
      </c>
      <c r="AQ89" s="32">
        <v>451.1334012894747</v>
      </c>
      <c r="AR89" s="32">
        <v>455.53219837121594</v>
      </c>
      <c r="AS89" s="32">
        <v>493.92896207633737</v>
      </c>
      <c r="AT89" s="32"/>
      <c r="AU89" s="32">
        <v>529.53942193531248</v>
      </c>
      <c r="AV89" s="32">
        <v>618.9292150018448</v>
      </c>
      <c r="AW89" s="32">
        <v>538.16268203707318</v>
      </c>
      <c r="AX89" s="32">
        <v>531.42168102576852</v>
      </c>
      <c r="AY89" s="32"/>
      <c r="AZ89" s="32">
        <v>586.84857619764171</v>
      </c>
      <c r="BA89" s="32">
        <v>561.57972513959578</v>
      </c>
      <c r="BB89" s="32">
        <v>623.70030476101772</v>
      </c>
      <c r="BC89" s="32">
        <v>635.48339390174624</v>
      </c>
      <c r="BD89" s="32"/>
      <c r="BE89" s="32">
        <v>510.98336626982484</v>
      </c>
      <c r="BF89" s="32">
        <v>704.79054318086844</v>
      </c>
      <c r="BG89" s="32">
        <v>740.25745582066486</v>
      </c>
      <c r="BH89" s="32">
        <v>597.60763472864096</v>
      </c>
      <c r="BI89" s="32"/>
      <c r="BJ89" s="32">
        <v>726.85058595665373</v>
      </c>
      <c r="BK89" s="32">
        <v>579.9057954841727</v>
      </c>
      <c r="BL89" s="32">
        <v>647.31609830630623</v>
      </c>
      <c r="BM89" s="32">
        <v>698.87052025286766</v>
      </c>
      <c r="BN89" s="32"/>
      <c r="BO89" s="32">
        <v>690.59040245111896</v>
      </c>
      <c r="BP89" s="32">
        <v>687.62695703511713</v>
      </c>
      <c r="BQ89" s="32">
        <v>642.97849578435921</v>
      </c>
      <c r="BR89" s="32">
        <v>630.42914472940561</v>
      </c>
      <c r="BS89" s="32"/>
      <c r="BT89" s="32">
        <v>768.8454280556341</v>
      </c>
      <c r="BU89" s="32">
        <v>682.33408923538161</v>
      </c>
      <c r="BV89" s="32">
        <v>742.28357755129821</v>
      </c>
      <c r="BW89" s="32">
        <v>635.22090515768707</v>
      </c>
      <c r="BX89" s="32"/>
      <c r="BY89" s="32">
        <v>854.63720479520214</v>
      </c>
      <c r="BZ89" s="32">
        <v>828.58677043842226</v>
      </c>
      <c r="CA89" s="32">
        <v>744.56938132657899</v>
      </c>
      <c r="CB89" s="32">
        <v>856.30364343979716</v>
      </c>
      <c r="CC89" s="32"/>
      <c r="CD89" s="32">
        <v>723.45656410545018</v>
      </c>
      <c r="CE89" s="32">
        <v>744.99478424976007</v>
      </c>
      <c r="CF89" s="32">
        <v>847.67410114893721</v>
      </c>
      <c r="CG89" s="32">
        <v>1084.2144624958516</v>
      </c>
      <c r="CH89" s="32"/>
      <c r="CI89" s="32">
        <v>762.24844940001628</v>
      </c>
      <c r="CJ89" s="32">
        <v>966.7806638199088</v>
      </c>
      <c r="CK89" s="32">
        <v>916.97019395907307</v>
      </c>
      <c r="CL89" s="32">
        <v>772.87312325300309</v>
      </c>
      <c r="CM89" s="32"/>
      <c r="CN89" s="32">
        <v>969.10542364027253</v>
      </c>
      <c r="CO89" s="32">
        <v>873.97773097758795</v>
      </c>
      <c r="CP89" s="32">
        <v>947.34808789630551</v>
      </c>
      <c r="CQ89" s="32">
        <v>867.22219824068907</v>
      </c>
      <c r="CR89" s="32"/>
      <c r="CS89" s="32">
        <v>996.13134219732001</v>
      </c>
      <c r="CT89" s="32">
        <v>927.16890847270315</v>
      </c>
    </row>
    <row r="90" spans="1:98" x14ac:dyDescent="0.3">
      <c r="A90" s="33" t="s">
        <v>252</v>
      </c>
      <c r="B90" s="32">
        <v>31.2455258830195</v>
      </c>
      <c r="C90" s="32">
        <v>34.479833213192002</v>
      </c>
      <c r="D90" s="32">
        <v>30.7859607278967</v>
      </c>
      <c r="E90" s="32">
        <v>34.509680175891802</v>
      </c>
      <c r="F90" s="32"/>
      <c r="G90" s="32">
        <v>43.330561056730701</v>
      </c>
      <c r="H90" s="32">
        <v>49.803003311564801</v>
      </c>
      <c r="I90" s="32">
        <v>54.345539964178002</v>
      </c>
      <c r="J90" s="32">
        <v>49.809895667526497</v>
      </c>
      <c r="K90" s="32"/>
      <c r="L90" s="32">
        <v>51.390992084199603</v>
      </c>
      <c r="M90" s="32">
        <v>52.568653903487302</v>
      </c>
      <c r="N90" s="32">
        <v>55.871397684472903</v>
      </c>
      <c r="O90" s="32">
        <v>46.988956327840199</v>
      </c>
      <c r="P90" s="32"/>
      <c r="Q90" s="32">
        <v>43.089907291348297</v>
      </c>
      <c r="R90" s="32">
        <v>43.371624418484799</v>
      </c>
      <c r="S90" s="32">
        <v>43.494266162585298</v>
      </c>
      <c r="T90" s="32">
        <v>41.974202127581599</v>
      </c>
      <c r="U90" s="32"/>
      <c r="V90" s="32">
        <v>54.205409665315202</v>
      </c>
      <c r="W90" s="32">
        <v>36.242046339358303</v>
      </c>
      <c r="X90" s="32">
        <v>44.064034426971098</v>
      </c>
      <c r="Y90" s="32">
        <v>47.318509568355402</v>
      </c>
      <c r="Z90" s="32"/>
      <c r="AA90" s="32">
        <v>51.792569470146603</v>
      </c>
      <c r="AB90" s="32">
        <v>43.688417002940803</v>
      </c>
      <c r="AC90" s="32">
        <v>52.690852349489496</v>
      </c>
      <c r="AD90" s="32">
        <v>66.438161177423098</v>
      </c>
      <c r="AE90" s="32"/>
      <c r="AF90" s="32">
        <v>67.358916841266506</v>
      </c>
      <c r="AG90" s="32">
        <v>84.307015676080098</v>
      </c>
      <c r="AH90" s="32">
        <v>84.588304064700907</v>
      </c>
      <c r="AI90" s="32">
        <v>86.793763417952505</v>
      </c>
      <c r="AJ90" s="32"/>
      <c r="AK90" s="32">
        <v>78.0180201526193</v>
      </c>
      <c r="AL90" s="32">
        <v>80.809543616165996</v>
      </c>
      <c r="AM90" s="32">
        <v>78.802314793476398</v>
      </c>
      <c r="AN90" s="32">
        <v>73.120121437738305</v>
      </c>
      <c r="AO90" s="32"/>
      <c r="AP90" s="32">
        <v>89.045861206545794</v>
      </c>
      <c r="AQ90" s="32">
        <v>95.592827033437302</v>
      </c>
      <c r="AR90" s="32">
        <v>111.655282555922</v>
      </c>
      <c r="AS90" s="32">
        <v>133.036029204095</v>
      </c>
      <c r="AT90" s="32"/>
      <c r="AU90" s="32">
        <v>131.34507807814401</v>
      </c>
      <c r="AV90" s="32">
        <v>164.77164824303301</v>
      </c>
      <c r="AW90" s="32">
        <v>177.549626734074</v>
      </c>
      <c r="AX90" s="32">
        <v>174.563646944749</v>
      </c>
      <c r="AY90" s="32"/>
      <c r="AZ90" s="32">
        <v>135.08922894441699</v>
      </c>
      <c r="BA90" s="32">
        <v>117.065592391853</v>
      </c>
      <c r="BB90" s="32">
        <v>120.534468879117</v>
      </c>
      <c r="BC90" s="32">
        <v>118.900709784612</v>
      </c>
      <c r="BD90" s="32"/>
      <c r="BE90" s="32">
        <v>142.342412171517</v>
      </c>
      <c r="BF90" s="32">
        <v>119.93326274978401</v>
      </c>
      <c r="BG90" s="32">
        <v>103.811957875456</v>
      </c>
      <c r="BH90" s="32">
        <v>119.012367203244</v>
      </c>
      <c r="BI90" s="32"/>
      <c r="BJ90" s="32">
        <v>137.82934467599901</v>
      </c>
      <c r="BK90" s="32">
        <v>170.315343770303</v>
      </c>
      <c r="BL90" s="32">
        <v>195.49512361623101</v>
      </c>
      <c r="BM90" s="32">
        <v>191.78018793746699</v>
      </c>
      <c r="BN90" s="32"/>
      <c r="BO90" s="32">
        <v>202.41035753141799</v>
      </c>
      <c r="BP90" s="32">
        <v>205.81916059829999</v>
      </c>
      <c r="BQ90" s="32">
        <v>185.16578589540899</v>
      </c>
      <c r="BR90" s="32">
        <v>137.299695974873</v>
      </c>
      <c r="BS90" s="32"/>
      <c r="BT90" s="32">
        <v>190.22708738142001</v>
      </c>
      <c r="BU90" s="32">
        <v>184.99951976518801</v>
      </c>
      <c r="BV90" s="32">
        <v>207.04837626834299</v>
      </c>
      <c r="BW90" s="32">
        <v>203.48101658504899</v>
      </c>
      <c r="BX90" s="32"/>
      <c r="BY90" s="32">
        <v>174.06345811706899</v>
      </c>
      <c r="BZ90" s="32">
        <v>235.303015073778</v>
      </c>
      <c r="CA90" s="32">
        <v>188.44204303674101</v>
      </c>
      <c r="CB90" s="32">
        <v>219.41948377241201</v>
      </c>
      <c r="CC90" s="32"/>
      <c r="CD90" s="32">
        <v>192.613965115073</v>
      </c>
      <c r="CE90" s="32">
        <v>184.57774878757201</v>
      </c>
      <c r="CF90" s="32">
        <v>212.18645844513699</v>
      </c>
      <c r="CG90" s="32">
        <v>224.58091565221801</v>
      </c>
      <c r="CH90" s="32"/>
      <c r="CI90" s="32">
        <v>246.22239894260801</v>
      </c>
      <c r="CJ90" s="32">
        <v>144.62051971664499</v>
      </c>
      <c r="CK90" s="32">
        <v>162.20022648497601</v>
      </c>
      <c r="CL90" s="32">
        <v>330.91642442377002</v>
      </c>
      <c r="CM90" s="32"/>
      <c r="CN90" s="32">
        <v>155.998745881899</v>
      </c>
      <c r="CO90" s="32">
        <v>301.25501552679799</v>
      </c>
      <c r="CP90" s="32">
        <v>267.524707283483</v>
      </c>
      <c r="CQ90" s="32">
        <v>173.90565564714299</v>
      </c>
      <c r="CR90" s="32"/>
      <c r="CS90" s="32">
        <v>184.52690349976501</v>
      </c>
      <c r="CT90" s="32">
        <v>305.75407654282634</v>
      </c>
    </row>
    <row r="91" spans="1:98" ht="15" thickBot="1" x14ac:dyDescent="0.35">
      <c r="A91" s="33" t="s">
        <v>253</v>
      </c>
      <c r="B91" s="32">
        <v>36.49112923895882</v>
      </c>
      <c r="C91" s="32">
        <v>-9.0167181197407444</v>
      </c>
      <c r="D91" s="32">
        <v>7.0457264015190049</v>
      </c>
      <c r="E91" s="32">
        <v>-20.2244735041686</v>
      </c>
      <c r="F91" s="32"/>
      <c r="G91" s="32">
        <v>-40.840592537664179</v>
      </c>
      <c r="H91" s="32">
        <v>19.930555570031174</v>
      </c>
      <c r="I91" s="32">
        <v>-27.44704667439737</v>
      </c>
      <c r="J91" s="32">
        <v>73.314872817511514</v>
      </c>
      <c r="K91" s="32"/>
      <c r="L91" s="32">
        <v>32.509230981985183</v>
      </c>
      <c r="M91" s="32">
        <v>-70.571145455877058</v>
      </c>
      <c r="N91" s="32">
        <v>46.777469125366679</v>
      </c>
      <c r="O91" s="32">
        <v>-7.6127207095833</v>
      </c>
      <c r="P91" s="32"/>
      <c r="Q91" s="32">
        <v>6.6056089328160397</v>
      </c>
      <c r="R91" s="32">
        <v>25.853698063503998</v>
      </c>
      <c r="S91" s="32">
        <v>-12.066743843956829</v>
      </c>
      <c r="T91" s="32">
        <v>-20.656018287174902</v>
      </c>
      <c r="U91" s="32"/>
      <c r="V91" s="32">
        <v>-4.9951262012418738</v>
      </c>
      <c r="W91" s="32">
        <v>-40.987583683764569</v>
      </c>
      <c r="X91" s="32">
        <v>-11.43278778544709</v>
      </c>
      <c r="Y91" s="32">
        <v>51.783666285436993</v>
      </c>
      <c r="Z91" s="32"/>
      <c r="AA91" s="32">
        <v>-99.626171361584511</v>
      </c>
      <c r="AB91" s="32">
        <v>-31.491340909436076</v>
      </c>
      <c r="AC91" s="32">
        <v>47.473983882958692</v>
      </c>
      <c r="AD91" s="32">
        <v>89.487807819756199</v>
      </c>
      <c r="AE91" s="32"/>
      <c r="AF91" s="32">
        <v>26.484243659215281</v>
      </c>
      <c r="AG91" s="32">
        <v>36.480440826509948</v>
      </c>
      <c r="AH91" s="32">
        <v>-27.821886494609316</v>
      </c>
      <c r="AI91" s="32">
        <v>-10.521797991123549</v>
      </c>
      <c r="AJ91" s="32"/>
      <c r="AK91" s="32">
        <v>62.55346391105104</v>
      </c>
      <c r="AL91" s="32">
        <v>30.928218903256038</v>
      </c>
      <c r="AM91" s="32">
        <v>-22.056936066872822</v>
      </c>
      <c r="AN91" s="32">
        <v>-65.280746747430385</v>
      </c>
      <c r="AO91" s="32"/>
      <c r="AP91" s="32">
        <v>54.495665780385025</v>
      </c>
      <c r="AQ91" s="32">
        <v>-19.979299674260801</v>
      </c>
      <c r="AR91" s="32">
        <v>124.82863017380851</v>
      </c>
      <c r="AS91" s="32">
        <v>-152.72499627993511</v>
      </c>
      <c r="AT91" s="32"/>
      <c r="AU91" s="32">
        <v>-8.6555268152364988</v>
      </c>
      <c r="AV91" s="32">
        <v>-103.6899743901572</v>
      </c>
      <c r="AW91" s="32">
        <v>40.463705891037534</v>
      </c>
      <c r="AX91" s="32">
        <v>56.974795314355106</v>
      </c>
      <c r="AY91" s="32"/>
      <c r="AZ91" s="32">
        <v>67.01983289293139</v>
      </c>
      <c r="BA91" s="32">
        <v>-65.199623976887779</v>
      </c>
      <c r="BB91" s="32">
        <v>12.264885636125655</v>
      </c>
      <c r="BC91" s="32">
        <v>-6.3180945521799003</v>
      </c>
      <c r="BD91" s="32"/>
      <c r="BE91" s="32">
        <v>39.844601942168538</v>
      </c>
      <c r="BF91" s="32">
        <v>-77.058280748724883</v>
      </c>
      <c r="BG91" s="32">
        <v>-54.364725971773623</v>
      </c>
      <c r="BH91" s="32">
        <v>57.607404778330874</v>
      </c>
      <c r="BI91" s="32"/>
      <c r="BJ91" s="32">
        <v>-76.211841372854451</v>
      </c>
      <c r="BK91" s="32">
        <v>146.28505617201699</v>
      </c>
      <c r="BL91" s="32">
        <v>-96.80218563618746</v>
      </c>
      <c r="BM91" s="32">
        <v>20.603970837023098</v>
      </c>
      <c r="BN91" s="32"/>
      <c r="BO91" s="32">
        <v>129.90084209033739</v>
      </c>
      <c r="BP91" s="32">
        <v>-112.84733387526512</v>
      </c>
      <c r="BQ91" s="32">
        <v>34.581217016190294</v>
      </c>
      <c r="BR91" s="32">
        <v>-50.397725231259756</v>
      </c>
      <c r="BS91" s="32"/>
      <c r="BT91" s="32">
        <v>50.239205125610624</v>
      </c>
      <c r="BU91" s="32">
        <v>2.978234897843322</v>
      </c>
      <c r="BV91" s="32">
        <v>61.133181996547592</v>
      </c>
      <c r="BW91" s="32">
        <v>-44.99462202000268</v>
      </c>
      <c r="BX91" s="32"/>
      <c r="BY91" s="32">
        <v>-26.713559651270771</v>
      </c>
      <c r="BZ91" s="32">
        <v>-42.76580832493346</v>
      </c>
      <c r="CA91" s="32">
        <v>143.46339678982895</v>
      </c>
      <c r="CB91" s="32">
        <v>-19.046028813628254</v>
      </c>
      <c r="CC91" s="32"/>
      <c r="CD91" s="32">
        <v>-17.105834788201719</v>
      </c>
      <c r="CE91" s="32">
        <v>121.17120922973572</v>
      </c>
      <c r="CF91" s="32">
        <v>-52.554458342189719</v>
      </c>
      <c r="CG91" s="32">
        <v>-170.60691609934929</v>
      </c>
      <c r="CH91" s="32"/>
      <c r="CI91" s="32">
        <v>-96.515794715018274</v>
      </c>
      <c r="CJ91" s="32">
        <v>-86.173030446566372</v>
      </c>
      <c r="CK91" s="32">
        <v>48.664835058658355</v>
      </c>
      <c r="CL91" s="32">
        <v>70.913990102927528</v>
      </c>
      <c r="CM91" s="32"/>
      <c r="CN91" s="32">
        <v>-140.77839948898145</v>
      </c>
      <c r="CO91" s="32">
        <v>-24.460172736566165</v>
      </c>
      <c r="CP91" s="32">
        <v>-97.695152236596186</v>
      </c>
      <c r="CQ91" s="32">
        <v>102.58996742001636</v>
      </c>
      <c r="CR91" s="32"/>
      <c r="CS91" s="32">
        <v>65.165819344817464</v>
      </c>
      <c r="CT91" s="32">
        <v>45.136968124556915</v>
      </c>
    </row>
    <row r="92" spans="1:98" ht="15.6" thickTop="1" thickBot="1" x14ac:dyDescent="0.35">
      <c r="A92" s="29" t="s">
        <v>254</v>
      </c>
      <c r="B92" s="30">
        <v>353.08786114327955</v>
      </c>
      <c r="C92" s="30">
        <v>299.01054635786619</v>
      </c>
      <c r="D92" s="30">
        <v>297.47820956583678</v>
      </c>
      <c r="E92" s="30">
        <v>391.01011214862422</v>
      </c>
      <c r="F92" s="30"/>
      <c r="G92" s="30">
        <v>289.01982118453321</v>
      </c>
      <c r="H92" s="30">
        <v>375.09898447814322</v>
      </c>
      <c r="I92" s="30">
        <v>322.60536989014793</v>
      </c>
      <c r="J92" s="30">
        <v>448.07285552107038</v>
      </c>
      <c r="K92" s="30"/>
      <c r="L92" s="30">
        <v>444.67912611054669</v>
      </c>
      <c r="M92" s="30">
        <v>373.07071994976457</v>
      </c>
      <c r="N92" s="30">
        <v>458.47050289174547</v>
      </c>
      <c r="O92" s="30">
        <v>453.30605548202277</v>
      </c>
      <c r="P92" s="30"/>
      <c r="Q92" s="30">
        <v>485.77744743758541</v>
      </c>
      <c r="R92" s="30">
        <v>488.08928483380407</v>
      </c>
      <c r="S92" s="30">
        <v>478.42183346947252</v>
      </c>
      <c r="T92" s="30">
        <v>389.71326286974886</v>
      </c>
      <c r="U92" s="30"/>
      <c r="V92" s="30">
        <v>423.52205899527428</v>
      </c>
      <c r="W92" s="30">
        <v>459.08914404342823</v>
      </c>
      <c r="X92" s="30">
        <v>520.24165855160993</v>
      </c>
      <c r="Y92" s="30">
        <v>515.08190750311064</v>
      </c>
      <c r="Z92" s="30"/>
      <c r="AA92" s="30">
        <v>370.16437508688915</v>
      </c>
      <c r="AB92" s="30">
        <v>584.40400481781103</v>
      </c>
      <c r="AC92" s="30">
        <v>480.70869152631701</v>
      </c>
      <c r="AD92" s="30">
        <v>623.63677634525061</v>
      </c>
      <c r="AE92" s="30"/>
      <c r="AF92" s="30">
        <v>537.26365293386402</v>
      </c>
      <c r="AG92" s="30">
        <v>533.67267138654984</v>
      </c>
      <c r="AH92" s="30">
        <v>482.51198116790988</v>
      </c>
      <c r="AI92" s="30">
        <v>525.02069451166847</v>
      </c>
      <c r="AJ92" s="30"/>
      <c r="AK92" s="30">
        <v>603.98942560317653</v>
      </c>
      <c r="AL92" s="30">
        <v>512.71700887480256</v>
      </c>
      <c r="AM92" s="30">
        <v>496.32649934974461</v>
      </c>
      <c r="AN92" s="30">
        <v>507.21206617228029</v>
      </c>
      <c r="AO92" s="30"/>
      <c r="AP92" s="30">
        <v>540.85696524990249</v>
      </c>
      <c r="AQ92" s="30">
        <v>526.74692864865119</v>
      </c>
      <c r="AR92" s="30">
        <v>692.01611110094643</v>
      </c>
      <c r="AS92" s="30">
        <v>474.23999500049729</v>
      </c>
      <c r="AT92" s="30"/>
      <c r="AU92" s="30">
        <v>652.22897319822005</v>
      </c>
      <c r="AV92" s="30">
        <v>680.01088885472063</v>
      </c>
      <c r="AW92" s="30">
        <v>756.17601466218468</v>
      </c>
      <c r="AX92" s="30">
        <v>762.96012328487268</v>
      </c>
      <c r="AY92" s="30"/>
      <c r="AZ92" s="30">
        <v>788.95763803499005</v>
      </c>
      <c r="BA92" s="30">
        <v>613.44569355456099</v>
      </c>
      <c r="BB92" s="30">
        <v>756.49965927626033</v>
      </c>
      <c r="BC92" s="30">
        <v>748.06600913417833</v>
      </c>
      <c r="BD92" s="30"/>
      <c r="BE92" s="30">
        <v>693.17038038351041</v>
      </c>
      <c r="BF92" s="30">
        <v>747.66552518192759</v>
      </c>
      <c r="BG92" s="30">
        <v>789.7046877243472</v>
      </c>
      <c r="BH92" s="30">
        <v>774.22740671021586</v>
      </c>
      <c r="BI92" s="30"/>
      <c r="BJ92" s="30">
        <v>788.46808925979826</v>
      </c>
      <c r="BK92" s="30">
        <v>896.5061954264927</v>
      </c>
      <c r="BL92" s="30">
        <v>746.00903628634978</v>
      </c>
      <c r="BM92" s="30">
        <v>911.25467902735772</v>
      </c>
      <c r="BN92" s="30"/>
      <c r="BO92" s="30">
        <v>1022.9016020728743</v>
      </c>
      <c r="BP92" s="30">
        <v>780.59878375815197</v>
      </c>
      <c r="BQ92" s="30">
        <v>862.72549869595855</v>
      </c>
      <c r="BR92" s="30">
        <v>717.33111547301883</v>
      </c>
      <c r="BS92" s="30"/>
      <c r="BT92" s="30">
        <v>1009.3117205626647</v>
      </c>
      <c r="BU92" s="30">
        <v>870.31184389841292</v>
      </c>
      <c r="BV92" s="30">
        <v>1010.4651358161888</v>
      </c>
      <c r="BW92" s="30">
        <v>793.70729972273341</v>
      </c>
      <c r="BX92" s="30"/>
      <c r="BY92" s="30">
        <v>1001.9871032610004</v>
      </c>
      <c r="BZ92" s="30">
        <v>1021.1239771872667</v>
      </c>
      <c r="CA92" s="30">
        <v>1076.4748211531489</v>
      </c>
      <c r="CB92" s="30">
        <v>1056.6770983985809</v>
      </c>
      <c r="CC92" s="30"/>
      <c r="CD92" s="30">
        <v>898.96469443232149</v>
      </c>
      <c r="CE92" s="30">
        <v>1050.7437422670678</v>
      </c>
      <c r="CF92" s="30">
        <v>1007.3061012518845</v>
      </c>
      <c r="CG92" s="30">
        <v>1138.1884620487203</v>
      </c>
      <c r="CH92" s="30"/>
      <c r="CI92" s="30">
        <v>911.95505362760605</v>
      </c>
      <c r="CJ92" s="30">
        <v>1025.2281530899875</v>
      </c>
      <c r="CK92" s="30">
        <v>1127.8352555027075</v>
      </c>
      <c r="CL92" s="30">
        <v>1174.7035377797006</v>
      </c>
      <c r="CM92" s="30"/>
      <c r="CN92" s="30">
        <v>984.32577003319011</v>
      </c>
      <c r="CO92" s="30">
        <v>1150.7725737678197</v>
      </c>
      <c r="CP92" s="30">
        <v>1117.1776429431923</v>
      </c>
      <c r="CQ92" s="30">
        <v>1143.7178213078485</v>
      </c>
      <c r="CR92" s="30"/>
      <c r="CS92" s="30">
        <v>1245.8240650419025</v>
      </c>
      <c r="CT92" s="30">
        <v>1278.0599531400865</v>
      </c>
    </row>
    <row r="93" spans="1:98" ht="15.6" thickTop="1" thickBot="1" x14ac:dyDescent="0.35">
      <c r="A93" s="29" t="s">
        <v>263</v>
      </c>
      <c r="B93" s="30">
        <v>297.07930178227053</v>
      </c>
      <c r="C93" s="30">
        <v>327.33561398806432</v>
      </c>
      <c r="D93" s="30">
        <v>331.93281239148934</v>
      </c>
      <c r="E93" s="30">
        <v>364.74309266472102</v>
      </c>
      <c r="F93" s="30"/>
      <c r="G93" s="30">
        <v>408.4288285784566</v>
      </c>
      <c r="H93" s="30">
        <v>461.19377950637443</v>
      </c>
      <c r="I93" s="30">
        <v>526.17294939138014</v>
      </c>
      <c r="J93" s="30">
        <v>464.29073190101099</v>
      </c>
      <c r="K93" s="30"/>
      <c r="L93" s="30">
        <v>531.26721845268582</v>
      </c>
      <c r="M93" s="30">
        <v>544.00026107814892</v>
      </c>
      <c r="N93" s="30">
        <v>446.99335271196128</v>
      </c>
      <c r="O93" s="30">
        <v>442.20056818070935</v>
      </c>
      <c r="P93" s="30"/>
      <c r="Q93" s="30">
        <v>464.33649313835235</v>
      </c>
      <c r="R93" s="30">
        <v>467.77026211897351</v>
      </c>
      <c r="S93" s="30">
        <v>495.04538842874229</v>
      </c>
      <c r="T93" s="30">
        <v>533.76941325614098</v>
      </c>
      <c r="U93" s="30"/>
      <c r="V93" s="30">
        <v>470.01318195586202</v>
      </c>
      <c r="W93" s="30">
        <v>455.50876318241609</v>
      </c>
      <c r="X93" s="30">
        <v>406.33278611317371</v>
      </c>
      <c r="Y93" s="30">
        <v>437.75550577842495</v>
      </c>
      <c r="Z93" s="30"/>
      <c r="AA93" s="30">
        <v>587.50661935197286</v>
      </c>
      <c r="AB93" s="30">
        <v>514.03879527433855</v>
      </c>
      <c r="AC93" s="30">
        <v>509.04513885370983</v>
      </c>
      <c r="AD93" s="30">
        <v>480.60931604477236</v>
      </c>
      <c r="AE93" s="30"/>
      <c r="AF93" s="30">
        <v>500.73964774695492</v>
      </c>
      <c r="AG93" s="30">
        <v>546.11884139038739</v>
      </c>
      <c r="AH93" s="30">
        <v>651.91618133474822</v>
      </c>
      <c r="AI93" s="30">
        <v>629.40732952790927</v>
      </c>
      <c r="AJ93" s="30"/>
      <c r="AK93" s="30">
        <v>636.78235052130185</v>
      </c>
      <c r="AL93" s="30">
        <v>619.78301877782394</v>
      </c>
      <c r="AM93" s="30">
        <v>670.40961974676111</v>
      </c>
      <c r="AN93" s="30">
        <v>667.93101095411293</v>
      </c>
      <c r="AO93" s="30"/>
      <c r="AP93" s="30">
        <v>702.48348623646564</v>
      </c>
      <c r="AQ93" s="30">
        <v>784.11313584123718</v>
      </c>
      <c r="AR93" s="30">
        <v>782.66824860710017</v>
      </c>
      <c r="AS93" s="30">
        <v>826.94112931519498</v>
      </c>
      <c r="AT93" s="30"/>
      <c r="AU93" s="30">
        <v>827.25571512545321</v>
      </c>
      <c r="AV93" s="30">
        <v>807.88163758755661</v>
      </c>
      <c r="AW93" s="30">
        <v>953.12523955321581</v>
      </c>
      <c r="AX93" s="30">
        <v>848.22840773377732</v>
      </c>
      <c r="AY93" s="30"/>
      <c r="AZ93" s="30">
        <v>641.70823195153025</v>
      </c>
      <c r="BA93" s="30">
        <v>727.14923948219609</v>
      </c>
      <c r="BB93" s="30">
        <v>628.31576189087195</v>
      </c>
      <c r="BC93" s="30">
        <v>632.28376667540101</v>
      </c>
      <c r="BD93" s="30"/>
      <c r="BE93" s="30">
        <v>679.49598120929477</v>
      </c>
      <c r="BF93" s="30">
        <v>747.7546134058116</v>
      </c>
      <c r="BG93" s="30">
        <v>722.42926720184732</v>
      </c>
      <c r="BH93" s="30">
        <v>721.26513818304454</v>
      </c>
      <c r="BI93" s="30"/>
      <c r="BJ93" s="30">
        <v>913.34366250578159</v>
      </c>
      <c r="BK93" s="30">
        <v>815.13803835365979</v>
      </c>
      <c r="BL93" s="30">
        <v>956.08074103178649</v>
      </c>
      <c r="BM93" s="30">
        <v>905.25055810877211</v>
      </c>
      <c r="BN93" s="30"/>
      <c r="BO93" s="30">
        <v>827.85044869324827</v>
      </c>
      <c r="BP93" s="30">
        <v>1031.9671104664244</v>
      </c>
      <c r="BQ93" s="30">
        <v>973.98679166331101</v>
      </c>
      <c r="BR93" s="30">
        <v>1046.9956491770172</v>
      </c>
      <c r="BS93" s="30"/>
      <c r="BT93" s="30">
        <v>955.50022891352228</v>
      </c>
      <c r="BU93" s="30">
        <v>1011.6473948276932</v>
      </c>
      <c r="BV93" s="30">
        <v>1000.0715700441556</v>
      </c>
      <c r="BW93" s="30">
        <v>1118.8368062146287</v>
      </c>
      <c r="BX93" s="30"/>
      <c r="BY93" s="30">
        <v>1092.9642666482964</v>
      </c>
      <c r="BZ93" s="30">
        <v>1046.8258343616901</v>
      </c>
      <c r="CA93" s="30">
        <v>1000.0269367285804</v>
      </c>
      <c r="CB93" s="30">
        <v>1168.5639622614324</v>
      </c>
      <c r="CC93" s="30"/>
      <c r="CD93" s="30">
        <v>1042.2218371113649</v>
      </c>
      <c r="CE93" s="30">
        <v>1003.1510671164363</v>
      </c>
      <c r="CF93" s="30">
        <v>1069.3006475524683</v>
      </c>
      <c r="CG93" s="30">
        <v>955.59144821973098</v>
      </c>
      <c r="CH93" s="30"/>
      <c r="CI93" s="30">
        <v>894.4152041093148</v>
      </c>
      <c r="CJ93" s="30">
        <v>914.98914331508445</v>
      </c>
      <c r="CK93" s="30">
        <v>861.45006443880561</v>
      </c>
      <c r="CL93" s="30">
        <v>879.51958813679494</v>
      </c>
      <c r="CM93" s="30"/>
      <c r="CN93" s="30">
        <v>927.82508474430438</v>
      </c>
      <c r="CO93" s="30">
        <v>865.48738355960404</v>
      </c>
      <c r="CP93" s="30">
        <v>819.0958641573734</v>
      </c>
      <c r="CQ93" s="30">
        <v>777.95505476604512</v>
      </c>
      <c r="CR93" s="30"/>
      <c r="CS93" s="30">
        <v>873.84948084266216</v>
      </c>
      <c r="CT93" s="30">
        <v>901.54424671252718</v>
      </c>
    </row>
    <row r="94" spans="1:98" ht="15" thickTop="1" x14ac:dyDescent="0.3">
      <c r="A94" s="34" t="s">
        <v>264</v>
      </c>
      <c r="B94" s="32">
        <v>231.37721857371685</v>
      </c>
      <c r="C94" s="32">
        <v>262.94799122555025</v>
      </c>
      <c r="D94" s="32">
        <v>266.87292046574333</v>
      </c>
      <c r="E94" s="32">
        <v>293.18289056153492</v>
      </c>
      <c r="F94" s="32"/>
      <c r="G94" s="32">
        <v>321.95942397506542</v>
      </c>
      <c r="H94" s="32">
        <v>367.45475922979824</v>
      </c>
      <c r="I94" s="32">
        <v>418.92127113357014</v>
      </c>
      <c r="J94" s="32">
        <v>372.3391350387883</v>
      </c>
      <c r="K94" s="32"/>
      <c r="L94" s="32">
        <v>368.57671140544483</v>
      </c>
      <c r="M94" s="32">
        <v>379.14798869579494</v>
      </c>
      <c r="N94" s="32">
        <v>314.49721706180731</v>
      </c>
      <c r="O94" s="32">
        <v>312.14508326045836</v>
      </c>
      <c r="P94" s="32"/>
      <c r="Q94" s="32">
        <v>318.46882474619838</v>
      </c>
      <c r="R94" s="32">
        <v>319.95336176551052</v>
      </c>
      <c r="S94" s="32">
        <v>344.53466126425928</v>
      </c>
      <c r="T94" s="32">
        <v>362.36910916623998</v>
      </c>
      <c r="U94" s="32"/>
      <c r="V94" s="32">
        <v>372.77265154162535</v>
      </c>
      <c r="W94" s="32">
        <v>359.91924695709389</v>
      </c>
      <c r="X94" s="32">
        <v>327.6395103220101</v>
      </c>
      <c r="Y94" s="32">
        <v>357.40982820914746</v>
      </c>
      <c r="Z94" s="32"/>
      <c r="AA94" s="32">
        <v>389.57312749890389</v>
      </c>
      <c r="AB94" s="32">
        <v>339.88279092537556</v>
      </c>
      <c r="AC94" s="32">
        <v>343.79921013795683</v>
      </c>
      <c r="AD94" s="32">
        <v>321.18424685732435</v>
      </c>
      <c r="AE94" s="32"/>
      <c r="AF94" s="32">
        <v>366.7109823247589</v>
      </c>
      <c r="AG94" s="32">
        <v>399.58953702100837</v>
      </c>
      <c r="AH94" s="32">
        <v>484.8220216525072</v>
      </c>
      <c r="AI94" s="32">
        <v>471.17945900172526</v>
      </c>
      <c r="AJ94" s="32"/>
      <c r="AK94" s="32">
        <v>485.26668623522585</v>
      </c>
      <c r="AL94" s="32">
        <v>476.61867473301595</v>
      </c>
      <c r="AM94" s="32">
        <v>525.65790890361905</v>
      </c>
      <c r="AN94" s="32">
        <v>524.87473012813791</v>
      </c>
      <c r="AO94" s="32"/>
      <c r="AP94" s="32">
        <v>529.48228583160164</v>
      </c>
      <c r="AQ94" s="32">
        <v>598.61804802364713</v>
      </c>
      <c r="AR94" s="32">
        <v>603.08621332952816</v>
      </c>
      <c r="AS94" s="32">
        <v>644.02045281522101</v>
      </c>
      <c r="AT94" s="32"/>
      <c r="AU94" s="32">
        <v>664.33105362539925</v>
      </c>
      <c r="AV94" s="32">
        <v>658.21687090405464</v>
      </c>
      <c r="AW94" s="32">
        <v>765.61511585925678</v>
      </c>
      <c r="AX94" s="32">
        <v>674.4749596112913</v>
      </c>
      <c r="AY94" s="32"/>
      <c r="AZ94" s="32">
        <v>480.68377960124428</v>
      </c>
      <c r="BA94" s="32">
        <v>556.47291131879206</v>
      </c>
      <c r="BB94" s="32">
        <v>473.34929860077796</v>
      </c>
      <c r="BC94" s="32">
        <v>472.12501047918602</v>
      </c>
      <c r="BD94" s="32"/>
      <c r="BE94" s="32">
        <v>517.9541162762248</v>
      </c>
      <c r="BF94" s="32">
        <v>596.60318612380763</v>
      </c>
      <c r="BG94" s="32">
        <v>570.11787064354235</v>
      </c>
      <c r="BH94" s="32">
        <v>555.2208269564245</v>
      </c>
      <c r="BI94" s="32"/>
      <c r="BJ94" s="32">
        <v>679.06032203657662</v>
      </c>
      <c r="BK94" s="32">
        <v>606.78293767493574</v>
      </c>
      <c r="BL94" s="32">
        <v>709.84225150421048</v>
      </c>
      <c r="BM94" s="32">
        <v>675.25648878427705</v>
      </c>
      <c r="BN94" s="32"/>
      <c r="BO94" s="32">
        <v>605.21098951931424</v>
      </c>
      <c r="BP94" s="32">
        <v>786.91897754084243</v>
      </c>
      <c r="BQ94" s="32">
        <v>733.156990649362</v>
      </c>
      <c r="BR94" s="32">
        <v>792.10704229048122</v>
      </c>
      <c r="BS94" s="32"/>
      <c r="BT94" s="32">
        <v>701.99692614701826</v>
      </c>
      <c r="BU94" s="32">
        <v>755.32753980976418</v>
      </c>
      <c r="BV94" s="32">
        <v>734.42777758558259</v>
      </c>
      <c r="BW94" s="32">
        <v>840.26175645763578</v>
      </c>
      <c r="BX94" s="32"/>
      <c r="BY94" s="32">
        <v>823.54031201037844</v>
      </c>
      <c r="BZ94" s="32">
        <v>794.01495438166216</v>
      </c>
      <c r="CA94" s="32">
        <v>748.20480028416341</v>
      </c>
      <c r="CB94" s="32">
        <v>887.16493332379639</v>
      </c>
      <c r="CC94" s="32"/>
      <c r="CD94" s="32">
        <v>796.17685604429789</v>
      </c>
      <c r="CE94" s="32">
        <v>765.51169930037031</v>
      </c>
      <c r="CF94" s="32">
        <v>813.31178524857228</v>
      </c>
      <c r="CG94" s="32">
        <v>716.65665940676001</v>
      </c>
      <c r="CH94" s="32"/>
      <c r="CI94" s="32">
        <v>646.55815605388977</v>
      </c>
      <c r="CJ94" s="32">
        <v>668.02455921375042</v>
      </c>
      <c r="CK94" s="32">
        <v>619.48135798683165</v>
      </c>
      <c r="CL94" s="32">
        <v>630.3079267455289</v>
      </c>
      <c r="CM94" s="32"/>
      <c r="CN94" s="32">
        <v>679.79971439644339</v>
      </c>
      <c r="CO94" s="32">
        <v>625.2285113150931</v>
      </c>
      <c r="CP94" s="32">
        <v>593.87325884120946</v>
      </c>
      <c r="CQ94" s="32">
        <v>571.63287689979609</v>
      </c>
      <c r="CR94" s="32"/>
      <c r="CS94" s="32">
        <v>639.7777386515711</v>
      </c>
      <c r="CT94" s="32">
        <v>642.80403406988671</v>
      </c>
    </row>
    <row r="95" spans="1:98" ht="15" thickBot="1" x14ac:dyDescent="0.35">
      <c r="A95" s="35" t="s">
        <v>265</v>
      </c>
      <c r="B95" s="32">
        <v>65.702083208553702</v>
      </c>
      <c r="C95" s="32">
        <v>64.387622762514098</v>
      </c>
      <c r="D95" s="32">
        <v>65.059891925746001</v>
      </c>
      <c r="E95" s="32">
        <v>71.5602021031861</v>
      </c>
      <c r="F95" s="32"/>
      <c r="G95" s="32">
        <v>86.469404603391197</v>
      </c>
      <c r="H95" s="32">
        <v>93.739020276576198</v>
      </c>
      <c r="I95" s="32">
        <v>107.25167825781</v>
      </c>
      <c r="J95" s="32">
        <v>91.951596862222701</v>
      </c>
      <c r="K95" s="32"/>
      <c r="L95" s="32">
        <v>162.690507047241</v>
      </c>
      <c r="M95" s="32">
        <v>164.85227238235399</v>
      </c>
      <c r="N95" s="32">
        <v>132.496135650154</v>
      </c>
      <c r="O95" s="32">
        <v>130.05548492025099</v>
      </c>
      <c r="P95" s="32"/>
      <c r="Q95" s="32">
        <v>145.867668392154</v>
      </c>
      <c r="R95" s="32">
        <v>147.81690035346301</v>
      </c>
      <c r="S95" s="32">
        <v>150.510727164483</v>
      </c>
      <c r="T95" s="32">
        <v>171.400304089901</v>
      </c>
      <c r="U95" s="32"/>
      <c r="V95" s="32">
        <v>97.240530414236702</v>
      </c>
      <c r="W95" s="32">
        <v>95.5895162253222</v>
      </c>
      <c r="X95" s="32">
        <v>78.6932757911636</v>
      </c>
      <c r="Y95" s="32">
        <v>80.345677569277498</v>
      </c>
      <c r="Z95" s="32"/>
      <c r="AA95" s="32">
        <v>197.933491853069</v>
      </c>
      <c r="AB95" s="32">
        <v>174.15600434896299</v>
      </c>
      <c r="AC95" s="32">
        <v>165.245928715753</v>
      </c>
      <c r="AD95" s="32">
        <v>159.425069187448</v>
      </c>
      <c r="AE95" s="32"/>
      <c r="AF95" s="32">
        <v>134.02866542219601</v>
      </c>
      <c r="AG95" s="32">
        <v>146.52930436937899</v>
      </c>
      <c r="AH95" s="32">
        <v>167.09415968224101</v>
      </c>
      <c r="AI95" s="32">
        <v>158.22787052618401</v>
      </c>
      <c r="AJ95" s="32"/>
      <c r="AK95" s="32">
        <v>151.515664286076</v>
      </c>
      <c r="AL95" s="32">
        <v>143.16434404480799</v>
      </c>
      <c r="AM95" s="32">
        <v>144.75171084314201</v>
      </c>
      <c r="AN95" s="32">
        <v>143.05628082597499</v>
      </c>
      <c r="AO95" s="32"/>
      <c r="AP95" s="32">
        <v>173.00120040486399</v>
      </c>
      <c r="AQ95" s="32">
        <v>185.49508781758999</v>
      </c>
      <c r="AR95" s="32">
        <v>179.582035277572</v>
      </c>
      <c r="AS95" s="32">
        <v>182.92067649997401</v>
      </c>
      <c r="AT95" s="32"/>
      <c r="AU95" s="32">
        <v>162.92466150005399</v>
      </c>
      <c r="AV95" s="32">
        <v>149.66476668350199</v>
      </c>
      <c r="AW95" s="32">
        <v>187.510123693959</v>
      </c>
      <c r="AX95" s="32">
        <v>173.75344812248599</v>
      </c>
      <c r="AY95" s="32"/>
      <c r="AZ95" s="32">
        <v>161.024452350286</v>
      </c>
      <c r="BA95" s="32">
        <v>170.67632816340401</v>
      </c>
      <c r="BB95" s="32">
        <v>154.966463290094</v>
      </c>
      <c r="BC95" s="32">
        <v>160.15875619621499</v>
      </c>
      <c r="BD95" s="32"/>
      <c r="BE95" s="32">
        <v>161.54186493307</v>
      </c>
      <c r="BF95" s="32">
        <v>151.15142728200399</v>
      </c>
      <c r="BG95" s="32">
        <v>152.31139655830501</v>
      </c>
      <c r="BH95" s="32">
        <v>166.04431122662001</v>
      </c>
      <c r="BI95" s="32"/>
      <c r="BJ95" s="32">
        <v>234.283340469205</v>
      </c>
      <c r="BK95" s="32">
        <v>208.355100678724</v>
      </c>
      <c r="BL95" s="32">
        <v>246.23848952757601</v>
      </c>
      <c r="BM95" s="32">
        <v>229.994069324495</v>
      </c>
      <c r="BN95" s="32"/>
      <c r="BO95" s="32">
        <v>222.639459173934</v>
      </c>
      <c r="BP95" s="32">
        <v>245.048132925582</v>
      </c>
      <c r="BQ95" s="32">
        <v>240.82980101394901</v>
      </c>
      <c r="BR95" s="32">
        <v>254.888606886536</v>
      </c>
      <c r="BS95" s="32"/>
      <c r="BT95" s="32">
        <v>253.50330276650399</v>
      </c>
      <c r="BU95" s="32">
        <v>256.319855017929</v>
      </c>
      <c r="BV95" s="32">
        <v>265.64379245857299</v>
      </c>
      <c r="BW95" s="32">
        <v>278.575049756993</v>
      </c>
      <c r="BX95" s="32"/>
      <c r="BY95" s="32">
        <v>269.42395463791797</v>
      </c>
      <c r="BZ95" s="32">
        <v>252.81087998002801</v>
      </c>
      <c r="CA95" s="32">
        <v>251.822136444417</v>
      </c>
      <c r="CB95" s="32">
        <v>281.39902893763599</v>
      </c>
      <c r="CC95" s="32"/>
      <c r="CD95" s="32">
        <v>246.044981067067</v>
      </c>
      <c r="CE95" s="32">
        <v>237.639367816066</v>
      </c>
      <c r="CF95" s="32">
        <v>255.98886230389601</v>
      </c>
      <c r="CG95" s="32">
        <v>238.93478881297099</v>
      </c>
      <c r="CH95" s="32"/>
      <c r="CI95" s="32">
        <v>247.857048055425</v>
      </c>
      <c r="CJ95" s="32">
        <v>246.964584101334</v>
      </c>
      <c r="CK95" s="32">
        <v>241.96870645197399</v>
      </c>
      <c r="CL95" s="32">
        <v>249.21166139126601</v>
      </c>
      <c r="CM95" s="32"/>
      <c r="CN95" s="32">
        <v>248.02537034786101</v>
      </c>
      <c r="CO95" s="32">
        <v>240.258872244511</v>
      </c>
      <c r="CP95" s="32">
        <v>225.22260531616399</v>
      </c>
      <c r="CQ95" s="32">
        <v>206.32217786624901</v>
      </c>
      <c r="CR95" s="32"/>
      <c r="CS95" s="32">
        <v>234.071742191091</v>
      </c>
      <c r="CT95" s="32">
        <v>258.74021264264053</v>
      </c>
    </row>
    <row r="96" spans="1:98" ht="15.6" thickTop="1" thickBot="1" x14ac:dyDescent="0.35">
      <c r="A96" s="29" t="s">
        <v>266</v>
      </c>
      <c r="B96" s="30">
        <v>347.81910854361053</v>
      </c>
      <c r="C96" s="30">
        <v>314.30396746567942</v>
      </c>
      <c r="D96" s="30">
        <v>329.00566047028792</v>
      </c>
      <c r="E96" s="30">
        <v>347.76694066218255</v>
      </c>
      <c r="F96" s="30"/>
      <c r="G96" s="30">
        <v>381.33298170903913</v>
      </c>
      <c r="H96" s="30">
        <v>457.89849767300973</v>
      </c>
      <c r="I96" s="30">
        <v>449.14870461649014</v>
      </c>
      <c r="J96" s="30">
        <v>502.52780530106349</v>
      </c>
      <c r="K96" s="30"/>
      <c r="L96" s="30">
        <v>529.34207081764339</v>
      </c>
      <c r="M96" s="30">
        <v>513.11976452995975</v>
      </c>
      <c r="N96" s="30">
        <v>562.11485897967555</v>
      </c>
      <c r="O96" s="30">
        <v>545.86855206512587</v>
      </c>
      <c r="P96" s="30"/>
      <c r="Q96" s="30">
        <v>561.67592671184059</v>
      </c>
      <c r="R96" s="30">
        <v>577.91999459203942</v>
      </c>
      <c r="S96" s="30">
        <v>570.05831151566042</v>
      </c>
      <c r="T96" s="30">
        <v>513.48460470088025</v>
      </c>
      <c r="U96" s="30"/>
      <c r="V96" s="30">
        <v>506.92300329608941</v>
      </c>
      <c r="W96" s="30">
        <v>536.88631635711681</v>
      </c>
      <c r="X96" s="30">
        <v>535.96464379289455</v>
      </c>
      <c r="Y96" s="30">
        <v>594.52341175723041</v>
      </c>
      <c r="Z96" s="30"/>
      <c r="AA96" s="30">
        <v>514.30528637606767</v>
      </c>
      <c r="AB96" s="30">
        <v>587.42448992022014</v>
      </c>
      <c r="AC96" s="30">
        <v>501.36400747649083</v>
      </c>
      <c r="AD96" s="30">
        <v>627.72168814039537</v>
      </c>
      <c r="AE96" s="30"/>
      <c r="AF96" s="30">
        <v>590.52919543255985</v>
      </c>
      <c r="AG96" s="30">
        <v>599.95304456222777</v>
      </c>
      <c r="AH96" s="30">
        <v>655.14572091536729</v>
      </c>
      <c r="AI96" s="30">
        <v>650.33003908984404</v>
      </c>
      <c r="AJ96" s="30"/>
      <c r="AK96" s="30">
        <v>736.8073589517337</v>
      </c>
      <c r="AL96" s="30">
        <v>628.49402993222157</v>
      </c>
      <c r="AM96" s="30">
        <v>647.23919097864029</v>
      </c>
      <c r="AN96" s="30">
        <v>650.16642013740625</v>
      </c>
      <c r="AO96" s="30"/>
      <c r="AP96" s="30">
        <v>703.49258398189772</v>
      </c>
      <c r="AQ96" s="30">
        <v>767.95685849499262</v>
      </c>
      <c r="AR96" s="30">
        <v>927.21286410881339</v>
      </c>
      <c r="AS96" s="30">
        <v>774.94169341429665</v>
      </c>
      <c r="AT96" s="30"/>
      <c r="AU96" s="30">
        <v>880.78474698575155</v>
      </c>
      <c r="AV96" s="30">
        <v>866.50536694370714</v>
      </c>
      <c r="AW96" s="30">
        <v>1125.0733327142693</v>
      </c>
      <c r="AX96" s="30">
        <v>1021.1255533562721</v>
      </c>
      <c r="AY96" s="30"/>
      <c r="AZ96" s="30">
        <v>855.77328678447202</v>
      </c>
      <c r="BA96" s="30">
        <v>837.55291815591227</v>
      </c>
      <c r="BB96" s="30">
        <v>784.63926156373805</v>
      </c>
      <c r="BC96" s="30">
        <v>761.57853349587617</v>
      </c>
      <c r="BD96" s="30"/>
      <c r="BE96" s="30">
        <v>782.06676631542314</v>
      </c>
      <c r="BF96" s="30">
        <v>843.20759228195084</v>
      </c>
      <c r="BG96" s="30">
        <v>924.7873940389004</v>
      </c>
      <c r="BH96" s="30">
        <v>939.76224736372524</v>
      </c>
      <c r="BI96" s="30"/>
      <c r="BJ96" s="30">
        <v>1002.5736830860583</v>
      </c>
      <c r="BK96" s="30">
        <v>1109.3409818448363</v>
      </c>
      <c r="BL96" s="30">
        <v>1043.9121428033279</v>
      </c>
      <c r="BM96" s="30">
        <v>1136.1311922657765</v>
      </c>
      <c r="BN96" s="30"/>
      <c r="BO96" s="30">
        <v>1209.7291828729135</v>
      </c>
      <c r="BP96" s="30">
        <v>1086.5034247239505</v>
      </c>
      <c r="BQ96" s="30">
        <v>1092.3281085244344</v>
      </c>
      <c r="BR96" s="30">
        <v>1108.9772838787042</v>
      </c>
      <c r="BS96" s="30"/>
      <c r="BT96" s="30">
        <v>1156.7551776901212</v>
      </c>
      <c r="BU96" s="30">
        <v>1235.6293951589209</v>
      </c>
      <c r="BV96" s="30">
        <v>1232.0614472128952</v>
      </c>
      <c r="BW96" s="30">
        <v>1175.9649799380625</v>
      </c>
      <c r="BX96" s="30"/>
      <c r="BY96" s="30">
        <v>1335.637752365421</v>
      </c>
      <c r="BZ96" s="30">
        <v>1290.2440483672435</v>
      </c>
      <c r="CA96" s="30">
        <v>1232.4525784346881</v>
      </c>
      <c r="CB96" s="30">
        <v>1346.4536208326483</v>
      </c>
      <c r="CC96" s="30"/>
      <c r="CD96" s="30">
        <v>1303.4195824653491</v>
      </c>
      <c r="CE96" s="30">
        <v>1303.332717657071</v>
      </c>
      <c r="CF96" s="30">
        <v>1296.9211143185582</v>
      </c>
      <c r="CG96" s="30">
        <v>1144.8365855590207</v>
      </c>
      <c r="CH96" s="30"/>
      <c r="CI96" s="30">
        <v>1079.3454808985416</v>
      </c>
      <c r="CJ96" s="30">
        <v>1084.9044656203259</v>
      </c>
      <c r="CK96" s="30">
        <v>1094.0014281382314</v>
      </c>
      <c r="CL96" s="30">
        <v>1214.849625342903</v>
      </c>
      <c r="CM96" s="30"/>
      <c r="CN96" s="30">
        <v>1032.091620514801</v>
      </c>
      <c r="CO96" s="30">
        <v>1125.8554326310016</v>
      </c>
      <c r="CP96" s="30">
        <v>1156.1416465289662</v>
      </c>
      <c r="CQ96" s="30">
        <v>1099.8510437315686</v>
      </c>
      <c r="CR96" s="30"/>
      <c r="CS96" s="30">
        <v>1159.8444300970446</v>
      </c>
      <c r="CT96" s="30">
        <v>1265.6314924311719</v>
      </c>
    </row>
    <row r="97" spans="1:98" ht="15" thickTop="1" x14ac:dyDescent="0.3">
      <c r="A97" s="36" t="s">
        <v>267</v>
      </c>
      <c r="B97" s="32">
        <v>238.92193089014751</v>
      </c>
      <c r="C97" s="32">
        <v>212.54365510545642</v>
      </c>
      <c r="D97" s="32">
        <v>222.39702045061193</v>
      </c>
      <c r="E97" s="32">
        <v>227.31597069554357</v>
      </c>
      <c r="F97" s="32"/>
      <c r="G97" s="32">
        <v>238.22094632795913</v>
      </c>
      <c r="H97" s="32">
        <v>284.91321321459674</v>
      </c>
      <c r="I97" s="32">
        <v>276.00252958367412</v>
      </c>
      <c r="J97" s="32">
        <v>313.53350017337249</v>
      </c>
      <c r="K97" s="32"/>
      <c r="L97" s="32">
        <v>333.9911183398354</v>
      </c>
      <c r="M97" s="32">
        <v>321.46028846026672</v>
      </c>
      <c r="N97" s="32">
        <v>360.22003015435951</v>
      </c>
      <c r="O97" s="32">
        <v>344.66780943794288</v>
      </c>
      <c r="P97" s="32"/>
      <c r="Q97" s="32">
        <v>351.37940148536859</v>
      </c>
      <c r="R97" s="32">
        <v>359.46453979801942</v>
      </c>
      <c r="S97" s="32">
        <v>355.01913207714938</v>
      </c>
      <c r="T97" s="32">
        <v>312.82126415988324</v>
      </c>
      <c r="U97" s="32"/>
      <c r="V97" s="32">
        <v>312.78489330439538</v>
      </c>
      <c r="W97" s="32">
        <v>341.17679374829481</v>
      </c>
      <c r="X97" s="32">
        <v>343.30456883078654</v>
      </c>
      <c r="Y97" s="32">
        <v>392.26079431985539</v>
      </c>
      <c r="Z97" s="32"/>
      <c r="AA97" s="32">
        <v>321.19666054791168</v>
      </c>
      <c r="AB97" s="32">
        <v>382.55027498728714</v>
      </c>
      <c r="AC97" s="32">
        <v>320.96421101440484</v>
      </c>
      <c r="AD97" s="32">
        <v>420.58732536356933</v>
      </c>
      <c r="AE97" s="32"/>
      <c r="AF97" s="32">
        <v>392.25032119210385</v>
      </c>
      <c r="AG97" s="32">
        <v>400.53015105767878</v>
      </c>
      <c r="AH97" s="32">
        <v>452.03698727251731</v>
      </c>
      <c r="AI97" s="32">
        <v>447.62354047769907</v>
      </c>
      <c r="AJ97" s="32"/>
      <c r="AK97" s="32">
        <v>508.37691104453768</v>
      </c>
      <c r="AL97" s="32">
        <v>427.98995238892155</v>
      </c>
      <c r="AM97" s="32">
        <v>453.59689906936626</v>
      </c>
      <c r="AN97" s="32">
        <v>454.00023749717525</v>
      </c>
      <c r="AO97" s="32"/>
      <c r="AP97" s="32">
        <v>494.36201986273272</v>
      </c>
      <c r="AQ97" s="32">
        <v>543.09246479980663</v>
      </c>
      <c r="AR97" s="32">
        <v>677.64237413403441</v>
      </c>
      <c r="AS97" s="32">
        <v>542.62014120342667</v>
      </c>
      <c r="AT97" s="32"/>
      <c r="AU97" s="32">
        <v>605.23347465824656</v>
      </c>
      <c r="AV97" s="32">
        <v>585.85987652359415</v>
      </c>
      <c r="AW97" s="32">
        <v>805.55104467728938</v>
      </c>
      <c r="AX97" s="32">
        <v>724.70260414087011</v>
      </c>
      <c r="AY97" s="32"/>
      <c r="AZ97" s="32">
        <v>605.90355710287406</v>
      </c>
      <c r="BA97" s="32">
        <v>607.15819860558031</v>
      </c>
      <c r="BB97" s="32">
        <v>582.53084378882306</v>
      </c>
      <c r="BC97" s="32">
        <v>561.22340050272123</v>
      </c>
      <c r="BD97" s="32"/>
      <c r="BE97" s="32">
        <v>578.98122573744615</v>
      </c>
      <c r="BF97" s="32">
        <v>631.02926401954983</v>
      </c>
      <c r="BG97" s="32">
        <v>697.44560793810842</v>
      </c>
      <c r="BH97" s="32">
        <v>703.47190230489525</v>
      </c>
      <c r="BI97" s="32"/>
      <c r="BJ97" s="32">
        <v>778.82000516565029</v>
      </c>
      <c r="BK97" s="32">
        <v>871.20971228191229</v>
      </c>
      <c r="BL97" s="32">
        <v>815.79547498372199</v>
      </c>
      <c r="BM97" s="32">
        <v>891.04080756871542</v>
      </c>
      <c r="BN97" s="32"/>
      <c r="BO97" s="32">
        <v>928.00272300301344</v>
      </c>
      <c r="BP97" s="32">
        <v>835.06890593173557</v>
      </c>
      <c r="BQ97" s="32">
        <v>834.46556752541528</v>
      </c>
      <c r="BR97" s="32">
        <v>844.89380353983711</v>
      </c>
      <c r="BS97" s="32"/>
      <c r="BT97" s="32">
        <v>866.73434386529016</v>
      </c>
      <c r="BU97" s="32">
        <v>923.71213953291999</v>
      </c>
      <c r="BV97" s="32">
        <v>918.76760686918919</v>
      </c>
      <c r="BW97" s="32">
        <v>870.53690973260041</v>
      </c>
      <c r="BX97" s="32"/>
      <c r="BY97" s="32">
        <v>1014.003016541673</v>
      </c>
      <c r="BZ97" s="32">
        <v>980.01255120697851</v>
      </c>
      <c r="CA97" s="32">
        <v>930.41265092950221</v>
      </c>
      <c r="CB97" s="32">
        <v>1015.8237813218473</v>
      </c>
      <c r="CC97" s="32"/>
      <c r="CD97" s="32">
        <v>991.90768681735017</v>
      </c>
      <c r="CE97" s="32">
        <v>991.72854849323903</v>
      </c>
      <c r="CF97" s="32">
        <v>984.03338495062417</v>
      </c>
      <c r="CG97" s="32">
        <v>854.56937973878667</v>
      </c>
      <c r="CH97" s="32"/>
      <c r="CI97" s="32">
        <v>784.7973745051936</v>
      </c>
      <c r="CJ97" s="32">
        <v>776.7575280328299</v>
      </c>
      <c r="CK97" s="32">
        <v>784.81320676744144</v>
      </c>
      <c r="CL97" s="32">
        <v>869.41589069453596</v>
      </c>
      <c r="CM97" s="32"/>
      <c r="CN97" s="32">
        <v>743.77590904075191</v>
      </c>
      <c r="CO97" s="32">
        <v>814.06033318602158</v>
      </c>
      <c r="CP97" s="32">
        <v>833.64603581576125</v>
      </c>
      <c r="CQ97" s="32">
        <v>780.85745144792259</v>
      </c>
      <c r="CR97" s="32"/>
      <c r="CS97" s="32">
        <v>834.43575826270956</v>
      </c>
      <c r="CT97" s="32">
        <v>895.50263093150522</v>
      </c>
    </row>
    <row r="98" spans="1:98" ht="15" thickBot="1" x14ac:dyDescent="0.35">
      <c r="A98" s="35" t="s">
        <v>268</v>
      </c>
      <c r="B98" s="32">
        <v>108.897177653463</v>
      </c>
      <c r="C98" s="32">
        <v>101.760312360223</v>
      </c>
      <c r="D98" s="32">
        <v>106.608640019676</v>
      </c>
      <c r="E98" s="32">
        <v>120.45096996663899</v>
      </c>
      <c r="F98" s="32"/>
      <c r="G98" s="32">
        <v>143.11203538108001</v>
      </c>
      <c r="H98" s="32">
        <v>172.98528445841299</v>
      </c>
      <c r="I98" s="32">
        <v>173.14617503281599</v>
      </c>
      <c r="J98" s="32">
        <v>188.99430512769101</v>
      </c>
      <c r="K98" s="32"/>
      <c r="L98" s="32">
        <v>195.35095247780799</v>
      </c>
      <c r="M98" s="32">
        <v>191.659476069693</v>
      </c>
      <c r="N98" s="32">
        <v>201.89482882531601</v>
      </c>
      <c r="O98" s="32">
        <v>201.20074262718299</v>
      </c>
      <c r="P98" s="32"/>
      <c r="Q98" s="32">
        <v>210.296525226472</v>
      </c>
      <c r="R98" s="32">
        <v>218.45545479402</v>
      </c>
      <c r="S98" s="32">
        <v>215.03917943851101</v>
      </c>
      <c r="T98" s="32">
        <v>200.66334054099701</v>
      </c>
      <c r="U98" s="32"/>
      <c r="V98" s="32">
        <v>194.13810999169399</v>
      </c>
      <c r="W98" s="32">
        <v>195.709522608822</v>
      </c>
      <c r="X98" s="32">
        <v>192.66007496210801</v>
      </c>
      <c r="Y98" s="32">
        <v>202.26261743737501</v>
      </c>
      <c r="Z98" s="32"/>
      <c r="AA98" s="32">
        <v>193.10862582815599</v>
      </c>
      <c r="AB98" s="32">
        <v>204.874214932933</v>
      </c>
      <c r="AC98" s="32">
        <v>180.39979646208599</v>
      </c>
      <c r="AD98" s="32">
        <v>207.13436277682601</v>
      </c>
      <c r="AE98" s="32"/>
      <c r="AF98" s="32">
        <v>198.27887424045599</v>
      </c>
      <c r="AG98" s="32">
        <v>199.42289350454899</v>
      </c>
      <c r="AH98" s="32">
        <v>203.10873364285001</v>
      </c>
      <c r="AI98" s="32">
        <v>202.706498612145</v>
      </c>
      <c r="AJ98" s="32"/>
      <c r="AK98" s="32">
        <v>228.430447907196</v>
      </c>
      <c r="AL98" s="32">
        <v>200.50407754330001</v>
      </c>
      <c r="AM98" s="32">
        <v>193.64229190927401</v>
      </c>
      <c r="AN98" s="32">
        <v>196.166182640231</v>
      </c>
      <c r="AO98" s="32"/>
      <c r="AP98" s="32">
        <v>209.130564119165</v>
      </c>
      <c r="AQ98" s="32">
        <v>224.86439369518601</v>
      </c>
      <c r="AR98" s="32">
        <v>249.57048997477901</v>
      </c>
      <c r="AS98" s="32">
        <v>232.32155221087001</v>
      </c>
      <c r="AT98" s="32"/>
      <c r="AU98" s="32">
        <v>275.55127232750499</v>
      </c>
      <c r="AV98" s="32">
        <v>280.64549042011299</v>
      </c>
      <c r="AW98" s="32">
        <v>319.52228803698</v>
      </c>
      <c r="AX98" s="32">
        <v>296.42294921540201</v>
      </c>
      <c r="AY98" s="32"/>
      <c r="AZ98" s="32">
        <v>249.86972968159799</v>
      </c>
      <c r="BA98" s="32">
        <v>230.39471955033201</v>
      </c>
      <c r="BB98" s="32">
        <v>202.10841777491501</v>
      </c>
      <c r="BC98" s="32">
        <v>200.355132993155</v>
      </c>
      <c r="BD98" s="32"/>
      <c r="BE98" s="32">
        <v>203.08554057797701</v>
      </c>
      <c r="BF98" s="32">
        <v>212.17832826240101</v>
      </c>
      <c r="BG98" s="32">
        <v>227.34178610079201</v>
      </c>
      <c r="BH98" s="32">
        <v>236.29034505883001</v>
      </c>
      <c r="BI98" s="32"/>
      <c r="BJ98" s="32">
        <v>223.75367792040799</v>
      </c>
      <c r="BK98" s="32">
        <v>238.13126956292399</v>
      </c>
      <c r="BL98" s="32">
        <v>228.11666781960599</v>
      </c>
      <c r="BM98" s="32">
        <v>245.09038469706101</v>
      </c>
      <c r="BN98" s="32"/>
      <c r="BO98" s="32">
        <v>281.7264598699</v>
      </c>
      <c r="BP98" s="32">
        <v>251.43451879221499</v>
      </c>
      <c r="BQ98" s="32">
        <v>257.86254099901902</v>
      </c>
      <c r="BR98" s="32">
        <v>264.08348033886699</v>
      </c>
      <c r="BS98" s="32"/>
      <c r="BT98" s="32">
        <v>290.02083382483102</v>
      </c>
      <c r="BU98" s="32">
        <v>311.91725562600101</v>
      </c>
      <c r="BV98" s="32">
        <v>313.29384034370599</v>
      </c>
      <c r="BW98" s="32">
        <v>305.42807020546201</v>
      </c>
      <c r="BX98" s="32"/>
      <c r="BY98" s="32">
        <v>321.63473582374797</v>
      </c>
      <c r="BZ98" s="32">
        <v>310.23149716026501</v>
      </c>
      <c r="CA98" s="32">
        <v>302.03992750518597</v>
      </c>
      <c r="CB98" s="32">
        <v>330.62983951080099</v>
      </c>
      <c r="CC98" s="32"/>
      <c r="CD98" s="32">
        <v>311.51189564799898</v>
      </c>
      <c r="CE98" s="32">
        <v>311.60416916383201</v>
      </c>
      <c r="CF98" s="32">
        <v>312.88772936793401</v>
      </c>
      <c r="CG98" s="32">
        <v>290.26720582023398</v>
      </c>
      <c r="CH98" s="32"/>
      <c r="CI98" s="32">
        <v>294.54810639334801</v>
      </c>
      <c r="CJ98" s="32">
        <v>308.14693758749598</v>
      </c>
      <c r="CK98" s="32">
        <v>309.18822137079002</v>
      </c>
      <c r="CL98" s="32">
        <v>345.43373464836702</v>
      </c>
      <c r="CM98" s="32"/>
      <c r="CN98" s="32">
        <v>288.31571147404901</v>
      </c>
      <c r="CO98" s="32">
        <v>311.79509944498</v>
      </c>
      <c r="CP98" s="32">
        <v>322.495610713205</v>
      </c>
      <c r="CQ98" s="32">
        <v>318.99359228364602</v>
      </c>
      <c r="CR98" s="32"/>
      <c r="CS98" s="32">
        <v>325.408671834335</v>
      </c>
      <c r="CT98" s="32">
        <v>370.12886149966664</v>
      </c>
    </row>
    <row r="99" spans="1:98" ht="15.6" thickTop="1" thickBot="1" x14ac:dyDescent="0.35">
      <c r="A99" s="29" t="s">
        <v>245</v>
      </c>
      <c r="B99" s="30">
        <v>1596.193035165848</v>
      </c>
      <c r="C99" s="30">
        <v>1644.3188665231573</v>
      </c>
      <c r="D99" s="30">
        <v>1568.0902536904589</v>
      </c>
      <c r="E99" s="30">
        <v>1780.9284720843025</v>
      </c>
      <c r="F99" s="30"/>
      <c r="G99" s="30">
        <v>1668.5135139889801</v>
      </c>
      <c r="H99" s="30">
        <v>1781.6423367944858</v>
      </c>
      <c r="I99" s="30">
        <v>1840.528780888133</v>
      </c>
      <c r="J99" s="30">
        <v>1888.8400343880048</v>
      </c>
      <c r="K99" s="30"/>
      <c r="L99" s="30">
        <v>1913.5380919899424</v>
      </c>
      <c r="M99" s="30">
        <v>1920.7569378344997</v>
      </c>
      <c r="N99" s="30">
        <v>1910.5877607101286</v>
      </c>
      <c r="O99" s="30">
        <v>1857.7002396458709</v>
      </c>
      <c r="P99" s="30"/>
      <c r="Q99" s="30">
        <v>1969.3446659797401</v>
      </c>
      <c r="R99" s="30">
        <v>1979.5133804331122</v>
      </c>
      <c r="S99" s="30">
        <v>2056.1961532515925</v>
      </c>
      <c r="T99" s="30">
        <v>2065.6101843095475</v>
      </c>
      <c r="U99" s="30"/>
      <c r="V99" s="30">
        <v>2067.187204951309</v>
      </c>
      <c r="W99" s="30">
        <v>2070.951933797071</v>
      </c>
      <c r="X99" s="30">
        <v>2134.5310707008539</v>
      </c>
      <c r="Y99" s="30">
        <v>2183.1224301186389</v>
      </c>
      <c r="Z99" s="30"/>
      <c r="AA99" s="30">
        <v>2259.3191418834658</v>
      </c>
      <c r="AB99" s="30">
        <v>2323.5344784905383</v>
      </c>
      <c r="AC99" s="30">
        <v>2308.9323040313043</v>
      </c>
      <c r="AD99" s="30">
        <v>2316.7111240956219</v>
      </c>
      <c r="AE99" s="30"/>
      <c r="AF99" s="30">
        <v>2298.9852208198386</v>
      </c>
      <c r="AG99" s="30">
        <v>2351.6350073306457</v>
      </c>
      <c r="AH99" s="30">
        <v>2375.121738662835</v>
      </c>
      <c r="AI99" s="30">
        <v>2439.1900331866782</v>
      </c>
      <c r="AJ99" s="30"/>
      <c r="AK99" s="30">
        <v>2496.0898141256184</v>
      </c>
      <c r="AL99" s="30">
        <v>2485.3782261824613</v>
      </c>
      <c r="AM99" s="30">
        <v>2511.0884273747588</v>
      </c>
      <c r="AN99" s="30">
        <v>2628.5285323171638</v>
      </c>
      <c r="AO99" s="30"/>
      <c r="AP99" s="30">
        <v>2629.4593296360199</v>
      </c>
      <c r="AQ99" s="30">
        <v>2636.1588798447106</v>
      </c>
      <c r="AR99" s="30">
        <v>2747.439797671504</v>
      </c>
      <c r="AS99" s="30">
        <v>2705.8709928477629</v>
      </c>
      <c r="AT99" s="30"/>
      <c r="AU99" s="30">
        <v>2857.3295621521092</v>
      </c>
      <c r="AV99" s="30">
        <v>3029.1329531728229</v>
      </c>
      <c r="AW99" s="30">
        <v>2947.0286591573454</v>
      </c>
      <c r="AX99" s="30">
        <v>2992.9488255177248</v>
      </c>
      <c r="AY99" s="30"/>
      <c r="AZ99" s="30">
        <v>2998.8248683999691</v>
      </c>
      <c r="BA99" s="30">
        <v>2997.5908556587133</v>
      </c>
      <c r="BB99" s="30">
        <v>3115.9573592175329</v>
      </c>
      <c r="BC99" s="30">
        <v>3172.9349167237815</v>
      </c>
      <c r="BD99" s="30"/>
      <c r="BE99" s="30">
        <v>3122.6760611672535</v>
      </c>
      <c r="BF99" s="30">
        <v>3244.2268554017287</v>
      </c>
      <c r="BG99" s="30">
        <v>3235.6292775904944</v>
      </c>
      <c r="BH99" s="30">
        <v>3345.8998058405236</v>
      </c>
      <c r="BI99" s="30"/>
      <c r="BJ99" s="30">
        <v>3388.9072349343901</v>
      </c>
      <c r="BK99" s="30">
        <v>3354.8407944942246</v>
      </c>
      <c r="BL99" s="30">
        <v>3527.4371044300124</v>
      </c>
      <c r="BM99" s="30">
        <v>3571.9538661413758</v>
      </c>
      <c r="BN99" s="30"/>
      <c r="BO99" s="30">
        <v>3675.4500999095385</v>
      </c>
      <c r="BP99" s="30">
        <v>3774.4910000355744</v>
      </c>
      <c r="BQ99" s="30">
        <v>3732.4999648291678</v>
      </c>
      <c r="BR99" s="30">
        <v>3676.1629352257232</v>
      </c>
      <c r="BS99" s="30"/>
      <c r="BT99" s="30">
        <v>3965.9772069573419</v>
      </c>
      <c r="BU99" s="30">
        <v>3854.1839003158625</v>
      </c>
      <c r="BV99" s="30">
        <v>4095.9941655896573</v>
      </c>
      <c r="BW99" s="30">
        <v>4065.1247271371412</v>
      </c>
      <c r="BX99" s="30"/>
      <c r="BY99" s="30">
        <v>4133.627523930807</v>
      </c>
      <c r="BZ99" s="30">
        <v>4242.6090993861926</v>
      </c>
      <c r="CA99" s="30">
        <v>4272.653229583947</v>
      </c>
      <c r="CB99" s="30">
        <v>4627.5791470990507</v>
      </c>
      <c r="CC99" s="30"/>
      <c r="CD99" s="30">
        <v>4340.4797765467547</v>
      </c>
      <c r="CE99" s="30">
        <v>4576.7734614083038</v>
      </c>
      <c r="CF99" s="30">
        <v>4690.5860817761604</v>
      </c>
      <c r="CG99" s="30">
        <v>4677.5426802687789</v>
      </c>
      <c r="CH99" s="30"/>
      <c r="CI99" s="30">
        <v>4644.9805216238383</v>
      </c>
      <c r="CJ99" s="30">
        <v>4795.1825844641207</v>
      </c>
      <c r="CK99" s="30">
        <v>4784.5055178442963</v>
      </c>
      <c r="CL99" s="30">
        <v>4880.3203760677416</v>
      </c>
      <c r="CM99" s="30"/>
      <c r="CN99" s="30">
        <v>4977.6828007052482</v>
      </c>
      <c r="CO99" s="30">
        <v>4952.5774314650507</v>
      </c>
      <c r="CP99" s="30">
        <v>4946.3660203557065</v>
      </c>
      <c r="CQ99" s="30">
        <v>5010.0934310528319</v>
      </c>
      <c r="CR99" s="30"/>
      <c r="CS99" s="30">
        <v>5158.9956490416771</v>
      </c>
      <c r="CT99" s="30">
        <v>5425.6817553081019</v>
      </c>
    </row>
    <row r="100" spans="1:98" ht="15" thickTop="1" x14ac:dyDescent="0.3"/>
  </sheetData>
  <mergeCells count="4">
    <mergeCell ref="A2:C2"/>
    <mergeCell ref="A33:C33"/>
    <mergeCell ref="A62:C62"/>
    <mergeCell ref="A82:C8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99"/>
  <sheetViews>
    <sheetView workbookViewId="0">
      <pane xSplit="1" ySplit="2" topLeftCell="AC3" activePane="bottomRight" state="frozen"/>
      <selection pane="topRight" activeCell="B1" sqref="B1"/>
      <selection pane="bottomLeft" activeCell="A3" sqref="A3"/>
      <selection pane="bottomRight" activeCell="AG15" sqref="AG15"/>
    </sheetView>
  </sheetViews>
  <sheetFormatPr baseColWidth="10" defaultColWidth="11.44140625" defaultRowHeight="13.2" x14ac:dyDescent="0.25"/>
  <cols>
    <col min="1" max="1" width="27.6640625" style="41" customWidth="1"/>
    <col min="2" max="40" width="11.44140625" style="41"/>
    <col min="41" max="41" width="11.44140625" style="149"/>
    <col min="42" max="16384" width="11.44140625" style="41"/>
  </cols>
  <sheetData>
    <row r="1" spans="1:41" x14ac:dyDescent="0.25">
      <c r="A1" s="41" t="s">
        <v>274</v>
      </c>
      <c r="B1" s="41" t="s">
        <v>20</v>
      </c>
      <c r="C1" s="41" t="s">
        <v>21</v>
      </c>
      <c r="D1" s="41" t="s">
        <v>22</v>
      </c>
      <c r="E1" s="41" t="s">
        <v>23</v>
      </c>
      <c r="F1" s="41" t="s">
        <v>25</v>
      </c>
      <c r="G1" s="41" t="s">
        <v>26</v>
      </c>
      <c r="H1" s="41" t="s">
        <v>27</v>
      </c>
      <c r="I1" s="41" t="s">
        <v>28</v>
      </c>
      <c r="J1" s="41" t="s">
        <v>29</v>
      </c>
      <c r="K1" s="41" t="s">
        <v>30</v>
      </c>
      <c r="L1" s="41" t="s">
        <v>31</v>
      </c>
      <c r="M1" s="41" t="s">
        <v>32</v>
      </c>
      <c r="N1" s="41" t="s">
        <v>33</v>
      </c>
      <c r="O1" s="41" t="s">
        <v>34</v>
      </c>
      <c r="P1" s="41" t="s">
        <v>35</v>
      </c>
      <c r="Q1" s="41" t="s">
        <v>36</v>
      </c>
      <c r="R1" s="41" t="s">
        <v>37</v>
      </c>
      <c r="S1" s="41" t="s">
        <v>38</v>
      </c>
      <c r="T1" s="41" t="s">
        <v>39</v>
      </c>
      <c r="U1" s="41" t="s">
        <v>40</v>
      </c>
      <c r="V1" s="41" t="s">
        <v>41</v>
      </c>
      <c r="W1" s="41" t="s">
        <v>42</v>
      </c>
      <c r="X1" s="41" t="s">
        <v>43</v>
      </c>
      <c r="Y1" s="41" t="s">
        <v>44</v>
      </c>
      <c r="Z1" s="41" t="s">
        <v>45</v>
      </c>
      <c r="AA1" s="41" t="s">
        <v>46</v>
      </c>
      <c r="AB1" s="41" t="s">
        <v>48</v>
      </c>
      <c r="AC1" s="41" t="s">
        <v>50</v>
      </c>
      <c r="AD1" s="41" t="s">
        <v>51</v>
      </c>
      <c r="AE1" s="41" t="s">
        <v>53</v>
      </c>
      <c r="AF1" s="41" t="s">
        <v>54</v>
      </c>
      <c r="AG1" s="41" t="s">
        <v>55</v>
      </c>
      <c r="AH1" s="41" t="s">
        <v>56</v>
      </c>
      <c r="AI1" s="41" t="s">
        <v>57</v>
      </c>
      <c r="AJ1" s="41" t="s">
        <v>58</v>
      </c>
      <c r="AK1" s="41" t="s">
        <v>59</v>
      </c>
      <c r="AL1" s="41" t="s">
        <v>62</v>
      </c>
      <c r="AM1" s="41" t="s">
        <v>63</v>
      </c>
      <c r="AN1" s="41" t="s">
        <v>65</v>
      </c>
    </row>
    <row r="2" spans="1:41" ht="42" customHeight="1" x14ac:dyDescent="0.25">
      <c r="A2" s="150" t="s">
        <v>275</v>
      </c>
      <c r="B2" s="150" t="s">
        <v>276</v>
      </c>
      <c r="C2" s="150" t="s">
        <v>171</v>
      </c>
      <c r="D2" s="150" t="s">
        <v>106</v>
      </c>
      <c r="E2" s="150" t="s">
        <v>172</v>
      </c>
      <c r="F2" s="150" t="s">
        <v>174</v>
      </c>
      <c r="G2" s="150" t="s">
        <v>107</v>
      </c>
      <c r="H2" s="150" t="s">
        <v>277</v>
      </c>
      <c r="I2" s="150" t="s">
        <v>278</v>
      </c>
      <c r="J2" s="150" t="s">
        <v>108</v>
      </c>
      <c r="K2" s="150" t="s">
        <v>109</v>
      </c>
      <c r="L2" s="150" t="s">
        <v>279</v>
      </c>
      <c r="M2" s="150" t="s">
        <v>110</v>
      </c>
      <c r="N2" s="150" t="s">
        <v>178</v>
      </c>
      <c r="O2" s="150" t="s">
        <v>280</v>
      </c>
      <c r="P2" s="150" t="s">
        <v>180</v>
      </c>
      <c r="Q2" s="150" t="s">
        <v>281</v>
      </c>
      <c r="R2" s="150" t="s">
        <v>282</v>
      </c>
      <c r="S2" s="150" t="s">
        <v>283</v>
      </c>
      <c r="T2" s="150" t="s">
        <v>113</v>
      </c>
      <c r="U2" s="150" t="s">
        <v>182</v>
      </c>
      <c r="V2" s="150" t="s">
        <v>284</v>
      </c>
      <c r="W2" s="150" t="s">
        <v>285</v>
      </c>
      <c r="X2" s="150" t="s">
        <v>286</v>
      </c>
      <c r="Y2" s="150" t="s">
        <v>287</v>
      </c>
      <c r="Z2" s="150" t="s">
        <v>97</v>
      </c>
      <c r="AA2" s="150" t="s">
        <v>288</v>
      </c>
      <c r="AB2" s="150" t="s">
        <v>185</v>
      </c>
      <c r="AC2" s="150" t="s">
        <v>186</v>
      </c>
      <c r="AD2" s="150" t="s">
        <v>117</v>
      </c>
      <c r="AE2" s="150" t="s">
        <v>289</v>
      </c>
      <c r="AF2" s="150" t="s">
        <v>188</v>
      </c>
      <c r="AG2" s="150" t="s">
        <v>189</v>
      </c>
      <c r="AH2" s="150" t="s">
        <v>190</v>
      </c>
      <c r="AI2" s="150" t="s">
        <v>104</v>
      </c>
      <c r="AJ2" s="150" t="s">
        <v>191</v>
      </c>
      <c r="AK2" s="150" t="s">
        <v>195</v>
      </c>
      <c r="AL2" s="150" t="s">
        <v>60</v>
      </c>
      <c r="AM2" s="150" t="s">
        <v>119</v>
      </c>
      <c r="AN2" s="150" t="s">
        <v>101</v>
      </c>
      <c r="AO2" s="151" t="s">
        <v>290</v>
      </c>
    </row>
    <row r="3" spans="1:41" x14ac:dyDescent="0.25">
      <c r="A3" s="41" t="s">
        <v>291</v>
      </c>
      <c r="B3" s="152">
        <v>92.436915191379853</v>
      </c>
      <c r="C3" s="152">
        <v>100.86580600213991</v>
      </c>
      <c r="D3" s="152">
        <v>99.866116479114524</v>
      </c>
      <c r="E3" s="152">
        <v>99.033817314888168</v>
      </c>
      <c r="F3" s="152">
        <v>100.58499267047297</v>
      </c>
      <c r="G3" s="152">
        <v>104.75917724595058</v>
      </c>
      <c r="H3" s="152">
        <v>101.35209897349802</v>
      </c>
      <c r="I3" s="152">
        <v>101.30213438224105</v>
      </c>
      <c r="J3" s="152">
        <v>96.535194663425713</v>
      </c>
      <c r="K3" s="152">
        <v>101.45386980355003</v>
      </c>
      <c r="L3" s="152">
        <v>100.9927779345213</v>
      </c>
      <c r="M3" s="152">
        <v>97.687271910327681</v>
      </c>
      <c r="N3" s="152">
        <v>94.475854722233251</v>
      </c>
      <c r="O3" s="152">
        <v>90.265079176459338</v>
      </c>
      <c r="P3" s="152">
        <v>89.886752112078796</v>
      </c>
      <c r="Q3" s="152">
        <v>36.435198930080062</v>
      </c>
      <c r="R3" s="152">
        <v>86.173392180310017</v>
      </c>
      <c r="S3" s="152">
        <v>100.50127485554999</v>
      </c>
      <c r="T3" s="152">
        <v>97.587955546779611</v>
      </c>
      <c r="U3" s="152">
        <v>67.290123216558015</v>
      </c>
      <c r="V3" s="152">
        <v>89.430450563668671</v>
      </c>
      <c r="W3" s="152">
        <v>87.322253367878673</v>
      </c>
      <c r="X3" s="152">
        <v>80.111717748005333</v>
      </c>
      <c r="Y3" s="152">
        <v>86.957726843779554</v>
      </c>
      <c r="Z3" s="152">
        <v>39.075496205059636</v>
      </c>
      <c r="AA3" s="152">
        <v>71.870068529432174</v>
      </c>
      <c r="AB3" s="152">
        <v>99.999999999999986</v>
      </c>
      <c r="AC3" s="152">
        <v>61.167421293631627</v>
      </c>
      <c r="AD3" s="152">
        <v>28.297812629435963</v>
      </c>
      <c r="AE3" s="152">
        <v>77.836653413486943</v>
      </c>
      <c r="AF3" s="152">
        <v>100.21745114061297</v>
      </c>
      <c r="AG3" s="152">
        <v>55.682151691034072</v>
      </c>
      <c r="AH3" s="152">
        <v>32.574449006381393</v>
      </c>
      <c r="AI3" s="152">
        <v>89.170432289816588</v>
      </c>
      <c r="AJ3" s="152">
        <v>37.426702680209644</v>
      </c>
      <c r="AK3" s="152">
        <v>50.087775055327349</v>
      </c>
      <c r="AL3" s="152">
        <v>59.564014530883583</v>
      </c>
      <c r="AM3" s="152">
        <v>80.606577590693249</v>
      </c>
      <c r="AN3" s="152">
        <v>52.396227988619643</v>
      </c>
      <c r="AO3" s="153">
        <v>101.12867417017191</v>
      </c>
    </row>
    <row r="4" spans="1:41" x14ac:dyDescent="0.25">
      <c r="A4" s="41" t="s">
        <v>292</v>
      </c>
      <c r="B4" s="152">
        <v>94.390264049924369</v>
      </c>
      <c r="C4" s="152">
        <v>100.88540650883175</v>
      </c>
      <c r="D4" s="152">
        <v>100.63888219813532</v>
      </c>
      <c r="E4" s="152">
        <v>99.280525143313625</v>
      </c>
      <c r="F4" s="152">
        <v>104.44691232574633</v>
      </c>
      <c r="G4" s="152">
        <v>105.17089091855998</v>
      </c>
      <c r="H4" s="152">
        <v>102.20514261572178</v>
      </c>
      <c r="I4" s="152">
        <v>101.14998759309594</v>
      </c>
      <c r="J4" s="152">
        <v>97.647739435999497</v>
      </c>
      <c r="K4" s="152">
        <v>99.356398616042611</v>
      </c>
      <c r="L4" s="152">
        <v>101.84390595405324</v>
      </c>
      <c r="M4" s="152">
        <v>98.747502078756312</v>
      </c>
      <c r="N4" s="152">
        <v>94.58637301575898</v>
      </c>
      <c r="O4" s="152">
        <v>91.047795565146131</v>
      </c>
      <c r="P4" s="152">
        <v>90.724397415699698</v>
      </c>
      <c r="Q4" s="152">
        <v>36.135081747975391</v>
      </c>
      <c r="R4" s="152">
        <v>86.850957018128042</v>
      </c>
      <c r="S4" s="152">
        <v>100.16900431260096</v>
      </c>
      <c r="T4" s="152">
        <v>97.659059789540564</v>
      </c>
      <c r="U4" s="152">
        <v>67.793551004192736</v>
      </c>
      <c r="V4" s="152">
        <v>89.08971686236994</v>
      </c>
      <c r="W4" s="152">
        <v>88.474828717839102</v>
      </c>
      <c r="X4" s="152">
        <v>80.992503330870321</v>
      </c>
      <c r="Y4" s="152">
        <v>85.973337200959676</v>
      </c>
      <c r="Z4" s="152">
        <v>38.020074740052479</v>
      </c>
      <c r="AA4" s="152">
        <v>72.002207543588455</v>
      </c>
      <c r="AB4" s="152">
        <v>102.59136691201707</v>
      </c>
      <c r="AC4" s="152">
        <v>61.229720900780137</v>
      </c>
      <c r="AD4" s="152">
        <v>28.170415355847979</v>
      </c>
      <c r="AE4" s="152">
        <v>78.260031424526105</v>
      </c>
      <c r="AF4" s="152">
        <v>101.29371861278459</v>
      </c>
      <c r="AG4" s="152">
        <v>55.916102908776672</v>
      </c>
      <c r="AH4" s="152">
        <v>32.609119308884239</v>
      </c>
      <c r="AI4" s="152">
        <v>88.797594172744311</v>
      </c>
      <c r="AJ4" s="152">
        <v>37.518514614763596</v>
      </c>
      <c r="AK4" s="152">
        <v>50.326105403004213</v>
      </c>
      <c r="AL4" s="152">
        <v>59.636887297469379</v>
      </c>
      <c r="AM4" s="152">
        <v>80.510230044492943</v>
      </c>
      <c r="AN4" s="152">
        <v>52.926221867751913</v>
      </c>
      <c r="AO4" s="153">
        <v>101.98617012336327</v>
      </c>
    </row>
    <row r="5" spans="1:41" x14ac:dyDescent="0.25">
      <c r="A5" s="41" t="s">
        <v>293</v>
      </c>
      <c r="B5" s="152">
        <v>96.262183802889993</v>
      </c>
      <c r="C5" s="152">
        <v>99.264787645816227</v>
      </c>
      <c r="D5" s="152">
        <v>98.984000581591545</v>
      </c>
      <c r="E5" s="152">
        <v>101.99146287648254</v>
      </c>
      <c r="F5" s="152">
        <v>106.65933650272098</v>
      </c>
      <c r="G5" s="152">
        <v>107.53468752145893</v>
      </c>
      <c r="H5" s="152">
        <v>103.33939591274532</v>
      </c>
      <c r="I5" s="152">
        <v>101.56383117117544</v>
      </c>
      <c r="J5" s="152">
        <v>102.95954809153231</v>
      </c>
      <c r="K5" s="152">
        <v>97.414344190770223</v>
      </c>
      <c r="L5" s="152">
        <v>102.75122964886104</v>
      </c>
      <c r="M5" s="152">
        <v>99.141431596562128</v>
      </c>
      <c r="N5" s="152">
        <v>94.556695142730391</v>
      </c>
      <c r="O5" s="152">
        <v>91.633477603390716</v>
      </c>
      <c r="P5" s="152">
        <v>90.770234939966073</v>
      </c>
      <c r="Q5" s="152">
        <v>37.54210730453142</v>
      </c>
      <c r="R5" s="152">
        <v>87.778264593153338</v>
      </c>
      <c r="S5" s="152">
        <v>100.30270684232083</v>
      </c>
      <c r="T5" s="152">
        <v>96.609088171480309</v>
      </c>
      <c r="U5" s="152">
        <v>66.657097643631019</v>
      </c>
      <c r="V5" s="152">
        <v>88.820267540943249</v>
      </c>
      <c r="W5" s="152">
        <v>89.488369935174646</v>
      </c>
      <c r="X5" s="152">
        <v>80.430177653291352</v>
      </c>
      <c r="Y5" s="152">
        <v>84.5581828109773</v>
      </c>
      <c r="Z5" s="152">
        <v>38.762064291945279</v>
      </c>
      <c r="AA5" s="152">
        <v>72.477993297388892</v>
      </c>
      <c r="AB5" s="152">
        <v>106.69661058897077</v>
      </c>
      <c r="AC5" s="152">
        <v>61.116885992634224</v>
      </c>
      <c r="AD5" s="152">
        <v>28.128402026777433</v>
      </c>
      <c r="AE5" s="152">
        <v>78.551534968691314</v>
      </c>
      <c r="AF5" s="152">
        <v>101.50973099600674</v>
      </c>
      <c r="AG5" s="152">
        <v>57.164855320946863</v>
      </c>
      <c r="AH5" s="152">
        <v>32.22800643863637</v>
      </c>
      <c r="AI5" s="152">
        <v>89.505929106275289</v>
      </c>
      <c r="AJ5" s="152">
        <v>37.145345545773885</v>
      </c>
      <c r="AK5" s="152">
        <v>49.139677833754149</v>
      </c>
      <c r="AL5" s="152">
        <v>61.551236342566789</v>
      </c>
      <c r="AM5" s="152">
        <v>80.987187165544626</v>
      </c>
      <c r="AN5" s="152">
        <v>53.408546863471607</v>
      </c>
      <c r="AO5" s="153">
        <v>102.82031220536824</v>
      </c>
    </row>
    <row r="6" spans="1:41" x14ac:dyDescent="0.25">
      <c r="A6" s="41" t="s">
        <v>294</v>
      </c>
      <c r="B6" s="152">
        <v>96.264247912872307</v>
      </c>
      <c r="C6" s="152">
        <v>106.36857688271675</v>
      </c>
      <c r="D6" s="152">
        <v>96.080247277283362</v>
      </c>
      <c r="E6" s="152">
        <v>111.32004214730995</v>
      </c>
      <c r="F6" s="152">
        <v>112.2780747868748</v>
      </c>
      <c r="G6" s="152">
        <v>109.81837408820918</v>
      </c>
      <c r="H6" s="152">
        <v>103.18210017404579</v>
      </c>
      <c r="I6" s="152">
        <v>102.35176986308248</v>
      </c>
      <c r="J6" s="152">
        <v>104.4578584696423</v>
      </c>
      <c r="K6" s="152">
        <v>102.79929559741412</v>
      </c>
      <c r="L6" s="152">
        <v>102.7897361164202</v>
      </c>
      <c r="M6" s="152">
        <v>99.216887084472646</v>
      </c>
      <c r="N6" s="152">
        <v>94.374105000495206</v>
      </c>
      <c r="O6" s="152">
        <v>92.028796417355252</v>
      </c>
      <c r="P6" s="152">
        <v>91.096625151288023</v>
      </c>
      <c r="Q6" s="152">
        <v>37.822280123443015</v>
      </c>
      <c r="R6" s="152">
        <v>91.240690202531326</v>
      </c>
      <c r="S6" s="152">
        <v>101.07147508276471</v>
      </c>
      <c r="T6" s="152">
        <v>96.472069359463987</v>
      </c>
      <c r="U6" s="152">
        <v>66.726397547532883</v>
      </c>
      <c r="V6" s="152">
        <v>88.98821039313782</v>
      </c>
      <c r="W6" s="152">
        <v>89.921018936114194</v>
      </c>
      <c r="X6" s="152">
        <v>81.602563124798351</v>
      </c>
      <c r="Y6" s="152">
        <v>83.814019771733626</v>
      </c>
      <c r="Z6" s="152">
        <v>38.920996642675732</v>
      </c>
      <c r="AA6" s="152">
        <v>72.448168579082008</v>
      </c>
      <c r="AB6" s="152">
        <v>110.15341337231241</v>
      </c>
      <c r="AC6" s="152">
        <v>61.116885992634224</v>
      </c>
      <c r="AD6" s="152">
        <v>28.191605826932037</v>
      </c>
      <c r="AE6" s="152">
        <v>79.093101765411561</v>
      </c>
      <c r="AF6" s="152">
        <v>102.09839842795979</v>
      </c>
      <c r="AG6" s="152">
        <v>57.129085852786346</v>
      </c>
      <c r="AH6" s="152">
        <v>32.527841588085458</v>
      </c>
      <c r="AI6" s="152">
        <v>88.983783306701739</v>
      </c>
      <c r="AJ6" s="152">
        <v>37.2686916309856</v>
      </c>
      <c r="AK6" s="152">
        <v>49.163987291484801</v>
      </c>
      <c r="AL6" s="152">
        <v>62.722686454144842</v>
      </c>
      <c r="AM6" s="152">
        <v>80.994639032444795</v>
      </c>
      <c r="AN6" s="152">
        <v>54.927541916003115</v>
      </c>
      <c r="AO6" s="153">
        <v>103.60265982917133</v>
      </c>
    </row>
    <row r="7" spans="1:41" x14ac:dyDescent="0.25">
      <c r="A7" s="41" t="s">
        <v>295</v>
      </c>
      <c r="B7" s="152">
        <v>93.968939982811094</v>
      </c>
      <c r="C7" s="152">
        <v>103.57958809937928</v>
      </c>
      <c r="D7" s="152">
        <v>100.93329704451683</v>
      </c>
      <c r="E7" s="152">
        <v>108.14396921447316</v>
      </c>
      <c r="F7" s="152">
        <v>108.5794191858709</v>
      </c>
      <c r="G7" s="152">
        <v>111.11290602564111</v>
      </c>
      <c r="H7" s="152">
        <v>104.3634297179994</v>
      </c>
      <c r="I7" s="152">
        <v>103.2299104301254</v>
      </c>
      <c r="J7" s="152">
        <v>102.1734706754922</v>
      </c>
      <c r="K7" s="152">
        <v>101.50994043151483</v>
      </c>
      <c r="L7" s="152">
        <v>103.05078000003245</v>
      </c>
      <c r="M7" s="152">
        <v>100.16303327113447</v>
      </c>
      <c r="N7" s="152">
        <v>94.677894486586027</v>
      </c>
      <c r="O7" s="152">
        <v>92.441421460915763</v>
      </c>
      <c r="P7" s="152">
        <v>90.001665341939699</v>
      </c>
      <c r="Q7" s="152">
        <v>38.01868137015061</v>
      </c>
      <c r="R7" s="152">
        <v>91.034189626786883</v>
      </c>
      <c r="S7" s="152">
        <v>100.79409131211052</v>
      </c>
      <c r="T7" s="152">
        <v>98.110606883473793</v>
      </c>
      <c r="U7" s="152">
        <v>68.69668062371926</v>
      </c>
      <c r="V7" s="152">
        <v>89.07252194701239</v>
      </c>
      <c r="W7" s="152">
        <v>90.385756376946901</v>
      </c>
      <c r="X7" s="152">
        <v>83.041215016328351</v>
      </c>
      <c r="Y7" s="152">
        <v>83.146449624354204</v>
      </c>
      <c r="Z7" s="152">
        <v>38.902454730776149</v>
      </c>
      <c r="AA7" s="152">
        <v>72.199522595914701</v>
      </c>
      <c r="AB7" s="152">
        <v>108.36653282917486</v>
      </c>
      <c r="AC7" s="152">
        <v>61.229720900780137</v>
      </c>
      <c r="AD7" s="152">
        <v>27.846172158621528</v>
      </c>
      <c r="AE7" s="152">
        <v>81.706559995341934</v>
      </c>
      <c r="AF7" s="152">
        <v>102.79124544638023</v>
      </c>
      <c r="AG7" s="152">
        <v>58.080167220423469</v>
      </c>
      <c r="AH7" s="152">
        <v>31.694060392334531</v>
      </c>
      <c r="AI7" s="152">
        <v>89.302952512787172</v>
      </c>
      <c r="AJ7" s="152">
        <v>38.27258875775204</v>
      </c>
      <c r="AK7" s="152">
        <v>49.408946649728364</v>
      </c>
      <c r="AL7" s="152">
        <v>62.883296477184537</v>
      </c>
      <c r="AM7" s="152">
        <v>82.315755277478743</v>
      </c>
      <c r="AN7" s="152">
        <v>54.99610103715262</v>
      </c>
      <c r="AO7" s="153">
        <v>103.75638933764429</v>
      </c>
    </row>
    <row r="8" spans="1:41" x14ac:dyDescent="0.25">
      <c r="A8" s="41" t="s">
        <v>296</v>
      </c>
      <c r="B8" s="152">
        <v>97.150429801447117</v>
      </c>
      <c r="C8" s="152">
        <v>104.02796153767191</v>
      </c>
      <c r="D8" s="152">
        <v>98.4298777742938</v>
      </c>
      <c r="E8" s="152">
        <v>115.52617927909635</v>
      </c>
      <c r="F8" s="152">
        <v>106.15625163793193</v>
      </c>
      <c r="G8" s="152">
        <v>112.45378053682822</v>
      </c>
      <c r="H8" s="152">
        <v>106.30968336383808</v>
      </c>
      <c r="I8" s="152">
        <v>103.74642997198396</v>
      </c>
      <c r="J8" s="152">
        <v>100.2518993615646</v>
      </c>
      <c r="K8" s="152">
        <v>103.27410108748386</v>
      </c>
      <c r="L8" s="152">
        <v>103.30308325546322</v>
      </c>
      <c r="M8" s="152">
        <v>101.24491722259556</v>
      </c>
      <c r="N8" s="152">
        <v>92.763377884549357</v>
      </c>
      <c r="O8" s="152">
        <v>92.851643183448047</v>
      </c>
      <c r="P8" s="152">
        <v>89.769238027664457</v>
      </c>
      <c r="Q8" s="152">
        <v>37.931756698645309</v>
      </c>
      <c r="R8" s="152">
        <v>91.268122160576198</v>
      </c>
      <c r="S8" s="152">
        <v>100.99288041231354</v>
      </c>
      <c r="T8" s="152">
        <v>98.023722781018606</v>
      </c>
      <c r="U8" s="152">
        <v>68.521351728910929</v>
      </c>
      <c r="V8" s="152">
        <v>89.166912855939884</v>
      </c>
      <c r="W8" s="152">
        <v>90.485657930071056</v>
      </c>
      <c r="X8" s="152">
        <v>83.689236936384873</v>
      </c>
      <c r="Y8" s="152">
        <v>82.894849759338996</v>
      </c>
      <c r="Z8" s="152">
        <v>39.207501422008534</v>
      </c>
      <c r="AA8" s="152">
        <v>72.846259746512473</v>
      </c>
      <c r="AB8" s="152">
        <v>108.77984561076052</v>
      </c>
      <c r="AC8" s="152">
        <v>61.24148520693123</v>
      </c>
      <c r="AD8" s="152">
        <v>27.459077366293513</v>
      </c>
      <c r="AE8" s="152">
        <v>81.78778721369703</v>
      </c>
      <c r="AF8" s="152">
        <v>103.03330527719929</v>
      </c>
      <c r="AG8" s="152">
        <v>58.18127997787392</v>
      </c>
      <c r="AH8" s="152">
        <v>31.064937613227162</v>
      </c>
      <c r="AI8" s="152">
        <v>89.377004800859311</v>
      </c>
      <c r="AJ8" s="152">
        <v>38.405659531973704</v>
      </c>
      <c r="AK8" s="152">
        <v>48.216086782495175</v>
      </c>
      <c r="AL8" s="152">
        <v>62.876280277283293</v>
      </c>
      <c r="AM8" s="152">
        <v>83.424847755809552</v>
      </c>
      <c r="AN8" s="152">
        <v>55.182041473119803</v>
      </c>
      <c r="AO8" s="153">
        <v>103.9456973778159</v>
      </c>
    </row>
    <row r="9" spans="1:41" x14ac:dyDescent="0.25">
      <c r="A9" s="41" t="s">
        <v>297</v>
      </c>
      <c r="B9" s="152">
        <v>100.43051021958627</v>
      </c>
      <c r="C9" s="152">
        <v>106.14675083683846</v>
      </c>
      <c r="D9" s="152">
        <v>99.077690984641549</v>
      </c>
      <c r="E9" s="152">
        <v>114.79104082639499</v>
      </c>
      <c r="F9" s="152">
        <v>110.2527459491743</v>
      </c>
      <c r="G9" s="152">
        <v>114.32312792535045</v>
      </c>
      <c r="H9" s="152">
        <v>104.48467181837138</v>
      </c>
      <c r="I9" s="152">
        <v>103.68936074613015</v>
      </c>
      <c r="J9" s="152">
        <v>100.88607430230832</v>
      </c>
      <c r="K9" s="152">
        <v>102.35730050252766</v>
      </c>
      <c r="L9" s="152">
        <v>103.39275142241138</v>
      </c>
      <c r="M9" s="152">
        <v>101.59551601055709</v>
      </c>
      <c r="N9" s="152">
        <v>93.680382812443966</v>
      </c>
      <c r="O9" s="152">
        <v>92.977077236822097</v>
      </c>
      <c r="P9" s="152">
        <v>91.167420078992862</v>
      </c>
      <c r="Q9" s="152">
        <v>38.640654748348737</v>
      </c>
      <c r="R9" s="152">
        <v>91.739232588081038</v>
      </c>
      <c r="S9" s="152">
        <v>100.97475032295499</v>
      </c>
      <c r="T9" s="152">
        <v>98.733018626477246</v>
      </c>
      <c r="U9" s="152">
        <v>68.709041175746975</v>
      </c>
      <c r="V9" s="152">
        <v>88.513267810534799</v>
      </c>
      <c r="W9" s="152">
        <v>90.905263049251502</v>
      </c>
      <c r="X9" s="152">
        <v>84.018374094559519</v>
      </c>
      <c r="Y9" s="152">
        <v>81.915003060929877</v>
      </c>
      <c r="Z9" s="152">
        <v>39.146495562217943</v>
      </c>
      <c r="AA9" s="152">
        <v>73.697822508072065</v>
      </c>
      <c r="AB9" s="152">
        <v>108.36653282917486</v>
      </c>
      <c r="AC9" s="152">
        <v>60.608523172545063</v>
      </c>
      <c r="AD9" s="152">
        <v>27.453582972561829</v>
      </c>
      <c r="AE9" s="152">
        <v>81.984574788958085</v>
      </c>
      <c r="AF9" s="152">
        <v>105.01355147013759</v>
      </c>
      <c r="AG9" s="152">
        <v>58.719321615438737</v>
      </c>
      <c r="AH9" s="152">
        <v>29.682334230168916</v>
      </c>
      <c r="AI9" s="152">
        <v>89.029530332786749</v>
      </c>
      <c r="AJ9" s="152">
        <v>38.77146675182837</v>
      </c>
      <c r="AK9" s="152">
        <v>48.284039602099988</v>
      </c>
      <c r="AL9" s="152">
        <v>63.069854493657111</v>
      </c>
      <c r="AM9" s="152">
        <v>83.359978327897579</v>
      </c>
      <c r="AN9" s="152">
        <v>54.402411687020795</v>
      </c>
      <c r="AO9" s="153">
        <v>104.60412508619716</v>
      </c>
    </row>
    <row r="10" spans="1:41" x14ac:dyDescent="0.25">
      <c r="A10" s="41" t="s">
        <v>298</v>
      </c>
      <c r="B10" s="152">
        <v>101.85276540660357</v>
      </c>
      <c r="C10" s="152">
        <v>104.50258495512458</v>
      </c>
      <c r="D10" s="152">
        <v>99.490659383562772</v>
      </c>
      <c r="E10" s="152">
        <v>111.4536527390685</v>
      </c>
      <c r="F10" s="152">
        <v>112.30215098478237</v>
      </c>
      <c r="G10" s="152">
        <v>116.26786062880608</v>
      </c>
      <c r="H10" s="152">
        <v>105.48124030681224</v>
      </c>
      <c r="I10" s="152">
        <v>102.17343111923948</v>
      </c>
      <c r="J10" s="152">
        <v>102.34237416052422</v>
      </c>
      <c r="K10" s="152">
        <v>104.29754046370408</v>
      </c>
      <c r="L10" s="152">
        <v>103.53264008938299</v>
      </c>
      <c r="M10" s="152">
        <v>101.71359583225006</v>
      </c>
      <c r="N10" s="152">
        <v>94.158590944574101</v>
      </c>
      <c r="O10" s="152">
        <v>93.675581116025839</v>
      </c>
      <c r="P10" s="152">
        <v>91.450448313535745</v>
      </c>
      <c r="Q10" s="152">
        <v>38.568922777776542</v>
      </c>
      <c r="R10" s="152">
        <v>92.684699014414036</v>
      </c>
      <c r="S10" s="152">
        <v>100.85382542540798</v>
      </c>
      <c r="T10" s="152">
        <v>98.609294397673693</v>
      </c>
      <c r="U10" s="152">
        <v>69.924886446565296</v>
      </c>
      <c r="V10" s="152">
        <v>88.955746089080833</v>
      </c>
      <c r="W10" s="152">
        <v>91.266491737700321</v>
      </c>
      <c r="X10" s="152">
        <v>83.717081841302559</v>
      </c>
      <c r="Y10" s="152">
        <v>81.898855757502844</v>
      </c>
      <c r="Z10" s="152">
        <v>39.54060679457843</v>
      </c>
      <c r="AA10" s="152">
        <v>74.048856223286222</v>
      </c>
      <c r="AB10" s="152">
        <v>106.45406176164879</v>
      </c>
      <c r="AC10" s="152">
        <v>61.354320115077144</v>
      </c>
      <c r="AD10" s="152">
        <v>27.57245064208502</v>
      </c>
      <c r="AE10" s="152">
        <v>83.242347938189383</v>
      </c>
      <c r="AF10" s="152">
        <v>106.6089700265253</v>
      </c>
      <c r="AG10" s="152">
        <v>58.937680718164358</v>
      </c>
      <c r="AH10" s="152">
        <v>29.927746928165629</v>
      </c>
      <c r="AI10" s="152">
        <v>88.94719030042809</v>
      </c>
      <c r="AJ10" s="152">
        <v>38.865230743395067</v>
      </c>
      <c r="AK10" s="152">
        <v>48.372460525246801</v>
      </c>
      <c r="AL10" s="152">
        <v>63.447111185999063</v>
      </c>
      <c r="AM10" s="152">
        <v>83.783047187315759</v>
      </c>
      <c r="AN10" s="152">
        <v>55.136555738209758</v>
      </c>
      <c r="AO10" s="153">
        <v>105.62855159460524</v>
      </c>
    </row>
    <row r="11" spans="1:41" x14ac:dyDescent="0.25">
      <c r="A11" s="41" t="s">
        <v>299</v>
      </c>
      <c r="B11" s="152">
        <v>96.103160735578555</v>
      </c>
      <c r="C11" s="152">
        <v>112.73646031942683</v>
      </c>
      <c r="D11" s="152">
        <v>105.56353663743408</v>
      </c>
      <c r="E11" s="152">
        <v>108.41919820252741</v>
      </c>
      <c r="F11" s="152">
        <v>108.85922062764853</v>
      </c>
      <c r="G11" s="152">
        <v>116.39760607379655</v>
      </c>
      <c r="H11" s="152">
        <v>104.87509050104863</v>
      </c>
      <c r="I11" s="152">
        <v>101.20915074706777</v>
      </c>
      <c r="J11" s="152">
        <v>100.97567207821253</v>
      </c>
      <c r="K11" s="152">
        <v>103.14263909539574</v>
      </c>
      <c r="L11" s="152">
        <v>103.54148990136839</v>
      </c>
      <c r="M11" s="152">
        <v>101.89772526336867</v>
      </c>
      <c r="N11" s="152">
        <v>92.982841446064825</v>
      </c>
      <c r="O11" s="152">
        <v>93.521603106411007</v>
      </c>
      <c r="P11" s="152">
        <v>90.254753514756416</v>
      </c>
      <c r="Q11" s="152">
        <v>38.581344663495521</v>
      </c>
      <c r="R11" s="152">
        <v>92.254551920925266</v>
      </c>
      <c r="S11" s="152">
        <v>101.04193523011588</v>
      </c>
      <c r="T11" s="152">
        <v>98.688483333906262</v>
      </c>
      <c r="U11" s="152">
        <v>69.510394153483958</v>
      </c>
      <c r="V11" s="152">
        <v>89.243280343273753</v>
      </c>
      <c r="W11" s="152">
        <v>91.113790258817815</v>
      </c>
      <c r="X11" s="152">
        <v>83.711327296514909</v>
      </c>
      <c r="Y11" s="152">
        <v>81.40626591122232</v>
      </c>
      <c r="Z11" s="152">
        <v>40.483840697903929</v>
      </c>
      <c r="AA11" s="152">
        <v>74.093915387229742</v>
      </c>
      <c r="AB11" s="152">
        <v>106.4273275080523</v>
      </c>
      <c r="AC11" s="152">
        <v>61.354320115077144</v>
      </c>
      <c r="AD11" s="152">
        <v>27.843873180491737</v>
      </c>
      <c r="AE11" s="152">
        <v>83.698653302048697</v>
      </c>
      <c r="AF11" s="152">
        <v>106.53247497368683</v>
      </c>
      <c r="AG11" s="152">
        <v>58.998244758034673</v>
      </c>
      <c r="AH11" s="152">
        <v>29.151865617082738</v>
      </c>
      <c r="AI11" s="152">
        <v>89.651155360017981</v>
      </c>
      <c r="AJ11" s="152">
        <v>38.862510549423597</v>
      </c>
      <c r="AK11" s="152">
        <v>48.133782373779013</v>
      </c>
      <c r="AL11" s="152">
        <v>63.301952623644318</v>
      </c>
      <c r="AM11" s="152">
        <v>83.934418163115055</v>
      </c>
      <c r="AN11" s="152">
        <v>55.055159985592788</v>
      </c>
      <c r="AO11" s="153">
        <v>105.0949904952318</v>
      </c>
    </row>
    <row r="12" spans="1:41" x14ac:dyDescent="0.25">
      <c r="A12" s="41" t="s">
        <v>300</v>
      </c>
      <c r="B12" s="152">
        <v>98.640548383964983</v>
      </c>
      <c r="C12" s="152">
        <v>112.47083012736408</v>
      </c>
      <c r="D12" s="152">
        <v>101.04786005442151</v>
      </c>
      <c r="E12" s="152">
        <v>108.05037807364168</v>
      </c>
      <c r="F12" s="152">
        <v>108.08047744598049</v>
      </c>
      <c r="G12" s="152">
        <v>115.59526466022739</v>
      </c>
      <c r="H12" s="152">
        <v>105.93853406459179</v>
      </c>
      <c r="I12" s="152">
        <v>101.76892579289922</v>
      </c>
      <c r="J12" s="152">
        <v>98.706412420312617</v>
      </c>
      <c r="K12" s="152">
        <v>102.24721027896516</v>
      </c>
      <c r="L12" s="152">
        <v>103.48871547379019</v>
      </c>
      <c r="M12" s="152">
        <v>102.2473665757105</v>
      </c>
      <c r="N12" s="152">
        <v>94.397074003920309</v>
      </c>
      <c r="O12" s="152">
        <v>94.26069722530508</v>
      </c>
      <c r="P12" s="152">
        <v>91.092605837509822</v>
      </c>
      <c r="Q12" s="152">
        <v>38.3256128694129</v>
      </c>
      <c r="R12" s="152">
        <v>92.518192282846641</v>
      </c>
      <c r="S12" s="152">
        <v>100.87591207596999</v>
      </c>
      <c r="T12" s="152">
        <v>98.651421477783444</v>
      </c>
      <c r="U12" s="152">
        <v>69.023022737541723</v>
      </c>
      <c r="V12" s="152">
        <v>89.43758491978808</v>
      </c>
      <c r="W12" s="152">
        <v>91.186755073924886</v>
      </c>
      <c r="X12" s="152">
        <v>83.8759694930351</v>
      </c>
      <c r="Y12" s="152">
        <v>81.702275937102172</v>
      </c>
      <c r="Z12" s="152">
        <v>40.62515575145909</v>
      </c>
      <c r="AA12" s="152">
        <v>73.911894518430373</v>
      </c>
      <c r="AB12" s="152">
        <v>106.4273275080523</v>
      </c>
      <c r="AC12" s="152">
        <v>61.404855416074547</v>
      </c>
      <c r="AD12" s="152">
        <v>28.916105005807236</v>
      </c>
      <c r="AE12" s="152">
        <v>84.713383420157882</v>
      </c>
      <c r="AF12" s="152">
        <v>106.26124203931623</v>
      </c>
      <c r="AG12" s="152">
        <v>59.396575618942165</v>
      </c>
      <c r="AH12" s="152">
        <v>29.10220712849117</v>
      </c>
      <c r="AI12" s="152">
        <v>88.308341043469795</v>
      </c>
      <c r="AJ12" s="152">
        <v>38.82313931305179</v>
      </c>
      <c r="AK12" s="152">
        <v>47.957844035817011</v>
      </c>
      <c r="AL12" s="152">
        <v>63.365698287260535</v>
      </c>
      <c r="AM12" s="152">
        <v>83.602342424855195</v>
      </c>
      <c r="AN12" s="152">
        <v>55.394589231226142</v>
      </c>
      <c r="AO12" s="153">
        <v>104.97030487434027</v>
      </c>
    </row>
    <row r="13" spans="1:41" x14ac:dyDescent="0.25">
      <c r="A13" s="41" t="s">
        <v>301</v>
      </c>
      <c r="B13" s="152">
        <v>102.52098744694855</v>
      </c>
      <c r="C13" s="152">
        <v>112.41103328886742</v>
      </c>
      <c r="D13" s="152">
        <v>105.96881413527025</v>
      </c>
      <c r="E13" s="152">
        <v>102.3641083063888</v>
      </c>
      <c r="F13" s="152">
        <v>107.42571473456614</v>
      </c>
      <c r="G13" s="152">
        <v>116.47462067717613</v>
      </c>
      <c r="H13" s="152">
        <v>104.94057305741224</v>
      </c>
      <c r="I13" s="152">
        <v>102.03302645122399</v>
      </c>
      <c r="J13" s="152">
        <v>99.488597372311844</v>
      </c>
      <c r="K13" s="152">
        <v>101.90034608696693</v>
      </c>
      <c r="L13" s="152">
        <v>103.83732447742689</v>
      </c>
      <c r="M13" s="152">
        <v>102.37169807103349</v>
      </c>
      <c r="N13" s="152">
        <v>94.498756354516232</v>
      </c>
      <c r="O13" s="152">
        <v>94.682555734996143</v>
      </c>
      <c r="P13" s="152">
        <v>91.038349975409972</v>
      </c>
      <c r="Q13" s="152">
        <v>38.564441451412407</v>
      </c>
      <c r="R13" s="152">
        <v>93.096624144539604</v>
      </c>
      <c r="S13" s="152">
        <v>108.97670475004024</v>
      </c>
      <c r="T13" s="152">
        <v>98.580729632676181</v>
      </c>
      <c r="U13" s="152">
        <v>69.333527731846601</v>
      </c>
      <c r="V13" s="152">
        <v>89.226645987237774</v>
      </c>
      <c r="W13" s="152">
        <v>91.878990407534232</v>
      </c>
      <c r="X13" s="152">
        <v>84.817159029530544</v>
      </c>
      <c r="Y13" s="152">
        <v>81.667264749804417</v>
      </c>
      <c r="Z13" s="152">
        <v>40.039435891351765</v>
      </c>
      <c r="AA13" s="152">
        <v>73.95704537619838</v>
      </c>
      <c r="AB13" s="152">
        <v>106.4273275080523</v>
      </c>
      <c r="AC13" s="152">
        <v>61.000573008095294</v>
      </c>
      <c r="AD13" s="152">
        <v>29.072006626964868</v>
      </c>
      <c r="AE13" s="152">
        <v>84.865802358113612</v>
      </c>
      <c r="AF13" s="152">
        <v>107.88810181134552</v>
      </c>
      <c r="AG13" s="152">
        <v>63.38447680060434</v>
      </c>
      <c r="AH13" s="152">
        <v>28.207444253875494</v>
      </c>
      <c r="AI13" s="152">
        <v>88.694312002559954</v>
      </c>
      <c r="AJ13" s="152">
        <v>38.85292841610763</v>
      </c>
      <c r="AK13" s="152">
        <v>47.985422502172128</v>
      </c>
      <c r="AL13" s="152">
        <v>64.537737171584638</v>
      </c>
      <c r="AM13" s="152">
        <v>83.571560372810438</v>
      </c>
      <c r="AN13" s="152">
        <v>55.711190362466446</v>
      </c>
      <c r="AO13" s="153">
        <v>107.46150724782494</v>
      </c>
    </row>
    <row r="14" spans="1:41" x14ac:dyDescent="0.25">
      <c r="A14" s="41" t="s">
        <v>302</v>
      </c>
      <c r="B14" s="152">
        <v>104.33909613283872</v>
      </c>
      <c r="C14" s="152">
        <v>117.26932747174551</v>
      </c>
      <c r="D14" s="152">
        <v>113.29471212160354</v>
      </c>
      <c r="E14" s="152">
        <v>101.97357405360655</v>
      </c>
      <c r="F14" s="152">
        <v>122.43499131516519</v>
      </c>
      <c r="G14" s="152">
        <v>119.21389570095215</v>
      </c>
      <c r="H14" s="152">
        <v>104.37283160376084</v>
      </c>
      <c r="I14" s="152">
        <v>101.78661730804588</v>
      </c>
      <c r="J14" s="152">
        <v>96.641231584414868</v>
      </c>
      <c r="K14" s="152">
        <v>102.64813452879719</v>
      </c>
      <c r="L14" s="152">
        <v>103.94619409180571</v>
      </c>
      <c r="M14" s="152">
        <v>102.8793216379032</v>
      </c>
      <c r="N14" s="152">
        <v>96.953828894598544</v>
      </c>
      <c r="O14" s="152">
        <v>95.60626763455393</v>
      </c>
      <c r="P14" s="152">
        <v>91.353773482326787</v>
      </c>
      <c r="Q14" s="152">
        <v>38.638576224604897</v>
      </c>
      <c r="R14" s="152">
        <v>94.264298757866456</v>
      </c>
      <c r="S14" s="152">
        <v>108.87539691545146</v>
      </c>
      <c r="T14" s="152">
        <v>99.133291075204738</v>
      </c>
      <c r="U14" s="152">
        <v>70.861141261859061</v>
      </c>
      <c r="V14" s="152">
        <v>88.976760130071966</v>
      </c>
      <c r="W14" s="152">
        <v>93.488806449716321</v>
      </c>
      <c r="X14" s="152">
        <v>84.552429864241063</v>
      </c>
      <c r="Y14" s="152">
        <v>80.890604342665981</v>
      </c>
      <c r="Z14" s="152">
        <v>39.643132951653023</v>
      </c>
      <c r="AA14" s="152">
        <v>74.031051638293093</v>
      </c>
      <c r="AB14" s="152">
        <v>106.4273275080523</v>
      </c>
      <c r="AC14" s="152">
        <v>61.71373917453468</v>
      </c>
      <c r="AD14" s="152">
        <v>29.794926853279829</v>
      </c>
      <c r="AE14" s="152">
        <v>85.052276304900531</v>
      </c>
      <c r="AF14" s="152">
        <v>108.73871697878951</v>
      </c>
      <c r="AG14" s="152">
        <v>64.0325274850493</v>
      </c>
      <c r="AH14" s="152">
        <v>27.549987844375881</v>
      </c>
      <c r="AI14" s="152">
        <v>88.344564009314468</v>
      </c>
      <c r="AJ14" s="152">
        <v>38.889194363879092</v>
      </c>
      <c r="AK14" s="152">
        <v>48.740145836842629</v>
      </c>
      <c r="AL14" s="152">
        <v>65.463223528126846</v>
      </c>
      <c r="AM14" s="152">
        <v>84.127312482638715</v>
      </c>
      <c r="AN14" s="152">
        <v>56.085625572675248</v>
      </c>
      <c r="AO14" s="153">
        <v>108.16022645141049</v>
      </c>
    </row>
    <row r="15" spans="1:41" x14ac:dyDescent="0.25">
      <c r="A15" s="41" t="s">
        <v>303</v>
      </c>
      <c r="B15" s="152">
        <v>100.37103597275143</v>
      </c>
      <c r="C15" s="152">
        <v>117.1205165561156</v>
      </c>
      <c r="D15" s="152">
        <v>114.96356056098553</v>
      </c>
      <c r="E15" s="152">
        <v>103.73220153111161</v>
      </c>
      <c r="F15" s="152">
        <v>104.30385151433292</v>
      </c>
      <c r="G15" s="152">
        <v>119.75174013352841</v>
      </c>
      <c r="H15" s="152">
        <v>103.66503162494875</v>
      </c>
      <c r="I15" s="152">
        <v>102.24540008262016</v>
      </c>
      <c r="J15" s="152">
        <v>94.65210203887959</v>
      </c>
      <c r="K15" s="152">
        <v>106.46331120137249</v>
      </c>
      <c r="L15" s="152">
        <v>104.44938399113481</v>
      </c>
      <c r="M15" s="152">
        <v>107.04752754773601</v>
      </c>
      <c r="N15" s="152">
        <v>94.160771545735926</v>
      </c>
      <c r="O15" s="152">
        <v>95.083979056786347</v>
      </c>
      <c r="P15" s="152">
        <v>91.493317308334767</v>
      </c>
      <c r="Q15" s="152">
        <v>40.130746009533006</v>
      </c>
      <c r="R15" s="152">
        <v>94.586169467163487</v>
      </c>
      <c r="S15" s="152">
        <v>108.94434333371652</v>
      </c>
      <c r="T15" s="152">
        <v>99.232421108700763</v>
      </c>
      <c r="U15" s="152">
        <v>70.695645670737164</v>
      </c>
      <c r="V15" s="152">
        <v>88.621373634845739</v>
      </c>
      <c r="W15" s="152">
        <v>93.875207988849453</v>
      </c>
      <c r="X15" s="152">
        <v>85.188337729268653</v>
      </c>
      <c r="Y15" s="152">
        <v>79.916178480136026</v>
      </c>
      <c r="Z15" s="152">
        <v>39.867195990600393</v>
      </c>
      <c r="AA15" s="152">
        <v>74.251747207457825</v>
      </c>
      <c r="AB15" s="152">
        <v>106.4273275080523</v>
      </c>
      <c r="AC15" s="152">
        <v>62.914771997912887</v>
      </c>
      <c r="AD15" s="152">
        <v>30.724212033556949</v>
      </c>
      <c r="AE15" s="152">
        <v>85.004933793285161</v>
      </c>
      <c r="AF15" s="152">
        <v>110.91396867235886</v>
      </c>
      <c r="AG15" s="152">
        <v>64.315038614356126</v>
      </c>
      <c r="AH15" s="152">
        <v>26.083691606937748</v>
      </c>
      <c r="AI15" s="152">
        <v>88.126409673737996</v>
      </c>
      <c r="AJ15" s="152">
        <v>38.812019498979112</v>
      </c>
      <c r="AK15" s="152">
        <v>49.173099925270641</v>
      </c>
      <c r="AL15" s="152">
        <v>65.654656527055053</v>
      </c>
      <c r="AM15" s="152">
        <v>84.317321914419551</v>
      </c>
      <c r="AN15" s="152">
        <v>56.374243264766335</v>
      </c>
      <c r="AO15" s="153">
        <v>108.15848971304735</v>
      </c>
    </row>
    <row r="16" spans="1:41" x14ac:dyDescent="0.25">
      <c r="A16" s="41" t="s">
        <v>304</v>
      </c>
      <c r="B16" s="152">
        <v>108.29266978257793</v>
      </c>
      <c r="C16" s="152">
        <v>114.63845213266141</v>
      </c>
      <c r="D16" s="152">
        <v>115.62394844099195</v>
      </c>
      <c r="E16" s="152">
        <v>105.59704866753448</v>
      </c>
      <c r="F16" s="152">
        <v>103.06023792511193</v>
      </c>
      <c r="G16" s="152">
        <v>118.84038841710293</v>
      </c>
      <c r="H16" s="152">
        <v>104.85532873482201</v>
      </c>
      <c r="I16" s="152">
        <v>102.85045163268887</v>
      </c>
      <c r="J16" s="152">
        <v>94.038564168330709</v>
      </c>
      <c r="K16" s="152">
        <v>106.79566517334133</v>
      </c>
      <c r="L16" s="152">
        <v>104.73706547987497</v>
      </c>
      <c r="M16" s="152">
        <v>111.5194916448966</v>
      </c>
      <c r="N16" s="152">
        <v>97.224531004499269</v>
      </c>
      <c r="O16" s="152">
        <v>94.999590227149483</v>
      </c>
      <c r="P16" s="152">
        <v>91.882416170762539</v>
      </c>
      <c r="Q16" s="152">
        <v>39.961359381593191</v>
      </c>
      <c r="R16" s="152">
        <v>94.743719524626968</v>
      </c>
      <c r="S16" s="152">
        <v>108.87362067939303</v>
      </c>
      <c r="T16" s="152">
        <v>99.314082949886256</v>
      </c>
      <c r="U16" s="152">
        <v>70.146474911873767</v>
      </c>
      <c r="V16" s="152">
        <v>89.284788983616821</v>
      </c>
      <c r="W16" s="152">
        <v>94.287010541261949</v>
      </c>
      <c r="X16" s="152">
        <v>85.242446169521997</v>
      </c>
      <c r="Y16" s="152">
        <v>80.463407608993677</v>
      </c>
      <c r="Z16" s="152">
        <v>40.04325172414044</v>
      </c>
      <c r="AA16" s="152">
        <v>74.370318815713375</v>
      </c>
      <c r="AB16" s="152">
        <v>106.4273275080523</v>
      </c>
      <c r="AC16" s="152">
        <v>62.972382505001882</v>
      </c>
      <c r="AD16" s="152">
        <v>30.855977465268893</v>
      </c>
      <c r="AE16" s="152">
        <v>85.246582983382538</v>
      </c>
      <c r="AF16" s="152">
        <v>115.93917309505711</v>
      </c>
      <c r="AG16" s="152">
        <v>64.402955918010363</v>
      </c>
      <c r="AH16" s="152">
        <v>25.753116441647254</v>
      </c>
      <c r="AI16" s="152">
        <v>87.947764401383665</v>
      </c>
      <c r="AJ16" s="152">
        <v>38.959888060376649</v>
      </c>
      <c r="AK16" s="152">
        <v>49.539510213348052</v>
      </c>
      <c r="AL16" s="152">
        <v>65.735555739984946</v>
      </c>
      <c r="AM16" s="152">
        <v>84.36850618469947</v>
      </c>
      <c r="AN16" s="152">
        <v>57.021978759764806</v>
      </c>
      <c r="AO16" s="153">
        <v>109.08759262233043</v>
      </c>
    </row>
    <row r="17" spans="1:41" x14ac:dyDescent="0.25">
      <c r="A17" s="41" t="s">
        <v>305</v>
      </c>
      <c r="B17" s="152">
        <v>107.74283025511674</v>
      </c>
      <c r="C17" s="152">
        <v>113.78662412004986</v>
      </c>
      <c r="D17" s="152">
        <v>108.65786800326877</v>
      </c>
      <c r="E17" s="152">
        <v>103.93517764761894</v>
      </c>
      <c r="F17" s="152">
        <v>109.60272439453702</v>
      </c>
      <c r="G17" s="152">
        <v>122.4548092988219</v>
      </c>
      <c r="H17" s="152">
        <v>105.51220571219936</v>
      </c>
      <c r="I17" s="152">
        <v>102.43385649352608</v>
      </c>
      <c r="J17" s="152">
        <v>93.655710339942402</v>
      </c>
      <c r="K17" s="152">
        <v>103.59566391602141</v>
      </c>
      <c r="L17" s="152">
        <v>105.17133825416516</v>
      </c>
      <c r="M17" s="152">
        <v>112.23362509264028</v>
      </c>
      <c r="N17" s="152">
        <v>98.035721142538421</v>
      </c>
      <c r="O17" s="152">
        <v>95.4349989208268</v>
      </c>
      <c r="P17" s="152">
        <v>91.677660891961992</v>
      </c>
      <c r="Q17" s="152">
        <v>39.131172742589946</v>
      </c>
      <c r="R17" s="152">
        <v>96.082842466697841</v>
      </c>
      <c r="S17" s="152">
        <v>108.96567146616012</v>
      </c>
      <c r="T17" s="152">
        <v>99.092529986064847</v>
      </c>
      <c r="U17" s="152">
        <v>70.928680127607279</v>
      </c>
      <c r="V17" s="152">
        <v>89.416165162096988</v>
      </c>
      <c r="W17" s="152">
        <v>95.360799834702604</v>
      </c>
      <c r="X17" s="152">
        <v>85.802281895329699</v>
      </c>
      <c r="Y17" s="152">
        <v>80.481330972509227</v>
      </c>
      <c r="Z17" s="152">
        <v>40.304833354488871</v>
      </c>
      <c r="AA17" s="152">
        <v>75.324871508038441</v>
      </c>
      <c r="AB17" s="152">
        <v>106.4273275080523</v>
      </c>
      <c r="AC17" s="152">
        <v>62.918168333055284</v>
      </c>
      <c r="AD17" s="152">
        <v>30.755548274443839</v>
      </c>
      <c r="AE17" s="152">
        <v>85.067998801388498</v>
      </c>
      <c r="AF17" s="152">
        <v>116.33392397768796</v>
      </c>
      <c r="AG17" s="152">
        <v>64.872971305893429</v>
      </c>
      <c r="AH17" s="152">
        <v>25.743957673700077</v>
      </c>
      <c r="AI17" s="152">
        <v>88.203020777497031</v>
      </c>
      <c r="AJ17" s="152">
        <v>39.21124844774755</v>
      </c>
      <c r="AK17" s="152">
        <v>49.173099925270641</v>
      </c>
      <c r="AL17" s="152">
        <v>66.841490615335672</v>
      </c>
      <c r="AM17" s="152">
        <v>84.370953802987216</v>
      </c>
      <c r="AN17" s="152">
        <v>56.875040413878047</v>
      </c>
      <c r="AO17" s="153">
        <v>109.82269016906803</v>
      </c>
    </row>
    <row r="18" spans="1:41" x14ac:dyDescent="0.25">
      <c r="A18" s="41" t="s">
        <v>306</v>
      </c>
      <c r="B18" s="152">
        <v>107.45301417454516</v>
      </c>
      <c r="C18" s="152">
        <v>114.5964851028147</v>
      </c>
      <c r="D18" s="152">
        <v>110.89458951852282</v>
      </c>
      <c r="E18" s="152">
        <v>100.44368423722648</v>
      </c>
      <c r="F18" s="152">
        <v>104.906747235124</v>
      </c>
      <c r="G18" s="152">
        <v>122.87620292996904</v>
      </c>
      <c r="H18" s="152">
        <v>105.00758677126062</v>
      </c>
      <c r="I18" s="152">
        <v>102.16862739075158</v>
      </c>
      <c r="J18" s="152">
        <v>95.745173742695897</v>
      </c>
      <c r="K18" s="152">
        <v>105.45688310643214</v>
      </c>
      <c r="L18" s="152">
        <v>105.56108133794136</v>
      </c>
      <c r="M18" s="152">
        <v>112.88415177283422</v>
      </c>
      <c r="N18" s="152">
        <v>97.959704739983238</v>
      </c>
      <c r="O18" s="152">
        <v>95.428983664324861</v>
      </c>
      <c r="P18" s="152">
        <v>91.935944653894197</v>
      </c>
      <c r="Q18" s="152">
        <v>40.265198608410678</v>
      </c>
      <c r="R18" s="152">
        <v>96.544477999145229</v>
      </c>
      <c r="S18" s="152">
        <v>109.35176151673436</v>
      </c>
      <c r="T18" s="152">
        <v>99.749850593442758</v>
      </c>
      <c r="U18" s="152">
        <v>69.451483769594432</v>
      </c>
      <c r="V18" s="152">
        <v>88.323807386206326</v>
      </c>
      <c r="W18" s="152">
        <v>95.789118322038689</v>
      </c>
      <c r="X18" s="152">
        <v>85.956164037682171</v>
      </c>
      <c r="Y18" s="152">
        <v>79.667596908755712</v>
      </c>
      <c r="Z18" s="152">
        <v>40.364200109882169</v>
      </c>
      <c r="AA18" s="152">
        <v>75.498851716792217</v>
      </c>
      <c r="AB18" s="152">
        <v>106.4273275080523</v>
      </c>
      <c r="AC18" s="152">
        <v>62.931074406596395</v>
      </c>
      <c r="AD18" s="152">
        <v>29.954537164012994</v>
      </c>
      <c r="AE18" s="152">
        <v>85.770312035469217</v>
      </c>
      <c r="AF18" s="152">
        <v>116.13629036407615</v>
      </c>
      <c r="AG18" s="152">
        <v>64.60216843111283</v>
      </c>
      <c r="AH18" s="152">
        <v>25.73658270677069</v>
      </c>
      <c r="AI18" s="152">
        <v>92.678925161990676</v>
      </c>
      <c r="AJ18" s="152">
        <v>39.630360226751336</v>
      </c>
      <c r="AK18" s="152">
        <v>49.461223064131104</v>
      </c>
      <c r="AL18" s="152">
        <v>67.941736523720877</v>
      </c>
      <c r="AM18" s="152">
        <v>84.643594836797419</v>
      </c>
      <c r="AN18" s="152">
        <v>57.200508734237758</v>
      </c>
      <c r="AO18" s="153">
        <v>110.02002458106085</v>
      </c>
    </row>
    <row r="19" spans="1:41" x14ac:dyDescent="0.25">
      <c r="A19" s="41" t="s">
        <v>307</v>
      </c>
      <c r="B19" s="152">
        <v>104.99981586707098</v>
      </c>
      <c r="C19" s="152">
        <v>114.25858212747274</v>
      </c>
      <c r="D19" s="152">
        <v>118.18569388692543</v>
      </c>
      <c r="E19" s="152">
        <v>101.04780061603702</v>
      </c>
      <c r="F19" s="152">
        <v>107.25275208135854</v>
      </c>
      <c r="G19" s="152">
        <v>120.16331923356252</v>
      </c>
      <c r="H19" s="152">
        <v>104.40792142729872</v>
      </c>
      <c r="I19" s="152">
        <v>102.04585296658462</v>
      </c>
      <c r="J19" s="152">
        <v>95.928470448439313</v>
      </c>
      <c r="K19" s="152">
        <v>105.52839612921052</v>
      </c>
      <c r="L19" s="152">
        <v>105.22806963439996</v>
      </c>
      <c r="M19" s="152">
        <v>113.42343454128878</v>
      </c>
      <c r="N19" s="152">
        <v>98.003889629918319</v>
      </c>
      <c r="O19" s="152">
        <v>95.175154004151139</v>
      </c>
      <c r="P19" s="152">
        <v>91.701210069617545</v>
      </c>
      <c r="Q19" s="152">
        <v>40.837663017954853</v>
      </c>
      <c r="R19" s="152">
        <v>96.214001851029323</v>
      </c>
      <c r="S19" s="152">
        <v>107.65405616582886</v>
      </c>
      <c r="T19" s="152">
        <v>99.014301366458895</v>
      </c>
      <c r="U19" s="152">
        <v>68.39516806035266</v>
      </c>
      <c r="V19" s="152">
        <v>87.796532375867159</v>
      </c>
      <c r="W19" s="152">
        <v>95.387469257465867</v>
      </c>
      <c r="X19" s="152">
        <v>85.834941906960083</v>
      </c>
      <c r="Y19" s="152">
        <v>80.219747909186353</v>
      </c>
      <c r="Z19" s="152">
        <v>39.56068408138416</v>
      </c>
      <c r="AA19" s="152">
        <v>75.518318059397004</v>
      </c>
      <c r="AB19" s="152">
        <v>106.4273275080523</v>
      </c>
      <c r="AC19" s="152">
        <v>62.956886553678629</v>
      </c>
      <c r="AD19" s="152">
        <v>30.167018442889418</v>
      </c>
      <c r="AE19" s="152">
        <v>85.967118370803476</v>
      </c>
      <c r="AF19" s="152">
        <v>117.57853835808994</v>
      </c>
      <c r="AG19" s="152">
        <v>64.216532708115338</v>
      </c>
      <c r="AH19" s="152">
        <v>24.920325149252303</v>
      </c>
      <c r="AI19" s="152">
        <v>92.46507946515321</v>
      </c>
      <c r="AJ19" s="152">
        <v>39.984017689509095</v>
      </c>
      <c r="AK19" s="152">
        <v>49.535262478595804</v>
      </c>
      <c r="AL19" s="152">
        <v>68.159221774961225</v>
      </c>
      <c r="AM19" s="152">
        <v>84.613377656429137</v>
      </c>
      <c r="AN19" s="152">
        <v>57.085012062787406</v>
      </c>
      <c r="AO19" s="153">
        <v>109.76116427809575</v>
      </c>
    </row>
    <row r="20" spans="1:41" x14ac:dyDescent="0.25">
      <c r="A20" s="41" t="s">
        <v>308</v>
      </c>
      <c r="B20" s="152">
        <v>111.78945555699217</v>
      </c>
      <c r="C20" s="152">
        <v>113.61758185957613</v>
      </c>
      <c r="D20" s="152">
        <v>121.60280710817096</v>
      </c>
      <c r="E20" s="152">
        <v>99.972298891570901</v>
      </c>
      <c r="F20" s="152">
        <v>105.81664262390304</v>
      </c>
      <c r="G20" s="152">
        <v>119.76950675394177</v>
      </c>
      <c r="H20" s="152">
        <v>105.82427679328198</v>
      </c>
      <c r="I20" s="152">
        <v>102.51583572156629</v>
      </c>
      <c r="J20" s="152">
        <v>95.544092315502652</v>
      </c>
      <c r="K20" s="152">
        <v>104.01104591546159</v>
      </c>
      <c r="L20" s="152">
        <v>105.50231947010963</v>
      </c>
      <c r="M20" s="152">
        <v>113.71254469774208</v>
      </c>
      <c r="N20" s="152">
        <v>96.864246750724519</v>
      </c>
      <c r="O20" s="152">
        <v>94.863382491635775</v>
      </c>
      <c r="P20" s="152">
        <v>91.246923916656172</v>
      </c>
      <c r="Q20" s="152">
        <v>40.94350214608658</v>
      </c>
      <c r="R20" s="152">
        <v>96.288812848212913</v>
      </c>
      <c r="S20" s="152">
        <v>107.49537166194243</v>
      </c>
      <c r="T20" s="152">
        <v>99.349206570525567</v>
      </c>
      <c r="U20" s="152">
        <v>67.885078216617771</v>
      </c>
      <c r="V20" s="152">
        <v>87.372268445924817</v>
      </c>
      <c r="W20" s="152">
        <v>95.60250813571399</v>
      </c>
      <c r="X20" s="152">
        <v>85.89789130576365</v>
      </c>
      <c r="Y20" s="152">
        <v>80.153170888270878</v>
      </c>
      <c r="Z20" s="152">
        <v>40.250420111881603</v>
      </c>
      <c r="AA20" s="152">
        <v>75.783709221951412</v>
      </c>
      <c r="AB20" s="152">
        <v>106.4273275080523</v>
      </c>
      <c r="AC20" s="152">
        <v>62.956886553678629</v>
      </c>
      <c r="AD20" s="152">
        <v>30.315186255520313</v>
      </c>
      <c r="AE20" s="152">
        <v>86.026278628960753</v>
      </c>
      <c r="AF20" s="152">
        <v>117.91381798949929</v>
      </c>
      <c r="AG20" s="152">
        <v>64.445858615296174</v>
      </c>
      <c r="AH20" s="152">
        <v>24.978117140273003</v>
      </c>
      <c r="AI20" s="152">
        <v>92.547391753564639</v>
      </c>
      <c r="AJ20" s="152">
        <v>40.292595465633276</v>
      </c>
      <c r="AK20" s="152">
        <v>49.535262478595804</v>
      </c>
      <c r="AL20" s="152">
        <v>68.639751005688424</v>
      </c>
      <c r="AM20" s="152">
        <v>84.453886619964223</v>
      </c>
      <c r="AN20" s="152">
        <v>57.488306561951227</v>
      </c>
      <c r="AO20" s="153">
        <v>110.22798442821984</v>
      </c>
    </row>
    <row r="21" spans="1:41" x14ac:dyDescent="0.25">
      <c r="A21" s="41" t="s">
        <v>309</v>
      </c>
      <c r="B21" s="152">
        <v>112.45584739017478</v>
      </c>
      <c r="C21" s="152">
        <v>116.11104039652632</v>
      </c>
      <c r="D21" s="152">
        <v>129.21981755314451</v>
      </c>
      <c r="E21" s="152">
        <v>96.728349487804806</v>
      </c>
      <c r="F21" s="152">
        <v>109.47967943877656</v>
      </c>
      <c r="G21" s="152">
        <v>117.80226315228948</v>
      </c>
      <c r="H21" s="152">
        <v>106.59640342422638</v>
      </c>
      <c r="I21" s="152">
        <v>102.31225488648687</v>
      </c>
      <c r="J21" s="152">
        <v>96.613710626434866</v>
      </c>
      <c r="K21" s="152">
        <v>103.40437167992796</v>
      </c>
      <c r="L21" s="152">
        <v>105.2150477051653</v>
      </c>
      <c r="M21" s="152">
        <v>113.62964925154506</v>
      </c>
      <c r="N21" s="152">
        <v>97.794046707577579</v>
      </c>
      <c r="O21" s="152">
        <v>95.576721270859039</v>
      </c>
      <c r="P21" s="152">
        <v>92.138561343606582</v>
      </c>
      <c r="Q21" s="152">
        <v>41.033069550653522</v>
      </c>
      <c r="R21" s="152">
        <v>96.368093381442748</v>
      </c>
      <c r="S21" s="152">
        <v>107.5481084437486</v>
      </c>
      <c r="T21" s="152">
        <v>99.48212482572967</v>
      </c>
      <c r="U21" s="152">
        <v>68.554350555946669</v>
      </c>
      <c r="V21" s="152">
        <v>87.166604101071655</v>
      </c>
      <c r="W21" s="152">
        <v>95.866384783505168</v>
      </c>
      <c r="X21" s="152">
        <v>85.907963131785394</v>
      </c>
      <c r="Y21" s="152">
        <v>79.375339364883487</v>
      </c>
      <c r="Z21" s="152">
        <v>40.333817815356532</v>
      </c>
      <c r="AA21" s="152">
        <v>75.934955423806954</v>
      </c>
      <c r="AB21" s="152">
        <v>106.4273275080523</v>
      </c>
      <c r="AC21" s="152">
        <v>62.956886553678629</v>
      </c>
      <c r="AD21" s="152">
        <v>30.697745364129414</v>
      </c>
      <c r="AE21" s="152">
        <v>85.956045624509315</v>
      </c>
      <c r="AF21" s="152">
        <v>118.50979182628578</v>
      </c>
      <c r="AG21" s="152">
        <v>64.926996042523299</v>
      </c>
      <c r="AH21" s="152">
        <v>25.655531587468701</v>
      </c>
      <c r="AI21" s="152">
        <v>92.573093355247053</v>
      </c>
      <c r="AJ21" s="152">
        <v>40.281949282941845</v>
      </c>
      <c r="AK21" s="152">
        <v>49.680837508069978</v>
      </c>
      <c r="AL21" s="152">
        <v>69.197218314719663</v>
      </c>
      <c r="AM21" s="152">
        <v>84.435245765960858</v>
      </c>
      <c r="AN21" s="152">
        <v>57.256158159173829</v>
      </c>
      <c r="AO21" s="153">
        <v>110.51422215341813</v>
      </c>
    </row>
    <row r="22" spans="1:41" x14ac:dyDescent="0.25">
      <c r="A22" s="41" t="s">
        <v>310</v>
      </c>
      <c r="B22" s="152">
        <v>107.53660035556406</v>
      </c>
      <c r="C22" s="152">
        <v>114.88331525259503</v>
      </c>
      <c r="D22" s="152">
        <v>133.58076221809901</v>
      </c>
      <c r="E22" s="152">
        <v>95.603123194934028</v>
      </c>
      <c r="F22" s="152">
        <v>105.78139508975255</v>
      </c>
      <c r="G22" s="152">
        <v>116.83686692069584</v>
      </c>
      <c r="H22" s="152">
        <v>106.26018557844596</v>
      </c>
      <c r="I22" s="152">
        <v>102.57061586165533</v>
      </c>
      <c r="J22" s="152">
        <v>101.36234495222118</v>
      </c>
      <c r="K22" s="152">
        <v>104.21507491007441</v>
      </c>
      <c r="L22" s="152">
        <v>105.10766290420894</v>
      </c>
      <c r="M22" s="152">
        <v>113.71606302479499</v>
      </c>
      <c r="N22" s="152">
        <v>97.237557863933205</v>
      </c>
      <c r="O22" s="152">
        <v>95.516690342283809</v>
      </c>
      <c r="P22" s="152">
        <v>91.987051934807525</v>
      </c>
      <c r="Q22" s="152">
        <v>41.132056528561499</v>
      </c>
      <c r="R22" s="152">
        <v>96.586622233275762</v>
      </c>
      <c r="S22" s="152">
        <v>108.12528416799394</v>
      </c>
      <c r="T22" s="152">
        <v>99.996290957165584</v>
      </c>
      <c r="U22" s="152">
        <v>69.03693698094618</v>
      </c>
      <c r="V22" s="152">
        <v>87.072618741720021</v>
      </c>
      <c r="W22" s="152">
        <v>96.383041482399207</v>
      </c>
      <c r="X22" s="152">
        <v>86.182025726215798</v>
      </c>
      <c r="Y22" s="152">
        <v>79.31770145309757</v>
      </c>
      <c r="Z22" s="152">
        <v>40.011095205976886</v>
      </c>
      <c r="AA22" s="152">
        <v>76.267638656307909</v>
      </c>
      <c r="AB22" s="152">
        <v>106.4273275080523</v>
      </c>
      <c r="AC22" s="152">
        <v>62.956886553678629</v>
      </c>
      <c r="AD22" s="152">
        <v>30.974122258704767</v>
      </c>
      <c r="AE22" s="152">
        <v>85.980488387629023</v>
      </c>
      <c r="AF22" s="152">
        <v>119.15456696670761</v>
      </c>
      <c r="AG22" s="152">
        <v>64.767052394026408</v>
      </c>
      <c r="AH22" s="152">
        <v>25.305416294352501</v>
      </c>
      <c r="AI22" s="152">
        <v>92.545706792601607</v>
      </c>
      <c r="AJ22" s="152">
        <v>40.135660974892112</v>
      </c>
      <c r="AK22" s="152">
        <v>49.613549627812766</v>
      </c>
      <c r="AL22" s="152">
        <v>69.425420943045125</v>
      </c>
      <c r="AM22" s="152">
        <v>84.444981511971264</v>
      </c>
      <c r="AN22" s="152">
        <v>58.34659668981049</v>
      </c>
      <c r="AO22" s="153">
        <v>110.40032188782237</v>
      </c>
    </row>
    <row r="23" spans="1:41" x14ac:dyDescent="0.25">
      <c r="A23" s="41" t="s">
        <v>311</v>
      </c>
      <c r="B23" s="152">
        <v>105.19683813710363</v>
      </c>
      <c r="C23" s="152">
        <v>108.18019209904651</v>
      </c>
      <c r="D23" s="152">
        <v>131.14095026794766</v>
      </c>
      <c r="E23" s="152">
        <v>99.008441959900054</v>
      </c>
      <c r="F23" s="152">
        <v>104.62740883028225</v>
      </c>
      <c r="G23" s="152">
        <v>115.24218335841893</v>
      </c>
      <c r="H23" s="152">
        <v>103.83532937978525</v>
      </c>
      <c r="I23" s="152">
        <v>102.18859480318342</v>
      </c>
      <c r="J23" s="152">
        <v>101.28760238851062</v>
      </c>
      <c r="K23" s="152">
        <v>106.67147284953104</v>
      </c>
      <c r="L23" s="152">
        <v>105.2039865881776</v>
      </c>
      <c r="M23" s="152">
        <v>114.7084541563611</v>
      </c>
      <c r="N23" s="152">
        <v>96.436091545600888</v>
      </c>
      <c r="O23" s="152">
        <v>95.58060805234156</v>
      </c>
      <c r="P23" s="152">
        <v>93.701131393397802</v>
      </c>
      <c r="Q23" s="152">
        <v>41.050351016932694</v>
      </c>
      <c r="R23" s="152">
        <v>96.409276896051267</v>
      </c>
      <c r="S23" s="152">
        <v>108.10689400742172</v>
      </c>
      <c r="T23" s="152">
        <v>100.44115154568372</v>
      </c>
      <c r="U23" s="152">
        <v>68.964165351803445</v>
      </c>
      <c r="V23" s="152">
        <v>86.676202716802877</v>
      </c>
      <c r="W23" s="152">
        <v>96.078693361091084</v>
      </c>
      <c r="X23" s="152">
        <v>85.85767660425455</v>
      </c>
      <c r="Y23" s="152">
        <v>79.470695783325127</v>
      </c>
      <c r="Z23" s="152">
        <v>39.600506892757451</v>
      </c>
      <c r="AA23" s="152">
        <v>76.82459430055772</v>
      </c>
      <c r="AB23" s="152">
        <v>106.4273275080523</v>
      </c>
      <c r="AC23" s="152">
        <v>62.956886553678629</v>
      </c>
      <c r="AD23" s="152">
        <v>30.861763373819247</v>
      </c>
      <c r="AE23" s="152">
        <v>85.828129153362269</v>
      </c>
      <c r="AF23" s="152">
        <v>119.67362327212663</v>
      </c>
      <c r="AG23" s="152">
        <v>64.27512808656526</v>
      </c>
      <c r="AH23" s="152">
        <v>25.956765565053953</v>
      </c>
      <c r="AI23" s="152">
        <v>95.218552404633144</v>
      </c>
      <c r="AJ23" s="152">
        <v>40.357789334873367</v>
      </c>
      <c r="AK23" s="152">
        <v>49.696328209691465</v>
      </c>
      <c r="AL23" s="152">
        <v>69.577502370990629</v>
      </c>
      <c r="AM23" s="152">
        <v>84.753959746089379</v>
      </c>
      <c r="AN23" s="152">
        <v>58.416191290238395</v>
      </c>
      <c r="AO23" s="153">
        <v>110.25078814291687</v>
      </c>
    </row>
    <row r="24" spans="1:41" x14ac:dyDescent="0.25">
      <c r="A24" s="41" t="s">
        <v>312</v>
      </c>
      <c r="B24" s="152">
        <v>109.07106963506105</v>
      </c>
      <c r="C24" s="152">
        <v>115.61865405478368</v>
      </c>
      <c r="D24" s="152">
        <v>131.23718019471144</v>
      </c>
      <c r="E24" s="152">
        <v>102.16105548019907</v>
      </c>
      <c r="F24" s="152">
        <v>104.93367278087351</v>
      </c>
      <c r="G24" s="152">
        <v>119.1136259990145</v>
      </c>
      <c r="H24" s="152">
        <v>105.5272859264369</v>
      </c>
      <c r="I24" s="152">
        <v>102.22150249863444</v>
      </c>
      <c r="J24" s="152">
        <v>96.699611412200099</v>
      </c>
      <c r="K24" s="152">
        <v>103.30576522772053</v>
      </c>
      <c r="L24" s="152">
        <v>105.58469800409961</v>
      </c>
      <c r="M24" s="152">
        <v>114.27220273401566</v>
      </c>
      <c r="N24" s="152">
        <v>98.011127517221254</v>
      </c>
      <c r="O24" s="152">
        <v>95.824847327929334</v>
      </c>
      <c r="P24" s="152">
        <v>93.613553894478244</v>
      </c>
      <c r="Q24" s="152">
        <v>41.510350861750993</v>
      </c>
      <c r="R24" s="152">
        <v>96.372507362615224</v>
      </c>
      <c r="S24" s="152">
        <v>107.68692163196853</v>
      </c>
      <c r="T24" s="152">
        <v>100.40719874268611</v>
      </c>
      <c r="U24" s="152">
        <v>68.918368047399795</v>
      </c>
      <c r="V24" s="152">
        <v>87.028439435240898</v>
      </c>
      <c r="W24" s="152">
        <v>95.885519803666966</v>
      </c>
      <c r="X24" s="152">
        <v>85.951630109723283</v>
      </c>
      <c r="Y24" s="152">
        <v>79.756702648153421</v>
      </c>
      <c r="Z24" s="152">
        <v>39.927091708607144</v>
      </c>
      <c r="AA24" s="152">
        <v>76.262105862004276</v>
      </c>
      <c r="AB24" s="152">
        <v>106.4273275080523</v>
      </c>
      <c r="AC24" s="152">
        <v>62.956886553678629</v>
      </c>
      <c r="AD24" s="152">
        <v>30.60306307635835</v>
      </c>
      <c r="AE24" s="152">
        <v>85.966505767228227</v>
      </c>
      <c r="AF24" s="152">
        <v>119.93451996663686</v>
      </c>
      <c r="AG24" s="152">
        <v>64.270896839295844</v>
      </c>
      <c r="AH24" s="152">
        <v>25.866072911958586</v>
      </c>
      <c r="AI24" s="152">
        <v>95.636474348935494</v>
      </c>
      <c r="AJ24" s="152">
        <v>40.384789472550118</v>
      </c>
      <c r="AK24" s="152">
        <v>49.535262478595804</v>
      </c>
      <c r="AL24" s="152">
        <v>69.791526456100655</v>
      </c>
      <c r="AM24" s="152">
        <v>84.799264146482344</v>
      </c>
      <c r="AN24" s="152">
        <v>58.876339927202658</v>
      </c>
      <c r="AO24" s="153">
        <v>110.85017900977651</v>
      </c>
    </row>
    <row r="25" spans="1:41" x14ac:dyDescent="0.25">
      <c r="A25" s="41" t="s">
        <v>313</v>
      </c>
      <c r="B25" s="152">
        <v>111.00411913540249</v>
      </c>
      <c r="C25" s="152">
        <v>113.13239166242211</v>
      </c>
      <c r="D25" s="152">
        <v>134.39734418524199</v>
      </c>
      <c r="E25" s="152">
        <v>102.18377078512366</v>
      </c>
      <c r="F25" s="152">
        <v>108.85942039440012</v>
      </c>
      <c r="G25" s="152">
        <v>118.87672291738504</v>
      </c>
      <c r="H25" s="152">
        <v>106.14639227440773</v>
      </c>
      <c r="I25" s="152">
        <v>102.58617602483677</v>
      </c>
      <c r="J25" s="152">
        <v>98.119953080673511</v>
      </c>
      <c r="K25" s="152">
        <v>102.84075261315608</v>
      </c>
      <c r="L25" s="152">
        <v>105.81643833675581</v>
      </c>
      <c r="M25" s="152">
        <v>115.02442331581382</v>
      </c>
      <c r="N25" s="152">
        <v>96.49532077922116</v>
      </c>
      <c r="O25" s="152">
        <v>95.75769638537453</v>
      </c>
      <c r="P25" s="152">
        <v>94.383319259461132</v>
      </c>
      <c r="Q25" s="152">
        <v>42.143033374646826</v>
      </c>
      <c r="R25" s="152">
        <v>96.757749333694917</v>
      </c>
      <c r="S25" s="152">
        <v>107.88799086436558</v>
      </c>
      <c r="T25" s="152">
        <v>100.44281870847999</v>
      </c>
      <c r="U25" s="152">
        <v>69.026876672284686</v>
      </c>
      <c r="V25" s="152">
        <v>87.269010718379334</v>
      </c>
      <c r="W25" s="152">
        <v>96.071845237139726</v>
      </c>
      <c r="X25" s="152">
        <v>86.289347298267444</v>
      </c>
      <c r="Y25" s="152">
        <v>79.558292957498182</v>
      </c>
      <c r="Z25" s="152">
        <v>39.935777926856673</v>
      </c>
      <c r="AA25" s="152">
        <v>76.539236873414495</v>
      </c>
      <c r="AB25" s="152">
        <v>106.4273275080523</v>
      </c>
      <c r="AC25" s="152">
        <v>62.949039872113339</v>
      </c>
      <c r="AD25" s="152">
        <v>30.965497683731741</v>
      </c>
      <c r="AE25" s="152">
        <v>85.906893237932152</v>
      </c>
      <c r="AF25" s="152">
        <v>119.78262953924036</v>
      </c>
      <c r="AG25" s="152">
        <v>64.472701686683777</v>
      </c>
      <c r="AH25" s="152">
        <v>25.984869288943475</v>
      </c>
      <c r="AI25" s="152">
        <v>95.621936611205669</v>
      </c>
      <c r="AJ25" s="152">
        <v>40.315522600425233</v>
      </c>
      <c r="AK25" s="152">
        <v>49.542766378482362</v>
      </c>
      <c r="AL25" s="152">
        <v>70.166746884714982</v>
      </c>
      <c r="AM25" s="152">
        <v>84.803790405758164</v>
      </c>
      <c r="AN25" s="152">
        <v>59.095546220327435</v>
      </c>
      <c r="AO25" s="153">
        <v>111.26666666666667</v>
      </c>
    </row>
    <row r="26" spans="1:41" x14ac:dyDescent="0.25">
      <c r="A26" s="41" t="s">
        <v>314</v>
      </c>
      <c r="B26" s="152">
        <v>113.72757624667817</v>
      </c>
      <c r="C26" s="152">
        <v>113.62816236426032</v>
      </c>
      <c r="D26" s="152">
        <v>136.00087129240927</v>
      </c>
      <c r="E26" s="152">
        <v>104.9215022723921</v>
      </c>
      <c r="F26" s="152">
        <v>106.8430467847878</v>
      </c>
      <c r="G26" s="152">
        <v>117.92029904706818</v>
      </c>
      <c r="H26" s="152">
        <v>107.69411175474465</v>
      </c>
      <c r="I26" s="152">
        <v>102.52085358996874</v>
      </c>
      <c r="J26" s="152">
        <v>99.841440394718234</v>
      </c>
      <c r="K26" s="152">
        <v>105.08633252307779</v>
      </c>
      <c r="L26" s="152">
        <v>105.38652046342797</v>
      </c>
      <c r="M26" s="152">
        <v>115.10885733921133</v>
      </c>
      <c r="N26" s="152">
        <v>96.85288747866548</v>
      </c>
      <c r="O26" s="152">
        <v>96.063889417961477</v>
      </c>
      <c r="P26" s="152">
        <v>94.796765152273494</v>
      </c>
      <c r="Q26" s="152">
        <v>41.84847605770392</v>
      </c>
      <c r="R26" s="152">
        <v>96.851574666179616</v>
      </c>
      <c r="S26" s="152">
        <v>108.00800628678896</v>
      </c>
      <c r="T26" s="152">
        <v>100.55973056740443</v>
      </c>
      <c r="U26" s="152">
        <v>68.271911107623723</v>
      </c>
      <c r="V26" s="152">
        <v>87.393725855404384</v>
      </c>
      <c r="W26" s="152">
        <v>96.306173155322526</v>
      </c>
      <c r="X26" s="152">
        <v>86.284175133071884</v>
      </c>
      <c r="Y26" s="152">
        <v>79.605997385571584</v>
      </c>
      <c r="Z26" s="152">
        <v>40.21835822061211</v>
      </c>
      <c r="AA26" s="152">
        <v>76.317884099125365</v>
      </c>
      <c r="AB26" s="152">
        <v>106.21064408921046</v>
      </c>
      <c r="AC26" s="152">
        <v>62.956886553678629</v>
      </c>
      <c r="AD26" s="152">
        <v>30.431779874021178</v>
      </c>
      <c r="AE26" s="152">
        <v>85.923744211945674</v>
      </c>
      <c r="AF26" s="152">
        <v>119.6407579824472</v>
      </c>
      <c r="AG26" s="152">
        <v>64.065659811663963</v>
      </c>
      <c r="AH26" s="152">
        <v>25.94527049661518</v>
      </c>
      <c r="AI26" s="152">
        <v>95.541667480188195</v>
      </c>
      <c r="AJ26" s="152">
        <v>40.45865755155706</v>
      </c>
      <c r="AK26" s="152">
        <v>49.550270278368913</v>
      </c>
      <c r="AL26" s="152">
        <v>70.585399216192258</v>
      </c>
      <c r="AM26" s="152">
        <v>84.877452454653579</v>
      </c>
      <c r="AN26" s="152">
        <v>59.049533661780309</v>
      </c>
      <c r="AO26" s="153">
        <v>111.36666666666667</v>
      </c>
    </row>
    <row r="27" spans="1:41" x14ac:dyDescent="0.25">
      <c r="A27" s="41" t="s">
        <v>315</v>
      </c>
      <c r="B27" s="152">
        <v>115.93962962651335</v>
      </c>
      <c r="C27" s="152">
        <v>114.62039024169259</v>
      </c>
      <c r="D27" s="152">
        <v>131.48952179656553</v>
      </c>
      <c r="E27" s="152">
        <v>104.80158655437897</v>
      </c>
      <c r="F27" s="152">
        <v>108.35555082166574</v>
      </c>
      <c r="G27" s="152">
        <v>117.7488839574102</v>
      </c>
      <c r="H27" s="152">
        <v>106.45187235250479</v>
      </c>
      <c r="I27" s="152">
        <v>102.71453524354961</v>
      </c>
      <c r="J27" s="152">
        <v>97.552928929176531</v>
      </c>
      <c r="K27" s="152">
        <v>105.92658134304776</v>
      </c>
      <c r="L27" s="152">
        <v>105.68992397345251</v>
      </c>
      <c r="M27" s="152">
        <v>115.15329608787867</v>
      </c>
      <c r="N27" s="152">
        <v>97.422661777379219</v>
      </c>
      <c r="O27" s="152">
        <v>96.775494819167577</v>
      </c>
      <c r="P27" s="152">
        <v>94.870976438704631</v>
      </c>
      <c r="Q27" s="152">
        <v>43.763521989558797</v>
      </c>
      <c r="R27" s="152">
        <v>96.558850531748305</v>
      </c>
      <c r="S27" s="152">
        <v>107.95505363184083</v>
      </c>
      <c r="T27" s="152">
        <v>100.43461293568619</v>
      </c>
      <c r="U27" s="152">
        <v>68.541126767772582</v>
      </c>
      <c r="V27" s="152">
        <v>87.17318181549183</v>
      </c>
      <c r="W27" s="152">
        <v>97.035676296976945</v>
      </c>
      <c r="X27" s="152">
        <v>86.116014928781354</v>
      </c>
      <c r="Y27" s="152">
        <v>79.697075651546584</v>
      </c>
      <c r="Z27" s="152">
        <v>40.63684959326914</v>
      </c>
      <c r="AA27" s="152">
        <v>76.160079300080781</v>
      </c>
      <c r="AB27" s="152">
        <v>106.21064408921046</v>
      </c>
      <c r="AC27" s="152">
        <v>62.951222953028768</v>
      </c>
      <c r="AD27" s="152">
        <v>30.900591645530099</v>
      </c>
      <c r="AE27" s="152">
        <v>86.518149771464493</v>
      </c>
      <c r="AF27" s="152">
        <v>121.19895136818023</v>
      </c>
      <c r="AG27" s="152">
        <v>63.851794011283204</v>
      </c>
      <c r="AH27" s="152">
        <v>25.982944853988787</v>
      </c>
      <c r="AI27" s="152">
        <v>95.537846700553402</v>
      </c>
      <c r="AJ27" s="152">
        <v>40.70821059152329</v>
      </c>
      <c r="AK27" s="152">
        <v>49.535262478595804</v>
      </c>
      <c r="AL27" s="152">
        <v>70.646859370209953</v>
      </c>
      <c r="AM27" s="152">
        <v>84.91919188458094</v>
      </c>
      <c r="AN27" s="152">
        <v>59.126441060063293</v>
      </c>
      <c r="AO27" s="153">
        <v>111.14333333333333</v>
      </c>
    </row>
    <row r="28" spans="1:41" x14ac:dyDescent="0.25">
      <c r="A28" s="41" t="s">
        <v>316</v>
      </c>
      <c r="B28" s="152">
        <v>116.29010598032608</v>
      </c>
      <c r="C28" s="152">
        <v>114.05555525880719</v>
      </c>
      <c r="D28" s="152">
        <v>128.00029577671236</v>
      </c>
      <c r="E28" s="152">
        <v>103.74933519279263</v>
      </c>
      <c r="F28" s="152">
        <v>111.45980294756403</v>
      </c>
      <c r="G28" s="152">
        <v>120.07994475033392</v>
      </c>
      <c r="H28" s="152">
        <v>108.11878384290578</v>
      </c>
      <c r="I28" s="152">
        <v>103.75161590525784</v>
      </c>
      <c r="J28" s="152">
        <v>96.349131631341663</v>
      </c>
      <c r="K28" s="152">
        <v>108.05070424312042</v>
      </c>
      <c r="L28" s="152">
        <v>106.70950102759105</v>
      </c>
      <c r="M28" s="152">
        <v>116.44823993159771</v>
      </c>
      <c r="N28" s="152">
        <v>98.296706207778826</v>
      </c>
      <c r="O28" s="152">
        <v>97.368589500370447</v>
      </c>
      <c r="P28" s="152">
        <v>96.2324480558472</v>
      </c>
      <c r="Q28" s="152">
        <v>44.000034176137397</v>
      </c>
      <c r="R28" s="152">
        <v>96.951567497196706</v>
      </c>
      <c r="S28" s="152">
        <v>108.19771849108999</v>
      </c>
      <c r="T28" s="152">
        <v>100.5892626244807</v>
      </c>
      <c r="U28" s="152">
        <v>68.559956283351141</v>
      </c>
      <c r="V28" s="152">
        <v>87.118741263040718</v>
      </c>
      <c r="W28" s="152">
        <v>97.523724022973326</v>
      </c>
      <c r="X28" s="152">
        <v>86.46996162040098</v>
      </c>
      <c r="Y28" s="152">
        <v>80.400024602976487</v>
      </c>
      <c r="Z28" s="152">
        <v>40.28573225260071</v>
      </c>
      <c r="AA28" s="152">
        <v>76.520083717021905</v>
      </c>
      <c r="AB28" s="152">
        <v>99.999999999999986</v>
      </c>
      <c r="AC28" s="152">
        <v>62.93989575172904</v>
      </c>
      <c r="AD28" s="152">
        <v>30.793349105618077</v>
      </c>
      <c r="AE28" s="152">
        <v>102.46650404556705</v>
      </c>
      <c r="AF28" s="152">
        <v>123.04189094586705</v>
      </c>
      <c r="AG28" s="152">
        <v>64.153517453115498</v>
      </c>
      <c r="AH28" s="152">
        <v>26.049426614871777</v>
      </c>
      <c r="AI28" s="152">
        <v>95.621339670290581</v>
      </c>
      <c r="AJ28" s="152">
        <v>41.294472918246164</v>
      </c>
      <c r="AK28" s="152">
        <v>49.535262478595804</v>
      </c>
      <c r="AL28" s="152">
        <v>70.681378368979082</v>
      </c>
      <c r="AM28" s="152">
        <v>85.314008776992779</v>
      </c>
      <c r="AN28" s="152">
        <v>59.102427453185392</v>
      </c>
      <c r="AO28" s="153">
        <v>111.73333333333333</v>
      </c>
    </row>
    <row r="29" spans="1:41" x14ac:dyDescent="0.25">
      <c r="A29" s="41" t="s">
        <v>317</v>
      </c>
      <c r="B29" s="152">
        <v>115.87773033224438</v>
      </c>
      <c r="C29" s="152">
        <v>109.57409819614669</v>
      </c>
      <c r="D29" s="152">
        <v>121.83380423029415</v>
      </c>
      <c r="E29" s="152">
        <v>104.118610508901</v>
      </c>
      <c r="F29" s="152">
        <v>113.18646735154978</v>
      </c>
      <c r="G29" s="152">
        <v>121.79504477699</v>
      </c>
      <c r="H29" s="152">
        <v>108.55504589364602</v>
      </c>
      <c r="I29" s="152">
        <v>104.5031173851288</v>
      </c>
      <c r="J29" s="152">
        <v>97.627168323969954</v>
      </c>
      <c r="K29" s="152">
        <v>107.72698424519827</v>
      </c>
      <c r="L29" s="152">
        <v>107.20833806569074</v>
      </c>
      <c r="M29" s="152">
        <v>117.27748957978179</v>
      </c>
      <c r="N29" s="152">
        <v>98.830462805515765</v>
      </c>
      <c r="O29" s="152">
        <v>97.660448430742136</v>
      </c>
      <c r="P29" s="152">
        <v>97.040897262181502</v>
      </c>
      <c r="Q29" s="152">
        <v>43.918463025490162</v>
      </c>
      <c r="R29" s="152">
        <v>97.798818238775667</v>
      </c>
      <c r="S29" s="152">
        <v>108.27848435048213</v>
      </c>
      <c r="T29" s="152">
        <v>100.97799487696837</v>
      </c>
      <c r="U29" s="152">
        <v>68.862241708802472</v>
      </c>
      <c r="V29" s="152">
        <v>87.026662879589608</v>
      </c>
      <c r="W29" s="152">
        <v>97.961994792450142</v>
      </c>
      <c r="X29" s="152">
        <v>87.010943274675085</v>
      </c>
      <c r="Y29" s="152">
        <v>80.683955269543091</v>
      </c>
      <c r="Z29" s="152">
        <v>40.84361117212341</v>
      </c>
      <c r="AA29" s="152">
        <v>76.854469680872072</v>
      </c>
      <c r="AB29" s="152">
        <v>106.21064408921046</v>
      </c>
      <c r="AC29" s="152">
        <v>62.93989575172904</v>
      </c>
      <c r="AD29" s="152">
        <v>30.652990633362862</v>
      </c>
      <c r="AE29" s="152">
        <v>86.130595353321269</v>
      </c>
      <c r="AF29" s="152">
        <v>125.7659520116937</v>
      </c>
      <c r="AG29" s="152">
        <v>64.981666373607069</v>
      </c>
      <c r="AH29" s="152">
        <v>26.049426614871777</v>
      </c>
      <c r="AI29" s="152">
        <v>95.638179113110525</v>
      </c>
      <c r="AJ29" s="152">
        <v>41.58879180916459</v>
      </c>
      <c r="AK29" s="152">
        <v>50.391553661406682</v>
      </c>
      <c r="AL29" s="152">
        <v>71.210231593174413</v>
      </c>
      <c r="AM29" s="152">
        <v>85.410176233176017</v>
      </c>
      <c r="AN29" s="152">
        <v>59.697998190820613</v>
      </c>
      <c r="AO29" s="153">
        <v>112.23333333333333</v>
      </c>
    </row>
    <row r="30" spans="1:41" x14ac:dyDescent="0.25">
      <c r="A30" s="41" t="s">
        <v>318</v>
      </c>
      <c r="B30" s="152">
        <v>120.57777545558321</v>
      </c>
      <c r="C30" s="152">
        <v>108.91773729133342</v>
      </c>
      <c r="D30" s="152">
        <v>123.86299944661403</v>
      </c>
      <c r="E30" s="152">
        <v>104.52722052153479</v>
      </c>
      <c r="F30" s="152">
        <v>117.02424104523634</v>
      </c>
      <c r="G30" s="152">
        <v>122.46968068181513</v>
      </c>
      <c r="H30" s="152">
        <v>108.21684989116689</v>
      </c>
      <c r="I30" s="152">
        <v>104.93943586937105</v>
      </c>
      <c r="J30" s="152">
        <v>97.185757411458255</v>
      </c>
      <c r="K30" s="152">
        <v>107.5089894671675</v>
      </c>
      <c r="L30" s="152">
        <v>107.05517924939885</v>
      </c>
      <c r="M30" s="152">
        <v>117.97652009207361</v>
      </c>
      <c r="N30" s="152">
        <v>98.670435673834319</v>
      </c>
      <c r="O30" s="152">
        <v>98.410596386702323</v>
      </c>
      <c r="P30" s="152">
        <v>98.063678270655657</v>
      </c>
      <c r="Q30" s="152">
        <v>44.273395976463739</v>
      </c>
      <c r="R30" s="152">
        <v>97.093247437982726</v>
      </c>
      <c r="S30" s="152">
        <v>108.4709449880861</v>
      </c>
      <c r="T30" s="152">
        <v>101.13570124183987</v>
      </c>
      <c r="U30" s="152">
        <v>69.487934959543423</v>
      </c>
      <c r="V30" s="152">
        <v>87.269654297523289</v>
      </c>
      <c r="W30" s="152">
        <v>98.095478260033815</v>
      </c>
      <c r="X30" s="152">
        <v>87.382469637456595</v>
      </c>
      <c r="Y30" s="152">
        <v>81.048634164733556</v>
      </c>
      <c r="Z30" s="152">
        <v>40.886988464902856</v>
      </c>
      <c r="AA30" s="152">
        <v>77.33869948607925</v>
      </c>
      <c r="AB30" s="152">
        <v>106.21064408921046</v>
      </c>
      <c r="AC30" s="152">
        <v>62.93989575172904</v>
      </c>
      <c r="AD30" s="152">
        <v>30.550034457386847</v>
      </c>
      <c r="AE30" s="152">
        <v>85.961368288053151</v>
      </c>
      <c r="AF30" s="152">
        <v>126.56343336930659</v>
      </c>
      <c r="AG30" s="152">
        <v>65.482901260002151</v>
      </c>
      <c r="AH30" s="152">
        <v>26.049426614871777</v>
      </c>
      <c r="AI30" s="152">
        <v>95.640255164976239</v>
      </c>
      <c r="AJ30" s="152">
        <v>41.826961179117319</v>
      </c>
      <c r="AK30" s="152">
        <v>50.313266512189728</v>
      </c>
      <c r="AL30" s="152">
        <v>72.135597746967164</v>
      </c>
      <c r="AM30" s="152">
        <v>85.431427499950971</v>
      </c>
      <c r="AN30" s="152">
        <v>60.197166892636936</v>
      </c>
      <c r="AO30" s="153">
        <v>113.33333333333333</v>
      </c>
    </row>
    <row r="31" spans="1:41" x14ac:dyDescent="0.25">
      <c r="A31" s="41" t="s">
        <v>319</v>
      </c>
      <c r="B31" s="152">
        <v>115.68955625495892</v>
      </c>
      <c r="C31" s="152">
        <v>106.75655437600824</v>
      </c>
      <c r="D31" s="152">
        <v>127.49662236088318</v>
      </c>
      <c r="E31" s="152">
        <v>104.53199894348181</v>
      </c>
      <c r="F31" s="152">
        <v>108.330375110209</v>
      </c>
      <c r="G31" s="152">
        <v>124.30114826702642</v>
      </c>
      <c r="H31" s="152">
        <v>111.39142405994066</v>
      </c>
      <c r="I31" s="152">
        <v>107.60545435185816</v>
      </c>
      <c r="J31" s="152">
        <v>99.756820366862655</v>
      </c>
      <c r="K31" s="152">
        <v>104.96568696995901</v>
      </c>
      <c r="L31" s="152">
        <v>106.95934922661677</v>
      </c>
      <c r="M31" s="152">
        <v>120.05616442482044</v>
      </c>
      <c r="N31" s="152">
        <v>99.418412440521379</v>
      </c>
      <c r="O31" s="152">
        <v>99.182090187728477</v>
      </c>
      <c r="P31" s="152">
        <v>98.491841954378074</v>
      </c>
      <c r="Q31" s="152">
        <v>45.193739040538787</v>
      </c>
      <c r="R31" s="152">
        <v>96.986526757334559</v>
      </c>
      <c r="S31" s="152">
        <v>108.57324409328434</v>
      </c>
      <c r="T31" s="152">
        <v>101.4315271093177</v>
      </c>
      <c r="U31" s="152">
        <v>69.35022687007374</v>
      </c>
      <c r="V31" s="152">
        <v>87.85807417069141</v>
      </c>
      <c r="W31" s="152">
        <v>99.21378930216342</v>
      </c>
      <c r="X31" s="152">
        <v>87.60745134408846</v>
      </c>
      <c r="Y31" s="152">
        <v>81.372933261849241</v>
      </c>
      <c r="Z31" s="152">
        <v>41.117633109556969</v>
      </c>
      <c r="AA31" s="152">
        <v>77.83022820818303</v>
      </c>
      <c r="AB31" s="152">
        <v>100.35548033836342</v>
      </c>
      <c r="AC31" s="152">
        <v>62.93989575172904</v>
      </c>
      <c r="AD31" s="152">
        <v>30.809377478723658</v>
      </c>
      <c r="AE31" s="152">
        <v>86.630335706324828</v>
      </c>
      <c r="AF31" s="152">
        <v>129.56188237643661</v>
      </c>
      <c r="AG31" s="152">
        <v>65.358218856967696</v>
      </c>
      <c r="AH31" s="152">
        <v>26.049426614871777</v>
      </c>
      <c r="AI31" s="152">
        <v>95.591254557017933</v>
      </c>
      <c r="AJ31" s="152">
        <v>42.343407064714086</v>
      </c>
      <c r="AK31" s="152">
        <v>50.313266512189728</v>
      </c>
      <c r="AL31" s="152">
        <v>72.242740037913123</v>
      </c>
      <c r="AM31" s="152">
        <v>85.417413671860501</v>
      </c>
      <c r="AN31" s="152">
        <v>60.911958367363418</v>
      </c>
      <c r="AO31" s="153">
        <v>113.65839326537524</v>
      </c>
    </row>
    <row r="32" spans="1:41" x14ac:dyDescent="0.25">
      <c r="A32" s="41" t="s">
        <v>320</v>
      </c>
      <c r="B32" s="152">
        <v>122.29439313574638</v>
      </c>
      <c r="C32" s="152">
        <v>108.8096463721788</v>
      </c>
      <c r="D32" s="152">
        <v>140.91181277745201</v>
      </c>
      <c r="E32" s="152">
        <v>104.37497397610161</v>
      </c>
      <c r="F32" s="152">
        <v>108.63652808166118</v>
      </c>
      <c r="G32" s="152">
        <v>125.33542321140857</v>
      </c>
      <c r="H32" s="152">
        <v>114.08129862030474</v>
      </c>
      <c r="I32" s="152">
        <v>109.15107742452426</v>
      </c>
      <c r="J32" s="152">
        <v>100.47019170367575</v>
      </c>
      <c r="K32" s="152">
        <v>101.92084843095199</v>
      </c>
      <c r="L32" s="152">
        <v>107.4443829929222</v>
      </c>
      <c r="M32" s="152">
        <v>122.94043852321509</v>
      </c>
      <c r="N32" s="152">
        <v>99.554370601833412</v>
      </c>
      <c r="O32" s="152">
        <v>99.784528821101276</v>
      </c>
      <c r="P32" s="152">
        <v>99.587136258519095</v>
      </c>
      <c r="Q32" s="152">
        <v>44.43870970653321</v>
      </c>
      <c r="R32" s="152">
        <v>96.970867419268799</v>
      </c>
      <c r="S32" s="152">
        <v>108.33662095579284</v>
      </c>
      <c r="T32" s="152">
        <v>101.74337651919235</v>
      </c>
      <c r="U32" s="152">
        <v>69.764283681936845</v>
      </c>
      <c r="V32" s="152">
        <v>88.978712214942789</v>
      </c>
      <c r="W32" s="152">
        <v>100.28036993336521</v>
      </c>
      <c r="X32" s="152">
        <v>88.325093275904877</v>
      </c>
      <c r="Y32" s="152">
        <v>82.528409123467966</v>
      </c>
      <c r="Z32" s="152">
        <v>41.549905170064278</v>
      </c>
      <c r="AA32" s="152">
        <v>78.732513504394788</v>
      </c>
      <c r="AB32" s="152">
        <v>97.881243975675758</v>
      </c>
      <c r="AC32" s="152">
        <v>62.93989575172904</v>
      </c>
      <c r="AD32" s="152">
        <v>32.773135645737334</v>
      </c>
      <c r="AE32" s="152">
        <v>87.354206133373694</v>
      </c>
      <c r="AF32" s="152">
        <v>133.51225732582023</v>
      </c>
      <c r="AG32" s="152">
        <v>65.860500078437497</v>
      </c>
      <c r="AH32" s="152">
        <v>26.049426614871777</v>
      </c>
      <c r="AI32" s="152">
        <v>95.590885922996492</v>
      </c>
      <c r="AJ32" s="152">
        <v>42.411226143631865</v>
      </c>
      <c r="AK32" s="152">
        <v>50.313266512189728</v>
      </c>
      <c r="AL32" s="152">
        <v>72.263777085383936</v>
      </c>
      <c r="AM32" s="152">
        <v>85.318853115662151</v>
      </c>
      <c r="AN32" s="152">
        <v>61.765933770310859</v>
      </c>
      <c r="AO32" s="153">
        <v>114.55579445684087</v>
      </c>
    </row>
    <row r="33" spans="1:41" x14ac:dyDescent="0.25">
      <c r="A33" s="41" t="s">
        <v>321</v>
      </c>
      <c r="B33" s="152">
        <v>128.27730211930526</v>
      </c>
      <c r="C33" s="152">
        <v>108.99435776612877</v>
      </c>
      <c r="D33" s="152">
        <v>142.72414296475412</v>
      </c>
      <c r="E33" s="152">
        <v>105.62906934000311</v>
      </c>
      <c r="F33" s="152">
        <v>110.64375480786339</v>
      </c>
      <c r="G33" s="152">
        <v>124.88346742373075</v>
      </c>
      <c r="H33" s="152">
        <v>115.62587690295699</v>
      </c>
      <c r="I33" s="152">
        <v>109.52700438450347</v>
      </c>
      <c r="J33" s="152">
        <v>100.74471334326073</v>
      </c>
      <c r="K33" s="152">
        <v>101.95390892430437</v>
      </c>
      <c r="L33" s="152">
        <v>107.51957384160988</v>
      </c>
      <c r="M33" s="152">
        <v>123.70061381323465</v>
      </c>
      <c r="N33" s="152">
        <v>99.759056591620791</v>
      </c>
      <c r="O33" s="152">
        <v>100.28644960692998</v>
      </c>
      <c r="P33" s="152">
        <v>101.49485457985752</v>
      </c>
      <c r="Q33" s="152">
        <v>44.730849344583191</v>
      </c>
      <c r="R33" s="152">
        <v>97.483334021110124</v>
      </c>
      <c r="S33" s="152">
        <v>108.28862008063125</v>
      </c>
      <c r="T33" s="152">
        <v>101.94881489845248</v>
      </c>
      <c r="U33" s="152">
        <v>69.883568324161345</v>
      </c>
      <c r="V33" s="152">
        <v>89.237652232846429</v>
      </c>
      <c r="W33" s="152">
        <v>100.70774238984136</v>
      </c>
      <c r="X33" s="152">
        <v>88.865414695590005</v>
      </c>
      <c r="Y33" s="152">
        <v>82.879856557426365</v>
      </c>
      <c r="Z33" s="152">
        <v>41.598502593833551</v>
      </c>
      <c r="AA33" s="152">
        <v>79.332236154657764</v>
      </c>
      <c r="AB33" s="152">
        <v>97.881243975675758</v>
      </c>
      <c r="AC33" s="152">
        <v>62.93989575172904</v>
      </c>
      <c r="AD33" s="152">
        <v>32.786018322200718</v>
      </c>
      <c r="AE33" s="152">
        <v>86.675755851661577</v>
      </c>
      <c r="AF33" s="152">
        <v>133.95297745254027</v>
      </c>
      <c r="AG33" s="152">
        <v>66.273876559205178</v>
      </c>
      <c r="AH33" s="152">
        <v>26.049426614871777</v>
      </c>
      <c r="AI33" s="152">
        <v>95.536487742627514</v>
      </c>
      <c r="AJ33" s="152">
        <v>42.542780062191525</v>
      </c>
      <c r="AK33" s="152">
        <v>50.313266512189728</v>
      </c>
      <c r="AL33" s="152">
        <v>72.410684166441015</v>
      </c>
      <c r="AM33" s="152">
        <v>85.300668512822924</v>
      </c>
      <c r="AN33" s="152">
        <v>61.851474006598472</v>
      </c>
      <c r="AO33" s="153">
        <v>115.16666666666667</v>
      </c>
    </row>
    <row r="34" spans="1:41" x14ac:dyDescent="0.25">
      <c r="A34" s="41" t="s">
        <v>322</v>
      </c>
      <c r="B34" s="152">
        <v>125.27276311685948</v>
      </c>
      <c r="C34" s="152">
        <v>110.391163250693</v>
      </c>
      <c r="D34" s="152">
        <v>151.85938341633872</v>
      </c>
      <c r="E34" s="152">
        <v>103.76390152292545</v>
      </c>
      <c r="F34" s="152">
        <v>116.13565896945222</v>
      </c>
      <c r="G34" s="152">
        <v>126.60403319650841</v>
      </c>
      <c r="H34" s="152">
        <v>115.99291934697318</v>
      </c>
      <c r="I34" s="152">
        <v>110.16285724037044</v>
      </c>
      <c r="J34" s="152">
        <v>101.88496094058405</v>
      </c>
      <c r="K34" s="152">
        <v>103.51717332411847</v>
      </c>
      <c r="L34" s="152">
        <v>108.7533421433173</v>
      </c>
      <c r="M34" s="152">
        <v>124.63497183363695</v>
      </c>
      <c r="N34" s="152">
        <v>99.810106411477435</v>
      </c>
      <c r="O34" s="152">
        <v>101.45345776592656</v>
      </c>
      <c r="P34" s="152">
        <v>102.572341350089</v>
      </c>
      <c r="Q34" s="152">
        <v>45.352282327502017</v>
      </c>
      <c r="R34" s="152">
        <v>97.866949603134913</v>
      </c>
      <c r="S34" s="152">
        <v>108.34990478476682</v>
      </c>
      <c r="T34" s="152">
        <v>101.99245176287432</v>
      </c>
      <c r="U34" s="152">
        <v>69.86376318623401</v>
      </c>
      <c r="V34" s="152">
        <v>89.539933543432767</v>
      </c>
      <c r="W34" s="152">
        <v>100.80675139377523</v>
      </c>
      <c r="X34" s="152">
        <v>89.490523884279412</v>
      </c>
      <c r="Y34" s="152">
        <v>83.867140782098517</v>
      </c>
      <c r="Z34" s="152">
        <v>41.718476061160537</v>
      </c>
      <c r="AA34" s="152">
        <v>79.59017256191332</v>
      </c>
      <c r="AB34" s="152">
        <v>97.881243975675758</v>
      </c>
      <c r="AC34" s="152">
        <v>62.93989575172904</v>
      </c>
      <c r="AD34" s="152">
        <v>32.83445534557233</v>
      </c>
      <c r="AE34" s="152">
        <v>86.465136197170992</v>
      </c>
      <c r="AF34" s="152">
        <v>134.4939844515869</v>
      </c>
      <c r="AG34" s="152">
        <v>66.790198835776195</v>
      </c>
      <c r="AH34" s="152">
        <v>26.049426614871777</v>
      </c>
      <c r="AI34" s="152">
        <v>95.504019858360223</v>
      </c>
      <c r="AJ34" s="152">
        <v>42.596263638676106</v>
      </c>
      <c r="AK34" s="152">
        <v>50.313266512189728</v>
      </c>
      <c r="AL34" s="152">
        <v>72.616974652175358</v>
      </c>
      <c r="AM34" s="152">
        <v>85.298524751920624</v>
      </c>
      <c r="AN34" s="152">
        <v>62.110221616537451</v>
      </c>
      <c r="AO34" s="153">
        <v>116.06666666666666</v>
      </c>
    </row>
    <row r="35" spans="1:41" x14ac:dyDescent="0.25">
      <c r="A35" s="41" t="s">
        <v>323</v>
      </c>
      <c r="B35" s="152">
        <v>128.64378161392722</v>
      </c>
      <c r="C35" s="152">
        <v>109.72562660659652</v>
      </c>
      <c r="D35" s="152">
        <v>146.6433000123119</v>
      </c>
      <c r="E35" s="152">
        <v>106.81054306959517</v>
      </c>
      <c r="F35" s="152">
        <v>114.99959700412897</v>
      </c>
      <c r="G35" s="152">
        <v>125.52929301476435</v>
      </c>
      <c r="H35" s="152">
        <v>116.78611108801557</v>
      </c>
      <c r="I35" s="152">
        <v>110.07920616230096</v>
      </c>
      <c r="J35" s="152">
        <v>103.49397350210434</v>
      </c>
      <c r="K35" s="152">
        <v>105.06742703139399</v>
      </c>
      <c r="L35" s="152">
        <v>108.86987836682057</v>
      </c>
      <c r="M35" s="152">
        <v>124.97336818340312</v>
      </c>
      <c r="N35" s="152">
        <v>100.07385154156982</v>
      </c>
      <c r="O35" s="152">
        <v>101.81123570709069</v>
      </c>
      <c r="P35" s="152">
        <v>102.73192251947789</v>
      </c>
      <c r="Q35" s="152">
        <v>44.715443169726029</v>
      </c>
      <c r="R35" s="152">
        <v>97.843128142308203</v>
      </c>
      <c r="S35" s="152">
        <v>108.55032717350279</v>
      </c>
      <c r="T35" s="152">
        <v>102.05646878284132</v>
      </c>
      <c r="U35" s="152">
        <v>69.844582922172336</v>
      </c>
      <c r="V35" s="152">
        <v>89.602746427241001</v>
      </c>
      <c r="W35" s="152">
        <v>101.17370768697957</v>
      </c>
      <c r="X35" s="152">
        <v>89.662388427200653</v>
      </c>
      <c r="Y35" s="152">
        <v>84.195689329796906</v>
      </c>
      <c r="Z35" s="152">
        <v>42.4137607262698</v>
      </c>
      <c r="AA35" s="152">
        <v>79.848338531520682</v>
      </c>
      <c r="AB35" s="152">
        <v>97.881243975675758</v>
      </c>
      <c r="AC35" s="152">
        <v>62.93989575172904</v>
      </c>
      <c r="AD35" s="152">
        <v>32.740987440949105</v>
      </c>
      <c r="AE35" s="152">
        <v>86.25626703971524</v>
      </c>
      <c r="AF35" s="152">
        <v>135.94436105436131</v>
      </c>
      <c r="AG35" s="152">
        <v>67.787827998984994</v>
      </c>
      <c r="AH35" s="152">
        <v>26.049426614871777</v>
      </c>
      <c r="AI35" s="152">
        <v>95.554410944309481</v>
      </c>
      <c r="AJ35" s="152">
        <v>43.737497141176391</v>
      </c>
      <c r="AK35" s="152">
        <v>50.313266512189728</v>
      </c>
      <c r="AL35" s="152">
        <v>72.662643578749837</v>
      </c>
      <c r="AM35" s="152">
        <v>85.382459106604969</v>
      </c>
      <c r="AN35" s="152">
        <v>62.299515623440278</v>
      </c>
      <c r="AO35" s="153">
        <v>116.63310679362966</v>
      </c>
    </row>
    <row r="36" spans="1:41" x14ac:dyDescent="0.25">
      <c r="A36" s="41" t="s">
        <v>324</v>
      </c>
      <c r="B36" s="152">
        <v>127.49485041770352</v>
      </c>
      <c r="C36" s="152">
        <v>105.78743313107107</v>
      </c>
      <c r="D36" s="152">
        <v>146.36434800704299</v>
      </c>
      <c r="E36" s="152">
        <v>111.39836283027141</v>
      </c>
      <c r="F36" s="152">
        <v>114.88495541986477</v>
      </c>
      <c r="G36" s="152">
        <v>125.22877517969947</v>
      </c>
      <c r="H36" s="152">
        <v>119.3744071898236</v>
      </c>
      <c r="I36" s="152">
        <v>110.4470325140707</v>
      </c>
      <c r="J36" s="152">
        <v>101.71773708657071</v>
      </c>
      <c r="K36" s="152">
        <v>103.6809724035564</v>
      </c>
      <c r="L36" s="152">
        <v>109.34757874474015</v>
      </c>
      <c r="M36" s="152">
        <v>125.69180207249566</v>
      </c>
      <c r="N36" s="152">
        <v>103.54587809361398</v>
      </c>
      <c r="O36" s="152">
        <v>102.39539022478851</v>
      </c>
      <c r="P36" s="152">
        <v>103.02484789370176</v>
      </c>
      <c r="Q36" s="152">
        <v>44.706873897057818</v>
      </c>
      <c r="R36" s="152">
        <v>98.562603674479874</v>
      </c>
      <c r="S36" s="152">
        <v>109.04151392756069</v>
      </c>
      <c r="T36" s="152">
        <v>102.50365018501172</v>
      </c>
      <c r="U36" s="152">
        <v>70.572662563233465</v>
      </c>
      <c r="V36" s="152">
        <v>90.08931663934635</v>
      </c>
      <c r="W36" s="152">
        <v>102.03038767788206</v>
      </c>
      <c r="X36" s="152">
        <v>90.43634549571324</v>
      </c>
      <c r="Y36" s="152">
        <v>84.455339094958717</v>
      </c>
      <c r="Z36" s="152">
        <v>43.483378901730056</v>
      </c>
      <c r="AA36" s="152">
        <v>80.125366135238934</v>
      </c>
      <c r="AB36" s="152">
        <v>97.881243975675758</v>
      </c>
      <c r="AC36" s="152">
        <v>62.93989575172904</v>
      </c>
      <c r="AD36" s="152">
        <v>33.337433426414151</v>
      </c>
      <c r="AE36" s="152">
        <v>86.239519561356019</v>
      </c>
      <c r="AF36" s="152">
        <v>136.90058109112306</v>
      </c>
      <c r="AG36" s="152">
        <v>70.734361897861277</v>
      </c>
      <c r="AH36" s="152">
        <v>26.049426614871777</v>
      </c>
      <c r="AI36" s="152">
        <v>95.644556644787244</v>
      </c>
      <c r="AJ36" s="152">
        <v>43.759505383639237</v>
      </c>
      <c r="AK36" s="152">
        <v>50.313266512189728</v>
      </c>
      <c r="AL36" s="152">
        <v>72.657753136816225</v>
      </c>
      <c r="AM36" s="152">
        <v>85.390962736256199</v>
      </c>
      <c r="AN36" s="152">
        <v>62.671228223417017</v>
      </c>
      <c r="AO36" s="153">
        <v>117.37544003217458</v>
      </c>
    </row>
    <row r="37" spans="1:41" x14ac:dyDescent="0.25"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3"/>
    </row>
    <row r="38" spans="1:41" x14ac:dyDescent="0.25">
      <c r="A38" s="154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</row>
    <row r="39" spans="1:41" x14ac:dyDescent="0.25">
      <c r="A39" s="155" t="s">
        <v>325</v>
      </c>
      <c r="B39" s="156">
        <v>3.7034139250546216E-2</v>
      </c>
      <c r="C39" s="156">
        <v>2.6688070688683174E-2</v>
      </c>
      <c r="D39" s="156">
        <v>5.9718460713920063E-3</v>
      </c>
      <c r="E39" s="156">
        <v>9.3018926802728386E-2</v>
      </c>
      <c r="F39" s="156">
        <v>3.1420319726543688E-2</v>
      </c>
      <c r="G39" s="156">
        <v>6.28963407861447E-2</v>
      </c>
      <c r="H39" s="156">
        <v>2.5751853390052037E-2</v>
      </c>
      <c r="I39" s="156">
        <v>1.5925008044330502E-2</v>
      </c>
      <c r="J39" s="156">
        <v>1.0093312751233929E-2</v>
      </c>
      <c r="K39" s="156">
        <v>2.5970956006087453E-2</v>
      </c>
      <c r="L39" s="156">
        <v>1.2002628247625324E-2</v>
      </c>
      <c r="M39" s="156">
        <v>2.5137141076352787E-2</v>
      </c>
      <c r="N39" s="156">
        <v>-7.1768036788151246E-3</v>
      </c>
      <c r="O39" s="156">
        <v>1.9098764007626112E-2</v>
      </c>
      <c r="P39" s="156">
        <v>-2.4618833289680175E-4</v>
      </c>
      <c r="Q39" s="156">
        <v>3.532199420048121E-2</v>
      </c>
      <c r="R39" s="156">
        <v>4.1707765008308639E-2</v>
      </c>
      <c r="S39" s="156">
        <v>3.9077428781841839E-3</v>
      </c>
      <c r="T39" s="156">
        <v>1.3258038383783921E-2</v>
      </c>
      <c r="U39" s="156">
        <v>2.7507238889598495E-2</v>
      </c>
      <c r="V39" s="156">
        <v>-1.7405186633955294E-3</v>
      </c>
      <c r="W39" s="156">
        <v>2.2062374358916781E-2</v>
      </c>
      <c r="X39" s="156">
        <v>3.5059270120341823E-2</v>
      </c>
      <c r="Y39" s="156">
        <v>-3.3542334764174453E-2</v>
      </c>
      <c r="Z39" s="156">
        <v>1.3040731820244345E-2</v>
      </c>
      <c r="AA39" s="156">
        <v>1.3829794761537118E-2</v>
      </c>
      <c r="AB39" s="156">
        <v>2.9862532477731518E-2</v>
      </c>
      <c r="AC39" s="156">
        <v>-8.0474205399094778E-4</v>
      </c>
      <c r="AD39" s="156">
        <v>-2.1783767439530255E-2</v>
      </c>
      <c r="AE39" s="156">
        <v>4.7746176018536257E-2</v>
      </c>
      <c r="AF39" s="156">
        <v>3.0429982150717461E-2</v>
      </c>
      <c r="AG39" s="156">
        <v>3.5531345962933614E-2</v>
      </c>
      <c r="AH39" s="156">
        <v>-5.8260513947260173E-2</v>
      </c>
      <c r="AI39" s="156">
        <v>5.5810002035849848E-4</v>
      </c>
      <c r="AJ39" s="156">
        <v>3.3179673604720072E-2</v>
      </c>
      <c r="AK39" s="156">
        <v>-2.2323202568615752E-2</v>
      </c>
      <c r="AL39" s="156">
        <v>3.6150422626296086E-2</v>
      </c>
      <c r="AM39" s="156">
        <v>3.0284853263657707E-2</v>
      </c>
      <c r="AN39" s="156">
        <v>2.8356326586988168E-2</v>
      </c>
      <c r="AO39" s="157">
        <v>2.0503471800174866E-2</v>
      </c>
    </row>
    <row r="40" spans="1:41" x14ac:dyDescent="0.25">
      <c r="A40" s="155" t="s">
        <v>326</v>
      </c>
      <c r="B40" s="156">
        <v>2.0846700917138694E-2</v>
      </c>
      <c r="C40" s="156">
        <v>8.7579588177769674E-2</v>
      </c>
      <c r="D40" s="156">
        <v>7.0221623553403667E-2</v>
      </c>
      <c r="E40" s="156">
        <v>-6.4695761734949286E-2</v>
      </c>
      <c r="F40" s="156">
        <v>2.1747179259692828E-2</v>
      </c>
      <c r="G40" s="156">
        <v>2.9777570074211557E-2</v>
      </c>
      <c r="H40" s="156">
        <v>-1.2171861133322137E-3</v>
      </c>
      <c r="I40" s="156">
        <v>-1.4633816167232694E-2</v>
      </c>
      <c r="J40" s="156">
        <v>-2.426183261637449E-2</v>
      </c>
      <c r="K40" s="156">
        <v>-3.6470848016153523E-3</v>
      </c>
      <c r="L40" s="156">
        <v>3.7129112081011328E-3</v>
      </c>
      <c r="M40" s="156">
        <v>1.1561284776246739E-2</v>
      </c>
      <c r="N40" s="156">
        <v>9.4656049914587648E-3</v>
      </c>
      <c r="O40" s="156">
        <v>1.646853378147406E-2</v>
      </c>
      <c r="P40" s="156">
        <v>3.7272430966950321E-3</v>
      </c>
      <c r="Q40" s="156">
        <v>6.2023995643680774E-3</v>
      </c>
      <c r="R40" s="156">
        <v>1.4745123409592775E-2</v>
      </c>
      <c r="S40" s="156">
        <v>4.0024229988017801E-2</v>
      </c>
      <c r="T40" s="156">
        <v>4.0085805860028412E-3</v>
      </c>
      <c r="U40" s="156">
        <v>1.0426338497105947E-2</v>
      </c>
      <c r="V40" s="156">
        <v>3.3055798424028726E-3</v>
      </c>
      <c r="W40" s="156">
        <v>1.2740008598884467E-2</v>
      </c>
      <c r="X40" s="156">
        <v>7.4476284009674654E-3</v>
      </c>
      <c r="Y40" s="156">
        <v>-1.2698747183951253E-2</v>
      </c>
      <c r="Z40" s="156">
        <v>2.5475648719154087E-2</v>
      </c>
      <c r="AA40" s="156">
        <v>1.0934181278524413E-2</v>
      </c>
      <c r="AB40" s="156">
        <v>-1.4486438522475331E-2</v>
      </c>
      <c r="AC40" s="156">
        <v>4.2524285017548902E-3</v>
      </c>
      <c r="AD40" s="156">
        <v>4.7997525056272305E-2</v>
      </c>
      <c r="AE40" s="156">
        <v>2.9230981770360209E-2</v>
      </c>
      <c r="AF40" s="156">
        <v>2.8682590871253133E-2</v>
      </c>
      <c r="AG40" s="156">
        <v>5.0844108938521648E-2</v>
      </c>
      <c r="AH40" s="156">
        <v>-6.8298089494300829E-2</v>
      </c>
      <c r="AI40" s="156">
        <v>-4.6495849763569241E-3</v>
      </c>
      <c r="AJ40" s="156">
        <v>7.2114003724808029E-3</v>
      </c>
      <c r="AK40" s="156">
        <v>-7.5372001864014715E-3</v>
      </c>
      <c r="AL40" s="156">
        <v>1.7409740652519101E-2</v>
      </c>
      <c r="AM40" s="156">
        <v>7.0655469155194162E-3</v>
      </c>
      <c r="AN40" s="156">
        <v>1.1512326997201727E-2</v>
      </c>
      <c r="AO40" s="157">
        <v>1.8548985036678234E-2</v>
      </c>
    </row>
    <row r="41" spans="1:41" x14ac:dyDescent="0.25">
      <c r="A41" s="155" t="s">
        <v>327</v>
      </c>
      <c r="B41" s="156">
        <v>5.5417199464355527E-2</v>
      </c>
      <c r="C41" s="156">
        <v>1.1551042747128815E-2</v>
      </c>
      <c r="D41" s="156">
        <v>5.697692507234331E-2</v>
      </c>
      <c r="E41" s="156">
        <v>-1.6870304413667325E-2</v>
      </c>
      <c r="F41" s="156">
        <v>-5.5789660940799624E-2</v>
      </c>
      <c r="G41" s="156">
        <v>3.472824472994307E-2</v>
      </c>
      <c r="H41" s="156">
        <v>-2.5870184681596742E-3</v>
      </c>
      <c r="I41" s="156">
        <v>7.130362722328476E-3</v>
      </c>
      <c r="J41" s="156">
        <v>-4.4769655897198168E-2</v>
      </c>
      <c r="K41" s="156">
        <v>3.0183060479707757E-2</v>
      </c>
      <c r="L41" s="156">
        <v>1.2307078633226443E-2</v>
      </c>
      <c r="M41" s="156">
        <v>8.3754299425166101E-2</v>
      </c>
      <c r="N41" s="156">
        <v>2.2564663057900169E-2</v>
      </c>
      <c r="O41" s="156">
        <v>7.6081667905800732E-3</v>
      </c>
      <c r="P41" s="156">
        <v>8.9345709457888667E-3</v>
      </c>
      <c r="Q41" s="156">
        <v>3.4900411384204855E-2</v>
      </c>
      <c r="R41" s="156">
        <v>2.6397886619198729E-2</v>
      </c>
      <c r="S41" s="156">
        <v>3.8986707039227575E-2</v>
      </c>
      <c r="T41" s="156">
        <v>5.9104820068629493E-3</v>
      </c>
      <c r="U41" s="156">
        <v>8.9485011428405148E-3</v>
      </c>
      <c r="V41" s="156">
        <v>-3.4692933056892361E-3</v>
      </c>
      <c r="W41" s="156">
        <v>3.1669287672427604E-2</v>
      </c>
      <c r="X41" s="156">
        <v>1.5528230378406338E-2</v>
      </c>
      <c r="Y41" s="156">
        <v>-1.5776563986312553E-2</v>
      </c>
      <c r="Z41" s="156">
        <v>-1.3190002402819756E-3</v>
      </c>
      <c r="AA41" s="156">
        <v>1.1662004680324412E-2</v>
      </c>
      <c r="AB41" s="156">
        <v>0</v>
      </c>
      <c r="AC41" s="156">
        <v>2.5513588400582154E-2</v>
      </c>
      <c r="AD41" s="156">
        <v>5.7628134961828392E-2</v>
      </c>
      <c r="AE41" s="156">
        <v>8.156862492605832E-3</v>
      </c>
      <c r="AF41" s="156">
        <v>6.9635282462948034E-2</v>
      </c>
      <c r="AG41" s="156">
        <v>5.0369056182448801E-2</v>
      </c>
      <c r="AH41" s="156">
        <v>-9.3798923445651661E-2</v>
      </c>
      <c r="AI41" s="156">
        <v>5.5148072536979065E-3</v>
      </c>
      <c r="AJ41" s="156">
        <v>7.6289042249877426E-3</v>
      </c>
      <c r="AK41" s="156">
        <v>2.3492398514123103E-2</v>
      </c>
      <c r="AL41" s="156">
        <v>3.7031515991911235E-2</v>
      </c>
      <c r="AM41" s="156">
        <v>7.3522712074707286E-3</v>
      </c>
      <c r="AN41" s="156">
        <v>2.3510851639545471E-2</v>
      </c>
      <c r="AO41" s="157">
        <v>2.6784391438096078E-2</v>
      </c>
    </row>
    <row r="42" spans="1:41" x14ac:dyDescent="0.25">
      <c r="A42" s="155" t="s">
        <v>328</v>
      </c>
      <c r="B42" s="156">
        <v>3.0486912419859014E-2</v>
      </c>
      <c r="C42" s="156">
        <v>-2.7634036018664432E-3</v>
      </c>
      <c r="D42" s="156">
        <v>0.11651734603263986</v>
      </c>
      <c r="E42" s="156">
        <v>-4.9205077924690421E-2</v>
      </c>
      <c r="F42" s="156">
        <v>1.5305316001130276E-2</v>
      </c>
      <c r="G42" s="156">
        <v>-1.9323698188665528E-2</v>
      </c>
      <c r="H42" s="156">
        <v>9.6616860044362873E-3</v>
      </c>
      <c r="I42" s="156">
        <v>-6.1942200209863518E-4</v>
      </c>
      <c r="J42" s="156">
        <v>3.0037878508638816E-2</v>
      </c>
      <c r="K42" s="156">
        <v>-1.2201028096614386E-2</v>
      </c>
      <c r="L42" s="156">
        <v>2.7010709313877168E-3</v>
      </c>
      <c r="M42" s="156">
        <v>2.4334607706164801E-2</v>
      </c>
      <c r="N42" s="156">
        <v>6.5026789783479977E-3</v>
      </c>
      <c r="O42" s="156">
        <v>4.8404626552267516E-4</v>
      </c>
      <c r="P42" s="156">
        <v>2.3000188495547746E-4</v>
      </c>
      <c r="Q42" s="156">
        <v>2.7950699587766081E-2</v>
      </c>
      <c r="R42" s="156">
        <v>9.1641701469586945E-3</v>
      </c>
      <c r="S42" s="156">
        <v>-1.2181025876555673E-2</v>
      </c>
      <c r="T42" s="156">
        <v>1.1400396420186976E-3</v>
      </c>
      <c r="U42" s="156">
        <v>-2.6138578169743298E-2</v>
      </c>
      <c r="V42" s="156">
        <v>-1.7540220138360541E-2</v>
      </c>
      <c r="W42" s="156">
        <v>1.0353654925293831E-2</v>
      </c>
      <c r="X42" s="156">
        <v>4.7739440534855238E-3</v>
      </c>
      <c r="Y42" s="156">
        <v>-4.5629461692492379E-3</v>
      </c>
      <c r="Z42" s="156">
        <v>-2.6370988460246991E-3</v>
      </c>
      <c r="AA42" s="156">
        <v>1.3554480507654842E-2</v>
      </c>
      <c r="AB42" s="156">
        <v>0</v>
      </c>
      <c r="AC42" s="156">
        <v>3.6208102263501907E-4</v>
      </c>
      <c r="AD42" s="156">
        <v>-1.1137649016539353E-3</v>
      </c>
      <c r="AE42" s="156">
        <v>8.3265555535567692E-3</v>
      </c>
      <c r="AF42" s="156">
        <v>3.0116820421634216E-2</v>
      </c>
      <c r="AG42" s="156">
        <v>6.3249354422434401E-4</v>
      </c>
      <c r="AH42" s="156">
        <v>-2.3790373011721822E-2</v>
      </c>
      <c r="AI42" s="156">
        <v>3.6909722549141044E-2</v>
      </c>
      <c r="AJ42" s="156">
        <v>2.6055906777729287E-2</v>
      </c>
      <c r="AK42" s="156">
        <v>5.1583216871862181E-3</v>
      </c>
      <c r="AL42" s="156">
        <v>3.4744911637137887E-2</v>
      </c>
      <c r="AM42" s="156">
        <v>7.31757594729876E-4</v>
      </c>
      <c r="AN42" s="156">
        <v>1.1888518241780055E-2</v>
      </c>
      <c r="AO42" s="157">
        <v>8.7279648608864502E-3</v>
      </c>
    </row>
    <row r="43" spans="1:41" x14ac:dyDescent="0.25">
      <c r="A43" s="155" t="s">
        <v>329</v>
      </c>
      <c r="B43" s="156">
        <v>5.0777857385124747E-3</v>
      </c>
      <c r="C43" s="156">
        <v>-1.8112123355074838E-2</v>
      </c>
      <c r="D43" s="156">
        <v>6.0063511781715206E-2</v>
      </c>
      <c r="E43" s="156">
        <v>3.7938575468681845E-2</v>
      </c>
      <c r="F43" s="156">
        <v>-7.1601734262173311E-3</v>
      </c>
      <c r="G43" s="156">
        <v>-7.2046497795313913E-3</v>
      </c>
      <c r="H43" s="156">
        <v>2.7023195975450776E-4</v>
      </c>
      <c r="I43" s="156">
        <v>1.7723395917190743E-4</v>
      </c>
      <c r="J43" s="156">
        <v>1.669023493052002E-2</v>
      </c>
      <c r="K43" s="156">
        <v>1.786932027867616E-3</v>
      </c>
      <c r="L43" s="156">
        <v>2.2290387583299154E-3</v>
      </c>
      <c r="M43" s="156">
        <v>1.0192371038282744E-2</v>
      </c>
      <c r="N43" s="156">
        <v>-5.3970634253462935E-3</v>
      </c>
      <c r="O43" s="156">
        <v>5.4970282209938492E-3</v>
      </c>
      <c r="P43" s="156">
        <v>2.5665203532328817E-2</v>
      </c>
      <c r="Q43" s="156">
        <v>1.5894961990396306E-2</v>
      </c>
      <c r="R43" s="156">
        <v>2.4219994971166336E-3</v>
      </c>
      <c r="S43" s="156">
        <v>2.0124104617913474E-3</v>
      </c>
      <c r="T43" s="156">
        <v>1.0076805900419039E-2</v>
      </c>
      <c r="U43" s="156">
        <v>4.7824881505889039E-3</v>
      </c>
      <c r="V43" s="156">
        <v>-2.9783086485589694E-3</v>
      </c>
      <c r="W43" s="156">
        <v>2.8776474642391303E-3</v>
      </c>
      <c r="X43" s="156">
        <v>1.628766442028251E-3</v>
      </c>
      <c r="Y43" s="156">
        <v>-2.1132647359269896E-3</v>
      </c>
      <c r="Z43" s="156">
        <v>-2.9613777491126481E-3</v>
      </c>
      <c r="AA43" s="156">
        <v>8.0367796796532165E-3</v>
      </c>
      <c r="AB43" s="156">
        <v>-5.0899384564895289E-4</v>
      </c>
      <c r="AC43" s="156">
        <v>-3.1158948586962332E-5</v>
      </c>
      <c r="AD43" s="156">
        <v>5.7962184414499518E-3</v>
      </c>
      <c r="AE43" s="156">
        <v>-8.8581601647130803E-4</v>
      </c>
      <c r="AF43" s="156">
        <v>1.2416215245139028E-2</v>
      </c>
      <c r="AG43" s="156">
        <v>-4.923637037784645E-3</v>
      </c>
      <c r="AH43" s="156">
        <v>2.8689327650195606E-2</v>
      </c>
      <c r="AI43" s="156">
        <v>3.211660402134231E-2</v>
      </c>
      <c r="AJ43" s="156">
        <v>5.1186379258671977E-3</v>
      </c>
      <c r="AK43" s="156">
        <v>-2.0308404097657551E-4</v>
      </c>
      <c r="AL43" s="156">
        <v>1.7063159476855327E-2</v>
      </c>
      <c r="AM43" s="156">
        <v>3.8082105380889963E-3</v>
      </c>
      <c r="AN43" s="156">
        <v>2.2858751330756766E-2</v>
      </c>
      <c r="AO43" s="157">
        <v>6.4200136787952999E-3</v>
      </c>
    </row>
    <row r="44" spans="1:41" x14ac:dyDescent="0.25">
      <c r="A44" s="158" t="s">
        <v>330</v>
      </c>
      <c r="B44" s="156">
        <v>6.7621104955740474E-2</v>
      </c>
      <c r="C44" s="156">
        <v>-7.527573925156017E-3</v>
      </c>
      <c r="D44" s="156">
        <v>-5.1784815336406442E-2</v>
      </c>
      <c r="E44" s="156">
        <v>2.1852886645721936E-2</v>
      </c>
      <c r="F44" s="156">
        <v>5.8228628919898773E-2</v>
      </c>
      <c r="G44" s="156">
        <v>2.3221176054417203E-2</v>
      </c>
      <c r="H44" s="156">
        <v>1.923292214299277E-2</v>
      </c>
      <c r="I44" s="156">
        <v>1.5607595059107693E-2</v>
      </c>
      <c r="J44" s="156">
        <v>-1.8269090602235472E-2</v>
      </c>
      <c r="K44" s="156">
        <v>2.7061065073670898E-2</v>
      </c>
      <c r="L44" s="156">
        <v>1.1069647934539129E-2</v>
      </c>
      <c r="M44" s="156">
        <v>1.6862063014944528E-2</v>
      </c>
      <c r="N44" s="156">
        <v>1.3988919831468216E-2</v>
      </c>
      <c r="O44" s="156">
        <v>1.8234850890982646E-2</v>
      </c>
      <c r="P44" s="156">
        <v>2.5799110929291436E-2</v>
      </c>
      <c r="Q44" s="156">
        <v>5.645799465883572E-2</v>
      </c>
      <c r="R44" s="156">
        <v>5.2055427885688843E-3</v>
      </c>
      <c r="S44" s="156">
        <v>2.8084718124736785E-3</v>
      </c>
      <c r="T44" s="156">
        <v>3.2018644629541182E-3</v>
      </c>
      <c r="U44" s="156">
        <v>9.8094790446268121E-4</v>
      </c>
      <c r="V44" s="156">
        <v>6.3399027378996387E-4</v>
      </c>
      <c r="W44" s="156">
        <v>1.6325663172093385E-2</v>
      </c>
      <c r="X44" s="156">
        <v>7.5397496514009177E-3</v>
      </c>
      <c r="Y44" s="156">
        <v>1.0798023426691339E-2</v>
      </c>
      <c r="Z44" s="156">
        <v>1.8608557445449758E-2</v>
      </c>
      <c r="AA44" s="156">
        <v>3.0381755889152817E-3</v>
      </c>
      <c r="AB44" s="156">
        <v>-1.61241204115391E-2</v>
      </c>
      <c r="AC44" s="156">
        <v>-1.9374705403818471E-4</v>
      </c>
      <c r="AD44" s="156">
        <v>2.8374765554328718E-4</v>
      </c>
      <c r="AE44" s="156">
        <v>5.0785976734339267E-2</v>
      </c>
      <c r="AF44" s="156">
        <v>3.6612823600054689E-2</v>
      </c>
      <c r="AG44" s="156">
        <v>5.3892525060348362E-3</v>
      </c>
      <c r="AH44" s="156">
        <v>3.6456441286503161E-3</v>
      </c>
      <c r="AI44" s="156">
        <v>1.0967784556514815E-3</v>
      </c>
      <c r="AJ44" s="156">
        <v>2.4156487313036212E-2</v>
      </c>
      <c r="AK44" s="156">
        <v>7.3148645484397701E-3</v>
      </c>
      <c r="AL44" s="156">
        <v>1.6253295212339314E-2</v>
      </c>
      <c r="AM44" s="156">
        <v>5.4249724661890042E-3</v>
      </c>
      <c r="AN44" s="156">
        <v>1.1410337051124708E-2</v>
      </c>
      <c r="AO44" s="157">
        <v>1.0612280461863799E-2</v>
      </c>
    </row>
    <row r="45" spans="1:41" x14ac:dyDescent="0.25">
      <c r="A45" s="158" t="s">
        <v>331</v>
      </c>
      <c r="B45" s="156">
        <v>4.8750784565376737E-2</v>
      </c>
      <c r="C45" s="156">
        <v>-2.7318737490390488E-2</v>
      </c>
      <c r="D45" s="156">
        <v>0.11442373538355199</v>
      </c>
      <c r="E45" s="156">
        <v>2.6442943229059157E-3</v>
      </c>
      <c r="F45" s="156">
        <v>-1.39541811569871E-2</v>
      </c>
      <c r="G45" s="156">
        <v>3.9474740468216973E-2</v>
      </c>
      <c r="H45" s="156">
        <v>5.969493812224802E-2</v>
      </c>
      <c r="I45" s="156">
        <v>4.9380281731333131E-2</v>
      </c>
      <c r="J45" s="156">
        <v>3.6380640204260351E-2</v>
      </c>
      <c r="K45" s="156">
        <v>-3.9271018040652916E-2</v>
      </c>
      <c r="L45" s="156">
        <v>9.4072052907727688E-3</v>
      </c>
      <c r="M45" s="156">
        <v>5.2428729035080224E-2</v>
      </c>
      <c r="N45" s="156">
        <v>1.3533584188812897E-2</v>
      </c>
      <c r="O45" s="156">
        <v>2.6886187800834627E-2</v>
      </c>
      <c r="P45" s="156">
        <v>4.1268368636393715E-2</v>
      </c>
      <c r="Q45" s="156">
        <v>2.136998880042662E-2</v>
      </c>
      <c r="R45" s="156">
        <v>2.3305569174241203E-3</v>
      </c>
      <c r="S45" s="156">
        <v>1.4926892281781345E-3</v>
      </c>
      <c r="T45" s="156">
        <v>9.8690841299950982E-3</v>
      </c>
      <c r="U45" s="156">
        <v>1.2381799765264434E-2</v>
      </c>
      <c r="V45" s="156">
        <v>2.0155963669672872E-2</v>
      </c>
      <c r="W45" s="156">
        <v>2.6603509359420352E-2</v>
      </c>
      <c r="X45" s="156">
        <v>2.1064921896070121E-2</v>
      </c>
      <c r="Y45" s="156">
        <v>2.7401605005957563E-2</v>
      </c>
      <c r="Z45" s="156">
        <v>2.0481219127395534E-2</v>
      </c>
      <c r="AA45" s="156">
        <v>2.806310402993839E-2</v>
      </c>
      <c r="AB45" s="156">
        <v>-5.8840996358808462E-2</v>
      </c>
      <c r="AC45" s="156">
        <v>-4.4990111408682587E-5</v>
      </c>
      <c r="AD45" s="156">
        <v>5.1311445381398757E-2</v>
      </c>
      <c r="AE45" s="156">
        <v>-3.8637737519743975E-2</v>
      </c>
      <c r="AF45" s="156">
        <v>7.0384553809376582E-2</v>
      </c>
      <c r="AG45" s="156">
        <v>2.248972008910366E-2</v>
      </c>
      <c r="AH45" s="156">
        <v>6.3844212987418381E-4</v>
      </c>
      <c r="AI45" s="156">
        <v>-5.6211145640916449E-4</v>
      </c>
      <c r="AJ45" s="156">
        <v>2.7054060634982058E-2</v>
      </c>
      <c r="AK45" s="156">
        <v>7.3969133528637432E-3</v>
      </c>
      <c r="AL45" s="156">
        <v>1.7072538122091974E-2</v>
      </c>
      <c r="AM45" s="156">
        <v>7.6421844770413472E-4</v>
      </c>
      <c r="AN45" s="156">
        <v>3.5761002514034912E-2</v>
      </c>
      <c r="AO45" s="157">
        <v>2.4538635997597869E-2</v>
      </c>
    </row>
    <row r="46" spans="1:41" x14ac:dyDescent="0.25">
      <c r="A46" s="159" t="s">
        <v>332</v>
      </c>
      <c r="B46" s="160">
        <v>7.628532381030606E-2</v>
      </c>
      <c r="C46" s="160">
        <v>-2.4651828688826427E-4</v>
      </c>
      <c r="D46" s="160">
        <v>9.1648434477632712E-2</v>
      </c>
      <c r="E46" s="160">
        <v>4.4526675439712671E-2</v>
      </c>
      <c r="F46" s="160">
        <v>5.9537418113490226E-2</v>
      </c>
      <c r="G46" s="160">
        <v>4.4925177003791728E-3</v>
      </c>
      <c r="H46" s="160">
        <v>4.7401723235278803E-2</v>
      </c>
      <c r="I46" s="160">
        <v>1.7391433924022426E-2</v>
      </c>
      <c r="J46" s="160">
        <v>2.4895234996467508E-2</v>
      </c>
      <c r="K46" s="160">
        <v>8.9994451810575526E-3</v>
      </c>
      <c r="L46" s="160">
        <v>1.7787586309909509E-2</v>
      </c>
      <c r="M46" s="160">
        <v>3.1558331329854639E-2</v>
      </c>
      <c r="N46" s="160">
        <v>2.3354684604475873E-2</v>
      </c>
      <c r="O46" s="160">
        <v>2.6336110796640222E-2</v>
      </c>
      <c r="P46" s="160">
        <v>3.8761267195301929E-2</v>
      </c>
      <c r="Q46" s="160">
        <v>-2.3443706294482558E-3</v>
      </c>
      <c r="R46" s="160">
        <v>1.2623069363137729E-2</v>
      </c>
      <c r="S46" s="160">
        <v>3.1440527236141769E-3</v>
      </c>
      <c r="T46" s="160">
        <v>6.8178466661206194E-3</v>
      </c>
      <c r="U46" s="160">
        <v>9.3644791490543611E-3</v>
      </c>
      <c r="V46" s="160">
        <v>1.6146395437918626E-2</v>
      </c>
      <c r="W46" s="160">
        <v>1.8596715530668551E-2</v>
      </c>
      <c r="X46" s="160">
        <v>2.3680606177324037E-2</v>
      </c>
      <c r="Y46" s="160">
        <v>2.8978933121074357E-2</v>
      </c>
      <c r="Z46" s="160">
        <v>3.9067346331936648E-2</v>
      </c>
      <c r="AA46" s="160">
        <v>2.1786556091638598E-2</v>
      </c>
      <c r="AB46" s="160">
        <v>-1.2481220980871677E-2</v>
      </c>
      <c r="AC46" s="160">
        <v>0</v>
      </c>
      <c r="AD46" s="160">
        <v>3.9254625529138831E-2</v>
      </c>
      <c r="AE46" s="160">
        <v>-8.5568247781400153E-3</v>
      </c>
      <c r="AF46" s="160">
        <v>3.7140870076724175E-2</v>
      </c>
      <c r="AG46" s="160">
        <v>5.5658758298321231E-2</v>
      </c>
      <c r="AH46" s="160">
        <v>0</v>
      </c>
      <c r="AI46" s="160">
        <v>8.8016114057731798E-5</v>
      </c>
      <c r="AJ46" s="160">
        <v>3.2356571111909815E-2</v>
      </c>
      <c r="AK46" s="160">
        <v>0</v>
      </c>
      <c r="AL46" s="160">
        <v>5.6321307057354275E-3</v>
      </c>
      <c r="AM46" s="160">
        <v>2.1761665542774367E-4</v>
      </c>
      <c r="AN46" s="160">
        <v>1.8690015529528869E-2</v>
      </c>
      <c r="AO46" s="160">
        <v>2.5390003844288023E-2</v>
      </c>
    </row>
    <row r="47" spans="1:41" x14ac:dyDescent="0.25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6"/>
      <c r="AM47" s="156"/>
      <c r="AN47" s="156"/>
      <c r="AO47" s="157"/>
    </row>
    <row r="48" spans="1:41" x14ac:dyDescent="0.25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  <c r="AL48" s="156"/>
      <c r="AM48" s="156"/>
      <c r="AN48" s="156"/>
      <c r="AO48" s="157"/>
    </row>
    <row r="49" spans="1:42" x14ac:dyDescent="0.25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7"/>
    </row>
    <row r="50" spans="1:42" x14ac:dyDescent="0.25">
      <c r="A50" s="155" t="s">
        <v>333</v>
      </c>
      <c r="B50" s="156">
        <v>1.8764058622928736E-3</v>
      </c>
      <c r="C50" s="156">
        <v>-5.3198542422352668E-2</v>
      </c>
      <c r="D50" s="156">
        <v>0.10961780529390652</v>
      </c>
      <c r="E50" s="156">
        <v>-2.0182118202514476E-2</v>
      </c>
      <c r="F50" s="156">
        <v>-2.4478096833214891E-2</v>
      </c>
      <c r="G50" s="156">
        <v>-4.0953727864144085E-2</v>
      </c>
      <c r="H50" s="156">
        <v>-5.4841820398864316E-3</v>
      </c>
      <c r="I50" s="156">
        <v>1.3988009551504366E-3</v>
      </c>
      <c r="J50" s="156">
        <v>5.586591670876051E-2</v>
      </c>
      <c r="K50" s="156">
        <v>1.083193493172141E-2</v>
      </c>
      <c r="L50" s="156">
        <v>-2.2886522869836057E-4</v>
      </c>
      <c r="M50" s="156">
        <v>1.1329401373439518E-2</v>
      </c>
      <c r="N50" s="156">
        <v>-1.5997304701249493E-2</v>
      </c>
      <c r="O50" s="156">
        <v>4.2600829221957071E-3</v>
      </c>
      <c r="P50" s="156">
        <v>2.180910505174305E-2</v>
      </c>
      <c r="Q50" s="156">
        <v>5.2081334547555702E-3</v>
      </c>
      <c r="R50" s="156">
        <v>2.0295907172045435E-3</v>
      </c>
      <c r="S50" s="156">
        <v>4.2064169035609389E-3</v>
      </c>
      <c r="T50" s="156">
        <v>1.4410546350713149E-2</v>
      </c>
      <c r="U50" s="156">
        <v>8.3192615441589624E-3</v>
      </c>
      <c r="V50" s="156">
        <v>-1.2760522867441004E-2</v>
      </c>
      <c r="W50" s="156">
        <v>7.2464874999407236E-3</v>
      </c>
      <c r="X50" s="156">
        <v>2.6486529599001329E-4</v>
      </c>
      <c r="Y50" s="156">
        <v>-9.3375028641227154E-3</v>
      </c>
      <c r="Z50" s="156">
        <v>1.0066259544796452E-3</v>
      </c>
      <c r="AA50" s="156">
        <v>1.7297475297758824E-2</v>
      </c>
      <c r="AB50" s="156">
        <v>0</v>
      </c>
      <c r="AC50" s="156">
        <v>0</v>
      </c>
      <c r="AD50" s="156">
        <v>2.3029950150528888E-2</v>
      </c>
      <c r="AE50" s="156">
        <v>-1.6167718550446075E-3</v>
      </c>
      <c r="AF50" s="156">
        <v>1.781859974867217E-2</v>
      </c>
      <c r="AG50" s="156">
        <v>9.1246562183999735E-4</v>
      </c>
      <c r="AH50" s="156">
        <v>4.159016423719275E-2</v>
      </c>
      <c r="AI50" s="156">
        <v>2.9778516986162629E-2</v>
      </c>
      <c r="AJ50" s="156">
        <v>9.3480262105412049E-3</v>
      </c>
      <c r="AK50" s="156">
        <v>3.2515368453989169E-3</v>
      </c>
      <c r="AL50" s="156">
        <v>2.0808344917905508E-2</v>
      </c>
      <c r="AM50" s="156">
        <v>1.6614641035967992E-3</v>
      </c>
      <c r="AN50" s="156">
        <v>2.3319242290547937E-2</v>
      </c>
      <c r="AO50" s="157">
        <v>4.4608115087099165E-3</v>
      </c>
      <c r="AP50" s="156"/>
    </row>
    <row r="51" spans="1:42" x14ac:dyDescent="0.25">
      <c r="A51" s="154" t="s">
        <v>334</v>
      </c>
      <c r="B51" s="156">
        <v>-2.4317015485823101E-2</v>
      </c>
      <c r="C51" s="156">
        <v>1.7612346280003965E-2</v>
      </c>
      <c r="D51" s="156">
        <v>7.9228212864940639E-2</v>
      </c>
      <c r="E51" s="156">
        <v>2.1893630664651109E-2</v>
      </c>
      <c r="F51" s="156">
        <v>-8.3443381034853381E-3</v>
      </c>
      <c r="G51" s="156">
        <v>-5.4761915006857897E-3</v>
      </c>
      <c r="H51" s="156">
        <v>-2.8064530733833415E-3</v>
      </c>
      <c r="I51" s="156">
        <v>-2.8711000682007937E-3</v>
      </c>
      <c r="J51" s="156">
        <v>1.2094092567039416E-2</v>
      </c>
      <c r="K51" s="156">
        <v>-6.7808248781029423E-3</v>
      </c>
      <c r="L51" s="156">
        <v>7.8082201797768924E-4</v>
      </c>
      <c r="M51" s="156">
        <v>4.9216912501712784E-3</v>
      </c>
      <c r="N51" s="156">
        <v>1.1840083467000717E-2</v>
      </c>
      <c r="O51" s="156">
        <v>1.0135257789045449E-2</v>
      </c>
      <c r="P51" s="156">
        <v>2.5936545323804294E-2</v>
      </c>
      <c r="Q51" s="156">
        <v>1.384465631791576E-2</v>
      </c>
      <c r="R51" s="156">
        <v>8.6920288999969841E-4</v>
      </c>
      <c r="S51" s="156">
        <v>1.7819369063487578E-3</v>
      </c>
      <c r="T51" s="156">
        <v>1.0649226185913241E-2</v>
      </c>
      <c r="U51" s="156">
        <v>1.522116285238484E-2</v>
      </c>
      <c r="V51" s="156">
        <v>-3.935218997967449E-3</v>
      </c>
      <c r="W51" s="156">
        <v>2.9602954302330176E-3</v>
      </c>
      <c r="X51" s="156">
        <v>6.2561260984095313E-4</v>
      </c>
      <c r="Y51" s="156">
        <v>-4.9463824789928168E-3</v>
      </c>
      <c r="Z51" s="156">
        <v>-8.0329199639587179E-3</v>
      </c>
      <c r="AA51" s="156">
        <v>6.3126580232666374E-3</v>
      </c>
      <c r="AB51" s="156">
        <v>0</v>
      </c>
      <c r="AC51" s="156">
        <v>0</v>
      </c>
      <c r="AD51" s="156">
        <v>9.4961257506909202E-3</v>
      </c>
      <c r="AE51" s="156">
        <v>-6.9482096267736715E-4</v>
      </c>
      <c r="AF51" s="156">
        <v>1.7137109217492341E-2</v>
      </c>
      <c r="AG51" s="156">
        <v>-2.714864535279915E-3</v>
      </c>
      <c r="AH51" s="156">
        <v>3.5549347723007774E-2</v>
      </c>
      <c r="AI51" s="156">
        <v>3.3378386325532139E-2</v>
      </c>
      <c r="AJ51" s="156">
        <v>2.2881128865346323E-3</v>
      </c>
      <c r="AK51" s="156">
        <v>0</v>
      </c>
      <c r="AL51" s="156">
        <v>1.6780006243274137E-2</v>
      </c>
      <c r="AM51" s="156">
        <v>4.0895397517024534E-3</v>
      </c>
      <c r="AN51" s="156">
        <v>2.4144620850079068E-2</v>
      </c>
      <c r="AO51" s="157">
        <v>5.644615428506139E-3</v>
      </c>
      <c r="AP51" s="156"/>
    </row>
    <row r="52" spans="1:42" x14ac:dyDescent="0.25">
      <c r="A52" s="154" t="s">
        <v>335</v>
      </c>
      <c r="B52" s="156">
        <v>-1.2909317642998186E-2</v>
      </c>
      <c r="C52" s="156">
        <v>-2.5653449697220387E-2</v>
      </c>
      <c r="D52" s="156">
        <v>4.006758970982216E-2</v>
      </c>
      <c r="E52" s="156">
        <v>5.6399404375308215E-2</v>
      </c>
      <c r="F52" s="156">
        <v>-5.6655175422147819E-3</v>
      </c>
      <c r="G52" s="156">
        <v>9.1208754088751842E-3</v>
      </c>
      <c r="H52" s="156">
        <v>-4.2216353963436815E-3</v>
      </c>
      <c r="I52" s="156">
        <v>2.6773052617579118E-3</v>
      </c>
      <c r="J52" s="156">
        <v>1.5590359219952221E-2</v>
      </c>
      <c r="K52" s="156">
        <v>-5.4506309318959056E-3</v>
      </c>
      <c r="L52" s="156">
        <v>5.7158233989089702E-3</v>
      </c>
      <c r="M52" s="156">
        <v>1.2274737037875738E-2</v>
      </c>
      <c r="N52" s="156">
        <v>-1.3280214615106867E-2</v>
      </c>
      <c r="O52" s="156">
        <v>1.8935062022331639E-3</v>
      </c>
      <c r="P52" s="156">
        <v>2.4362849637767914E-2</v>
      </c>
      <c r="Q52" s="156">
        <v>2.7050470173163754E-2</v>
      </c>
      <c r="R52" s="156">
        <v>4.043412488299758E-3</v>
      </c>
      <c r="S52" s="156">
        <v>3.1602826449963484E-3</v>
      </c>
      <c r="T52" s="156">
        <v>9.6569497729692699E-3</v>
      </c>
      <c r="U52" s="156">
        <v>6.8927225260837499E-3</v>
      </c>
      <c r="V52" s="156">
        <v>1.1748377531024534E-3</v>
      </c>
      <c r="W52" s="156">
        <v>2.1431960128521776E-3</v>
      </c>
      <c r="X52" s="156">
        <v>4.4394506932610156E-3</v>
      </c>
      <c r="Y52" s="156">
        <v>2.3049172964624276E-3</v>
      </c>
      <c r="Z52" s="156">
        <v>-9.8686390245039668E-3</v>
      </c>
      <c r="AA52" s="156">
        <v>7.9578824565700312E-3</v>
      </c>
      <c r="AB52" s="156">
        <v>0</v>
      </c>
      <c r="AC52" s="156">
        <v>-1.2463579434796035E-4</v>
      </c>
      <c r="AD52" s="156">
        <v>8.7222144957654901E-3</v>
      </c>
      <c r="AE52" s="156">
        <v>-5.7183164046281654E-4</v>
      </c>
      <c r="AF52" s="156">
        <v>1.0740359031432112E-2</v>
      </c>
      <c r="AG52" s="156">
        <v>-6.9970025340766462E-3</v>
      </c>
      <c r="AH52" s="156">
        <v>1.2836908108956768E-2</v>
      </c>
      <c r="AI52" s="156">
        <v>3.2934442886754844E-2</v>
      </c>
      <c r="AJ52" s="156">
        <v>8.3345811414359261E-4</v>
      </c>
      <c r="AK52" s="156">
        <v>-2.7791626814903658E-3</v>
      </c>
      <c r="AL52" s="156">
        <v>1.401109168269965E-2</v>
      </c>
      <c r="AM52" s="156">
        <v>4.3648198859851384E-3</v>
      </c>
      <c r="AN52" s="156">
        <v>3.2125593478347758E-2</v>
      </c>
      <c r="AO52" s="157">
        <v>6.8085762953113971E-3</v>
      </c>
      <c r="AP52" s="156"/>
    </row>
    <row r="53" spans="1:42" x14ac:dyDescent="0.25">
      <c r="A53" s="154" t="s">
        <v>336</v>
      </c>
      <c r="B53" s="156">
        <v>5.7570872341546675E-2</v>
      </c>
      <c r="C53" s="156">
        <v>-1.0925458458219017E-2</v>
      </c>
      <c r="D53" s="156">
        <v>1.8117197672213647E-2</v>
      </c>
      <c r="E53" s="156">
        <v>9.7469400225115743E-2</v>
      </c>
      <c r="F53" s="156">
        <v>1.0036279953903771E-2</v>
      </c>
      <c r="G53" s="156">
        <v>9.2730330325250243E-3</v>
      </c>
      <c r="H53" s="156">
        <v>1.3494482138280306E-2</v>
      </c>
      <c r="I53" s="156">
        <v>-4.8515133957771628E-4</v>
      </c>
      <c r="J53" s="156">
        <v>-1.5004630745469094E-2</v>
      </c>
      <c r="K53" s="156">
        <v>8.3601879455077466E-3</v>
      </c>
      <c r="L53" s="156">
        <v>2.6530659279635493E-3</v>
      </c>
      <c r="M53" s="156">
        <v>1.2247999775657492E-2</v>
      </c>
      <c r="N53" s="156">
        <v>-3.9559856676574245E-3</v>
      </c>
      <c r="O53" s="156">
        <v>5.7288320367547829E-3</v>
      </c>
      <c r="P53" s="156">
        <v>3.0544659909932159E-2</v>
      </c>
      <c r="Q53" s="156">
        <v>1.7417547032809955E-2</v>
      </c>
      <c r="R53" s="156">
        <v>2.743158698147008E-3</v>
      </c>
      <c r="S53" s="156">
        <v>-1.0846480738285758E-3</v>
      </c>
      <c r="T53" s="156">
        <v>5.6346050923048452E-3</v>
      </c>
      <c r="U53" s="156">
        <v>-1.1081399418598203E-2</v>
      </c>
      <c r="V53" s="156">
        <v>3.6878081574283073E-3</v>
      </c>
      <c r="W53" s="156">
        <v>-7.9752958502266047E-4</v>
      </c>
      <c r="X53" s="156">
        <v>1.1852750732570527E-3</v>
      </c>
      <c r="Y53" s="156">
        <v>3.6346985249502417E-3</v>
      </c>
      <c r="Z53" s="156">
        <v>5.1801384982899101E-3</v>
      </c>
      <c r="AA53" s="156">
        <v>6.5880422814568185E-4</v>
      </c>
      <c r="AB53" s="156">
        <v>-2.0359753825957005E-3</v>
      </c>
      <c r="AC53" s="156">
        <v>0</v>
      </c>
      <c r="AD53" s="156">
        <v>-1.7509531994281846E-2</v>
      </c>
      <c r="AE53" s="156">
        <v>-6.5996572882354165E-4</v>
      </c>
      <c r="AF53" s="156">
        <v>4.0803389086667696E-3</v>
      </c>
      <c r="AG53" s="156">
        <v>-1.0829465853955278E-2</v>
      </c>
      <c r="AH53" s="156">
        <v>2.5285266791104988E-2</v>
      </c>
      <c r="AI53" s="156">
        <v>3.2372767915648915E-2</v>
      </c>
      <c r="AJ53" s="156">
        <v>8.0476207148303391E-3</v>
      </c>
      <c r="AK53" s="156">
        <v>-1.2754449120967459E-3</v>
      </c>
      <c r="AL53" s="156">
        <v>1.6708264168808551E-2</v>
      </c>
      <c r="AM53" s="156">
        <v>5.1213338547655418E-3</v>
      </c>
      <c r="AN53" s="156">
        <v>1.2047608804106602E-2</v>
      </c>
      <c r="AO53" s="157">
        <v>8.7530974758045499E-3</v>
      </c>
      <c r="AP53" s="156"/>
    </row>
    <row r="54" spans="1:42" x14ac:dyDescent="0.25">
      <c r="A54" s="155" t="s">
        <v>337</v>
      </c>
      <c r="B54" s="156">
        <v>0.10212085914035351</v>
      </c>
      <c r="C54" s="156">
        <v>5.9532138163977733E-2</v>
      </c>
      <c r="D54" s="156">
        <v>2.6579914809650163E-3</v>
      </c>
      <c r="E54" s="156">
        <v>5.8511622643503847E-2</v>
      </c>
      <c r="F54" s="156">
        <v>3.5632555876739413E-2</v>
      </c>
      <c r="G54" s="156">
        <v>2.1751588922912735E-2</v>
      </c>
      <c r="H54" s="156">
        <v>2.5198966366730025E-2</v>
      </c>
      <c r="I54" s="156">
        <v>5.1467626243335562E-3</v>
      </c>
      <c r="J54" s="156">
        <v>-3.6871970224045203E-2</v>
      </c>
      <c r="K54" s="156">
        <v>-6.9830432315677315E-3</v>
      </c>
      <c r="L54" s="156">
        <v>4.6190016275440282E-3</v>
      </c>
      <c r="M54" s="156">
        <v>3.8780221980081464E-3</v>
      </c>
      <c r="N54" s="156">
        <v>1.0230300875599285E-2</v>
      </c>
      <c r="O54" s="156">
        <v>1.2501351384704318E-2</v>
      </c>
      <c r="P54" s="156">
        <v>1.248485506962882E-2</v>
      </c>
      <c r="Q54" s="156">
        <v>6.6093733802835342E-2</v>
      </c>
      <c r="R54" s="156">
        <v>1.5514444305841923E-3</v>
      </c>
      <c r="S54" s="156">
        <v>-1.4045392477047836E-3</v>
      </c>
      <c r="T54" s="156">
        <v>-6.5098915105088473E-5</v>
      </c>
      <c r="U54" s="156">
        <v>-6.1341797130848308E-3</v>
      </c>
      <c r="V54" s="156">
        <v>5.7337433241362312E-3</v>
      </c>
      <c r="W54" s="156">
        <v>9.9604074785784036E-3</v>
      </c>
      <c r="X54" s="156">
        <v>3.0089135269473211E-3</v>
      </c>
      <c r="Y54" s="156">
        <v>2.8485955230426185E-3</v>
      </c>
      <c r="Z54" s="156">
        <v>2.6169935231339814E-2</v>
      </c>
      <c r="AA54" s="156">
        <v>-8.6497690814634209E-3</v>
      </c>
      <c r="AB54" s="156">
        <v>-2.0359753825957005E-3</v>
      </c>
      <c r="AC54" s="156">
        <v>-8.9959986268262071E-5</v>
      </c>
      <c r="AD54" s="156">
        <v>1.2581352283904668E-3</v>
      </c>
      <c r="AE54" s="156">
        <v>8.0395626108691332E-3</v>
      </c>
      <c r="AF54" s="156">
        <v>1.2745733390098435E-2</v>
      </c>
      <c r="AG54" s="156">
        <v>-6.5862813172758994E-3</v>
      </c>
      <c r="AH54" s="156">
        <v>1.00857284661382E-3</v>
      </c>
      <c r="AI54" s="156">
        <v>3.3532781990153193E-3</v>
      </c>
      <c r="AJ54" s="156">
        <v>8.6828654994519638E-3</v>
      </c>
      <c r="AK54" s="156">
        <v>-3.240998618973423E-3</v>
      </c>
      <c r="AL54" s="156">
        <v>1.5369292699204173E-2</v>
      </c>
      <c r="AM54" s="156">
        <v>1.9495506639048976E-3</v>
      </c>
      <c r="AN54" s="156">
        <v>1.2158440222438616E-2</v>
      </c>
      <c r="AO54" s="157">
        <v>8.0955901127841567E-3</v>
      </c>
      <c r="AP54" s="156"/>
    </row>
    <row r="55" spans="1:42" x14ac:dyDescent="0.25">
      <c r="A55" s="158" t="s">
        <v>338</v>
      </c>
      <c r="B55" s="156">
        <v>6.6186536626248182E-2</v>
      </c>
      <c r="C55" s="156">
        <v>-1.3519434288136956E-2</v>
      </c>
      <c r="D55" s="156">
        <v>-2.4664385604724504E-2</v>
      </c>
      <c r="E55" s="156">
        <v>1.5546821683938061E-2</v>
      </c>
      <c r="F55" s="156">
        <v>6.2192907135907083E-2</v>
      </c>
      <c r="G55" s="156">
        <v>8.1125794233434245E-3</v>
      </c>
      <c r="H55" s="156">
        <v>2.4557609851497686E-2</v>
      </c>
      <c r="I55" s="156">
        <v>1.4968606107544247E-2</v>
      </c>
      <c r="J55" s="156">
        <v>-3.6244176759351321E-3</v>
      </c>
      <c r="K55" s="156">
        <v>4.5931018515185995E-2</v>
      </c>
      <c r="L55" s="156">
        <v>1.0653087471517608E-2</v>
      </c>
      <c r="M55" s="156">
        <v>1.904257680800181E-2</v>
      </c>
      <c r="N55" s="156">
        <v>2.9137374274914585E-3</v>
      </c>
      <c r="O55" s="156">
        <v>1.6110040511289947E-2</v>
      </c>
      <c r="P55" s="156">
        <v>2.7975587427446547E-2</v>
      </c>
      <c r="Q55" s="156">
        <v>5.9977409554504257E-2</v>
      </c>
      <c r="R55" s="156">
        <v>6.0085614707801049E-3</v>
      </c>
      <c r="S55" s="156">
        <v>4.7433509230319082E-3</v>
      </c>
      <c r="T55" s="156">
        <v>1.8132552653038481E-3</v>
      </c>
      <c r="U55" s="156">
        <v>-5.2005259875299581E-3</v>
      </c>
      <c r="V55" s="156">
        <v>1.0376128583462485E-3</v>
      </c>
      <c r="W55" s="156">
        <v>1.708500118329348E-2</v>
      </c>
      <c r="X55" s="156">
        <v>6.030502388564507E-3</v>
      </c>
      <c r="Y55" s="156">
        <v>8.0660550582323243E-3</v>
      </c>
      <c r="Z55" s="156">
        <v>8.9823858599811235E-3</v>
      </c>
      <c r="AA55" s="156">
        <v>3.3827790630964749E-3</v>
      </c>
      <c r="AB55" s="156">
        <v>-6.0391702568741268E-2</v>
      </c>
      <c r="AC55" s="156">
        <v>-2.6987995880489724E-4</v>
      </c>
      <c r="AD55" s="156">
        <v>6.2178752755872591E-3</v>
      </c>
      <c r="AE55" s="156">
        <v>0.19193519768054679</v>
      </c>
      <c r="AF55" s="156">
        <v>2.5908895788256725E-2</v>
      </c>
      <c r="AG55" s="156">
        <v>-1.8263225184774745E-3</v>
      </c>
      <c r="AH55" s="156">
        <v>7.088579064061129E-3</v>
      </c>
      <c r="AI55" s="156">
        <v>-1.5825216004605736E-4</v>
      </c>
      <c r="AJ55" s="156">
        <v>2.2525397744474152E-2</v>
      </c>
      <c r="AK55" s="156">
        <v>0</v>
      </c>
      <c r="AL55" s="156">
        <v>1.275014257551943E-2</v>
      </c>
      <c r="AM55" s="156">
        <v>6.0701544487611336E-3</v>
      </c>
      <c r="AN55" s="156">
        <v>3.8400404349570039E-3</v>
      </c>
      <c r="AO55" s="157">
        <v>7.9670987583966291E-3</v>
      </c>
    </row>
    <row r="56" spans="1:42" x14ac:dyDescent="0.25">
      <c r="A56" s="158" t="s">
        <v>339</v>
      </c>
      <c r="B56" s="156">
        <v>4.3904777901954128E-2</v>
      </c>
      <c r="C56" s="156">
        <v>-3.1452472753277227E-2</v>
      </c>
      <c r="D56" s="156">
        <v>-9.348056712810715E-2</v>
      </c>
      <c r="E56" s="156">
        <v>1.8934902371591011E-2</v>
      </c>
      <c r="F56" s="156">
        <v>3.9748943559249739E-2</v>
      </c>
      <c r="G56" s="156">
        <v>2.4549144592697747E-2</v>
      </c>
      <c r="H56" s="156">
        <v>2.2691808620414422E-2</v>
      </c>
      <c r="I56" s="156">
        <v>1.8686156698422218E-2</v>
      </c>
      <c r="J56" s="156">
        <v>-5.0222685726153404E-3</v>
      </c>
      <c r="K56" s="156">
        <v>4.7512600869639154E-2</v>
      </c>
      <c r="L56" s="156">
        <v>1.3153908322875774E-2</v>
      </c>
      <c r="M56" s="156">
        <v>1.9587720581583756E-2</v>
      </c>
      <c r="N56" s="156">
        <v>2.4199536386197984E-2</v>
      </c>
      <c r="O56" s="156">
        <v>1.9870486834917545E-2</v>
      </c>
      <c r="P56" s="156">
        <v>2.8157284820791828E-2</v>
      </c>
      <c r="Q56" s="156">
        <v>4.2128663000120747E-2</v>
      </c>
      <c r="R56" s="156">
        <v>1.0759540318474592E-2</v>
      </c>
      <c r="S56" s="156">
        <v>3.6194342205100316E-3</v>
      </c>
      <c r="T56" s="156">
        <v>5.3281675620995284E-3</v>
      </c>
      <c r="U56" s="156">
        <v>-2.3850849324074108E-3</v>
      </c>
      <c r="V56" s="156">
        <v>-2.7770205803271386E-3</v>
      </c>
      <c r="W56" s="156">
        <v>1.9674333834692748E-2</v>
      </c>
      <c r="X56" s="156">
        <v>8.3625151771442585E-3</v>
      </c>
      <c r="Y56" s="156">
        <v>1.4148899758900768E-2</v>
      </c>
      <c r="Z56" s="156">
        <v>2.2732329064165446E-2</v>
      </c>
      <c r="AA56" s="156">
        <v>4.1185778737111711E-3</v>
      </c>
      <c r="AB56" s="156">
        <v>-2.0359753825957005E-3</v>
      </c>
      <c r="AC56" s="156">
        <v>-1.4526226933531117E-4</v>
      </c>
      <c r="AD56" s="156">
        <v>-1.0092104882688857E-2</v>
      </c>
      <c r="AE56" s="156">
        <v>2.6040065815153834E-3</v>
      </c>
      <c r="AF56" s="156">
        <v>4.9951503782050599E-2</v>
      </c>
      <c r="AG56" s="156">
        <v>7.8942664663983475E-3</v>
      </c>
      <c r="AH56" s="156">
        <v>2.4844198833731124E-3</v>
      </c>
      <c r="AI56" s="156">
        <v>1.6986167066357361E-4</v>
      </c>
      <c r="AJ56" s="156">
        <v>3.1582604580349116E-2</v>
      </c>
      <c r="AK56" s="156">
        <v>1.713241599066162E-2</v>
      </c>
      <c r="AL56" s="156">
        <v>1.4871499033208613E-2</v>
      </c>
      <c r="AM56" s="156">
        <v>7.150456654313464E-3</v>
      </c>
      <c r="AN56" s="156">
        <v>1.0194541027627402E-2</v>
      </c>
      <c r="AO56" s="157">
        <v>8.687837028160672E-3</v>
      </c>
    </row>
    <row r="57" spans="1:42" x14ac:dyDescent="0.25">
      <c r="A57" s="158" t="s">
        <v>340</v>
      </c>
      <c r="B57" s="156">
        <v>6.0233405432353226E-2</v>
      </c>
      <c r="C57" s="156">
        <v>-4.1454732479317746E-2</v>
      </c>
      <c r="D57" s="156">
        <v>-8.9248485913727471E-2</v>
      </c>
      <c r="E57" s="156">
        <v>-3.7578736704865223E-3</v>
      </c>
      <c r="F57" s="156">
        <v>9.5291126253225888E-2</v>
      </c>
      <c r="G57" s="156">
        <v>3.8580139903911403E-2</v>
      </c>
      <c r="H57" s="156">
        <v>4.8539156682279039E-3</v>
      </c>
      <c r="I57" s="156">
        <v>2.3591125070762775E-2</v>
      </c>
      <c r="J57" s="156">
        <v>-2.6599005110111262E-2</v>
      </c>
      <c r="K57" s="156">
        <v>2.3053967970170453E-2</v>
      </c>
      <c r="L57" s="156">
        <v>1.5833702248001957E-2</v>
      </c>
      <c r="M57" s="156">
        <v>2.4912615928517567E-2</v>
      </c>
      <c r="N57" s="156">
        <v>1.8766071332351419E-2</v>
      </c>
      <c r="O57" s="156">
        <v>2.4428606659164354E-2</v>
      </c>
      <c r="P57" s="156">
        <v>3.4462284795630627E-2</v>
      </c>
      <c r="Q57" s="156">
        <v>5.7945238326388537E-2</v>
      </c>
      <c r="R57" s="156">
        <v>2.4952900625114793E-3</v>
      </c>
      <c r="S57" s="156">
        <v>4.2861517142342986E-3</v>
      </c>
      <c r="T57" s="156">
        <v>5.7276473513359072E-3</v>
      </c>
      <c r="U57" s="156">
        <v>1.7811481064339274E-2</v>
      </c>
      <c r="V57" s="156">
        <v>-1.4196849564049874E-3</v>
      </c>
      <c r="W57" s="156">
        <v>1.8579339683921337E-2</v>
      </c>
      <c r="X57" s="156">
        <v>1.2728805747877381E-2</v>
      </c>
      <c r="Y57" s="156">
        <v>1.8122212226982848E-2</v>
      </c>
      <c r="Z57" s="156">
        <v>1.6625000966550285E-2</v>
      </c>
      <c r="AA57" s="156">
        <v>1.3375834498084327E-2</v>
      </c>
      <c r="AB57" s="156">
        <v>0</v>
      </c>
      <c r="AC57" s="156">
        <v>-2.6987995880489724E-4</v>
      </c>
      <c r="AD57" s="156">
        <v>3.8858911261585583E-3</v>
      </c>
      <c r="AE57" s="156">
        <v>4.3787752096413612E-4</v>
      </c>
      <c r="AF57" s="156">
        <v>5.7862182617357094E-2</v>
      </c>
      <c r="AG57" s="156">
        <v>2.2121702211520322E-2</v>
      </c>
      <c r="AH57" s="156">
        <v>4.0144548992151474E-3</v>
      </c>
      <c r="AI57" s="156">
        <v>1.0318815589909214E-3</v>
      </c>
      <c r="AJ57" s="156">
        <v>3.3819798044871119E-2</v>
      </c>
      <c r="AK57" s="156">
        <v>1.5398427284742722E-2</v>
      </c>
      <c r="AL57" s="156">
        <v>2.1962028237977105E-2</v>
      </c>
      <c r="AM57" s="156">
        <v>6.5267633426362437E-3</v>
      </c>
      <c r="AN57" s="156">
        <v>1.9435093889647925E-2</v>
      </c>
      <c r="AO57" s="157">
        <v>1.7659383418138219E-2</v>
      </c>
    </row>
    <row r="58" spans="1:42" x14ac:dyDescent="0.25">
      <c r="A58" s="158" t="s">
        <v>341</v>
      </c>
      <c r="B58" s="156">
        <v>-2.1569274661306093E-3</v>
      </c>
      <c r="C58" s="156">
        <v>-6.8607652173425571E-2</v>
      </c>
      <c r="D58" s="156">
        <v>-3.0366673945776301E-2</v>
      </c>
      <c r="E58" s="156">
        <v>-2.5723619246668106E-3</v>
      </c>
      <c r="F58" s="156">
        <v>-2.3234353261858409E-4</v>
      </c>
      <c r="G58" s="156">
        <v>5.5646084186973477E-2</v>
      </c>
      <c r="H58" s="156">
        <v>4.6401736280213379E-2</v>
      </c>
      <c r="I58" s="156">
        <v>4.7616621120969427E-2</v>
      </c>
      <c r="J58" s="156">
        <v>2.2591750569438629E-2</v>
      </c>
      <c r="K58" s="156">
        <v>-9.0713243163852431E-3</v>
      </c>
      <c r="L58" s="156">
        <v>1.2010844605045978E-2</v>
      </c>
      <c r="M58" s="156">
        <v>4.2576882325627619E-2</v>
      </c>
      <c r="N58" s="156">
        <v>2.0485486915792217E-2</v>
      </c>
      <c r="O58" s="156">
        <v>2.4867817757561639E-2</v>
      </c>
      <c r="P58" s="156">
        <v>3.8166209009273366E-2</v>
      </c>
      <c r="Q58" s="156">
        <v>3.2680574733478185E-2</v>
      </c>
      <c r="R58" s="156">
        <v>4.4291768515372087E-3</v>
      </c>
      <c r="S58" s="156">
        <v>5.7263688974833471E-3</v>
      </c>
      <c r="T58" s="156">
        <v>9.9260020474205568E-3</v>
      </c>
      <c r="U58" s="156">
        <v>1.1804592956904614E-2</v>
      </c>
      <c r="V58" s="156">
        <v>7.8566864365372524E-3</v>
      </c>
      <c r="W58" s="156">
        <v>2.2446517490333884E-2</v>
      </c>
      <c r="X58" s="156">
        <v>1.7318920488140765E-2</v>
      </c>
      <c r="Y58" s="156">
        <v>2.1027843200042584E-2</v>
      </c>
      <c r="Z58" s="156">
        <v>1.1831220212687565E-2</v>
      </c>
      <c r="AA58" s="156">
        <v>2.1929453375719943E-2</v>
      </c>
      <c r="AB58" s="156">
        <v>-5.5127843363129037E-2</v>
      </c>
      <c r="AC58" s="156">
        <v>-1.7993615959110976E-4</v>
      </c>
      <c r="AD58" s="156">
        <v>-2.951858263841256E-3</v>
      </c>
      <c r="AE58" s="156">
        <v>1.2966751503200591E-3</v>
      </c>
      <c r="AF58" s="156">
        <v>6.9001677934088068E-2</v>
      </c>
      <c r="AG58" s="156">
        <v>2.3592521854880033E-2</v>
      </c>
      <c r="AH58" s="156">
        <v>2.5586692061498884E-3</v>
      </c>
      <c r="AI58" s="156">
        <v>5.5902302918675595E-4</v>
      </c>
      <c r="AJ58" s="156">
        <v>4.0168714110251136E-2</v>
      </c>
      <c r="AK58" s="156">
        <v>1.5706064622754257E-2</v>
      </c>
      <c r="AL58" s="156">
        <v>2.2589548664014858E-2</v>
      </c>
      <c r="AM58" s="156">
        <v>5.8670104628024689E-3</v>
      </c>
      <c r="AN58" s="156">
        <v>3.0198288198782564E-2</v>
      </c>
      <c r="AO58" s="157">
        <v>2.2628976985051397E-2</v>
      </c>
    </row>
    <row r="59" spans="1:42" x14ac:dyDescent="0.25">
      <c r="A59" s="154" t="s">
        <v>342</v>
      </c>
      <c r="B59" s="156">
        <v>5.1631969072554629E-2</v>
      </c>
      <c r="C59" s="156">
        <v>-4.5994330348265167E-2</v>
      </c>
      <c r="D59" s="156">
        <v>0.10087099348006889</v>
      </c>
      <c r="E59" s="156">
        <v>6.0302919738848271E-3</v>
      </c>
      <c r="F59" s="156">
        <v>-2.5329982569869181E-2</v>
      </c>
      <c r="G59" s="156">
        <v>4.3766496328772053E-2</v>
      </c>
      <c r="H59" s="156">
        <v>5.5147815813969547E-2</v>
      </c>
      <c r="I59" s="156">
        <v>5.2042192038695756E-2</v>
      </c>
      <c r="J59" s="156">
        <v>4.2772155831174441E-2</v>
      </c>
      <c r="K59" s="156">
        <v>-5.6731289769068938E-2</v>
      </c>
      <c r="L59" s="156">
        <v>6.8867528969247527E-3</v>
      </c>
      <c r="M59" s="156">
        <v>5.5751796638840778E-2</v>
      </c>
      <c r="N59" s="156">
        <v>1.2794573110070928E-2</v>
      </c>
      <c r="O59" s="156">
        <v>2.4812306855093613E-2</v>
      </c>
      <c r="P59" s="156">
        <v>3.4860260446923697E-2</v>
      </c>
      <c r="Q59" s="156">
        <v>9.9698906741694238E-3</v>
      </c>
      <c r="R59" s="156">
        <v>1.9906766409572008E-4</v>
      </c>
      <c r="S59" s="156">
        <v>1.2837836752934706E-3</v>
      </c>
      <c r="T59" s="156">
        <v>1.1473529724739917E-2</v>
      </c>
      <c r="U59" s="156">
        <v>1.7566046769463384E-2</v>
      </c>
      <c r="V59" s="156">
        <v>2.1349837301783303E-2</v>
      </c>
      <c r="W59" s="156">
        <v>2.8266413511265354E-2</v>
      </c>
      <c r="X59" s="156">
        <v>2.1454058967295797E-2</v>
      </c>
      <c r="Y59" s="156">
        <v>2.6472436183964554E-2</v>
      </c>
      <c r="Z59" s="156">
        <v>3.1380164807155886E-2</v>
      </c>
      <c r="AA59" s="156">
        <v>2.8913060204620811E-2</v>
      </c>
      <c r="AB59" s="156">
        <v>-2.1187560243242309E-2</v>
      </c>
      <c r="AC59" s="156">
        <v>0</v>
      </c>
      <c r="AD59" s="156">
        <v>6.4292667008346127E-2</v>
      </c>
      <c r="AE59" s="156">
        <v>-0.14748524947696939</v>
      </c>
      <c r="AF59" s="156">
        <v>8.5095948212951855E-2</v>
      </c>
      <c r="AG59" s="156">
        <v>2.6607779169232515E-2</v>
      </c>
      <c r="AH59" s="156">
        <v>0</v>
      </c>
      <c r="AI59" s="156">
        <v>-3.1848275080748056E-4</v>
      </c>
      <c r="AJ59" s="156">
        <v>2.7043648858204872E-2</v>
      </c>
      <c r="AK59" s="156">
        <v>1.5706064622754257E-2</v>
      </c>
      <c r="AL59" s="156">
        <v>2.2387773879340989E-2</v>
      </c>
      <c r="AM59" s="156">
        <v>5.6782452715786746E-5</v>
      </c>
      <c r="AN59" s="156">
        <v>4.5065937760935704E-2</v>
      </c>
      <c r="AO59" s="157">
        <v>2.5260690246189155E-2</v>
      </c>
    </row>
    <row r="60" spans="1:42" x14ac:dyDescent="0.25">
      <c r="A60" s="155" t="s">
        <v>343</v>
      </c>
      <c r="B60" s="156">
        <v>0.10700564941606006</v>
      </c>
      <c r="C60" s="156">
        <v>-5.2908528526526277E-3</v>
      </c>
      <c r="D60" s="156">
        <v>0.17146586586898649</v>
      </c>
      <c r="E60" s="156">
        <v>1.4507097470081831E-2</v>
      </c>
      <c r="F60" s="156">
        <v>-2.2464810530651969E-2</v>
      </c>
      <c r="G60" s="156">
        <v>2.5357539400685303E-2</v>
      </c>
      <c r="H60" s="156">
        <v>6.5135903643193327E-2</v>
      </c>
      <c r="I60" s="156">
        <v>4.8074039560561443E-2</v>
      </c>
      <c r="J60" s="156">
        <v>3.1933170579580672E-2</v>
      </c>
      <c r="K60" s="156">
        <v>-5.3589872225084823E-2</v>
      </c>
      <c r="L60" s="156">
        <v>2.9030930012965417E-3</v>
      </c>
      <c r="M60" s="156">
        <v>5.4768602708564318E-2</v>
      </c>
      <c r="N60" s="156">
        <v>9.3958255354158471E-3</v>
      </c>
      <c r="O60" s="156">
        <v>2.6889096030007664E-2</v>
      </c>
      <c r="P60" s="156">
        <v>4.5897734288693481E-2</v>
      </c>
      <c r="Q60" s="156">
        <v>1.8497603584659128E-2</v>
      </c>
      <c r="R60" s="156">
        <v>-3.2258489759589004E-3</v>
      </c>
      <c r="S60" s="156">
        <v>9.360797955304534E-5</v>
      </c>
      <c r="T60" s="156">
        <v>9.614174084828786E-3</v>
      </c>
      <c r="U60" s="156">
        <v>1.4831445942142807E-2</v>
      </c>
      <c r="V60" s="156">
        <v>2.5405884588679983E-2</v>
      </c>
      <c r="W60" s="156">
        <v>2.8028702388192217E-2</v>
      </c>
      <c r="X60" s="156">
        <v>2.1313082597676836E-2</v>
      </c>
      <c r="Y60" s="156">
        <v>2.7216083799404212E-2</v>
      </c>
      <c r="Z60" s="156">
        <v>1.8482484776600083E-2</v>
      </c>
      <c r="AA60" s="156">
        <v>3.2239718575566068E-2</v>
      </c>
      <c r="AB60" s="156">
        <v>-7.8423402710358414E-2</v>
      </c>
      <c r="AC60" s="156">
        <v>0</v>
      </c>
      <c r="AD60" s="156">
        <v>6.9586283255385073E-2</v>
      </c>
      <c r="AE60" s="156">
        <v>6.3294639506898953E-3</v>
      </c>
      <c r="AF60" s="156">
        <v>6.5097312188956646E-2</v>
      </c>
      <c r="AG60" s="156">
        <v>1.9885765596847627E-2</v>
      </c>
      <c r="AH60" s="156">
        <v>0</v>
      </c>
      <c r="AI60" s="156">
        <v>-1.0632926246194607E-3</v>
      </c>
      <c r="AJ60" s="156">
        <v>2.2938590219317545E-2</v>
      </c>
      <c r="AK60" s="156">
        <v>-1.553576810570001E-3</v>
      </c>
      <c r="AL60" s="156">
        <v>1.6857866438699576E-2</v>
      </c>
      <c r="AM60" s="156">
        <v>-1.2821390281894107E-3</v>
      </c>
      <c r="AN60" s="156">
        <v>3.6072831268050498E-2</v>
      </c>
      <c r="AO60" s="157">
        <v>2.6136026136026169E-2</v>
      </c>
    </row>
    <row r="61" spans="1:42" x14ac:dyDescent="0.25">
      <c r="A61" s="155" t="s">
        <v>344</v>
      </c>
      <c r="B61" s="156">
        <v>3.893742145712209E-2</v>
      </c>
      <c r="C61" s="156">
        <v>1.3527878892842349E-2</v>
      </c>
      <c r="D61" s="156">
        <v>0.22602701448216878</v>
      </c>
      <c r="E61" s="156">
        <v>-7.3025858221502649E-3</v>
      </c>
      <c r="F61" s="156">
        <v>-7.5931453846440622E-3</v>
      </c>
      <c r="G61" s="156">
        <v>3.3758171750562616E-2</v>
      </c>
      <c r="H61" s="156">
        <v>7.1856364915691362E-2</v>
      </c>
      <c r="I61" s="156">
        <v>4.977558081693445E-2</v>
      </c>
      <c r="J61" s="156">
        <v>4.8352800392660766E-2</v>
      </c>
      <c r="K61" s="156">
        <v>-3.7130068497835622E-2</v>
      </c>
      <c r="L61" s="156">
        <v>1.5862501056229661E-2</v>
      </c>
      <c r="M61" s="156">
        <v>5.643878744996722E-2</v>
      </c>
      <c r="N61" s="156">
        <v>1.1550275722004733E-2</v>
      </c>
      <c r="O61" s="156">
        <v>3.0920058316356247E-2</v>
      </c>
      <c r="P61" s="156">
        <v>4.5976891331665604E-2</v>
      </c>
      <c r="Q61" s="156">
        <v>2.4368728154755326E-2</v>
      </c>
      <c r="R61" s="156">
        <v>7.9686506072049745E-3</v>
      </c>
      <c r="S61" s="156">
        <v>-1.1158767293174554E-3</v>
      </c>
      <c r="T61" s="156">
        <v>8.4712965897746351E-3</v>
      </c>
      <c r="U61" s="156">
        <v>5.4085392940428356E-3</v>
      </c>
      <c r="V61" s="156">
        <v>2.6014532361610554E-2</v>
      </c>
      <c r="W61" s="156">
        <v>2.7639124471714238E-2</v>
      </c>
      <c r="X61" s="156">
        <v>2.4124452599806112E-2</v>
      </c>
      <c r="Y61" s="156">
        <v>3.4775498025497509E-2</v>
      </c>
      <c r="Z61" s="156">
        <v>2.0336239656570054E-2</v>
      </c>
      <c r="AA61" s="156">
        <v>2.9111855911662099E-2</v>
      </c>
      <c r="AB61" s="156">
        <v>-7.8423402710358414E-2</v>
      </c>
      <c r="AC61" s="156">
        <v>0</v>
      </c>
      <c r="AD61" s="156">
        <v>7.4776376811356515E-2</v>
      </c>
      <c r="AE61" s="156">
        <v>5.8603989111682964E-3</v>
      </c>
      <c r="AF61" s="156">
        <v>6.2660682245710753E-2</v>
      </c>
      <c r="AG61" s="156">
        <v>1.9963953194183759E-2</v>
      </c>
      <c r="AH61" s="156">
        <v>0</v>
      </c>
      <c r="AI61" s="156">
        <v>-1.4244556999666314E-3</v>
      </c>
      <c r="AJ61" s="156">
        <v>1.8392501818728091E-2</v>
      </c>
      <c r="AK61" s="156">
        <v>0</v>
      </c>
      <c r="AL61" s="156">
        <v>6.6732226562637997E-3</v>
      </c>
      <c r="AM61" s="156">
        <v>-1.55566577686439E-3</v>
      </c>
      <c r="AN61" s="156">
        <v>3.1779813281121561E-2</v>
      </c>
      <c r="AO61" s="157">
        <v>2.4117647058823577E-2</v>
      </c>
    </row>
    <row r="62" spans="1:42" x14ac:dyDescent="0.25">
      <c r="A62" s="155" t="s">
        <v>345</v>
      </c>
      <c r="B62" s="156">
        <v>0.11197402581802218</v>
      </c>
      <c r="C62" s="156">
        <v>2.7811615389261135E-2</v>
      </c>
      <c r="D62" s="156">
        <v>0.15017399909805795</v>
      </c>
      <c r="E62" s="156">
        <v>2.1797575375415157E-2</v>
      </c>
      <c r="F62" s="156">
        <v>6.1563729352317687E-2</v>
      </c>
      <c r="G62" s="156">
        <v>9.8803974449181986E-3</v>
      </c>
      <c r="H62" s="156">
        <v>4.8430003239495312E-2</v>
      </c>
      <c r="I62" s="156">
        <v>2.2989093121189796E-2</v>
      </c>
      <c r="J62" s="156">
        <v>3.7462632845534305E-2</v>
      </c>
      <c r="K62" s="156">
        <v>9.6926971443633825E-4</v>
      </c>
      <c r="L62" s="156">
        <v>1.7862198620486547E-2</v>
      </c>
      <c r="M62" s="156">
        <v>4.095752835467148E-2</v>
      </c>
      <c r="N62" s="156">
        <v>6.5927335285158595E-3</v>
      </c>
      <c r="O62" s="156">
        <v>2.6508268926233036E-2</v>
      </c>
      <c r="P62" s="156">
        <v>4.3050068726137258E-2</v>
      </c>
      <c r="Q62" s="156">
        <v>-1.0583233008973347E-2</v>
      </c>
      <c r="R62" s="156">
        <v>8.8321688961694456E-3</v>
      </c>
      <c r="S62" s="156">
        <v>-2.1107336317460756E-4</v>
      </c>
      <c r="T62" s="156">
        <v>6.1612172401790399E-3</v>
      </c>
      <c r="U62" s="156">
        <v>7.1283984841861159E-3</v>
      </c>
      <c r="V62" s="156">
        <v>1.9857847705152532E-2</v>
      </c>
      <c r="W62" s="156">
        <v>1.9754495807503769E-2</v>
      </c>
      <c r="X62" s="156">
        <v>2.3456190673110555E-2</v>
      </c>
      <c r="Y62" s="156">
        <v>3.4689127634914385E-2</v>
      </c>
      <c r="Z62" s="156">
        <v>3.1522427695663602E-2</v>
      </c>
      <c r="AA62" s="156">
        <v>2.5929646742645307E-2</v>
      </c>
      <c r="AB62" s="156">
        <v>-2.465472094145138E-2</v>
      </c>
      <c r="AC62" s="156">
        <v>0</v>
      </c>
      <c r="AD62" s="156">
        <v>6.2695520659558301E-2</v>
      </c>
      <c r="AE62" s="156">
        <v>-4.3179870372160867E-3</v>
      </c>
      <c r="AF62" s="156">
        <v>4.9262009480386171E-2</v>
      </c>
      <c r="AG62" s="156">
        <v>3.7173735522602724E-2</v>
      </c>
      <c r="AH62" s="156">
        <v>0</v>
      </c>
      <c r="AI62" s="156">
        <v>-3.8542869720870065E-4</v>
      </c>
      <c r="AJ62" s="156">
        <v>3.2923427118930038E-2</v>
      </c>
      <c r="AK62" s="156">
        <v>0</v>
      </c>
      <c r="AL62" s="156">
        <v>5.812397766423949E-3</v>
      </c>
      <c r="AM62" s="156">
        <v>-4.0922059979264791E-4</v>
      </c>
      <c r="AN62" s="156">
        <v>2.2779718355276479E-2</v>
      </c>
      <c r="AO62" s="157">
        <v>2.5881121931369933E-2</v>
      </c>
    </row>
    <row r="63" spans="1:42" x14ac:dyDescent="0.25">
      <c r="A63" s="155" t="s">
        <v>346</v>
      </c>
      <c r="B63" s="156">
        <v>4.2524085925874422E-2</v>
      </c>
      <c r="C63" s="156">
        <v>-2.7775232636731317E-2</v>
      </c>
      <c r="D63" s="156">
        <v>3.8694663861875034E-2</v>
      </c>
      <c r="E63" s="156">
        <v>6.7289969871301869E-2</v>
      </c>
      <c r="F63" s="156">
        <v>5.7516817303906231E-2</v>
      </c>
      <c r="G63" s="156">
        <v>-8.5090095821682699E-4</v>
      </c>
      <c r="H63" s="156">
        <v>4.6397688609207011E-2</v>
      </c>
      <c r="I63" s="156">
        <v>1.1873039828146137E-2</v>
      </c>
      <c r="J63" s="156">
        <v>1.2417069796924807E-2</v>
      </c>
      <c r="K63" s="156">
        <v>1.7269518451829224E-2</v>
      </c>
      <c r="L63" s="156">
        <v>1.7713310820011152E-2</v>
      </c>
      <c r="M63" s="156">
        <v>2.2379646455881419E-2</v>
      </c>
      <c r="N63" s="156">
        <v>4.0093744429810618E-2</v>
      </c>
      <c r="O63" s="156">
        <v>2.6164992053709257E-2</v>
      </c>
      <c r="P63" s="156">
        <v>3.4519635410126481E-2</v>
      </c>
      <c r="Q63" s="156">
        <v>6.0344729245183082E-3</v>
      </c>
      <c r="R63" s="156">
        <v>1.6414582003571709E-2</v>
      </c>
      <c r="S63" s="156">
        <v>6.5065068999659026E-3</v>
      </c>
      <c r="T63" s="156">
        <v>7.4724634844014481E-3</v>
      </c>
      <c r="U63" s="156">
        <v>1.1587288489653291E-2</v>
      </c>
      <c r="V63" s="156">
        <v>1.248168687495399E-2</v>
      </c>
      <c r="W63" s="156">
        <v>1.7451249388885426E-2</v>
      </c>
      <c r="X63" s="156">
        <v>2.3903198304171092E-2</v>
      </c>
      <c r="Y63" s="156">
        <v>2.3348686736562874E-2</v>
      </c>
      <c r="Z63" s="156">
        <v>4.6533770023109433E-2</v>
      </c>
      <c r="AA63" s="156">
        <v>1.7690945822101733E-2</v>
      </c>
      <c r="AB63" s="156">
        <v>0</v>
      </c>
      <c r="AC63" s="156">
        <v>0</v>
      </c>
      <c r="AD63" s="156">
        <v>1.7218303026497628E-2</v>
      </c>
      <c r="AE63" s="156">
        <v>-1.2760536914682263E-2</v>
      </c>
      <c r="AF63" s="156">
        <v>2.5378372242138347E-2</v>
      </c>
      <c r="AG63" s="156">
        <v>7.4002806137505539E-2</v>
      </c>
      <c r="AH63" s="156">
        <v>0</v>
      </c>
      <c r="AI63" s="156">
        <v>5.6146275110346977E-4</v>
      </c>
      <c r="AJ63" s="156">
        <v>3.1790621554803167E-2</v>
      </c>
      <c r="AK63" s="156">
        <v>0</v>
      </c>
      <c r="AL63" s="156">
        <v>5.451916123437428E-3</v>
      </c>
      <c r="AM63" s="156">
        <v>8.4517803464012609E-4</v>
      </c>
      <c r="AN63" s="156">
        <v>1.4656856908739968E-2</v>
      </c>
      <c r="AO63" s="157">
        <v>2.4613731576851983E-2</v>
      </c>
    </row>
    <row r="64" spans="1:42" x14ac:dyDescent="0.25">
      <c r="A64" s="154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161"/>
      <c r="AM64" s="161"/>
      <c r="AN64" s="161"/>
      <c r="AO64" s="162"/>
    </row>
    <row r="65" spans="1:40" x14ac:dyDescent="0.25">
      <c r="A65" s="154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</row>
    <row r="66" spans="1:40" x14ac:dyDescent="0.25">
      <c r="A66" s="154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</row>
    <row r="67" spans="1:40" x14ac:dyDescent="0.25">
      <c r="A67" s="154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</row>
    <row r="68" spans="1:40" x14ac:dyDescent="0.25">
      <c r="A68" s="154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</row>
    <row r="69" spans="1:40" x14ac:dyDescent="0.25">
      <c r="A69" s="154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</row>
    <row r="70" spans="1:40" x14ac:dyDescent="0.25">
      <c r="A70" s="154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</row>
    <row r="71" spans="1:40" x14ac:dyDescent="0.25">
      <c r="A71" s="154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</row>
    <row r="72" spans="1:40" x14ac:dyDescent="0.25">
      <c r="A72" s="154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</row>
    <row r="73" spans="1:40" x14ac:dyDescent="0.25">
      <c r="A73" s="154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</row>
    <row r="74" spans="1:40" x14ac:dyDescent="0.25">
      <c r="A74" s="154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</row>
    <row r="75" spans="1:40" x14ac:dyDescent="0.25">
      <c r="A75" s="154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</row>
    <row r="76" spans="1:40" x14ac:dyDescent="0.25">
      <c r="A76" s="154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</row>
    <row r="77" spans="1:40" x14ac:dyDescent="0.25">
      <c r="A77" s="154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</row>
    <row r="78" spans="1:40" x14ac:dyDescent="0.25">
      <c r="A78" s="154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</row>
    <row r="79" spans="1:40" x14ac:dyDescent="0.25">
      <c r="A79" s="154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</row>
    <row r="80" spans="1:40" x14ac:dyDescent="0.25">
      <c r="A80" s="154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</row>
    <row r="81" spans="1:40" x14ac:dyDescent="0.25">
      <c r="A81" s="154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</row>
    <row r="82" spans="1:40" x14ac:dyDescent="0.25">
      <c r="A82" s="154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</row>
    <row r="83" spans="1:40" x14ac:dyDescent="0.25">
      <c r="A83" s="154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</row>
    <row r="84" spans="1:40" x14ac:dyDescent="0.25">
      <c r="A84" s="154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</row>
    <row r="85" spans="1:40" x14ac:dyDescent="0.25">
      <c r="A85" s="154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</row>
    <row r="86" spans="1:40" x14ac:dyDescent="0.25">
      <c r="A86" s="154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</row>
    <row r="87" spans="1:40" x14ac:dyDescent="0.25">
      <c r="A87" s="154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</row>
    <row r="88" spans="1:40" x14ac:dyDescent="0.25">
      <c r="A88" s="154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</row>
    <row r="89" spans="1:40" x14ac:dyDescent="0.25">
      <c r="A89" s="154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</row>
    <row r="90" spans="1:40" x14ac:dyDescent="0.25">
      <c r="A90" s="154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</row>
    <row r="91" spans="1:40" x14ac:dyDescent="0.25">
      <c r="A91" s="154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</row>
    <row r="92" spans="1:40" x14ac:dyDescent="0.25">
      <c r="A92" s="154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</row>
    <row r="93" spans="1:40" x14ac:dyDescent="0.25">
      <c r="A93" s="154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</row>
    <row r="94" spans="1:40" x14ac:dyDescent="0.25">
      <c r="A94" s="154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</row>
    <row r="95" spans="1:40" x14ac:dyDescent="0.25">
      <c r="A95" s="154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</row>
    <row r="96" spans="1:40" x14ac:dyDescent="0.25">
      <c r="A96" s="154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</row>
    <row r="97" spans="1:40" x14ac:dyDescent="0.25">
      <c r="A97" s="154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</row>
    <row r="98" spans="1:40" x14ac:dyDescent="0.25">
      <c r="A98" s="154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</row>
    <row r="99" spans="1:40" x14ac:dyDescent="0.25">
      <c r="A99" s="154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</row>
    <row r="100" spans="1:40" x14ac:dyDescent="0.25">
      <c r="A100" s="154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</row>
    <row r="101" spans="1:40" x14ac:dyDescent="0.25">
      <c r="A101" s="154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</row>
    <row r="102" spans="1:40" x14ac:dyDescent="0.25">
      <c r="A102" s="154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</row>
    <row r="103" spans="1:40" x14ac:dyDescent="0.25">
      <c r="A103" s="154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</row>
    <row r="104" spans="1:40" x14ac:dyDescent="0.25">
      <c r="A104" s="154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</row>
    <row r="105" spans="1:40" x14ac:dyDescent="0.25">
      <c r="A105" s="154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</row>
    <row r="106" spans="1:40" x14ac:dyDescent="0.25">
      <c r="A106" s="154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</row>
    <row r="107" spans="1:40" x14ac:dyDescent="0.25">
      <c r="A107" s="154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</row>
    <row r="108" spans="1:40" x14ac:dyDescent="0.25">
      <c r="A108" s="154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</row>
    <row r="109" spans="1:40" x14ac:dyDescent="0.25">
      <c r="A109" s="154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</row>
    <row r="110" spans="1:40" x14ac:dyDescent="0.25">
      <c r="A110" s="154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</row>
    <row r="111" spans="1:40" x14ac:dyDescent="0.25">
      <c r="A111" s="154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</row>
    <row r="112" spans="1:40" x14ac:dyDescent="0.25">
      <c r="A112" s="154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</row>
    <row r="113" spans="1:40" x14ac:dyDescent="0.25">
      <c r="A113" s="154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</row>
    <row r="114" spans="1:40" x14ac:dyDescent="0.25">
      <c r="A114" s="154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</row>
    <row r="115" spans="1:40" x14ac:dyDescent="0.25">
      <c r="A115" s="154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</row>
    <row r="116" spans="1:40" x14ac:dyDescent="0.25">
      <c r="A116" s="154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</row>
    <row r="117" spans="1:40" x14ac:dyDescent="0.25">
      <c r="A117" s="154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</row>
    <row r="118" spans="1:40" x14ac:dyDescent="0.25">
      <c r="A118" s="154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</row>
    <row r="119" spans="1:40" x14ac:dyDescent="0.25">
      <c r="A119" s="154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</row>
    <row r="120" spans="1:40" x14ac:dyDescent="0.25">
      <c r="A120" s="154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</row>
    <row r="121" spans="1:40" x14ac:dyDescent="0.25">
      <c r="A121" s="154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</row>
    <row r="122" spans="1:40" x14ac:dyDescent="0.25">
      <c r="A122" s="154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</row>
    <row r="123" spans="1:40" x14ac:dyDescent="0.25">
      <c r="A123" s="154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</row>
    <row r="124" spans="1:40" x14ac:dyDescent="0.25">
      <c r="A124" s="154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</row>
    <row r="125" spans="1:40" x14ac:dyDescent="0.25">
      <c r="A125" s="154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</row>
    <row r="126" spans="1:40" x14ac:dyDescent="0.25">
      <c r="A126" s="154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</row>
    <row r="127" spans="1:40" x14ac:dyDescent="0.25">
      <c r="A127" s="154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</row>
    <row r="128" spans="1:40" x14ac:dyDescent="0.25">
      <c r="A128" s="154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</row>
    <row r="129" spans="1:40" x14ac:dyDescent="0.25">
      <c r="A129" s="154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</row>
    <row r="130" spans="1:40" x14ac:dyDescent="0.25">
      <c r="A130" s="154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</row>
    <row r="131" spans="1:40" x14ac:dyDescent="0.25">
      <c r="A131" s="154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</row>
    <row r="132" spans="1:40" x14ac:dyDescent="0.25">
      <c r="A132" s="154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</row>
    <row r="133" spans="1:40" x14ac:dyDescent="0.25">
      <c r="A133" s="154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</row>
    <row r="134" spans="1:40" x14ac:dyDescent="0.25">
      <c r="A134" s="154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</row>
    <row r="135" spans="1:40" x14ac:dyDescent="0.25">
      <c r="A135" s="154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</row>
    <row r="136" spans="1:40" x14ac:dyDescent="0.25">
      <c r="A136" s="154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</row>
    <row r="137" spans="1:40" x14ac:dyDescent="0.25">
      <c r="A137" s="154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</row>
    <row r="138" spans="1:40" x14ac:dyDescent="0.25">
      <c r="A138" s="154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</row>
    <row r="139" spans="1:40" x14ac:dyDescent="0.25">
      <c r="A139" s="154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</row>
    <row r="140" spans="1:40" x14ac:dyDescent="0.25">
      <c r="A140" s="154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</row>
    <row r="141" spans="1:40" x14ac:dyDescent="0.25">
      <c r="A141" s="154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</row>
    <row r="142" spans="1:40" x14ac:dyDescent="0.25">
      <c r="A142" s="154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</row>
    <row r="143" spans="1:40" x14ac:dyDescent="0.25">
      <c r="A143" s="154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</row>
    <row r="144" spans="1:40" x14ac:dyDescent="0.25">
      <c r="A144" s="154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</row>
    <row r="145" spans="1:40" x14ac:dyDescent="0.25">
      <c r="A145" s="154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</row>
    <row r="146" spans="1:40" x14ac:dyDescent="0.25">
      <c r="A146" s="154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</row>
    <row r="147" spans="1:40" x14ac:dyDescent="0.25">
      <c r="A147" s="154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</row>
    <row r="148" spans="1:40" x14ac:dyDescent="0.25">
      <c r="A148" s="154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</row>
    <row r="149" spans="1:40" x14ac:dyDescent="0.25">
      <c r="A149" s="154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</row>
    <row r="150" spans="1:40" x14ac:dyDescent="0.25">
      <c r="A150" s="154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</row>
    <row r="151" spans="1:40" x14ac:dyDescent="0.25">
      <c r="A151" s="154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</row>
    <row r="152" spans="1:40" x14ac:dyDescent="0.25">
      <c r="A152" s="154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</row>
    <row r="153" spans="1:40" x14ac:dyDescent="0.25">
      <c r="A153" s="154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</row>
    <row r="154" spans="1:40" x14ac:dyDescent="0.25">
      <c r="A154" s="154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</row>
    <row r="155" spans="1:40" x14ac:dyDescent="0.25">
      <c r="A155" s="154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</row>
    <row r="156" spans="1:40" x14ac:dyDescent="0.25">
      <c r="A156" s="154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</row>
    <row r="157" spans="1:40" x14ac:dyDescent="0.25">
      <c r="A157" s="154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</row>
    <row r="158" spans="1:40" x14ac:dyDescent="0.25">
      <c r="A158" s="154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</row>
    <row r="159" spans="1:40" x14ac:dyDescent="0.25">
      <c r="A159" s="154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</row>
    <row r="160" spans="1:40" x14ac:dyDescent="0.25">
      <c r="A160" s="154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</row>
    <row r="161" spans="1:40" x14ac:dyDescent="0.25">
      <c r="A161" s="154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</row>
    <row r="162" spans="1:40" x14ac:dyDescent="0.25">
      <c r="A162" s="154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</row>
    <row r="163" spans="1:40" x14ac:dyDescent="0.25">
      <c r="A163" s="154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</row>
    <row r="164" spans="1:40" x14ac:dyDescent="0.25">
      <c r="A164" s="154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</row>
    <row r="165" spans="1:40" x14ac:dyDescent="0.25">
      <c r="A165" s="154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</row>
    <row r="166" spans="1:40" x14ac:dyDescent="0.25">
      <c r="A166" s="154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</row>
    <row r="167" spans="1:40" x14ac:dyDescent="0.25">
      <c r="A167" s="154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</row>
    <row r="168" spans="1:40" x14ac:dyDescent="0.25">
      <c r="A168" s="154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</row>
    <row r="169" spans="1:40" x14ac:dyDescent="0.25">
      <c r="A169" s="154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</row>
    <row r="170" spans="1:40" x14ac:dyDescent="0.25">
      <c r="A170" s="154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</row>
    <row r="171" spans="1:40" x14ac:dyDescent="0.25">
      <c r="A171" s="154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</row>
    <row r="172" spans="1:40" x14ac:dyDescent="0.25">
      <c r="A172" s="154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</row>
    <row r="173" spans="1:40" x14ac:dyDescent="0.25">
      <c r="A173" s="154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</row>
    <row r="174" spans="1:40" x14ac:dyDescent="0.25">
      <c r="A174" s="154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</row>
    <row r="175" spans="1:40" x14ac:dyDescent="0.25">
      <c r="A175" s="154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</row>
    <row r="176" spans="1:40" x14ac:dyDescent="0.25">
      <c r="A176" s="154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</row>
    <row r="177" spans="1:40" x14ac:dyDescent="0.25">
      <c r="A177" s="154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</row>
    <row r="178" spans="1:40" x14ac:dyDescent="0.25">
      <c r="A178" s="154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</row>
    <row r="179" spans="1:40" x14ac:dyDescent="0.25">
      <c r="A179" s="154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</row>
    <row r="180" spans="1:40" x14ac:dyDescent="0.25">
      <c r="A180" s="154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</row>
    <row r="181" spans="1:40" x14ac:dyDescent="0.25">
      <c r="A181" s="154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</row>
    <row r="182" spans="1:40" x14ac:dyDescent="0.25">
      <c r="A182" s="154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</row>
    <row r="183" spans="1:40" x14ac:dyDescent="0.25">
      <c r="A183" s="154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</row>
    <row r="184" spans="1:40" x14ac:dyDescent="0.25">
      <c r="A184" s="154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  <c r="AN184" s="152"/>
    </row>
    <row r="185" spans="1:40" x14ac:dyDescent="0.25">
      <c r="A185" s="154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  <c r="AN185" s="152"/>
    </row>
    <row r="186" spans="1:40" x14ac:dyDescent="0.25">
      <c r="A186" s="154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  <c r="AN186" s="152"/>
    </row>
    <row r="187" spans="1:40" x14ac:dyDescent="0.25">
      <c r="A187" s="154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  <c r="AN187" s="152"/>
    </row>
    <row r="188" spans="1:40" x14ac:dyDescent="0.25">
      <c r="A188" s="154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</row>
    <row r="189" spans="1:40" x14ac:dyDescent="0.25">
      <c r="A189" s="154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  <c r="AN189" s="152"/>
    </row>
    <row r="190" spans="1:40" x14ac:dyDescent="0.25">
      <c r="A190" s="154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  <c r="AN190" s="152"/>
    </row>
    <row r="191" spans="1:40" x14ac:dyDescent="0.25">
      <c r="A191" s="154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  <c r="AN191" s="152"/>
    </row>
    <row r="192" spans="1:40" x14ac:dyDescent="0.25">
      <c r="A192" s="154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</row>
    <row r="193" spans="1:40" x14ac:dyDescent="0.25">
      <c r="A193" s="154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</row>
    <row r="194" spans="1:40" x14ac:dyDescent="0.25">
      <c r="A194" s="154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  <c r="AN194" s="152"/>
    </row>
    <row r="195" spans="1:40" x14ac:dyDescent="0.25">
      <c r="A195" s="154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  <c r="AN195" s="152"/>
    </row>
    <row r="196" spans="1:40" x14ac:dyDescent="0.25">
      <c r="A196" s="154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</row>
    <row r="197" spans="1:40" x14ac:dyDescent="0.25">
      <c r="A197" s="154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</row>
    <row r="198" spans="1:40" x14ac:dyDescent="0.25">
      <c r="A198" s="154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  <c r="AN198" s="152"/>
    </row>
    <row r="199" spans="1:40" x14ac:dyDescent="0.25">
      <c r="A199" s="154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  <c r="AN199" s="15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07"/>
  <sheetViews>
    <sheetView zoomScale="80" zoomScaleNormal="80" workbookViewId="0">
      <pane xSplit="1" ySplit="10" topLeftCell="B53" activePane="bottomRight" state="frozen"/>
      <selection pane="topRight" activeCell="B1" sqref="B1"/>
      <selection pane="bottomLeft" activeCell="A11" sqref="A11"/>
      <selection pane="bottomRight" activeCell="B12" sqref="B12:E13"/>
    </sheetView>
  </sheetViews>
  <sheetFormatPr baseColWidth="10" defaultColWidth="11.44140625" defaultRowHeight="14.4" x14ac:dyDescent="0.3"/>
  <cols>
    <col min="1" max="1" width="49" style="164" customWidth="1"/>
    <col min="2" max="16384" width="11.44140625" style="164"/>
  </cols>
  <sheetData>
    <row r="1" spans="1:90" ht="15" hidden="1" customHeight="1" x14ac:dyDescent="0.3">
      <c r="A1" s="163" t="s">
        <v>347</v>
      </c>
    </row>
    <row r="2" spans="1:90" ht="15" hidden="1" customHeight="1" x14ac:dyDescent="0.3">
      <c r="A2" s="163" t="s">
        <v>348</v>
      </c>
    </row>
    <row r="3" spans="1:90" ht="15" hidden="1" customHeight="1" x14ac:dyDescent="0.3">
      <c r="A3" s="163" t="s">
        <v>349</v>
      </c>
    </row>
    <row r="4" spans="1:90" ht="15" hidden="1" customHeight="1" x14ac:dyDescent="0.3">
      <c r="A4" s="163" t="s">
        <v>350</v>
      </c>
    </row>
    <row r="5" spans="1:90" ht="15" hidden="1" customHeight="1" x14ac:dyDescent="0.3">
      <c r="A5" s="163"/>
    </row>
    <row r="6" spans="1:90" ht="15" hidden="1" customHeight="1" x14ac:dyDescent="0.3"/>
    <row r="7" spans="1:90" ht="15.75" hidden="1" customHeight="1" x14ac:dyDescent="0.3"/>
    <row r="8" spans="1:90" ht="28.8" x14ac:dyDescent="0.3">
      <c r="A8" s="165" t="s">
        <v>351</v>
      </c>
    </row>
    <row r="10" spans="1:90" ht="15" thickBot="1" x14ac:dyDescent="0.35">
      <c r="A10" s="166" t="s">
        <v>0</v>
      </c>
      <c r="B10" s="254" t="s">
        <v>485</v>
      </c>
      <c r="C10" s="254" t="s">
        <v>486</v>
      </c>
      <c r="D10" s="254" t="s">
        <v>487</v>
      </c>
      <c r="E10" s="254" t="s">
        <v>488</v>
      </c>
      <c r="F10" s="254" t="s">
        <v>489</v>
      </c>
      <c r="G10" s="254" t="s">
        <v>490</v>
      </c>
      <c r="H10" s="254" t="s">
        <v>491</v>
      </c>
      <c r="I10" s="254" t="s">
        <v>492</v>
      </c>
      <c r="J10" s="254" t="s">
        <v>493</v>
      </c>
      <c r="K10" s="254" t="s">
        <v>494</v>
      </c>
      <c r="L10" s="254" t="s">
        <v>495</v>
      </c>
      <c r="M10" s="254" t="s">
        <v>496</v>
      </c>
      <c r="N10" s="254" t="s">
        <v>497</v>
      </c>
      <c r="O10" s="254" t="s">
        <v>498</v>
      </c>
      <c r="P10" s="254" t="s">
        <v>499</v>
      </c>
      <c r="Q10" s="254" t="s">
        <v>500</v>
      </c>
      <c r="R10" s="254" t="s">
        <v>501</v>
      </c>
      <c r="S10" s="254" t="s">
        <v>502</v>
      </c>
      <c r="T10" s="254" t="s">
        <v>503</v>
      </c>
      <c r="U10" s="254" t="s">
        <v>504</v>
      </c>
      <c r="V10" s="254" t="s">
        <v>505</v>
      </c>
      <c r="W10" s="254" t="s">
        <v>506</v>
      </c>
      <c r="X10" s="254" t="s">
        <v>507</v>
      </c>
      <c r="Y10" s="254" t="s">
        <v>508</v>
      </c>
      <c r="Z10" s="254" t="s">
        <v>509</v>
      </c>
      <c r="AA10" s="254" t="s">
        <v>510</v>
      </c>
      <c r="AB10" s="254" t="s">
        <v>511</v>
      </c>
      <c r="AC10" s="254" t="s">
        <v>512</v>
      </c>
      <c r="AD10" s="254" t="s">
        <v>513</v>
      </c>
      <c r="AE10" s="254" t="s">
        <v>514</v>
      </c>
      <c r="AF10" s="254" t="s">
        <v>515</v>
      </c>
      <c r="AG10" s="254" t="s">
        <v>516</v>
      </c>
      <c r="AH10" s="254" t="s">
        <v>517</v>
      </c>
      <c r="AI10" s="254" t="s">
        <v>518</v>
      </c>
      <c r="AJ10" s="254" t="s">
        <v>519</v>
      </c>
      <c r="AK10" s="254" t="s">
        <v>520</v>
      </c>
      <c r="AL10" s="254" t="s">
        <v>521</v>
      </c>
      <c r="AM10" s="254" t="s">
        <v>522</v>
      </c>
      <c r="AN10" s="254" t="s">
        <v>523</v>
      </c>
      <c r="AO10" s="254" t="s">
        <v>524</v>
      </c>
      <c r="AP10" s="254" t="s">
        <v>525</v>
      </c>
      <c r="AQ10" s="254" t="s">
        <v>526</v>
      </c>
      <c r="AR10" s="254" t="s">
        <v>527</v>
      </c>
      <c r="AS10" s="254" t="s">
        <v>528</v>
      </c>
      <c r="AT10" s="254" t="s">
        <v>529</v>
      </c>
      <c r="AU10" s="254" t="s">
        <v>530</v>
      </c>
      <c r="AV10" s="254" t="s">
        <v>531</v>
      </c>
      <c r="AW10" s="254" t="s">
        <v>532</v>
      </c>
      <c r="AX10" s="254" t="s">
        <v>533</v>
      </c>
      <c r="AY10" s="254" t="s">
        <v>534</v>
      </c>
      <c r="AZ10" s="254" t="s">
        <v>535</v>
      </c>
      <c r="BA10" s="254" t="s">
        <v>536</v>
      </c>
      <c r="BB10" s="254" t="s">
        <v>537</v>
      </c>
      <c r="BC10" s="254" t="s">
        <v>538</v>
      </c>
      <c r="BD10" s="254" t="s">
        <v>539</v>
      </c>
      <c r="BE10" s="254" t="s">
        <v>540</v>
      </c>
      <c r="BF10" s="254" t="s">
        <v>541</v>
      </c>
      <c r="BG10" s="254" t="s">
        <v>542</v>
      </c>
      <c r="BH10" s="254" t="s">
        <v>543</v>
      </c>
      <c r="BI10" s="254" t="s">
        <v>544</v>
      </c>
      <c r="BJ10" s="254" t="s">
        <v>545</v>
      </c>
      <c r="BK10" s="254" t="s">
        <v>546</v>
      </c>
      <c r="BL10" s="254" t="s">
        <v>547</v>
      </c>
      <c r="BM10" s="254" t="s">
        <v>548</v>
      </c>
      <c r="BN10" s="254" t="s">
        <v>549</v>
      </c>
      <c r="BO10" s="254" t="s">
        <v>550</v>
      </c>
      <c r="BP10" s="254" t="s">
        <v>551</v>
      </c>
      <c r="BQ10" s="254" t="s">
        <v>552</v>
      </c>
      <c r="BR10" s="254" t="s">
        <v>553</v>
      </c>
      <c r="BS10" s="254" t="s">
        <v>554</v>
      </c>
      <c r="BT10" s="254" t="s">
        <v>555</v>
      </c>
      <c r="BU10" s="254" t="s">
        <v>556</v>
      </c>
      <c r="BV10" s="167" t="s">
        <v>352</v>
      </c>
      <c r="BW10" s="167" t="s">
        <v>353</v>
      </c>
      <c r="BX10" s="167" t="s">
        <v>354</v>
      </c>
      <c r="BY10" s="167" t="s">
        <v>355</v>
      </c>
      <c r="BZ10" s="167" t="s">
        <v>356</v>
      </c>
      <c r="CA10" s="167" t="s">
        <v>269</v>
      </c>
      <c r="CB10" s="167" t="s">
        <v>357</v>
      </c>
      <c r="CC10" s="167" t="s">
        <v>358</v>
      </c>
      <c r="CD10" s="167" t="s">
        <v>359</v>
      </c>
      <c r="CE10" s="167" t="s">
        <v>360</v>
      </c>
      <c r="CF10" s="167" t="s">
        <v>361</v>
      </c>
      <c r="CG10" s="167" t="s">
        <v>362</v>
      </c>
      <c r="CH10" s="167" t="s">
        <v>363</v>
      </c>
      <c r="CI10" s="167" t="s">
        <v>364</v>
      </c>
      <c r="CJ10" s="167" t="s">
        <v>365</v>
      </c>
      <c r="CK10" s="167" t="s">
        <v>366</v>
      </c>
      <c r="CL10" s="167" t="s">
        <v>378</v>
      </c>
    </row>
    <row r="11" spans="1:90" ht="15.6" thickTop="1" thickBot="1" x14ac:dyDescent="0.35">
      <c r="A11" s="168" t="s">
        <v>7</v>
      </c>
      <c r="B11" s="256">
        <f>'PIB_Trimestriel_Brut (2005)'!B7*('PIB_Annuel (2016)'!$I126)/SUM('PIB_Trimestriel_Brut (2005)'!$B7:$E7)</f>
        <v>420.56940542262828</v>
      </c>
      <c r="C11" s="256">
        <f>'PIB_Trimestriel_Brut (2005)'!C7*('PIB_Annuel (2016)'!$I126)/SUM('PIB_Trimestriel_Brut (2005)'!$B7:$E7)</f>
        <v>585.22318668641708</v>
      </c>
      <c r="D11" s="256">
        <f>'PIB_Trimestriel_Brut (2005)'!D7*('PIB_Annuel (2016)'!$I126)/SUM('PIB_Trimestriel_Brut (2005)'!$B7:$E7)</f>
        <v>553.31031439896572</v>
      </c>
      <c r="E11" s="256">
        <f>'PIB_Trimestriel_Brut (2005)'!E7*('PIB_Annuel (2016)'!$I126)/SUM('PIB_Trimestriel_Brut (2005)'!$B7:$E7)</f>
        <v>468.33137256812506</v>
      </c>
      <c r="F11" s="256">
        <f>'PIB_Trimestriel_Brut (2005)'!F7*('PIB_Annuel (2016)'!$J126)/SUM('PIB_Trimestriel_Brut (2005)'!$F7:$I7)</f>
        <v>444.12213002063908</v>
      </c>
      <c r="G11" s="256">
        <f>'PIB_Trimestriel_Brut (2005)'!G7*('PIB_Annuel (2016)'!$J126)/SUM('PIB_Trimestriel_Brut (2005)'!$F7:$I7)</f>
        <v>577.72433543404929</v>
      </c>
      <c r="H11" s="256">
        <f>'PIB_Trimestriel_Brut (2005)'!H7*('PIB_Annuel (2016)'!$J126)/SUM('PIB_Trimestriel_Brut (2005)'!$F7:$I7)</f>
        <v>534.50548617815764</v>
      </c>
      <c r="I11" s="256">
        <f>'PIB_Trimestriel_Brut (2005)'!I7*('PIB_Annuel (2016)'!$J126)/SUM('PIB_Trimestriel_Brut (2005)'!$F7:$I7)</f>
        <v>507.25553288657682</v>
      </c>
      <c r="J11" s="256">
        <f>'PIB_Trimestriel_Brut (2005)'!J7*('PIB_Annuel (2016)'!$K126)/SUM('PIB_Trimestriel_Brut (2005)'!$J7:$M7)</f>
        <v>453.57920115951822</v>
      </c>
      <c r="K11" s="256">
        <f>'PIB_Trimestriel_Brut (2005)'!K7*('PIB_Annuel (2016)'!$K126)/SUM('PIB_Trimestriel_Brut (2005)'!$J7:$M7)</f>
        <v>602.07960564128666</v>
      </c>
      <c r="L11" s="256">
        <f>'PIB_Trimestriel_Brut (2005)'!L7*('PIB_Annuel (2016)'!$K126)/SUM('PIB_Trimestriel_Brut (2005)'!$J7:$M7)</f>
        <v>575.30240007708062</v>
      </c>
      <c r="M11" s="256">
        <f>'PIB_Trimestriel_Brut (2005)'!M7*('PIB_Annuel (2016)'!$K126)/SUM('PIB_Trimestriel_Brut (2005)'!$J7:$M7)</f>
        <v>502.46467964815179</v>
      </c>
      <c r="N11" s="256">
        <f>'PIB_Trimestriel_Brut (2005)'!N7*('PIB_Annuel (2016)'!$L126)/SUM('PIB_Trimestriel_Brut (2005)'!$N7:$Q7)</f>
        <v>425.709863505128</v>
      </c>
      <c r="O11" s="256">
        <f>'PIB_Trimestriel_Brut (2005)'!O7*('PIB_Annuel (2016)'!$L126)/SUM('PIB_Trimestriel_Brut (2005)'!$N7:$Q7)</f>
        <v>612.51826132358724</v>
      </c>
      <c r="P11" s="256">
        <f>'PIB_Trimestriel_Brut (2005)'!P7*('PIB_Annuel (2016)'!$L126)/SUM('PIB_Trimestriel_Brut (2005)'!$N7:$Q7)</f>
        <v>632.24021842162404</v>
      </c>
      <c r="Q11" s="256">
        <f>'PIB_Trimestriel_Brut (2005)'!Q7*('PIB_Annuel (2016)'!$L126)/SUM('PIB_Trimestriel_Brut (2005)'!$N7:$Q7)</f>
        <v>516.56148174793441</v>
      </c>
      <c r="R11" s="256">
        <f>'PIB_Trimestriel_Brut (2005)'!R7*('PIB_Annuel (2016)'!$M126)/SUM('PIB_Trimestriel_Brut (2005)'!$R7:$U7)</f>
        <v>456.45495763190422</v>
      </c>
      <c r="S11" s="256">
        <f>'PIB_Trimestriel_Brut (2005)'!S7*('PIB_Annuel (2016)'!$M126)/SUM('PIB_Trimestriel_Brut (2005)'!$R7:$U7)</f>
        <v>620.4467682539771</v>
      </c>
      <c r="T11" s="256">
        <f>'PIB_Trimestriel_Brut (2005)'!T7*('PIB_Annuel (2016)'!$M126)/SUM('PIB_Trimestriel_Brut (2005)'!$R7:$U7)</f>
        <v>628.81390959698592</v>
      </c>
      <c r="U11" s="256">
        <f>'PIB_Trimestriel_Brut (2005)'!U7*('PIB_Annuel (2016)'!$M126)/SUM('PIB_Trimestriel_Brut (2005)'!$R7:$U7)</f>
        <v>551.26123611012326</v>
      </c>
      <c r="V11" s="256">
        <f>'PIB_Trimestriel_Brut (2005)'!V7*('PIB_Annuel (2016)'!$N126)/SUM('PIB_Trimestriel_Brut (2005)'!$V7:$Y7)</f>
        <v>500.37752424231354</v>
      </c>
      <c r="W11" s="256">
        <f>'PIB_Trimestriel_Brut (2005)'!W7*('PIB_Annuel (2016)'!$N126)/SUM('PIB_Trimestriel_Brut (2005)'!$V7:$Y7)</f>
        <v>674.53083832707068</v>
      </c>
      <c r="X11" s="256">
        <f>'PIB_Trimestriel_Brut (2005)'!X7*('PIB_Annuel (2016)'!$N126)/SUM('PIB_Trimestriel_Brut (2005)'!$V7:$Y7)</f>
        <v>687.2368104129489</v>
      </c>
      <c r="Y11" s="256">
        <f>'PIB_Trimestriel_Brut (2005)'!Y7*('PIB_Annuel (2016)'!$N126)/SUM('PIB_Trimestriel_Brut (2005)'!$V7:$Y7)</f>
        <v>582.5814633314759</v>
      </c>
      <c r="Z11" s="256">
        <f>'PIB_Trimestriel_Brut (2005)'!Z7*('PIB_Annuel (2016)'!$O126)/SUM('PIB_Trimestriel_Brut (2005)'!$Z7:$AC7)</f>
        <v>457.29846465280116</v>
      </c>
      <c r="AA11" s="256">
        <f>'PIB_Trimestriel_Brut (2005)'!AA7*('PIB_Annuel (2016)'!$O126)/SUM('PIB_Trimestriel_Brut (2005)'!$Z7:$AC7)</f>
        <v>646.138810657975</v>
      </c>
      <c r="AB11" s="256">
        <f>'PIB_Trimestriel_Brut (2005)'!AB7*('PIB_Annuel (2016)'!$O126)/SUM('PIB_Trimestriel_Brut (2005)'!$Z7:$AC7)</f>
        <v>661.03571793672563</v>
      </c>
      <c r="AC11" s="256">
        <f>'PIB_Trimestriel_Brut (2005)'!AC7*('PIB_Annuel (2016)'!$O126)/SUM('PIB_Trimestriel_Brut (2005)'!$Z7:$AC7)</f>
        <v>559.03264884359407</v>
      </c>
      <c r="AD11" s="256">
        <f>'PIB_Trimestriel_Brut (2005)'!AD7*('PIB_Annuel (2016)'!$P126)/SUM('PIB_Trimestriel_Brut (2005)'!$AD7:$AG7)</f>
        <v>472.77450506060092</v>
      </c>
      <c r="AE11" s="256">
        <f>'PIB_Trimestriel_Brut (2005)'!AE7*('PIB_Annuel (2016)'!$P126)/SUM('PIB_Trimestriel_Brut (2005)'!$AD7:$AG7)</f>
        <v>644.41471275776701</v>
      </c>
      <c r="AF11" s="256">
        <f>'PIB_Trimestriel_Brut (2005)'!AF7*('PIB_Annuel (2016)'!$P126)/SUM('PIB_Trimestriel_Brut (2005)'!$AD7:$AG7)</f>
        <v>667.22435511042431</v>
      </c>
      <c r="AG11" s="256">
        <f>'PIB_Trimestriel_Brut (2005)'!AG7*('PIB_Annuel (2016)'!$P126)/SUM('PIB_Trimestriel_Brut (2005)'!$AD7:$AG7)</f>
        <v>539.31474560573554</v>
      </c>
      <c r="AH11" s="256">
        <f>'PIB_Trimestriel_Brut (2005)'!AH7*('PIB_Annuel (2016)'!$Q126)/SUM('PIB_Trimestriel_Brut (2005)'!$AH7:$AK7)</f>
        <v>495.02598915950335</v>
      </c>
      <c r="AI11" s="256">
        <f>'PIB_Trimestriel_Brut (2005)'!AI7*('PIB_Annuel (2016)'!$Q126)/SUM('PIB_Trimestriel_Brut (2005)'!$AH7:$AK7)</f>
        <v>665.28788722061665</v>
      </c>
      <c r="AJ11" s="256">
        <f>'PIB_Trimestriel_Brut (2005)'!AJ7*('PIB_Annuel (2016)'!$Q126)/SUM('PIB_Trimestriel_Brut (2005)'!$AH7:$AK7)</f>
        <v>688.01769398207432</v>
      </c>
      <c r="AK11" s="256">
        <f>'PIB_Trimestriel_Brut (2005)'!AK7*('PIB_Annuel (2016)'!$Q126)/SUM('PIB_Trimestriel_Brut (2005)'!$AH7:$AK7)</f>
        <v>600.56114958579906</v>
      </c>
      <c r="AL11" s="256">
        <f>'PIB_Trimestriel_Brut (2005)'!AL7*('PIB_Annuel (2016)'!$R126)/SUM('PIB_Trimestriel_Brut (2005)'!$AL7:$AO7)</f>
        <v>487.02393971569984</v>
      </c>
      <c r="AM11" s="256">
        <f>'PIB_Trimestriel_Brut (2005)'!AM7*('PIB_Annuel (2016)'!$R126)/SUM('PIB_Trimestriel_Brut (2005)'!$AL7:$AO7)</f>
        <v>685.28096994165253</v>
      </c>
      <c r="AN11" s="256">
        <f>'PIB_Trimestriel_Brut (2005)'!AN7*('PIB_Annuel (2016)'!$R126)/SUM('PIB_Trimestriel_Brut (2005)'!$AL7:$AO7)</f>
        <v>748.76651180303963</v>
      </c>
      <c r="AO11" s="256">
        <f>'PIB_Trimestriel_Brut (2005)'!AO7*('PIB_Annuel (2016)'!$R126)/SUM('PIB_Trimestriel_Brut (2005)'!$AL7:$AO7)</f>
        <v>616.86095622758251</v>
      </c>
      <c r="AP11" s="256">
        <f>'PIB_Trimestriel_Brut (2005)'!AP7*('PIB_Annuel (2016)'!$S126)/SUM('PIB_Trimestriel_Brut (2005)'!$AP7:$AS7)</f>
        <v>492.29281992876821</v>
      </c>
      <c r="AQ11" s="256">
        <f>'PIB_Trimestriel_Brut (2005)'!AQ7*('PIB_Annuel (2016)'!$S126)/SUM('PIB_Trimestriel_Brut (2005)'!$AP7:$AS7)</f>
        <v>714.1519750793658</v>
      </c>
      <c r="AR11" s="256">
        <f>'PIB_Trimestriel_Brut (2005)'!AR7*('PIB_Annuel (2016)'!$S126)/SUM('PIB_Trimestriel_Brut (2005)'!$AP7:$AS7)</f>
        <v>795.83267580816175</v>
      </c>
      <c r="AS11" s="256">
        <f>'PIB_Trimestriel_Brut (2005)'!AS7*('PIB_Annuel (2016)'!$S126)/SUM('PIB_Trimestriel_Brut (2005)'!$AP7:$AS7)</f>
        <v>600.64133499421519</v>
      </c>
      <c r="AT11" s="256">
        <f>'PIB_Trimestriel_Brut (2005)'!AT7*('PIB_Annuel (2016)'!$T126)/SUM('PIB_Trimestriel_Brut (2005)'!$AT7:$AW7)</f>
        <v>530.97057070991491</v>
      </c>
      <c r="AU11" s="256">
        <f>'PIB_Trimestriel_Brut (2005)'!AU7*('PIB_Annuel (2016)'!$T126)/SUM('PIB_Trimestriel_Brut (2005)'!$AT7:$AW7)</f>
        <v>734.194971732868</v>
      </c>
      <c r="AV11" s="256">
        <f>'PIB_Trimestriel_Brut (2005)'!AV7*('PIB_Annuel (2016)'!$T126)/SUM('PIB_Trimestriel_Brut (2005)'!$AT7:$AW7)</f>
        <v>820.20101346916363</v>
      </c>
      <c r="AW11" s="256">
        <f>'PIB_Trimestriel_Brut (2005)'!AW7*('PIB_Annuel (2016)'!$T126)/SUM('PIB_Trimestriel_Brut (2005)'!$AT7:$AW7)</f>
        <v>648.20497654549069</v>
      </c>
      <c r="AX11" s="256">
        <f>'PIB_Trimestriel_Brut (2005)'!AX7*('PIB_Annuel (2016)'!$U126)/SUM('PIB_Trimestriel_Brut (2005)'!$AX7:$BA7)</f>
        <v>523.18986632611598</v>
      </c>
      <c r="AY11" s="256">
        <f>'PIB_Trimestriel_Brut (2005)'!AY7*('PIB_Annuel (2016)'!$U126)/SUM('PIB_Trimestriel_Brut (2005)'!$AX7:$BA7)</f>
        <v>792.1804381772547</v>
      </c>
      <c r="AZ11" s="256">
        <f>'PIB_Trimestriel_Brut (2005)'!AZ7*('PIB_Annuel (2016)'!$U126)/SUM('PIB_Trimestriel_Brut (2005)'!$AX7:$BA7)</f>
        <v>842.35151793871125</v>
      </c>
      <c r="BA11" s="256">
        <f>'PIB_Trimestriel_Brut (2005)'!BA7*('PIB_Annuel (2016)'!$U126)/SUM('PIB_Trimestriel_Brut (2005)'!$AX7:$BA7)</f>
        <v>655.73314959359436</v>
      </c>
      <c r="BB11" s="256">
        <f>'PIB_Trimestriel_Brut (2005)'!BB7*('PIB_Annuel (2016)'!$V126)/SUM('PIB_Trimestriel_Brut (2005)'!$BB7:$BE7)</f>
        <v>555.14722320315559</v>
      </c>
      <c r="BC11" s="256">
        <f>'PIB_Trimestriel_Brut (2005)'!BC7*('PIB_Annuel (2016)'!$V126)/SUM('PIB_Trimestriel_Brut (2005)'!$BB7:$BE7)</f>
        <v>778.47681874785178</v>
      </c>
      <c r="BD11" s="256">
        <f>'PIB_Trimestriel_Brut (2005)'!BD7*('PIB_Annuel (2016)'!$V126)/SUM('PIB_Trimestriel_Brut (2005)'!$BB7:$BE7)</f>
        <v>815.9892900598536</v>
      </c>
      <c r="BE11" s="256">
        <f>'PIB_Trimestriel_Brut (2005)'!BE7*('PIB_Annuel (2016)'!$V126)/SUM('PIB_Trimestriel_Brut (2005)'!$BB7:$BE7)</f>
        <v>761.3196231534323</v>
      </c>
      <c r="BF11" s="256">
        <f>'PIB_Trimestriel_Brut (2005)'!BF7*('PIB_Annuel (2016)'!$W126)/SUM('PIB_Trimestriel_Brut (2005)'!$BF7:$BI7)</f>
        <v>580.0326309496827</v>
      </c>
      <c r="BG11" s="256">
        <f>'PIB_Trimestriel_Brut (2005)'!BG7*('PIB_Annuel (2016)'!$W126)/SUM('PIB_Trimestriel_Brut (2005)'!$BF7:$BI7)</f>
        <v>816.56590524819478</v>
      </c>
      <c r="BH11" s="256">
        <f>'PIB_Trimestriel_Brut (2005)'!BH7*('PIB_Annuel (2016)'!$W126)/SUM('PIB_Trimestriel_Brut (2005)'!$BF7:$BI7)</f>
        <v>883.26366584662946</v>
      </c>
      <c r="BI11" s="256">
        <f>'PIB_Trimestriel_Brut (2005)'!BI7*('PIB_Annuel (2016)'!$W126)/SUM('PIB_Trimestriel_Brut (2005)'!$BF7:$BI7)</f>
        <v>754.03227466554392</v>
      </c>
      <c r="BJ11" s="256">
        <f>'PIB_Trimestriel_Brut (2005)'!BJ7*('PIB_Annuel (2016)'!$X126)/SUM('PIB_Trimestriel_Brut (2005)'!$BJ7:$BM7)</f>
        <v>582.61452065419564</v>
      </c>
      <c r="BK11" s="256">
        <f>'PIB_Trimestriel_Brut (2005)'!BK7*('PIB_Annuel (2016)'!$X126)/SUM('PIB_Trimestriel_Brut (2005)'!$BJ7:$BM7)</f>
        <v>843.02526534886715</v>
      </c>
      <c r="BL11" s="256">
        <f>'PIB_Trimestriel_Brut (2005)'!BL7*('PIB_Annuel (2016)'!$X126)/SUM('PIB_Trimestriel_Brut (2005)'!$BJ7:$BM7)</f>
        <v>915.79182146873779</v>
      </c>
      <c r="BM11" s="256">
        <f>'PIB_Trimestriel_Brut (2005)'!BM7*('PIB_Annuel (2016)'!$X126)/SUM('PIB_Trimestriel_Brut (2005)'!$BJ7:$BM7)</f>
        <v>851.1053656694553</v>
      </c>
      <c r="BN11" s="256">
        <f>'PIB_Trimestriel_Brut (2005)'!BN7*('PIB_Annuel (2016)'!$Y126)/SUM('PIB_Trimestriel_Brut (2005)'!$BN7:$BQ7)</f>
        <v>607.96725003822371</v>
      </c>
      <c r="BO11" s="256">
        <f>'PIB_Trimestriel_Brut (2005)'!BO7*('PIB_Annuel (2016)'!$Y126)/SUM('PIB_Trimestriel_Brut (2005)'!$BN7:$BQ7)</f>
        <v>902.74037899291022</v>
      </c>
      <c r="BP11" s="256">
        <f>'PIB_Trimestriel_Brut (2005)'!BP7*('PIB_Annuel (2016)'!$Y126)/SUM('PIB_Trimestriel_Brut (2005)'!$BN7:$BQ7)</f>
        <v>1011.6141966614509</v>
      </c>
      <c r="BQ11" s="256">
        <f>'PIB_Trimestriel_Brut (2005)'!BQ7*('PIB_Annuel (2016)'!$Y126)/SUM('PIB_Trimestriel_Brut (2005)'!$BN7:$BQ7)</f>
        <v>837.83349586234419</v>
      </c>
      <c r="BR11" s="256">
        <f>'PIB_Trimestriel_Brut (2005)'!BR7*('PIB_Annuel (2016)'!$Z126)/SUM('PIB_Trimestriel_Brut (2005)'!$BR7:$BU7)</f>
        <v>609.68760290140358</v>
      </c>
      <c r="BS11" s="256">
        <f>'PIB_Trimestriel_Brut (2005)'!BS7*('PIB_Annuel (2016)'!$Z$126)/SUM('PIB_Trimestriel_Brut (2005)'!$BR7:$BU7)</f>
        <v>874.22515727745019</v>
      </c>
      <c r="BT11" s="256">
        <f>'PIB_Trimestriel_Brut (2005)'!BT7*('PIB_Annuel (2016)'!$Z$126)/SUM('PIB_Trimestriel_Brut (2005)'!$BR7:$BU7)</f>
        <v>1049.51172549997</v>
      </c>
      <c r="BU11" s="256">
        <f>'PIB_Trimestriel_Brut (2005)'!BU7*('PIB_Annuel (2016)'!$Z$126)/SUM('PIB_Trimestriel_Brut (2005)'!$BR7:$BU7)</f>
        <v>911.73851432117658</v>
      </c>
      <c r="BV11" s="256">
        <v>751.06645959481693</v>
      </c>
      <c r="BW11" s="256">
        <v>935.57955320591032</v>
      </c>
      <c r="BX11" s="256">
        <v>885.22692750278691</v>
      </c>
      <c r="BY11" s="256">
        <v>960.11905969648592</v>
      </c>
      <c r="BZ11" s="256">
        <v>731.15734978948274</v>
      </c>
      <c r="CA11" s="256">
        <v>984.15482050109756</v>
      </c>
      <c r="CB11" s="256">
        <v>999.2078052266379</v>
      </c>
      <c r="CC11" s="256">
        <v>953.23676655284066</v>
      </c>
      <c r="CD11" s="256">
        <v>770.38970644375604</v>
      </c>
      <c r="CE11" s="256">
        <v>1039.7773538478043</v>
      </c>
      <c r="CF11" s="256">
        <v>1038.1618690463731</v>
      </c>
      <c r="CG11" s="256">
        <v>961.15568514158076</v>
      </c>
      <c r="CH11" s="256">
        <v>763.19771756669661</v>
      </c>
      <c r="CI11" s="256">
        <v>1058.2132579779159</v>
      </c>
      <c r="CJ11" s="256">
        <v>1030.9223514805617</v>
      </c>
      <c r="CK11" s="256">
        <v>980.77215098873887</v>
      </c>
      <c r="CL11" s="256">
        <v>789.02474454093522</v>
      </c>
    </row>
    <row r="12" spans="1:90" ht="15" thickTop="1" x14ac:dyDescent="0.3">
      <c r="A12" s="169" t="s">
        <v>225</v>
      </c>
      <c r="B12" s="255">
        <f>'PIB_Trimestriel_Brut (2005)'!B8*'PIB_Annuel (2016)'!$I127/SUM('PIB_Trimestriel_Brut (2005)'!$B8:$E9)</f>
        <v>151.08612901027607</v>
      </c>
      <c r="C12" s="255">
        <f>'PIB_Trimestriel_Brut (2005)'!C8*'PIB_Annuel (2016)'!$I127/SUM('PIB_Trimestriel_Brut (2005)'!$B8:$E9)</f>
        <v>247.21973998875598</v>
      </c>
      <c r="D12" s="255">
        <f>'PIB_Trimestriel_Brut (2005)'!D8*'PIB_Annuel (2016)'!$I127/SUM('PIB_Trimestriel_Brut (2005)'!$B8:$E9)</f>
        <v>235.012346269868</v>
      </c>
      <c r="E12" s="255">
        <f>'PIB_Trimestriel_Brut (2005)'!E8*'PIB_Annuel (2016)'!$I127/SUM('PIB_Trimestriel_Brut (2005)'!$B8:$E9)</f>
        <v>169.89069603882129</v>
      </c>
      <c r="F12" s="255">
        <f>'PIB_Trimestriel_Brut (2005)'!F8*'PIB_Annuel (2016)'!$J127/SUM('PIB_Trimestriel_Brut (2005)'!$F8:$I9)</f>
        <v>161.02042494664394</v>
      </c>
      <c r="G12" s="255">
        <f>'PIB_Trimestriel_Brut (2005)'!G8*'PIB_Annuel (2016)'!$J127/SUM('PIB_Trimestriel_Brut (2005)'!$F8:$I9)</f>
        <v>264.3888175807532</v>
      </c>
      <c r="H12" s="255">
        <f>'PIB_Trimestriel_Brut (2005)'!H8*'PIB_Annuel (2016)'!$J127/SUM('PIB_Trimestriel_Brut (2005)'!$F8:$I9)</f>
        <v>249.52544478933331</v>
      </c>
      <c r="I12" s="255">
        <f>'PIB_Trimestriel_Brut (2005)'!I8*'PIB_Annuel (2016)'!$J127/SUM('PIB_Trimestriel_Brut (2005)'!$F8:$I9)</f>
        <v>177.18303011436933</v>
      </c>
      <c r="J12" s="255">
        <f>'PIB_Trimestriel_Brut (2005)'!J8*'PIB_Annuel (2016)'!$K127/SUM('PIB_Trimestriel_Brut (2005)'!$J8:$M9)</f>
        <v>171.48511847535863</v>
      </c>
      <c r="K12" s="255">
        <f>'PIB_Trimestriel_Brut (2005)'!K8*'PIB_Annuel (2016)'!$K127/SUM('PIB_Trimestriel_Brut (2005)'!$J8:$M9)</f>
        <v>278.06194476607089</v>
      </c>
      <c r="L12" s="255">
        <f>'PIB_Trimestriel_Brut (2005)'!L8*'PIB_Annuel (2016)'!$K127/SUM('PIB_Trimestriel_Brut (2005)'!$J8:$M9)</f>
        <v>263.22481433935059</v>
      </c>
      <c r="M12" s="255">
        <f>'PIB_Trimestriel_Brut (2005)'!M8*'PIB_Annuel (2016)'!$K127/SUM('PIB_Trimestriel_Brut (2005)'!$J8:$M9)</f>
        <v>190.42645013082512</v>
      </c>
      <c r="N12" s="255">
        <f>'PIB_Trimestriel_Brut (2005)'!N8*'PIB_Annuel (2016)'!$L127/SUM('PIB_Trimestriel_Brut (2005)'!$N8:$Q9)</f>
        <v>185.0719584291225</v>
      </c>
      <c r="O12" s="255">
        <f>'PIB_Trimestriel_Brut (2005)'!O8*'PIB_Annuel (2016)'!$L127/SUM('PIB_Trimestriel_Brut (2005)'!$N8:$Q9)</f>
        <v>306.10963386181766</v>
      </c>
      <c r="P12" s="255">
        <f>'PIB_Trimestriel_Brut (2005)'!P8*'PIB_Annuel (2016)'!$L127/SUM('PIB_Trimestriel_Brut (2005)'!$N8:$Q9)</f>
        <v>291.39131192291512</v>
      </c>
      <c r="Q12" s="255">
        <f>'PIB_Trimestriel_Brut (2005)'!Q8*'PIB_Annuel (2016)'!$L127/SUM('PIB_Trimestriel_Brut (2005)'!$N8:$Q9)</f>
        <v>208.94573614990506</v>
      </c>
      <c r="R12" s="255">
        <f>'PIB_Trimestriel_Brut (2005)'!R8*'PIB_Annuel (2016)'!$M127/SUM('PIB_Trimestriel_Brut (2005)'!$R8:$U9)</f>
        <v>196.19810371443859</v>
      </c>
      <c r="S12" s="255">
        <f>'PIB_Trimestriel_Brut (2005)'!S8*'PIB_Annuel (2016)'!$M127/SUM('PIB_Trimestriel_Brut (2005)'!$R8:$U9)</f>
        <v>318.44747848064696</v>
      </c>
      <c r="T12" s="255">
        <f>'PIB_Trimestriel_Brut (2005)'!T8*'PIB_Annuel (2016)'!$M127/SUM('PIB_Trimestriel_Brut (2005)'!$R8:$U9)</f>
        <v>298.8178496846723</v>
      </c>
      <c r="U12" s="255">
        <f>'PIB_Trimestriel_Brut (2005)'!U8*'PIB_Annuel (2016)'!$M127/SUM('PIB_Trimestriel_Brut (2005)'!$R8:$U9)</f>
        <v>212.1727062133063</v>
      </c>
      <c r="V12" s="255">
        <f>'PIB_Trimestriel_Brut (2005)'!V8*'PIB_Annuel (2016)'!$N127/SUM('PIB_Trimestriel_Brut (2005)'!$V8:$Y9)</f>
        <v>210.86746417056122</v>
      </c>
      <c r="W12" s="255">
        <f>'PIB_Trimestriel_Brut (2005)'!W8*'PIB_Annuel (2016)'!$N127/SUM('PIB_Trimestriel_Brut (2005)'!$V8:$Y9)</f>
        <v>338.78677624511278</v>
      </c>
      <c r="X12" s="255">
        <f>'PIB_Trimestriel_Brut (2005)'!X8*'PIB_Annuel (2016)'!$N127/SUM('PIB_Trimestriel_Brut (2005)'!$V8:$Y9)</f>
        <v>313.14692591784092</v>
      </c>
      <c r="Y12" s="255">
        <f>'PIB_Trimestriel_Brut (2005)'!Y8*'PIB_Annuel (2016)'!$N127/SUM('PIB_Trimestriel_Brut (2005)'!$V8:$Y9)</f>
        <v>217.91430963858051</v>
      </c>
      <c r="Z12" s="255">
        <f>'PIB_Trimestriel_Brut (2005)'!Z8*'PIB_Annuel (2016)'!$O127/SUM('PIB_Trimestriel_Brut (2005)'!$Z8:$AC9)</f>
        <v>198.4760510477409</v>
      </c>
      <c r="AA12" s="255">
        <f>'PIB_Trimestriel_Brut (2005)'!AA8*'PIB_Annuel (2016)'!$O127/SUM('PIB_Trimestriel_Brut (2005)'!$Z8:$AC9)</f>
        <v>315.14216883650482</v>
      </c>
      <c r="AB12" s="255">
        <f>'PIB_Trimestriel_Brut (2005)'!AB8*'PIB_Annuel (2016)'!$O127/SUM('PIB_Trimestriel_Brut (2005)'!$Z8:$AC9)</f>
        <v>291.99318075600058</v>
      </c>
      <c r="AC12" s="255">
        <f>'PIB_Trimestriel_Brut (2005)'!AC8*'PIB_Annuel (2016)'!$O127/SUM('PIB_Trimestriel_Brut (2005)'!$Z8:$AC9)</f>
        <v>206.7104665256476</v>
      </c>
      <c r="AD12" s="255">
        <f>'PIB_Trimestriel_Brut (2005)'!AD8*'PIB_Annuel (2016)'!$P127/SUM('PIB_Trimestriel_Brut (2005)'!$AD8:$AG9)</f>
        <v>180.73711693865579</v>
      </c>
      <c r="AE12" s="255">
        <f>'PIB_Trimestriel_Brut (2005)'!AE8*'PIB_Annuel (2016)'!$P127/SUM('PIB_Trimestriel_Brut (2005)'!$AD8:$AG9)</f>
        <v>294.36287609303838</v>
      </c>
      <c r="AF12" s="255">
        <f>'PIB_Trimestriel_Brut (2005)'!AF8*'PIB_Annuel (2016)'!$P127/SUM('PIB_Trimestriel_Brut (2005)'!$AD8:$AG9)</f>
        <v>277.68021558754015</v>
      </c>
      <c r="AG12" s="255">
        <f>'PIB_Trimestriel_Brut (2005)'!AG8*'PIB_Annuel (2016)'!$P127/SUM('PIB_Trimestriel_Brut (2005)'!$AD8:$AG9)</f>
        <v>198.58621118382143</v>
      </c>
      <c r="AH12" s="255">
        <f>'PIB_Trimestriel_Brut (2005)'!AH8*'PIB_Annuel (2016)'!$Q127/SUM('PIB_Trimestriel_Brut (2005)'!$AH8:$AK9)</f>
        <v>187.00088022614099</v>
      </c>
      <c r="AI12" s="255">
        <f>'PIB_Trimestriel_Brut (2005)'!AI8*'PIB_Annuel (2016)'!$Q127/SUM('PIB_Trimestriel_Brut (2005)'!$AH8:$AK9)</f>
        <v>305.06588293160212</v>
      </c>
      <c r="AJ12" s="255">
        <f>'PIB_Trimestriel_Brut (2005)'!AJ8*'PIB_Annuel (2016)'!$Q127/SUM('PIB_Trimestriel_Brut (2005)'!$AH8:$AK9)</f>
        <v>288.21063410641113</v>
      </c>
      <c r="AK12" s="255">
        <f>'PIB_Trimestriel_Brut (2005)'!AK8*'PIB_Annuel (2016)'!$Q127/SUM('PIB_Trimestriel_Brut (2005)'!$AH8:$AK9)</f>
        <v>206.39265294462473</v>
      </c>
      <c r="AL12" s="255">
        <f>'PIB_Trimestriel_Brut (2005)'!AL8*'PIB_Annuel (2016)'!$R127/SUM('PIB_Trimestriel_Brut (2005)'!$AL8:$AO9)</f>
        <v>194.32210071129671</v>
      </c>
      <c r="AM12" s="255">
        <f>'PIB_Trimestriel_Brut (2005)'!AM8*'PIB_Annuel (2016)'!$R127/SUM('PIB_Trimestriel_Brut (2005)'!$AL8:$AO9)</f>
        <v>315.65292811865561</v>
      </c>
      <c r="AN12" s="255">
        <f>'PIB_Trimestriel_Brut (2005)'!AN8*'PIB_Annuel (2016)'!$R127/SUM('PIB_Trimestriel_Brut (2005)'!$AL8:$AO9)</f>
        <v>294.21572374550345</v>
      </c>
      <c r="AO12" s="255">
        <f>'PIB_Trimestriel_Brut (2005)'!AO8*'PIB_Annuel (2016)'!$R127/SUM('PIB_Trimestriel_Brut (2005)'!$AL8:$AO9)</f>
        <v>206.00834368617234</v>
      </c>
      <c r="AP12" s="255">
        <f>'PIB_Trimestriel_Brut (2005)'!AP8*'PIB_Annuel (2016)'!$S127/SUM('PIB_Trimestriel_Brut (2005)'!$AP8:$AS9)</f>
        <v>208.90861487772975</v>
      </c>
      <c r="AQ12" s="255">
        <f>'PIB_Trimestriel_Brut (2005)'!AQ8*'PIB_Annuel (2016)'!$S127/SUM('PIB_Trimestriel_Brut (2005)'!$AP8:$AS9)</f>
        <v>330.26118045606216</v>
      </c>
      <c r="AR12" s="255">
        <f>'PIB_Trimestriel_Brut (2005)'!AR8*'PIB_Annuel (2016)'!$S127/SUM('PIB_Trimestriel_Brut (2005)'!$AP8:$AS9)</f>
        <v>301.80635713723137</v>
      </c>
      <c r="AS12" s="255">
        <f>'PIB_Trimestriel_Brut (2005)'!AS8*'PIB_Annuel (2016)'!$S127/SUM('PIB_Trimestriel_Brut (2005)'!$AP8:$AS9)</f>
        <v>208.67039261978465</v>
      </c>
      <c r="AT12" s="255">
        <f>'PIB_Trimestriel_Brut (2005)'!AT8*'PIB_Annuel (2016)'!$T127/SUM('PIB_Trimestriel_Brut (2005)'!$AT8:$AW9)</f>
        <v>211.36345190808089</v>
      </c>
      <c r="AU12" s="255">
        <f>'PIB_Trimestriel_Brut (2005)'!AU8*'PIB_Annuel (2016)'!$T127/SUM('PIB_Trimestriel_Brut (2005)'!$AT8:$AW9)</f>
        <v>335.89849839521332</v>
      </c>
      <c r="AV12" s="255">
        <f>'PIB_Trimestriel_Brut (2005)'!AV8*'PIB_Annuel (2016)'!$T127/SUM('PIB_Trimestriel_Brut (2005)'!$AT8:$AW9)</f>
        <v>313.40143312796681</v>
      </c>
      <c r="AW12" s="255">
        <f>'PIB_Trimestriel_Brut (2005)'!AW8*'PIB_Annuel (2016)'!$T127/SUM('PIB_Trimestriel_Brut (2005)'!$AT8:$AW9)</f>
        <v>224.66629564964464</v>
      </c>
      <c r="AX12" s="255">
        <f>'PIB_Trimestriel_Brut (2005)'!AX8*'PIB_Annuel (2016)'!$U127/SUM('PIB_Trimestriel_Brut (2005)'!$AX8:$BA9)</f>
        <v>206.16778949752211</v>
      </c>
      <c r="AY12" s="255">
        <f>'PIB_Trimestriel_Brut (2005)'!AY8*'PIB_Annuel (2016)'!$U127/SUM('PIB_Trimestriel_Brut (2005)'!$AX8:$BA9)</f>
        <v>339.00321496534008</v>
      </c>
      <c r="AZ12" s="255">
        <f>'PIB_Trimestriel_Brut (2005)'!AZ8*'PIB_Annuel (2016)'!$U127/SUM('PIB_Trimestriel_Brut (2005)'!$AX8:$BA9)</f>
        <v>320.31732359080928</v>
      </c>
      <c r="BA12" s="255">
        <f>'PIB_Trimestriel_Brut (2005)'!BA8*'PIB_Annuel (2016)'!$U127/SUM('PIB_Trimestriel_Brut (2005)'!$AX8:$BA9)</f>
        <v>227.70570146993228</v>
      </c>
      <c r="BB12" s="255">
        <f>'PIB_Trimestriel_Brut (2005)'!BB8*'PIB_Annuel (2016)'!$V127/SUM('PIB_Trimestriel_Brut (2005)'!$BB8:$BE9)</f>
        <v>215.42481159530558</v>
      </c>
      <c r="BC12" s="255">
        <f>'PIB_Trimestriel_Brut (2005)'!BC8*'PIB_Annuel (2016)'!$V127/SUM('PIB_Trimestriel_Brut (2005)'!$BB8:$BE9)</f>
        <v>348.37296702920293</v>
      </c>
      <c r="BD12" s="255">
        <f>'PIB_Trimestriel_Brut (2005)'!BD8*'PIB_Annuel (2016)'!$V127/SUM('PIB_Trimestriel_Brut (2005)'!$BB8:$BE9)</f>
        <v>327.92691341589853</v>
      </c>
      <c r="BE12" s="255">
        <f>'PIB_Trimestriel_Brut (2005)'!BE8*'PIB_Annuel (2016)'!$V127/SUM('PIB_Trimestriel_Brut (2005)'!$BB8:$BE9)</f>
        <v>235.14053254518029</v>
      </c>
      <c r="BF12" s="255">
        <f>'PIB_Trimestriel_Brut (2005)'!BF8*'PIB_Annuel (2016)'!$W127/SUM('PIB_Trimestriel_Brut (2005)'!$BF8:$BI9)</f>
        <v>223.72553132554245</v>
      </c>
      <c r="BG12" s="255">
        <f>'PIB_Trimestriel_Brut (2005)'!BG8*'PIB_Annuel (2016)'!$W127/SUM('PIB_Trimestriel_Brut (2005)'!$BF8:$BI9)</f>
        <v>366.39715876553703</v>
      </c>
      <c r="BH12" s="255">
        <f>'PIB_Trimestriel_Brut (2005)'!BH8*'PIB_Annuel (2016)'!$W127/SUM('PIB_Trimestriel_Brut (2005)'!$BF8:$BI9)</f>
        <v>346.36528247514354</v>
      </c>
      <c r="BI12" s="255">
        <f>'PIB_Trimestriel_Brut (2005)'!BI8*'PIB_Annuel (2016)'!$W127/SUM('PIB_Trimestriel_Brut (2005)'!$BF8:$BI9)</f>
        <v>247.41145954910976</v>
      </c>
      <c r="BJ12" s="255">
        <f>'PIB_Trimestriel_Brut (2005)'!BJ8*'PIB_Annuel (2016)'!$X127/SUM('PIB_Trimestriel_Brut (2005)'!$BJ8:$BM9)</f>
        <v>232.19428972363937</v>
      </c>
      <c r="BK12" s="255">
        <f>'PIB_Trimestriel_Brut (2005)'!BK8*'PIB_Annuel (2016)'!$X127/SUM('PIB_Trimestriel_Brut (2005)'!$BJ8:$BM9)</f>
        <v>378.72134379492178</v>
      </c>
      <c r="BL12" s="255">
        <f>'PIB_Trimestriel_Brut (2005)'!BL8*'PIB_Annuel (2016)'!$X127/SUM('PIB_Trimestriel_Brut (2005)'!$BJ8:$BM9)</f>
        <v>359.79721980267198</v>
      </c>
      <c r="BM12" s="255">
        <f>'PIB_Trimestriel_Brut (2005)'!BM8*'PIB_Annuel (2016)'!$X127/SUM('PIB_Trimestriel_Brut (2005)'!$BJ8:$BM9)</f>
        <v>260.49150022337011</v>
      </c>
      <c r="BN12" s="255">
        <f>'PIB_Trimestriel_Brut (2005)'!BN8*'PIB_Annuel (2016)'!$Y127/SUM('PIB_Trimestriel_Brut (2005)'!$BN8:$BQ9)</f>
        <v>243.56263314485113</v>
      </c>
      <c r="BO12" s="255">
        <f>'PIB_Trimestriel_Brut (2005)'!BO8*'PIB_Annuel (2016)'!$Y127/SUM('PIB_Trimestriel_Brut (2005)'!$BN8:$BQ9)</f>
        <v>402.27157843613702</v>
      </c>
      <c r="BP12" s="255">
        <f>'PIB_Trimestriel_Brut (2005)'!BP8*'PIB_Annuel (2016)'!$Y127/SUM('PIB_Trimestriel_Brut (2005)'!$BN8:$BQ9)</f>
        <v>382.60487417955562</v>
      </c>
      <c r="BQ12" s="255">
        <f>'PIB_Trimestriel_Brut (2005)'!BQ8*'PIB_Annuel (2016)'!$Y127/SUM('PIB_Trimestriel_Brut (2005)'!$BN8:$BQ9)</f>
        <v>274.40995234695885</v>
      </c>
      <c r="BR12" s="255">
        <f>'PIB_Trimestriel_Brut (2005)'!BR8*'PIB_Annuel (2016)'!$Z127/SUM('PIB_Trimestriel_Brut (2005)'!$BR8:$BU9)</f>
        <v>254.0426994586382</v>
      </c>
      <c r="BS12" s="255">
        <f>'PIB_Trimestriel_Brut (2005)'!BS8*'PIB_Annuel (2016)'!$Z127/SUM('PIB_Trimestriel_Brut (2005)'!$BR8:$BU9)</f>
        <v>414.40093243638722</v>
      </c>
      <c r="BT12" s="255">
        <f>'PIB_Trimestriel_Brut (2005)'!BT8*'PIB_Annuel (2016)'!$Z127/SUM('PIB_Trimestriel_Brut (2005)'!$BR8:$BU9)</f>
        <v>391.97242703255915</v>
      </c>
      <c r="BU12" s="255">
        <f>'PIB_Trimestriel_Brut (2005)'!BU8*'PIB_Annuel (2016)'!$Z127/SUM('PIB_Trimestriel_Brut (2005)'!$BR8:$BU9)</f>
        <v>281.37705324632645</v>
      </c>
      <c r="BV12" s="170">
        <v>250.59692540480194</v>
      </c>
      <c r="BW12" s="170">
        <v>410.09601653646831</v>
      </c>
      <c r="BX12" s="170">
        <v>387.34503900237155</v>
      </c>
      <c r="BY12" s="170">
        <v>276.44101905635807</v>
      </c>
      <c r="BZ12" s="171">
        <v>261.70998123820499</v>
      </c>
      <c r="CA12" s="171">
        <v>424.98384440703137</v>
      </c>
      <c r="CB12" s="171">
        <v>399.72206818987041</v>
      </c>
      <c r="CC12" s="171">
        <v>285.01938932505288</v>
      </c>
      <c r="CD12" s="171">
        <v>269.68379197258173</v>
      </c>
      <c r="CE12" s="171">
        <v>434.93477277055121</v>
      </c>
      <c r="CF12" s="171">
        <v>406.66555350309483</v>
      </c>
      <c r="CG12" s="171">
        <v>295.29946902460222</v>
      </c>
      <c r="CH12" s="171">
        <v>273.35047664119423</v>
      </c>
      <c r="CI12" s="171">
        <v>447.01347966252791</v>
      </c>
      <c r="CJ12" s="171">
        <v>415.91791928702645</v>
      </c>
      <c r="CK12" s="171">
        <v>304.25282657062917</v>
      </c>
      <c r="CL12" s="171">
        <v>278.97751614252587</v>
      </c>
    </row>
    <row r="13" spans="1:90" x14ac:dyDescent="0.3">
      <c r="A13" s="172" t="s">
        <v>226</v>
      </c>
      <c r="B13" s="255">
        <f>'PIB_Trimestriel_Brut (2005)'!B9*'PIB_Annuel (2016)'!$I127/SUM('PIB_Trimestriel_Brut (2005)'!$B8:$E9)</f>
        <v>64.6897632453705</v>
      </c>
      <c r="C13" s="255">
        <f>'PIB_Trimestriel_Brut (2005)'!C9*'PIB_Annuel (2016)'!$I127/SUM('PIB_Trimestriel_Brut (2005)'!$B8:$E9)</f>
        <v>79.666050911598589</v>
      </c>
      <c r="D13" s="255">
        <f>'PIB_Trimestriel_Brut (2005)'!D9*'PIB_Annuel (2016)'!$I127/SUM('PIB_Trimestriel_Brut (2005)'!$B8:$E9)</f>
        <v>83.894307127098017</v>
      </c>
      <c r="E13" s="255">
        <f>'PIB_Trimestriel_Brut (2005)'!E9*'PIB_Annuel (2016)'!$I127/SUM('PIB_Trimestriel_Brut (2005)'!$B8:$E9)</f>
        <v>91.095000309965371</v>
      </c>
      <c r="F13" s="255">
        <f>'PIB_Trimestriel_Brut (2005)'!F9*'PIB_Annuel (2016)'!$J127/SUM('PIB_Trimestriel_Brut (2005)'!$F8:$I9)</f>
        <v>74.426096191945661</v>
      </c>
      <c r="G13" s="255">
        <f>'PIB_Trimestriel_Brut (2005)'!G9*'PIB_Annuel (2016)'!$J127/SUM('PIB_Trimestriel_Brut (2005)'!$F8:$I9)</f>
        <v>67.389784168473597</v>
      </c>
      <c r="H13" s="255">
        <f>'PIB_Trimestriel_Brut (2005)'!H9*'PIB_Annuel (2016)'!$J127/SUM('PIB_Trimestriel_Brut (2005)'!$F8:$I9)</f>
        <v>60.060136453669365</v>
      </c>
      <c r="I13" s="255">
        <f>'PIB_Trimestriel_Brut (2005)'!I9*'PIB_Annuel (2016)'!$J127/SUM('PIB_Trimestriel_Brut (2005)'!$F8:$I9)</f>
        <v>115.09428121117949</v>
      </c>
      <c r="J13" s="255">
        <f>'PIB_Trimestriel_Brut (2005)'!J9*'PIB_Annuel (2016)'!$K127/SUM('PIB_Trimestriel_Brut (2005)'!$J8:$M9)</f>
        <v>74.802324256202311</v>
      </c>
      <c r="K13" s="255">
        <f>'PIB_Trimestriel_Brut (2005)'!K9*'PIB_Annuel (2016)'!$K127/SUM('PIB_Trimestriel_Brut (2005)'!$J8:$M9)</f>
        <v>74.262340390053666</v>
      </c>
      <c r="L13" s="255">
        <f>'PIB_Trimestriel_Brut (2005)'!L9*'PIB_Annuel (2016)'!$K127/SUM('PIB_Trimestriel_Brut (2005)'!$J8:$M9)</f>
        <v>73.294422464036259</v>
      </c>
      <c r="M13" s="255">
        <f>'PIB_Trimestriel_Brut (2005)'!M9*'PIB_Annuel (2016)'!$K127/SUM('PIB_Trimestriel_Brut (2005)'!$J8:$M9)</f>
        <v>96.007458776749047</v>
      </c>
      <c r="N13" s="255">
        <f>'PIB_Trimestriel_Brut (2005)'!N9*'PIB_Annuel (2016)'!$L127/SUM('PIB_Trimestriel_Brut (2005)'!$N8:$Q9)</f>
        <v>45.98252939720161</v>
      </c>
      <c r="O13" s="255">
        <f>'PIB_Trimestriel_Brut (2005)'!O9*'PIB_Annuel (2016)'!$L127/SUM('PIB_Trimestriel_Brut (2005)'!$N8:$Q9)</f>
        <v>57.169055314575978</v>
      </c>
      <c r="P13" s="255">
        <f>'PIB_Trimestriel_Brut (2005)'!P9*'PIB_Annuel (2016)'!$L127/SUM('PIB_Trimestriel_Brut (2005)'!$N8:$Q9)</f>
        <v>91.013918785228498</v>
      </c>
      <c r="Q13" s="255">
        <f>'PIB_Trimestriel_Brut (2005)'!Q9*'PIB_Annuel (2016)'!$L127/SUM('PIB_Trimestriel_Brut (2005)'!$N8:$Q9)</f>
        <v>90.007630251483661</v>
      </c>
      <c r="R13" s="255">
        <f>'PIB_Trimestriel_Brut (2005)'!R9*'PIB_Annuel (2016)'!$M127/SUM('PIB_Trimestriel_Brut (2005)'!$R8:$U9)</f>
        <v>62.38820401171364</v>
      </c>
      <c r="S13" s="255">
        <f>'PIB_Trimestriel_Brut (2005)'!S9*'PIB_Annuel (2016)'!$M127/SUM('PIB_Trimestriel_Brut (2005)'!$R8:$U9)</f>
        <v>54.271817476024722</v>
      </c>
      <c r="T13" s="255">
        <f>'PIB_Trimestriel_Brut (2005)'!T9*'PIB_Annuel (2016)'!$M127/SUM('PIB_Trimestriel_Brut (2005)'!$R8:$U9)</f>
        <v>83.441377525395836</v>
      </c>
      <c r="U13" s="255">
        <f>'PIB_Trimestriel_Brut (2005)'!U9*'PIB_Annuel (2016)'!$M127/SUM('PIB_Trimestriel_Brut (2005)'!$R8:$U9)</f>
        <v>113.35161207610081</v>
      </c>
      <c r="V13" s="255">
        <f>'PIB_Trimestriel_Brut (2005)'!V9*'PIB_Annuel (2016)'!$N127/SUM('PIB_Trimestriel_Brut (2005)'!$V8:$Y9)</f>
        <v>77.090523352481256</v>
      </c>
      <c r="W13" s="255">
        <f>'PIB_Trimestriel_Brut (2005)'!W9*'PIB_Annuel (2016)'!$N127/SUM('PIB_Trimestriel_Brut (2005)'!$V8:$Y9)</f>
        <v>71.535523877619269</v>
      </c>
      <c r="X13" s="255">
        <f>'PIB_Trimestriel_Brut (2005)'!X9*'PIB_Annuel (2016)'!$N127/SUM('PIB_Trimestriel_Brut (2005)'!$V8:$Y9)</f>
        <v>97.698775279653461</v>
      </c>
      <c r="Y13" s="255">
        <f>'PIB_Trimestriel_Brut (2005)'!Y9*'PIB_Annuel (2016)'!$N127/SUM('PIB_Trimestriel_Brut (2005)'!$V8:$Y9)</f>
        <v>105.70442830384043</v>
      </c>
      <c r="Z13" s="255">
        <f>'PIB_Trimestriel_Brut (2005)'!Z9*'PIB_Annuel (2016)'!$O127/SUM('PIB_Trimestriel_Brut (2005)'!$Z8:$AC9)</f>
        <v>64.074691191500108</v>
      </c>
      <c r="AA13" s="255">
        <f>'PIB_Trimestriel_Brut (2005)'!AA9*'PIB_Annuel (2016)'!$O127/SUM('PIB_Trimestriel_Brut (2005)'!$Z8:$AC9)</f>
        <v>86.590412544585504</v>
      </c>
      <c r="AB13" s="255">
        <f>'PIB_Trimestriel_Brut (2005)'!AB9*'PIB_Annuel (2016)'!$O127/SUM('PIB_Trimestriel_Brut (2005)'!$Z8:$AC9)</f>
        <v>119.84781736502102</v>
      </c>
      <c r="AC13" s="255">
        <f>'PIB_Trimestriel_Brut (2005)'!AC9*'PIB_Annuel (2016)'!$O127/SUM('PIB_Trimestriel_Brut (2005)'!$Z8:$AC9)</f>
        <v>112.83005417921274</v>
      </c>
      <c r="AD13" s="255">
        <f>'PIB_Trimestriel_Brut (2005)'!AD9*'PIB_Annuel (2016)'!$P127/SUM('PIB_Trimestriel_Brut (2005)'!$AD8:$AG9)</f>
        <v>59.946852814567904</v>
      </c>
      <c r="AE13" s="255">
        <f>'PIB_Trimestriel_Brut (2005)'!AE9*'PIB_Annuel (2016)'!$P127/SUM('PIB_Trimestriel_Brut (2005)'!$AD8:$AG9)</f>
        <v>102.08248623578963</v>
      </c>
      <c r="AF13" s="255">
        <f>'PIB_Trimestriel_Brut (2005)'!AF9*'PIB_Annuel (2016)'!$P127/SUM('PIB_Trimestriel_Brut (2005)'!$AD8:$AG9)</f>
        <v>145.73241106250936</v>
      </c>
      <c r="AG13" s="255">
        <f>'PIB_Trimestriel_Brut (2005)'!AG9*'PIB_Annuel (2016)'!$P127/SUM('PIB_Trimestriel_Brut (2005)'!$AD8:$AG9)</f>
        <v>101.04945732648036</v>
      </c>
      <c r="AH13" s="255">
        <f>'PIB_Trimestriel_Brut (2005)'!AH9*'PIB_Annuel (2016)'!$Q127/SUM('PIB_Trimestriel_Brut (2005)'!$AH8:$AK9)</f>
        <v>75.347579353023775</v>
      </c>
      <c r="AI13" s="255">
        <f>'PIB_Trimestriel_Brut (2005)'!AI9*'PIB_Annuel (2016)'!$Q127/SUM('PIB_Trimestriel_Brut (2005)'!$AH8:$AK9)</f>
        <v>85.048763684324769</v>
      </c>
      <c r="AJ13" s="255">
        <f>'PIB_Trimestriel_Brut (2005)'!AJ9*'PIB_Annuel (2016)'!$Q127/SUM('PIB_Trimestriel_Brut (2005)'!$AH8:$AK9)</f>
        <v>114.64126640149735</v>
      </c>
      <c r="AK13" s="255">
        <f>'PIB_Trimestriel_Brut (2005)'!AK9*'PIB_Annuel (2016)'!$Q127/SUM('PIB_Trimestriel_Brut (2005)'!$AH8:$AK9)</f>
        <v>144.55423707300733</v>
      </c>
      <c r="AL13" s="255">
        <f>'PIB_Trimestriel_Brut (2005)'!AL9*'PIB_Annuel (2016)'!$R127/SUM('PIB_Trimestriel_Brut (2005)'!$AL8:$AO9)</f>
        <v>45.100567305933076</v>
      </c>
      <c r="AM13" s="255">
        <f>'PIB_Trimestriel_Brut (2005)'!AM9*'PIB_Annuel (2016)'!$R127/SUM('PIB_Trimestriel_Brut (2005)'!$AL8:$AO9)</f>
        <v>72.910416716302095</v>
      </c>
      <c r="AN13" s="255">
        <f>'PIB_Trimestriel_Brut (2005)'!AN9*'PIB_Annuel (2016)'!$R127/SUM('PIB_Trimestriel_Brut (2005)'!$AL8:$AO9)</f>
        <v>156.32405954808192</v>
      </c>
      <c r="AO13" s="255">
        <f>'PIB_Trimestriel_Brut (2005)'!AO9*'PIB_Annuel (2016)'!$R127/SUM('PIB_Trimestriel_Brut (2005)'!$AL8:$AO9)</f>
        <v>151.44763868320138</v>
      </c>
      <c r="AP13" s="255">
        <f>'PIB_Trimestriel_Brut (2005)'!AP9*'PIB_Annuel (2016)'!$S127/SUM('PIB_Trimestriel_Brut (2005)'!$AP8:$AS9)</f>
        <v>46.247792522516505</v>
      </c>
      <c r="AQ13" s="255">
        <f>'PIB_Trimestriel_Brut (2005)'!AQ9*'PIB_Annuel (2016)'!$S127/SUM('PIB_Trimestriel_Brut (2005)'!$AP8:$AS9)</f>
        <v>93.949837889885231</v>
      </c>
      <c r="AR13" s="255">
        <f>'PIB_Trimestriel_Brut (2005)'!AR9*'PIB_Annuel (2016)'!$S127/SUM('PIB_Trimestriel_Brut (2005)'!$AP8:$AS9)</f>
        <v>184.3542226350163</v>
      </c>
      <c r="AS13" s="255">
        <f>'PIB_Trimestriel_Brut (2005)'!AS9*'PIB_Annuel (2016)'!$S127/SUM('PIB_Trimestriel_Brut (2005)'!$AP8:$AS9)</f>
        <v>122.8769310827246</v>
      </c>
      <c r="AT13" s="255">
        <f>'PIB_Trimestriel_Brut (2005)'!AT9*'PIB_Annuel (2016)'!$T127/SUM('PIB_Trimestriel_Brut (2005)'!$AT8:$AW9)</f>
        <v>63.203812501642055</v>
      </c>
      <c r="AU13" s="255">
        <f>'PIB_Trimestriel_Brut (2005)'!AU9*'PIB_Annuel (2016)'!$T127/SUM('PIB_Trimestriel_Brut (2005)'!$AT8:$AW9)</f>
        <v>96.324353398928096</v>
      </c>
      <c r="AV13" s="255">
        <f>'PIB_Trimestriel_Brut (2005)'!AV9*'PIB_Annuel (2016)'!$T127/SUM('PIB_Trimestriel_Brut (2005)'!$AT8:$AW9)</f>
        <v>186.02238397509791</v>
      </c>
      <c r="AW13" s="255">
        <f>'PIB_Trimestriel_Brut (2005)'!AW9*'PIB_Annuel (2016)'!$T127/SUM('PIB_Trimestriel_Brut (2005)'!$AT8:$AW9)</f>
        <v>134.75581801606452</v>
      </c>
      <c r="AX13" s="255">
        <f>'PIB_Trimestriel_Brut (2005)'!AX9*'PIB_Annuel (2016)'!$U127/SUM('PIB_Trimestriel_Brut (2005)'!$AX8:$BA9)</f>
        <v>60.984506115400151</v>
      </c>
      <c r="AY13" s="255">
        <f>'PIB_Trimestriel_Brut (2005)'!AY9*'PIB_Annuel (2016)'!$U127/SUM('PIB_Trimestriel_Brut (2005)'!$AX8:$BA9)</f>
        <v>125.31074821079712</v>
      </c>
      <c r="AZ13" s="255">
        <f>'PIB_Trimestriel_Brut (2005)'!AZ9*'PIB_Annuel (2016)'!$U127/SUM('PIB_Trimestriel_Brut (2005)'!$AX8:$BA9)</f>
        <v>186.4479754085358</v>
      </c>
      <c r="BA13" s="255">
        <f>'PIB_Trimestriel_Brut (2005)'!BA9*'PIB_Annuel (2016)'!$U127/SUM('PIB_Trimestriel_Brut (2005)'!$AX8:$BA9)</f>
        <v>135.73494872971861</v>
      </c>
      <c r="BB13" s="255">
        <f>'PIB_Trimestriel_Brut (2005)'!BB9*'PIB_Annuel (2016)'!$V127/SUM('PIB_Trimestriel_Brut (2005)'!$BB8:$BE9)</f>
        <v>59.124370884635702</v>
      </c>
      <c r="BC13" s="255">
        <f>'PIB_Trimestriel_Brut (2005)'!BC9*'PIB_Annuel (2016)'!$V127/SUM('PIB_Trimestriel_Brut (2005)'!$BB8:$BE9)</f>
        <v>104.59913608509066</v>
      </c>
      <c r="BD13" s="255">
        <f>'PIB_Trimestriel_Brut (2005)'!BD9*'PIB_Annuel (2016)'!$V127/SUM('PIB_Trimestriel_Brut (2005)'!$BB8:$BE9)</f>
        <v>154.49621092974394</v>
      </c>
      <c r="BE13" s="255">
        <f>'PIB_Trimestriel_Brut (2005)'!BE9*'PIB_Annuel (2016)'!$V127/SUM('PIB_Trimestriel_Brut (2005)'!$BB8:$BE9)</f>
        <v>205.00464914945931</v>
      </c>
      <c r="BF13" s="255">
        <f>'PIB_Trimestriel_Brut (2005)'!BF9*'PIB_Annuel (2016)'!$W127/SUM('PIB_Trimestriel_Brut (2005)'!$BF8:$BI9)</f>
        <v>66.211402811162216</v>
      </c>
      <c r="BG13" s="255">
        <f>'PIB_Trimestriel_Brut (2005)'!BG9*'PIB_Annuel (2016)'!$W127/SUM('PIB_Trimestriel_Brut (2005)'!$BF8:$BI9)</f>
        <v>110.89020790490521</v>
      </c>
      <c r="BH13" s="255">
        <f>'PIB_Trimestriel_Brut (2005)'!BH9*'PIB_Annuel (2016)'!$W127/SUM('PIB_Trimestriel_Brut (2005)'!$BF8:$BI9)</f>
        <v>183.06985672434536</v>
      </c>
      <c r="BI13" s="255">
        <f>'PIB_Trimestriel_Brut (2005)'!BI9*'PIB_Annuel (2016)'!$W127/SUM('PIB_Trimestriel_Brut (2005)'!$BF8:$BI9)</f>
        <v>189.78270756280889</v>
      </c>
      <c r="BJ13" s="255">
        <f>'PIB_Trimestriel_Brut (2005)'!BJ9*'PIB_Annuel (2016)'!$X127/SUM('PIB_Trimestriel_Brut (2005)'!$BJ8:$BM9)</f>
        <v>52.252615896189567</v>
      </c>
      <c r="BK13" s="255">
        <f>'PIB_Trimestriel_Brut (2005)'!BK9*'PIB_Annuel (2016)'!$X127/SUM('PIB_Trimestriel_Brut (2005)'!$BJ8:$BM9)</f>
        <v>108.73234843124749</v>
      </c>
      <c r="BL13" s="255">
        <f>'PIB_Trimestriel_Brut (2005)'!BL9*'PIB_Annuel (2016)'!$X127/SUM('PIB_Trimestriel_Brut (2005)'!$BJ8:$BM9)</f>
        <v>179.42725730924309</v>
      </c>
      <c r="BM13" s="255">
        <f>'PIB_Trimestriel_Brut (2005)'!BM9*'PIB_Annuel (2016)'!$X127/SUM('PIB_Trimestriel_Brut (2005)'!$BJ8:$BM9)</f>
        <v>228.48487215017315</v>
      </c>
      <c r="BN13" s="255">
        <f>'PIB_Trimestriel_Brut (2005)'!BN9*'PIB_Annuel (2016)'!$Y127/SUM('PIB_Trimestriel_Brut (2005)'!$BN8:$BQ9)</f>
        <v>55.387269227884829</v>
      </c>
      <c r="BO13" s="255">
        <f>'PIB_Trimestriel_Brut (2005)'!BO9*'PIB_Annuel (2016)'!$Y127/SUM('PIB_Trimestriel_Brut (2005)'!$BN8:$BQ9)</f>
        <v>127.91810785641631</v>
      </c>
      <c r="BP13" s="255">
        <f>'PIB_Trimestriel_Brut (2005)'!BP9*'PIB_Annuel (2016)'!$Y127/SUM('PIB_Trimestriel_Brut (2005)'!$BN8:$BQ9)</f>
        <v>233.34438598183786</v>
      </c>
      <c r="BQ13" s="255">
        <f>'PIB_Trimestriel_Brut (2005)'!BQ9*'PIB_Annuel (2016)'!$Y127/SUM('PIB_Trimestriel_Brut (2005)'!$BN8:$BQ9)</f>
        <v>202.9615597356306</v>
      </c>
      <c r="BR13" s="255">
        <f>'PIB_Trimestriel_Brut (2005)'!BR9*'PIB_Annuel (2016)'!$Z127/SUM('PIB_Trimestriel_Brut (2005)'!$BR8:$BU9)</f>
        <v>52.192589651355945</v>
      </c>
      <c r="BS13" s="255">
        <f>'PIB_Trimestriel_Brut (2005)'!BS9*'PIB_Annuel (2016)'!$Z127/SUM('PIB_Trimestriel_Brut (2005)'!$BR8:$BU9)</f>
        <v>82.551555802186371</v>
      </c>
      <c r="BT13" s="255">
        <f>'PIB_Trimestriel_Brut (2005)'!BT9*'PIB_Annuel (2016)'!$Z127/SUM('PIB_Trimestriel_Brut (2005)'!$BR8:$BU9)</f>
        <v>253.95566719941107</v>
      </c>
      <c r="BU13" s="255">
        <f>'PIB_Trimestriel_Brut (2005)'!BU9*'PIB_Annuel (2016)'!$Z127/SUM('PIB_Trimestriel_Brut (2005)'!$BR8:$BU9)</f>
        <v>254.74807517313553</v>
      </c>
      <c r="BV13" s="170">
        <v>121.27641750135309</v>
      </c>
      <c r="BW13" s="170">
        <v>132.66145520455902</v>
      </c>
      <c r="BX13" s="170">
        <v>112.6629195401043</v>
      </c>
      <c r="BY13" s="170">
        <v>319.05820775398371</v>
      </c>
      <c r="BZ13" s="171">
        <v>84.986147038695705</v>
      </c>
      <c r="CA13" s="171">
        <v>129.66399041606448</v>
      </c>
      <c r="CB13" s="171">
        <v>199.2721592098859</v>
      </c>
      <c r="CC13" s="171">
        <v>288.80858659737174</v>
      </c>
      <c r="CD13" s="171">
        <v>98.242805821315997</v>
      </c>
      <c r="CE13" s="171">
        <v>165.88797724239373</v>
      </c>
      <c r="CF13" s="171">
        <v>197.50166960889393</v>
      </c>
      <c r="CG13" s="171">
        <v>276.10390484128197</v>
      </c>
      <c r="CH13" s="171">
        <v>90.591656587746201</v>
      </c>
      <c r="CI13" s="171">
        <v>169.67686876628414</v>
      </c>
      <c r="CJ13" s="171">
        <v>191.67232864819206</v>
      </c>
      <c r="CK13" s="171">
        <v>273.67180390752014</v>
      </c>
      <c r="CL13" s="171">
        <v>99.309312361233339</v>
      </c>
    </row>
    <row r="14" spans="1:90" x14ac:dyDescent="0.3">
      <c r="A14" s="173" t="s">
        <v>227</v>
      </c>
      <c r="B14" s="255">
        <f>'PIB_Trimestriel_Brut (2005)'!B10*('PIB_Annuel (2016)'!$I128+'PIB_Annuel (2016)'!$I130)/SUM('PIB_Trimestriel_Brut (2005)'!$B10:$E10)</f>
        <v>88.418040416168196</v>
      </c>
      <c r="C14" s="255">
        <f>'PIB_Trimestriel_Brut (2005)'!C10*('PIB_Annuel (2016)'!$I128+'PIB_Annuel (2016)'!$I130)/SUM('PIB_Trimestriel_Brut (2005)'!$B10:$E10)</f>
        <v>88.753999739158758</v>
      </c>
      <c r="D14" s="255">
        <f>'PIB_Trimestriel_Brut (2005)'!D10*('PIB_Annuel (2016)'!$I128+'PIB_Annuel (2016)'!$I130)/SUM('PIB_Trimestriel_Brut (2005)'!$B10:$E10)</f>
        <v>89.427863994563765</v>
      </c>
      <c r="E14" s="255">
        <f>'PIB_Trimestriel_Brut (2005)'!E10*('PIB_Annuel (2016)'!$I128+'PIB_Annuel (2016)'!$I130)/SUM('PIB_Trimestriel_Brut (2005)'!$B10:$E10)</f>
        <v>90.443525299590135</v>
      </c>
      <c r="F14" s="255">
        <f>'PIB_Trimestriel_Brut (2005)'!F10*('PIB_Annuel (2016)'!$J128+'PIB_Annuel (2016)'!$J130)/SUM('PIB_Trimestriel_Brut (2005)'!$F10:$I10)</f>
        <v>87.923094861659393</v>
      </c>
      <c r="G14" s="255">
        <f>'PIB_Trimestriel_Brut (2005)'!G10*('PIB_Annuel (2016)'!$J128+'PIB_Annuel (2016)'!$J130)/SUM('PIB_Trimestriel_Brut (2005)'!$F10:$I10)</f>
        <v>89.651083790788448</v>
      </c>
      <c r="H14" s="255">
        <f>'PIB_Trimestriel_Brut (2005)'!H10*('PIB_Annuel (2016)'!$J128+'PIB_Annuel (2016)'!$J130)/SUM('PIB_Trimestriel_Brut (2005)'!$F10:$I10)</f>
        <v>91.813008060076669</v>
      </c>
      <c r="I14" s="255">
        <f>'PIB_Trimestriel_Brut (2005)'!I10*('PIB_Annuel (2016)'!$J128+'PIB_Annuel (2016)'!$J130)/SUM('PIB_Trimestriel_Brut (2005)'!$F10:$I10)</f>
        <v>94.422869188888271</v>
      </c>
      <c r="J14" s="255">
        <f>'PIB_Trimestriel_Brut (2005)'!J10*('PIB_Annuel (2016)'!$K128+'PIB_Annuel (2016)'!$K130)/SUM('PIB_Trimestriel_Brut (2005)'!$J10:$M10)</f>
        <v>91.999337809752092</v>
      </c>
      <c r="K14" s="255">
        <f>'PIB_Trimestriel_Brut (2005)'!K10*('PIB_Annuel (2016)'!$K128+'PIB_Annuel (2016)'!$K130)/SUM('PIB_Trimestriel_Brut (2005)'!$J10:$M10)</f>
        <v>94.493522167269134</v>
      </c>
      <c r="L14" s="255">
        <f>'PIB_Trimestriel_Brut (2005)'!L10*('PIB_Annuel (2016)'!$K128+'PIB_Annuel (2016)'!$K130)/SUM('PIB_Trimestriel_Brut (2005)'!$J10:$M10)</f>
        <v>96.555447715534314</v>
      </c>
      <c r="M14" s="255">
        <f>'PIB_Trimestriel_Brut (2005)'!M10*('PIB_Annuel (2016)'!$K128+'PIB_Annuel (2016)'!$K130)/SUM('PIB_Trimestriel_Brut (2005)'!$J10:$M10)</f>
        <v>98.159451137614369</v>
      </c>
      <c r="N14" s="255">
        <f>'PIB_Trimestriel_Brut (2005)'!N10*('PIB_Annuel (2016)'!$L128+'PIB_Annuel (2016)'!$L130)/SUM('PIB_Trimestriel_Brut (2005)'!$N10:$Q10)</f>
        <v>106.19943037184477</v>
      </c>
      <c r="O14" s="255">
        <f>'PIB_Trimestriel_Brut (2005)'!O10*('PIB_Annuel (2016)'!$L128+'PIB_Annuel (2016)'!$L130)/SUM('PIB_Trimestriel_Brut (2005)'!$N10:$Q10)</f>
        <v>106.19158534903818</v>
      </c>
      <c r="P14" s="255">
        <f>'PIB_Trimestriel_Brut (2005)'!P10*('PIB_Annuel (2016)'!$L128+'PIB_Annuel (2016)'!$L130)/SUM('PIB_Trimestriel_Brut (2005)'!$N10:$Q10)</f>
        <v>104.9691357698517</v>
      </c>
      <c r="Q14" s="255">
        <f>'PIB_Trimestriel_Brut (2005)'!Q10*('PIB_Annuel (2016)'!$L128+'PIB_Annuel (2016)'!$L130)/SUM('PIB_Trimestriel_Brut (2005)'!$N10:$Q10)</f>
        <v>102.54209832036337</v>
      </c>
      <c r="R14" s="255">
        <f>'PIB_Trimestriel_Brut (2005)'!R10*('PIB_Annuel (2016)'!$M128+'PIB_Annuel (2016)'!$M130)/SUM('PIB_Trimestriel_Brut (2005)'!$R10:$U10)</f>
        <v>108.63626881201608</v>
      </c>
      <c r="S14" s="255">
        <f>'PIB_Trimestriel_Brut (2005)'!S10*('PIB_Annuel (2016)'!$M128+'PIB_Annuel (2016)'!$M130)/SUM('PIB_Trimestriel_Brut (2005)'!$R10:$U10)</f>
        <v>106.76802929785723</v>
      </c>
      <c r="T14" s="255">
        <f>'PIB_Trimestriel_Brut (2005)'!T10*('PIB_Annuel (2016)'!$M128+'PIB_Annuel (2016)'!$M130)/SUM('PIB_Trimestriel_Brut (2005)'!$R10:$U10)</f>
        <v>106.98209112709785</v>
      </c>
      <c r="U14" s="255">
        <f>'PIB_Trimestriel_Brut (2005)'!U10*('PIB_Annuel (2016)'!$M128+'PIB_Annuel (2016)'!$M130)/SUM('PIB_Trimestriel_Brut (2005)'!$R10:$U10)</f>
        <v>109.30708989684851</v>
      </c>
      <c r="V14" s="255">
        <f>'PIB_Trimestriel_Brut (2005)'!V10*('PIB_Annuel (2016)'!$N128+'PIB_Annuel (2016)'!$N130)/SUM('PIB_Trimestriel_Brut (2005)'!$V10:$Y10)</f>
        <v>111.55876818538546</v>
      </c>
      <c r="W14" s="255">
        <f>'PIB_Trimestriel_Brut (2005)'!W10*('PIB_Annuel (2016)'!$N128+'PIB_Annuel (2016)'!$N130)/SUM('PIB_Trimestriel_Brut (2005)'!$V10:$Y10)</f>
        <v>113.83933617491184</v>
      </c>
      <c r="X14" s="255">
        <f>'PIB_Trimestriel_Brut (2005)'!X10*('PIB_Annuel (2016)'!$N128+'PIB_Annuel (2016)'!$N130)/SUM('PIB_Trimestriel_Brut (2005)'!$V10:$Y10)</f>
        <v>113.89906630737043</v>
      </c>
      <c r="Y14" s="255">
        <f>'PIB_Trimestriel_Brut (2005)'!Y10*('PIB_Annuel (2016)'!$N128+'PIB_Annuel (2016)'!$N130)/SUM('PIB_Trimestriel_Brut (2005)'!$V10:$Y10)</f>
        <v>111.63428941930682</v>
      </c>
      <c r="Z14" s="255">
        <f>'PIB_Trimestriel_Brut (2005)'!Z10*('PIB_Annuel (2016)'!$O128+'PIB_Annuel (2016)'!$O130)/SUM('PIB_Trimestriel_Brut (2005)'!$Z10:$AC10)</f>
        <v>113.84425282373323</v>
      </c>
      <c r="AA14" s="255">
        <f>'PIB_Trimestriel_Brut (2005)'!AA10*('PIB_Annuel (2016)'!$O128+'PIB_Annuel (2016)'!$O130)/SUM('PIB_Trimestriel_Brut (2005)'!$Z10:$AC10)</f>
        <v>111.00558599140483</v>
      </c>
      <c r="AB14" s="255">
        <f>'PIB_Trimestriel_Brut (2005)'!AB10*('PIB_Annuel (2016)'!$O128+'PIB_Annuel (2016)'!$O130)/SUM('PIB_Trimestriel_Brut (2005)'!$Z10:$AC10)</f>
        <v>110.48640173630977</v>
      </c>
      <c r="AC14" s="255">
        <f>'PIB_Trimestriel_Brut (2005)'!AC10*('PIB_Annuel (2016)'!$O128+'PIB_Annuel (2016)'!$O130)/SUM('PIB_Trimestriel_Brut (2005)'!$Z10:$AC10)</f>
        <v>112.35708549928817</v>
      </c>
      <c r="AD14" s="255">
        <f>'PIB_Trimestriel_Brut (2005)'!AD10*('PIB_Annuel (2016)'!$P128+'PIB_Annuel (2016)'!$P130)/SUM('PIB_Trimestriel_Brut (2005)'!$AD10:$AG10)</f>
        <v>112.85392477026815</v>
      </c>
      <c r="AE14" s="255">
        <f>'PIB_Trimestriel_Brut (2005)'!AE10*('PIB_Annuel (2016)'!$P128+'PIB_Annuel (2016)'!$P130)/SUM('PIB_Trimestriel_Brut (2005)'!$AD10:$AG10)</f>
        <v>115.55329620072867</v>
      </c>
      <c r="AF14" s="255">
        <f>'PIB_Trimestriel_Brut (2005)'!AF10*('PIB_Annuel (2016)'!$P128+'PIB_Annuel (2016)'!$P130)/SUM('PIB_Trimestriel_Brut (2005)'!$AD10:$AG10)</f>
        <v>116.85785794710624</v>
      </c>
      <c r="AG14" s="255">
        <f>'PIB_Trimestriel_Brut (2005)'!AG10*('PIB_Annuel (2016)'!$P128+'PIB_Annuel (2016)'!$P130)/SUM('PIB_Trimestriel_Brut (2005)'!$AD10:$AG10)</f>
        <v>116.76206487424733</v>
      </c>
      <c r="AH14" s="255">
        <f>'PIB_Trimestriel_Brut (2005)'!AH10*('PIB_Annuel (2016)'!$Q128+'PIB_Annuel (2016)'!$Q130)/SUM('PIB_Trimestriel_Brut (2005)'!$AH10:$AK10)</f>
        <v>117.89690080562792</v>
      </c>
      <c r="AI14" s="255">
        <f>'PIB_Trimestriel_Brut (2005)'!AI10*('PIB_Annuel (2016)'!$Q128+'PIB_Annuel (2016)'!$Q130)/SUM('PIB_Trimestriel_Brut (2005)'!$AH10:$AK10)</f>
        <v>117.57533735047024</v>
      </c>
      <c r="AJ14" s="255">
        <f>'PIB_Trimestriel_Brut (2005)'!AJ10*('PIB_Annuel (2016)'!$Q128+'PIB_Annuel (2016)'!$Q130)/SUM('PIB_Trimestriel_Brut (2005)'!$AH10:$AK10)</f>
        <v>118.50760698687387</v>
      </c>
      <c r="AK14" s="255">
        <f>'PIB_Trimestriel_Brut (2005)'!AK10*('PIB_Annuel (2016)'!$Q128+'PIB_Annuel (2016)'!$Q130)/SUM('PIB_Trimestriel_Brut (2005)'!$AH10:$AK10)</f>
        <v>120.72352021937881</v>
      </c>
      <c r="AL14" s="255">
        <f>'PIB_Trimestriel_Brut (2005)'!AL10*('PIB_Annuel (2016)'!$R128+'PIB_Annuel (2016)'!$R130)/SUM('PIB_Trimestriel_Brut (2005)'!$AL10:$AO10)</f>
        <v>121.57111487223</v>
      </c>
      <c r="AM14" s="255">
        <f>'PIB_Trimestriel_Brut (2005)'!AM10*('PIB_Annuel (2016)'!$R128+'PIB_Annuel (2016)'!$R130)/SUM('PIB_Trimestriel_Brut (2005)'!$AL10:$AO10)</f>
        <v>124.55632309414858</v>
      </c>
      <c r="AN14" s="255">
        <f>'PIB_Trimestriel_Brut (2005)'!AN10*('PIB_Annuel (2016)'!$R128+'PIB_Annuel (2016)'!$R130)/SUM('PIB_Trimestriel_Brut (2005)'!$AL10:$AO10)</f>
        <v>127.03214301376804</v>
      </c>
      <c r="AO14" s="255">
        <f>'PIB_Trimestriel_Brut (2005)'!AO10*('PIB_Annuel (2016)'!$R128+'PIB_Annuel (2016)'!$R130)/SUM('PIB_Trimestriel_Brut (2005)'!$AL10:$AO10)</f>
        <v>128.9781564642272</v>
      </c>
      <c r="AP14" s="255">
        <f>'PIB_Trimestriel_Brut (2005)'!AP10*('PIB_Annuel (2016)'!$S128+'PIB_Annuel (2016)'!$S130)/SUM('PIB_Trimestriel_Brut (2005)'!$AP10:$AS10)</f>
        <v>133.37180193199629</v>
      </c>
      <c r="AQ14" s="255">
        <f>'PIB_Trimestriel_Brut (2005)'!AQ10*('PIB_Annuel (2016)'!$S128+'PIB_Annuel (2016)'!$S130)/SUM('PIB_Trimestriel_Brut (2005)'!$AP10:$AS10)</f>
        <v>134.85015954400703</v>
      </c>
      <c r="AR14" s="255">
        <f>'PIB_Trimestriel_Brut (2005)'!AR10*('PIB_Annuel (2016)'!$S128+'PIB_Annuel (2016)'!$S130)/SUM('PIB_Trimestriel_Brut (2005)'!$AP10:$AS10)</f>
        <v>136.38105303255395</v>
      </c>
      <c r="AS14" s="255">
        <f>'PIB_Trimestriel_Brut (2005)'!AS10*('PIB_Annuel (2016)'!$S128+'PIB_Annuel (2016)'!$S130)/SUM('PIB_Trimestriel_Brut (2005)'!$AP10:$AS10)</f>
        <v>137.96933357178403</v>
      </c>
      <c r="AT14" s="255">
        <f>'PIB_Trimestriel_Brut (2005)'!AT10*('PIB_Annuel (2016)'!$T128+'PIB_Annuel (2016)'!$T130)/SUM('PIB_Trimestriel_Brut (2005)'!$AT10:$AW10)</f>
        <v>137.92121548359663</v>
      </c>
      <c r="AU14" s="255">
        <f>'PIB_Trimestriel_Brut (2005)'!AU10*('PIB_Annuel (2016)'!$T128+'PIB_Annuel (2016)'!$T130)/SUM('PIB_Trimestriel_Brut (2005)'!$AT10:$AW10)</f>
        <v>139.56481056831191</v>
      </c>
      <c r="AV14" s="255">
        <f>'PIB_Trimestriel_Brut (2005)'!AV10*('PIB_Annuel (2016)'!$T128+'PIB_Annuel (2016)'!$T130)/SUM('PIB_Trimestriel_Brut (2005)'!$AT10:$AW10)</f>
        <v>141.22110363452691</v>
      </c>
      <c r="AW14" s="255">
        <f>'PIB_Trimestriel_Brut (2005)'!AW10*('PIB_Annuel (2016)'!$T128+'PIB_Annuel (2016)'!$T130)/SUM('PIB_Trimestriel_Brut (2005)'!$AT10:$AW10)</f>
        <v>142.88940093519614</v>
      </c>
      <c r="AX14" s="255">
        <f>'PIB_Trimestriel_Brut (2005)'!AX10*('PIB_Annuel (2016)'!$U128+'PIB_Annuel (2016)'!$U130)/SUM('PIB_Trimestriel_Brut (2005)'!$AX10:$BA10)</f>
        <v>146.97290361956649</v>
      </c>
      <c r="AY14" s="255">
        <f>'PIB_Trimestriel_Brut (2005)'!AY10*('PIB_Annuel (2016)'!$U128+'PIB_Annuel (2016)'!$U130)/SUM('PIB_Trimestriel_Brut (2005)'!$AX10:$BA10)</f>
        <v>148.52667053005257</v>
      </c>
      <c r="AZ14" s="255">
        <f>'PIB_Trimestriel_Brut (2005)'!AZ10*('PIB_Annuel (2016)'!$U128+'PIB_Annuel (2016)'!$U130)/SUM('PIB_Trimestriel_Brut (2005)'!$AX10:$BA10)</f>
        <v>149.93051891995074</v>
      </c>
      <c r="BA14" s="255">
        <f>'PIB_Trimestriel_Brut (2005)'!BA10*('PIB_Annuel (2016)'!$U128+'PIB_Annuel (2016)'!$U130)/SUM('PIB_Trimestriel_Brut (2005)'!$AX10:$BA10)</f>
        <v>151.18717130467215</v>
      </c>
      <c r="BB14" s="255">
        <f>'PIB_Trimestriel_Brut (2005)'!BB10*('PIB_Annuel (2016)'!$V128+'PIB_Annuel (2016)'!$V130)/SUM('PIB_Trimestriel_Brut (2005)'!$BB10:$BE10)</f>
        <v>150.72540874899292</v>
      </c>
      <c r="BC14" s="255">
        <f>'PIB_Trimestriel_Brut (2005)'!BC10*('PIB_Annuel (2016)'!$V128+'PIB_Annuel (2016)'!$V130)/SUM('PIB_Trimestriel_Brut (2005)'!$BB10:$BE10)</f>
        <v>152.54012374425619</v>
      </c>
      <c r="BD14" s="255">
        <f>'PIB_Trimestriel_Brut (2005)'!BD10*('PIB_Annuel (2016)'!$V128+'PIB_Annuel (2016)'!$V130)/SUM('PIB_Trimestriel_Brut (2005)'!$BB10:$BE10)</f>
        <v>155.0792237834649</v>
      </c>
      <c r="BE14" s="255">
        <f>'PIB_Trimestriel_Brut (2005)'!BE10*('PIB_Annuel (2016)'!$V128+'PIB_Annuel (2016)'!$V130)/SUM('PIB_Trimestriel_Brut (2005)'!$BB10:$BE10)</f>
        <v>158.35567318259092</v>
      </c>
      <c r="BF14" s="255">
        <f>'PIB_Trimestriel_Brut (2005)'!BF10*('PIB_Annuel (2016)'!$W128+'PIB_Annuel (2016)'!$W130)/SUM('PIB_Trimestriel_Brut (2005)'!$BF10:$BI10)</f>
        <v>154.69511869265102</v>
      </c>
      <c r="BG14" s="255">
        <f>'PIB_Trimestriel_Brut (2005)'!BG10*('PIB_Annuel (2016)'!$W128+'PIB_Annuel (2016)'!$W130)/SUM('PIB_Trimestriel_Brut (2005)'!$BF10:$BI10)</f>
        <v>157.94430651053383</v>
      </c>
      <c r="BH14" s="255">
        <f>'PIB_Trimestriel_Brut (2005)'!BH10*('PIB_Annuel (2016)'!$W128+'PIB_Annuel (2016)'!$W130)/SUM('PIB_Trimestriel_Brut (2005)'!$BF10:$BI10)</f>
        <v>160.57857762864927</v>
      </c>
      <c r="BI14" s="255">
        <f>'PIB_Trimestriel_Brut (2005)'!BI10*('PIB_Annuel (2016)'!$W128+'PIB_Annuel (2016)'!$W130)/SUM('PIB_Trimestriel_Brut (2005)'!$BF10:$BI10)</f>
        <v>162.57796164219019</v>
      </c>
      <c r="BJ14" s="255">
        <f>'PIB_Trimestriel_Brut (2005)'!BJ10*('PIB_Annuel (2016)'!$X128+'PIB_Annuel (2016)'!$X130)/SUM('PIB_Trimestriel_Brut (2005)'!$BJ10:$BM10)</f>
        <v>161.80969017688957</v>
      </c>
      <c r="BK14" s="255">
        <f>'PIB_Trimestriel_Brut (2005)'!BK10*('PIB_Annuel (2016)'!$X128+'PIB_Annuel (2016)'!$X130)/SUM('PIB_Trimestriel_Brut (2005)'!$BJ10:$BM10)</f>
        <v>163.59639568980711</v>
      </c>
      <c r="BL14" s="255">
        <f>'PIB_Trimestriel_Brut (2005)'!BL10*('PIB_Annuel (2016)'!$X128+'PIB_Annuel (2016)'!$X130)/SUM('PIB_Trimestriel_Brut (2005)'!$BJ10:$BM10)</f>
        <v>165.83482826842504</v>
      </c>
      <c r="BM14" s="255">
        <f>'PIB_Trimestriel_Brut (2005)'!BM10*('PIB_Annuel (2016)'!$X128+'PIB_Annuel (2016)'!$X130)/SUM('PIB_Trimestriel_Brut (2005)'!$BJ10:$BM10)</f>
        <v>168.5220075208014</v>
      </c>
      <c r="BN14" s="255">
        <f>'PIB_Trimestriel_Brut (2005)'!BN10*('PIB_Annuel (2016)'!$Y128+'PIB_Annuel (2016)'!$Y130)/SUM('PIB_Trimestriel_Brut (2005)'!$BN10:$BQ10)</f>
        <v>164.0951498590739</v>
      </c>
      <c r="BO14" s="255">
        <f>'PIB_Trimestriel_Brut (2005)'!BO10*('PIB_Annuel (2016)'!$Y128+'PIB_Annuel (2016)'!$Y130)/SUM('PIB_Trimestriel_Brut (2005)'!$BN10:$BQ10)</f>
        <v>166.75689225204238</v>
      </c>
      <c r="BP14" s="255">
        <f>'PIB_Trimestriel_Brut (2005)'!BP10*('PIB_Annuel (2016)'!$Y128+'PIB_Annuel (2016)'!$Y130)/SUM('PIB_Trimestriel_Brut (2005)'!$BN10:$BQ10)</f>
        <v>169.07516364131942</v>
      </c>
      <c r="BQ14" s="255">
        <f>'PIB_Trimestriel_Brut (2005)'!BQ10*('PIB_Annuel (2016)'!$Y128+'PIB_Annuel (2016)'!$Y130)/SUM('PIB_Trimestriel_Brut (2005)'!$BN10:$BQ10)</f>
        <v>171.01978346818873</v>
      </c>
      <c r="BR14" s="255">
        <f>'PIB_Trimestriel_Brut (2005)'!BR10*('PIB_Annuel (2016)'!$Z128+'PIB_Annuel (2016)'!$Z130)/SUM('PIB_Trimestriel_Brut (2005)'!$BR10:$BU10)</f>
        <v>175.47648855426743</v>
      </c>
      <c r="BS14" s="255">
        <f>'PIB_Trimestriel_Brut (2005)'!BS10*('PIB_Annuel (2016)'!$Z128+'PIB_Annuel (2016)'!$Z130)/SUM('PIB_Trimestriel_Brut (2005)'!$BR10:$BU10)</f>
        <v>177.16940142421751</v>
      </c>
      <c r="BT14" s="255">
        <f>'PIB_Trimestriel_Brut (2005)'!BT10*('PIB_Annuel (2016)'!$Z128+'PIB_Annuel (2016)'!$Z130)/SUM('PIB_Trimestriel_Brut (2005)'!$BR10:$BU10)</f>
        <v>179.05263670044644</v>
      </c>
      <c r="BU14" s="255">
        <f>'PIB_Trimestriel_Brut (2005)'!BU10*('PIB_Annuel (2016)'!$Z128+'PIB_Annuel (2016)'!$Z130)/SUM('PIB_Trimestriel_Brut (2005)'!$BR10:$BU10)</f>
        <v>181.16147332106874</v>
      </c>
      <c r="BV14" s="170">
        <v>183.3702022210808</v>
      </c>
      <c r="BW14" s="170">
        <v>185.02335336007729</v>
      </c>
      <c r="BX14" s="170">
        <v>186.69484549013782</v>
      </c>
      <c r="BY14" s="170">
        <v>188.33459892870411</v>
      </c>
      <c r="BZ14" s="171">
        <v>189.87819279440475</v>
      </c>
      <c r="CA14" s="171">
        <v>191.39729746031037</v>
      </c>
      <c r="CB14" s="171">
        <v>192.93869008866164</v>
      </c>
      <c r="CC14" s="171">
        <v>194.54380649923107</v>
      </c>
      <c r="CD14" s="171">
        <v>196.24811254509211</v>
      </c>
      <c r="CE14" s="171">
        <v>197.69283562235913</v>
      </c>
      <c r="CF14" s="171">
        <v>198.89718372036251</v>
      </c>
      <c r="CG14" s="171">
        <v>199.87301511294049</v>
      </c>
      <c r="CH14" s="171">
        <v>198.33457857804967</v>
      </c>
      <c r="CI14" s="171">
        <v>201.47197183235519</v>
      </c>
      <c r="CJ14" s="171">
        <v>202.71485749981173</v>
      </c>
      <c r="CK14" s="171">
        <v>205.49300978630413</v>
      </c>
      <c r="CL14" s="171">
        <v>202.34504191564309</v>
      </c>
    </row>
    <row r="15" spans="1:90" ht="15" thickBot="1" x14ac:dyDescent="0.35">
      <c r="A15" s="174" t="s">
        <v>228</v>
      </c>
      <c r="B15" s="255">
        <f>'PIB_Trimestriel_Brut (2005)'!B11*('PIB_Annuel (2016)'!$I129)/SUM('PIB_Trimestriel_Brut (2005)'!$B11:$E11)</f>
        <v>162.52287577449337</v>
      </c>
      <c r="C15" s="255">
        <f>'PIB_Trimestriel_Brut (2005)'!C11*('PIB_Annuel (2016)'!$I129)/SUM('PIB_Trimestriel_Brut (2005)'!$B11:$E11)</f>
        <v>187.24536397907946</v>
      </c>
      <c r="D15" s="255">
        <f>'PIB_Trimestriel_Brut (2005)'!D11*('PIB_Annuel (2016)'!$I129)/SUM('PIB_Trimestriel_Brut (2005)'!$B11:$E11)</f>
        <v>121.08359098023109</v>
      </c>
      <c r="E15" s="255">
        <f>'PIB_Trimestriel_Brut (2005)'!E11*('PIB_Annuel (2016)'!$I129)/SUM('PIB_Trimestriel_Brut (2005)'!$B11:$E11)</f>
        <v>108.1440356066998</v>
      </c>
      <c r="F15" s="255">
        <f>'PIB_Trimestriel_Brut (2005)'!F11*('PIB_Annuel (2016)'!$J129)/SUM('PIB_Trimestriel_Brut (2005)'!$F11:$I11)</f>
        <v>171.60629577880317</v>
      </c>
      <c r="G15" s="255">
        <f>'PIB_Trimestriel_Brut (2005)'!G11*('PIB_Annuel (2016)'!$J129)/SUM('PIB_Trimestriel_Brut (2005)'!$F11:$I11)</f>
        <v>165.16529213096931</v>
      </c>
      <c r="H15" s="255">
        <f>'PIB_Trimestriel_Brut (2005)'!H11*('PIB_Annuel (2016)'!$J129)/SUM('PIB_Trimestriel_Brut (2005)'!$F11:$I11)</f>
        <v>118.17460083306975</v>
      </c>
      <c r="I15" s="255">
        <f>'PIB_Trimestriel_Brut (2005)'!I11*('PIB_Annuel (2016)'!$J129)/SUM('PIB_Trimestriel_Brut (2005)'!$F11:$I11)</f>
        <v>101.03144475838856</v>
      </c>
      <c r="J15" s="255">
        <f>'PIB_Trimestriel_Brut (2005)'!J11*('PIB_Annuel (2016)'!$K129)/SUM('PIB_Trimestriel_Brut (2005)'!$J11:$M11)</f>
        <v>150.07662564974967</v>
      </c>
      <c r="K15" s="255">
        <f>'PIB_Trimestriel_Brut (2005)'!K11*('PIB_Annuel (2016)'!$K129)/SUM('PIB_Trimestriel_Brut (2005)'!$J11:$M11)</f>
        <v>154.74758406728489</v>
      </c>
      <c r="L15" s="255">
        <f>'PIB_Trimestriel_Brut (2005)'!L11*('PIB_Annuel (2016)'!$K129)/SUM('PIB_Trimestriel_Brut (2005)'!$J11:$M11)</f>
        <v>132.81145452713008</v>
      </c>
      <c r="M15" s="255">
        <f>'PIB_Trimestriel_Brut (2005)'!M11*('PIB_Annuel (2016)'!$K129)/SUM('PIB_Trimestriel_Brut (2005)'!$J11:$M11)</f>
        <v>114.85229929338506</v>
      </c>
      <c r="N15" s="255">
        <f>'PIB_Trimestriel_Brut (2005)'!N11*('PIB_Annuel (2016)'!$L129)/SUM('PIB_Trimestriel_Brut (2005)'!$N11:$Q11)</f>
        <v>126.9992121001501</v>
      </c>
      <c r="O15" s="255">
        <f>'PIB_Trimestriel_Brut (2005)'!O11*('PIB_Annuel (2016)'!$L129)/SUM('PIB_Trimestriel_Brut (2005)'!$N11:$Q11)</f>
        <v>138.67204504342305</v>
      </c>
      <c r="P15" s="255">
        <f>'PIB_Trimestriel_Brut (2005)'!P11*('PIB_Annuel (2016)'!$L129)/SUM('PIB_Trimestriel_Brut (2005)'!$N11:$Q11)</f>
        <v>111.3175698393776</v>
      </c>
      <c r="Q15" s="255">
        <f>'PIB_Trimestriel_Brut (2005)'!Q11*('PIB_Annuel (2016)'!$L129)/SUM('PIB_Trimestriel_Brut (2005)'!$N11:$Q11)</f>
        <v>121.81824709376465</v>
      </c>
      <c r="R15" s="255">
        <f>'PIB_Trimestriel_Brut (2005)'!R11*('PIB_Annuel (2016)'!$M129)/SUM('PIB_Trimestriel_Brut (2005)'!$R11:$U11)</f>
        <v>108.33047504822687</v>
      </c>
      <c r="S15" s="255">
        <f>'PIB_Trimestriel_Brut (2005)'!S11*('PIB_Annuel (2016)'!$M129)/SUM('PIB_Trimestriel_Brut (2005)'!$R11:$U11)</f>
        <v>142.96728421177917</v>
      </c>
      <c r="T15" s="255">
        <f>'PIB_Trimestriel_Brut (2005)'!T11*('PIB_Annuel (2016)'!$M129)/SUM('PIB_Trimestriel_Brut (2005)'!$R11:$U11)</f>
        <v>123.85919968010386</v>
      </c>
      <c r="U15" s="255">
        <f>'PIB_Trimestriel_Brut (2005)'!U11*('PIB_Annuel (2016)'!$M129)/SUM('PIB_Trimestriel_Brut (2005)'!$R11:$U11)</f>
        <v>118.48233649169579</v>
      </c>
      <c r="V15" s="255">
        <f>'PIB_Trimestriel_Brut (2005)'!V11*('PIB_Annuel (2016)'!$N129)/SUM('PIB_Trimestriel_Brut (2005)'!$V11:$Y11)</f>
        <v>96.420174566887169</v>
      </c>
      <c r="W15" s="255">
        <f>'PIB_Trimestriel_Brut (2005)'!W11*('PIB_Annuel (2016)'!$N129)/SUM('PIB_Trimestriel_Brut (2005)'!$V11:$Y11)</f>
        <v>115.38337200396228</v>
      </c>
      <c r="X15" s="255">
        <f>'PIB_Trimestriel_Brut (2005)'!X11*('PIB_Annuel (2016)'!$N129)/SUM('PIB_Trimestriel_Brut (2005)'!$V11:$Y11)</f>
        <v>153.92198119780321</v>
      </c>
      <c r="Y15" s="255">
        <f>'PIB_Trimestriel_Brut (2005)'!Y11*('PIB_Annuel (2016)'!$N129)/SUM('PIB_Trimestriel_Brut (2005)'!$V11:$Y11)</f>
        <v>204.69607118678638</v>
      </c>
      <c r="Z15" s="255">
        <f>'PIB_Trimestriel_Brut (2005)'!Z11*('PIB_Annuel (2016)'!$O129)/SUM('PIB_Trimestriel_Brut (2005)'!$Z11:$AC11)</f>
        <v>94.891446087038787</v>
      </c>
      <c r="AA15" s="255">
        <f>'PIB_Trimestriel_Brut (2005)'!AA11*('PIB_Annuel (2016)'!$O129)/SUM('PIB_Trimestriel_Brut (2005)'!$Z11:$AC11)</f>
        <v>126.20514810825972</v>
      </c>
      <c r="AB15" s="255">
        <f>'PIB_Trimestriel_Brut (2005)'!AB11*('PIB_Annuel (2016)'!$O129)/SUM('PIB_Trimestriel_Brut (2005)'!$Z11:$AC11)</f>
        <v>130.26721388743286</v>
      </c>
      <c r="AC15" s="255">
        <f>'PIB_Trimestriel_Brut (2005)'!AC11*('PIB_Annuel (2016)'!$O129)/SUM('PIB_Trimestriel_Brut (2005)'!$Z11:$AC11)</f>
        <v>139.71423667804868</v>
      </c>
      <c r="AD15" s="255">
        <f>'PIB_Trimestriel_Brut (2005)'!AD11*('PIB_Annuel (2016)'!$P129)/SUM('PIB_Trimestriel_Brut (2005)'!$AD11:$AG11)</f>
        <v>143.83587741675601</v>
      </c>
      <c r="AE15" s="255">
        <f>'PIB_Trimestriel_Brut (2005)'!AE11*('PIB_Annuel (2016)'!$P129)/SUM('PIB_Trimestriel_Brut (2005)'!$AD11:$AG11)</f>
        <v>121.91849815998701</v>
      </c>
      <c r="AF15" s="255">
        <f>'PIB_Trimestriel_Brut (2005)'!AF11*('PIB_Annuel (2016)'!$P129)/SUM('PIB_Trimestriel_Brut (2005)'!$AD11:$AG11)</f>
        <v>108.52408996141372</v>
      </c>
      <c r="AG15" s="255">
        <f>'PIB_Trimestriel_Brut (2005)'!AG11*('PIB_Annuel (2016)'!$P129)/SUM('PIB_Trimestriel_Brut (2005)'!$AD11:$AG11)</f>
        <v>135.18758437058651</v>
      </c>
      <c r="AH15" s="255">
        <f>'PIB_Trimestriel_Brut (2005)'!AH11*('PIB_Annuel (2016)'!$Q129)/SUM('PIB_Trimestriel_Brut (2005)'!$AH11:$AK11)</f>
        <v>132.57484729039328</v>
      </c>
      <c r="AI15" s="255">
        <f>'PIB_Trimestriel_Brut (2005)'!AI11*('PIB_Annuel (2016)'!$Q129)/SUM('PIB_Trimestriel_Brut (2005)'!$AH11:$AK11)</f>
        <v>153.25060573004481</v>
      </c>
      <c r="AJ15" s="255">
        <f>'PIB_Trimestriel_Brut (2005)'!AJ11*('PIB_Annuel (2016)'!$Q129)/SUM('PIB_Trimestriel_Brut (2005)'!$AH11:$AK11)</f>
        <v>161.89511705052678</v>
      </c>
      <c r="AK15" s="255">
        <f>'PIB_Trimestriel_Brut (2005)'!AK11*('PIB_Annuel (2016)'!$Q129)/SUM('PIB_Trimestriel_Brut (2005)'!$AH11:$AK11)</f>
        <v>128.41449350067879</v>
      </c>
      <c r="AL15" s="255">
        <f>'PIB_Trimestriel_Brut (2005)'!AL11*('PIB_Annuel (2016)'!$R129)/SUM('PIB_Trimestriel_Brut (2005)'!$AL11:$AO11)</f>
        <v>152.32098220505134</v>
      </c>
      <c r="AM15" s="255">
        <f>'PIB_Trimestriel_Brut (2005)'!AM11*('PIB_Annuel (2016)'!$R129)/SUM('PIB_Trimestriel_Brut (2005)'!$AL11:$AO11)</f>
        <v>170.31514331403926</v>
      </c>
      <c r="AN15" s="255">
        <f>'PIB_Trimestriel_Brut (2005)'!AN11*('PIB_Annuel (2016)'!$R129)/SUM('PIB_Trimestriel_Brut (2005)'!$AL11:$AO11)</f>
        <v>151.77943202601153</v>
      </c>
      <c r="AO15" s="255">
        <f>'PIB_Trimestriel_Brut (2005)'!AO11*('PIB_Annuel (2016)'!$R129)/SUM('PIB_Trimestriel_Brut (2005)'!$AL11:$AO11)</f>
        <v>126.52075792827425</v>
      </c>
      <c r="AP15" s="255">
        <f>'PIB_Trimestriel_Brut (2005)'!AP11*('PIB_Annuel (2016)'!$S129)/SUM('PIB_Trimestriel_Brut (2005)'!$AP11:$AS11)</f>
        <v>126.59684251988574</v>
      </c>
      <c r="AQ15" s="255">
        <f>'PIB_Trimestriel_Brut (2005)'!AQ11*('PIB_Annuel (2016)'!$S129)/SUM('PIB_Trimestriel_Brut (2005)'!$AP11:$AS11)</f>
        <v>145.46000945974006</v>
      </c>
      <c r="AR15" s="255">
        <f>'PIB_Trimestriel_Brut (2005)'!AR11*('PIB_Annuel (2016)'!$S129)/SUM('PIB_Trimestriel_Brut (2005)'!$AP11:$AS11)</f>
        <v>152.03355656427044</v>
      </c>
      <c r="AS15" s="255">
        <f>'PIB_Trimestriel_Brut (2005)'!AS11*('PIB_Annuel (2016)'!$S129)/SUM('PIB_Trimestriel_Brut (2005)'!$AP11:$AS11)</f>
        <v>142.58200250832718</v>
      </c>
      <c r="AT15" s="255">
        <f>'PIB_Trimestriel_Brut (2005)'!AT11*('PIB_Annuel (2016)'!$T129)/SUM('PIB_Trimestriel_Brut (2005)'!$AT11:$AW11)</f>
        <v>141.56731709707472</v>
      </c>
      <c r="AU15" s="255">
        <f>'PIB_Trimestriel_Brut (2005)'!AU11*('PIB_Annuel (2016)'!$T129)/SUM('PIB_Trimestriel_Brut (2005)'!$AT11:$AW11)</f>
        <v>154.05863969645412</v>
      </c>
      <c r="AV15" s="255">
        <f>'PIB_Trimestriel_Brut (2005)'!AV11*('PIB_Annuel (2016)'!$T129)/SUM('PIB_Trimestriel_Brut (2005)'!$AT11:$AW11)</f>
        <v>157.73808911687323</v>
      </c>
      <c r="AW15" s="255">
        <f>'PIB_Trimestriel_Brut (2005)'!AW11*('PIB_Annuel (2016)'!$T129)/SUM('PIB_Trimestriel_Brut (2005)'!$AT11:$AW11)</f>
        <v>155.24327084742205</v>
      </c>
      <c r="AX15" s="255">
        <f>'PIB_Trimestriel_Brut (2005)'!AX11*('PIB_Annuel (2016)'!$U129)/SUM('PIB_Trimestriel_Brut (2005)'!$AX11:$BA11)</f>
        <v>133.78887713822368</v>
      </c>
      <c r="AY15" s="255">
        <f>'PIB_Trimestriel_Brut (2005)'!AY11*('PIB_Annuel (2016)'!$U129)/SUM('PIB_Trimestriel_Brut (2005)'!$AX11:$BA11)</f>
        <v>167.51145461689453</v>
      </c>
      <c r="AZ15" s="255">
        <f>'PIB_Trimestriel_Brut (2005)'!AZ11*('PIB_Annuel (2016)'!$U129)/SUM('PIB_Trimestriel_Brut (2005)'!$AX11:$BA11)</f>
        <v>163.61642773470564</v>
      </c>
      <c r="BA15" s="255">
        <f>'PIB_Trimestriel_Brut (2005)'!BA11*('PIB_Annuel (2016)'!$U129)/SUM('PIB_Trimestriel_Brut (2005)'!$AX11:$BA11)</f>
        <v>148.9038802685117</v>
      </c>
      <c r="BB15" s="255">
        <f>'PIB_Trimestriel_Brut (2005)'!BB11*('PIB_Annuel (2016)'!$V129)/SUM('PIB_Trimestriel_Brut (2005)'!$BB11:$BE11)</f>
        <v>160.72177766750366</v>
      </c>
      <c r="BC15" s="255">
        <f>'PIB_Trimestriel_Brut (2005)'!BC11*('PIB_Annuel (2016)'!$V129)/SUM('PIB_Trimestriel_Brut (2005)'!$BB11:$BE11)</f>
        <v>162.86922212130256</v>
      </c>
      <c r="BD15" s="255">
        <f>'PIB_Trimestriel_Brut (2005)'!BD11*('PIB_Annuel (2016)'!$V129)/SUM('PIB_Trimestriel_Brut (2005)'!$BB11:$BE11)</f>
        <v>162.15955392807572</v>
      </c>
      <c r="BE15" s="255">
        <f>'PIB_Trimestriel_Brut (2005)'!BE11*('PIB_Annuel (2016)'!$V129)/SUM('PIB_Trimestriel_Brut (2005)'!$BB11:$BE11)</f>
        <v>156.07472317057028</v>
      </c>
      <c r="BF15" s="255">
        <f>'PIB_Trimestriel_Brut (2005)'!BF11*('PIB_Annuel (2016)'!$W129)/SUM('PIB_Trimestriel_Brut (2005)'!$BF11:$BI11)</f>
        <v>167.06145967581068</v>
      </c>
      <c r="BG15" s="255">
        <f>'PIB_Trimestriel_Brut (2005)'!BG11*('PIB_Annuel (2016)'!$W129)/SUM('PIB_Trimestriel_Brut (2005)'!$BF11:$BI11)</f>
        <v>172.54655125499298</v>
      </c>
      <c r="BH15" s="255">
        <f>'PIB_Trimestriel_Brut (2005)'!BH11*('PIB_Annuel (2016)'!$W129)/SUM('PIB_Trimestriel_Brut (2005)'!$BF11:$BI11)</f>
        <v>173.69749818619576</v>
      </c>
      <c r="BI15" s="255">
        <f>'PIB_Trimestriel_Brut (2005)'!BI11*('PIB_Annuel (2016)'!$W129)/SUM('PIB_Trimestriel_Brut (2005)'!$BF11:$BI11)</f>
        <v>150.27121915394255</v>
      </c>
      <c r="BJ15" s="255">
        <f>'PIB_Trimestriel_Brut (2005)'!BJ11*('PIB_Annuel (2016)'!$X129)/SUM('PIB_Trimestriel_Brut (2005)'!$BJ11:$BM11)</f>
        <v>169.03291932820798</v>
      </c>
      <c r="BK15" s="255">
        <f>'PIB_Trimestriel_Brut (2005)'!BK11*('PIB_Annuel (2016)'!$X129)/SUM('PIB_Trimestriel_Brut (2005)'!$BJ11:$BM11)</f>
        <v>182.12454977953453</v>
      </c>
      <c r="BL15" s="255">
        <f>'PIB_Trimestriel_Brut (2005)'!BL11*('PIB_Annuel (2016)'!$X129)/SUM('PIB_Trimestriel_Brut (2005)'!$BJ11:$BM11)</f>
        <v>192.38503201920403</v>
      </c>
      <c r="BM15" s="255">
        <f>'PIB_Trimestriel_Brut (2005)'!BM11*('PIB_Annuel (2016)'!$X129)/SUM('PIB_Trimestriel_Brut (2005)'!$BJ11:$BM11)</f>
        <v>186.08524564373963</v>
      </c>
      <c r="BN15" s="255">
        <f>'PIB_Trimestriel_Brut (2005)'!BN11*('PIB_Annuel (2016)'!$Y129)/SUM('PIB_Trimestriel_Brut (2005)'!$BN11:$BQ11)</f>
        <v>181.1290792505566</v>
      </c>
      <c r="BO15" s="255">
        <f>'PIB_Trimestriel_Brut (2005)'!BO11*('PIB_Annuel (2016)'!$Y129)/SUM('PIB_Trimestriel_Brut (2005)'!$BN11:$BQ11)</f>
        <v>195.31610157630624</v>
      </c>
      <c r="BP15" s="255">
        <f>'PIB_Trimestriel_Brut (2005)'!BP11*('PIB_Annuel (2016)'!$Y129)/SUM('PIB_Trimestriel_Brut (2005)'!$BN11:$BQ11)</f>
        <v>198.66631287617113</v>
      </c>
      <c r="BQ15" s="255">
        <f>'PIB_Trimestriel_Brut (2005)'!BQ11*('PIB_Annuel (2016)'!$Y129)/SUM('PIB_Trimestriel_Brut (2005)'!$BN11:$BQ11)</f>
        <v>190.77183609269255</v>
      </c>
      <c r="BR15" s="255">
        <f>'PIB_Trimestriel_Brut (2005)'!BR11*('PIB_Annuel (2016)'!$Z129)/SUM('PIB_Trimestriel_Brut (2005)'!$BR11:$BU11)</f>
        <v>163.57049536668634</v>
      </c>
      <c r="BS15" s="255">
        <f>'PIB_Trimestriel_Brut (2005)'!BS11*('PIB_Annuel (2016)'!$Z129)/SUM('PIB_Trimestriel_Brut (2005)'!$BR11:$BU11)</f>
        <v>204.51882946883381</v>
      </c>
      <c r="BT15" s="255">
        <f>'PIB_Trimestriel_Brut (2005)'!BT11*('PIB_Annuel (2016)'!$Z129)/SUM('PIB_Trimestriel_Brut (2005)'!$BR11:$BU11)</f>
        <v>192.63612884100232</v>
      </c>
      <c r="BU15" s="255">
        <f>'PIB_Trimestriel_Brut (2005)'!BU11*('PIB_Annuel (2016)'!$Z129)/SUM('PIB_Trimestriel_Brut (2005)'!$BR11:$BU11)</f>
        <v>186.33654632347756</v>
      </c>
      <c r="BV15" s="170">
        <v>195.82291446758103</v>
      </c>
      <c r="BW15" s="170">
        <v>207.79872810480546</v>
      </c>
      <c r="BX15" s="170">
        <v>198.52412347017341</v>
      </c>
      <c r="BY15" s="170">
        <v>176.28523395744</v>
      </c>
      <c r="BZ15" s="171">
        <v>187.2864742929759</v>
      </c>
      <c r="CA15" s="171">
        <v>229.51575410270416</v>
      </c>
      <c r="CB15" s="171">
        <v>207.59395488132853</v>
      </c>
      <c r="CC15" s="171">
        <v>199.51158885109282</v>
      </c>
      <c r="CD15" s="171">
        <v>201.65280232629462</v>
      </c>
      <c r="CE15" s="171">
        <v>236.07370081893566</v>
      </c>
      <c r="CF15" s="171">
        <v>234.51074940013078</v>
      </c>
      <c r="CG15" s="171">
        <v>201.91270477666257</v>
      </c>
      <c r="CH15" s="171">
        <v>196.76396686108899</v>
      </c>
      <c r="CI15" s="171">
        <v>236.08435955818805</v>
      </c>
      <c r="CJ15" s="171">
        <v>219.21640734124733</v>
      </c>
      <c r="CK15" s="171">
        <v>205.97769540301778</v>
      </c>
      <c r="CL15" s="171">
        <v>205.64374202704926</v>
      </c>
    </row>
    <row r="16" spans="1:90" ht="15.6" thickTop="1" thickBot="1" x14ac:dyDescent="0.35">
      <c r="A16" s="168" t="s">
        <v>9</v>
      </c>
      <c r="B16" s="256">
        <f>'PIB_Trimestriel_Brut (2005)'!B12*('PIB_Annuel (2016)'!$I131)/SUM('PIB_Trimestriel_Brut (2005)'!$B12:$E12)</f>
        <v>759.76771159586337</v>
      </c>
      <c r="C16" s="256">
        <f>'PIB_Trimestriel_Brut (2005)'!C12*('PIB_Annuel (2016)'!$I131)/SUM('PIB_Trimestriel_Brut (2005)'!$B12:$E12)</f>
        <v>808.74248959534725</v>
      </c>
      <c r="D16" s="256">
        <f>'PIB_Trimestriel_Brut (2005)'!D12*('PIB_Annuel (2016)'!$I131)/SUM('PIB_Trimestriel_Brut (2005)'!$B12:$E12)</f>
        <v>798.36694343933107</v>
      </c>
      <c r="E16" s="256">
        <f>'PIB_Trimestriel_Brut (2005)'!E12*('PIB_Annuel (2016)'!$I131)/SUM('PIB_Trimestriel_Brut (2005)'!$B12:$E12)</f>
        <v>822.53406380492186</v>
      </c>
      <c r="F16" s="256">
        <f>'PIB_Trimestriel_Brut (2005)'!F12*('PIB_Annuel (2016)'!$J131)/SUM('PIB_Trimestriel_Brut (2005)'!$F12:$I12)</f>
        <v>784.2411289943044</v>
      </c>
      <c r="G16" s="256">
        <f>'PIB_Trimestriel_Brut (2005)'!G12*('PIB_Annuel (2016)'!$J131)/SUM('PIB_Trimestriel_Brut (2005)'!$F12:$I12)</f>
        <v>815.82247599287007</v>
      </c>
      <c r="H16" s="256">
        <f>'PIB_Trimestriel_Brut (2005)'!H12*('PIB_Annuel (2016)'!$J131)/SUM('PIB_Trimestriel_Brut (2005)'!$F12:$I12)</f>
        <v>839.26877294384826</v>
      </c>
      <c r="I16" s="256">
        <f>'PIB_Trimestriel_Brut (2005)'!I12*('PIB_Annuel (2016)'!$J131)/SUM('PIB_Trimestriel_Brut (2005)'!$F12:$I12)</f>
        <v>816.26991585744702</v>
      </c>
      <c r="J16" s="256">
        <f>'PIB_Trimestriel_Brut (2005)'!J12*('PIB_Annuel (2016)'!$K131)/SUM('PIB_Trimestriel_Brut (2005)'!$J12:$M12)</f>
        <v>833.62137464866885</v>
      </c>
      <c r="K16" s="256">
        <f>'PIB_Trimestriel_Brut (2005)'!K12*('PIB_Annuel (2016)'!$K131)/SUM('PIB_Trimestriel_Brut (2005)'!$J12:$M12)</f>
        <v>873.33983260229115</v>
      </c>
      <c r="L16" s="256">
        <f>'PIB_Trimestriel_Brut (2005)'!L12*('PIB_Annuel (2016)'!$K131)/SUM('PIB_Trimestriel_Brut (2005)'!$J12:$M12)</f>
        <v>821.15176852513866</v>
      </c>
      <c r="M16" s="256">
        <f>'PIB_Trimestriel_Brut (2005)'!M12*('PIB_Annuel (2016)'!$K131)/SUM('PIB_Trimestriel_Brut (2005)'!$J12:$M12)</f>
        <v>788.4620003259239</v>
      </c>
      <c r="N16" s="256">
        <f>'PIB_Trimestriel_Brut (2005)'!N12*('PIB_Annuel (2016)'!$L131)/SUM('PIB_Trimestriel_Brut (2005)'!$N12:$Q12)</f>
        <v>937.59092197097652</v>
      </c>
      <c r="O16" s="256">
        <f>'PIB_Trimestriel_Brut (2005)'!O12*('PIB_Annuel (2016)'!$L131)/SUM('PIB_Trimestriel_Brut (2005)'!$N12:$Q12)</f>
        <v>921.63573218761383</v>
      </c>
      <c r="P16" s="256">
        <f>'PIB_Trimestriel_Brut (2005)'!P12*('PIB_Annuel (2016)'!$L131)/SUM('PIB_Trimestriel_Brut (2005)'!$N12:$Q12)</f>
        <v>966.58311662429128</v>
      </c>
      <c r="Q16" s="256">
        <f>'PIB_Trimestriel_Brut (2005)'!Q12*('PIB_Annuel (2016)'!$L131)/SUM('PIB_Trimestriel_Brut (2005)'!$N12:$Q12)</f>
        <v>914.25069054995095</v>
      </c>
      <c r="R16" s="256">
        <f>'PIB_Trimestriel_Brut (2005)'!R12*('PIB_Annuel (2016)'!$M131)/SUM('PIB_Trimestriel_Brut (2005)'!$R12:$U12)</f>
        <v>933.15920779269459</v>
      </c>
      <c r="S16" s="256">
        <f>'PIB_Trimestriel_Brut (2005)'!S12*('PIB_Annuel (2016)'!$M131)/SUM('PIB_Trimestriel_Brut (2005)'!$R12:$U12)</f>
        <v>945.61293716178443</v>
      </c>
      <c r="T16" s="256">
        <f>'PIB_Trimestriel_Brut (2005)'!T12*('PIB_Annuel (2016)'!$M131)/SUM('PIB_Trimestriel_Brut (2005)'!$R12:$U12)</f>
        <v>943.39228833692493</v>
      </c>
      <c r="U16" s="256">
        <f>'PIB_Trimestriel_Brut (2005)'!U12*('PIB_Annuel (2016)'!$M131)/SUM('PIB_Trimestriel_Brut (2005)'!$R12:$U12)</f>
        <v>952.35769843706953</v>
      </c>
      <c r="V16" s="256">
        <f>'PIB_Trimestriel_Brut (2005)'!V12*('PIB_Annuel (2016)'!$N131)/SUM('PIB_Trimestriel_Brut (2005)'!$V12:$Y12)</f>
        <v>982.75465282401819</v>
      </c>
      <c r="W16" s="256">
        <f>'PIB_Trimestriel_Brut (2005)'!W12*('PIB_Annuel (2016)'!$N131)/SUM('PIB_Trimestriel_Brut (2005)'!$V12:$Y12)</f>
        <v>1015.877947889641</v>
      </c>
      <c r="X16" s="256">
        <f>'PIB_Trimestriel_Brut (2005)'!X12*('PIB_Annuel (2016)'!$N131)/SUM('PIB_Trimestriel_Brut (2005)'!$V12:$Y12)</f>
        <v>1027.9495722582997</v>
      </c>
      <c r="Y16" s="256">
        <f>'PIB_Trimestriel_Brut (2005)'!Y12*('PIB_Annuel (2016)'!$N131)/SUM('PIB_Trimestriel_Brut (2005)'!$V12:$Y12)</f>
        <v>1018.1437900138636</v>
      </c>
      <c r="Z16" s="256">
        <f>'PIB_Trimestriel_Brut (2005)'!Z12*('PIB_Annuel (2016)'!$O131)/SUM('PIB_Trimestriel_Brut (2005)'!$Z12:$AC12)</f>
        <v>951.27995521124319</v>
      </c>
      <c r="AA16" s="256">
        <f>'PIB_Trimestriel_Brut (2005)'!AA12*('PIB_Annuel (2016)'!$O131)/SUM('PIB_Trimestriel_Brut (2005)'!$Z12:$AC12)</f>
        <v>966.77551036985381</v>
      </c>
      <c r="AB16" s="256">
        <f>'PIB_Trimestriel_Brut (2005)'!AB12*('PIB_Annuel (2016)'!$O131)/SUM('PIB_Trimestriel_Brut (2005)'!$Z12:$AC12)</f>
        <v>1024.6570605557001</v>
      </c>
      <c r="AC16" s="256">
        <f>'PIB_Trimestriel_Brut (2005)'!AC12*('PIB_Annuel (2016)'!$O131)/SUM('PIB_Trimestriel_Brut (2005)'!$Z12:$AC12)</f>
        <v>986.60118119906713</v>
      </c>
      <c r="AD16" s="256">
        <f>'PIB_Trimestriel_Brut (2005)'!AD12*('PIB_Annuel (2016)'!$P131)/SUM('PIB_Trimestriel_Brut (2005)'!$AD12:$AG12)</f>
        <v>1064.9085997232908</v>
      </c>
      <c r="AE16" s="256">
        <f>'PIB_Trimestriel_Brut (2005)'!AE12*('PIB_Annuel (2016)'!$P131)/SUM('PIB_Trimestriel_Brut (2005)'!$AD12:$AG12)</f>
        <v>990.13453105350675</v>
      </c>
      <c r="AF16" s="256">
        <f>'PIB_Trimestriel_Brut (2005)'!AF12*('PIB_Annuel (2016)'!$P131)/SUM('PIB_Trimestriel_Brut (2005)'!$AD12:$AG12)</f>
        <v>1005.8677238320363</v>
      </c>
      <c r="AG16" s="256">
        <f>'PIB_Trimestriel_Brut (2005)'!AG12*('PIB_Annuel (2016)'!$P131)/SUM('PIB_Trimestriel_Brut (2005)'!$AD12:$AG12)</f>
        <v>1052.599441600868</v>
      </c>
      <c r="AH16" s="256">
        <f>'PIB_Trimestriel_Brut (2005)'!AH12*('PIB_Annuel (2016)'!$Q131)/SUM('PIB_Trimestriel_Brut (2005)'!$AH12:$AK12)</f>
        <v>1013.4565028269107</v>
      </c>
      <c r="AI16" s="256">
        <f>'PIB_Trimestriel_Brut (2005)'!AI12*('PIB_Annuel (2016)'!$Q131)/SUM('PIB_Trimestriel_Brut (2005)'!$AH12:$AK12)</f>
        <v>995.86564246179273</v>
      </c>
      <c r="AJ16" s="256">
        <f>'PIB_Trimestriel_Brut (2005)'!AJ12*('PIB_Annuel (2016)'!$Q131)/SUM('PIB_Trimestriel_Brut (2005)'!$AH12:$AK12)</f>
        <v>1051.1940944905566</v>
      </c>
      <c r="AK16" s="256">
        <f>'PIB_Trimestriel_Brut (2005)'!AK12*('PIB_Annuel (2016)'!$Q131)/SUM('PIB_Trimestriel_Brut (2005)'!$AH12:$AK12)</f>
        <v>985.19044898718619</v>
      </c>
      <c r="AL16" s="256">
        <f>'PIB_Trimestriel_Brut (2005)'!AL12*('PIB_Annuel (2016)'!$R131)/SUM('PIB_Trimestriel_Brut (2005)'!$AL12:$AO12)</f>
        <v>992.36593177057455</v>
      </c>
      <c r="AM16" s="256">
        <f>'PIB_Trimestriel_Brut (2005)'!AM12*('PIB_Annuel (2016)'!$R131)/SUM('PIB_Trimestriel_Brut (2005)'!$AL12:$AO12)</f>
        <v>1112.8088679426139</v>
      </c>
      <c r="AN16" s="256">
        <f>'PIB_Trimestriel_Brut (2005)'!AN12*('PIB_Annuel (2016)'!$R131)/SUM('PIB_Trimestriel_Brut (2005)'!$AL12:$AO12)</f>
        <v>1004.4762482880793</v>
      </c>
      <c r="AO16" s="256">
        <f>'PIB_Trimestriel_Brut (2005)'!AO12*('PIB_Annuel (2016)'!$R131)/SUM('PIB_Trimestriel_Brut (2005)'!$AL12:$AO12)</f>
        <v>928.80631229632945</v>
      </c>
      <c r="AP16" s="256">
        <f>'PIB_Trimestriel_Brut (2005)'!AP12*('PIB_Annuel (2016)'!$S131)/SUM('PIB_Trimestriel_Brut (2005)'!$AP12:$AS12)</f>
        <v>1026.0309409606223</v>
      </c>
      <c r="AQ16" s="256">
        <f>'PIB_Trimestriel_Brut (2005)'!AQ12*('PIB_Annuel (2016)'!$S131)/SUM('PIB_Trimestriel_Brut (2005)'!$AP12:$AS12)</f>
        <v>982.66920199737069</v>
      </c>
      <c r="AR16" s="256">
        <f>'PIB_Trimestriel_Brut (2005)'!AR12*('PIB_Annuel (2016)'!$S131)/SUM('PIB_Trimestriel_Brut (2005)'!$AP12:$AS12)</f>
        <v>1017.0188305476594</v>
      </c>
      <c r="AS16" s="256">
        <f>'PIB_Trimestriel_Brut (2005)'!AS12*('PIB_Annuel (2016)'!$S131)/SUM('PIB_Trimestriel_Brut (2005)'!$AP12:$AS12)</f>
        <v>979.76916327137087</v>
      </c>
      <c r="AT16" s="256">
        <f>'PIB_Trimestriel_Brut (2005)'!AT12*('PIB_Annuel (2016)'!$T131)/SUM('PIB_Trimestriel_Brut (2005)'!$AT12:$AW12)</f>
        <v>996.28791799627857</v>
      </c>
      <c r="AU16" s="256">
        <f>'PIB_Trimestriel_Brut (2005)'!AU12*('PIB_Annuel (2016)'!$T131)/SUM('PIB_Trimestriel_Brut (2005)'!$AT12:$AW12)</f>
        <v>1011.3160760211726</v>
      </c>
      <c r="AV16" s="256">
        <f>'PIB_Trimestriel_Brut (2005)'!AV12*('PIB_Annuel (2016)'!$T131)/SUM('PIB_Trimestriel_Brut (2005)'!$AT12:$AW12)</f>
        <v>997.84528987486885</v>
      </c>
      <c r="AW16" s="256">
        <f>'PIB_Trimestriel_Brut (2005)'!AW12*('PIB_Annuel (2016)'!$T131)/SUM('PIB_Trimestriel_Brut (2005)'!$AT12:$AW12)</f>
        <v>938.63624174808865</v>
      </c>
      <c r="AX16" s="256">
        <f>'PIB_Trimestriel_Brut (2005)'!AX12*('PIB_Annuel (2016)'!$U131)/SUM('PIB_Trimestriel_Brut (2005)'!$AX12:$BA12)</f>
        <v>1008.8833572914</v>
      </c>
      <c r="AY16" s="256">
        <f>'PIB_Trimestriel_Brut (2005)'!AY12*('PIB_Annuel (2016)'!$U131)/SUM('PIB_Trimestriel_Brut (2005)'!$AX12:$BA12)</f>
        <v>932.84484111424479</v>
      </c>
      <c r="AZ16" s="256">
        <f>'PIB_Trimestriel_Brut (2005)'!AZ12*('PIB_Annuel (2016)'!$U131)/SUM('PIB_Trimestriel_Brut (2005)'!$AX12:$BA12)</f>
        <v>967.66816085848177</v>
      </c>
      <c r="BA16" s="256">
        <f>'PIB_Trimestriel_Brut (2005)'!BA12*('PIB_Annuel (2016)'!$U131)/SUM('PIB_Trimestriel_Brut (2005)'!$AX12:$BA12)</f>
        <v>975.27190940503624</v>
      </c>
      <c r="BB16" s="256">
        <f>'PIB_Trimestriel_Brut (2005)'!BB12*('PIB_Annuel (2016)'!$V131)/SUM('PIB_Trimestriel_Brut (2005)'!$BB12:$BE12)</f>
        <v>1074.1775873318036</v>
      </c>
      <c r="BC16" s="256">
        <f>'PIB_Trimestriel_Brut (2005)'!BC12*('PIB_Annuel (2016)'!$V131)/SUM('PIB_Trimestriel_Brut (2005)'!$BB12:$BE12)</f>
        <v>1089.6378033115705</v>
      </c>
      <c r="BD16" s="256">
        <f>'PIB_Trimestriel_Brut (2005)'!BD12*('PIB_Annuel (2016)'!$V131)/SUM('PIB_Trimestriel_Brut (2005)'!$BB12:$BE12)</f>
        <v>1038.2911929918725</v>
      </c>
      <c r="BE16" s="256">
        <f>'PIB_Trimestriel_Brut (2005)'!BE12*('PIB_Annuel (2016)'!$V131)/SUM('PIB_Trimestriel_Brut (2005)'!$BB12:$BE12)</f>
        <v>938.84824669310512</v>
      </c>
      <c r="BF16" s="256">
        <f>'PIB_Trimestriel_Brut (2005)'!BF12*('PIB_Annuel (2016)'!$W131)/SUM('PIB_Trimestriel_Brut (2005)'!$BF12:$BI12)</f>
        <v>1117.6803263637805</v>
      </c>
      <c r="BG16" s="256">
        <f>'PIB_Trimestriel_Brut (2005)'!BG12*('PIB_Annuel (2016)'!$W131)/SUM('PIB_Trimestriel_Brut (2005)'!$BF12:$BI12)</f>
        <v>1022.6502773685794</v>
      </c>
      <c r="BH16" s="256">
        <f>'PIB_Trimestriel_Brut (2005)'!BH12*('PIB_Annuel (2016)'!$W131)/SUM('PIB_Trimestriel_Brut (2005)'!$BF12:$BI12)</f>
        <v>1087.3354077043134</v>
      </c>
      <c r="BI16" s="256">
        <f>'PIB_Trimestriel_Brut (2005)'!BI12*('PIB_Annuel (2016)'!$W131)/SUM('PIB_Trimestriel_Brut (2005)'!$BF12:$BI12)</f>
        <v>1041.6189876254637</v>
      </c>
      <c r="BJ16" s="256">
        <f>'PIB_Trimestriel_Brut (2005)'!BJ12*('PIB_Annuel (2016)'!$X131)/SUM('PIB_Trimestriel_Brut (2005)'!$BJ12:$BM12)</f>
        <v>1063.8725249585859</v>
      </c>
      <c r="BK16" s="256">
        <f>'PIB_Trimestriel_Brut (2005)'!BK12*('PIB_Annuel (2016)'!$X131)/SUM('PIB_Trimestriel_Brut (2005)'!$BJ12:$BM12)</f>
        <v>1073.2064224619828</v>
      </c>
      <c r="BL16" s="256">
        <f>'PIB_Trimestriel_Brut (2005)'!BL12*('PIB_Annuel (2016)'!$X131)/SUM('PIB_Trimestriel_Brut (2005)'!$BJ12:$BM12)</f>
        <v>1070.0955702824972</v>
      </c>
      <c r="BM16" s="256">
        <f>'PIB_Trimestriel_Brut (2005)'!BM12*('PIB_Annuel (2016)'!$X131)/SUM('PIB_Trimestriel_Brut (2005)'!$BJ12:$BM12)</f>
        <v>1131.5095577764052</v>
      </c>
      <c r="BN16" s="256">
        <f>'PIB_Trimestriel_Brut (2005)'!BN12*('PIB_Annuel (2016)'!$Y131)/SUM('PIB_Trimestriel_Brut (2005)'!$BN12:$BQ12)</f>
        <v>1088.5304852450317</v>
      </c>
      <c r="BO16" s="256">
        <f>'PIB_Trimestriel_Brut (2005)'!BO12*('PIB_Annuel (2016)'!$Y131)/SUM('PIB_Trimestriel_Brut (2005)'!$BN12:$BQ12)</f>
        <v>1117.9452291282025</v>
      </c>
      <c r="BP16" s="256">
        <f>'PIB_Trimestriel_Brut (2005)'!BP12*('PIB_Annuel (2016)'!$Y131)/SUM('PIB_Trimestriel_Brut (2005)'!$BN12:$BQ12)</f>
        <v>1171.7953260662562</v>
      </c>
      <c r="BQ16" s="256">
        <f>'PIB_Trimestriel_Brut (2005)'!BQ12*('PIB_Annuel (2016)'!$Y131)/SUM('PIB_Trimestriel_Brut (2005)'!$BN12:$BQ12)</f>
        <v>1238.7879039588975</v>
      </c>
      <c r="BR16" s="256">
        <f>'PIB_Trimestriel_Brut (2005)'!BR12*('PIB_Annuel (2016)'!$Z131)/SUM('PIB_Trimestriel_Brut (2005)'!$BR12:$BU12)</f>
        <v>1254.0538156402397</v>
      </c>
      <c r="BS16" s="256">
        <f>'PIB_Trimestriel_Brut (2005)'!BS12*('PIB_Annuel (2016)'!$Z$126)/SUM('PIB_Trimestriel_Brut (2005)'!$BR12:$BU12)</f>
        <v>892.869051253816</v>
      </c>
      <c r="BT16" s="256">
        <f>'PIB_Trimestriel_Brut (2005)'!BT12*('PIB_Annuel (2016)'!$Z$126)/SUM('PIB_Trimestriel_Brut (2005)'!$BR12:$BU12)</f>
        <v>838.53156493093491</v>
      </c>
      <c r="BU16" s="256">
        <f>'PIB_Trimestriel_Brut (2005)'!BU12*('PIB_Annuel (2016)'!$Z$126)/SUM('PIB_Trimestriel_Brut (2005)'!$BR12:$BU12)</f>
        <v>822.17380666832901</v>
      </c>
      <c r="BV16" s="175">
        <v>1297.9667023695333</v>
      </c>
      <c r="BW16" s="175">
        <v>1238.7733685709845</v>
      </c>
      <c r="BX16" s="175">
        <v>1168.6593572363463</v>
      </c>
      <c r="BY16" s="175">
        <v>1208.6865718231354</v>
      </c>
      <c r="BZ16" s="176">
        <v>1247.705898588827</v>
      </c>
      <c r="CA16" s="176">
        <v>1340.7365753484528</v>
      </c>
      <c r="CB16" s="176">
        <v>1280.8311878279324</v>
      </c>
      <c r="CC16" s="176">
        <v>1211.2581123814609</v>
      </c>
      <c r="CD16" s="176">
        <v>1314.9704309842998</v>
      </c>
      <c r="CE16" s="176">
        <v>1391.954005700879</v>
      </c>
      <c r="CF16" s="176">
        <v>1319.3654153160619</v>
      </c>
      <c r="CG16" s="176">
        <v>1245.3381341924508</v>
      </c>
      <c r="CH16" s="176">
        <v>1353.5314058255417</v>
      </c>
      <c r="CI16" s="176">
        <v>1462.8483578724242</v>
      </c>
      <c r="CJ16" s="176">
        <v>1325.8830752195136</v>
      </c>
      <c r="CK16" s="176">
        <v>1299.7318995692972</v>
      </c>
      <c r="CL16" s="176">
        <v>1380.3593318293665</v>
      </c>
    </row>
    <row r="17" spans="1:90" ht="15" thickTop="1" x14ac:dyDescent="0.3">
      <c r="A17" s="172" t="s">
        <v>229</v>
      </c>
      <c r="B17" s="255">
        <f>'PIB_Trimestriel_Brut (2005)'!B13*('PIB_Annuel (2016)'!$I132)/SUM('PIB_Trimestriel_Brut (2005)'!$B13:$E13)</f>
        <v>2472.7081491418148</v>
      </c>
      <c r="C17" s="255">
        <f>'PIB_Trimestriel_Brut (2005)'!C13*('PIB_Annuel (2016)'!$I132)/SUM('PIB_Trimestriel_Brut (2005)'!$B13:$E13)</f>
        <v>2495.7293907522903</v>
      </c>
      <c r="D17" s="255">
        <f>'PIB_Trimestriel_Brut (2005)'!D13*('PIB_Annuel (2016)'!$I132)/SUM('PIB_Trimestriel_Brut (2005)'!$B13:$E13)</f>
        <v>2464.3619902880846</v>
      </c>
      <c r="E17" s="255">
        <f>'PIB_Trimestriel_Brut (2005)'!E13*('PIB_Annuel (2016)'!$I132)/SUM('PIB_Trimestriel_Brut (2005)'!$B13:$E13)</f>
        <v>2333.5022168171968</v>
      </c>
      <c r="F17" s="255">
        <f>'PIB_Trimestriel_Brut (2005)'!F13*('PIB_Annuel (2016)'!$J132)/SUM('PIB_Trimestriel_Brut (2005)'!$F13:$I13)</f>
        <v>1913.6783833638458</v>
      </c>
      <c r="G17" s="255">
        <f>'PIB_Trimestriel_Brut (2005)'!G13*('PIB_Annuel (2016)'!$J132)/SUM('PIB_Trimestriel_Brut (2005)'!$F13:$I13)</f>
        <v>1907.4936171712047</v>
      </c>
      <c r="H17" s="255">
        <f>'PIB_Trimestriel_Brut (2005)'!H13*('PIB_Annuel (2016)'!$J132)/SUM('PIB_Trimestriel_Brut (2005)'!$F13:$I13)</f>
        <v>1963.6829526742163</v>
      </c>
      <c r="I17" s="255">
        <f>'PIB_Trimestriel_Brut (2005)'!I13*('PIB_Annuel (2016)'!$J132)/SUM('PIB_Trimestriel_Brut (2005)'!$F13:$I13)</f>
        <v>2081.3481805009637</v>
      </c>
      <c r="J17" s="255">
        <f>'PIB_Trimestriel_Brut (2005)'!J13*('PIB_Annuel (2016)'!$K132)/SUM('PIB_Trimestriel_Brut (2005)'!$J13:$M13)</f>
        <v>1527.8325592198821</v>
      </c>
      <c r="K17" s="255">
        <f>'PIB_Trimestriel_Brut (2005)'!K13*('PIB_Annuel (2016)'!$K132)/SUM('PIB_Trimestriel_Brut (2005)'!$J13:$M13)</f>
        <v>1520.8868724767638</v>
      </c>
      <c r="L17" s="255">
        <f>'PIB_Trimestriel_Brut (2005)'!L13*('PIB_Annuel (2016)'!$K132)/SUM('PIB_Trimestriel_Brut (2005)'!$J13:$M13)</f>
        <v>1476.883929546532</v>
      </c>
      <c r="M17" s="255">
        <f>'PIB_Trimestriel_Brut (2005)'!M13*('PIB_Annuel (2016)'!$K132)/SUM('PIB_Trimestriel_Brut (2005)'!$J13:$M13)</f>
        <v>1415.3577046995547</v>
      </c>
      <c r="N17" s="255">
        <f>'PIB_Trimestriel_Brut (2005)'!N13*('PIB_Annuel (2016)'!$L132)/SUM('PIB_Trimestriel_Brut (2005)'!$N13:$Q13)</f>
        <v>1430.4650610279152</v>
      </c>
      <c r="O17" s="255">
        <f>'PIB_Trimestriel_Brut (2005)'!O13*('PIB_Annuel (2016)'!$L132)/SUM('PIB_Trimestriel_Brut (2005)'!$N13:$Q13)</f>
        <v>1393.1784795042533</v>
      </c>
      <c r="P17" s="255">
        <f>'PIB_Trimestriel_Brut (2005)'!P13*('PIB_Annuel (2016)'!$L132)/SUM('PIB_Trimestriel_Brut (2005)'!$N13:$Q13)</f>
        <v>1429.9013253323646</v>
      </c>
      <c r="Q17" s="255">
        <f>'PIB_Trimestriel_Brut (2005)'!Q13*('PIB_Annuel (2016)'!$L132)/SUM('PIB_Trimestriel_Brut (2005)'!$N13:$Q13)</f>
        <v>1355.5864220843857</v>
      </c>
      <c r="R17" s="255">
        <f>'PIB_Trimestriel_Brut (2005)'!R13*('PIB_Annuel (2016)'!$M132)/SUM('PIB_Trimestriel_Brut (2005)'!$R13:$U13)</f>
        <v>1050.8479826745599</v>
      </c>
      <c r="S17" s="255">
        <f>'PIB_Trimestriel_Brut (2005)'!S13*('PIB_Annuel (2016)'!$M132)/SUM('PIB_Trimestriel_Brut (2005)'!$R13:$U13)</f>
        <v>1068.842001805165</v>
      </c>
      <c r="T17" s="255">
        <f>'PIB_Trimestriel_Brut (2005)'!T13*('PIB_Annuel (2016)'!$M132)/SUM('PIB_Trimestriel_Brut (2005)'!$R13:$U13)</f>
        <v>1120.1269483646802</v>
      </c>
      <c r="U17" s="255">
        <f>'PIB_Trimestriel_Brut (2005)'!U13*('PIB_Annuel (2016)'!$M132)/SUM('PIB_Trimestriel_Brut (2005)'!$R13:$U13)</f>
        <v>1228.7904226322355</v>
      </c>
      <c r="V17" s="255">
        <f>'PIB_Trimestriel_Brut (2005)'!V13*('PIB_Annuel (2016)'!$N132)/SUM('PIB_Trimestriel_Brut (2005)'!$V13:$Y13)</f>
        <v>1007.7304472407834</v>
      </c>
      <c r="W17" s="255">
        <f>'PIB_Trimestriel_Brut (2005)'!W13*('PIB_Annuel (2016)'!$N132)/SUM('PIB_Trimestriel_Brut (2005)'!$V13:$Y13)</f>
        <v>1036.288219586628</v>
      </c>
      <c r="X17" s="255">
        <f>'PIB_Trimestriel_Brut (2005)'!X13*('PIB_Annuel (2016)'!$N132)/SUM('PIB_Trimestriel_Brut (2005)'!$V13:$Y13)</f>
        <v>1155.113490255977</v>
      </c>
      <c r="Y17" s="255">
        <f>'PIB_Trimestriel_Brut (2005)'!Y13*('PIB_Annuel (2016)'!$N132)/SUM('PIB_Trimestriel_Brut (2005)'!$V13:$Y13)</f>
        <v>1088.1524881011333</v>
      </c>
      <c r="Z17" s="255">
        <f>'PIB_Trimestriel_Brut (2005)'!Z13*('PIB_Annuel (2016)'!$O132)/SUM('PIB_Trimestriel_Brut (2005)'!$Z13:$AC13)</f>
        <v>736.97434829899555</v>
      </c>
      <c r="AA17" s="255">
        <f>'PIB_Trimestriel_Brut (2005)'!AA13*('PIB_Annuel (2016)'!$O132)/SUM('PIB_Trimestriel_Brut (2005)'!$Z13:$AC13)</f>
        <v>693.98371417848125</v>
      </c>
      <c r="AB17" s="255">
        <f>'PIB_Trimestriel_Brut (2005)'!AB13*('PIB_Annuel (2016)'!$O132)/SUM('PIB_Trimestriel_Brut (2005)'!$Z13:$AC13)</f>
        <v>710.22133352431729</v>
      </c>
      <c r="AC17" s="255">
        <f>'PIB_Trimestriel_Brut (2005)'!AC13*('PIB_Annuel (2016)'!$O132)/SUM('PIB_Trimestriel_Brut (2005)'!$Z13:$AC13)</f>
        <v>752.53135807766057</v>
      </c>
      <c r="AD17" s="255">
        <f>'PIB_Trimestriel_Brut (2005)'!AD13*('PIB_Annuel (2016)'!$P132)/SUM('PIB_Trimestriel_Brut (2005)'!$AD13:$AG13)</f>
        <v>689.09173215608303</v>
      </c>
      <c r="AE17" s="255">
        <f>'PIB_Trimestriel_Brut (2005)'!AE13*('PIB_Annuel (2016)'!$P132)/SUM('PIB_Trimestriel_Brut (2005)'!$AD13:$AG13)</f>
        <v>694.69293403707559</v>
      </c>
      <c r="AF17" s="255">
        <f>'PIB_Trimestriel_Brut (2005)'!AF13*('PIB_Annuel (2016)'!$P132)/SUM('PIB_Trimestriel_Brut (2005)'!$AD13:$AG13)</f>
        <v>680.45115039020016</v>
      </c>
      <c r="AG17" s="255">
        <f>'PIB_Trimestriel_Brut (2005)'!AG13*('PIB_Annuel (2016)'!$P132)/SUM('PIB_Trimestriel_Brut (2005)'!$AD13:$AG13)</f>
        <v>669.05339506865937</v>
      </c>
      <c r="AH17" s="255">
        <f>'PIB_Trimestriel_Brut (2005)'!AH13*('PIB_Annuel (2016)'!$Q132)/SUM('PIB_Trimestriel_Brut (2005)'!$AH13:$AK13)</f>
        <v>500.19889203400521</v>
      </c>
      <c r="AI17" s="255">
        <f>'PIB_Trimestriel_Brut (2005)'!AI13*('PIB_Annuel (2016)'!$Q132)/SUM('PIB_Trimestriel_Brut (2005)'!$AH13:$AK13)</f>
        <v>493.52794841666321</v>
      </c>
      <c r="AJ17" s="255">
        <f>'PIB_Trimestriel_Brut (2005)'!AJ13*('PIB_Annuel (2016)'!$Q132)/SUM('PIB_Trimestriel_Brut (2005)'!$AH13:$AK13)</f>
        <v>525.10297258361584</v>
      </c>
      <c r="AK17" s="255">
        <f>'PIB_Trimestriel_Brut (2005)'!AK13*('PIB_Annuel (2016)'!$Q132)/SUM('PIB_Trimestriel_Brut (2005)'!$AH13:$AK13)</f>
        <v>543.10143748036899</v>
      </c>
      <c r="AL17" s="255">
        <f>'PIB_Trimestriel_Brut (2005)'!AL13*('PIB_Annuel (2016)'!$R132)/SUM('PIB_Trimestriel_Brut (2005)'!$AL13:$AO13)</f>
        <v>588.16949856931444</v>
      </c>
      <c r="AM17" s="255">
        <f>'PIB_Trimestriel_Brut (2005)'!AM13*('PIB_Annuel (2016)'!$R132)/SUM('PIB_Trimestriel_Brut (2005)'!$AL13:$AO13)</f>
        <v>579.83459975661185</v>
      </c>
      <c r="AN17" s="255">
        <f>'PIB_Trimestriel_Brut (2005)'!AN13*('PIB_Annuel (2016)'!$R132)/SUM('PIB_Trimestriel_Brut (2005)'!$AL13:$AO13)</f>
        <v>564.39395554670796</v>
      </c>
      <c r="AO17" s="255">
        <f>'PIB_Trimestriel_Brut (2005)'!AO13*('PIB_Annuel (2016)'!$R132)/SUM('PIB_Trimestriel_Brut (2005)'!$AL13:$AO13)</f>
        <v>537.92448968793155</v>
      </c>
      <c r="AP17" s="255">
        <f>'PIB_Trimestriel_Brut (2005)'!AP13*('PIB_Annuel (2016)'!$S132)/SUM('PIB_Trimestriel_Brut (2005)'!$AP13:$AS13)</f>
        <v>514.62088541666628</v>
      </c>
      <c r="AQ17" s="255">
        <f>'PIB_Trimestriel_Brut (2005)'!AQ13*('PIB_Annuel (2016)'!$S132)/SUM('PIB_Trimestriel_Brut (2005)'!$AP13:$AS13)</f>
        <v>475.49511181953477</v>
      </c>
      <c r="AR17" s="255">
        <f>'PIB_Trimestriel_Brut (2005)'!AR13*('PIB_Annuel (2016)'!$S132)/SUM('PIB_Trimestriel_Brut (2005)'!$AP13:$AS13)</f>
        <v>494.6339994280076</v>
      </c>
      <c r="AS17" s="255">
        <f>'PIB_Trimestriel_Brut (2005)'!AS13*('PIB_Annuel (2016)'!$S132)/SUM('PIB_Trimestriel_Brut (2005)'!$AP13:$AS13)</f>
        <v>481.40177877352505</v>
      </c>
      <c r="AT17" s="255">
        <f>'PIB_Trimestriel_Brut (2005)'!AT13*('PIB_Annuel (2016)'!$T132)/SUM('PIB_Trimestriel_Brut (2005)'!$AT13:$AW13)</f>
        <v>385.7806036504204</v>
      </c>
      <c r="AU17" s="255">
        <f>'PIB_Trimestriel_Brut (2005)'!AU13*('PIB_Annuel (2016)'!$T132)/SUM('PIB_Trimestriel_Brut (2005)'!$AT13:$AW13)</f>
        <v>379.7475424189501</v>
      </c>
      <c r="AV17" s="255">
        <f>'PIB_Trimestriel_Brut (2005)'!AV13*('PIB_Annuel (2016)'!$T132)/SUM('PIB_Trimestriel_Brut (2005)'!$AT13:$AW13)</f>
        <v>369.83489004398155</v>
      </c>
      <c r="AW17" s="255">
        <f>'PIB_Trimestriel_Brut (2005)'!AW13*('PIB_Annuel (2016)'!$T132)/SUM('PIB_Trimestriel_Brut (2005)'!$AT13:$AW13)</f>
        <v>360.79642963140691</v>
      </c>
      <c r="AX17" s="255">
        <f>'PIB_Trimestriel_Brut (2005)'!AX13*('PIB_Annuel (2016)'!$U132)/SUM('PIB_Trimestriel_Brut (2005)'!$AX13:$BA13)</f>
        <v>155.70198066036556</v>
      </c>
      <c r="AY17" s="255">
        <f>'PIB_Trimestriel_Brut (2005)'!AY13*('PIB_Annuel (2016)'!$U132)/SUM('PIB_Trimestriel_Brut (2005)'!$AX13:$BA13)</f>
        <v>159.00119748635859</v>
      </c>
      <c r="AZ17" s="255">
        <f>'PIB_Trimestriel_Brut (2005)'!AZ13*('PIB_Annuel (2016)'!$U132)/SUM('PIB_Trimestriel_Brut (2005)'!$AX13:$BA13)</f>
        <v>159.96224672095093</v>
      </c>
      <c r="BA17" s="255">
        <f>'PIB_Trimestriel_Brut (2005)'!BA13*('PIB_Annuel (2016)'!$U132)/SUM('PIB_Trimestriel_Brut (2005)'!$AX13:$BA13)</f>
        <v>167.0024725174618</v>
      </c>
      <c r="BB17" s="255">
        <f>'PIB_Trimestriel_Brut (2005)'!BB13*('PIB_Annuel (2016)'!$V132)/SUM('PIB_Trimestriel_Brut (2005)'!$BB13:$BE13)</f>
        <v>178.50070845181673</v>
      </c>
      <c r="BC17" s="255">
        <f>'PIB_Trimestriel_Brut (2005)'!BC13*('PIB_Annuel (2016)'!$V132)/SUM('PIB_Trimestriel_Brut (2005)'!$BB13:$BE13)</f>
        <v>173.65320654050342</v>
      </c>
      <c r="BD17" s="255">
        <f>'PIB_Trimestriel_Brut (2005)'!BD13*('PIB_Annuel (2016)'!$V132)/SUM('PIB_Trimestriel_Brut (2005)'!$BB13:$BE13)</f>
        <v>174.12795427149317</v>
      </c>
      <c r="BE17" s="255">
        <f>'PIB_Trimestriel_Brut (2005)'!BE13*('PIB_Annuel (2016)'!$V132)/SUM('PIB_Trimestriel_Brut (2005)'!$BB13:$BE13)</f>
        <v>166.89667633357666</v>
      </c>
      <c r="BF17" s="255">
        <f>'PIB_Trimestriel_Brut (2005)'!BF13*('PIB_Annuel (2016)'!$W132)/SUM('PIB_Trimestriel_Brut (2005)'!$BF13:$BI13)</f>
        <v>146.29237445032359</v>
      </c>
      <c r="BG17" s="255">
        <f>'PIB_Trimestriel_Brut (2005)'!BG13*('PIB_Annuel (2016)'!$W132)/SUM('PIB_Trimestriel_Brut (2005)'!$BF13:$BI13)</f>
        <v>152.78198536614951</v>
      </c>
      <c r="BH17" s="255">
        <f>'PIB_Trimestriel_Brut (2005)'!BH13*('PIB_Annuel (2016)'!$W132)/SUM('PIB_Trimestriel_Brut (2005)'!$BF13:$BI13)</f>
        <v>180.45608071453762</v>
      </c>
      <c r="BI17" s="255">
        <f>'PIB_Trimestriel_Brut (2005)'!BI13*('PIB_Annuel (2016)'!$W132)/SUM('PIB_Trimestriel_Brut (2005)'!$BF13:$BI13)</f>
        <v>191.1611365005075</v>
      </c>
      <c r="BJ17" s="255">
        <f>'PIB_Trimestriel_Brut (2005)'!BJ13*('PIB_Annuel (2016)'!$X132)/SUM('PIB_Trimestriel_Brut (2005)'!$BJ13:$BM13)</f>
        <v>151.6693074932933</v>
      </c>
      <c r="BK17" s="255">
        <f>'PIB_Trimestriel_Brut (2005)'!BK13*('PIB_Annuel (2016)'!$X132)/SUM('PIB_Trimestriel_Brut (2005)'!$BJ13:$BM13)</f>
        <v>152.90799261958139</v>
      </c>
      <c r="BL17" s="255">
        <f>'PIB_Trimestriel_Brut (2005)'!BL13*('PIB_Annuel (2016)'!$X132)/SUM('PIB_Trimestriel_Brut (2005)'!$BJ13:$BM13)</f>
        <v>158.82427577630742</v>
      </c>
      <c r="BM17" s="255">
        <f>'PIB_Trimestriel_Brut (2005)'!BM13*('PIB_Annuel (2016)'!$X132)/SUM('PIB_Trimestriel_Brut (2005)'!$BJ13:$BM13)</f>
        <v>160.8302671823113</v>
      </c>
      <c r="BN17" s="255">
        <f>'PIB_Trimestriel_Brut (2005)'!BN13*('PIB_Annuel (2016)'!$Y132)/SUM('PIB_Trimestriel_Brut (2005)'!$BN13:$BQ13)</f>
        <v>155.62819016539052</v>
      </c>
      <c r="BO17" s="255">
        <f>'PIB_Trimestriel_Brut (2005)'!BO13*('PIB_Annuel (2016)'!$Y132)/SUM('PIB_Trimestriel_Brut (2005)'!$BN13:$BQ13)</f>
        <v>184.36881269804323</v>
      </c>
      <c r="BP17" s="255">
        <f>'PIB_Trimestriel_Brut (2005)'!BP13*('PIB_Annuel (2016)'!$Y132)/SUM('PIB_Trimestriel_Brut (2005)'!$BN13:$BQ13)</f>
        <v>188.02681636307167</v>
      </c>
      <c r="BQ17" s="255">
        <f>'PIB_Trimestriel_Brut (2005)'!BQ13*('PIB_Annuel (2016)'!$Y132)/SUM('PIB_Trimestriel_Brut (2005)'!$BN13:$BQ13)</f>
        <v>192.38210134949057</v>
      </c>
      <c r="BR17" s="255">
        <f>'PIB_Trimestriel_Brut (2005)'!BR13*('PIB_Annuel (2016)'!$Z132)/SUM('PIB_Trimestriel_Brut (2005)'!$BR13:$BU13)</f>
        <v>192.26209151248798</v>
      </c>
      <c r="BS17" s="255">
        <f>'PIB_Trimestriel_Brut (2005)'!BS13*('PIB_Annuel (2016)'!$Z132)/SUM('PIB_Trimestriel_Brut (2005)'!$BR13:$BU13)</f>
        <v>179.4591832902147</v>
      </c>
      <c r="BT17" s="255">
        <f>'PIB_Trimestriel_Brut (2005)'!BT13*('PIB_Annuel (2016)'!$Z132)/SUM('PIB_Trimestriel_Brut (2005)'!$BR13:$BU13)</f>
        <v>165.75338431335277</v>
      </c>
      <c r="BU17" s="255">
        <f>'PIB_Trimestriel_Brut (2005)'!BU13*('PIB_Annuel (2016)'!$Z132)/SUM('PIB_Trimestriel_Brut (2005)'!$BR13:$BU13)</f>
        <v>161.26034088394445</v>
      </c>
      <c r="BV17" s="170">
        <v>151.75130016458644</v>
      </c>
      <c r="BW17" s="170">
        <v>150.6096782325686</v>
      </c>
      <c r="BX17" s="170">
        <v>139.52329894379704</v>
      </c>
      <c r="BY17" s="170">
        <v>134.48072265904779</v>
      </c>
      <c r="BZ17" s="171">
        <v>130.47194104768204</v>
      </c>
      <c r="CA17" s="171">
        <v>139.97423738730188</v>
      </c>
      <c r="CB17" s="171">
        <v>146.49860047326143</v>
      </c>
      <c r="CC17" s="171">
        <v>143.42960156136039</v>
      </c>
      <c r="CD17" s="171">
        <v>148.97406299843087</v>
      </c>
      <c r="CE17" s="171">
        <v>146.41539004457547</v>
      </c>
      <c r="CF17" s="171">
        <v>153.57287746366495</v>
      </c>
      <c r="CG17" s="171">
        <v>157.19591557862049</v>
      </c>
      <c r="CH17" s="171">
        <v>161.73952124358914</v>
      </c>
      <c r="CI17" s="171">
        <v>155.99483973885788</v>
      </c>
      <c r="CJ17" s="171">
        <v>153.01330266957129</v>
      </c>
      <c r="CK17" s="171">
        <v>155.06691921822065</v>
      </c>
      <c r="CL17" s="171">
        <v>154.474981010536</v>
      </c>
    </row>
    <row r="18" spans="1:90" x14ac:dyDescent="0.3">
      <c r="A18" s="177" t="s">
        <v>230</v>
      </c>
      <c r="B18" s="255">
        <f>'PIB_Trimestriel_Brut (2005)'!B14*('PIB_Annuel (2016)'!$I133)/SUM('PIB_Trimestriel_Brut (2005)'!$B14:$E14)</f>
        <v>3944.0907999319429</v>
      </c>
      <c r="C18" s="255">
        <f>'PIB_Trimestriel_Brut (2005)'!C14*('PIB_Annuel (2016)'!$I133)/SUM('PIB_Trimestriel_Brut (2005)'!$B14:$E14)</f>
        <v>3979.6859396901928</v>
      </c>
      <c r="D18" s="255">
        <f>'PIB_Trimestriel_Brut (2005)'!D14*('PIB_Annuel (2016)'!$I133)/SUM('PIB_Trimestriel_Brut (2005)'!$B14:$E14)</f>
        <v>3931.1349330687399</v>
      </c>
      <c r="E18" s="255">
        <f>'PIB_Trimestriel_Brut (2005)'!E14*('PIB_Annuel (2016)'!$I133)/SUM('PIB_Trimestriel_Brut (2005)'!$B14:$E14)</f>
        <v>3718.3384859506964</v>
      </c>
      <c r="F18" s="255">
        <f>'PIB_Trimestriel_Brut (2005)'!F14*('PIB_Annuel (2016)'!$J133)/SUM('PIB_Trimestriel_Brut (2005)'!$F14:$I14)</f>
        <v>2948.0851216963056</v>
      </c>
      <c r="G18" s="255">
        <f>'PIB_Trimestriel_Brut (2005)'!G14*('PIB_Annuel (2016)'!$J133)/SUM('PIB_Trimestriel_Brut (2005)'!$F14:$I14)</f>
        <v>2936.8429103313629</v>
      </c>
      <c r="H18" s="255">
        <f>'PIB_Trimestriel_Brut (2005)'!H14*('PIB_Annuel (2016)'!$J133)/SUM('PIB_Trimestriel_Brut (2005)'!$F14:$I14)</f>
        <v>3023.6034296754647</v>
      </c>
      <c r="I18" s="255">
        <f>'PIB_Trimestriel_Brut (2005)'!I14*('PIB_Annuel (2016)'!$J133)/SUM('PIB_Trimestriel_Brut (2005)'!$F14:$I14)</f>
        <v>3210.9288866064599</v>
      </c>
      <c r="J18" s="255">
        <f>'PIB_Trimestriel_Brut (2005)'!J14*('PIB_Annuel (2016)'!$K133)/SUM('PIB_Trimestriel_Brut (2005)'!$J14:$M14)</f>
        <v>2294.8256329416654</v>
      </c>
      <c r="K18" s="255">
        <f>'PIB_Trimestriel_Brut (2005)'!K14*('PIB_Annuel (2016)'!$K133)/SUM('PIB_Trimestriel_Brut (2005)'!$J14:$M14)</f>
        <v>2282.7907250942317</v>
      </c>
      <c r="L18" s="255">
        <f>'PIB_Trimestriel_Brut (2005)'!L14*('PIB_Annuel (2016)'!$K133)/SUM('PIB_Trimestriel_Brut (2005)'!$J14:$M14)</f>
        <v>2220.0436534919395</v>
      </c>
      <c r="M18" s="255">
        <f>'PIB_Trimestriel_Brut (2005)'!M14*('PIB_Annuel (2016)'!$K133)/SUM('PIB_Trimestriel_Brut (2005)'!$J14:$M14)</f>
        <v>2127.1041955745482</v>
      </c>
      <c r="N18" s="255">
        <f>'PIB_Trimestriel_Brut (2005)'!N14*('PIB_Annuel (2016)'!$L133)/SUM('PIB_Trimestriel_Brut (2005)'!$N14:$Q14)</f>
        <v>2125.8923605601485</v>
      </c>
      <c r="O18" s="255">
        <f>'PIB_Trimestriel_Brut (2005)'!O14*('PIB_Annuel (2016)'!$L133)/SUM('PIB_Trimestriel_Brut (2005)'!$N14:$Q14)</f>
        <v>2071.6453235180138</v>
      </c>
      <c r="P18" s="255">
        <f>'PIB_Trimestriel_Brut (2005)'!P14*('PIB_Annuel (2016)'!$L133)/SUM('PIB_Trimestriel_Brut (2005)'!$N14:$Q14)</f>
        <v>2124.5574826143547</v>
      </c>
      <c r="Q18" s="255">
        <f>'PIB_Trimestriel_Brut (2005)'!Q14*('PIB_Annuel (2016)'!$L133)/SUM('PIB_Trimestriel_Brut (2005)'!$N14:$Q14)</f>
        <v>2016.6768593118957</v>
      </c>
      <c r="R18" s="255">
        <f>'PIB_Trimestriel_Brut (2005)'!R14*('PIB_Annuel (2016)'!$M133)/SUM('PIB_Trimestriel_Brut (2005)'!$R14:$U14)</f>
        <v>1516.5273948771428</v>
      </c>
      <c r="S18" s="255">
        <f>'PIB_Trimestriel_Brut (2005)'!S14*('PIB_Annuel (2016)'!$M133)/SUM('PIB_Trimestriel_Brut (2005)'!$R14:$U14)</f>
        <v>1541.320311194442</v>
      </c>
      <c r="T18" s="255">
        <f>'PIB_Trimestriel_Brut (2005)'!T14*('PIB_Annuel (2016)'!$M133)/SUM('PIB_Trimestriel_Brut (2005)'!$R14:$U14)</f>
        <v>1615.6471365442965</v>
      </c>
      <c r="U18" s="255">
        <f>'PIB_Trimestriel_Brut (2005)'!U14*('PIB_Annuel (2016)'!$M133)/SUM('PIB_Trimestriel_Brut (2005)'!$R14:$U14)</f>
        <v>1778.7082447508246</v>
      </c>
      <c r="V18" s="255">
        <f>'PIB_Trimestriel_Brut (2005)'!V14*('PIB_Annuel (2016)'!$N133)/SUM('PIB_Trimestriel_Brut (2005)'!$V14:$Y14)</f>
        <v>1438.1924670380599</v>
      </c>
      <c r="W18" s="255">
        <f>'PIB_Trimestriel_Brut (2005)'!W14*('PIB_Annuel (2016)'!$N133)/SUM('PIB_Trimestriel_Brut (2005)'!$V14:$Y14)</f>
        <v>1476.3234179771937</v>
      </c>
      <c r="X18" s="255">
        <f>'PIB_Trimestriel_Brut (2005)'!X14*('PIB_Annuel (2016)'!$N133)/SUM('PIB_Trimestriel_Brut (2005)'!$V14:$Y14)</f>
        <v>1649.4017556646177</v>
      </c>
      <c r="Y18" s="255">
        <f>'PIB_Trimestriel_Brut (2005)'!Y14*('PIB_Annuel (2016)'!$N133)/SUM('PIB_Trimestriel_Brut (2005)'!$V14:$Y14)</f>
        <v>1552.7334950685242</v>
      </c>
      <c r="Z18" s="255">
        <f>'PIB_Trimestriel_Brut (2005)'!Z14*('PIB_Annuel (2016)'!$O133)/SUM('PIB_Trimestriel_Brut (2005)'!$Z14:$AC14)</f>
        <v>923.27905262878198</v>
      </c>
      <c r="AA18" s="255">
        <f>'PIB_Trimestriel_Brut (2005)'!AA14*('PIB_Annuel (2016)'!$O133)/SUM('PIB_Trimestriel_Brut (2005)'!$Z14:$AC14)</f>
        <v>867.74841252688179</v>
      </c>
      <c r="AB18" s="255">
        <f>'PIB_Trimestriel_Brut (2005)'!AB14*('PIB_Annuel (2016)'!$O133)/SUM('PIB_Trimestriel_Brut (2005)'!$Z14:$AC14)</f>
        <v>888.18923327548066</v>
      </c>
      <c r="AC18" s="255">
        <f>'PIB_Trimestriel_Brut (2005)'!AC14*('PIB_Annuel (2016)'!$O133)/SUM('PIB_Trimestriel_Brut (2005)'!$Z14:$AC14)</f>
        <v>943.99391456880892</v>
      </c>
      <c r="AD18" s="255">
        <f>'PIB_Trimestriel_Brut (2005)'!AD14*('PIB_Annuel (2016)'!$P133)/SUM('PIB_Trimestriel_Brut (2005)'!$AD14:$AG14)</f>
        <v>856.30376255651947</v>
      </c>
      <c r="AE18" s="255">
        <f>'PIB_Trimestriel_Brut (2005)'!AE14*('PIB_Annuel (2016)'!$P133)/SUM('PIB_Trimestriel_Brut (2005)'!$AD14:$AG14)</f>
        <v>865.48433104523201</v>
      </c>
      <c r="AF18" s="255">
        <f>'PIB_Trimestriel_Brut (2005)'!AF14*('PIB_Annuel (2016)'!$P133)/SUM('PIB_Trimestriel_Brut (2005)'!$AD14:$AG14)</f>
        <v>846.94043394588391</v>
      </c>
      <c r="AG18" s="255">
        <f>'PIB_Trimestriel_Brut (2005)'!AG14*('PIB_Annuel (2016)'!$P133)/SUM('PIB_Trimestriel_Brut (2005)'!$AD14:$AG14)</f>
        <v>833.49512514761261</v>
      </c>
      <c r="AH18" s="255">
        <f>'PIB_Trimestriel_Brut (2005)'!AH14*('PIB_Annuel (2016)'!$Q133)/SUM('PIB_Trimestriel_Brut (2005)'!$AH14:$AK14)</f>
        <v>598.04982340866002</v>
      </c>
      <c r="AI18" s="255">
        <f>'PIB_Trimestriel_Brut (2005)'!AI14*('PIB_Annuel (2016)'!$Q133)/SUM('PIB_Trimestriel_Brut (2005)'!$AH14:$AK14)</f>
        <v>590.13487066777361</v>
      </c>
      <c r="AJ18" s="255">
        <f>'PIB_Trimestriel_Brut (2005)'!AJ14*('PIB_Annuel (2016)'!$Q133)/SUM('PIB_Trimestriel_Brut (2005)'!$AH14:$AK14)</f>
        <v>627.71650748571597</v>
      </c>
      <c r="AK18" s="255">
        <f>'PIB_Trimestriel_Brut (2005)'!AK14*('PIB_Annuel (2016)'!$Q133)/SUM('PIB_Trimestriel_Brut (2005)'!$AH14:$AK14)</f>
        <v>650.24935626982494</v>
      </c>
      <c r="AL18" s="255">
        <f>'PIB_Trimestriel_Brut (2005)'!AL14*('PIB_Annuel (2016)'!$R133)/SUM('PIB_Trimestriel_Brut (2005)'!$AL14:$AO14)</f>
        <v>711.96863112122196</v>
      </c>
      <c r="AM18" s="255">
        <f>'PIB_Trimestriel_Brut (2005)'!AM14*('PIB_Annuel (2016)'!$R133)/SUM('PIB_Trimestriel_Brut (2005)'!$AL14:$AO14)</f>
        <v>700.30537555389583</v>
      </c>
      <c r="AN18" s="255">
        <f>'PIB_Trimestriel_Brut (2005)'!AN14*('PIB_Annuel (2016)'!$R133)/SUM('PIB_Trimestriel_Brut (2005)'!$AL14:$AO14)</f>
        <v>681.94184657281255</v>
      </c>
      <c r="AO18" s="255">
        <f>'PIB_Trimestriel_Brut (2005)'!AO14*('PIB_Annuel (2016)'!$R133)/SUM('PIB_Trimestriel_Brut (2005)'!$AL14:$AO14)</f>
        <v>650.68640689626966</v>
      </c>
      <c r="AP18" s="255">
        <f>'PIB_Trimestriel_Brut (2005)'!AP14*('PIB_Annuel (2016)'!$S133)/SUM('PIB_Trimestriel_Brut (2005)'!$AP14:$AS14)</f>
        <v>612.84384451008509</v>
      </c>
      <c r="AQ18" s="255">
        <f>'PIB_Trimestriel_Brut (2005)'!AQ14*('PIB_Annuel (2016)'!$S133)/SUM('PIB_Trimestriel_Brut (2005)'!$AP14:$AS14)</f>
        <v>566.28492968160504</v>
      </c>
      <c r="AR18" s="255">
        <f>'PIB_Trimestriel_Brut (2005)'!AR14*('PIB_Annuel (2016)'!$S133)/SUM('PIB_Trimestriel_Brut (2005)'!$AP14:$AS14)</f>
        <v>588.24404681089902</v>
      </c>
      <c r="AS18" s="255">
        <f>'PIB_Trimestriel_Brut (2005)'!AS14*('PIB_Annuel (2016)'!$S133)/SUM('PIB_Trimestriel_Brut (2005)'!$AP14:$AS14)</f>
        <v>573.1354206717765</v>
      </c>
      <c r="AT18" s="255">
        <f>'PIB_Trimestriel_Brut (2005)'!AT14*('PIB_Annuel (2016)'!$T133)/SUM('PIB_Trimestriel_Brut (2005)'!$AT14:$AW14)</f>
        <v>443.12756631351016</v>
      </c>
      <c r="AU18" s="255">
        <f>'PIB_Trimestriel_Brut (2005)'!AU14*('PIB_Annuel (2016)'!$T133)/SUM('PIB_Trimestriel_Brut (2005)'!$AT14:$AW14)</f>
        <v>435.31754252886424</v>
      </c>
      <c r="AV18" s="255">
        <f>'PIB_Trimestriel_Brut (2005)'!AV14*('PIB_Annuel (2016)'!$T133)/SUM('PIB_Trimestriel_Brut (2005)'!$AT14:$AW14)</f>
        <v>423.72065008582638</v>
      </c>
      <c r="AW18" s="255">
        <f>'PIB_Trimestriel_Brut (2005)'!AW14*('PIB_Annuel (2016)'!$T133)/SUM('PIB_Trimestriel_Brut (2005)'!$AT14:$AW14)</f>
        <v>414.35574619780135</v>
      </c>
      <c r="AX18" s="255">
        <f>'PIB_Trimestriel_Brut (2005)'!AX14*('PIB_Annuel (2016)'!$U133)/SUM('PIB_Trimestriel_Brut (2005)'!$AX14:$BA14)</f>
        <v>147.97674640829194</v>
      </c>
      <c r="AY18" s="255">
        <f>'PIB_Trimestriel_Brut (2005)'!AY14*('PIB_Annuel (2016)'!$U133)/SUM('PIB_Trimestriel_Brut (2005)'!$AX14:$BA14)</f>
        <v>151.83555841028516</v>
      </c>
      <c r="AZ18" s="255">
        <f>'PIB_Trimestriel_Brut (2005)'!AZ14*('PIB_Annuel (2016)'!$U133)/SUM('PIB_Trimestriel_Brut (2005)'!$AX14:$BA14)</f>
        <v>152.44733287121937</v>
      </c>
      <c r="BA18" s="255">
        <f>'PIB_Trimestriel_Brut (2005)'!BA14*('PIB_Annuel (2016)'!$U133)/SUM('PIB_Trimestriel_Brut (2005)'!$AX14:$BA14)</f>
        <v>159.53459241587009</v>
      </c>
      <c r="BB18" s="255">
        <f>'PIB_Trimestriel_Brut (2005)'!BB14*('PIB_Annuel (2016)'!$V133)/SUM('PIB_Trimestriel_Brut (2005)'!$BB14:$BE14)</f>
        <v>171.37265961924817</v>
      </c>
      <c r="BC18" s="255">
        <f>'PIB_Trimestriel_Brut (2005)'!BC14*('PIB_Annuel (2016)'!$V133)/SUM('PIB_Trimestriel_Brut (2005)'!$BB14:$BE14)</f>
        <v>166.45319010233322</v>
      </c>
      <c r="BD18" s="255">
        <f>'PIB_Trimestriel_Brut (2005)'!BD14*('PIB_Annuel (2016)'!$V133)/SUM('PIB_Trimestriel_Brut (2005)'!$BB14:$BE14)</f>
        <v>167.11404763902601</v>
      </c>
      <c r="BE18" s="255">
        <f>'PIB_Trimestriel_Brut (2005)'!BE14*('PIB_Annuel (2016)'!$V133)/SUM('PIB_Trimestriel_Brut (2005)'!$BB14:$BE14)</f>
        <v>160.67935205394602</v>
      </c>
      <c r="BF18" s="255">
        <f>'PIB_Trimestriel_Brut (2005)'!BF14*('PIB_Annuel (2016)'!$W133)/SUM('PIB_Trimestriel_Brut (2005)'!$BF14:$BI14)</f>
        <v>138.59173274360435</v>
      </c>
      <c r="BG18" s="255">
        <f>'PIB_Trimestriel_Brut (2005)'!BG14*('PIB_Annuel (2016)'!$W133)/SUM('PIB_Trimestriel_Brut (2005)'!$BF14:$BI14)</f>
        <v>145.55799427469901</v>
      </c>
      <c r="BH18" s="255">
        <f>'PIB_Trimestriel_Brut (2005)'!BH14*('PIB_Annuel (2016)'!$W133)/SUM('PIB_Trimestriel_Brut (2005)'!$BF14:$BI14)</f>
        <v>172.05082611220868</v>
      </c>
      <c r="BI18" s="255">
        <f>'PIB_Trimestriel_Brut (2005)'!BI14*('PIB_Annuel (2016)'!$W133)/SUM('PIB_Trimestriel_Brut (2005)'!$BF14:$BI14)</f>
        <v>182.91365768838901</v>
      </c>
      <c r="BJ18" s="255">
        <f>'PIB_Trimestriel_Brut (2005)'!BJ14*('PIB_Annuel (2016)'!$X133)/SUM('PIB_Trimestriel_Brut (2005)'!$BJ14:$BM14)</f>
        <v>143.53764422784582</v>
      </c>
      <c r="BK18" s="255">
        <f>'PIB_Trimestriel_Brut (2005)'!BK14*('PIB_Annuel (2016)'!$X133)/SUM('PIB_Trimestriel_Brut (2005)'!$BJ14:$BM14)</f>
        <v>144.66847279394491</v>
      </c>
      <c r="BL18" s="255">
        <f>'PIB_Trimestriel_Brut (2005)'!BL14*('PIB_Annuel (2016)'!$X133)/SUM('PIB_Trimestriel_Brut (2005)'!$BJ14:$BM14)</f>
        <v>150.20063090027546</v>
      </c>
      <c r="BM18" s="255">
        <f>'PIB_Trimestriel_Brut (2005)'!BM14*('PIB_Annuel (2016)'!$X133)/SUM('PIB_Trimestriel_Brut (2005)'!$BJ14:$BM14)</f>
        <v>151.9658962366959</v>
      </c>
      <c r="BN18" s="255">
        <f>'PIB_Trimestriel_Brut (2005)'!BN14*('PIB_Annuel (2016)'!$Y133)/SUM('PIB_Trimestriel_Brut (2005)'!$BN14:$BQ14)</f>
        <v>147.36873339207457</v>
      </c>
      <c r="BO18" s="255">
        <f>'PIB_Trimestriel_Brut (2005)'!BO14*('PIB_Annuel (2016)'!$Y133)/SUM('PIB_Trimestriel_Brut (2005)'!$BN14:$BQ14)</f>
        <v>174.93672684111712</v>
      </c>
      <c r="BP18" s="255">
        <f>'PIB_Trimestriel_Brut (2005)'!BP14*('PIB_Annuel (2016)'!$Y133)/SUM('PIB_Trimestriel_Brut (2005)'!$BN14:$BQ14)</f>
        <v>177.97804665738997</v>
      </c>
      <c r="BQ18" s="255">
        <f>'PIB_Trimestriel_Brut (2005)'!BQ14*('PIB_Annuel (2016)'!$Y133)/SUM('PIB_Trimestriel_Brut (2005)'!$BN14:$BQ14)</f>
        <v>181.65533926880974</v>
      </c>
      <c r="BR18" s="255">
        <f>'PIB_Trimestriel_Brut (2005)'!BR14*('PIB_Annuel (2016)'!$Z133)/SUM('PIB_Trimestriel_Brut (2005)'!$BR14:$BU14)</f>
        <v>179.82665912519099</v>
      </c>
      <c r="BS18" s="255">
        <f>'PIB_Trimestriel_Brut (2005)'!BS14*('PIB_Annuel (2016)'!$Z133)/SUM('PIB_Trimestriel_Brut (2005)'!$BR14:$BU14)</f>
        <v>167.45088784802232</v>
      </c>
      <c r="BT18" s="255">
        <f>'PIB_Trimestriel_Brut (2005)'!BT14*('PIB_Annuel (2016)'!$Z133)/SUM('PIB_Trimestriel_Brut (2005)'!$BR14:$BU14)</f>
        <v>154.67318819067847</v>
      </c>
      <c r="BU18" s="255">
        <f>'PIB_Trimestriel_Brut (2005)'!BU14*('PIB_Annuel (2016)'!$Z133)/SUM('PIB_Trimestriel_Brut (2005)'!$BR14:$BU14)</f>
        <v>150.46926483610818</v>
      </c>
      <c r="BV18" s="170">
        <v>140.03134904564922</v>
      </c>
      <c r="BW18" s="170">
        <v>137.47414842832464</v>
      </c>
      <c r="BX18" s="170">
        <v>125.53664607869678</v>
      </c>
      <c r="BY18" s="170">
        <v>124.14085644732928</v>
      </c>
      <c r="BZ18" s="171">
        <v>118.8254084700385</v>
      </c>
      <c r="CA18" s="171">
        <v>127.0039811997276</v>
      </c>
      <c r="CB18" s="171">
        <v>133.25604659414827</v>
      </c>
      <c r="CC18" s="171">
        <v>132.31539688003201</v>
      </c>
      <c r="CD18" s="171">
        <v>136.60194455195833</v>
      </c>
      <c r="CE18" s="171">
        <v>133.15027821819757</v>
      </c>
      <c r="CF18" s="171">
        <v>139.74191021937128</v>
      </c>
      <c r="CG18" s="171">
        <v>144.65256013106861</v>
      </c>
      <c r="CH18" s="171">
        <v>148.54694554888928</v>
      </c>
      <c r="CI18" s="171">
        <v>141.9825410634584</v>
      </c>
      <c r="CJ18" s="171">
        <v>138.67507849261992</v>
      </c>
      <c r="CK18" s="171">
        <v>142.14996320353862</v>
      </c>
      <c r="CL18" s="171">
        <v>141.38202155357226</v>
      </c>
    </row>
    <row r="19" spans="1:90" x14ac:dyDescent="0.3">
      <c r="A19" s="178" t="s">
        <v>231</v>
      </c>
      <c r="B19" s="255">
        <f>'PIB_Trimestriel_Brut (2005)'!B15*('PIB_Annuel (2016)'!$I134)/SUM('PIB_Trimestriel_Brut (2005)'!$B15:$E15)</f>
        <v>156.92538954973389</v>
      </c>
      <c r="C19" s="255">
        <f>'PIB_Trimestriel_Brut (2005)'!C15*('PIB_Annuel (2016)'!$I134)/SUM('PIB_Trimestriel_Brut (2005)'!$B15:$E15)</f>
        <v>170.11179900338593</v>
      </c>
      <c r="D19" s="255">
        <f>'PIB_Trimestriel_Brut (2005)'!D15*('PIB_Annuel (2016)'!$I134)/SUM('PIB_Trimestriel_Brut (2005)'!$B15:$E15)</f>
        <v>155.29200048164486</v>
      </c>
      <c r="E19" s="255">
        <f>'PIB_Trimestriel_Brut (2005)'!E15*('PIB_Annuel (2016)'!$I134)/SUM('PIB_Trimestriel_Brut (2005)'!$B15:$E15)</f>
        <v>167.40246893580942</v>
      </c>
      <c r="F19" s="255">
        <f>'PIB_Trimestriel_Brut (2005)'!F15*('PIB_Annuel (2016)'!$J134)/SUM('PIB_Trimestriel_Brut (2005)'!$F15:$I15)</f>
        <v>157.66514671320408</v>
      </c>
      <c r="G19" s="255">
        <f>'PIB_Trimestriel_Brut (2005)'!G15*('PIB_Annuel (2016)'!$J134)/SUM('PIB_Trimestriel_Brut (2005)'!$F15:$I15)</f>
        <v>159.12264345579587</v>
      </c>
      <c r="H19" s="255">
        <f>'PIB_Trimestriel_Brut (2005)'!H15*('PIB_Annuel (2016)'!$J134)/SUM('PIB_Trimestriel_Brut (2005)'!$F15:$I15)</f>
        <v>171.52713491204074</v>
      </c>
      <c r="I19" s="255">
        <f>'PIB_Trimestriel_Brut (2005)'!I15*('PIB_Annuel (2016)'!$J134)/SUM('PIB_Trimestriel_Brut (2005)'!$F15:$I15)</f>
        <v>173.53128220288616</v>
      </c>
      <c r="J19" s="255">
        <f>'PIB_Trimestriel_Brut (2005)'!J15*('PIB_Annuel (2016)'!$K134)/SUM('PIB_Trimestriel_Brut (2005)'!$J15:$M15)</f>
        <v>166.78026678607779</v>
      </c>
      <c r="K19" s="255">
        <f>'PIB_Trimestriel_Brut (2005)'!K15*('PIB_Annuel (2016)'!$K134)/SUM('PIB_Trimestriel_Brut (2005)'!$J15:$M15)</f>
        <v>188.17925484888229</v>
      </c>
      <c r="L19" s="255">
        <f>'PIB_Trimestriel_Brut (2005)'!L15*('PIB_Annuel (2016)'!$K134)/SUM('PIB_Trimestriel_Brut (2005)'!$J15:$M15)</f>
        <v>161.74064596789728</v>
      </c>
      <c r="M19" s="255">
        <f>'PIB_Trimestriel_Brut (2005)'!M15*('PIB_Annuel (2016)'!$K134)/SUM('PIB_Trimestriel_Brut (2005)'!$J15:$M15)</f>
        <v>157.21442844104715</v>
      </c>
      <c r="N19" s="255">
        <f>'PIB_Trimestriel_Brut (2005)'!N15*('PIB_Annuel (2016)'!$L134)/SUM('PIB_Trimestriel_Brut (2005)'!$N15:$Q15)</f>
        <v>218.91187100571952</v>
      </c>
      <c r="O19" s="255">
        <f>'PIB_Trimestriel_Brut (2005)'!O15*('PIB_Annuel (2016)'!$L134)/SUM('PIB_Trimestriel_Brut (2005)'!$N15:$Q15)</f>
        <v>192.02613715051422</v>
      </c>
      <c r="P19" s="255">
        <f>'PIB_Trimestriel_Brut (2005)'!P15*('PIB_Annuel (2016)'!$L134)/SUM('PIB_Trimestriel_Brut (2005)'!$N15:$Q15)</f>
        <v>180.94508477485508</v>
      </c>
      <c r="Q19" s="255">
        <f>'PIB_Trimestriel_Brut (2005)'!Q15*('PIB_Annuel (2016)'!$L134)/SUM('PIB_Trimestriel_Brut (2005)'!$N15:$Q15)</f>
        <v>189.92454376422396</v>
      </c>
      <c r="R19" s="255">
        <f>'PIB_Trimestriel_Brut (2005)'!R15*('PIB_Annuel (2016)'!$M134)/SUM('PIB_Trimestriel_Brut (2005)'!$R15:$U15)</f>
        <v>230.50495211446503</v>
      </c>
      <c r="S19" s="255">
        <f>'PIB_Trimestriel_Brut (2005)'!S15*('PIB_Annuel (2016)'!$M134)/SUM('PIB_Trimestriel_Brut (2005)'!$R15:$U15)</f>
        <v>222.9755091982498</v>
      </c>
      <c r="T19" s="255">
        <f>'PIB_Trimestriel_Brut (2005)'!T15*('PIB_Annuel (2016)'!$M134)/SUM('PIB_Trimestriel_Brut (2005)'!$R15:$U15)</f>
        <v>195.51048408898885</v>
      </c>
      <c r="U19" s="255">
        <f>'PIB_Trimestriel_Brut (2005)'!U15*('PIB_Annuel (2016)'!$M134)/SUM('PIB_Trimestriel_Brut (2005)'!$R15:$U15)</f>
        <v>202.63785394973743</v>
      </c>
      <c r="V19" s="255">
        <f>'PIB_Trimestriel_Brut (2005)'!V15*('PIB_Annuel (2016)'!$N134)/SUM('PIB_Trimestriel_Brut (2005)'!$V15:$Y15)</f>
        <v>226.89719129553421</v>
      </c>
      <c r="W19" s="255">
        <f>'PIB_Trimestriel_Brut (2005)'!W15*('PIB_Annuel (2016)'!$N134)/SUM('PIB_Trimestriel_Brut (2005)'!$V15:$Y15)</f>
        <v>213.43361567875004</v>
      </c>
      <c r="X19" s="255">
        <f>'PIB_Trimestriel_Brut (2005)'!X15*('PIB_Annuel (2016)'!$N134)/SUM('PIB_Trimestriel_Brut (2005)'!$V15:$Y15)</f>
        <v>204.73362129203147</v>
      </c>
      <c r="Y19" s="255">
        <f>'PIB_Trimestriel_Brut (2005)'!Y15*('PIB_Annuel (2016)'!$N134)/SUM('PIB_Trimestriel_Brut (2005)'!$V15:$Y15)</f>
        <v>216.2191465827666</v>
      </c>
      <c r="Z19" s="255">
        <f>'PIB_Trimestriel_Brut (2005)'!Z15*('PIB_Annuel (2016)'!$O134)/SUM('PIB_Trimestriel_Brut (2005)'!$Z15:$AC15)</f>
        <v>212.06723285726113</v>
      </c>
      <c r="AA19" s="255">
        <f>'PIB_Trimestriel_Brut (2005)'!AA15*('PIB_Annuel (2016)'!$O134)/SUM('PIB_Trimestriel_Brut (2005)'!$Z15:$AC15)</f>
        <v>209.87387546560376</v>
      </c>
      <c r="AB19" s="255">
        <f>'PIB_Trimestriel_Brut (2005)'!AB15*('PIB_Annuel (2016)'!$O134)/SUM('PIB_Trimestriel_Brut (2005)'!$Z15:$AC15)</f>
        <v>208.6097736072694</v>
      </c>
      <c r="AC19" s="255">
        <f>'PIB_Trimestriel_Brut (2005)'!AC15*('PIB_Annuel (2016)'!$O134)/SUM('PIB_Trimestriel_Brut (2005)'!$Z15:$AC15)</f>
        <v>209.44214645721286</v>
      </c>
      <c r="AD19" s="255">
        <f>'PIB_Trimestriel_Brut (2005)'!AD15*('PIB_Annuel (2016)'!$P134)/SUM('PIB_Trimestriel_Brut (2005)'!$AD15:$AG15)</f>
        <v>218.58739717561963</v>
      </c>
      <c r="AE19" s="255">
        <f>'PIB_Trimestriel_Brut (2005)'!AE15*('PIB_Annuel (2016)'!$P134)/SUM('PIB_Trimestriel_Brut (2005)'!$AD15:$AG15)</f>
        <v>220.25933062345959</v>
      </c>
      <c r="AF19" s="255">
        <f>'PIB_Trimestriel_Brut (2005)'!AF15*('PIB_Annuel (2016)'!$P134)/SUM('PIB_Trimestriel_Brut (2005)'!$AD15:$AG15)</f>
        <v>196.80594525875205</v>
      </c>
      <c r="AG19" s="255">
        <f>'PIB_Trimestriel_Brut (2005)'!AG15*('PIB_Annuel (2016)'!$P134)/SUM('PIB_Trimestriel_Brut (2005)'!$AD15:$AG15)</f>
        <v>211.52803396651066</v>
      </c>
      <c r="AH19" s="255">
        <f>'PIB_Trimestriel_Brut (2005)'!AH15*('PIB_Annuel (2016)'!$Q134)/SUM('PIB_Trimestriel_Brut (2005)'!$AH15:$AK15)</f>
        <v>255.41240419190288</v>
      </c>
      <c r="AI19" s="255">
        <f>'PIB_Trimestriel_Brut (2005)'!AI15*('PIB_Annuel (2016)'!$Q134)/SUM('PIB_Trimestriel_Brut (2005)'!$AH15:$AK15)</f>
        <v>231.70675144250731</v>
      </c>
      <c r="AJ19" s="255">
        <f>'PIB_Trimestriel_Brut (2005)'!AJ15*('PIB_Annuel (2016)'!$Q134)/SUM('PIB_Trimestriel_Brut (2005)'!$AH15:$AK15)</f>
        <v>207.09520428608687</v>
      </c>
      <c r="AK19" s="255">
        <f>'PIB_Trimestriel_Brut (2005)'!AK15*('PIB_Annuel (2016)'!$Q134)/SUM('PIB_Trimestriel_Brut (2005)'!$AH15:$AK15)</f>
        <v>215.46714923567365</v>
      </c>
      <c r="AL19" s="255">
        <f>'PIB_Trimestriel_Brut (2005)'!AL15*('PIB_Annuel (2016)'!$R134)/SUM('PIB_Trimestriel_Brut (2005)'!$AL15:$AO15)</f>
        <v>256.4037909623201</v>
      </c>
      <c r="AM19" s="255">
        <f>'PIB_Trimestriel_Brut (2005)'!AM15*('PIB_Annuel (2016)'!$R134)/SUM('PIB_Trimestriel_Brut (2005)'!$AL15:$AO15)</f>
        <v>281.45969629033544</v>
      </c>
      <c r="AN19" s="255">
        <f>'PIB_Trimestriel_Brut (2005)'!AN15*('PIB_Annuel (2016)'!$R134)/SUM('PIB_Trimestriel_Brut (2005)'!$AL15:$AO15)</f>
        <v>214.32206236586083</v>
      </c>
      <c r="AO19" s="255">
        <f>'PIB_Trimestriel_Brut (2005)'!AO15*('PIB_Annuel (2016)'!$R134)/SUM('PIB_Trimestriel_Brut (2005)'!$AL15:$AO15)</f>
        <v>227.1755077598454</v>
      </c>
      <c r="AP19" s="255">
        <f>'PIB_Trimestriel_Brut (2005)'!AP15*('PIB_Annuel (2016)'!$S134)/SUM('PIB_Trimestriel_Brut (2005)'!$AP15:$AS15)</f>
        <v>266.24458452454093</v>
      </c>
      <c r="AQ19" s="255">
        <f>'PIB_Trimestriel_Brut (2005)'!AQ15*('PIB_Annuel (2016)'!$S134)/SUM('PIB_Trimestriel_Brut (2005)'!$AP15:$AS15)</f>
        <v>263.92713146935949</v>
      </c>
      <c r="AR19" s="255">
        <f>'PIB_Trimestriel_Brut (2005)'!AR15*('PIB_Annuel (2016)'!$S134)/SUM('PIB_Trimestriel_Brut (2005)'!$AP15:$AS15)</f>
        <v>239.82881953931096</v>
      </c>
      <c r="AS19" s="255">
        <f>'PIB_Trimestriel_Brut (2005)'!AS15*('PIB_Annuel (2016)'!$S134)/SUM('PIB_Trimestriel_Brut (2005)'!$AP15:$AS15)</f>
        <v>255.63032962103466</v>
      </c>
      <c r="AT19" s="255">
        <f>'PIB_Trimestriel_Brut (2005)'!AT15*('PIB_Annuel (2016)'!$T134)/SUM('PIB_Trimestriel_Brut (2005)'!$AT15:$AW15)</f>
        <v>278.78801963223168</v>
      </c>
      <c r="AU19" s="255">
        <f>'PIB_Trimestriel_Brut (2005)'!AU15*('PIB_Annuel (2016)'!$T134)/SUM('PIB_Trimestriel_Brut (2005)'!$AT15:$AW15)</f>
        <v>250.68342138380433</v>
      </c>
      <c r="AV19" s="255">
        <f>'PIB_Trimestriel_Brut (2005)'!AV15*('PIB_Annuel (2016)'!$T134)/SUM('PIB_Trimestriel_Brut (2005)'!$AT15:$AW15)</f>
        <v>242.69270063453791</v>
      </c>
      <c r="AW19" s="255">
        <f>'PIB_Trimestriel_Brut (2005)'!AW15*('PIB_Annuel (2016)'!$T134)/SUM('PIB_Trimestriel_Brut (2005)'!$AT15:$AW15)</f>
        <v>261.2697208829569</v>
      </c>
      <c r="AX19" s="255">
        <f>'PIB_Trimestriel_Brut (2005)'!AX15*('PIB_Annuel (2016)'!$U134)/SUM('PIB_Trimestriel_Brut (2005)'!$AX15:$BA15)</f>
        <v>293.58532102261222</v>
      </c>
      <c r="AY19" s="255">
        <f>'PIB_Trimestriel_Brut (2005)'!AY15*('PIB_Annuel (2016)'!$U134)/SUM('PIB_Trimestriel_Brut (2005)'!$AX15:$BA15)</f>
        <v>279.65599227922149</v>
      </c>
      <c r="AZ19" s="255">
        <f>'PIB_Trimestriel_Brut (2005)'!AZ15*('PIB_Annuel (2016)'!$U134)/SUM('PIB_Trimestriel_Brut (2005)'!$AX15:$BA15)</f>
        <v>262.41394358845218</v>
      </c>
      <c r="BA19" s="255">
        <f>'PIB_Trimestriel_Brut (2005)'!BA15*('PIB_Annuel (2016)'!$U134)/SUM('PIB_Trimestriel_Brut (2005)'!$AX15:$BA15)</f>
        <v>280.47796672998231</v>
      </c>
      <c r="BB19" s="255">
        <f>'PIB_Trimestriel_Brut (2005)'!BB15*('PIB_Annuel (2016)'!$V134)/SUM('PIB_Trimestriel_Brut (2005)'!$BB15:$BE15)</f>
        <v>309.42740423447401</v>
      </c>
      <c r="BC19" s="255">
        <f>'PIB_Trimestriel_Brut (2005)'!BC15*('PIB_Annuel (2016)'!$V134)/SUM('PIB_Trimestriel_Brut (2005)'!$BB15:$BE15)</f>
        <v>290.47970178974441</v>
      </c>
      <c r="BD19" s="255">
        <f>'PIB_Trimestriel_Brut (2005)'!BD15*('PIB_Annuel (2016)'!$V134)/SUM('PIB_Trimestriel_Brut (2005)'!$BB15:$BE15)</f>
        <v>285.63701482824979</v>
      </c>
      <c r="BE19" s="255">
        <f>'PIB_Trimestriel_Brut (2005)'!BE15*('PIB_Annuel (2016)'!$V134)/SUM('PIB_Trimestriel_Brut (2005)'!$BB15:$BE15)</f>
        <v>309.83055515254114</v>
      </c>
      <c r="BF19" s="255">
        <f>'PIB_Trimestriel_Brut (2005)'!BF15*('PIB_Annuel (2016)'!$W134)/SUM('PIB_Trimestriel_Brut (2005)'!$BF15:$BI15)</f>
        <v>321.27535326480756</v>
      </c>
      <c r="BG19" s="255">
        <f>'PIB_Trimestriel_Brut (2005)'!BG15*('PIB_Annuel (2016)'!$W134)/SUM('PIB_Trimestriel_Brut (2005)'!$BF15:$BI15)</f>
        <v>303.6397270086178</v>
      </c>
      <c r="BH19" s="255">
        <f>'PIB_Trimestriel_Brut (2005)'!BH15*('PIB_Annuel (2016)'!$W134)/SUM('PIB_Trimestriel_Brut (2005)'!$BF15:$BI15)</f>
        <v>299.18811873963136</v>
      </c>
      <c r="BI19" s="255">
        <f>'PIB_Trimestriel_Brut (2005)'!BI15*('PIB_Annuel (2016)'!$W134)/SUM('PIB_Trimestriel_Brut (2005)'!$BF15:$BI15)</f>
        <v>333.73537110058396</v>
      </c>
      <c r="BJ19" s="255">
        <f>'PIB_Trimestriel_Brut (2005)'!BJ15*('PIB_Annuel (2016)'!$X134)/SUM('PIB_Trimestriel_Brut (2005)'!$BJ15:$BM15)</f>
        <v>316.20107390591647</v>
      </c>
      <c r="BK19" s="255">
        <f>'PIB_Trimestriel_Brut (2005)'!BK15*('PIB_Annuel (2016)'!$X134)/SUM('PIB_Trimestriel_Brut (2005)'!$BJ15:$BM15)</f>
        <v>314.71941752128464</v>
      </c>
      <c r="BL19" s="255">
        <f>'PIB_Trimestriel_Brut (2005)'!BL15*('PIB_Annuel (2016)'!$X134)/SUM('PIB_Trimestriel_Brut (2005)'!$BJ15:$BM15)</f>
        <v>301.21037667063337</v>
      </c>
      <c r="BM19" s="255">
        <f>'PIB_Trimestriel_Brut (2005)'!BM15*('PIB_Annuel (2016)'!$X134)/SUM('PIB_Trimestriel_Brut (2005)'!$BJ15:$BM15)</f>
        <v>324.72180937805393</v>
      </c>
      <c r="BN19" s="255">
        <f>'PIB_Trimestriel_Brut (2005)'!BN15*('PIB_Annuel (2016)'!$Y134)/SUM('PIB_Trimestriel_Brut (2005)'!$BN15:$BQ15)</f>
        <v>343.79722360349621</v>
      </c>
      <c r="BO19" s="255">
        <f>'PIB_Trimestriel_Brut (2005)'!BO15*('PIB_Annuel (2016)'!$Y134)/SUM('PIB_Trimestriel_Brut (2005)'!$BN15:$BQ15)</f>
        <v>321.45760184020747</v>
      </c>
      <c r="BP19" s="255">
        <f>'PIB_Trimestriel_Brut (2005)'!BP15*('PIB_Annuel (2016)'!$Y134)/SUM('PIB_Trimestriel_Brut (2005)'!$BN15:$BQ15)</f>
        <v>296.79301497110964</v>
      </c>
      <c r="BQ19" s="255">
        <f>'PIB_Trimestriel_Brut (2005)'!BQ15*('PIB_Annuel (2016)'!$Y134)/SUM('PIB_Trimestriel_Brut (2005)'!$BN15:$BQ15)</f>
        <v>319.3812180444769</v>
      </c>
      <c r="BR19" s="255">
        <f>'PIB_Trimestriel_Brut (2005)'!BR15*('PIB_Annuel (2016)'!$Z134)/SUM('PIB_Trimestriel_Brut (2005)'!$BR15:$BU15)</f>
        <v>368.02785520517273</v>
      </c>
      <c r="BS19" s="255">
        <f>'PIB_Trimestriel_Brut (2005)'!BS15*('PIB_Annuel (2016)'!$Z134)/SUM('PIB_Trimestriel_Brut (2005)'!$BR15:$BU15)</f>
        <v>326.93454040328629</v>
      </c>
      <c r="BT19" s="255">
        <f>'PIB_Trimestriel_Brut (2005)'!BT15*('PIB_Annuel (2016)'!$Z134)/SUM('PIB_Trimestriel_Brut (2005)'!$BR15:$BU15)</f>
        <v>309.38253585312486</v>
      </c>
      <c r="BU19" s="255">
        <f>'PIB_Trimestriel_Brut (2005)'!BU15*('PIB_Annuel (2016)'!$Z134)/SUM('PIB_Trimestriel_Brut (2005)'!$BR15:$BU15)</f>
        <v>341.08006853841636</v>
      </c>
      <c r="BV19" s="170">
        <v>371.13359973729797</v>
      </c>
      <c r="BW19" s="170">
        <v>360.00068966670665</v>
      </c>
      <c r="BX19" s="170">
        <v>330.87427075973721</v>
      </c>
      <c r="BY19" s="170">
        <v>342.35843983625813</v>
      </c>
      <c r="BZ19" s="171">
        <v>361.86397223535494</v>
      </c>
      <c r="CA19" s="171">
        <v>372.33848005671695</v>
      </c>
      <c r="CB19" s="171">
        <v>353.0182173403436</v>
      </c>
      <c r="CC19" s="171">
        <v>338.46625771920691</v>
      </c>
      <c r="CD19" s="171">
        <v>369.33304945780867</v>
      </c>
      <c r="CE19" s="171">
        <v>376.36758038581866</v>
      </c>
      <c r="CF19" s="171">
        <v>356.67878531196919</v>
      </c>
      <c r="CG19" s="171">
        <v>356.94368020600581</v>
      </c>
      <c r="CH19" s="171">
        <v>389.70822680411698</v>
      </c>
      <c r="CI19" s="171">
        <v>393.74075500420389</v>
      </c>
      <c r="CJ19" s="171">
        <v>364.16804654211768</v>
      </c>
      <c r="CK19" s="171">
        <v>363.74414463979139</v>
      </c>
      <c r="CL19" s="171">
        <v>406.35194065320616</v>
      </c>
    </row>
    <row r="20" spans="1:90" x14ac:dyDescent="0.3">
      <c r="A20" s="178" t="s">
        <v>232</v>
      </c>
      <c r="B20" s="255">
        <f>'PIB_Trimestriel_Brut (2005)'!B16*('PIB_Annuel (2016)'!$I135)/SUM('PIB_Trimestriel_Brut (2005)'!$B16:$E16)</f>
        <v>88.829807680664302</v>
      </c>
      <c r="C20" s="255">
        <f>'PIB_Trimestriel_Brut (2005)'!C16*('PIB_Annuel (2016)'!$I135)/SUM('PIB_Trimestriel_Brut (2005)'!$B16:$E16)</f>
        <v>102.59725281389834</v>
      </c>
      <c r="D20" s="255">
        <f>'PIB_Trimestriel_Brut (2005)'!D16*('PIB_Annuel (2016)'!$I135)/SUM('PIB_Trimestriel_Brut (2005)'!$B16:$E16)</f>
        <v>110.6281326809501</v>
      </c>
      <c r="E20" s="255">
        <f>'PIB_Trimestriel_Brut (2005)'!E16*('PIB_Annuel (2016)'!$I135)/SUM('PIB_Trimestriel_Brut (2005)'!$B16:$E16)</f>
        <v>119.66161265710114</v>
      </c>
      <c r="F20" s="255">
        <f>'PIB_Trimestriel_Brut (2005)'!F16*('PIB_Annuel (2016)'!$J135)/SUM('PIB_Trimestriel_Brut (2005)'!$F16:$I16)</f>
        <v>110.76601323908001</v>
      </c>
      <c r="G20" s="255">
        <f>'PIB_Trimestriel_Brut (2005)'!G16*('PIB_Annuel (2016)'!$J135)/SUM('PIB_Trimestriel_Brut (2005)'!$F16:$I16)</f>
        <v>123.53827080975637</v>
      </c>
      <c r="H20" s="255">
        <f>'PIB_Trimestriel_Brut (2005)'!H16*('PIB_Annuel (2016)'!$J135)/SUM('PIB_Trimestriel_Brut (2005)'!$F16:$I16)</f>
        <v>124.75127488912618</v>
      </c>
      <c r="I20" s="255">
        <f>'PIB_Trimestriel_Brut (2005)'!I16*('PIB_Annuel (2016)'!$J135)/SUM('PIB_Trimestriel_Brut (2005)'!$F16:$I16)</f>
        <v>114.71793988514659</v>
      </c>
      <c r="J20" s="255">
        <f>'PIB_Trimestriel_Brut (2005)'!J16*('PIB_Annuel (2016)'!$K135)/SUM('PIB_Trimestriel_Brut (2005)'!$J16:$M16)</f>
        <v>145.94568641834377</v>
      </c>
      <c r="K20" s="255">
        <f>'PIB_Trimestriel_Brut (2005)'!K16*('PIB_Annuel (2016)'!$K135)/SUM('PIB_Trimestriel_Brut (2005)'!$J16:$M16)</f>
        <v>151.72446732556691</v>
      </c>
      <c r="L20" s="255">
        <f>'PIB_Trimestriel_Brut (2005)'!L16*('PIB_Annuel (2016)'!$K135)/SUM('PIB_Trimestriel_Brut (2005)'!$J16:$M16)</f>
        <v>156.26981903551555</v>
      </c>
      <c r="M20" s="255">
        <f>'PIB_Trimestriel_Brut (2005)'!M16*('PIB_Annuel (2016)'!$K135)/SUM('PIB_Trimestriel_Brut (2005)'!$J16:$M16)</f>
        <v>147.0105221584605</v>
      </c>
      <c r="N20" s="255">
        <f>'PIB_Trimestriel_Brut (2005)'!N16*('PIB_Annuel (2016)'!$L135)/SUM('PIB_Trimestriel_Brut (2005)'!$N16:$Q16)</f>
        <v>149.61980593293333</v>
      </c>
      <c r="O20" s="255">
        <f>'PIB_Trimestriel_Brut (2005)'!O16*('PIB_Annuel (2016)'!$L135)/SUM('PIB_Trimestriel_Brut (2005)'!$N16:$Q16)</f>
        <v>170.77769771168252</v>
      </c>
      <c r="P20" s="255">
        <f>'PIB_Trimestriel_Brut (2005)'!P16*('PIB_Annuel (2016)'!$L135)/SUM('PIB_Trimestriel_Brut (2005)'!$N16:$Q16)</f>
        <v>184.75798249179681</v>
      </c>
      <c r="Q20" s="255">
        <f>'PIB_Trimestriel_Brut (2005)'!Q16*('PIB_Annuel (2016)'!$L135)/SUM('PIB_Trimestriel_Brut (2005)'!$N16:$Q16)</f>
        <v>176.06935961413012</v>
      </c>
      <c r="R20" s="255">
        <f>'PIB_Trimestriel_Brut (2005)'!R16*('PIB_Annuel (2016)'!$M135)/SUM('PIB_Trimestriel_Brut (2005)'!$R16:$U16)</f>
        <v>172.29372797000593</v>
      </c>
      <c r="S20" s="255">
        <f>'PIB_Trimestriel_Brut (2005)'!S16*('PIB_Annuel (2016)'!$M135)/SUM('PIB_Trimestriel_Brut (2005)'!$R16:$U16)</f>
        <v>176.09702459507582</v>
      </c>
      <c r="T20" s="255">
        <f>'PIB_Trimestriel_Brut (2005)'!T16*('PIB_Annuel (2016)'!$M135)/SUM('PIB_Trimestriel_Brut (2005)'!$R16:$U16)</f>
        <v>183.2631237792277</v>
      </c>
      <c r="U20" s="255">
        <f>'PIB_Trimestriel_Brut (2005)'!U16*('PIB_Annuel (2016)'!$M135)/SUM('PIB_Trimestriel_Brut (2005)'!$R16:$U16)</f>
        <v>190.63004301772176</v>
      </c>
      <c r="V20" s="255">
        <f>'PIB_Trimestriel_Brut (2005)'!V16*('PIB_Annuel (2016)'!$N135)/SUM('PIB_Trimestriel_Brut (2005)'!$V16:$Y16)</f>
        <v>209.45683381452696</v>
      </c>
      <c r="W20" s="255">
        <f>'PIB_Trimestriel_Brut (2005)'!W16*('PIB_Annuel (2016)'!$N135)/SUM('PIB_Trimestriel_Brut (2005)'!$V16:$Y16)</f>
        <v>202.93057549031622</v>
      </c>
      <c r="X20" s="255">
        <f>'PIB_Trimestriel_Brut (2005)'!X16*('PIB_Annuel (2016)'!$N135)/SUM('PIB_Trimestriel_Brut (2005)'!$V16:$Y16)</f>
        <v>205.56381213393837</v>
      </c>
      <c r="Y20" s="255">
        <f>'PIB_Trimestriel_Brut (2005)'!Y16*('PIB_Annuel (2016)'!$N135)/SUM('PIB_Trimestriel_Brut (2005)'!$V16:$Y16)</f>
        <v>193.23373669633173</v>
      </c>
      <c r="Z20" s="255">
        <f>'PIB_Trimestriel_Brut (2005)'!Z16*('PIB_Annuel (2016)'!$O135)/SUM('PIB_Trimestriel_Brut (2005)'!$Z16:$AC16)</f>
        <v>194.40674875135718</v>
      </c>
      <c r="AA20" s="255">
        <f>'PIB_Trimestriel_Brut (2005)'!AA16*('PIB_Annuel (2016)'!$O135)/SUM('PIB_Trimestriel_Brut (2005)'!$Z16:$AC16)</f>
        <v>197.94407537470281</v>
      </c>
      <c r="AB20" s="255">
        <f>'PIB_Trimestriel_Brut (2005)'!AB16*('PIB_Annuel (2016)'!$O135)/SUM('PIB_Trimestriel_Brut (2005)'!$Z16:$AC16)</f>
        <v>233.62878326231481</v>
      </c>
      <c r="AC20" s="255">
        <f>'PIB_Trimestriel_Brut (2005)'!AC16*('PIB_Annuel (2016)'!$O135)/SUM('PIB_Trimestriel_Brut (2005)'!$Z16:$AC16)</f>
        <v>228.01306004954242</v>
      </c>
      <c r="AD20" s="255">
        <f>'PIB_Trimestriel_Brut (2005)'!AD16*('PIB_Annuel (2016)'!$P135)/SUM('PIB_Trimestriel_Brut (2005)'!$AD16:$AG16)</f>
        <v>237.86957569267588</v>
      </c>
      <c r="AE20" s="255">
        <f>'PIB_Trimestriel_Brut (2005)'!AE16*('PIB_Annuel (2016)'!$P135)/SUM('PIB_Trimestriel_Brut (2005)'!$AD16:$AG16)</f>
        <v>221.2498969955096</v>
      </c>
      <c r="AF20" s="255">
        <f>'PIB_Trimestriel_Brut (2005)'!AF16*('PIB_Annuel (2016)'!$P135)/SUM('PIB_Trimestriel_Brut (2005)'!$AD16:$AG16)</f>
        <v>233.19673390454625</v>
      </c>
      <c r="AG20" s="255">
        <f>'PIB_Trimestriel_Brut (2005)'!AG16*('PIB_Annuel (2016)'!$P135)/SUM('PIB_Trimestriel_Brut (2005)'!$AD16:$AG16)</f>
        <v>280.40199494203506</v>
      </c>
      <c r="AH20" s="255">
        <f>'PIB_Trimestriel_Brut (2005)'!AH16*('PIB_Annuel (2016)'!$Q135)/SUM('PIB_Trimestriel_Brut (2005)'!$AH16:$AK16)</f>
        <v>238.92093478374457</v>
      </c>
      <c r="AI20" s="255">
        <f>'PIB_Trimestriel_Brut (2005)'!AI16*('PIB_Annuel (2016)'!$Q135)/SUM('PIB_Trimestriel_Brut (2005)'!$AH16:$AK16)</f>
        <v>253.85762059667465</v>
      </c>
      <c r="AJ20" s="255">
        <f>'PIB_Trimestriel_Brut (2005)'!AJ16*('PIB_Annuel (2016)'!$Q135)/SUM('PIB_Trimestriel_Brut (2005)'!$AH16:$AK16)</f>
        <v>282.06150895491061</v>
      </c>
      <c r="AK20" s="255">
        <f>'PIB_Trimestriel_Brut (2005)'!AK16*('PIB_Annuel (2016)'!$Q135)/SUM('PIB_Trimestriel_Brut (2005)'!$AH16:$AK16)</f>
        <v>245.4557938517483</v>
      </c>
      <c r="AL20" s="255">
        <f>'PIB_Trimestriel_Brut (2005)'!AL16*('PIB_Annuel (2016)'!$R135)/SUM('PIB_Trimestriel_Brut (2005)'!$AL16:$AO16)</f>
        <v>206.76436003378697</v>
      </c>
      <c r="AM20" s="255">
        <f>'PIB_Trimestriel_Brut (2005)'!AM16*('PIB_Annuel (2016)'!$R135)/SUM('PIB_Trimestriel_Brut (2005)'!$AL16:$AO16)</f>
        <v>244.08953773511709</v>
      </c>
      <c r="AN20" s="255">
        <f>'PIB_Trimestriel_Brut (2005)'!AN16*('PIB_Annuel (2016)'!$R135)/SUM('PIB_Trimestriel_Brut (2005)'!$AL16:$AO16)</f>
        <v>235.75183288887402</v>
      </c>
      <c r="AO20" s="255">
        <f>'PIB_Trimestriel_Brut (2005)'!AO16*('PIB_Annuel (2016)'!$R135)/SUM('PIB_Trimestriel_Brut (2005)'!$AL16:$AO16)</f>
        <v>215.66020149053367</v>
      </c>
      <c r="AP20" s="255">
        <f>'PIB_Trimestriel_Brut (2005)'!AP16*('PIB_Annuel (2016)'!$S135)/SUM('PIB_Trimestriel_Brut (2005)'!$AP16:$AS16)</f>
        <v>236.48162324051523</v>
      </c>
      <c r="AQ20" s="255">
        <f>'PIB_Trimestriel_Brut (2005)'!AQ16*('PIB_Annuel (2016)'!$S135)/SUM('PIB_Trimestriel_Brut (2005)'!$AP16:$AS16)</f>
        <v>242.40469541330722</v>
      </c>
      <c r="AR20" s="255">
        <f>'PIB_Trimestriel_Brut (2005)'!AR16*('PIB_Annuel (2016)'!$S135)/SUM('PIB_Trimestriel_Brut (2005)'!$AP16:$AS16)</f>
        <v>239.49152044030083</v>
      </c>
      <c r="AS20" s="255">
        <f>'PIB_Trimestriel_Brut (2005)'!AS16*('PIB_Annuel (2016)'!$S135)/SUM('PIB_Trimestriel_Brut (2005)'!$AP16:$AS16)</f>
        <v>237.30709036152874</v>
      </c>
      <c r="AT20" s="255">
        <f>'PIB_Trimestriel_Brut (2005)'!AT16*('PIB_Annuel (2016)'!$T135)/SUM('PIB_Trimestriel_Brut (2005)'!$AT16:$AW16)</f>
        <v>240.33484561065455</v>
      </c>
      <c r="AU20" s="255">
        <f>'PIB_Trimestriel_Brut (2005)'!AU16*('PIB_Annuel (2016)'!$T135)/SUM('PIB_Trimestriel_Brut (2005)'!$AT16:$AW16)</f>
        <v>250.74541774555414</v>
      </c>
      <c r="AV20" s="255">
        <f>'PIB_Trimestriel_Brut (2005)'!AV16*('PIB_Annuel (2016)'!$T135)/SUM('PIB_Trimestriel_Brut (2005)'!$AT16:$AW16)</f>
        <v>250.4421675824178</v>
      </c>
      <c r="AW20" s="255">
        <f>'PIB_Trimestriel_Brut (2005)'!AW16*('PIB_Annuel (2016)'!$T135)/SUM('PIB_Trimestriel_Brut (2005)'!$AT16:$AW16)</f>
        <v>238.46699510170095</v>
      </c>
      <c r="AX20" s="255">
        <f>'PIB_Trimestriel_Brut (2005)'!AX16*('PIB_Annuel (2016)'!$U135)/SUM('PIB_Trimestriel_Brut (2005)'!$AX16:$BA16)</f>
        <v>273.400515566818</v>
      </c>
      <c r="AY20" s="255">
        <f>'PIB_Trimestriel_Brut (2005)'!AY16*('PIB_Annuel (2016)'!$U135)/SUM('PIB_Trimestriel_Brut (2005)'!$AX16:$BA16)</f>
        <v>276.31267720117347</v>
      </c>
      <c r="AZ20" s="255">
        <f>'PIB_Trimestriel_Brut (2005)'!AZ16*('PIB_Annuel (2016)'!$U135)/SUM('PIB_Trimestriel_Brut (2005)'!$AX16:$BA16)</f>
        <v>281.13261015309428</v>
      </c>
      <c r="BA20" s="255">
        <f>'PIB_Trimestriel_Brut (2005)'!BA16*('PIB_Annuel (2016)'!$U135)/SUM('PIB_Trimestriel_Brut (2005)'!$AX16:$BA16)</f>
        <v>284.88825349345984</v>
      </c>
      <c r="BB20" s="255">
        <f>'PIB_Trimestriel_Brut (2005)'!BB16*('PIB_Annuel (2016)'!$V135)/SUM('PIB_Trimestriel_Brut (2005)'!$BB16:$BE16)</f>
        <v>319.23224144300417</v>
      </c>
      <c r="BC20" s="255">
        <f>'PIB_Trimestriel_Brut (2005)'!BC16*('PIB_Annuel (2016)'!$V135)/SUM('PIB_Trimestriel_Brut (2005)'!$BB16:$BE16)</f>
        <v>321.00031928433066</v>
      </c>
      <c r="BD20" s="255">
        <f>'PIB_Trimestriel_Brut (2005)'!BD16*('PIB_Annuel (2016)'!$V135)/SUM('PIB_Trimestriel_Brut (2005)'!$BB16:$BE16)</f>
        <v>291.4783687742148</v>
      </c>
      <c r="BE20" s="255">
        <f>'PIB_Trimestriel_Brut (2005)'!BE16*('PIB_Annuel (2016)'!$V135)/SUM('PIB_Trimestriel_Brut (2005)'!$BB16:$BE16)</f>
        <v>259.58081268712965</v>
      </c>
      <c r="BF20" s="255">
        <f>'PIB_Trimestriel_Brut (2005)'!BF16*('PIB_Annuel (2016)'!$W135)/SUM('PIB_Trimestriel_Brut (2005)'!$BF16:$BI16)</f>
        <v>313.45462262504543</v>
      </c>
      <c r="BG20" s="255">
        <f>'PIB_Trimestriel_Brut (2005)'!BG16*('PIB_Annuel (2016)'!$W135)/SUM('PIB_Trimestriel_Brut (2005)'!$BF16:$BI16)</f>
        <v>316.60010698623455</v>
      </c>
      <c r="BH20" s="255">
        <f>'PIB_Trimestriel_Brut (2005)'!BH16*('PIB_Annuel (2016)'!$W135)/SUM('PIB_Trimestriel_Brut (2005)'!$BF16:$BI16)</f>
        <v>311.56735603668272</v>
      </c>
      <c r="BI20" s="255">
        <f>'PIB_Trimestriel_Brut (2005)'!BI16*('PIB_Annuel (2016)'!$W135)/SUM('PIB_Trimestriel_Brut (2005)'!$BF16:$BI16)</f>
        <v>282.86732048783688</v>
      </c>
      <c r="BJ20" s="255">
        <f>'PIB_Trimestriel_Brut (2005)'!BJ16*('PIB_Annuel (2016)'!$X135)/SUM('PIB_Trimestriel_Brut (2005)'!$BJ16:$BM16)</f>
        <v>335.51566888024757</v>
      </c>
      <c r="BK20" s="255">
        <f>'PIB_Trimestriel_Brut (2005)'!BK16*('PIB_Annuel (2016)'!$X135)/SUM('PIB_Trimestriel_Brut (2005)'!$BJ16:$BM16)</f>
        <v>328.58988675109578</v>
      </c>
      <c r="BL20" s="255">
        <f>'PIB_Trimestriel_Brut (2005)'!BL16*('PIB_Annuel (2016)'!$X135)/SUM('PIB_Trimestriel_Brut (2005)'!$BJ16:$BM16)</f>
        <v>303.12559089416078</v>
      </c>
      <c r="BM20" s="255">
        <f>'PIB_Trimestriel_Brut (2005)'!BM16*('PIB_Annuel (2016)'!$X135)/SUM('PIB_Trimestriel_Brut (2005)'!$BJ16:$BM16)</f>
        <v>318.2119947993769</v>
      </c>
      <c r="BN20" s="255">
        <f>'PIB_Trimestriel_Brut (2005)'!BN16*('PIB_Annuel (2016)'!$Y135)/SUM('PIB_Trimestriel_Brut (2005)'!$BN16:$BQ16)</f>
        <v>341.3695310430744</v>
      </c>
      <c r="BO20" s="255">
        <f>'PIB_Trimestriel_Brut (2005)'!BO16*('PIB_Annuel (2016)'!$Y135)/SUM('PIB_Trimestriel_Brut (2005)'!$BN16:$BQ16)</f>
        <v>354.80376185327401</v>
      </c>
      <c r="BP20" s="255">
        <f>'PIB_Trimestriel_Brut (2005)'!BP16*('PIB_Annuel (2016)'!$Y135)/SUM('PIB_Trimestriel_Brut (2005)'!$BN16:$BQ16)</f>
        <v>355.43248635275705</v>
      </c>
      <c r="BQ20" s="255">
        <f>'PIB_Trimestriel_Brut (2005)'!BQ16*('PIB_Annuel (2016)'!$Y135)/SUM('PIB_Trimestriel_Brut (2005)'!$BN16:$BQ16)</f>
        <v>317.60821620583926</v>
      </c>
      <c r="BR20" s="255">
        <f>'PIB_Trimestriel_Brut (2005)'!BR16*('PIB_Annuel (2016)'!$Z135)/SUM('PIB_Trimestriel_Brut (2005)'!$BR16:$BU16)</f>
        <v>353.66662950809251</v>
      </c>
      <c r="BS20" s="255">
        <f>'PIB_Trimestriel_Brut (2005)'!BS16*('PIB_Annuel (2016)'!$Z135)/SUM('PIB_Trimestriel_Brut (2005)'!$BR16:$BU16)</f>
        <v>370.28418048224836</v>
      </c>
      <c r="BT20" s="255">
        <f>'PIB_Trimestriel_Brut (2005)'!BT16*('PIB_Annuel (2016)'!$Z135)/SUM('PIB_Trimestriel_Brut (2005)'!$BR16:$BU16)</f>
        <v>366.12606546099062</v>
      </c>
      <c r="BU20" s="255">
        <f>'PIB_Trimestriel_Brut (2005)'!BU16*('PIB_Annuel (2016)'!$Z135)/SUM('PIB_Trimestriel_Brut (2005)'!$BR16:$BU16)</f>
        <v>338.14312454866831</v>
      </c>
      <c r="BV20" s="170">
        <v>413.7502499686654</v>
      </c>
      <c r="BW20" s="170">
        <v>338.25183969924956</v>
      </c>
      <c r="BX20" s="170">
        <v>291.00946601777383</v>
      </c>
      <c r="BY20" s="170">
        <v>411.33244431431109</v>
      </c>
      <c r="BZ20" s="171">
        <v>398.87517533412262</v>
      </c>
      <c r="CA20" s="171">
        <v>421.07126255971139</v>
      </c>
      <c r="CB20" s="171">
        <v>359.71813358910697</v>
      </c>
      <c r="CC20" s="171">
        <v>377.53232940076782</v>
      </c>
      <c r="CD20" s="171">
        <v>414.2364363672217</v>
      </c>
      <c r="CE20" s="171">
        <v>437.21909136942588</v>
      </c>
      <c r="CF20" s="171">
        <v>356.83280917164569</v>
      </c>
      <c r="CG20" s="171">
        <v>349.88439536923528</v>
      </c>
      <c r="CH20" s="171">
        <v>398.51215505352678</v>
      </c>
      <c r="CI20" s="171">
        <v>462.00630354533877</v>
      </c>
      <c r="CJ20" s="171">
        <v>330.24588742204554</v>
      </c>
      <c r="CK20" s="171">
        <v>381.02811357772663</v>
      </c>
      <c r="CL20" s="171">
        <v>403.71521995093019</v>
      </c>
    </row>
    <row r="21" spans="1:90" x14ac:dyDescent="0.3">
      <c r="A21" s="178" t="s">
        <v>233</v>
      </c>
      <c r="B21" s="255">
        <f>'PIB_Trimestriel_Brut (2005)'!B17*('PIB_Annuel (2016)'!$I136)/SUM('PIB_Trimestriel_Brut (2005)'!$B17:$E17)</f>
        <v>19.80381888029217</v>
      </c>
      <c r="C21" s="255">
        <f>'PIB_Trimestriel_Brut (2005)'!C17*('PIB_Annuel (2016)'!$I136)/SUM('PIB_Trimestriel_Brut (2005)'!$B17:$E17)</f>
        <v>20.139813738140262</v>
      </c>
      <c r="D21" s="255">
        <f>'PIB_Trimestriel_Brut (2005)'!D17*('PIB_Annuel (2016)'!$I136)/SUM('PIB_Trimestriel_Brut (2005)'!$B17:$E17)</f>
        <v>19.545789366586721</v>
      </c>
      <c r="E21" s="255">
        <f>'PIB_Trimestriel_Brut (2005)'!E17*('PIB_Annuel (2016)'!$I136)/SUM('PIB_Trimestriel_Brut (2005)'!$B17:$E17)</f>
        <v>20.874472756398884</v>
      </c>
      <c r="F21" s="255">
        <f>'PIB_Trimestriel_Brut (2005)'!F17*('PIB_Annuel (2016)'!$J136)/SUM('PIB_Trimestriel_Brut (2005)'!$F17:$I17)</f>
        <v>22.491374522246488</v>
      </c>
      <c r="G21" s="255">
        <f>'PIB_Trimestriel_Brut (2005)'!G17*('PIB_Annuel (2016)'!$J136)/SUM('PIB_Trimestriel_Brut (2005)'!$F17:$I17)</f>
        <v>21.610960226769276</v>
      </c>
      <c r="H21" s="255">
        <f>'PIB_Trimestriel_Brut (2005)'!H17*('PIB_Annuel (2016)'!$J136)/SUM('PIB_Trimestriel_Brut (2005)'!$F17:$I17)</f>
        <v>20.826485963106361</v>
      </c>
      <c r="I21" s="255">
        <f>'PIB_Trimestriel_Brut (2005)'!I17*('PIB_Annuel (2016)'!$J136)/SUM('PIB_Trimestriel_Brut (2005)'!$F17:$I17)</f>
        <v>20.424650131601979</v>
      </c>
      <c r="J21" s="255">
        <f>'PIB_Trimestriel_Brut (2005)'!J17*('PIB_Annuel (2016)'!$K136)/SUM('PIB_Trimestriel_Brut (2005)'!$J17:$M17)</f>
        <v>21.801939561437514</v>
      </c>
      <c r="K21" s="255">
        <f>'PIB_Trimestriel_Brut (2005)'!K17*('PIB_Annuel (2016)'!$K136)/SUM('PIB_Trimestriel_Brut (2005)'!$J17:$M17)</f>
        <v>20.110963849196068</v>
      </c>
      <c r="L21" s="255">
        <f>'PIB_Trimestriel_Brut (2005)'!L17*('PIB_Annuel (2016)'!$K136)/SUM('PIB_Trimestriel_Brut (2005)'!$J17:$M17)</f>
        <v>20.871951135747238</v>
      </c>
      <c r="M21" s="255">
        <f>'PIB_Trimestriel_Brut (2005)'!M17*('PIB_Annuel (2016)'!$K136)/SUM('PIB_Trimestriel_Brut (2005)'!$J17:$M17)</f>
        <v>21.491554085657253</v>
      </c>
      <c r="N21" s="255">
        <f>'PIB_Trimestriel_Brut (2005)'!N17*('PIB_Annuel (2016)'!$L136)/SUM('PIB_Trimestriel_Brut (2005)'!$N17:$Q17)</f>
        <v>18.784779577707813</v>
      </c>
      <c r="O21" s="255">
        <f>'PIB_Trimestriel_Brut (2005)'!O17*('PIB_Annuel (2016)'!$L136)/SUM('PIB_Trimestriel_Brut (2005)'!$N17:$Q17)</f>
        <v>20.649988256937277</v>
      </c>
      <c r="P21" s="255">
        <f>'PIB_Trimestriel_Brut (2005)'!P17*('PIB_Annuel (2016)'!$L136)/SUM('PIB_Trimestriel_Brut (2005)'!$N17:$Q17)</f>
        <v>24.674343604083223</v>
      </c>
      <c r="Q21" s="255">
        <f>'PIB_Trimestriel_Brut (2005)'!Q17*('PIB_Annuel (2016)'!$L136)/SUM('PIB_Trimestriel_Brut (2005)'!$N17:$Q17)</f>
        <v>25.153976551540492</v>
      </c>
      <c r="R21" s="255">
        <f>'PIB_Trimestriel_Brut (2005)'!R17*('PIB_Annuel (2016)'!$M136)/SUM('PIB_Trimestriel_Brut (2005)'!$R17:$U17)</f>
        <v>24.039750127088364</v>
      </c>
      <c r="S21" s="255">
        <f>'PIB_Trimestriel_Brut (2005)'!S17*('PIB_Annuel (2016)'!$M136)/SUM('PIB_Trimestriel_Brut (2005)'!$R17:$U17)</f>
        <v>21.353760372253593</v>
      </c>
      <c r="T21" s="255">
        <f>'PIB_Trimestriel_Brut (2005)'!T17*('PIB_Annuel (2016)'!$M136)/SUM('PIB_Trimestriel_Brut (2005)'!$R17:$U17)</f>
        <v>21.810313644335036</v>
      </c>
      <c r="U21" s="255">
        <f>'PIB_Trimestriel_Brut (2005)'!U17*('PIB_Annuel (2016)'!$M136)/SUM('PIB_Trimestriel_Brut (2005)'!$R17:$U17)</f>
        <v>27.4188595594524</v>
      </c>
      <c r="V21" s="255">
        <f>'PIB_Trimestriel_Brut (2005)'!V17*('PIB_Annuel (2016)'!$N136)/SUM('PIB_Trimestriel_Brut (2005)'!$V17:$Y17)</f>
        <v>25.718418248333283</v>
      </c>
      <c r="W21" s="255">
        <f>'PIB_Trimestriel_Brut (2005)'!W17*('PIB_Annuel (2016)'!$N136)/SUM('PIB_Trimestriel_Brut (2005)'!$V17:$Y17)</f>
        <v>24.118244725302205</v>
      </c>
      <c r="X21" s="255">
        <f>'PIB_Trimestriel_Brut (2005)'!X17*('PIB_Annuel (2016)'!$N136)/SUM('PIB_Trimestriel_Brut (2005)'!$V17:$Y17)</f>
        <v>27.232043229686354</v>
      </c>
      <c r="Y21" s="255">
        <f>'PIB_Trimestriel_Brut (2005)'!Y17*('PIB_Annuel (2016)'!$N136)/SUM('PIB_Trimestriel_Brut (2005)'!$V17:$Y17)</f>
        <v>28.946261439389151</v>
      </c>
      <c r="Z21" s="255">
        <f>'PIB_Trimestriel_Brut (2005)'!Z17*('PIB_Annuel (2016)'!$O136)/SUM('PIB_Trimestriel_Brut (2005)'!$Z17:$AC17)</f>
        <v>26.366302730485515</v>
      </c>
      <c r="AA21" s="255">
        <f>'PIB_Trimestriel_Brut (2005)'!AA17*('PIB_Annuel (2016)'!$O136)/SUM('PIB_Trimestriel_Brut (2005)'!$Z17:$AC17)</f>
        <v>27.82572862496249</v>
      </c>
      <c r="AB21" s="255">
        <f>'PIB_Trimestriel_Brut (2005)'!AB17*('PIB_Annuel (2016)'!$O136)/SUM('PIB_Trimestriel_Brut (2005)'!$Z17:$AC17)</f>
        <v>27.283725005193485</v>
      </c>
      <c r="AC21" s="255">
        <f>'PIB_Trimestriel_Brut (2005)'!AC17*('PIB_Annuel (2016)'!$O136)/SUM('PIB_Trimestriel_Brut (2005)'!$Z17:$AC17)</f>
        <v>28.179532580957911</v>
      </c>
      <c r="AD21" s="255">
        <f>'PIB_Trimestriel_Brut (2005)'!AD17*('PIB_Annuel (2016)'!$P136)/SUM('PIB_Trimestriel_Brut (2005)'!$AD17:$AG17)</f>
        <v>28.163676528630766</v>
      </c>
      <c r="AE21" s="255">
        <f>'PIB_Trimestriel_Brut (2005)'!AE17*('PIB_Annuel (2016)'!$P136)/SUM('PIB_Trimestriel_Brut (2005)'!$AD17:$AG17)</f>
        <v>28.770251560510296</v>
      </c>
      <c r="AF21" s="255">
        <f>'PIB_Trimestriel_Brut (2005)'!AF17*('PIB_Annuel (2016)'!$P136)/SUM('PIB_Trimestriel_Brut (2005)'!$AD17:$AG17)</f>
        <v>29.825932114327031</v>
      </c>
      <c r="AG21" s="255">
        <f>'PIB_Trimestriel_Brut (2005)'!AG17*('PIB_Annuel (2016)'!$P136)/SUM('PIB_Trimestriel_Brut (2005)'!$AD17:$AG17)</f>
        <v>32.735601018976418</v>
      </c>
      <c r="AH21" s="255">
        <f>'PIB_Trimestriel_Brut (2005)'!AH17*('PIB_Annuel (2016)'!$Q136)/SUM('PIB_Trimestriel_Brut (2005)'!$AH17:$AK17)</f>
        <v>34.632853797276546</v>
      </c>
      <c r="AI21" s="255">
        <f>'PIB_Trimestriel_Brut (2005)'!AI17*('PIB_Annuel (2016)'!$Q136)/SUM('PIB_Trimestriel_Brut (2005)'!$AH17:$AK17)</f>
        <v>33.116452780516639</v>
      </c>
      <c r="AJ21" s="255">
        <f>'PIB_Trimestriel_Brut (2005)'!AJ17*('PIB_Annuel (2016)'!$Q136)/SUM('PIB_Trimestriel_Brut (2005)'!$AH17:$AK17)</f>
        <v>33.657962247338808</v>
      </c>
      <c r="AK21" s="255">
        <f>'PIB_Trimestriel_Brut (2005)'!AK17*('PIB_Annuel (2016)'!$Q136)/SUM('PIB_Trimestriel_Brut (2005)'!$AH17:$AK17)</f>
        <v>32.190303175596014</v>
      </c>
      <c r="AL21" s="255">
        <f>'PIB_Trimestriel_Brut (2005)'!AL17*('PIB_Annuel (2016)'!$R136)/SUM('PIB_Trimestriel_Brut (2005)'!$AL17:$AO17)</f>
        <v>37.451902989791336</v>
      </c>
      <c r="AM21" s="255">
        <f>'PIB_Trimestriel_Brut (2005)'!AM17*('PIB_Annuel (2016)'!$R136)/SUM('PIB_Trimestriel_Brut (2005)'!$AL17:$AO17)</f>
        <v>34.023949653020559</v>
      </c>
      <c r="AN21" s="255">
        <f>'PIB_Trimestriel_Brut (2005)'!AN17*('PIB_Annuel (2016)'!$R136)/SUM('PIB_Trimestriel_Brut (2005)'!$AL17:$AO17)</f>
        <v>31.466994847726621</v>
      </c>
      <c r="AO21" s="255">
        <f>'PIB_Trimestriel_Brut (2005)'!AO17*('PIB_Annuel (2016)'!$R136)/SUM('PIB_Trimestriel_Brut (2005)'!$AL17:$AO17)</f>
        <v>30.86157919122185</v>
      </c>
      <c r="AP21" s="255">
        <f>'PIB_Trimestriel_Brut (2005)'!AP17*('PIB_Annuel (2016)'!$S136)/SUM('PIB_Trimestriel_Brut (2005)'!$AP17:$AS17)</f>
        <v>31.498531077054572</v>
      </c>
      <c r="AQ21" s="255">
        <f>'PIB_Trimestriel_Brut (2005)'!AQ17*('PIB_Annuel (2016)'!$S136)/SUM('PIB_Trimestriel_Brut (2005)'!$AP17:$AS17)</f>
        <v>31.583905906643206</v>
      </c>
      <c r="AR21" s="255">
        <f>'PIB_Trimestriel_Brut (2005)'!AR17*('PIB_Annuel (2016)'!$S136)/SUM('PIB_Trimestriel_Brut (2005)'!$AP17:$AS17)</f>
        <v>31.811276167288487</v>
      </c>
      <c r="AS21" s="255">
        <f>'PIB_Trimestriel_Brut (2005)'!AS17*('PIB_Annuel (2016)'!$S136)/SUM('PIB_Trimestriel_Brut (2005)'!$AP17:$AS17)</f>
        <v>32.208942037093927</v>
      </c>
      <c r="AT21" s="255">
        <f>'PIB_Trimestriel_Brut (2005)'!AT17*('PIB_Annuel (2016)'!$T136)/SUM('PIB_Trimestriel_Brut (2005)'!$AT17:$AW17)</f>
        <v>30.561225698525302</v>
      </c>
      <c r="AU21" s="255">
        <f>'PIB_Trimestriel_Brut (2005)'!AU17*('PIB_Annuel (2016)'!$T136)/SUM('PIB_Trimestriel_Brut (2005)'!$AT17:$AW17)</f>
        <v>29.59327749399969</v>
      </c>
      <c r="AV21" s="255">
        <f>'PIB_Trimestriel_Brut (2005)'!AV17*('PIB_Annuel (2016)'!$T136)/SUM('PIB_Trimestriel_Brut (2005)'!$AT17:$AW17)</f>
        <v>31.778023906334305</v>
      </c>
      <c r="AW21" s="255">
        <f>'PIB_Trimestriel_Brut (2005)'!AW17*('PIB_Annuel (2016)'!$T136)/SUM('PIB_Trimestriel_Brut (2005)'!$AT17:$AW17)</f>
        <v>33.284829685599242</v>
      </c>
      <c r="AX21" s="255">
        <f>'PIB_Trimestriel_Brut (2005)'!AX17*('PIB_Annuel (2016)'!$U136)/SUM('PIB_Trimestriel_Brut (2005)'!$AX17:$BA17)</f>
        <v>34.231385940673078</v>
      </c>
      <c r="AY21" s="255">
        <f>'PIB_Trimestriel_Brut (2005)'!AY17*('PIB_Annuel (2016)'!$U136)/SUM('PIB_Trimestriel_Brut (2005)'!$AX17:$BA17)</f>
        <v>34.430153366042951</v>
      </c>
      <c r="AZ21" s="255">
        <f>'PIB_Trimestriel_Brut (2005)'!AZ17*('PIB_Annuel (2016)'!$U136)/SUM('PIB_Trimestriel_Brut (2005)'!$AX17:$BA17)</f>
        <v>37.640450896706483</v>
      </c>
      <c r="BA21" s="255">
        <f>'PIB_Trimestriel_Brut (2005)'!BA17*('PIB_Annuel (2016)'!$U136)/SUM('PIB_Trimestriel_Brut (2005)'!$AX17:$BA17)</f>
        <v>38.915072602795497</v>
      </c>
      <c r="BB21" s="255">
        <f>'PIB_Trimestriel_Brut (2005)'!BB17*('PIB_Annuel (2016)'!$V136)/SUM('PIB_Trimestriel_Brut (2005)'!$BB17:$BE17)</f>
        <v>40.655143441546898</v>
      </c>
      <c r="BC21" s="255">
        <f>'PIB_Trimestriel_Brut (2005)'!BC17*('PIB_Annuel (2016)'!$V136)/SUM('PIB_Trimestriel_Brut (2005)'!$BB17:$BE17)</f>
        <v>40.044449410279526</v>
      </c>
      <c r="BD21" s="255">
        <f>'PIB_Trimestriel_Brut (2005)'!BD17*('PIB_Annuel (2016)'!$V136)/SUM('PIB_Trimestriel_Brut (2005)'!$BB17:$BE17)</f>
        <v>42.646611309802502</v>
      </c>
      <c r="BE21" s="255">
        <f>'PIB_Trimestriel_Brut (2005)'!BE17*('PIB_Annuel (2016)'!$V136)/SUM('PIB_Trimestriel_Brut (2005)'!$BB17:$BE17)</f>
        <v>43.133180929868374</v>
      </c>
      <c r="BF21" s="255">
        <f>'PIB_Trimestriel_Brut (2005)'!BF17*('PIB_Annuel (2016)'!$W136)/SUM('PIB_Trimestriel_Brut (2005)'!$BF17:$BI17)</f>
        <v>39.468858157811141</v>
      </c>
      <c r="BG21" s="255">
        <f>'PIB_Trimestriel_Brut (2005)'!BG17*('PIB_Annuel (2016)'!$W136)/SUM('PIB_Trimestriel_Brut (2005)'!$BF17:$BI17)</f>
        <v>42.564280220938151</v>
      </c>
      <c r="BH21" s="255">
        <f>'PIB_Trimestriel_Brut (2005)'!BH17*('PIB_Annuel (2016)'!$W136)/SUM('PIB_Trimestriel_Brut (2005)'!$BF17:$BI17)</f>
        <v>45.075483310157615</v>
      </c>
      <c r="BI21" s="255">
        <f>'PIB_Trimestriel_Brut (2005)'!BI17*('PIB_Annuel (2016)'!$W136)/SUM('PIB_Trimestriel_Brut (2005)'!$BF17:$BI17)</f>
        <v>47.288120016383829</v>
      </c>
      <c r="BJ21" s="255">
        <f>'PIB_Trimestriel_Brut (2005)'!BJ17*('PIB_Annuel (2016)'!$X136)/SUM('PIB_Trimestriel_Brut (2005)'!$BJ17:$BM17)</f>
        <v>48.553527442669932</v>
      </c>
      <c r="BK21" s="255">
        <f>'PIB_Trimestriel_Brut (2005)'!BK17*('PIB_Annuel (2016)'!$X136)/SUM('PIB_Trimestriel_Brut (2005)'!$BJ17:$BM17)</f>
        <v>47.710542900495561</v>
      </c>
      <c r="BL21" s="255">
        <f>'PIB_Trimestriel_Brut (2005)'!BL17*('PIB_Annuel (2016)'!$X136)/SUM('PIB_Trimestriel_Brut (2005)'!$BJ17:$BM17)</f>
        <v>46.355314452058153</v>
      </c>
      <c r="BM21" s="255">
        <f>'PIB_Trimestriel_Brut (2005)'!BM17*('PIB_Annuel (2016)'!$X136)/SUM('PIB_Trimestriel_Brut (2005)'!$BJ17:$BM17)</f>
        <v>48.702346379215008</v>
      </c>
      <c r="BN21" s="255">
        <f>'PIB_Trimestriel_Brut (2005)'!BN17*('PIB_Annuel (2016)'!$Y136)/SUM('PIB_Trimestriel_Brut (2005)'!$BN17:$BQ17)</f>
        <v>47.50781165511345</v>
      </c>
      <c r="BO21" s="255">
        <f>'PIB_Trimestriel_Brut (2005)'!BO17*('PIB_Annuel (2016)'!$Y136)/SUM('PIB_Trimestriel_Brut (2005)'!$BN17:$BQ17)</f>
        <v>48.073574473000292</v>
      </c>
      <c r="BP21" s="255">
        <f>'PIB_Trimestriel_Brut (2005)'!BP17*('PIB_Annuel (2016)'!$Y136)/SUM('PIB_Trimestriel_Brut (2005)'!$BN17:$BQ17)</f>
        <v>47.749914849600053</v>
      </c>
      <c r="BQ21" s="255">
        <f>'PIB_Trimestriel_Brut (2005)'!BQ17*('PIB_Annuel (2016)'!$Y136)/SUM('PIB_Trimestriel_Brut (2005)'!$BN17:$BQ17)</f>
        <v>48.533750378557698</v>
      </c>
      <c r="BR21" s="255">
        <f>'PIB_Trimestriel_Brut (2005)'!BR17*('PIB_Annuel (2016)'!$Z136)/SUM('PIB_Trimestriel_Brut (2005)'!$BR17:$BU17)</f>
        <v>51.511540351071609</v>
      </c>
      <c r="BS21" s="255">
        <f>'PIB_Trimestriel_Brut (2005)'!BS17*('PIB_Annuel (2016)'!$Z136)/SUM('PIB_Trimestriel_Brut (2005)'!$BR17:$BU17)</f>
        <v>51.483756395226955</v>
      </c>
      <c r="BT21" s="255">
        <f>'PIB_Trimestriel_Brut (2005)'!BT17*('PIB_Annuel (2016)'!$Z136)/SUM('PIB_Trimestriel_Brut (2005)'!$BR17:$BU17)</f>
        <v>51.997981897975691</v>
      </c>
      <c r="BU21" s="255">
        <f>'PIB_Trimestriel_Brut (2005)'!BU17*('PIB_Annuel (2016)'!$Z136)/SUM('PIB_Trimestriel_Brut (2005)'!$BR17:$BU17)</f>
        <v>53.609721355725746</v>
      </c>
      <c r="BV21" s="170">
        <v>57.928834611982737</v>
      </c>
      <c r="BW21" s="170">
        <v>55.957161296321793</v>
      </c>
      <c r="BX21" s="170">
        <v>53.395880977900269</v>
      </c>
      <c r="BY21" s="170">
        <v>55.91312311379528</v>
      </c>
      <c r="BZ21" s="171">
        <v>50.489457046530006</v>
      </c>
      <c r="CA21" s="171">
        <v>50.994082948681942</v>
      </c>
      <c r="CB21" s="171">
        <v>48.878414818467789</v>
      </c>
      <c r="CC21" s="171">
        <v>49.439345638737883</v>
      </c>
      <c r="CD21" s="171">
        <v>51.633584410431929</v>
      </c>
      <c r="CE21" s="171">
        <v>49.844341427832845</v>
      </c>
      <c r="CF21" s="171">
        <v>47.989755812767982</v>
      </c>
      <c r="CG21" s="171">
        <v>50.321750239773117</v>
      </c>
      <c r="CH21" s="171">
        <v>52.328446129595314</v>
      </c>
      <c r="CI21" s="171">
        <v>49.456302036463178</v>
      </c>
      <c r="CJ21" s="171">
        <v>48.464955540955536</v>
      </c>
      <c r="CK21" s="171">
        <v>49.917480480324556</v>
      </c>
      <c r="CL21" s="171">
        <v>50.208022684992081</v>
      </c>
    </row>
    <row r="22" spans="1:90" x14ac:dyDescent="0.3">
      <c r="A22" s="173" t="s">
        <v>234</v>
      </c>
      <c r="B22" s="255">
        <f>'PIB_Trimestriel_Brut (2005)'!B18*('PIB_Annuel (2016)'!$I137)/SUM('PIB_Trimestriel_Brut (2005)'!$B18:$E18)</f>
        <v>17.865728855442473</v>
      </c>
      <c r="C22" s="255">
        <f>'PIB_Trimestriel_Brut (2005)'!C18*('PIB_Annuel (2016)'!$I137)/SUM('PIB_Trimestriel_Brut (2005)'!$B18:$E18)</f>
        <v>17.932782562586084</v>
      </c>
      <c r="D22" s="255">
        <f>'PIB_Trimestriel_Brut (2005)'!D18*('PIB_Annuel (2016)'!$I137)/SUM('PIB_Trimestriel_Brut (2005)'!$B18:$E18)</f>
        <v>17.5967003401834</v>
      </c>
      <c r="E22" s="255">
        <f>'PIB_Trimestriel_Brut (2005)'!E18*('PIB_Annuel (2016)'!$I137)/SUM('PIB_Trimestriel_Brut (2005)'!$B18:$E18)</f>
        <v>17.910205465673801</v>
      </c>
      <c r="F22" s="255">
        <f>'PIB_Trimestriel_Brut (2005)'!F18*('PIB_Annuel (2016)'!$J137)/SUM('PIB_Trimestriel_Brut (2005)'!$F18:$I18)</f>
        <v>18.846800684942185</v>
      </c>
      <c r="G22" s="255">
        <f>'PIB_Trimestriel_Brut (2005)'!G18*('PIB_Annuel (2016)'!$J137)/SUM('PIB_Trimestriel_Brut (2005)'!$F18:$I18)</f>
        <v>18.526994591546469</v>
      </c>
      <c r="H22" s="255">
        <f>'PIB_Trimestriel_Brut (2005)'!H18*('PIB_Annuel (2016)'!$J137)/SUM('PIB_Trimestriel_Brut (2005)'!$F18:$I18)</f>
        <v>18.403086775016966</v>
      </c>
      <c r="I22" s="255">
        <f>'PIB_Trimestriel_Brut (2005)'!I18*('PIB_Annuel (2016)'!$J137)/SUM('PIB_Trimestriel_Brut (2005)'!$F18:$I18)</f>
        <v>18.58690582222</v>
      </c>
      <c r="J22" s="255">
        <f>'PIB_Trimestriel_Brut (2005)'!J18*('PIB_Annuel (2016)'!$K137)/SUM('PIB_Trimestriel_Brut (2005)'!$J18:$M18)</f>
        <v>18.870325444673952</v>
      </c>
      <c r="K22" s="255">
        <f>'PIB_Trimestriel_Brut (2005)'!K18*('PIB_Annuel (2016)'!$K137)/SUM('PIB_Trimestriel_Brut (2005)'!$J18:$M18)</f>
        <v>18.582535685876966</v>
      </c>
      <c r="L22" s="255">
        <f>'PIB_Trimestriel_Brut (2005)'!L18*('PIB_Annuel (2016)'!$K137)/SUM('PIB_Trimestriel_Brut (2005)'!$J18:$M18)</f>
        <v>19.019554426613894</v>
      </c>
      <c r="M22" s="255">
        <f>'PIB_Trimestriel_Brut (2005)'!M18*('PIB_Annuel (2016)'!$K137)/SUM('PIB_Trimestriel_Brut (2005)'!$J18:$M18)</f>
        <v>19.20045307292126</v>
      </c>
      <c r="N22" s="255">
        <f>'PIB_Trimestriel_Brut (2005)'!N18*('PIB_Annuel (2016)'!$L137)/SUM('PIB_Trimestriel_Brut (2005)'!$N18:$Q18)</f>
        <v>16.433844093087675</v>
      </c>
      <c r="O22" s="255">
        <f>'PIB_Trimestriel_Brut (2005)'!O18*('PIB_Annuel (2016)'!$L137)/SUM('PIB_Trimestriel_Brut (2005)'!$N18:$Q18)</f>
        <v>17.20407799615456</v>
      </c>
      <c r="P22" s="255">
        <f>'PIB_Trimestriel_Brut (2005)'!P18*('PIB_Annuel (2016)'!$L137)/SUM('PIB_Trimestriel_Brut (2005)'!$N18:$Q18)</f>
        <v>19.033116758238158</v>
      </c>
      <c r="Q22" s="255">
        <f>'PIB_Trimestriel_Brut (2005)'!Q18*('PIB_Annuel (2016)'!$L137)/SUM('PIB_Trimestriel_Brut (2005)'!$N18:$Q18)</f>
        <v>20.240784619811379</v>
      </c>
      <c r="R22" s="255">
        <f>'PIB_Trimestriel_Brut (2005)'!R18*('PIB_Annuel (2016)'!$M137)/SUM('PIB_Trimestriel_Brut (2005)'!$R18:$U18)</f>
        <v>18.967234962050561</v>
      </c>
      <c r="S22" s="255">
        <f>'PIB_Trimestriel_Brut (2005)'!S18*('PIB_Annuel (2016)'!$M137)/SUM('PIB_Trimestriel_Brut (2005)'!$R18:$U18)</f>
        <v>18.946574069248637</v>
      </c>
      <c r="T22" s="255">
        <f>'PIB_Trimestriel_Brut (2005)'!T18*('PIB_Annuel (2016)'!$M137)/SUM('PIB_Trimestriel_Brut (2005)'!$R18:$U18)</f>
        <v>19.390192619794927</v>
      </c>
      <c r="U22" s="255">
        <f>'PIB_Trimestriel_Brut (2005)'!U18*('PIB_Annuel (2016)'!$M137)/SUM('PIB_Trimestriel_Brut (2005)'!$R18:$U18)</f>
        <v>20.940809711547868</v>
      </c>
      <c r="V22" s="255">
        <f>'PIB_Trimestriel_Brut (2005)'!V18*('PIB_Annuel (2016)'!$N137)/SUM('PIB_Trimestriel_Brut (2005)'!$V18:$Y18)</f>
        <v>21.463948148783402</v>
      </c>
      <c r="W22" s="255">
        <f>'PIB_Trimestriel_Brut (2005)'!W18*('PIB_Annuel (2016)'!$N137)/SUM('PIB_Trimestriel_Brut (2005)'!$V18:$Y18)</f>
        <v>20.788038129873993</v>
      </c>
      <c r="X22" s="255">
        <f>'PIB_Trimestriel_Brut (2005)'!X18*('PIB_Annuel (2016)'!$N137)/SUM('PIB_Trimestriel_Brut (2005)'!$V18:$Y18)</f>
        <v>22.921378342560594</v>
      </c>
      <c r="Y22" s="255">
        <f>'PIB_Trimestriel_Brut (2005)'!Y18*('PIB_Annuel (2016)'!$N137)/SUM('PIB_Trimestriel_Brut (2005)'!$V18:$Y18)</f>
        <v>25.873060556744079</v>
      </c>
      <c r="Z22" s="255">
        <f>'PIB_Trimestriel_Brut (2005)'!Z18*('PIB_Annuel (2016)'!$O137)/SUM('PIB_Trimestriel_Brut (2005)'!$Z18:$AC18)</f>
        <v>20.28788262042163</v>
      </c>
      <c r="AA22" s="255">
        <f>'PIB_Trimestriel_Brut (2005)'!AA18*('PIB_Annuel (2016)'!$O137)/SUM('PIB_Trimestriel_Brut (2005)'!$Z18:$AC18)</f>
        <v>22.54716260951243</v>
      </c>
      <c r="AB22" s="255">
        <f>'PIB_Trimestriel_Brut (2005)'!AB18*('PIB_Annuel (2016)'!$O137)/SUM('PIB_Trimestriel_Brut (2005)'!$Z18:$AC18)</f>
        <v>23.379656461107203</v>
      </c>
      <c r="AC22" s="255">
        <f>'PIB_Trimestriel_Brut (2005)'!AC18*('PIB_Annuel (2016)'!$O137)/SUM('PIB_Trimestriel_Brut (2005)'!$Z18:$AC18)</f>
        <v>23.947722995169428</v>
      </c>
      <c r="AD22" s="255">
        <f>'PIB_Trimestriel_Brut (2005)'!AD18*('PIB_Annuel (2016)'!$P137)/SUM('PIB_Trimestriel_Brut (2005)'!$AD18:$AG18)</f>
        <v>23.108453699966528</v>
      </c>
      <c r="AE22" s="255">
        <f>'PIB_Trimestriel_Brut (2005)'!AE18*('PIB_Annuel (2016)'!$P137)/SUM('PIB_Trimestriel_Brut (2005)'!$AD18:$AG18)</f>
        <v>22.763920514187276</v>
      </c>
      <c r="AF22" s="255">
        <f>'PIB_Trimestriel_Brut (2005)'!AF18*('PIB_Annuel (2016)'!$P137)/SUM('PIB_Trimestriel_Brut (2005)'!$AD18:$AG18)</f>
        <v>22.553374313580179</v>
      </c>
      <c r="AG22" s="255">
        <f>'PIB_Trimestriel_Brut (2005)'!AG18*('PIB_Annuel (2016)'!$P137)/SUM('PIB_Trimestriel_Brut (2005)'!$AD18:$AG18)</f>
        <v>22.884140151295394</v>
      </c>
      <c r="AH22" s="255">
        <f>'PIB_Trimestriel_Brut (2005)'!AH18*('PIB_Annuel (2016)'!$Q137)/SUM('PIB_Trimestriel_Brut (2005)'!$AH18:$AK18)</f>
        <v>23.066064027629459</v>
      </c>
      <c r="AI22" s="255">
        <f>'PIB_Trimestriel_Brut (2005)'!AI18*('PIB_Annuel (2016)'!$Q137)/SUM('PIB_Trimestriel_Brut (2005)'!$AH18:$AK18)</f>
        <v>22.619697239012488</v>
      </c>
      <c r="AJ22" s="255">
        <f>'PIB_Trimestriel_Brut (2005)'!AJ18*('PIB_Annuel (2016)'!$Q137)/SUM('PIB_Trimestriel_Brut (2005)'!$AH18:$AK18)</f>
        <v>23.339333766946652</v>
      </c>
      <c r="AK22" s="255">
        <f>'PIB_Trimestriel_Brut (2005)'!AK18*('PIB_Annuel (2016)'!$Q137)/SUM('PIB_Trimestriel_Brut (2005)'!$AH18:$AK18)</f>
        <v>24.114666172672258</v>
      </c>
      <c r="AL22" s="255">
        <f>'PIB_Trimestriel_Brut (2005)'!AL18*('PIB_Annuel (2016)'!$R137)/SUM('PIB_Trimestriel_Brut (2005)'!$AL18:$AO18)</f>
        <v>23.030377063224115</v>
      </c>
      <c r="AM22" s="255">
        <f>'PIB_Trimestriel_Brut (2005)'!AM18*('PIB_Annuel (2016)'!$R137)/SUM('PIB_Trimestriel_Brut (2005)'!$AL18:$AO18)</f>
        <v>23.671735908827731</v>
      </c>
      <c r="AN22" s="255">
        <f>'PIB_Trimestriel_Brut (2005)'!AN18*('PIB_Annuel (2016)'!$R137)/SUM('PIB_Trimestriel_Brut (2005)'!$AL18:$AO18)</f>
        <v>24.03365572961879</v>
      </c>
      <c r="AO22" s="255">
        <f>'PIB_Trimestriel_Brut (2005)'!AO18*('PIB_Annuel (2016)'!$R137)/SUM('PIB_Trimestriel_Brut (2005)'!$AL18:$AO18)</f>
        <v>24.449232444338421</v>
      </c>
      <c r="AP22" s="255">
        <f>'PIB_Trimestriel_Brut (2005)'!AP18*('PIB_Annuel (2016)'!$S137)/SUM('PIB_Trimestriel_Brut (2005)'!$AP18:$AS18)</f>
        <v>23.694706432059267</v>
      </c>
      <c r="AQ22" s="255">
        <f>'PIB_Trimestriel_Brut (2005)'!AQ18*('PIB_Annuel (2016)'!$S137)/SUM('PIB_Trimestriel_Brut (2005)'!$AP18:$AS18)</f>
        <v>23.803657054313263</v>
      </c>
      <c r="AR22" s="255">
        <f>'PIB_Trimestriel_Brut (2005)'!AR18*('PIB_Annuel (2016)'!$S137)/SUM('PIB_Trimestriel_Brut (2005)'!$AP18:$AS18)</f>
        <v>24.054942355809342</v>
      </c>
      <c r="AS22" s="255">
        <f>'PIB_Trimestriel_Brut (2005)'!AS18*('PIB_Annuel (2016)'!$S137)/SUM('PIB_Trimestriel_Brut (2005)'!$AP18:$AS18)</f>
        <v>24.4727587402758</v>
      </c>
      <c r="AT22" s="255">
        <f>'PIB_Trimestriel_Brut (2005)'!AT18*('PIB_Annuel (2016)'!$T137)/SUM('PIB_Trimestriel_Brut (2005)'!$AT18:$AW18)</f>
        <v>23.915112900578439</v>
      </c>
      <c r="AU22" s="255">
        <f>'PIB_Trimestriel_Brut (2005)'!AU18*('PIB_Annuel (2016)'!$T137)/SUM('PIB_Trimestriel_Brut (2005)'!$AT18:$AW18)</f>
        <v>23.809697370202223</v>
      </c>
      <c r="AV22" s="255">
        <f>'PIB_Trimestriel_Brut (2005)'!AV18*('PIB_Annuel (2016)'!$T137)/SUM('PIB_Trimestriel_Brut (2005)'!$AT18:$AW18)</f>
        <v>24.605312123812514</v>
      </c>
      <c r="AW22" s="255">
        <f>'PIB_Trimestriel_Brut (2005)'!AW18*('PIB_Annuel (2016)'!$T137)/SUM('PIB_Trimestriel_Brut (2005)'!$AT18:$AW18)</f>
        <v>24.948576475081374</v>
      </c>
      <c r="AX22" s="255">
        <f>'PIB_Trimestriel_Brut (2005)'!AX18*('PIB_Annuel (2016)'!$U137)/SUM('PIB_Trimestriel_Brut (2005)'!$AX18:$BA18)</f>
        <v>24.853483306879816</v>
      </c>
      <c r="AY22" s="255">
        <f>'PIB_Trimestriel_Brut (2005)'!AY18*('PIB_Annuel (2016)'!$U137)/SUM('PIB_Trimestriel_Brut (2005)'!$AX18:$BA18)</f>
        <v>24.737109350991659</v>
      </c>
      <c r="AZ22" s="255">
        <f>'PIB_Trimestriel_Brut (2005)'!AZ18*('PIB_Annuel (2016)'!$U137)/SUM('PIB_Trimestriel_Brut (2005)'!$AX18:$BA18)</f>
        <v>25.726858287745404</v>
      </c>
      <c r="BA22" s="255">
        <f>'PIB_Trimestriel_Brut (2005)'!BA18*('PIB_Annuel (2016)'!$U137)/SUM('PIB_Trimestriel_Brut (2005)'!$AX18:$BA18)</f>
        <v>26.299482766472124</v>
      </c>
      <c r="BB22" s="255">
        <f>'PIB_Trimestriel_Brut (2005)'!BB18*('PIB_Annuel (2016)'!$V137)/SUM('PIB_Trimestriel_Brut (2005)'!$BB18:$BE18)</f>
        <v>26.363862619310034</v>
      </c>
      <c r="BC22" s="255">
        <f>'PIB_Trimestriel_Brut (2005)'!BC18*('PIB_Annuel (2016)'!$V137)/SUM('PIB_Trimestriel_Brut (2005)'!$BB18:$BE18)</f>
        <v>26.527589673165519</v>
      </c>
      <c r="BD22" s="255">
        <f>'PIB_Trimestriel_Brut (2005)'!BD18*('PIB_Annuel (2016)'!$V137)/SUM('PIB_Trimestriel_Brut (2005)'!$BB18:$BE18)</f>
        <v>27.795900682013052</v>
      </c>
      <c r="BE22" s="255">
        <f>'PIB_Trimestriel_Brut (2005)'!BE18*('PIB_Annuel (2016)'!$V137)/SUM('PIB_Trimestriel_Brut (2005)'!$BB18:$BE18)</f>
        <v>26.994307129083865</v>
      </c>
      <c r="BF22" s="255">
        <f>'PIB_Trimestriel_Brut (2005)'!BF18*('PIB_Annuel (2016)'!$W137)/SUM('PIB_Trimestriel_Brut (2005)'!$BF18:$BI18)</f>
        <v>28.436432835881316</v>
      </c>
      <c r="BG22" s="255">
        <f>'PIB_Trimestriel_Brut (2005)'!BG18*('PIB_Annuel (2016)'!$W137)/SUM('PIB_Trimestriel_Brut (2005)'!$BF18:$BI18)</f>
        <v>26.65952775162398</v>
      </c>
      <c r="BH22" s="255">
        <f>'PIB_Trimestriel_Brut (2005)'!BH18*('PIB_Annuel (2016)'!$W137)/SUM('PIB_Trimestriel_Brut (2005)'!$BF18:$BI18)</f>
        <v>27.571271881553912</v>
      </c>
      <c r="BI22" s="255">
        <f>'PIB_Trimestriel_Brut (2005)'!BI18*('PIB_Annuel (2016)'!$W137)/SUM('PIB_Trimestriel_Brut (2005)'!$BF18:$BI18)</f>
        <v>29.892434644157152</v>
      </c>
      <c r="BJ22" s="255">
        <f>'PIB_Trimestriel_Brut (2005)'!BJ18*('PIB_Annuel (2016)'!$X137)/SUM('PIB_Trimestriel_Brut (2005)'!$BJ18:$BM18)</f>
        <v>28.514292576344548</v>
      </c>
      <c r="BK22" s="255">
        <f>'PIB_Trimestriel_Brut (2005)'!BK18*('PIB_Annuel (2016)'!$X137)/SUM('PIB_Trimestriel_Brut (2005)'!$BJ18:$BM18)</f>
        <v>29.037460636602429</v>
      </c>
      <c r="BL22" s="255">
        <f>'PIB_Trimestriel_Brut (2005)'!BL18*('PIB_Annuel (2016)'!$X137)/SUM('PIB_Trimestriel_Brut (2005)'!$BJ18:$BM18)</f>
        <v>29.506804867395047</v>
      </c>
      <c r="BM22" s="255">
        <f>'PIB_Trimestriel_Brut (2005)'!BM18*('PIB_Annuel (2016)'!$X137)/SUM('PIB_Trimestriel_Brut (2005)'!$BJ18:$BM18)</f>
        <v>31.074304395105617</v>
      </c>
      <c r="BN22" s="255">
        <f>'PIB_Trimestriel_Brut (2005)'!BN18*('PIB_Annuel (2016)'!$Y137)/SUM('PIB_Trimestriel_Brut (2005)'!$BN18:$BQ18)</f>
        <v>31.469470973935756</v>
      </c>
      <c r="BO22" s="255">
        <f>'PIB_Trimestriel_Brut (2005)'!BO18*('PIB_Annuel (2016)'!$Y137)/SUM('PIB_Trimestriel_Brut (2005)'!$BN18:$BQ18)</f>
        <v>32.20472402100016</v>
      </c>
      <c r="BP22" s="255">
        <f>'PIB_Trimestriel_Brut (2005)'!BP18*('PIB_Annuel (2016)'!$Y137)/SUM('PIB_Trimestriel_Brut (2005)'!$BN18:$BQ18)</f>
        <v>32.727228015575164</v>
      </c>
      <c r="BQ22" s="255">
        <f>'PIB_Trimestriel_Brut (2005)'!BQ18*('PIB_Annuel (2016)'!$Y137)/SUM('PIB_Trimestriel_Brut (2005)'!$BN18:$BQ18)</f>
        <v>32.904138686958518</v>
      </c>
      <c r="BR22" s="255">
        <f>'PIB_Trimestriel_Brut (2005)'!BR18*('PIB_Annuel (2016)'!$Z137)/SUM('PIB_Trimestriel_Brut (2005)'!$BR18:$BU18)</f>
        <v>31.881850452343901</v>
      </c>
      <c r="BS22" s="255">
        <f>'PIB_Trimestriel_Brut (2005)'!BS18*('PIB_Annuel (2016)'!$Z137)/SUM('PIB_Trimestriel_Brut (2005)'!$BR18:$BU18)</f>
        <v>31.61588848369961</v>
      </c>
      <c r="BT22" s="255">
        <f>'PIB_Trimestriel_Brut (2005)'!BT18*('PIB_Annuel (2016)'!$Z137)/SUM('PIB_Trimestriel_Brut (2005)'!$BR18:$BU18)</f>
        <v>30.780092547204219</v>
      </c>
      <c r="BU22" s="255">
        <f>'PIB_Trimestriel_Brut (2005)'!BU18*('PIB_Annuel (2016)'!$Z137)/SUM('PIB_Trimestriel_Brut (2005)'!$BR18:$BU18)</f>
        <v>32.185168516752249</v>
      </c>
      <c r="BV22" s="170">
        <v>31.167312120506701</v>
      </c>
      <c r="BW22" s="170">
        <v>32.541403645193242</v>
      </c>
      <c r="BX22" s="170">
        <v>33.025496496450899</v>
      </c>
      <c r="BY22" s="170">
        <v>32.969787737849231</v>
      </c>
      <c r="BZ22" s="171">
        <v>32.431659508795043</v>
      </c>
      <c r="CA22" s="171">
        <v>32.829357792717595</v>
      </c>
      <c r="CB22" s="171">
        <v>33.435940151458396</v>
      </c>
      <c r="CC22" s="171">
        <v>34.268026280209909</v>
      </c>
      <c r="CD22" s="171">
        <v>32.978950578869494</v>
      </c>
      <c r="CE22" s="171">
        <v>33.580041987192963</v>
      </c>
      <c r="CF22" s="171">
        <v>33.593098571605601</v>
      </c>
      <c r="CG22" s="171">
        <v>35.154906802300772</v>
      </c>
      <c r="CH22" s="171">
        <v>33.46596363473401</v>
      </c>
      <c r="CI22" s="171">
        <v>34.540133284100392</v>
      </c>
      <c r="CJ22" s="171">
        <v>34.949944176267437</v>
      </c>
      <c r="CK22" s="171">
        <v>34.018463901111325</v>
      </c>
      <c r="CL22" s="171">
        <v>34.730310691682092</v>
      </c>
    </row>
    <row r="23" spans="1:90" ht="15" thickBot="1" x14ac:dyDescent="0.35">
      <c r="A23" s="178" t="s">
        <v>13</v>
      </c>
      <c r="B23" s="255">
        <f>'PIB_Trimestriel_Brut (2005)'!B19*('PIB_Annuel (2016)'!$I138)/SUM('PIB_Trimestriel_Brut (2005)'!$B19:$E19)</f>
        <v>97.654238020285376</v>
      </c>
      <c r="C23" s="255">
        <f>'PIB_Trimestriel_Brut (2005)'!C19*('PIB_Annuel (2016)'!$I138)/SUM('PIB_Trimestriel_Brut (2005)'!$B19:$E19)</f>
        <v>109.20174381972259</v>
      </c>
      <c r="D23" s="255">
        <f>'PIB_Trimestriel_Brut (2005)'!D19*('PIB_Annuel (2016)'!$I138)/SUM('PIB_Trimestriel_Brut (2005)'!$B19:$E19)</f>
        <v>92.149389629823688</v>
      </c>
      <c r="E23" s="255">
        <f>'PIB_Trimestriel_Brut (2005)'!E19*('PIB_Annuel (2016)'!$I138)/SUM('PIB_Trimestriel_Brut (2005)'!$B19:$E19)</f>
        <v>117.9360367219293</v>
      </c>
      <c r="F23" s="255">
        <f>'PIB_Trimestriel_Brut (2005)'!F19*('PIB_Annuel (2016)'!$J138)/SUM('PIB_Trimestriel_Brut (2005)'!$F19:$I19)</f>
        <v>111.42777079116793</v>
      </c>
      <c r="G23" s="255">
        <f>'PIB_Trimestriel_Brut (2005)'!G19*('PIB_Annuel (2016)'!$J138)/SUM('PIB_Trimestriel_Brut (2005)'!$F19:$I19)</f>
        <v>126.56448839303029</v>
      </c>
      <c r="H23" s="255">
        <f>'PIB_Trimestriel_Brut (2005)'!H19*('PIB_Annuel (2016)'!$J138)/SUM('PIB_Trimestriel_Brut (2005)'!$F19:$I19)</f>
        <v>126.98178510521494</v>
      </c>
      <c r="I23" s="255">
        <f>'PIB_Trimestriel_Brut (2005)'!I19*('PIB_Annuel (2016)'!$J138)/SUM('PIB_Trimestriel_Brut (2005)'!$F19:$I19)</f>
        <v>70.928684031937223</v>
      </c>
      <c r="J23" s="255">
        <f>'PIB_Trimestriel_Brut (2005)'!J19*('PIB_Annuel (2016)'!$K138)/SUM('PIB_Trimestriel_Brut (2005)'!$J19:$M19)</f>
        <v>124.36154648283808</v>
      </c>
      <c r="K23" s="255">
        <f>'PIB_Trimestriel_Brut (2005)'!K19*('PIB_Annuel (2016)'!$K138)/SUM('PIB_Trimestriel_Brut (2005)'!$J19:$M19)</f>
        <v>143.63429993277941</v>
      </c>
      <c r="L23" s="255">
        <f>'PIB_Trimestriel_Brut (2005)'!L19*('PIB_Annuel (2016)'!$K138)/SUM('PIB_Trimestriel_Brut (2005)'!$J19:$M19)</f>
        <v>90.813405183321237</v>
      </c>
      <c r="M23" s="255">
        <f>'PIB_Trimestriel_Brut (2005)'!M19*('PIB_Annuel (2016)'!$K138)/SUM('PIB_Trimestriel_Brut (2005)'!$J19:$M19)</f>
        <v>89.207348650302322</v>
      </c>
      <c r="N23" s="255">
        <f>'PIB_Trimestriel_Brut (2005)'!N19*('PIB_Annuel (2016)'!$L138)/SUM('PIB_Trimestriel_Brut (2005)'!$N19:$Q19)</f>
        <v>160.27175007221703</v>
      </c>
      <c r="O23" s="255">
        <f>'PIB_Trimestriel_Brut (2005)'!O19*('PIB_Annuel (2016)'!$L138)/SUM('PIB_Trimestriel_Brut (2005)'!$N19:$Q19)</f>
        <v>129.60576111127142</v>
      </c>
      <c r="P23" s="255">
        <f>'PIB_Trimestriel_Brut (2005)'!P19*('PIB_Annuel (2016)'!$L138)/SUM('PIB_Trimestriel_Brut (2005)'!$N19:$Q19)</f>
        <v>168.11015546642602</v>
      </c>
      <c r="Q23" s="255">
        <f>'PIB_Trimestriel_Brut (2005)'!Q19*('PIB_Annuel (2016)'!$L138)/SUM('PIB_Trimestriel_Brut (2005)'!$N19:$Q19)</f>
        <v>100.01074301513874</v>
      </c>
      <c r="R23" s="255">
        <f>'PIB_Trimestriel_Brut (2005)'!R19*('PIB_Annuel (2016)'!$M138)/SUM('PIB_Trimestriel_Brut (2005)'!$R19:$U19)</f>
        <v>137.11471745001538</v>
      </c>
      <c r="S23" s="255">
        <f>'PIB_Trimestriel_Brut (2005)'!S19*('PIB_Annuel (2016)'!$M138)/SUM('PIB_Trimestriel_Brut (2005)'!$R19:$U19)</f>
        <v>163.15971775734715</v>
      </c>
      <c r="T23" s="255">
        <f>'PIB_Trimestriel_Brut (2005)'!T19*('PIB_Annuel (2016)'!$M138)/SUM('PIB_Trimestriel_Brut (2005)'!$R19:$U19)</f>
        <v>170.4184705681798</v>
      </c>
      <c r="U23" s="255">
        <f>'PIB_Trimestriel_Brut (2005)'!U19*('PIB_Annuel (2016)'!$M138)/SUM('PIB_Trimestriel_Brut (2005)'!$R19:$U19)</f>
        <v>79.562472198945486</v>
      </c>
      <c r="V23" s="255">
        <f>'PIB_Trimestriel_Brut (2005)'!V19*('PIB_Annuel (2016)'!$N138)/SUM('PIB_Trimestriel_Brut (2005)'!$V19:$Y19)</f>
        <v>122.16606294356392</v>
      </c>
      <c r="W23" s="255">
        <f>'PIB_Trimestriel_Brut (2005)'!W19*('PIB_Annuel (2016)'!$N138)/SUM('PIB_Trimestriel_Brut (2005)'!$V19:$Y19)</f>
        <v>198.60112787105302</v>
      </c>
      <c r="X23" s="255">
        <f>'PIB_Trimestriel_Brut (2005)'!X19*('PIB_Annuel (2016)'!$N138)/SUM('PIB_Trimestriel_Brut (2005)'!$V19:$Y19)</f>
        <v>156.46167698974753</v>
      </c>
      <c r="Y23" s="255">
        <f>'PIB_Trimestriel_Brut (2005)'!Y19*('PIB_Annuel (2016)'!$N138)/SUM('PIB_Trimestriel_Brut (2005)'!$V19:$Y19)</f>
        <v>173.60930807090364</v>
      </c>
      <c r="Z23" s="255">
        <f>'PIB_Trimestriel_Brut (2005)'!Z19*('PIB_Annuel (2016)'!$O138)/SUM('PIB_Trimestriel_Brut (2005)'!$Z19:$AC19)</f>
        <v>158.04631006004382</v>
      </c>
      <c r="AA23" s="255">
        <f>'PIB_Trimestriel_Brut (2005)'!AA19*('PIB_Annuel (2016)'!$O138)/SUM('PIB_Trimestriel_Brut (2005)'!$Z19:$AC19)</f>
        <v>179.42874966702701</v>
      </c>
      <c r="AB23" s="255">
        <f>'PIB_Trimestriel_Brut (2005)'!AB19*('PIB_Annuel (2016)'!$O138)/SUM('PIB_Trimestriel_Brut (2005)'!$Z19:$AC19)</f>
        <v>186.65571525747006</v>
      </c>
      <c r="AC23" s="255">
        <f>'PIB_Trimestriel_Brut (2005)'!AC19*('PIB_Annuel (2016)'!$O138)/SUM('PIB_Trimestriel_Brut (2005)'!$Z19:$AC19)</f>
        <v>143.94288434696006</v>
      </c>
      <c r="AD23" s="255">
        <f>'PIB_Trimestriel_Brut (2005)'!AD19*('PIB_Annuel (2016)'!$P138)/SUM('PIB_Trimestriel_Brut (2005)'!$AD19:$AG19)</f>
        <v>208.46377322277345</v>
      </c>
      <c r="AE23" s="255">
        <f>'PIB_Trimestriel_Brut (2005)'!AE19*('PIB_Annuel (2016)'!$P138)/SUM('PIB_Trimestriel_Brut (2005)'!$AD19:$AG19)</f>
        <v>153.68548372151801</v>
      </c>
      <c r="AF23" s="255">
        <f>'PIB_Trimestriel_Brut (2005)'!AF19*('PIB_Annuel (2016)'!$P138)/SUM('PIB_Trimestriel_Brut (2005)'!$AD19:$AG19)</f>
        <v>182.27036284273515</v>
      </c>
      <c r="AG23" s="255">
        <f>'PIB_Trimestriel_Brut (2005)'!AG19*('PIB_Annuel (2016)'!$P138)/SUM('PIB_Trimestriel_Brut (2005)'!$AD19:$AG19)</f>
        <v>160.11039551539471</v>
      </c>
      <c r="AH23" s="255">
        <f>'PIB_Trimestriel_Brut (2005)'!AH19*('PIB_Annuel (2016)'!$Q138)/SUM('PIB_Trimestriel_Brut (2005)'!$AH19:$AK19)</f>
        <v>170.14695482794596</v>
      </c>
      <c r="AI23" s="255">
        <f>'PIB_Trimestriel_Brut (2005)'!AI19*('PIB_Annuel (2016)'!$Q138)/SUM('PIB_Trimestriel_Brut (2005)'!$AH19:$AK19)</f>
        <v>164.78320172024354</v>
      </c>
      <c r="AJ23" s="255">
        <f>'PIB_Trimestriel_Brut (2005)'!AJ19*('PIB_Annuel (2016)'!$Q138)/SUM('PIB_Trimestriel_Brut (2005)'!$AH19:$AK19)</f>
        <v>191.81261387733733</v>
      </c>
      <c r="AK23" s="255">
        <f>'PIB_Trimestriel_Brut (2005)'!AK19*('PIB_Annuel (2016)'!$Q138)/SUM('PIB_Trimestriel_Brut (2005)'!$AH19:$AK19)</f>
        <v>156.52990466414707</v>
      </c>
      <c r="AL23" s="255">
        <f>'PIB_Trimestriel_Brut (2005)'!AL19*('PIB_Annuel (2016)'!$R138)/SUM('PIB_Trimestriel_Brut (2005)'!$AL19:$AO19)</f>
        <v>150.01134886024138</v>
      </c>
      <c r="AM23" s="255">
        <f>'PIB_Trimestriel_Brut (2005)'!AM19*('PIB_Annuel (2016)'!$R138)/SUM('PIB_Trimestriel_Brut (2005)'!$AL19:$AO19)</f>
        <v>204.40884832968001</v>
      </c>
      <c r="AN23" s="255">
        <f>'PIB_Trimestriel_Brut (2005)'!AN19*('PIB_Annuel (2016)'!$R138)/SUM('PIB_Trimestriel_Brut (2005)'!$AL19:$AO19)</f>
        <v>179.01208592298596</v>
      </c>
      <c r="AO23" s="255">
        <f>'PIB_Trimestriel_Brut (2005)'!AO19*('PIB_Annuel (2016)'!$R138)/SUM('PIB_Trimestriel_Brut (2005)'!$AL19:$AO19)</f>
        <v>132.96411042900661</v>
      </c>
      <c r="AP23" s="255">
        <f>'PIB_Trimestriel_Brut (2005)'!AP19*('PIB_Annuel (2016)'!$S138)/SUM('PIB_Trimestriel_Brut (2005)'!$AP19:$AS19)</f>
        <v>169.20814046280356</v>
      </c>
      <c r="AQ23" s="255">
        <f>'PIB_Trimestriel_Brut (2005)'!AQ19*('PIB_Annuel (2016)'!$S138)/SUM('PIB_Trimestriel_Brut (2005)'!$AP19:$AS19)</f>
        <v>144.81784958705981</v>
      </c>
      <c r="AR23" s="255">
        <f>'PIB_Trimestriel_Brut (2005)'!AR19*('PIB_Annuel (2016)'!$S138)/SUM('PIB_Trimestriel_Brut (2005)'!$AP19:$AS19)</f>
        <v>187.95525421743565</v>
      </c>
      <c r="AS23" s="255">
        <f>'PIB_Trimestriel_Brut (2005)'!AS19*('PIB_Annuel (2016)'!$S138)/SUM('PIB_Trimestriel_Brut (2005)'!$AP19:$AS19)</f>
        <v>150.28668341236033</v>
      </c>
      <c r="AT23" s="255">
        <f>'PIB_Trimestriel_Brut (2005)'!AT19*('PIB_Annuel (2016)'!$T138)/SUM('PIB_Trimestriel_Brut (2005)'!$AT19:$AW19)</f>
        <v>170.24915965983064</v>
      </c>
      <c r="AU23" s="255">
        <f>'PIB_Trimestriel_Brut (2005)'!AU19*('PIB_Annuel (2016)'!$T138)/SUM('PIB_Trimestriel_Brut (2005)'!$AT19:$AW19)</f>
        <v>201.95038914803601</v>
      </c>
      <c r="AV23" s="255">
        <f>'PIB_Trimestriel_Brut (2005)'!AV19*('PIB_Annuel (2016)'!$T138)/SUM('PIB_Trimestriel_Brut (2005)'!$AT19:$AW19)</f>
        <v>199.97996726631607</v>
      </c>
      <c r="AW23" s="255">
        <f>'PIB_Trimestriel_Brut (2005)'!AW19*('PIB_Annuel (2016)'!$T138)/SUM('PIB_Trimestriel_Brut (2005)'!$AT19:$AW19)</f>
        <v>143.83442521364609</v>
      </c>
      <c r="AX23" s="255">
        <f>'PIB_Trimestriel_Brut (2005)'!AX19*('PIB_Annuel (2016)'!$U138)/SUM('PIB_Trimestriel_Brut (2005)'!$AX19:$BA19)</f>
        <v>232.94243328013064</v>
      </c>
      <c r="AY23" s="255">
        <f>'PIB_Trimestriel_Brut (2005)'!AY19*('PIB_Annuel (2016)'!$U138)/SUM('PIB_Trimestriel_Brut (2005)'!$AX19:$BA19)</f>
        <v>156.52297584363313</v>
      </c>
      <c r="AZ23" s="255">
        <f>'PIB_Trimestriel_Brut (2005)'!AZ19*('PIB_Annuel (2016)'!$U138)/SUM('PIB_Trimestriel_Brut (2005)'!$AX19:$BA19)</f>
        <v>199.49154114293913</v>
      </c>
      <c r="BA23" s="255">
        <f>'PIB_Trimestriel_Brut (2005)'!BA19*('PIB_Annuel (2016)'!$U138)/SUM('PIB_Trimestriel_Brut (2005)'!$AX19:$BA19)</f>
        <v>175.52563785433324</v>
      </c>
      <c r="BB23" s="255">
        <f>'PIB_Trimestriel_Brut (2005)'!BB19*('PIB_Annuel (2016)'!$V138)/SUM('PIB_Trimestriel_Brut (2005)'!$BB19:$BE19)</f>
        <v>199.818975681496</v>
      </c>
      <c r="BC23" s="255">
        <f>'PIB_Trimestriel_Brut (2005)'!BC19*('PIB_Annuel (2016)'!$V138)/SUM('PIB_Trimestriel_Brut (2005)'!$BB19:$BE19)</f>
        <v>237.26928794197534</v>
      </c>
      <c r="BD23" s="255">
        <f>'PIB_Trimestriel_Brut (2005)'!BD19*('PIB_Annuel (2016)'!$V138)/SUM('PIB_Trimestriel_Brut (2005)'!$BB19:$BE19)</f>
        <v>217.22791996861611</v>
      </c>
      <c r="BE23" s="255">
        <f>'PIB_Trimestriel_Brut (2005)'!BE19*('PIB_Annuel (2016)'!$V138)/SUM('PIB_Trimestriel_Brut (2005)'!$BB19:$BE19)</f>
        <v>138.05720917418108</v>
      </c>
      <c r="BF23" s="255">
        <f>'PIB_Trimestriel_Brut (2005)'!BF19*('PIB_Annuel (2016)'!$W138)/SUM('PIB_Trimestriel_Brut (2005)'!$BF19:$BI19)</f>
        <v>280.93073186989824</v>
      </c>
      <c r="BG23" s="255">
        <f>'PIB_Trimestriel_Brut (2005)'!BG19*('PIB_Annuel (2016)'!$W138)/SUM('PIB_Trimestriel_Brut (2005)'!$BF19:$BI19)</f>
        <v>183.83368195317777</v>
      </c>
      <c r="BH23" s="255">
        <f>'PIB_Trimestriel_Brut (2005)'!BH19*('PIB_Annuel (2016)'!$W138)/SUM('PIB_Trimestriel_Brut (2005)'!$BF19:$BI19)</f>
        <v>218.14217378630698</v>
      </c>
      <c r="BI23" s="255">
        <f>'PIB_Trimestriel_Brut (2005)'!BI19*('PIB_Annuel (2016)'!$W138)/SUM('PIB_Trimestriel_Brut (2005)'!$BF19:$BI19)</f>
        <v>152.04916616838111</v>
      </c>
      <c r="BJ23" s="255">
        <f>'PIB_Trimestriel_Brut (2005)'!BJ19*('PIB_Annuel (2016)'!$X138)/SUM('PIB_Trimestriel_Brut (2005)'!$BJ19:$BM19)</f>
        <v>189.23581694805955</v>
      </c>
      <c r="BK23" s="255">
        <f>'PIB_Trimestriel_Brut (2005)'!BK19*('PIB_Annuel (2016)'!$X138)/SUM('PIB_Trimestriel_Brut (2005)'!$BJ19:$BM19)</f>
        <v>205.33699973162987</v>
      </c>
      <c r="BL23" s="255">
        <f>'PIB_Trimestriel_Brut (2005)'!BL19*('PIB_Annuel (2016)'!$X138)/SUM('PIB_Trimestriel_Brut (2005)'!$BJ19:$BM19)</f>
        <v>229.79372145853637</v>
      </c>
      <c r="BM23" s="255">
        <f>'PIB_Trimestriel_Brut (2005)'!BM19*('PIB_Annuel (2016)'!$X138)/SUM('PIB_Trimestriel_Brut (2005)'!$BJ19:$BM19)</f>
        <v>252.67757947736399</v>
      </c>
      <c r="BN23" s="255">
        <f>'PIB_Trimestriel_Brut (2005)'!BN19*('PIB_Annuel (2016)'!$Y138)/SUM('PIB_Trimestriel_Brut (2005)'!$BN19:$BQ19)</f>
        <v>188.94915561357743</v>
      </c>
      <c r="BO23" s="255">
        <f>'PIB_Trimestriel_Brut (2005)'!BO19*('PIB_Annuel (2016)'!$Y138)/SUM('PIB_Trimestriel_Brut (2005)'!$BN19:$BQ19)</f>
        <v>172.11800885350382</v>
      </c>
      <c r="BP23" s="255">
        <f>'PIB_Trimestriel_Brut (2005)'!BP19*('PIB_Annuel (2016)'!$Y138)/SUM('PIB_Trimestriel_Brut (2005)'!$BN19:$BQ19)</f>
        <v>242.84531613128235</v>
      </c>
      <c r="BQ23" s="255">
        <f>'PIB_Trimestriel_Brut (2005)'!BQ19*('PIB_Annuel (2016)'!$Y138)/SUM('PIB_Trimestriel_Brut (2005)'!$BN19:$BQ19)</f>
        <v>323.18559653860848</v>
      </c>
      <c r="BR23" s="255">
        <f>'PIB_Trimestriel_Brut (2005)'!BR19*('PIB_Annuel (2016)'!$Z138)/SUM('PIB_Trimestriel_Brut (2005)'!$BR19:$BU19)</f>
        <v>248.29482959632458</v>
      </c>
      <c r="BS23" s="255">
        <f>'PIB_Trimestriel_Brut (2005)'!BS19*('PIB_Annuel (2016)'!$Z138)/SUM('PIB_Trimestriel_Brut (2005)'!$BR19:$BU19)</f>
        <v>293.60748424453743</v>
      </c>
      <c r="BT23" s="255">
        <f>'PIB_Trimestriel_Brut (2005)'!BT19*('PIB_Annuel (2016)'!$Z138)/SUM('PIB_Trimestriel_Brut (2005)'!$BR19:$BU19)</f>
        <v>257.42708012732066</v>
      </c>
      <c r="BU23" s="255">
        <f>'PIB_Trimestriel_Brut (2005)'!BU19*('PIB_Annuel (2016)'!$Z138)/SUM('PIB_Trimestriel_Brut (2005)'!$BR19:$BU19)</f>
        <v>238.97960603181733</v>
      </c>
      <c r="BV23" s="170">
        <v>272.23540576649373</v>
      </c>
      <c r="BW23" s="170">
        <v>301.41259603094483</v>
      </c>
      <c r="BX23" s="170">
        <v>320.8309440406876</v>
      </c>
      <c r="BY23" s="170">
        <v>231.63205416187392</v>
      </c>
      <c r="BZ23" s="171">
        <v>277.37314041292518</v>
      </c>
      <c r="CA23" s="171">
        <v>327.86104638363037</v>
      </c>
      <c r="CB23" s="171">
        <v>340.96613572502764</v>
      </c>
      <c r="CC23" s="171">
        <v>268.00248703782177</v>
      </c>
      <c r="CD23" s="171">
        <v>297.98789956118645</v>
      </c>
      <c r="CE23" s="171">
        <v>354.26571059704321</v>
      </c>
      <c r="CF23" s="171">
        <v>369.55013151118283</v>
      </c>
      <c r="CG23" s="171">
        <v>288.6643060316573</v>
      </c>
      <c r="CH23" s="171">
        <v>314.64469708285907</v>
      </c>
      <c r="CI23" s="171">
        <v>371.70366797069698</v>
      </c>
      <c r="CJ23" s="171">
        <v>395.56604386680169</v>
      </c>
      <c r="CK23" s="171">
        <v>312.67604648873584</v>
      </c>
      <c r="CL23" s="171">
        <v>330.80967428151433</v>
      </c>
    </row>
    <row r="24" spans="1:90" ht="15.6" thickTop="1" thickBot="1" x14ac:dyDescent="0.35">
      <c r="A24" s="168" t="s">
        <v>14</v>
      </c>
      <c r="B24" s="256">
        <f>'PIB_Trimestriel_Brut (2005)'!B20*('PIB_Annuel (2016)'!$I139)/SUM('PIB_Trimestriel_Brut (2005)'!$B20:$E20)</f>
        <v>993.60064269807413</v>
      </c>
      <c r="C24" s="256">
        <f>'PIB_Trimestriel_Brut (2005)'!C20*('PIB_Annuel (2016)'!$I139)/SUM('PIB_Trimestriel_Brut (2005)'!$B20:$E20)</f>
        <v>1049.3591901287384</v>
      </c>
      <c r="D24" s="256">
        <f>'PIB_Trimestriel_Brut (2005)'!D20*('PIB_Annuel (2016)'!$I139)/SUM('PIB_Trimestriel_Brut (2005)'!$B20:$E20)</f>
        <v>1006.7290766656831</v>
      </c>
      <c r="E24" s="256">
        <f>'PIB_Trimestriel_Brut (2005)'!E20*('PIB_Annuel (2016)'!$I139)/SUM('PIB_Trimestriel_Brut (2005)'!$B20:$E20)</f>
        <v>973.67998735138781</v>
      </c>
      <c r="F24" s="256">
        <f>'PIB_Trimestriel_Brut (2005)'!F20*('PIB_Annuel (2016)'!$J139)/SUM('PIB_Trimestriel_Brut (2005)'!$F20:$I20)</f>
        <v>994.12451525082633</v>
      </c>
      <c r="G24" s="256">
        <f>'PIB_Trimestriel_Brut (2005)'!G20*('PIB_Annuel (2016)'!$J139)/SUM('PIB_Trimestriel_Brut (2005)'!$F20:$I20)</f>
        <v>1063.115262990555</v>
      </c>
      <c r="H24" s="256">
        <f>'PIB_Trimestriel_Brut (2005)'!H20*('PIB_Annuel (2016)'!$J139)/SUM('PIB_Trimestriel_Brut (2005)'!$F20:$I20)</f>
        <v>1092.110022734005</v>
      </c>
      <c r="I24" s="256">
        <f>'PIB_Trimestriel_Brut (2005)'!I20*('PIB_Annuel (2016)'!$J139)/SUM('PIB_Trimestriel_Brut (2005)'!$F20:$I20)</f>
        <v>1086.9085201975204</v>
      </c>
      <c r="J24" s="256">
        <f>'PIB_Trimestriel_Brut (2005)'!J20*('PIB_Annuel (2016)'!$K139)/SUM('PIB_Trimestriel_Brut (2005)'!$J20:$M20)</f>
        <v>1091.6143346824138</v>
      </c>
      <c r="K24" s="256">
        <f>'PIB_Trimestriel_Brut (2005)'!K20*('PIB_Annuel (2016)'!$K139)/SUM('PIB_Trimestriel_Brut (2005)'!$J20:$M20)</f>
        <v>1117.4550510822278</v>
      </c>
      <c r="L24" s="256">
        <f>'PIB_Trimestriel_Brut (2005)'!L20*('PIB_Annuel (2016)'!$K139)/SUM('PIB_Trimestriel_Brut (2005)'!$J20:$M20)</f>
        <v>1176.2026729462555</v>
      </c>
      <c r="M24" s="256">
        <f>'PIB_Trimestriel_Brut (2005)'!M20*('PIB_Annuel (2016)'!$K139)/SUM('PIB_Trimestriel_Brut (2005)'!$J20:$M20)</f>
        <v>1119.1960731212205</v>
      </c>
      <c r="N24" s="256">
        <f>'PIB_Trimestriel_Brut (2005)'!N20*('PIB_Annuel (2016)'!$L139)/SUM('PIB_Trimestriel_Brut (2005)'!$N20:$Q20)</f>
        <v>1106.5606425115884</v>
      </c>
      <c r="O24" s="256">
        <f>'PIB_Trimestriel_Brut (2005)'!O20*('PIB_Annuel (2016)'!$L139)/SUM('PIB_Trimestriel_Brut (2005)'!$N20:$Q20)</f>
        <v>1115.0558447288249</v>
      </c>
      <c r="P24" s="256">
        <f>'PIB_Trimestriel_Brut (2005)'!P20*('PIB_Annuel (2016)'!$L139)/SUM('PIB_Trimestriel_Brut (2005)'!$N20:$Q20)</f>
        <v>1204.3015489747911</v>
      </c>
      <c r="Q24" s="256">
        <f>'PIB_Trimestriel_Brut (2005)'!Q20*('PIB_Annuel (2016)'!$L139)/SUM('PIB_Trimestriel_Brut (2005)'!$N20:$Q20)</f>
        <v>1177.9369612552305</v>
      </c>
      <c r="R24" s="256">
        <f>'PIB_Trimestriel_Brut (2005)'!R20*('PIB_Annuel (2016)'!$M139)/SUM('PIB_Trimestriel_Brut (2005)'!$R20:$U20)</f>
        <v>1181.4738793090123</v>
      </c>
      <c r="S24" s="256">
        <f>'PIB_Trimestriel_Brut (2005)'!S20*('PIB_Annuel (2016)'!$M139)/SUM('PIB_Trimestriel_Brut (2005)'!$R20:$U20)</f>
        <v>1216.9521337906524</v>
      </c>
      <c r="T24" s="256">
        <f>'PIB_Trimestriel_Brut (2005)'!T20*('PIB_Annuel (2016)'!$M139)/SUM('PIB_Trimestriel_Brut (2005)'!$R20:$U20)</f>
        <v>1304.9143420486669</v>
      </c>
      <c r="U24" s="256">
        <f>'PIB_Trimestriel_Brut (2005)'!U20*('PIB_Annuel (2016)'!$M139)/SUM('PIB_Trimestriel_Brut (2005)'!$R20:$U20)</f>
        <v>1300.6879937057329</v>
      </c>
      <c r="V24" s="256">
        <f>'PIB_Trimestriel_Brut (2005)'!V20*('PIB_Annuel (2016)'!$N139)/SUM('PIB_Trimestriel_Brut (2005)'!$V20:$Y20)</f>
        <v>1356.7398739591324</v>
      </c>
      <c r="W24" s="256">
        <f>'PIB_Trimestriel_Brut (2005)'!W20*('PIB_Annuel (2016)'!$N139)/SUM('PIB_Trimestriel_Brut (2005)'!$V20:$Y20)</f>
        <v>1384.3834791312709</v>
      </c>
      <c r="X24" s="256">
        <f>'PIB_Trimestriel_Brut (2005)'!X20*('PIB_Annuel (2016)'!$N139)/SUM('PIB_Trimestriel_Brut (2005)'!$V20:$Y20)</f>
        <v>1399.9595833570709</v>
      </c>
      <c r="Y24" s="256">
        <f>'PIB_Trimestriel_Brut (2005)'!Y20*('PIB_Annuel (2016)'!$N139)/SUM('PIB_Trimestriel_Brut (2005)'!$V20:$Y20)</f>
        <v>1342.9205489443596</v>
      </c>
      <c r="Z24" s="256">
        <f>'PIB_Trimestriel_Brut (2005)'!Z20*('PIB_Annuel (2016)'!$O139)/SUM('PIB_Trimestriel_Brut (2005)'!$Z20:$AC20)</f>
        <v>1431.4089259104612</v>
      </c>
      <c r="AA24" s="256">
        <f>'PIB_Trimestriel_Brut (2005)'!AA20*('PIB_Annuel (2016)'!$O139)/SUM('PIB_Trimestriel_Brut (2005)'!$Z20:$AC20)</f>
        <v>1494.4095151691695</v>
      </c>
      <c r="AB24" s="256">
        <f>'PIB_Trimestriel_Brut (2005)'!AB20*('PIB_Annuel (2016)'!$O139)/SUM('PIB_Trimestriel_Brut (2005)'!$Z20:$AC20)</f>
        <v>1470.1340445085614</v>
      </c>
      <c r="AC24" s="256">
        <f>'PIB_Trimestriel_Brut (2005)'!AC20*('PIB_Annuel (2016)'!$O139)/SUM('PIB_Trimestriel_Brut (2005)'!$Z20:$AC20)</f>
        <v>1472.8026783285388</v>
      </c>
      <c r="AD24" s="256">
        <f>'PIB_Trimestriel_Brut (2005)'!AD20*('PIB_Annuel (2016)'!$P139)/SUM('PIB_Trimestriel_Brut (2005)'!$AD20:$AG20)</f>
        <v>1487.9516548008996</v>
      </c>
      <c r="AE24" s="256">
        <f>'PIB_Trimestriel_Brut (2005)'!AE20*('PIB_Annuel (2016)'!$P139)/SUM('PIB_Trimestriel_Brut (2005)'!$AD20:$AG20)</f>
        <v>1494.718749179495</v>
      </c>
      <c r="AF24" s="256">
        <f>'PIB_Trimestriel_Brut (2005)'!AF20*('PIB_Annuel (2016)'!$P139)/SUM('PIB_Trimestriel_Brut (2005)'!$AD20:$AG20)</f>
        <v>1515.4759721548007</v>
      </c>
      <c r="AG24" s="256">
        <f>'PIB_Trimestriel_Brut (2005)'!AG20*('PIB_Annuel (2016)'!$P139)/SUM('PIB_Trimestriel_Brut (2005)'!$AD20:$AG20)</f>
        <v>1573.826853733395</v>
      </c>
      <c r="AH24" s="256">
        <f>'PIB_Trimestriel_Brut (2005)'!AH20*('PIB_Annuel (2016)'!$Q139)/SUM('PIB_Trimestriel_Brut (2005)'!$AH20:$AK20)</f>
        <v>1557.7941075014617</v>
      </c>
      <c r="AI24" s="256">
        <f>'PIB_Trimestriel_Brut (2005)'!AI20*('PIB_Annuel (2016)'!$Q139)/SUM('PIB_Trimestriel_Brut (2005)'!$AH20:$AK20)</f>
        <v>1570.29864140462</v>
      </c>
      <c r="AJ24" s="256">
        <f>'PIB_Trimestriel_Brut (2005)'!AJ20*('PIB_Annuel (2016)'!$Q139)/SUM('PIB_Trimestriel_Brut (2005)'!$AH20:$AK20)</f>
        <v>1744.0857257695548</v>
      </c>
      <c r="AK24" s="256">
        <f>'PIB_Trimestriel_Brut (2005)'!AK20*('PIB_Annuel (2016)'!$Q139)/SUM('PIB_Trimestriel_Brut (2005)'!$AH20:$AK20)</f>
        <v>1663.1574155718829</v>
      </c>
      <c r="AL24" s="256">
        <f>'PIB_Trimestriel_Brut (2005)'!AL20*('PIB_Annuel (2016)'!$R139)/SUM('PIB_Trimestriel_Brut (2005)'!$AL20:$AO20)</f>
        <v>1611.6676850271676</v>
      </c>
      <c r="AM24" s="256">
        <f>'PIB_Trimestriel_Brut (2005)'!AM20*('PIB_Annuel (2016)'!$R139)/SUM('PIB_Trimestriel_Brut (2005)'!$AL20:$AO20)</f>
        <v>1819.7940573831545</v>
      </c>
      <c r="AN24" s="256">
        <f>'PIB_Trimestriel_Brut (2005)'!AN20*('PIB_Annuel (2016)'!$R139)/SUM('PIB_Trimestriel_Brut (2005)'!$AL20:$AO20)</f>
        <v>1814.5448740362972</v>
      </c>
      <c r="AO24" s="256">
        <f>'PIB_Trimestriel_Brut (2005)'!AO20*('PIB_Annuel (2016)'!$R139)/SUM('PIB_Trimestriel_Brut (2005)'!$AL20:$AO20)</f>
        <v>1720.7073354241891</v>
      </c>
      <c r="AP24" s="256">
        <f>'PIB_Trimestriel_Brut (2005)'!AP20*('PIB_Annuel (2016)'!$S139)/SUM('PIB_Trimestriel_Brut (2005)'!$AP20:$AS20)</f>
        <v>1716.6483755778031</v>
      </c>
      <c r="AQ24" s="256">
        <f>'PIB_Trimestriel_Brut (2005)'!AQ20*('PIB_Annuel (2016)'!$S139)/SUM('PIB_Trimestriel_Brut (2005)'!$AP20:$AS20)</f>
        <v>1830.0010826484322</v>
      </c>
      <c r="AR24" s="256">
        <f>'PIB_Trimestriel_Brut (2005)'!AR20*('PIB_Annuel (2016)'!$S139)/SUM('PIB_Trimestriel_Brut (2005)'!$AP20:$AS20)</f>
        <v>1890.6452383073206</v>
      </c>
      <c r="AS24" s="256">
        <f>'PIB_Trimestriel_Brut (2005)'!AS20*('PIB_Annuel (2016)'!$S139)/SUM('PIB_Trimestriel_Brut (2005)'!$AP20:$AS20)</f>
        <v>1866.9805795937125</v>
      </c>
      <c r="AT24" s="256">
        <f>'PIB_Trimestriel_Brut (2005)'!AT20*('PIB_Annuel (2016)'!$T139)/SUM('PIB_Trimestriel_Brut (2005)'!$AT20:$AW20)</f>
        <v>1768.2245217311033</v>
      </c>
      <c r="AU24" s="256">
        <f>'PIB_Trimestriel_Brut (2005)'!AU20*('PIB_Annuel (2016)'!$T139)/SUM('PIB_Trimestriel_Brut (2005)'!$AT20:$AW20)</f>
        <v>1921.3802245106031</v>
      </c>
      <c r="AV24" s="256">
        <f>'PIB_Trimestriel_Brut (2005)'!AV20*('PIB_Annuel (2016)'!$T139)/SUM('PIB_Trimestriel_Brut (2005)'!$AT20:$AW20)</f>
        <v>1958.9200822149489</v>
      </c>
      <c r="AW24" s="256">
        <f>'PIB_Trimestriel_Brut (2005)'!AW20*('PIB_Annuel (2016)'!$T139)/SUM('PIB_Trimestriel_Brut (2005)'!$AT20:$AW20)</f>
        <v>1997.2336789259493</v>
      </c>
      <c r="AX24" s="256">
        <f>'PIB_Trimestriel_Brut (2005)'!AX20*('PIB_Annuel (2016)'!$U139)/SUM('PIB_Trimestriel_Brut (2005)'!$AX20:$BA20)</f>
        <v>1905.1403199254046</v>
      </c>
      <c r="AY24" s="256">
        <f>'PIB_Trimestriel_Brut (2005)'!AY20*('PIB_Annuel (2016)'!$U139)/SUM('PIB_Trimestriel_Brut (2005)'!$AX20:$BA20)</f>
        <v>1982.7380155585413</v>
      </c>
      <c r="AZ24" s="256">
        <f>'PIB_Trimestriel_Brut (2005)'!AZ20*('PIB_Annuel (2016)'!$U139)/SUM('PIB_Trimestriel_Brut (2005)'!$AX20:$BA20)</f>
        <v>2143.2348279179487</v>
      </c>
      <c r="BA24" s="256">
        <f>'PIB_Trimestriel_Brut (2005)'!BA20*('PIB_Annuel (2016)'!$U139)/SUM('PIB_Trimestriel_Brut (2005)'!$AX20:$BA20)</f>
        <v>2098.439517586703</v>
      </c>
      <c r="BB24" s="256">
        <f>'PIB_Trimestriel_Brut (2005)'!BB20*('PIB_Annuel (2016)'!$V139)/SUM('PIB_Trimestriel_Brut (2005)'!$BB20:$BE20)</f>
        <v>2055.3931463104323</v>
      </c>
      <c r="BC24" s="256">
        <f>'PIB_Trimestriel_Brut (2005)'!BC20*('PIB_Annuel (2016)'!$V139)/SUM('PIB_Trimestriel_Brut (2005)'!$BB20:$BE20)</f>
        <v>2120.7546750555107</v>
      </c>
      <c r="BD24" s="256">
        <f>'PIB_Trimestriel_Brut (2005)'!BD20*('PIB_Annuel (2016)'!$V139)/SUM('PIB_Trimestriel_Brut (2005)'!$BB20:$BE20)</f>
        <v>2101.8230832370073</v>
      </c>
      <c r="BE24" s="256">
        <f>'PIB_Trimestriel_Brut (2005)'!BE20*('PIB_Annuel (2016)'!$V139)/SUM('PIB_Trimestriel_Brut (2005)'!$BB20:$BE20)</f>
        <v>2099.986955362368</v>
      </c>
      <c r="BF24" s="256">
        <f>'PIB_Trimestriel_Brut (2005)'!BF20*('PIB_Annuel (2016)'!$W139)/SUM('PIB_Trimestriel_Brut (2005)'!$BF20:$BI20)</f>
        <v>2122.0712784666493</v>
      </c>
      <c r="BG24" s="256">
        <f>'PIB_Trimestriel_Brut (2005)'!BG20*('PIB_Annuel (2016)'!$W139)/SUM('PIB_Trimestriel_Brut (2005)'!$BF20:$BI20)</f>
        <v>2210.361781676012</v>
      </c>
      <c r="BH24" s="256">
        <f>'PIB_Trimestriel_Brut (2005)'!BH20*('PIB_Annuel (2016)'!$W139)/SUM('PIB_Trimestriel_Brut (2005)'!$BF20:$BI20)</f>
        <v>2272.6876487829559</v>
      </c>
      <c r="BI24" s="256">
        <f>'PIB_Trimestriel_Brut (2005)'!BI20*('PIB_Annuel (2016)'!$W139)/SUM('PIB_Trimestriel_Brut (2005)'!$BF20:$BI20)</f>
        <v>2220.1111687354428</v>
      </c>
      <c r="BJ24" s="256">
        <f>'PIB_Trimestriel_Brut (2005)'!BJ20*('PIB_Annuel (2016)'!$X139)/SUM('PIB_Trimestriel_Brut (2005)'!$BJ20:$BM20)</f>
        <v>2203.017118342395</v>
      </c>
      <c r="BK24" s="256">
        <f>'PIB_Trimestriel_Brut (2005)'!BK20*('PIB_Annuel (2016)'!$X139)/SUM('PIB_Trimestriel_Brut (2005)'!$BJ20:$BM20)</f>
        <v>2322.1433946208613</v>
      </c>
      <c r="BL24" s="256">
        <f>'PIB_Trimestriel_Brut (2005)'!BL20*('PIB_Annuel (2016)'!$X139)/SUM('PIB_Trimestriel_Brut (2005)'!$BJ20:$BM20)</f>
        <v>2325.842569638914</v>
      </c>
      <c r="BM24" s="256">
        <f>'PIB_Trimestriel_Brut (2005)'!BM20*('PIB_Annuel (2016)'!$X139)/SUM('PIB_Trimestriel_Brut (2005)'!$BJ20:$BM20)</f>
        <v>2529.9000741754576</v>
      </c>
      <c r="BN24" s="256">
        <f>'PIB_Trimestriel_Brut (2005)'!BN20*('PIB_Annuel (2016)'!$Y139)/SUM('PIB_Trimestriel_Brut (2005)'!$BN20:$BQ20)</f>
        <v>2299.7290602421867</v>
      </c>
      <c r="BO24" s="256">
        <f>'PIB_Trimestriel_Brut (2005)'!BO20*('PIB_Annuel (2016)'!$Y139)/SUM('PIB_Trimestriel_Brut (2005)'!$BN20:$BQ20)</f>
        <v>2465.9229393878481</v>
      </c>
      <c r="BP24" s="256">
        <f>'PIB_Trimestriel_Brut (2005)'!BP20*('PIB_Annuel (2016)'!$Y139)/SUM('PIB_Trimestriel_Brut (2005)'!$BN20:$BQ20)</f>
        <v>2493.5303890576674</v>
      </c>
      <c r="BQ24" s="256">
        <f>'PIB_Trimestriel_Brut (2005)'!BQ20*('PIB_Annuel (2016)'!$Y139)/SUM('PIB_Trimestriel_Brut (2005)'!$BN20:$BQ20)</f>
        <v>2424.7037012820515</v>
      </c>
      <c r="BR24" s="256">
        <f>'PIB_Trimestriel_Brut (2005)'!BR20*('PIB_Annuel (2016)'!$Z139)/SUM('PIB_Trimestriel_Brut (2005)'!$BR20:$BU20)</f>
        <v>2428.5224565035405</v>
      </c>
      <c r="BS24" s="256">
        <f>'PIB_Trimestriel_Brut (2005)'!BS20*('PIB_Annuel (2016)'!$Z139)/SUM('PIB_Trimestriel_Brut (2005)'!$BR20:$BU20)</f>
        <v>2502.7095621890007</v>
      </c>
      <c r="BT24" s="256">
        <f>'PIB_Trimestriel_Brut (2005)'!BT20*('PIB_Annuel (2016)'!$Z139)/SUM('PIB_Trimestriel_Brut (2005)'!$BR20:$BU20)</f>
        <v>2547.3226095720634</v>
      </c>
      <c r="BU24" s="256">
        <f>'PIB_Trimestriel_Brut (2005)'!BU20*('PIB_Annuel (2016)'!$Z139)/SUM('PIB_Trimestriel_Brut (2005)'!$BR20:$BU20)</f>
        <v>2634.2003717353932</v>
      </c>
      <c r="BV24" s="175">
        <v>2549.0954796499932</v>
      </c>
      <c r="BW24" s="175">
        <v>2540.9665720050848</v>
      </c>
      <c r="BX24" s="175">
        <v>2582.0973511183383</v>
      </c>
      <c r="BY24" s="175">
        <v>2921.852597226582</v>
      </c>
      <c r="BZ24" s="176">
        <v>2629.6968052971993</v>
      </c>
      <c r="CA24" s="176">
        <v>2792.9794155167897</v>
      </c>
      <c r="CB24" s="176">
        <v>2753.6410910564296</v>
      </c>
      <c r="CC24" s="176">
        <v>2934.2057797943485</v>
      </c>
      <c r="CD24" s="176">
        <v>2654.6991423998265</v>
      </c>
      <c r="CE24" s="176">
        <v>2893.1699751199117</v>
      </c>
      <c r="CF24" s="176">
        <v>2817.3169037664657</v>
      </c>
      <c r="CG24" s="176">
        <v>3095.0279918992646</v>
      </c>
      <c r="CH24" s="176">
        <v>2806.4700077157217</v>
      </c>
      <c r="CI24" s="176">
        <v>2728.8102162017276</v>
      </c>
      <c r="CJ24" s="176">
        <v>2835.4056706624583</v>
      </c>
      <c r="CK24" s="176">
        <v>3153.87259571389</v>
      </c>
      <c r="CL24" s="176">
        <v>2866.8590259041703</v>
      </c>
    </row>
    <row r="25" spans="1:90" ht="15" thickTop="1" x14ac:dyDescent="0.3">
      <c r="A25" s="172" t="s">
        <v>235</v>
      </c>
      <c r="B25" s="255">
        <f>'PIB_Trimestriel_Brut (2005)'!B21*('PIB_Annuel (2016)'!$I140)/SUM('PIB_Trimestriel_Brut (2005)'!$B21:$E21)</f>
        <v>189.53936101454696</v>
      </c>
      <c r="C25" s="255">
        <f>'PIB_Trimestriel_Brut (2005)'!C21*('PIB_Annuel (2016)'!$I140)/SUM('PIB_Trimestriel_Brut (2005)'!$B21:$E21)</f>
        <v>213.87904251233655</v>
      </c>
      <c r="D25" s="255">
        <f>'PIB_Trimestriel_Brut (2005)'!D21*('PIB_Annuel (2016)'!$I140)/SUM('PIB_Trimestriel_Brut (2005)'!$B21:$E21)</f>
        <v>196.43314107062037</v>
      </c>
      <c r="E25" s="255">
        <f>'PIB_Trimestriel_Brut (2005)'!E21*('PIB_Annuel (2016)'!$I140)/SUM('PIB_Trimestriel_Brut (2005)'!$B21:$E21)</f>
        <v>202.21812742099809</v>
      </c>
      <c r="F25" s="255">
        <f>'PIB_Trimestriel_Brut (2005)'!F21*('PIB_Annuel (2016)'!$J140)/SUM('PIB_Trimestriel_Brut (2005)'!$F21:$I21)</f>
        <v>206.24663637487998</v>
      </c>
      <c r="G25" s="255">
        <f>'PIB_Trimestriel_Brut (2005)'!G21*('PIB_Annuel (2016)'!$J140)/SUM('PIB_Trimestriel_Brut (2005)'!$F21:$I21)</f>
        <v>230.41461445719762</v>
      </c>
      <c r="H25" s="255">
        <f>'PIB_Trimestriel_Brut (2005)'!H21*('PIB_Annuel (2016)'!$J140)/SUM('PIB_Trimestriel_Brut (2005)'!$F21:$I21)</f>
        <v>208.80468038643309</v>
      </c>
      <c r="I25" s="255">
        <f>'PIB_Trimestriel_Brut (2005)'!I21*('PIB_Annuel (2016)'!$J140)/SUM('PIB_Trimestriel_Brut (2005)'!$F21:$I21)</f>
        <v>208.68204320259647</v>
      </c>
      <c r="J25" s="255">
        <f>'PIB_Trimestriel_Brut (2005)'!J21*('PIB_Annuel (2016)'!$K140)/SUM('PIB_Trimestriel_Brut (2005)'!$J21:$M21)</f>
        <v>218.13467604381697</v>
      </c>
      <c r="K25" s="255">
        <f>'PIB_Trimestriel_Brut (2005)'!K21*('PIB_Annuel (2016)'!$K140)/SUM('PIB_Trimestriel_Brut (2005)'!$J21:$M21)</f>
        <v>236.78755484790329</v>
      </c>
      <c r="L25" s="255">
        <f>'PIB_Trimestriel_Brut (2005)'!L21*('PIB_Annuel (2016)'!$K140)/SUM('PIB_Trimestriel_Brut (2005)'!$J21:$M21)</f>
        <v>223.85894665116646</v>
      </c>
      <c r="M25" s="255">
        <f>'PIB_Trimestriel_Brut (2005)'!M21*('PIB_Annuel (2016)'!$K140)/SUM('PIB_Trimestriel_Brut (2005)'!$J21:$M21)</f>
        <v>220.39705400705574</v>
      </c>
      <c r="N25" s="255">
        <f>'PIB_Trimestriel_Brut (2005)'!N21*('PIB_Annuel (2016)'!$L140)/SUM('PIB_Trimestriel_Brut (2005)'!$N21:$Q21)</f>
        <v>206.78111658280292</v>
      </c>
      <c r="O25" s="255">
        <f>'PIB_Trimestriel_Brut (2005)'!O21*('PIB_Annuel (2016)'!$L140)/SUM('PIB_Trimestriel_Brut (2005)'!$N21:$Q21)</f>
        <v>225.43590887417739</v>
      </c>
      <c r="P25" s="255">
        <f>'PIB_Trimestriel_Brut (2005)'!P21*('PIB_Annuel (2016)'!$L140)/SUM('PIB_Trimestriel_Brut (2005)'!$N21:$Q21)</f>
        <v>237.91031124118393</v>
      </c>
      <c r="Q25" s="255">
        <f>'PIB_Trimestriel_Brut (2005)'!Q21*('PIB_Annuel (2016)'!$L140)/SUM('PIB_Trimestriel_Brut (2005)'!$N21:$Q21)</f>
        <v>238.34539334887754</v>
      </c>
      <c r="R25" s="255">
        <f>'PIB_Trimestriel_Brut (2005)'!R21*('PIB_Annuel (2016)'!$M140)/SUM('PIB_Trimestriel_Brut (2005)'!$R21:$U21)</f>
        <v>215.52969067384117</v>
      </c>
      <c r="S25" s="255">
        <f>'PIB_Trimestriel_Brut (2005)'!S21*('PIB_Annuel (2016)'!$M140)/SUM('PIB_Trimestriel_Brut (2005)'!$R21:$U21)</f>
        <v>238.60800719751487</v>
      </c>
      <c r="T25" s="255">
        <f>'PIB_Trimestriel_Brut (2005)'!T21*('PIB_Annuel (2016)'!$M140)/SUM('PIB_Trimestriel_Brut (2005)'!$R21:$U21)</f>
        <v>247.96217696110284</v>
      </c>
      <c r="U25" s="255">
        <f>'PIB_Trimestriel_Brut (2005)'!U21*('PIB_Annuel (2016)'!$M140)/SUM('PIB_Trimestriel_Brut (2005)'!$R21:$U21)</f>
        <v>260.05735308394372</v>
      </c>
      <c r="V25" s="255">
        <f>'PIB_Trimestriel_Brut (2005)'!V21*('PIB_Annuel (2016)'!$N140)/SUM('PIB_Trimestriel_Brut (2005)'!$V21:$Y21)</f>
        <v>263.52383845840262</v>
      </c>
      <c r="W25" s="255">
        <f>'PIB_Trimestriel_Brut (2005)'!W21*('PIB_Annuel (2016)'!$N140)/SUM('PIB_Trimestriel_Brut (2005)'!$V21:$Y21)</f>
        <v>286.39551216793114</v>
      </c>
      <c r="X25" s="255">
        <f>'PIB_Trimestriel_Brut (2005)'!X21*('PIB_Annuel (2016)'!$N140)/SUM('PIB_Trimestriel_Brut (2005)'!$V21:$Y21)</f>
        <v>282.82580424979807</v>
      </c>
      <c r="Y25" s="255">
        <f>'PIB_Trimestriel_Brut (2005)'!Y21*('PIB_Annuel (2016)'!$N140)/SUM('PIB_Trimestriel_Brut (2005)'!$V21:$Y21)</f>
        <v>271.17164103589806</v>
      </c>
      <c r="Z25" s="255">
        <f>'PIB_Trimestriel_Brut (2005)'!Z21*('PIB_Annuel (2016)'!$O140)/SUM('PIB_Trimestriel_Brut (2005)'!$Z21:$AC21)</f>
        <v>272.06074212835955</v>
      </c>
      <c r="AA25" s="255">
        <f>'PIB_Trimestriel_Brut (2005)'!AA21*('PIB_Annuel (2016)'!$O140)/SUM('PIB_Trimestriel_Brut (2005)'!$Z21:$AC21)</f>
        <v>278.75779451450836</v>
      </c>
      <c r="AB25" s="255">
        <f>'PIB_Trimestriel_Brut (2005)'!AB21*('PIB_Annuel (2016)'!$O140)/SUM('PIB_Trimestriel_Brut (2005)'!$Z21:$AC21)</f>
        <v>277.25409320102244</v>
      </c>
      <c r="AC25" s="255">
        <f>'PIB_Trimestriel_Brut (2005)'!AC21*('PIB_Annuel (2016)'!$O140)/SUM('PIB_Trimestriel_Brut (2005)'!$Z21:$AC21)</f>
        <v>280.83340612965424</v>
      </c>
      <c r="AD25" s="255">
        <f>'PIB_Trimestriel_Brut (2005)'!AD21*('PIB_Annuel (2016)'!$P140)/SUM('PIB_Trimestriel_Brut (2005)'!$AD21:$AG21)</f>
        <v>287.35272948127198</v>
      </c>
      <c r="AE25" s="255">
        <f>'PIB_Trimestriel_Brut (2005)'!AE21*('PIB_Annuel (2016)'!$P140)/SUM('PIB_Trimestriel_Brut (2005)'!$AD21:$AG21)</f>
        <v>292.60438229144449</v>
      </c>
      <c r="AF25" s="255">
        <f>'PIB_Trimestriel_Brut (2005)'!AF21*('PIB_Annuel (2016)'!$P140)/SUM('PIB_Trimestriel_Brut (2005)'!$AD21:$AG21)</f>
        <v>291.74526616033836</v>
      </c>
      <c r="AG25" s="255">
        <f>'PIB_Trimestriel_Brut (2005)'!AG21*('PIB_Annuel (2016)'!$P140)/SUM('PIB_Trimestriel_Brut (2005)'!$AD21:$AG21)</f>
        <v>323.22731427666992</v>
      </c>
      <c r="AH25" s="255">
        <f>'PIB_Trimestriel_Brut (2005)'!AH21*('PIB_Annuel (2016)'!$Q140)/SUM('PIB_Trimestriel_Brut (2005)'!$AH21:$AK21)</f>
        <v>293.61502010718954</v>
      </c>
      <c r="AI25" s="255">
        <f>'PIB_Trimestriel_Brut (2005)'!AI21*('PIB_Annuel (2016)'!$Q140)/SUM('PIB_Trimestriel_Brut (2005)'!$AH21:$AK21)</f>
        <v>299.66517075086983</v>
      </c>
      <c r="AJ25" s="255">
        <f>'PIB_Trimestriel_Brut (2005)'!AJ21*('PIB_Annuel (2016)'!$Q140)/SUM('PIB_Trimestriel_Brut (2005)'!$AH21:$AK21)</f>
        <v>328.43829819159845</v>
      </c>
      <c r="AK25" s="255">
        <f>'PIB_Trimestriel_Brut (2005)'!AK21*('PIB_Annuel (2016)'!$Q140)/SUM('PIB_Trimestriel_Brut (2005)'!$AH21:$AK21)</f>
        <v>309.42492193315081</v>
      </c>
      <c r="AL25" s="255">
        <f>'PIB_Trimestriel_Brut (2005)'!AL21*('PIB_Annuel (2016)'!$R140)/SUM('PIB_Trimestriel_Brut (2005)'!$AL21:$AO21)</f>
        <v>334.45280980445443</v>
      </c>
      <c r="AM25" s="255">
        <f>'PIB_Trimestriel_Brut (2005)'!AM21*('PIB_Annuel (2016)'!$R140)/SUM('PIB_Trimestriel_Brut (2005)'!$AL21:$AO21)</f>
        <v>406.0013705537836</v>
      </c>
      <c r="AN25" s="255">
        <f>'PIB_Trimestriel_Brut (2005)'!AN21*('PIB_Annuel (2016)'!$R140)/SUM('PIB_Trimestriel_Brut (2005)'!$AL21:$AO21)</f>
        <v>391.52815486778428</v>
      </c>
      <c r="AO25" s="255">
        <f>'PIB_Trimestriel_Brut (2005)'!AO21*('PIB_Annuel (2016)'!$R140)/SUM('PIB_Trimestriel_Brut (2005)'!$AL21:$AO21)</f>
        <v>360.48513680829041</v>
      </c>
      <c r="AP25" s="255">
        <f>'PIB_Trimestriel_Brut (2005)'!AP21*('PIB_Annuel (2016)'!$S140)/SUM('PIB_Trimestriel_Brut (2005)'!$AP21:$AS21)</f>
        <v>367.80484744006014</v>
      </c>
      <c r="AQ25" s="255">
        <f>'PIB_Trimestriel_Brut (2005)'!AQ21*('PIB_Annuel (2016)'!$S140)/SUM('PIB_Trimestriel_Brut (2005)'!$AP21:$AS21)</f>
        <v>400.30995237305774</v>
      </c>
      <c r="AR25" s="255">
        <f>'PIB_Trimestriel_Brut (2005)'!AR21*('PIB_Annuel (2016)'!$S140)/SUM('PIB_Trimestriel_Brut (2005)'!$AP21:$AS21)</f>
        <v>404.42159546607184</v>
      </c>
      <c r="AS25" s="255">
        <f>'PIB_Trimestriel_Brut (2005)'!AS21*('PIB_Annuel (2016)'!$S140)/SUM('PIB_Trimestriel_Brut (2005)'!$AP21:$AS21)</f>
        <v>390.01483057856638</v>
      </c>
      <c r="AT25" s="255">
        <f>'PIB_Trimestriel_Brut (2005)'!AT21*('PIB_Annuel (2016)'!$T140)/SUM('PIB_Trimestriel_Brut (2005)'!$AT21:$AW21)</f>
        <v>417.22113135644872</v>
      </c>
      <c r="AU25" s="255">
        <f>'PIB_Trimestriel_Brut (2005)'!AU21*('PIB_Annuel (2016)'!$T140)/SUM('PIB_Trimestriel_Brut (2005)'!$AT21:$AW21)</f>
        <v>447.75871060741974</v>
      </c>
      <c r="AV25" s="255">
        <f>'PIB_Trimestriel_Brut (2005)'!AV21*('PIB_Annuel (2016)'!$T140)/SUM('PIB_Trimestriel_Brut (2005)'!$AT21:$AW21)</f>
        <v>448.44320354038661</v>
      </c>
      <c r="AW25" s="255">
        <f>'PIB_Trimestriel_Brut (2005)'!AW21*('PIB_Annuel (2016)'!$T140)/SUM('PIB_Trimestriel_Brut (2005)'!$AT21:$AW21)</f>
        <v>430.12174368334178</v>
      </c>
      <c r="AX25" s="255">
        <f>'PIB_Trimestriel_Brut (2005)'!AX21*('PIB_Annuel (2016)'!$U140)/SUM('PIB_Trimestriel_Brut (2005)'!$AX21:$BA21)</f>
        <v>433.52407530412808</v>
      </c>
      <c r="AY25" s="255">
        <f>'PIB_Trimestriel_Brut (2005)'!AY21*('PIB_Annuel (2016)'!$U140)/SUM('PIB_Trimestriel_Brut (2005)'!$AX21:$BA21)</f>
        <v>429.3842766202003</v>
      </c>
      <c r="AZ25" s="255">
        <f>'PIB_Trimestriel_Brut (2005)'!AZ21*('PIB_Annuel (2016)'!$U140)/SUM('PIB_Trimestriel_Brut (2005)'!$AX21:$BA21)</f>
        <v>463.092209974821</v>
      </c>
      <c r="BA25" s="255">
        <f>'PIB_Trimestriel_Brut (2005)'!BA21*('PIB_Annuel (2016)'!$U140)/SUM('PIB_Trimestriel_Brut (2005)'!$AX21:$BA21)</f>
        <v>451.66622070130364</v>
      </c>
      <c r="BB25" s="255">
        <f>'PIB_Trimestriel_Brut (2005)'!BB21*('PIB_Annuel (2016)'!$V140)/SUM('PIB_Trimestriel_Brut (2005)'!$BB21:$BE21)</f>
        <v>458.52915227213578</v>
      </c>
      <c r="BC25" s="255">
        <f>'PIB_Trimestriel_Brut (2005)'!BC21*('PIB_Annuel (2016)'!$V140)/SUM('PIB_Trimestriel_Brut (2005)'!$BB21:$BE21)</f>
        <v>466.64784922502088</v>
      </c>
      <c r="BD25" s="255">
        <f>'PIB_Trimestriel_Brut (2005)'!BD21*('PIB_Annuel (2016)'!$V140)/SUM('PIB_Trimestriel_Brut (2005)'!$BB21:$BE21)</f>
        <v>474.60877333232452</v>
      </c>
      <c r="BE25" s="255">
        <f>'PIB_Trimestriel_Brut (2005)'!BE21*('PIB_Annuel (2016)'!$V140)/SUM('PIB_Trimestriel_Brut (2005)'!$BB21:$BE21)</f>
        <v>465.32486148333993</v>
      </c>
      <c r="BF25" s="255">
        <f>'PIB_Trimestriel_Brut (2005)'!BF21*('PIB_Annuel (2016)'!$W140)/SUM('PIB_Trimestriel_Brut (2005)'!$BF21:$BI21)</f>
        <v>483.31458874752144</v>
      </c>
      <c r="BG25" s="255">
        <f>'PIB_Trimestriel_Brut (2005)'!BG21*('PIB_Annuel (2016)'!$W140)/SUM('PIB_Trimestriel_Brut (2005)'!$BF21:$BI21)</f>
        <v>495.40631084869153</v>
      </c>
      <c r="BH25" s="255">
        <f>'PIB_Trimestriel_Brut (2005)'!BH21*('PIB_Annuel (2016)'!$W140)/SUM('PIB_Trimestriel_Brut (2005)'!$BF21:$BI21)</f>
        <v>508.79614775656307</v>
      </c>
      <c r="BI25" s="255">
        <f>'PIB_Trimestriel_Brut (2005)'!BI21*('PIB_Annuel (2016)'!$W140)/SUM('PIB_Trimestriel_Brut (2005)'!$BF21:$BI21)</f>
        <v>494.19028954876785</v>
      </c>
      <c r="BJ25" s="255">
        <f>'PIB_Trimestriel_Brut (2005)'!BJ21*('PIB_Annuel (2016)'!$X140)/SUM('PIB_Trimestriel_Brut (2005)'!$BJ21:$BM21)</f>
        <v>490.95264046790635</v>
      </c>
      <c r="BK25" s="255">
        <f>'PIB_Trimestriel_Brut (2005)'!BK21*('PIB_Annuel (2016)'!$X140)/SUM('PIB_Trimestriel_Brut (2005)'!$BJ21:$BM21)</f>
        <v>522.63759191085558</v>
      </c>
      <c r="BL25" s="255">
        <f>'PIB_Trimestriel_Brut (2005)'!BL21*('PIB_Annuel (2016)'!$X140)/SUM('PIB_Trimestriel_Brut (2005)'!$BJ21:$BM21)</f>
        <v>528.8217274922971</v>
      </c>
      <c r="BM25" s="255">
        <f>'PIB_Trimestriel_Brut (2005)'!BM21*('PIB_Annuel (2016)'!$X140)/SUM('PIB_Trimestriel_Brut (2005)'!$BJ21:$BM21)</f>
        <v>574.93946717792369</v>
      </c>
      <c r="BN25" s="255">
        <f>'PIB_Trimestriel_Brut (2005)'!BN21*('PIB_Annuel (2016)'!$Y140)/SUM('PIB_Trimestriel_Brut (2005)'!$BN21:$BQ21)</f>
        <v>489.19813289758991</v>
      </c>
      <c r="BO25" s="255">
        <f>'PIB_Trimestriel_Brut (2005)'!BO21*('PIB_Annuel (2016)'!$Y140)/SUM('PIB_Trimestriel_Brut (2005)'!$BN21:$BQ21)</f>
        <v>532.32877064012052</v>
      </c>
      <c r="BP25" s="255">
        <f>'PIB_Trimestriel_Brut (2005)'!BP21*('PIB_Annuel (2016)'!$Y140)/SUM('PIB_Trimestriel_Brut (2005)'!$BN21:$BQ21)</f>
        <v>540.90575250179381</v>
      </c>
      <c r="BQ25" s="255">
        <f>'PIB_Trimestriel_Brut (2005)'!BQ21*('PIB_Annuel (2016)'!$Y140)/SUM('PIB_Trimestriel_Brut (2005)'!$BN21:$BQ21)</f>
        <v>546.70279681484169</v>
      </c>
      <c r="BR25" s="255">
        <f>'PIB_Trimestriel_Brut (2005)'!BR21*('PIB_Annuel (2016)'!$Z140)/SUM('PIB_Trimestriel_Brut (2005)'!$BR21:$BU21)</f>
        <v>503.9945132160268</v>
      </c>
      <c r="BS25" s="255">
        <f>'PIB_Trimestriel_Brut (2005)'!BS21*('PIB_Annuel (2016)'!$Z140)/SUM('PIB_Trimestriel_Brut (2005)'!$BR21:$BU21)</f>
        <v>553.87575218956147</v>
      </c>
      <c r="BT25" s="255">
        <f>'PIB_Trimestriel_Brut (2005)'!BT21*('PIB_Annuel (2016)'!$Z140)/SUM('PIB_Trimestriel_Brut (2005)'!$BR21:$BU21)</f>
        <v>606.37896768946791</v>
      </c>
      <c r="BU25" s="255">
        <f>'PIB_Trimestriel_Brut (2005)'!BU21*('PIB_Annuel (2016)'!$Z140)/SUM('PIB_Trimestriel_Brut (2005)'!$BR21:$BU21)</f>
        <v>572.8277669049437</v>
      </c>
      <c r="BV25" s="170">
        <v>552.05197699180451</v>
      </c>
      <c r="BW25" s="170">
        <v>583.61170620219627</v>
      </c>
      <c r="BX25" s="170">
        <v>579.65240940048409</v>
      </c>
      <c r="BY25" s="170">
        <v>620.50890740551438</v>
      </c>
      <c r="BZ25" s="171">
        <v>559.74471070744107</v>
      </c>
      <c r="CA25" s="171">
        <v>645.59700768842799</v>
      </c>
      <c r="CB25" s="171">
        <v>626.51609342721122</v>
      </c>
      <c r="CC25" s="171">
        <v>612.80312764495193</v>
      </c>
      <c r="CD25" s="171">
        <v>583.22610820733348</v>
      </c>
      <c r="CE25" s="171">
        <v>662.74614383339429</v>
      </c>
      <c r="CF25" s="171">
        <v>637.86695924973992</v>
      </c>
      <c r="CG25" s="171">
        <v>630.2201712449363</v>
      </c>
      <c r="CH25" s="171">
        <v>598.68073357309902</v>
      </c>
      <c r="CI25" s="171">
        <v>648.12519559385225</v>
      </c>
      <c r="CJ25" s="171">
        <v>668.0248510124884</v>
      </c>
      <c r="CK25" s="171">
        <v>639.53158710989601</v>
      </c>
      <c r="CL25" s="171">
        <v>624.78224460656133</v>
      </c>
    </row>
    <row r="26" spans="1:90" x14ac:dyDescent="0.3">
      <c r="A26" s="173" t="s">
        <v>236</v>
      </c>
      <c r="B26" s="255">
        <f>'PIB_Trimestriel_Brut (2005)'!B22*('PIB_Annuel (2016)'!$I142)/SUM('PIB_Trimestriel_Brut (2005)'!$B22:$E22)</f>
        <v>203.87786042956918</v>
      </c>
      <c r="C26" s="255">
        <f>'PIB_Trimestriel_Brut (2005)'!C22*('PIB_Annuel (2016)'!$I142)/SUM('PIB_Trimestriel_Brut (2005)'!$B22:$E22)</f>
        <v>232.10560022333394</v>
      </c>
      <c r="D26" s="255">
        <f>'PIB_Trimestriel_Brut (2005)'!D22*('PIB_Annuel (2016)'!$I142)/SUM('PIB_Trimestriel_Brut (2005)'!$B22:$E22)</f>
        <v>217.28083786844275</v>
      </c>
      <c r="E26" s="255">
        <f>'PIB_Trimestriel_Brut (2005)'!E22*('PIB_Annuel (2016)'!$I142)/SUM('PIB_Trimestriel_Brut (2005)'!$B22:$E22)</f>
        <v>229.9543212232509</v>
      </c>
      <c r="F26" s="255">
        <f>'PIB_Trimestriel_Brut (2005)'!F22*('PIB_Annuel (2016)'!$J142)/SUM('PIB_Trimestriel_Brut (2005)'!$F22:$I22)</f>
        <v>227.01736233978664</v>
      </c>
      <c r="G26" s="255">
        <f>'PIB_Trimestriel_Brut (2005)'!G22*('PIB_Annuel (2016)'!$J142)/SUM('PIB_Trimestriel_Brut (2005)'!$F22:$I22)</f>
        <v>260.23630299473916</v>
      </c>
      <c r="H26" s="255">
        <f>'PIB_Trimestriel_Brut (2005)'!H22*('PIB_Annuel (2016)'!$J142)/SUM('PIB_Trimestriel_Brut (2005)'!$F22:$I22)</f>
        <v>239.22987596231818</v>
      </c>
      <c r="I26" s="255">
        <f>'PIB_Trimestriel_Brut (2005)'!I22*('PIB_Annuel (2016)'!$J142)/SUM('PIB_Trimestriel_Brut (2005)'!$F22:$I22)</f>
        <v>240.32751388881695</v>
      </c>
      <c r="J26" s="255">
        <f>'PIB_Trimestriel_Brut (2005)'!J22*('PIB_Annuel (2016)'!$K142)/SUM('PIB_Trimestriel_Brut (2005)'!$J22:$M22)</f>
        <v>235.11306546343167</v>
      </c>
      <c r="K26" s="255">
        <f>'PIB_Trimestriel_Brut (2005)'!K22*('PIB_Annuel (2016)'!$K142)/SUM('PIB_Trimestriel_Brut (2005)'!$J22:$M22)</f>
        <v>256.07281202596312</v>
      </c>
      <c r="L26" s="255">
        <f>'PIB_Trimestriel_Brut (2005)'!L22*('PIB_Annuel (2016)'!$K142)/SUM('PIB_Trimestriel_Brut (2005)'!$J22:$M22)</f>
        <v>244.81968292151808</v>
      </c>
      <c r="M26" s="255">
        <f>'PIB_Trimestriel_Brut (2005)'!M22*('PIB_Annuel (2016)'!$K142)/SUM('PIB_Trimestriel_Brut (2005)'!$J22:$M22)</f>
        <v>245.29838424738699</v>
      </c>
      <c r="N26" s="255">
        <f>'PIB_Trimestriel_Brut (2005)'!N22*('PIB_Annuel (2016)'!$L142)/SUM('PIB_Trimestriel_Brut (2005)'!$N22:$Q22)</f>
        <v>225.04640469037489</v>
      </c>
      <c r="O26" s="255">
        <f>'PIB_Trimestriel_Brut (2005)'!O22*('PIB_Annuel (2016)'!$L142)/SUM('PIB_Trimestriel_Brut (2005)'!$N22:$Q22)</f>
        <v>248.96726372513629</v>
      </c>
      <c r="P26" s="255">
        <f>'PIB_Trimestriel_Brut (2005)'!P22*('PIB_Annuel (2016)'!$L142)/SUM('PIB_Trimestriel_Brut (2005)'!$N22:$Q22)</f>
        <v>264.4729886954176</v>
      </c>
      <c r="Q26" s="255">
        <f>'PIB_Trimestriel_Brut (2005)'!Q22*('PIB_Annuel (2016)'!$L142)/SUM('PIB_Trimestriel_Brut (2005)'!$N22:$Q22)</f>
        <v>264.42028197243212</v>
      </c>
      <c r="R26" s="255">
        <f>'PIB_Trimestriel_Brut (2005)'!R22*('PIB_Annuel (2016)'!$M142)/SUM('PIB_Trimestriel_Brut (2005)'!$R22:$U22)</f>
        <v>233.88193884943644</v>
      </c>
      <c r="S26" s="255">
        <f>'PIB_Trimestriel_Brut (2005)'!S22*('PIB_Annuel (2016)'!$M142)/SUM('PIB_Trimestriel_Brut (2005)'!$R22:$U22)</f>
        <v>263.57845495052169</v>
      </c>
      <c r="T26" s="255">
        <f>'PIB_Trimestriel_Brut (2005)'!T22*('PIB_Annuel (2016)'!$M142)/SUM('PIB_Trimestriel_Brut (2005)'!$R22:$U22)</f>
        <v>286.58046109327495</v>
      </c>
      <c r="U26" s="255">
        <f>'PIB_Trimestriel_Brut (2005)'!U22*('PIB_Annuel (2016)'!$M142)/SUM('PIB_Trimestriel_Brut (2005)'!$R22:$U22)</f>
        <v>320.68404183108584</v>
      </c>
      <c r="V26" s="255">
        <f>'PIB_Trimestriel_Brut (2005)'!V22*('PIB_Annuel (2016)'!$N142)/SUM('PIB_Trimestriel_Brut (2005)'!$V22:$Y22)</f>
        <v>254.55196197633424</v>
      </c>
      <c r="W26" s="255">
        <f>'PIB_Trimestriel_Brut (2005)'!W22*('PIB_Annuel (2016)'!$N142)/SUM('PIB_Trimestriel_Brut (2005)'!$V22:$Y22)</f>
        <v>296.31884938660056</v>
      </c>
      <c r="X26" s="255">
        <f>'PIB_Trimestriel_Brut (2005)'!X22*('PIB_Annuel (2016)'!$N142)/SUM('PIB_Trimestriel_Brut (2005)'!$V22:$Y22)</f>
        <v>316.7442746495592</v>
      </c>
      <c r="Y26" s="255">
        <f>'PIB_Trimestriel_Brut (2005)'!Y22*('PIB_Annuel (2016)'!$N142)/SUM('PIB_Trimestriel_Brut (2005)'!$V22:$Y22)</f>
        <v>334.20651626151147</v>
      </c>
      <c r="Z26" s="255">
        <f>'PIB_Trimestriel_Brut (2005)'!Z22*('PIB_Annuel (2016)'!$O142)/SUM('PIB_Trimestriel_Brut (2005)'!$Z22:$AC22)</f>
        <v>313.67936815507761</v>
      </c>
      <c r="AA26" s="255">
        <f>'PIB_Trimestriel_Brut (2005)'!AA22*('PIB_Annuel (2016)'!$O142)/SUM('PIB_Trimestriel_Brut (2005)'!$Z22:$AC22)</f>
        <v>341.96400368780382</v>
      </c>
      <c r="AB26" s="255">
        <f>'PIB_Trimestriel_Brut (2005)'!AB22*('PIB_Annuel (2016)'!$O142)/SUM('PIB_Trimestriel_Brut (2005)'!$Z22:$AC22)</f>
        <v>342.32257150715094</v>
      </c>
      <c r="AC26" s="255">
        <f>'PIB_Trimestriel_Brut (2005)'!AC22*('PIB_Annuel (2016)'!$O142)/SUM('PIB_Trimestriel_Brut (2005)'!$Z22:$AC22)</f>
        <v>329.78140016811795</v>
      </c>
      <c r="AD26" s="255">
        <f>'PIB_Trimestriel_Brut (2005)'!AD22*('PIB_Annuel (2016)'!$P142)/SUM('PIB_Trimestriel_Brut (2005)'!$AD22:$AG22)</f>
        <v>350.31530554536158</v>
      </c>
      <c r="AE26" s="255">
        <f>'PIB_Trimestriel_Brut (2005)'!AE22*('PIB_Annuel (2016)'!$P142)/SUM('PIB_Trimestriel_Brut (2005)'!$AD22:$AG22)</f>
        <v>329.49729879765221</v>
      </c>
      <c r="AF26" s="255">
        <f>'PIB_Trimestriel_Brut (2005)'!AF22*('PIB_Annuel (2016)'!$P142)/SUM('PIB_Trimestriel_Brut (2005)'!$AD22:$AG22)</f>
        <v>311.48460517440617</v>
      </c>
      <c r="AG26" s="255">
        <f>'PIB_Trimestriel_Brut (2005)'!AG22*('PIB_Annuel (2016)'!$P142)/SUM('PIB_Trimestriel_Brut (2005)'!$AD22:$AG22)</f>
        <v>335.57193572702494</v>
      </c>
      <c r="AH26" s="255">
        <f>'PIB_Trimestriel_Brut (2005)'!AH22*('PIB_Annuel (2016)'!$Q142)/SUM('PIB_Trimestriel_Brut (2005)'!$AH22:$AK22)</f>
        <v>315.28361626411396</v>
      </c>
      <c r="AI26" s="255">
        <f>'PIB_Trimestriel_Brut (2005)'!AI22*('PIB_Annuel (2016)'!$Q142)/SUM('PIB_Trimestriel_Brut (2005)'!$AH22:$AK22)</f>
        <v>327.44914445505935</v>
      </c>
      <c r="AJ26" s="255">
        <f>'PIB_Trimestriel_Brut (2005)'!AJ22*('PIB_Annuel (2016)'!$Q142)/SUM('PIB_Trimestriel_Brut (2005)'!$AH22:$AK22)</f>
        <v>372.6035489046638</v>
      </c>
      <c r="AK26" s="255">
        <f>'PIB_Trimestriel_Brut (2005)'!AK22*('PIB_Annuel (2016)'!$Q142)/SUM('PIB_Trimestriel_Brut (2005)'!$AH22:$AK22)</f>
        <v>370.39594640087091</v>
      </c>
      <c r="AL26" s="255">
        <f>'PIB_Trimestriel_Brut (2005)'!AL22*('PIB_Annuel (2016)'!$R142)/SUM('PIB_Trimestriel_Brut (2005)'!$AL22:$AO22)</f>
        <v>318.62311051907608</v>
      </c>
      <c r="AM26" s="255">
        <f>'PIB_Trimestriel_Brut (2005)'!AM22*('PIB_Annuel (2016)'!$R142)/SUM('PIB_Trimestriel_Brut (2005)'!$AL22:$AO22)</f>
        <v>394.48256218970272</v>
      </c>
      <c r="AN26" s="255">
        <f>'PIB_Trimestriel_Brut (2005)'!AN22*('PIB_Annuel (2016)'!$R142)/SUM('PIB_Trimestriel_Brut (2005)'!$AL22:$AO22)</f>
        <v>371.91616247787272</v>
      </c>
      <c r="AO26" s="255">
        <f>'PIB_Trimestriel_Brut (2005)'!AO22*('PIB_Annuel (2016)'!$R142)/SUM('PIB_Trimestriel_Brut (2005)'!$AL22:$AO22)</f>
        <v>321.37870924335488</v>
      </c>
      <c r="AP26" s="255">
        <f>'PIB_Trimestriel_Brut (2005)'!AP22*('PIB_Annuel (2016)'!$S142)/SUM('PIB_Trimestriel_Brut (2005)'!$AP22:$AS22)</f>
        <v>379.80047838607123</v>
      </c>
      <c r="AQ26" s="255">
        <f>'PIB_Trimestriel_Brut (2005)'!AQ22*('PIB_Annuel (2016)'!$S142)/SUM('PIB_Trimestriel_Brut (2005)'!$AP22:$AS22)</f>
        <v>381.52951453087474</v>
      </c>
      <c r="AR26" s="255">
        <f>'PIB_Trimestriel_Brut (2005)'!AR22*('PIB_Annuel (2016)'!$S142)/SUM('PIB_Trimestriel_Brut (2005)'!$AP22:$AS22)</f>
        <v>366.4637529598258</v>
      </c>
      <c r="AS26" s="255">
        <f>'PIB_Trimestriel_Brut (2005)'!AS22*('PIB_Annuel (2016)'!$S142)/SUM('PIB_Trimestriel_Brut (2005)'!$AP22:$AS22)</f>
        <v>346.52483285001938</v>
      </c>
      <c r="AT26" s="255">
        <f>'PIB_Trimestriel_Brut (2005)'!AT22*('PIB_Annuel (2016)'!$T142)/SUM('PIB_Trimestriel_Brut (2005)'!$AT22:$AW22)</f>
        <v>348.3447325444626</v>
      </c>
      <c r="AU26" s="255">
        <f>'PIB_Trimestriel_Brut (2005)'!AU22*('PIB_Annuel (2016)'!$T142)/SUM('PIB_Trimestriel_Brut (2005)'!$AT22:$AW22)</f>
        <v>384.73421754514123</v>
      </c>
      <c r="AV26" s="255">
        <f>'PIB_Trimestriel_Brut (2005)'!AV22*('PIB_Annuel (2016)'!$T142)/SUM('PIB_Trimestriel_Brut (2005)'!$AT22:$AW22)</f>
        <v>404.54491956118886</v>
      </c>
      <c r="AW26" s="255">
        <f>'PIB_Trimestriel_Brut (2005)'!AW22*('PIB_Annuel (2016)'!$T142)/SUM('PIB_Trimestriel_Brut (2005)'!$AT22:$AW22)</f>
        <v>415.18182341979013</v>
      </c>
      <c r="AX26" s="255">
        <f>'PIB_Trimestriel_Brut (2005)'!AX22*('PIB_Annuel (2016)'!$U142)/SUM('PIB_Trimestriel_Brut (2005)'!$AX22:$BA22)</f>
        <v>385.88097871515043</v>
      </c>
      <c r="AY26" s="255">
        <f>'PIB_Trimestriel_Brut (2005)'!AY22*('PIB_Annuel (2016)'!$U142)/SUM('PIB_Trimestriel_Brut (2005)'!$AX22:$BA22)</f>
        <v>397.35556357128257</v>
      </c>
      <c r="AZ26" s="255">
        <f>'PIB_Trimestriel_Brut (2005)'!AZ22*('PIB_Annuel (2016)'!$U142)/SUM('PIB_Trimestriel_Brut (2005)'!$AX22:$BA22)</f>
        <v>426.9028861548631</v>
      </c>
      <c r="BA26" s="255">
        <f>'PIB_Trimestriel_Brut (2005)'!BA22*('PIB_Annuel (2016)'!$U142)/SUM('PIB_Trimestriel_Brut (2005)'!$AX22:$BA22)</f>
        <v>397.38243323458425</v>
      </c>
      <c r="BB26" s="255">
        <f>'PIB_Trimestriel_Brut (2005)'!BB22*('PIB_Annuel (2016)'!$V142)/SUM('PIB_Trimestriel_Brut (2005)'!$BB22:$BE22)</f>
        <v>420.26480869925882</v>
      </c>
      <c r="BC26" s="255">
        <f>'PIB_Trimestriel_Brut (2005)'!BC22*('PIB_Annuel (2016)'!$V142)/SUM('PIB_Trimestriel_Brut (2005)'!$BB22:$BE22)</f>
        <v>404.48131138470353</v>
      </c>
      <c r="BD26" s="255">
        <f>'PIB_Trimestriel_Brut (2005)'!BD22*('PIB_Annuel (2016)'!$V142)/SUM('PIB_Trimestriel_Brut (2005)'!$BB22:$BE22)</f>
        <v>405.47851317290508</v>
      </c>
      <c r="BE26" s="255">
        <f>'PIB_Trimestriel_Brut (2005)'!BE22*('PIB_Annuel (2016)'!$V142)/SUM('PIB_Trimestriel_Brut (2005)'!$BB22:$BE22)</f>
        <v>409.18538367180059</v>
      </c>
      <c r="BF26" s="255">
        <f>'PIB_Trimestriel_Brut (2005)'!BF22*('PIB_Annuel (2016)'!$W142)/SUM('PIB_Trimestriel_Brut (2005)'!$BF22:$BI22)</f>
        <v>405.67782679018291</v>
      </c>
      <c r="BG26" s="255">
        <f>'PIB_Trimestriel_Brut (2005)'!BG22*('PIB_Annuel (2016)'!$W142)/SUM('PIB_Trimestriel_Brut (2005)'!$BF22:$BI22)</f>
        <v>435.31309345825196</v>
      </c>
      <c r="BH26" s="255">
        <f>'PIB_Trimestriel_Brut (2005)'!BH22*('PIB_Annuel (2016)'!$W142)/SUM('PIB_Trimestriel_Brut (2005)'!$BF22:$BI22)</f>
        <v>456.35592782791178</v>
      </c>
      <c r="BI26" s="255">
        <f>'PIB_Trimestriel_Brut (2005)'!BI22*('PIB_Annuel (2016)'!$W142)/SUM('PIB_Trimestriel_Brut (2005)'!$BF22:$BI22)</f>
        <v>441.31799584967825</v>
      </c>
      <c r="BJ26" s="255">
        <f>'PIB_Trimestriel_Brut (2005)'!BJ22*('PIB_Annuel (2016)'!$X142)/SUM('PIB_Trimestriel_Brut (2005)'!$BJ22:$BM22)</f>
        <v>434.83022949129514</v>
      </c>
      <c r="BK26" s="255">
        <f>'PIB_Trimestriel_Brut (2005)'!BK22*('PIB_Annuel (2016)'!$X142)/SUM('PIB_Trimestriel_Brut (2005)'!$BJ22:$BM22)</f>
        <v>453.8185909217537</v>
      </c>
      <c r="BL26" s="255">
        <f>'PIB_Trimestriel_Brut (2005)'!BL22*('PIB_Annuel (2016)'!$X142)/SUM('PIB_Trimestriel_Brut (2005)'!$BJ22:$BM22)</f>
        <v>454.19550270834344</v>
      </c>
      <c r="BM26" s="255">
        <f>'PIB_Trimestriel_Brut (2005)'!BM22*('PIB_Annuel (2016)'!$X142)/SUM('PIB_Trimestriel_Brut (2005)'!$BJ22:$BM22)</f>
        <v>492.72378753981934</v>
      </c>
      <c r="BN26" s="255">
        <f>'PIB_Trimestriel_Brut (2005)'!BN22*('PIB_Annuel (2016)'!$Y142)/SUM('PIB_Trimestriel_Brut (2005)'!$BN22:$BQ22)</f>
        <v>467.25329510132804</v>
      </c>
      <c r="BO26" s="255">
        <f>'PIB_Trimestriel_Brut (2005)'!BO22*('PIB_Annuel (2016)'!$Y142)/SUM('PIB_Trimestriel_Brut (2005)'!$BN22:$BQ22)</f>
        <v>508.22585464343643</v>
      </c>
      <c r="BP26" s="255">
        <f>'PIB_Trimestriel_Brut (2005)'!BP22*('PIB_Annuel (2016)'!$Y142)/SUM('PIB_Trimestriel_Brut (2005)'!$BN22:$BQ22)</f>
        <v>512.46415232183608</v>
      </c>
      <c r="BQ26" s="255">
        <f>'PIB_Trimestriel_Brut (2005)'!BQ22*('PIB_Annuel (2016)'!$Y142)/SUM('PIB_Trimestriel_Brut (2005)'!$BN22:$BQ22)</f>
        <v>510.21630408034889</v>
      </c>
      <c r="BR26" s="255">
        <f>'PIB_Trimestriel_Brut (2005)'!BR22*('PIB_Annuel (2016)'!$Z142)/SUM('PIB_Trimestriel_Brut (2005)'!$BR22:$BU22)</f>
        <v>464.60488139662772</v>
      </c>
      <c r="BS26" s="255">
        <f>'PIB_Trimestriel_Brut (2005)'!BS22*('PIB_Annuel (2016)'!$Z142)/SUM('PIB_Trimestriel_Brut (2005)'!$BR22:$BU22)</f>
        <v>504.13667199452118</v>
      </c>
      <c r="BT26" s="255">
        <f>'PIB_Trimestriel_Brut (2005)'!BT22*('PIB_Annuel (2016)'!$Z142)/SUM('PIB_Trimestriel_Brut (2005)'!$BR22:$BU22)</f>
        <v>550.5743590700115</v>
      </c>
      <c r="BU26" s="255">
        <f>'PIB_Trimestriel_Brut (2005)'!BU22*('PIB_Annuel (2016)'!$Z142)/SUM('PIB_Trimestriel_Brut (2005)'!$BR22:$BU22)</f>
        <v>524.26108753883966</v>
      </c>
      <c r="BV26" s="170">
        <v>486.96224446939965</v>
      </c>
      <c r="BW26" s="170">
        <v>531.59588633510737</v>
      </c>
      <c r="BX26" s="170">
        <v>536.61612257957836</v>
      </c>
      <c r="BY26" s="170">
        <v>574.62274661591516</v>
      </c>
      <c r="BZ26" s="171">
        <v>508.7724545523057</v>
      </c>
      <c r="CA26" s="171">
        <v>582.01416129641848</v>
      </c>
      <c r="CB26" s="171">
        <v>565.73742331873666</v>
      </c>
      <c r="CC26" s="171">
        <v>559.73411833980504</v>
      </c>
      <c r="CD26" s="171">
        <v>523.52051793337591</v>
      </c>
      <c r="CE26" s="171">
        <v>609.57273398526013</v>
      </c>
      <c r="CF26" s="171">
        <v>588.6614515432932</v>
      </c>
      <c r="CG26" s="171">
        <v>586.39857422370301</v>
      </c>
      <c r="CH26" s="171">
        <v>541.16058816342127</v>
      </c>
      <c r="CI26" s="171">
        <v>577.66284199268489</v>
      </c>
      <c r="CJ26" s="171">
        <v>573.37943156200049</v>
      </c>
      <c r="CK26" s="171">
        <v>586.16787477492778</v>
      </c>
      <c r="CL26" s="171">
        <v>558.69273896879042</v>
      </c>
    </row>
    <row r="27" spans="1:90" x14ac:dyDescent="0.3">
      <c r="A27" s="173" t="s">
        <v>237</v>
      </c>
      <c r="B27" s="255">
        <f>'PIB_Trimestriel_Brut (2005)'!B23*('PIB_Annuel (2016)'!$I143)/SUM('PIB_Trimestriel_Brut (2005)'!$B23:$E23)</f>
        <v>13.792525157909733</v>
      </c>
      <c r="C27" s="255">
        <f>'PIB_Trimestriel_Brut (2005)'!C23*('PIB_Annuel (2016)'!$I143)/SUM('PIB_Trimestriel_Brut (2005)'!$B23:$E23)</f>
        <v>14.16130115068272</v>
      </c>
      <c r="D27" s="255">
        <f>'PIB_Trimestriel_Brut (2005)'!D23*('PIB_Annuel (2016)'!$I143)/SUM('PIB_Trimestriel_Brut (2005)'!$B23:$E23)</f>
        <v>14.907848603953513</v>
      </c>
      <c r="E27" s="255">
        <f>'PIB_Trimestriel_Brut (2005)'!E23*('PIB_Annuel (2016)'!$I143)/SUM('PIB_Trimestriel_Brut (2005)'!$B23:$E23)</f>
        <v>16.050132338191897</v>
      </c>
      <c r="F27" s="255">
        <f>'PIB_Trimestriel_Brut (2005)'!F23*('PIB_Annuel (2016)'!$J143)/SUM('PIB_Trimestriel_Brut (2005)'!$F23:$I23)</f>
        <v>17.719209603241346</v>
      </c>
      <c r="G27" s="255">
        <f>'PIB_Trimestriel_Brut (2005)'!G23*('PIB_Annuel (2016)'!$J143)/SUM('PIB_Trimestriel_Brut (2005)'!$F23:$I23)</f>
        <v>18.666068022675553</v>
      </c>
      <c r="H27" s="255">
        <f>'PIB_Trimestriel_Brut (2005)'!H23*('PIB_Annuel (2016)'!$J143)/SUM('PIB_Trimestriel_Brut (2005)'!$F23:$I23)</f>
        <v>18.608788039371298</v>
      </c>
      <c r="I27" s="255">
        <f>'PIB_Trimestriel_Brut (2005)'!I23*('PIB_Annuel (2016)'!$J143)/SUM('PIB_Trimestriel_Brut (2005)'!$F23:$I23)</f>
        <v>17.675183176873748</v>
      </c>
      <c r="J27" s="255">
        <f>'PIB_Trimestriel_Brut (2005)'!J23*('PIB_Annuel (2016)'!$K143)/SUM('PIB_Trimestriel_Brut (2005)'!$J23:$M23)</f>
        <v>22.146004031977217</v>
      </c>
      <c r="K27" s="255">
        <f>'PIB_Trimestriel_Brut (2005)'!K23*('PIB_Annuel (2016)'!$K143)/SUM('PIB_Trimestriel_Brut (2005)'!$J23:$M23)</f>
        <v>22.272964072636388</v>
      </c>
      <c r="L27" s="255">
        <f>'PIB_Trimestriel_Brut (2005)'!L23*('PIB_Annuel (2016)'!$K143)/SUM('PIB_Trimestriel_Brut (2005)'!$J23:$M23)</f>
        <v>23.258462027749221</v>
      </c>
      <c r="M27" s="255">
        <f>'PIB_Trimestriel_Brut (2005)'!M23*('PIB_Annuel (2016)'!$K143)/SUM('PIB_Trimestriel_Brut (2005)'!$J23:$M23)</f>
        <v>22.863932941703254</v>
      </c>
      <c r="N27" s="255">
        <f>'PIB_Trimestriel_Brut (2005)'!N23*('PIB_Annuel (2016)'!$L143)/SUM('PIB_Trimestriel_Brut (2005)'!$N23:$Q23)</f>
        <v>19.055828126629049</v>
      </c>
      <c r="O27" s="255">
        <f>'PIB_Trimestriel_Brut (2005)'!O23*('PIB_Annuel (2016)'!$L143)/SUM('PIB_Trimestriel_Brut (2005)'!$N23:$Q23)</f>
        <v>21.347523147857039</v>
      </c>
      <c r="P27" s="255">
        <f>'PIB_Trimestriel_Brut (2005)'!P23*('PIB_Annuel (2016)'!$L143)/SUM('PIB_Trimestriel_Brut (2005)'!$N23:$Q23)</f>
        <v>22.674089311591992</v>
      </c>
      <c r="Q27" s="255">
        <f>'PIB_Trimestriel_Brut (2005)'!Q23*('PIB_Annuel (2016)'!$L143)/SUM('PIB_Trimestriel_Brut (2005)'!$N23:$Q23)</f>
        <v>23.717921753024367</v>
      </c>
      <c r="R27" s="255">
        <f>'PIB_Trimestriel_Brut (2005)'!R23*('PIB_Annuel (2016)'!$M143)/SUM('PIB_Trimestriel_Brut (2005)'!$R23:$U23)</f>
        <v>28.513095057789339</v>
      </c>
      <c r="S27" s="255">
        <f>'PIB_Trimestriel_Brut (2005)'!S23*('PIB_Annuel (2016)'!$M143)/SUM('PIB_Trimestriel_Brut (2005)'!$R23:$U23)</f>
        <v>27.964240469543331</v>
      </c>
      <c r="T27" s="255">
        <f>'PIB_Trimestriel_Brut (2005)'!T23*('PIB_Annuel (2016)'!$M143)/SUM('PIB_Trimestriel_Brut (2005)'!$R23:$U23)</f>
        <v>27.414468263484498</v>
      </c>
      <c r="U27" s="255">
        <f>'PIB_Trimestriel_Brut (2005)'!U23*('PIB_Annuel (2016)'!$M143)/SUM('PIB_Trimestriel_Brut (2005)'!$R23:$U23)</f>
        <v>26.959650978969229</v>
      </c>
      <c r="V27" s="255">
        <f>'PIB_Trimestriel_Brut (2005)'!V23*('PIB_Annuel (2016)'!$N143)/SUM('PIB_Trimestriel_Brut (2005)'!$V23:$Y23)</f>
        <v>34.051360991395526</v>
      </c>
      <c r="W27" s="255">
        <f>'PIB_Trimestriel_Brut (2005)'!W23*('PIB_Annuel (2016)'!$N143)/SUM('PIB_Trimestriel_Brut (2005)'!$V23:$Y23)</f>
        <v>34.821759622284134</v>
      </c>
      <c r="X27" s="255">
        <f>'PIB_Trimestriel_Brut (2005)'!X23*('PIB_Annuel (2016)'!$N143)/SUM('PIB_Trimestriel_Brut (2005)'!$V23:$Y23)</f>
        <v>36.503140593031318</v>
      </c>
      <c r="Y27" s="255">
        <f>'PIB_Trimestriel_Brut (2005)'!Y23*('PIB_Annuel (2016)'!$N143)/SUM('PIB_Trimestriel_Brut (2005)'!$V23:$Y23)</f>
        <v>40.555338850672619</v>
      </c>
      <c r="Z27" s="255">
        <f>'PIB_Trimestriel_Brut (2005)'!Z23*('PIB_Annuel (2016)'!$O143)/SUM('PIB_Trimestriel_Brut (2005)'!$Z23:$AC23)</f>
        <v>48.92295933258319</v>
      </c>
      <c r="AA27" s="255">
        <f>'PIB_Trimestriel_Brut (2005)'!AA23*('PIB_Annuel (2016)'!$O143)/SUM('PIB_Trimestriel_Brut (2005)'!$Z23:$AC23)</f>
        <v>54.802407995285947</v>
      </c>
      <c r="AB27" s="255">
        <f>'PIB_Trimestriel_Brut (2005)'!AB23*('PIB_Annuel (2016)'!$O143)/SUM('PIB_Trimestriel_Brut (2005)'!$Z23:$AC23)</f>
        <v>58.802873907722898</v>
      </c>
      <c r="AC27" s="255">
        <f>'PIB_Trimestriel_Brut (2005)'!AC23*('PIB_Annuel (2016)'!$O143)/SUM('PIB_Trimestriel_Brut (2005)'!$Z23:$AC23)</f>
        <v>61.881105408663316</v>
      </c>
      <c r="AD27" s="255">
        <f>'PIB_Trimestriel_Brut (2005)'!AD23*('PIB_Annuel (2016)'!$P143)/SUM('PIB_Trimestriel_Brut (2005)'!$AD23:$AG23)</f>
        <v>62.641381333653563</v>
      </c>
      <c r="AE27" s="255">
        <f>'PIB_Trimestriel_Brut (2005)'!AE23*('PIB_Annuel (2016)'!$P143)/SUM('PIB_Trimestriel_Brut (2005)'!$AD23:$AG23)</f>
        <v>63.260185106307624</v>
      </c>
      <c r="AF27" s="255">
        <f>'PIB_Trimestriel_Brut (2005)'!AF23*('PIB_Annuel (2016)'!$P143)/SUM('PIB_Trimestriel_Brut (2005)'!$AD23:$AG23)</f>
        <v>62.89463728489018</v>
      </c>
      <c r="AG27" s="255">
        <f>'PIB_Trimestriel_Brut (2005)'!AG23*('PIB_Annuel (2016)'!$P143)/SUM('PIB_Trimestriel_Brut (2005)'!$AD23:$AG23)</f>
        <v>65.04909177824679</v>
      </c>
      <c r="AH27" s="255">
        <f>'PIB_Trimestriel_Brut (2005)'!AH23*('PIB_Annuel (2016)'!$Q143)/SUM('PIB_Trimestriel_Brut (2005)'!$AH23:$AK23)</f>
        <v>76.617473103622842</v>
      </c>
      <c r="AI27" s="255">
        <f>'PIB_Trimestriel_Brut (2005)'!AI23*('PIB_Annuel (2016)'!$Q143)/SUM('PIB_Trimestriel_Brut (2005)'!$AH23:$AK23)</f>
        <v>75.862321647802446</v>
      </c>
      <c r="AJ27" s="255">
        <f>'PIB_Trimestriel_Brut (2005)'!AJ23*('PIB_Annuel (2016)'!$Q143)/SUM('PIB_Trimestriel_Brut (2005)'!$AH23:$AK23)</f>
        <v>77.79203935905727</v>
      </c>
      <c r="AK27" s="255">
        <f>'PIB_Trimestriel_Brut (2005)'!AK23*('PIB_Annuel (2016)'!$Q143)/SUM('PIB_Trimestriel_Brut (2005)'!$AH23:$AK23)</f>
        <v>80.226609325496923</v>
      </c>
      <c r="AL27" s="255">
        <f>'PIB_Trimestriel_Brut (2005)'!AL23*('PIB_Annuel (2016)'!$R143)/SUM('PIB_Trimestriel_Brut (2005)'!$AL23:$AO23)</f>
        <v>79.990013586450729</v>
      </c>
      <c r="AM27" s="255">
        <f>'PIB_Trimestriel_Brut (2005)'!AM23*('PIB_Annuel (2016)'!$R143)/SUM('PIB_Trimestriel_Brut (2005)'!$AL23:$AO23)</f>
        <v>80.43883080523517</v>
      </c>
      <c r="AN27" s="255">
        <f>'PIB_Trimestriel_Brut (2005)'!AN23*('PIB_Annuel (2016)'!$R143)/SUM('PIB_Trimestriel_Brut (2005)'!$AL23:$AO23)</f>
        <v>81.346620620486178</v>
      </c>
      <c r="AO27" s="255">
        <f>'PIB_Trimestriel_Brut (2005)'!AO23*('PIB_Annuel (2016)'!$R143)/SUM('PIB_Trimestriel_Brut (2005)'!$AL23:$AO23)</f>
        <v>84.577369556283259</v>
      </c>
      <c r="AP27" s="255">
        <f>'PIB_Trimestriel_Brut (2005)'!AP23*('PIB_Annuel (2016)'!$S143)/SUM('PIB_Trimestriel_Brut (2005)'!$AP23:$AS23)</f>
        <v>78.087968882837529</v>
      </c>
      <c r="AQ27" s="255">
        <f>'PIB_Trimestriel_Brut (2005)'!AQ23*('PIB_Annuel (2016)'!$S143)/SUM('PIB_Trimestriel_Brut (2005)'!$AP23:$AS23)</f>
        <v>79.143393656435748</v>
      </c>
      <c r="AR27" s="255">
        <f>'PIB_Trimestriel_Brut (2005)'!AR23*('PIB_Annuel (2016)'!$S143)/SUM('PIB_Trimestriel_Brut (2005)'!$AP23:$AS23)</f>
        <v>82.126819028552049</v>
      </c>
      <c r="AS27" s="255">
        <f>'PIB_Trimestriel_Brut (2005)'!AS23*('PIB_Annuel (2016)'!$S143)/SUM('PIB_Trimestriel_Brut (2005)'!$AP23:$AS23)</f>
        <v>83.515587825659892</v>
      </c>
      <c r="AT27" s="255">
        <f>'PIB_Trimestriel_Brut (2005)'!AT23*('PIB_Annuel (2016)'!$T143)/SUM('PIB_Trimestriel_Brut (2005)'!$AT23:$AW23)</f>
        <v>86.466773623382267</v>
      </c>
      <c r="AU27" s="255">
        <f>'PIB_Trimestriel_Brut (2005)'!AU23*('PIB_Annuel (2016)'!$T143)/SUM('PIB_Trimestriel_Brut (2005)'!$AT23:$AW23)</f>
        <v>82.489454104502087</v>
      </c>
      <c r="AV27" s="255">
        <f>'PIB_Trimestriel_Brut (2005)'!AV23*('PIB_Annuel (2016)'!$T143)/SUM('PIB_Trimestriel_Brut (2005)'!$AT23:$AW23)</f>
        <v>80.929421742873942</v>
      </c>
      <c r="AW27" s="255">
        <f>'PIB_Trimestriel_Brut (2005)'!AW23*('PIB_Annuel (2016)'!$T143)/SUM('PIB_Trimestriel_Brut (2005)'!$AT23:$AW23)</f>
        <v>83.351415739033385</v>
      </c>
      <c r="AX27" s="255">
        <f>'PIB_Trimestriel_Brut (2005)'!AX23*('PIB_Annuel (2016)'!$U143)/SUM('PIB_Trimestriel_Brut (2005)'!$AX23:$BA23)</f>
        <v>83.536514906836956</v>
      </c>
      <c r="AY27" s="255">
        <f>'PIB_Trimestriel_Brut (2005)'!AY23*('PIB_Annuel (2016)'!$U143)/SUM('PIB_Trimestriel_Brut (2005)'!$AX23:$BA23)</f>
        <v>88.679334728773256</v>
      </c>
      <c r="AZ27" s="255">
        <f>'PIB_Trimestriel_Brut (2005)'!AZ23*('PIB_Annuel (2016)'!$U143)/SUM('PIB_Trimestriel_Brut (2005)'!$AX23:$BA23)</f>
        <v>92.326822195402912</v>
      </c>
      <c r="BA27" s="255">
        <f>'PIB_Trimestriel_Brut (2005)'!BA23*('PIB_Annuel (2016)'!$U143)/SUM('PIB_Trimestriel_Brut (2005)'!$AX23:$BA23)</f>
        <v>93.091635060139069</v>
      </c>
      <c r="BB27" s="255">
        <f>'PIB_Trimestriel_Brut (2005)'!BB23*('PIB_Annuel (2016)'!$V143)/SUM('PIB_Trimestriel_Brut (2005)'!$BB23:$BE23)</f>
        <v>91.789242543590376</v>
      </c>
      <c r="BC27" s="255">
        <f>'PIB_Trimestriel_Brut (2005)'!BC23*('PIB_Annuel (2016)'!$V143)/SUM('PIB_Trimestriel_Brut (2005)'!$BB23:$BE23)</f>
        <v>86.362774378550071</v>
      </c>
      <c r="BD27" s="255">
        <f>'PIB_Trimestriel_Brut (2005)'!BD23*('PIB_Annuel (2016)'!$V143)/SUM('PIB_Trimestriel_Brut (2005)'!$BB23:$BE23)</f>
        <v>91.402587679137923</v>
      </c>
      <c r="BE27" s="255">
        <f>'PIB_Trimestriel_Brut (2005)'!BE23*('PIB_Annuel (2016)'!$V143)/SUM('PIB_Trimestriel_Brut (2005)'!$BB23:$BE23)</f>
        <v>93.527432245127429</v>
      </c>
      <c r="BF27" s="255">
        <f>'PIB_Trimestriel_Brut (2005)'!BF23*('PIB_Annuel (2016)'!$W143)/SUM('PIB_Trimestriel_Brut (2005)'!$BF23:$BI23)</f>
        <v>92.718082811554254</v>
      </c>
      <c r="BG27" s="255">
        <f>'PIB_Trimestriel_Brut (2005)'!BG23*('PIB_Annuel (2016)'!$W143)/SUM('PIB_Trimestriel_Brut (2005)'!$BF23:$BI23)</f>
        <v>93.316350797503929</v>
      </c>
      <c r="BH27" s="255">
        <f>'PIB_Trimestriel_Brut (2005)'!BH23*('PIB_Annuel (2016)'!$W143)/SUM('PIB_Trimestriel_Brut (2005)'!$BF23:$BI23)</f>
        <v>98.803046052539173</v>
      </c>
      <c r="BI27" s="255">
        <f>'PIB_Trimestriel_Brut (2005)'!BI23*('PIB_Annuel (2016)'!$W143)/SUM('PIB_Trimestriel_Brut (2005)'!$BF23:$BI23)</f>
        <v>98.125668964274823</v>
      </c>
      <c r="BJ27" s="255">
        <f>'PIB_Trimestriel_Brut (2005)'!BJ23*('PIB_Annuel (2016)'!$X143)/SUM('PIB_Trimestriel_Brut (2005)'!$BJ23:$BM23)</f>
        <v>104.63714869240302</v>
      </c>
      <c r="BK27" s="255">
        <f>'PIB_Trimestriel_Brut (2005)'!BK23*('PIB_Annuel (2016)'!$X143)/SUM('PIB_Trimestriel_Brut (2005)'!$BJ23:$BM23)</f>
        <v>93.434482408510434</v>
      </c>
      <c r="BL27" s="255">
        <f>'PIB_Trimestriel_Brut (2005)'!BL23*('PIB_Annuel (2016)'!$X143)/SUM('PIB_Trimestriel_Brut (2005)'!$BJ23:$BM23)</f>
        <v>104.39994071309789</v>
      </c>
      <c r="BM27" s="255">
        <f>'PIB_Trimestriel_Brut (2005)'!BM23*('PIB_Annuel (2016)'!$X143)/SUM('PIB_Trimestriel_Brut (2005)'!$BJ23:$BM23)</f>
        <v>105.92407265552436</v>
      </c>
      <c r="BN27" s="255">
        <f>'PIB_Trimestriel_Brut (2005)'!BN23*('PIB_Annuel (2016)'!$Y143)/SUM('PIB_Trimestriel_Brut (2005)'!$BN23:$BQ23)</f>
        <v>101.07095551077595</v>
      </c>
      <c r="BO27" s="255">
        <f>'PIB_Trimestriel_Brut (2005)'!BO23*('PIB_Annuel (2016)'!$Y143)/SUM('PIB_Trimestriel_Brut (2005)'!$BN23:$BQ23)</f>
        <v>102.55664383477567</v>
      </c>
      <c r="BP27" s="255">
        <f>'PIB_Trimestriel_Brut (2005)'!BP23*('PIB_Annuel (2016)'!$Y143)/SUM('PIB_Trimestriel_Brut (2005)'!$BN23:$BQ23)</f>
        <v>104.07266928409885</v>
      </c>
      <c r="BQ27" s="255">
        <f>'PIB_Trimestriel_Brut (2005)'!BQ23*('PIB_Annuel (2016)'!$Y143)/SUM('PIB_Trimestriel_Brut (2005)'!$BN23:$BQ23)</f>
        <v>102.52209499740567</v>
      </c>
      <c r="BR27" s="255">
        <f>'PIB_Trimestriel_Brut (2005)'!BR23*('PIB_Annuel (2016)'!$Z143)/SUM('PIB_Trimestriel_Brut (2005)'!$BR23:$BU23)</f>
        <v>113.92707701934152</v>
      </c>
      <c r="BS27" s="255">
        <f>'PIB_Trimestriel_Brut (2005)'!BS23*('PIB_Annuel (2016)'!$Z143)/SUM('PIB_Trimestriel_Brut (2005)'!$BR23:$BU23)</f>
        <v>111.89344151791325</v>
      </c>
      <c r="BT27" s="255">
        <f>'PIB_Trimestriel_Brut (2005)'!BT23*('PIB_Annuel (2016)'!$Z143)/SUM('PIB_Trimestriel_Brut (2005)'!$BR23:$BU23)</f>
        <v>110.6058369592474</v>
      </c>
      <c r="BU27" s="255">
        <f>'PIB_Trimestriel_Brut (2005)'!BU23*('PIB_Annuel (2016)'!$Z143)/SUM('PIB_Trimestriel_Brut (2005)'!$BR23:$BU23)</f>
        <v>111.75964450349781</v>
      </c>
      <c r="BV27" s="170">
        <v>117.59784160193283</v>
      </c>
      <c r="BW27" s="170">
        <v>119.96186995733076</v>
      </c>
      <c r="BX27" s="170">
        <v>121.91708116841916</v>
      </c>
      <c r="BY27" s="170">
        <v>119.76620727231759</v>
      </c>
      <c r="BZ27" s="171">
        <v>121.07822829735154</v>
      </c>
      <c r="CA27" s="171">
        <v>117.33741710824862</v>
      </c>
      <c r="CB27" s="171">
        <v>116.68896684133179</v>
      </c>
      <c r="CC27" s="171">
        <v>121.42722539125997</v>
      </c>
      <c r="CD27" s="171">
        <v>121.82831120810566</v>
      </c>
      <c r="CE27" s="171">
        <v>113.61067890432204</v>
      </c>
      <c r="CF27" s="171">
        <v>120.7902699058896</v>
      </c>
      <c r="CG27" s="171">
        <v>127.97917391171873</v>
      </c>
      <c r="CH27" s="171">
        <v>128.05442292195289</v>
      </c>
      <c r="CI27" s="171">
        <v>115.74141499424326</v>
      </c>
      <c r="CJ27" s="171">
        <v>125.80071397232339</v>
      </c>
      <c r="CK27" s="171">
        <v>141.29761289728108</v>
      </c>
      <c r="CL27" s="171">
        <v>134.7989416379429</v>
      </c>
    </row>
    <row r="28" spans="1:90" x14ac:dyDescent="0.3">
      <c r="A28" s="173" t="s">
        <v>238</v>
      </c>
      <c r="B28" s="255">
        <f>'PIB_Trimestriel_Brut (2005)'!B24*('PIB_Annuel (2016)'!$I141)/SUM('PIB_Trimestriel_Brut (2005)'!$B24:$E24)</f>
        <v>81.306262282525537</v>
      </c>
      <c r="C28" s="255">
        <f>'PIB_Trimestriel_Brut (2005)'!C24*('PIB_Annuel (2016)'!$I141)/SUM('PIB_Trimestriel_Brut (2005)'!$B24:$E24)</f>
        <v>80.779323492217046</v>
      </c>
      <c r="D28" s="255">
        <f>'PIB_Trimestriel_Brut (2005)'!D24*('PIB_Annuel (2016)'!$I141)/SUM('PIB_Trimestriel_Brut (2005)'!$B24:$E24)</f>
        <v>80.393878701660512</v>
      </c>
      <c r="E28" s="255">
        <f>'PIB_Trimestriel_Brut (2005)'!E24*('PIB_Annuel (2016)'!$I141)/SUM('PIB_Trimestriel_Brut (2005)'!$B24:$E24)</f>
        <v>79.715720609266626</v>
      </c>
      <c r="F28" s="255">
        <f>'PIB_Trimestriel_Brut (2005)'!F24*('PIB_Annuel (2016)'!$J141)/SUM('PIB_Trimestriel_Brut (2005)'!$F24:$I24)</f>
        <v>84.205029791550402</v>
      </c>
      <c r="G28" s="255">
        <f>'PIB_Trimestriel_Brut (2005)'!G24*('PIB_Annuel (2016)'!$J141)/SUM('PIB_Trimestriel_Brut (2005)'!$F24:$I24)</f>
        <v>84.885228057311238</v>
      </c>
      <c r="H28" s="255">
        <f>'PIB_Trimestriel_Brut (2005)'!H24*('PIB_Annuel (2016)'!$J141)/SUM('PIB_Trimestriel_Brut (2005)'!$F24:$I24)</f>
        <v>85.721363395760989</v>
      </c>
      <c r="I28" s="255">
        <f>'PIB_Trimestriel_Brut (2005)'!I24*('PIB_Annuel (2016)'!$J141)/SUM('PIB_Trimestriel_Brut (2005)'!$F24:$I24)</f>
        <v>87.893457468069954</v>
      </c>
      <c r="J28" s="255">
        <f>'PIB_Trimestriel_Brut (2005)'!J24*('PIB_Annuel (2016)'!$K141)/SUM('PIB_Trimestriel_Brut (2005)'!$J24:$M24)</f>
        <v>80.416997985764084</v>
      </c>
      <c r="K28" s="255">
        <f>'PIB_Trimestriel_Brut (2005)'!K24*('PIB_Annuel (2016)'!$K141)/SUM('PIB_Trimestriel_Brut (2005)'!$J24:$M24)</f>
        <v>84.887394197494601</v>
      </c>
      <c r="L28" s="255">
        <f>'PIB_Trimestriel_Brut (2005)'!L24*('PIB_Annuel (2016)'!$K141)/SUM('PIB_Trimestriel_Brut (2005)'!$J24:$M24)</f>
        <v>91.181714908874028</v>
      </c>
      <c r="M28" s="255">
        <f>'PIB_Trimestriel_Brut (2005)'!M24*('PIB_Annuel (2016)'!$K141)/SUM('PIB_Trimestriel_Brut (2005)'!$J24:$M24)</f>
        <v>99.184198633364389</v>
      </c>
      <c r="N28" s="255">
        <f>'PIB_Trimestriel_Brut (2005)'!N24*('PIB_Annuel (2016)'!$L141)/SUM('PIB_Trimestriel_Brut (2005)'!$N24:$Q24)</f>
        <v>93.815728269407458</v>
      </c>
      <c r="O28" s="255">
        <f>'PIB_Trimestriel_Brut (2005)'!O24*('PIB_Annuel (2016)'!$L141)/SUM('PIB_Trimestriel_Brut (2005)'!$N24:$Q24)</f>
        <v>100.04100022055437</v>
      </c>
      <c r="P28" s="255">
        <f>'PIB_Trimestriel_Brut (2005)'!P24*('PIB_Annuel (2016)'!$L141)/SUM('PIB_Trimestriel_Brut (2005)'!$N24:$Q24)</f>
        <v>103.43297593516641</v>
      </c>
      <c r="Q28" s="255">
        <f>'PIB_Trimestriel_Brut (2005)'!Q24*('PIB_Annuel (2016)'!$L141)/SUM('PIB_Trimestriel_Brut (2005)'!$N24:$Q24)</f>
        <v>104.00798649561801</v>
      </c>
      <c r="R28" s="255">
        <f>'PIB_Trimestriel_Brut (2005)'!R24*('PIB_Annuel (2016)'!$M141)/SUM('PIB_Trimestriel_Brut (2005)'!$R24:$U24)</f>
        <v>118.35591296722079</v>
      </c>
      <c r="S28" s="255">
        <f>'PIB_Trimestriel_Brut (2005)'!S24*('PIB_Annuel (2016)'!$M141)/SUM('PIB_Trimestriel_Brut (2005)'!$R24:$U24)</f>
        <v>113.70569128628591</v>
      </c>
      <c r="T28" s="255">
        <f>'PIB_Trimestriel_Brut (2005)'!T24*('PIB_Annuel (2016)'!$M141)/SUM('PIB_Trimestriel_Brut (2005)'!$R24:$U24)</f>
        <v>105.83893960631998</v>
      </c>
      <c r="U28" s="255">
        <f>'PIB_Trimestriel_Brut (2005)'!U24*('PIB_Annuel (2016)'!$M141)/SUM('PIB_Trimestriel_Brut (2005)'!$R24:$U24)</f>
        <v>95.997822251973716</v>
      </c>
      <c r="V28" s="255">
        <f>'PIB_Trimestriel_Brut (2005)'!V24*('PIB_Annuel (2016)'!$N141)/SUM('PIB_Trimestriel_Brut (2005)'!$V24:$Y24)</f>
        <v>120.70272567573436</v>
      </c>
      <c r="W28" s="255">
        <f>'PIB_Trimestriel_Brut (2005)'!W24*('PIB_Annuel (2016)'!$N141)/SUM('PIB_Trimestriel_Brut (2005)'!$V24:$Y24)</f>
        <v>112.14708546251046</v>
      </c>
      <c r="X28" s="255">
        <f>'PIB_Trimestriel_Brut (2005)'!X24*('PIB_Annuel (2016)'!$N141)/SUM('PIB_Trimestriel_Brut (2005)'!$V24:$Y24)</f>
        <v>113.65403512901528</v>
      </c>
      <c r="Y28" s="255">
        <f>'PIB_Trimestriel_Brut (2005)'!Y24*('PIB_Annuel (2016)'!$N141)/SUM('PIB_Trimestriel_Brut (2005)'!$V24:$Y24)</f>
        <v>124.35696437280164</v>
      </c>
      <c r="Z28" s="255">
        <f>'PIB_Trimestriel_Brut (2005)'!Z24*('PIB_Annuel (2016)'!$O141)/SUM('PIB_Trimestriel_Brut (2005)'!$Z24:$AC24)</f>
        <v>116.03750917683129</v>
      </c>
      <c r="AA28" s="255">
        <f>'PIB_Trimestriel_Brut (2005)'!AA24*('PIB_Annuel (2016)'!$O141)/SUM('PIB_Trimestriel_Brut (2005)'!$Z24:$AC24)</f>
        <v>127.0393251136168</v>
      </c>
      <c r="AB28" s="255">
        <f>'PIB_Trimestriel_Brut (2005)'!AB24*('PIB_Annuel (2016)'!$O141)/SUM('PIB_Trimestriel_Brut (2005)'!$Z24:$AC24)</f>
        <v>129.58292685664949</v>
      </c>
      <c r="AC28" s="255">
        <f>'PIB_Trimestriel_Brut (2005)'!AC24*('PIB_Annuel (2016)'!$O141)/SUM('PIB_Trimestriel_Brut (2005)'!$Z24:$AC24)</f>
        <v>127.62227883054588</v>
      </c>
      <c r="AD28" s="255">
        <f>'PIB_Trimestriel_Brut (2005)'!AD24*('PIB_Annuel (2016)'!$P141)/SUM('PIB_Trimestriel_Brut (2005)'!$AD24:$AG24)</f>
        <v>161.09400430733251</v>
      </c>
      <c r="AE28" s="255">
        <f>'PIB_Trimestriel_Brut (2005)'!AE24*('PIB_Annuel (2016)'!$P141)/SUM('PIB_Trimestriel_Brut (2005)'!$AD24:$AG24)</f>
        <v>138.73609249369179</v>
      </c>
      <c r="AF28" s="255">
        <f>'PIB_Trimestriel_Brut (2005)'!AF24*('PIB_Annuel (2016)'!$P141)/SUM('PIB_Trimestriel_Brut (2005)'!$AD24:$AG24)</f>
        <v>128.01724373575973</v>
      </c>
      <c r="AG28" s="255">
        <f>'PIB_Trimestriel_Brut (2005)'!AG24*('PIB_Annuel (2016)'!$P141)/SUM('PIB_Trimestriel_Brut (2005)'!$AD24:$AG24)</f>
        <v>129.67523007578325</v>
      </c>
      <c r="AH28" s="255">
        <f>'PIB_Trimestriel_Brut (2005)'!AH24*('PIB_Annuel (2016)'!$Q141)/SUM('PIB_Trimestriel_Brut (2005)'!$AH24:$AK24)</f>
        <v>141.55447453080805</v>
      </c>
      <c r="AI28" s="255">
        <f>'PIB_Trimestriel_Brut (2005)'!AI24*('PIB_Annuel (2016)'!$Q141)/SUM('PIB_Trimestriel_Brut (2005)'!$AH24:$AK24)</f>
        <v>145.0165944654145</v>
      </c>
      <c r="AJ28" s="255">
        <f>'PIB_Trimestriel_Brut (2005)'!AJ24*('PIB_Annuel (2016)'!$Q141)/SUM('PIB_Trimestriel_Brut (2005)'!$AH24:$AK24)</f>
        <v>147.64704939024463</v>
      </c>
      <c r="AK28" s="255">
        <f>'PIB_Trimestriel_Brut (2005)'!AK24*('PIB_Annuel (2016)'!$Q141)/SUM('PIB_Trimestriel_Brut (2005)'!$AH24:$AK24)</f>
        <v>149.6605645268709</v>
      </c>
      <c r="AL28" s="255">
        <f>'PIB_Trimestriel_Brut (2005)'!AL24*('PIB_Annuel (2016)'!$R141)/SUM('PIB_Trimestriel_Brut (2005)'!$AL24:$AO24)</f>
        <v>149.92369868299971</v>
      </c>
      <c r="AM28" s="255">
        <f>'PIB_Trimestriel_Brut (2005)'!AM24*('PIB_Annuel (2016)'!$R141)/SUM('PIB_Trimestriel_Brut (2005)'!$AL24:$AO24)</f>
        <v>149.88936622860786</v>
      </c>
      <c r="AN28" s="255">
        <f>'PIB_Trimestriel_Brut (2005)'!AN24*('PIB_Annuel (2016)'!$R141)/SUM('PIB_Trimestriel_Brut (2005)'!$AL24:$AO24)</f>
        <v>151.73872449541253</v>
      </c>
      <c r="AO28" s="255">
        <f>'PIB_Trimestriel_Brut (2005)'!AO24*('PIB_Annuel (2016)'!$R141)/SUM('PIB_Trimestriel_Brut (2005)'!$AL24:$AO24)</f>
        <v>153.79583696919548</v>
      </c>
      <c r="AP28" s="255">
        <f>'PIB_Trimestriel_Brut (2005)'!AP24*('PIB_Annuel (2016)'!$S141)/SUM('PIB_Trimestriel_Brut (2005)'!$AP24:$AS24)</f>
        <v>155.89407631034535</v>
      </c>
      <c r="AQ28" s="255">
        <f>'PIB_Trimestriel_Brut (2005)'!AQ24*('PIB_Annuel (2016)'!$S141)/SUM('PIB_Trimestriel_Brut (2005)'!$AP24:$AS24)</f>
        <v>159.07473379110746</v>
      </c>
      <c r="AR28" s="255">
        <f>'PIB_Trimestriel_Brut (2005)'!AR24*('PIB_Annuel (2016)'!$S141)/SUM('PIB_Trimestriel_Brut (2005)'!$AP24:$AS24)</f>
        <v>162.49698090880884</v>
      </c>
      <c r="AS28" s="255">
        <f>'PIB_Trimestriel_Brut (2005)'!AS24*('PIB_Annuel (2016)'!$S141)/SUM('PIB_Trimestriel_Brut (2005)'!$AP24:$AS24)</f>
        <v>165.1149395370181</v>
      </c>
      <c r="AT28" s="255">
        <f>'PIB_Trimestriel_Brut (2005)'!AT24*('PIB_Annuel (2016)'!$T141)/SUM('PIB_Trimestriel_Brut (2005)'!$AT24:$AW24)</f>
        <v>171.72152848347662</v>
      </c>
      <c r="AU28" s="255">
        <f>'PIB_Trimestriel_Brut (2005)'!AU24*('PIB_Annuel (2016)'!$T141)/SUM('PIB_Trimestriel_Brut (2005)'!$AT24:$AW24)</f>
        <v>172.86050298099806</v>
      </c>
      <c r="AV28" s="255">
        <f>'PIB_Trimestriel_Brut (2005)'!AV24*('PIB_Annuel (2016)'!$T141)/SUM('PIB_Trimestriel_Brut (2005)'!$AT24:$AW24)</f>
        <v>173.62609670221804</v>
      </c>
      <c r="AW28" s="255">
        <f>'PIB_Trimestriel_Brut (2005)'!AW24*('PIB_Annuel (2016)'!$T141)/SUM('PIB_Trimestriel_Brut (2005)'!$AT24:$AW24)</f>
        <v>172.7621053523271</v>
      </c>
      <c r="AX28" s="255">
        <f>'PIB_Trimestriel_Brut (2005)'!AX24*('PIB_Annuel (2016)'!$U141)/SUM('PIB_Trimestriel_Brut (2005)'!$AX24:$BA24)</f>
        <v>194.11214552841238</v>
      </c>
      <c r="AY28" s="255">
        <f>'PIB_Trimestriel_Brut (2005)'!AY24*('PIB_Annuel (2016)'!$U141)/SUM('PIB_Trimestriel_Brut (2005)'!$AX24:$BA24)</f>
        <v>188.84887802611809</v>
      </c>
      <c r="AZ28" s="255">
        <f>'PIB_Trimestriel_Brut (2005)'!AZ24*('PIB_Annuel (2016)'!$U141)/SUM('PIB_Trimestriel_Brut (2005)'!$AX24:$BA24)</f>
        <v>185.09949663722725</v>
      </c>
      <c r="BA28" s="255">
        <f>'PIB_Trimestriel_Brut (2005)'!BA24*('PIB_Annuel (2016)'!$U141)/SUM('PIB_Trimestriel_Brut (2005)'!$AX24:$BA24)</f>
        <v>183.51364061695958</v>
      </c>
      <c r="BB28" s="255">
        <f>'PIB_Trimestriel_Brut (2005)'!BB24*('PIB_Annuel (2016)'!$V141)/SUM('PIB_Trimestriel_Brut (2005)'!$BB24:$BE24)</f>
        <v>201.61751376416456</v>
      </c>
      <c r="BC28" s="255">
        <f>'PIB_Trimestriel_Brut (2005)'!BC24*('PIB_Annuel (2016)'!$V141)/SUM('PIB_Trimestriel_Brut (2005)'!$BB24:$BE24)</f>
        <v>208.8032306074424</v>
      </c>
      <c r="BD28" s="255">
        <f>'PIB_Trimestriel_Brut (2005)'!BD24*('PIB_Annuel (2016)'!$V141)/SUM('PIB_Trimestriel_Brut (2005)'!$BB24:$BE24)</f>
        <v>202.66971008790716</v>
      </c>
      <c r="BE28" s="255">
        <f>'PIB_Trimestriel_Brut (2005)'!BE24*('PIB_Annuel (2016)'!$V141)/SUM('PIB_Trimestriel_Brut (2005)'!$BB24:$BE24)</f>
        <v>207.16163601395903</v>
      </c>
      <c r="BF28" s="255">
        <f>'PIB_Trimestriel_Brut (2005)'!BF24*('PIB_Annuel (2016)'!$W141)/SUM('PIB_Trimestriel_Brut (2005)'!$BF24:$BI24)</f>
        <v>223.55584256186253</v>
      </c>
      <c r="BG28" s="255">
        <f>'PIB_Trimestriel_Brut (2005)'!BG24*('PIB_Annuel (2016)'!$W141)/SUM('PIB_Trimestriel_Brut (2005)'!$BF24:$BI24)</f>
        <v>219.15124994306046</v>
      </c>
      <c r="BH28" s="255">
        <f>'PIB_Trimestriel_Brut (2005)'!BH24*('PIB_Annuel (2016)'!$W141)/SUM('PIB_Trimestriel_Brut (2005)'!$BF24:$BI24)</f>
        <v>198.05742289820137</v>
      </c>
      <c r="BI28" s="255">
        <f>'PIB_Trimestriel_Brut (2005)'!BI24*('PIB_Annuel (2016)'!$W141)/SUM('PIB_Trimestriel_Brut (2005)'!$BF24:$BI24)</f>
        <v>209.18145592096971</v>
      </c>
      <c r="BJ28" s="255">
        <f>'PIB_Trimestriel_Brut (2005)'!BJ24*('PIB_Annuel (2016)'!$X141)/SUM('PIB_Trimestriel_Brut (2005)'!$BJ24:$BM24)</f>
        <v>229.28447093082212</v>
      </c>
      <c r="BK28" s="255">
        <f>'PIB_Trimestriel_Brut (2005)'!BK24*('PIB_Annuel (2016)'!$X141)/SUM('PIB_Trimestriel_Brut (2005)'!$BJ24:$BM24)</f>
        <v>224.84079785359432</v>
      </c>
      <c r="BL28" s="255">
        <f>'PIB_Trimestriel_Brut (2005)'!BL24*('PIB_Annuel (2016)'!$X141)/SUM('PIB_Trimestriel_Brut (2005)'!$BJ24:$BM24)</f>
        <v>212.19592376563287</v>
      </c>
      <c r="BM28" s="255">
        <f>'PIB_Trimestriel_Brut (2005)'!BM24*('PIB_Annuel (2016)'!$X141)/SUM('PIB_Trimestriel_Brut (2005)'!$BJ24:$BM24)</f>
        <v>230.97004366827079</v>
      </c>
      <c r="BN28" s="255">
        <f>'PIB_Trimestriel_Brut (2005)'!BN24*('PIB_Annuel (2016)'!$Y141)/SUM('PIB_Trimestriel_Brut (2005)'!$BN24:$BQ24)</f>
        <v>240.95806370742039</v>
      </c>
      <c r="BO28" s="255">
        <f>'PIB_Trimestriel_Brut (2005)'!BO24*('PIB_Annuel (2016)'!$Y141)/SUM('PIB_Trimestriel_Brut (2005)'!$BN24:$BQ24)</f>
        <v>227.9545588194143</v>
      </c>
      <c r="BP28" s="255">
        <f>'PIB_Trimestriel_Brut (2005)'!BP24*('PIB_Annuel (2016)'!$Y141)/SUM('PIB_Trimestriel_Brut (2005)'!$BN24:$BQ24)</f>
        <v>224.8698224182568</v>
      </c>
      <c r="BQ28" s="255">
        <f>'PIB_Trimestriel_Brut (2005)'!BQ24*('PIB_Annuel (2016)'!$Y141)/SUM('PIB_Trimestriel_Brut (2005)'!$BN24:$BQ24)</f>
        <v>237.05309559579868</v>
      </c>
      <c r="BR28" s="255">
        <f>'PIB_Trimestriel_Brut (2005)'!BR24*('PIB_Annuel (2016)'!$Z141)/SUM('PIB_Trimestriel_Brut (2005)'!$BR24:$BU24)</f>
        <v>236.60144100352076</v>
      </c>
      <c r="BS28" s="255">
        <f>'PIB_Trimestriel_Brut (2005)'!BS24*('PIB_Annuel (2016)'!$Z141)/SUM('PIB_Trimestriel_Brut (2005)'!$BR24:$BU24)</f>
        <v>239.61267292150114</v>
      </c>
      <c r="BT28" s="255">
        <f>'PIB_Trimestriel_Brut (2005)'!BT24*('PIB_Annuel (2016)'!$Z141)/SUM('PIB_Trimestriel_Brut (2005)'!$BR24:$BU24)</f>
        <v>241.73263899478982</v>
      </c>
      <c r="BU28" s="255">
        <f>'PIB_Trimestriel_Brut (2005)'!BU24*('PIB_Annuel (2016)'!$Z141)/SUM('PIB_Trimestriel_Brut (2005)'!$BR24:$BU24)</f>
        <v>258.70024708018832</v>
      </c>
      <c r="BV28" s="170">
        <v>255.15183333840642</v>
      </c>
      <c r="BW28" s="170">
        <v>256.45758976497416</v>
      </c>
      <c r="BX28" s="170">
        <v>258.49097505603862</v>
      </c>
      <c r="BY28" s="170">
        <v>267.54660184058093</v>
      </c>
      <c r="BZ28" s="171">
        <v>270.04606699781363</v>
      </c>
      <c r="CA28" s="171">
        <v>269.04943112629053</v>
      </c>
      <c r="CB28" s="171">
        <v>271.48393278776939</v>
      </c>
      <c r="CC28" s="171">
        <v>281.36002739712478</v>
      </c>
      <c r="CD28" s="171">
        <v>273.60471194790335</v>
      </c>
      <c r="CE28" s="171">
        <v>272.49828918519546</v>
      </c>
      <c r="CF28" s="171">
        <v>283.63483766882041</v>
      </c>
      <c r="CG28" s="171">
        <v>307.9131419585521</v>
      </c>
      <c r="CH28" s="171">
        <v>307.0434900420077</v>
      </c>
      <c r="CI28" s="171">
        <v>211.50475228942588</v>
      </c>
      <c r="CJ28" s="171">
        <v>257.87270894255334</v>
      </c>
      <c r="CK28" s="171">
        <v>288.75602587919417</v>
      </c>
      <c r="CL28" s="171">
        <v>318.59771584208119</v>
      </c>
    </row>
    <row r="29" spans="1:90" x14ac:dyDescent="0.3">
      <c r="A29" s="173" t="s">
        <v>104</v>
      </c>
      <c r="B29" s="255">
        <f>'PIB_Trimestriel_Brut (2005)'!B25*('PIB_Annuel (2016)'!$I144)/SUM('PIB_Trimestriel_Brut (2005)'!$B25:$E25)</f>
        <v>34.212799723411671</v>
      </c>
      <c r="C29" s="255">
        <f>'PIB_Trimestriel_Brut (2005)'!C25*('PIB_Annuel (2016)'!$I144)/SUM('PIB_Trimestriel_Brut (2005)'!$B25:$E25)</f>
        <v>35.331490342222047</v>
      </c>
      <c r="D29" s="255">
        <f>'PIB_Trimestriel_Brut (2005)'!D25*('PIB_Annuel (2016)'!$I144)/SUM('PIB_Trimestriel_Brut (2005)'!$B25:$E25)</f>
        <v>35.062728950354682</v>
      </c>
      <c r="E29" s="255">
        <f>'PIB_Trimestriel_Brut (2005)'!E25*('PIB_Annuel (2016)'!$I144)/SUM('PIB_Trimestriel_Brut (2005)'!$B25:$E25)</f>
        <v>36.54536828897011</v>
      </c>
      <c r="F29" s="255">
        <f>'PIB_Trimestriel_Brut (2005)'!F25*('PIB_Annuel (2016)'!$J144)/SUM('PIB_Trimestriel_Brut (2005)'!$F25:$I25)</f>
        <v>35.763214637042672</v>
      </c>
      <c r="G29" s="255">
        <f>'PIB_Trimestriel_Brut (2005)'!G25*('PIB_Annuel (2016)'!$J144)/SUM('PIB_Trimestriel_Brut (2005)'!$F25:$I25)</f>
        <v>36.05650803831864</v>
      </c>
      <c r="H29" s="255">
        <f>'PIB_Trimestriel_Brut (2005)'!H25*('PIB_Annuel (2016)'!$J144)/SUM('PIB_Trimestriel_Brut (2005)'!$F25:$I25)</f>
        <v>36.149579149267772</v>
      </c>
      <c r="I29" s="255">
        <f>'PIB_Trimestriel_Brut (2005)'!I25*('PIB_Annuel (2016)'!$J144)/SUM('PIB_Trimestriel_Brut (2005)'!$F25:$I25)</f>
        <v>38.068464911859962</v>
      </c>
      <c r="J29" s="255">
        <f>'PIB_Trimestriel_Brut (2005)'!J25*('PIB_Annuel (2016)'!$K144)/SUM('PIB_Trimestriel_Brut (2005)'!$J25:$M25)</f>
        <v>33.677732444602512</v>
      </c>
      <c r="K29" s="255">
        <f>'PIB_Trimestriel_Brut (2005)'!K25*('PIB_Annuel (2016)'!$K144)/SUM('PIB_Trimestriel_Brut (2005)'!$J25:$M25)</f>
        <v>34.014620813724704</v>
      </c>
      <c r="L29" s="255">
        <f>'PIB_Trimestriel_Brut (2005)'!L25*('PIB_Annuel (2016)'!$K144)/SUM('PIB_Trimestriel_Brut (2005)'!$J25:$M25)</f>
        <v>35.591137218370335</v>
      </c>
      <c r="M29" s="255">
        <f>'PIB_Trimestriel_Brut (2005)'!M25*('PIB_Annuel (2016)'!$K144)/SUM('PIB_Trimestriel_Brut (2005)'!$J25:$M25)</f>
        <v>36.99234667147082</v>
      </c>
      <c r="N29" s="255">
        <f>'PIB_Trimestriel_Brut (2005)'!N25*('PIB_Annuel (2016)'!$L144)/SUM('PIB_Trimestriel_Brut (2005)'!$N25:$Q25)</f>
        <v>37.950773076747488</v>
      </c>
      <c r="O29" s="255">
        <f>'PIB_Trimestriel_Brut (2005)'!O25*('PIB_Annuel (2016)'!$L144)/SUM('PIB_Trimestriel_Brut (2005)'!$N25:$Q25)</f>
        <v>39.403724136446911</v>
      </c>
      <c r="P29" s="255">
        <f>'PIB_Trimestriel_Brut (2005)'!P25*('PIB_Annuel (2016)'!$L144)/SUM('PIB_Trimestriel_Brut (2005)'!$N25:$Q25)</f>
        <v>43.902972330231385</v>
      </c>
      <c r="Q29" s="255">
        <f>'PIB_Trimestriel_Brut (2005)'!Q25*('PIB_Annuel (2016)'!$L144)/SUM('PIB_Trimestriel_Brut (2005)'!$N25:$Q25)</f>
        <v>47.633691627786199</v>
      </c>
      <c r="R29" s="255">
        <f>'PIB_Trimestriel_Brut (2005)'!R25*('PIB_Annuel (2016)'!$M144)/SUM('PIB_Trimestriel_Brut (2005)'!$R25:$U25)</f>
        <v>48.605983721735939</v>
      </c>
      <c r="S29" s="255">
        <f>'PIB_Trimestriel_Brut (2005)'!S25*('PIB_Annuel (2016)'!$M144)/SUM('PIB_Trimestriel_Brut (2005)'!$R25:$U25)</f>
        <v>51.013855689508119</v>
      </c>
      <c r="T29" s="255">
        <f>'PIB_Trimestriel_Brut (2005)'!T25*('PIB_Annuel (2016)'!$M144)/SUM('PIB_Trimestriel_Brut (2005)'!$R25:$U25)</f>
        <v>51.891321932637219</v>
      </c>
      <c r="U29" s="255">
        <f>'PIB_Trimestriel_Brut (2005)'!U25*('PIB_Annuel (2016)'!$M144)/SUM('PIB_Trimestriel_Brut (2005)'!$R25:$U25)</f>
        <v>52.853454419680482</v>
      </c>
      <c r="V29" s="255">
        <f>'PIB_Trimestriel_Brut (2005)'!V25*('PIB_Annuel (2016)'!$N144)/SUM('PIB_Trimestriel_Brut (2005)'!$V25:$Y25)</f>
        <v>51.517477971438431</v>
      </c>
      <c r="W29" s="255">
        <f>'PIB_Trimestriel_Brut (2005)'!W25*('PIB_Annuel (2016)'!$N144)/SUM('PIB_Trimestriel_Brut (2005)'!$V25:$Y25)</f>
        <v>48.084626987190113</v>
      </c>
      <c r="X29" s="255">
        <f>'PIB_Trimestriel_Brut (2005)'!X25*('PIB_Annuel (2016)'!$N144)/SUM('PIB_Trimestriel_Brut (2005)'!$V25:$Y25)</f>
        <v>45.94665215265595</v>
      </c>
      <c r="Y29" s="255">
        <f>'PIB_Trimestriel_Brut (2005)'!Y25*('PIB_Annuel (2016)'!$N144)/SUM('PIB_Trimestriel_Brut (2005)'!$V25:$Y25)</f>
        <v>45.417319797487814</v>
      </c>
      <c r="Z29" s="255">
        <f>'PIB_Trimestriel_Brut (2005)'!Z25*('PIB_Annuel (2016)'!$O144)/SUM('PIB_Trimestriel_Brut (2005)'!$Z25:$AC25)</f>
        <v>56.254356845802953</v>
      </c>
      <c r="AA29" s="255">
        <f>'PIB_Trimestriel_Brut (2005)'!AA25*('PIB_Annuel (2016)'!$O144)/SUM('PIB_Trimestriel_Brut (2005)'!$Z25:$AC25)</f>
        <v>53.295289987519425</v>
      </c>
      <c r="AB29" s="255">
        <f>'PIB_Trimestriel_Brut (2005)'!AB25*('PIB_Annuel (2016)'!$O144)/SUM('PIB_Trimestriel_Brut (2005)'!$Z25:$AC25)</f>
        <v>51.110151835851035</v>
      </c>
      <c r="AC29" s="255">
        <f>'PIB_Trimestriel_Brut (2005)'!AC25*('PIB_Annuel (2016)'!$O144)/SUM('PIB_Trimestriel_Brut (2005)'!$Z25:$AC25)</f>
        <v>47.757824267735437</v>
      </c>
      <c r="AD29" s="255">
        <f>'PIB_Trimestriel_Brut (2005)'!AD25*('PIB_Annuel (2016)'!$P144)/SUM('PIB_Trimestriel_Brut (2005)'!$AD25:$AG25)</f>
        <v>48.668947490321457</v>
      </c>
      <c r="AE29" s="255">
        <f>'PIB_Trimestriel_Brut (2005)'!AE25*('PIB_Annuel (2016)'!$P144)/SUM('PIB_Trimestriel_Brut (2005)'!$AD25:$AG25)</f>
        <v>44.54722653291914</v>
      </c>
      <c r="AF29" s="255">
        <f>'PIB_Trimestriel_Brut (2005)'!AF25*('PIB_Annuel (2016)'!$P144)/SUM('PIB_Trimestriel_Brut (2005)'!$AD25:$AG25)</f>
        <v>42.307529022479081</v>
      </c>
      <c r="AG29" s="255">
        <f>'PIB_Trimestriel_Brut (2005)'!AG25*('PIB_Annuel (2016)'!$P144)/SUM('PIB_Trimestriel_Brut (2005)'!$AD25:$AG25)</f>
        <v>45.949335033887159</v>
      </c>
      <c r="AH29" s="255">
        <f>'PIB_Trimestriel_Brut (2005)'!AH25*('PIB_Annuel (2016)'!$Q144)/SUM('PIB_Trimestriel_Brut (2005)'!$AH25:$AK25)</f>
        <v>47.316950889442325</v>
      </c>
      <c r="AI29" s="255">
        <f>'PIB_Trimestriel_Brut (2005)'!AI25*('PIB_Annuel (2016)'!$Q144)/SUM('PIB_Trimestriel_Brut (2005)'!$AH25:$AK25)</f>
        <v>49.930022869136032</v>
      </c>
      <c r="AJ29" s="255">
        <f>'PIB_Trimestriel_Brut (2005)'!AJ25*('PIB_Annuel (2016)'!$Q144)/SUM('PIB_Trimestriel_Brut (2005)'!$AH25:$AK25)</f>
        <v>53.627816969775409</v>
      </c>
      <c r="AK29" s="255">
        <f>'PIB_Trimestriel_Brut (2005)'!AK25*('PIB_Annuel (2016)'!$Q144)/SUM('PIB_Trimestriel_Brut (2005)'!$AH25:$AK25)</f>
        <v>56.796001261246218</v>
      </c>
      <c r="AL29" s="255">
        <f>'PIB_Trimestriel_Brut (2005)'!AL25*('PIB_Annuel (2016)'!$R144)/SUM('PIB_Trimestriel_Brut (2005)'!$AL25:$AO25)</f>
        <v>62.269623758743727</v>
      </c>
      <c r="AM29" s="255">
        <f>'PIB_Trimestriel_Brut (2005)'!AM25*('PIB_Annuel (2016)'!$R144)/SUM('PIB_Trimestriel_Brut (2005)'!$AL25:$AO25)</f>
        <v>61.664005353314529</v>
      </c>
      <c r="AN29" s="255">
        <f>'PIB_Trimestriel_Brut (2005)'!AN25*('PIB_Annuel (2016)'!$R144)/SUM('PIB_Trimestriel_Brut (2005)'!$AL25:$AO25)</f>
        <v>61.158095760034335</v>
      </c>
      <c r="AO29" s="255">
        <f>'PIB_Trimestriel_Brut (2005)'!AO25*('PIB_Annuel (2016)'!$R144)/SUM('PIB_Trimestriel_Brut (2005)'!$AL25:$AO25)</f>
        <v>65.530965747986286</v>
      </c>
      <c r="AP29" s="255">
        <f>'PIB_Trimestriel_Brut (2005)'!AP25*('PIB_Annuel (2016)'!$S144)/SUM('PIB_Trimestriel_Brut (2005)'!$AP25:$AS25)</f>
        <v>64.526872102825621</v>
      </c>
      <c r="AQ29" s="255">
        <f>'PIB_Trimestriel_Brut (2005)'!AQ25*('PIB_Annuel (2016)'!$S144)/SUM('PIB_Trimestriel_Brut (2005)'!$AP25:$AS25)</f>
        <v>62.710098378948608</v>
      </c>
      <c r="AR29" s="255">
        <f>'PIB_Trimestriel_Brut (2005)'!AR25*('PIB_Annuel (2016)'!$S144)/SUM('PIB_Trimestriel_Brut (2005)'!$AP25:$AS25)</f>
        <v>63.762619220269691</v>
      </c>
      <c r="AS29" s="255">
        <f>'PIB_Trimestriel_Brut (2005)'!AS25*('PIB_Annuel (2016)'!$S144)/SUM('PIB_Trimestriel_Brut (2005)'!$AP25:$AS25)</f>
        <v>63.335190721181583</v>
      </c>
      <c r="AT29" s="255">
        <f>'PIB_Trimestriel_Brut (2005)'!AT25*('PIB_Annuel (2016)'!$T144)/SUM('PIB_Trimestriel_Brut (2005)'!$AT25:$AW25)</f>
        <v>68.071434131209401</v>
      </c>
      <c r="AU29" s="255">
        <f>'PIB_Trimestriel_Brut (2005)'!AU25*('PIB_Annuel (2016)'!$T144)/SUM('PIB_Trimestriel_Brut (2005)'!$AT25:$AW25)</f>
        <v>67.631766304464449</v>
      </c>
      <c r="AV29" s="255">
        <f>'PIB_Trimestriel_Brut (2005)'!AV25*('PIB_Annuel (2016)'!$T144)/SUM('PIB_Trimestriel_Brut (2005)'!$AT25:$AW25)</f>
        <v>66.650008146433336</v>
      </c>
      <c r="AW29" s="255">
        <f>'PIB_Trimestriel_Brut (2005)'!AW25*('PIB_Annuel (2016)'!$T144)/SUM('PIB_Trimestriel_Brut (2005)'!$AT25:$AW25)</f>
        <v>68.841052338442395</v>
      </c>
      <c r="AX29" s="255">
        <f>'PIB_Trimestriel_Brut (2005)'!AX25*('PIB_Annuel (2016)'!$U144)/SUM('PIB_Trimestriel_Brut (2005)'!$AX25:$BA25)</f>
        <v>88.986295838799336</v>
      </c>
      <c r="AY29" s="255">
        <f>'PIB_Trimestriel_Brut (2005)'!AY25*('PIB_Annuel (2016)'!$U144)/SUM('PIB_Trimestriel_Brut (2005)'!$AX25:$BA25)</f>
        <v>94.042932627031391</v>
      </c>
      <c r="AZ29" s="255">
        <f>'PIB_Trimestriel_Brut (2005)'!AZ25*('PIB_Annuel (2016)'!$U144)/SUM('PIB_Trimestriel_Brut (2005)'!$AX25:$BA25)</f>
        <v>100.3444363884218</v>
      </c>
      <c r="BA29" s="255">
        <f>'PIB_Trimestriel_Brut (2005)'!BA25*('PIB_Annuel (2016)'!$U144)/SUM('PIB_Trimestriel_Brut (2005)'!$AX25:$BA25)</f>
        <v>109.6323517001274</v>
      </c>
      <c r="BB29" s="255">
        <f>'PIB_Trimestriel_Brut (2005)'!BB25*('PIB_Annuel (2016)'!$V144)/SUM('PIB_Trimestriel_Brut (2005)'!$BB25:$BE25)</f>
        <v>72.47408820930265</v>
      </c>
      <c r="BC29" s="255">
        <f>'PIB_Trimestriel_Brut (2005)'!BC25*('PIB_Annuel (2016)'!$V144)/SUM('PIB_Trimestriel_Brut (2005)'!$BB25:$BE25)</f>
        <v>81.165305764880046</v>
      </c>
      <c r="BD29" s="255">
        <f>'PIB_Trimestriel_Brut (2005)'!BD25*('PIB_Annuel (2016)'!$V144)/SUM('PIB_Trimestriel_Brut (2005)'!$BB25:$BE25)</f>
        <v>78.518540924821579</v>
      </c>
      <c r="BE29" s="255">
        <f>'PIB_Trimestriel_Brut (2005)'!BE25*('PIB_Annuel (2016)'!$V144)/SUM('PIB_Trimestriel_Brut (2005)'!$BB25:$BE25)</f>
        <v>78.294762457277258</v>
      </c>
      <c r="BF29" s="255">
        <f>'PIB_Trimestriel_Brut (2005)'!BF25*('PIB_Annuel (2016)'!$W144)/SUM('PIB_Trimestriel_Brut (2005)'!$BF25:$BI25)</f>
        <v>81.65011575379603</v>
      </c>
      <c r="BG29" s="255">
        <f>'PIB_Trimestriel_Brut (2005)'!BG25*('PIB_Annuel (2016)'!$W144)/SUM('PIB_Trimestriel_Brut (2005)'!$BF25:$BI25)</f>
        <v>82.131649056277368</v>
      </c>
      <c r="BH29" s="255">
        <f>'PIB_Trimestriel_Brut (2005)'!BH25*('PIB_Annuel (2016)'!$W144)/SUM('PIB_Trimestriel_Brut (2005)'!$BF25:$BI25)</f>
        <v>85.606007060555299</v>
      </c>
      <c r="BI29" s="255">
        <f>'PIB_Trimestriel_Brut (2005)'!BI25*('PIB_Annuel (2016)'!$W144)/SUM('PIB_Trimestriel_Brut (2005)'!$BF25:$BI25)</f>
        <v>85.701477510174129</v>
      </c>
      <c r="BJ29" s="255">
        <f>'PIB_Trimestriel_Brut (2005)'!BJ25*('PIB_Annuel (2016)'!$X144)/SUM('PIB_Trimestriel_Brut (2005)'!$BJ25:$BM25)</f>
        <v>84.974556503266925</v>
      </c>
      <c r="BK29" s="255">
        <f>'PIB_Trimestriel_Brut (2005)'!BK25*('PIB_Annuel (2016)'!$X144)/SUM('PIB_Trimestriel_Brut (2005)'!$BJ25:$BM25)</f>
        <v>86.205222443625956</v>
      </c>
      <c r="BL29" s="255">
        <f>'PIB_Trimestriel_Brut (2005)'!BL25*('PIB_Annuel (2016)'!$X144)/SUM('PIB_Trimestriel_Brut (2005)'!$BJ25:$BM25)</f>
        <v>86.412095674253351</v>
      </c>
      <c r="BM29" s="255">
        <f>'PIB_Trimestriel_Brut (2005)'!BM25*('PIB_Annuel (2016)'!$X144)/SUM('PIB_Trimestriel_Brut (2005)'!$BJ25:$BM25)</f>
        <v>89.346373558737</v>
      </c>
      <c r="BN29" s="255">
        <f>'PIB_Trimestriel_Brut (2005)'!BN25*('PIB_Annuel (2016)'!$Y144)/SUM('PIB_Trimestriel_Brut (2005)'!$BN25:$BQ25)</f>
        <v>88.318830952508165</v>
      </c>
      <c r="BO29" s="255">
        <f>'PIB_Trimestriel_Brut (2005)'!BO25*('PIB_Annuel (2016)'!$Y144)/SUM('PIB_Trimestriel_Brut (2005)'!$BN25:$BQ25)</f>
        <v>91.484362691271372</v>
      </c>
      <c r="BP29" s="255">
        <f>'PIB_Trimestriel_Brut (2005)'!BP25*('PIB_Annuel (2016)'!$Y144)/SUM('PIB_Trimestriel_Brut (2005)'!$BN25:$BQ25)</f>
        <v>98.398208366543585</v>
      </c>
      <c r="BQ29" s="255">
        <f>'PIB_Trimestriel_Brut (2005)'!BQ25*('PIB_Annuel (2016)'!$Y144)/SUM('PIB_Trimestriel_Brut (2005)'!$BN25:$BQ25)</f>
        <v>95.591592883083578</v>
      </c>
      <c r="BR29" s="255">
        <f>'PIB_Trimestriel_Brut (2005)'!BR25*('PIB_Annuel (2016)'!$Z144)/SUM('PIB_Trimestriel_Brut (2005)'!$BR25:$BU25)</f>
        <v>95.231744886132915</v>
      </c>
      <c r="BS29" s="255">
        <f>'PIB_Trimestriel_Brut (2005)'!BS25*('PIB_Annuel (2016)'!$Z144)/SUM('PIB_Trimestriel_Brut (2005)'!$BR25:$BU25)</f>
        <v>97.766743092321093</v>
      </c>
      <c r="BT29" s="255">
        <f>'PIB_Trimestriel_Brut (2005)'!BT25*('PIB_Annuel (2016)'!$Z144)/SUM('PIB_Trimestriel_Brut (2005)'!$BR25:$BU25)</f>
        <v>102.25966737929082</v>
      </c>
      <c r="BU29" s="255">
        <f>'PIB_Trimestriel_Brut (2005)'!BU25*('PIB_Annuel (2016)'!$Z144)/SUM('PIB_Trimestriel_Brut (2005)'!$BR25:$BU25)</f>
        <v>106.6398446422552</v>
      </c>
      <c r="BV29" s="170">
        <v>103.17477442314866</v>
      </c>
      <c r="BW29" s="170">
        <v>104.47736113494962</v>
      </c>
      <c r="BX29" s="170">
        <v>105.83158846094004</v>
      </c>
      <c r="BY29" s="170">
        <v>108.4942759809617</v>
      </c>
      <c r="BZ29" s="171">
        <v>113.12369596187661</v>
      </c>
      <c r="CA29" s="171">
        <v>118.72604190089847</v>
      </c>
      <c r="CB29" s="171">
        <v>122.62359907958745</v>
      </c>
      <c r="CC29" s="171">
        <v>125.60640992785399</v>
      </c>
      <c r="CD29" s="171">
        <v>124.25670372347257</v>
      </c>
      <c r="CE29" s="171">
        <v>123.65721871970221</v>
      </c>
      <c r="CF29" s="171">
        <v>122.59954920612203</v>
      </c>
      <c r="CG29" s="171">
        <v>125.00509544419663</v>
      </c>
      <c r="CH29" s="171">
        <v>129.94487523865101</v>
      </c>
      <c r="CI29" s="171">
        <v>128.7246676453745</v>
      </c>
      <c r="CJ29" s="171">
        <v>127.19485593985293</v>
      </c>
      <c r="CK29" s="171">
        <v>128.67068924048419</v>
      </c>
      <c r="CL29" s="171">
        <v>136.06044174631526</v>
      </c>
    </row>
    <row r="30" spans="1:90" x14ac:dyDescent="0.3">
      <c r="A30" s="173" t="s">
        <v>367</v>
      </c>
      <c r="B30" s="255">
        <f>'PIB_Trimestriel_Brut (2005)'!B26*('PIB_Annuel (2016)'!$I145)/SUM('PIB_Trimestriel_Brut (2005)'!$B26:$E26)</f>
        <v>90.000313224074617</v>
      </c>
      <c r="C30" s="255">
        <f>'PIB_Trimestriel_Brut (2005)'!C26*('PIB_Annuel (2016)'!$I145)/SUM('PIB_Trimestriel_Brut (2005)'!$B26:$E26)</f>
        <v>93.924534730459172</v>
      </c>
      <c r="D30" s="255">
        <f>'PIB_Trimestriel_Brut (2005)'!D26*('PIB_Annuel (2016)'!$I145)/SUM('PIB_Trimestriel_Brut (2005)'!$B26:$E26)</f>
        <v>87.256037660833286</v>
      </c>
      <c r="E30" s="255">
        <f>'PIB_Trimestriel_Brut (2005)'!E26*('PIB_Annuel (2016)'!$I145)/SUM('PIB_Trimestriel_Brut (2005)'!$B26:$E26)</f>
        <v>69.012069150785948</v>
      </c>
      <c r="F30" s="255">
        <f>'PIB_Trimestriel_Brut (2005)'!F26*('PIB_Annuel (2016)'!$J145)/SUM('PIB_Trimestriel_Brut (2005)'!$F26:$I26)</f>
        <v>77.136324319491976</v>
      </c>
      <c r="G30" s="255">
        <f>'PIB_Trimestriel_Brut (2005)'!G26*('PIB_Annuel (2016)'!$J145)/SUM('PIB_Trimestriel_Brut (2005)'!$F26:$I26)</f>
        <v>85.1543214846007</v>
      </c>
      <c r="H30" s="255">
        <f>'PIB_Trimestriel_Brut (2005)'!H26*('PIB_Annuel (2016)'!$J145)/SUM('PIB_Trimestriel_Brut (2005)'!$F26:$I26)</f>
        <v>106.99541079407258</v>
      </c>
      <c r="I30" s="255">
        <f>'PIB_Trimestriel_Brut (2005)'!I26*('PIB_Annuel (2016)'!$J145)/SUM('PIB_Trimestriel_Brut (2005)'!$F26:$I26)</f>
        <v>102.71775155287995</v>
      </c>
      <c r="J30" s="255">
        <f>'PIB_Trimestriel_Brut (2005)'!J26*('PIB_Annuel (2016)'!$K145)/SUM('PIB_Trimestriel_Brut (2005)'!$J26:$M26)</f>
        <v>99.777580269619889</v>
      </c>
      <c r="K30" s="255">
        <f>'PIB_Trimestriel_Brut (2005)'!K26*('PIB_Annuel (2016)'!$K145)/SUM('PIB_Trimestriel_Brut (2005)'!$J26:$M26)</f>
        <v>93.056009847660462</v>
      </c>
      <c r="L30" s="255">
        <f>'PIB_Trimestriel_Brut (2005)'!L26*('PIB_Annuel (2016)'!$K145)/SUM('PIB_Trimestriel_Brut (2005)'!$J26:$M26)</f>
        <v>120.51140633847596</v>
      </c>
      <c r="M30" s="255">
        <f>'PIB_Trimestriel_Brut (2005)'!M26*('PIB_Annuel (2016)'!$K145)/SUM('PIB_Trimestriel_Brut (2005)'!$J26:$M26)</f>
        <v>97.67692866040025</v>
      </c>
      <c r="N30" s="255">
        <f>'PIB_Trimestriel_Brut (2005)'!N26*('PIB_Annuel (2016)'!$L145)/SUM('PIB_Trimestriel_Brut (2005)'!$N26:$Q26)</f>
        <v>97.484711754126906</v>
      </c>
      <c r="O30" s="255">
        <f>'PIB_Trimestriel_Brut (2005)'!O26*('PIB_Annuel (2016)'!$L145)/SUM('PIB_Trimestriel_Brut (2005)'!$N26:$Q26)</f>
        <v>88.453667603397889</v>
      </c>
      <c r="P30" s="255">
        <f>'PIB_Trimestriel_Brut (2005)'!P26*('PIB_Annuel (2016)'!$L145)/SUM('PIB_Trimestriel_Brut (2005)'!$N26:$Q26)</f>
        <v>102.92127810630704</v>
      </c>
      <c r="Q30" s="255">
        <f>'PIB_Trimestriel_Brut (2005)'!Q26*('PIB_Annuel (2016)'!$L145)/SUM('PIB_Trimestriel_Brut (2005)'!$N26:$Q26)</f>
        <v>93.074199675907721</v>
      </c>
      <c r="R30" s="255">
        <f>'PIB_Trimestriel_Brut (2005)'!R26*('PIB_Annuel (2016)'!$M145)/SUM('PIB_Trimestriel_Brut (2005)'!$R26:$U26)</f>
        <v>101.75060104882172</v>
      </c>
      <c r="S30" s="255">
        <f>'PIB_Trimestriel_Brut (2005)'!S26*('PIB_Annuel (2016)'!$M145)/SUM('PIB_Trimestriel_Brut (2005)'!$R26:$U26)</f>
        <v>95.284969691746483</v>
      </c>
      <c r="T30" s="255">
        <f>'PIB_Trimestriel_Brut (2005)'!T26*('PIB_Annuel (2016)'!$M145)/SUM('PIB_Trimestriel_Brut (2005)'!$R26:$U26)</f>
        <v>115.90873900046881</v>
      </c>
      <c r="U30" s="255">
        <f>'PIB_Trimestriel_Brut (2005)'!U26*('PIB_Annuel (2016)'!$M145)/SUM('PIB_Trimestriel_Brut (2005)'!$R26:$U26)</f>
        <v>107.65056403371284</v>
      </c>
      <c r="V30" s="255">
        <f>'PIB_Trimestriel_Brut (2005)'!V26*('PIB_Annuel (2016)'!$N145)/SUM('PIB_Trimestriel_Brut (2005)'!$V26:$Y26)</f>
        <v>120.28406719939478</v>
      </c>
      <c r="W30" s="255">
        <f>'PIB_Trimestriel_Brut (2005)'!W26*('PIB_Annuel (2016)'!$N145)/SUM('PIB_Trimestriel_Brut (2005)'!$V26:$Y26)</f>
        <v>111.26505762569288</v>
      </c>
      <c r="X30" s="255">
        <f>'PIB_Trimestriel_Brut (2005)'!X26*('PIB_Annuel (2016)'!$N145)/SUM('PIB_Trimestriel_Brut (2005)'!$V26:$Y26)</f>
        <v>116.56484812711039</v>
      </c>
      <c r="Y30" s="255">
        <f>'PIB_Trimestriel_Brut (2005)'!Y26*('PIB_Annuel (2016)'!$N145)/SUM('PIB_Trimestriel_Brut (2005)'!$V26:$Y26)</f>
        <v>98.845363496876502</v>
      </c>
      <c r="Z30" s="255">
        <f>'PIB_Trimestriel_Brut (2005)'!Z26*('PIB_Annuel (2016)'!$O145)/SUM('PIB_Trimestriel_Brut (2005)'!$Z26:$AC26)</f>
        <v>115.46337889222954</v>
      </c>
      <c r="AA30" s="255">
        <f>'PIB_Trimestriel_Brut (2005)'!AA26*('PIB_Annuel (2016)'!$O145)/SUM('PIB_Trimestriel_Brut (2005)'!$Z26:$AC26)</f>
        <v>127.10189887563345</v>
      </c>
      <c r="AB30" s="255">
        <f>'PIB_Trimestriel_Brut (2005)'!AB26*('PIB_Annuel (2016)'!$O145)/SUM('PIB_Trimestriel_Brut (2005)'!$Z26:$AC26)</f>
        <v>114.78214022589098</v>
      </c>
      <c r="AC30" s="255">
        <f>'PIB_Trimestriel_Brut (2005)'!AC26*('PIB_Annuel (2016)'!$O145)/SUM('PIB_Trimestriel_Brut (2005)'!$Z26:$AC26)</f>
        <v>115.77869776451323</v>
      </c>
      <c r="AD30" s="255">
        <f>'PIB_Trimestriel_Brut (2005)'!AD26*('PIB_Annuel (2016)'!$P145)/SUM('PIB_Trimestriel_Brut (2005)'!$AD26:$AG26)</f>
        <v>111.99234531198563</v>
      </c>
      <c r="AE30" s="255">
        <f>'PIB_Trimestriel_Brut (2005)'!AE26*('PIB_Annuel (2016)'!$P145)/SUM('PIB_Trimestriel_Brut (2005)'!$AD26:$AG26)</f>
        <v>121.4781976684376</v>
      </c>
      <c r="AF30" s="255">
        <f>'PIB_Trimestriel_Brut (2005)'!AF26*('PIB_Annuel (2016)'!$P145)/SUM('PIB_Trimestriel_Brut (2005)'!$AD26:$AG26)</f>
        <v>131.75332244834718</v>
      </c>
      <c r="AG30" s="255">
        <f>'PIB_Trimestriel_Brut (2005)'!AG26*('PIB_Annuel (2016)'!$P145)/SUM('PIB_Trimestriel_Brut (2005)'!$AD26:$AG26)</f>
        <v>126.86858521942945</v>
      </c>
      <c r="AH30" s="255">
        <f>'PIB_Trimestriel_Brut (2005)'!AH26*('PIB_Annuel (2016)'!$Q145)/SUM('PIB_Trimestriel_Brut (2005)'!$AH26:$AK26)</f>
        <v>136.53668306092237</v>
      </c>
      <c r="AI30" s="255">
        <f>'PIB_Trimestriel_Brut (2005)'!AI26*('PIB_Annuel (2016)'!$Q145)/SUM('PIB_Trimestriel_Brut (2005)'!$AH26:$AK26)</f>
        <v>135.67440909679732</v>
      </c>
      <c r="AJ30" s="255">
        <f>'PIB_Trimestriel_Brut (2005)'!AJ26*('PIB_Annuel (2016)'!$Q145)/SUM('PIB_Trimestriel_Brut (2005)'!$AH26:$AK26)</f>
        <v>166.65458022757872</v>
      </c>
      <c r="AK30" s="255">
        <f>'PIB_Trimestriel_Brut (2005)'!AK26*('PIB_Annuel (2016)'!$Q145)/SUM('PIB_Trimestriel_Brut (2005)'!$AH26:$AK26)</f>
        <v>146.20409142790245</v>
      </c>
      <c r="AL30" s="255">
        <f>'PIB_Trimestriel_Brut (2005)'!AL26*('PIB_Annuel (2016)'!$R145)/SUM('PIB_Trimestriel_Brut (2005)'!$AL26:$AO26)</f>
        <v>147.31500336777412</v>
      </c>
      <c r="AM30" s="255">
        <f>'PIB_Trimestriel_Brut (2005)'!AM26*('PIB_Annuel (2016)'!$R145)/SUM('PIB_Trimestriel_Brut (2005)'!$AL26:$AO26)</f>
        <v>167.78352643801065</v>
      </c>
      <c r="AN30" s="255">
        <f>'PIB_Trimestriel_Brut (2005)'!AN26*('PIB_Annuel (2016)'!$R145)/SUM('PIB_Trimestriel_Brut (2005)'!$AL26:$AO26)</f>
        <v>178.44934612860231</v>
      </c>
      <c r="AO30" s="255">
        <f>'PIB_Trimestriel_Brut (2005)'!AO26*('PIB_Annuel (2016)'!$R145)/SUM('PIB_Trimestriel_Brut (2005)'!$AL26:$AO26)</f>
        <v>171.74781246491412</v>
      </c>
      <c r="AP30" s="255">
        <f>'PIB_Trimestriel_Brut (2005)'!AP26*('PIB_Annuel (2016)'!$S145)/SUM('PIB_Trimestriel_Brut (2005)'!$AP26:$AS26)</f>
        <v>156.80965182328276</v>
      </c>
      <c r="AQ30" s="255">
        <f>'PIB_Trimestriel_Brut (2005)'!AQ26*('PIB_Annuel (2016)'!$S145)/SUM('PIB_Trimestriel_Brut (2005)'!$AP26:$AS26)</f>
        <v>185.86537106297084</v>
      </c>
      <c r="AR30" s="255">
        <f>'PIB_Trimestriel_Brut (2005)'!AR26*('PIB_Annuel (2016)'!$S145)/SUM('PIB_Trimestriel_Brut (2005)'!$AP26:$AS26)</f>
        <v>205.86987237435281</v>
      </c>
      <c r="AS30" s="255">
        <f>'PIB_Trimestriel_Brut (2005)'!AS26*('PIB_Annuel (2016)'!$S145)/SUM('PIB_Trimestriel_Brut (2005)'!$AP26:$AS26)</f>
        <v>208.47253645911024</v>
      </c>
      <c r="AT30" s="255">
        <f>'PIB_Trimestriel_Brut (2005)'!AT26*('PIB_Annuel (2016)'!$T145)/SUM('PIB_Trimestriel_Brut (2005)'!$AT26:$AW26)</f>
        <v>159.96195087097999</v>
      </c>
      <c r="AU30" s="255">
        <f>'PIB_Trimestriel_Brut (2005)'!AU26*('PIB_Annuel (2016)'!$T145)/SUM('PIB_Trimestriel_Brut (2005)'!$AT26:$AW26)</f>
        <v>194.24538509017009</v>
      </c>
      <c r="AV30" s="255">
        <f>'PIB_Trimestriel_Brut (2005)'!AV26*('PIB_Annuel (2016)'!$T145)/SUM('PIB_Trimestriel_Brut (2005)'!$AT26:$AW26)</f>
        <v>202.46700864584926</v>
      </c>
      <c r="AW30" s="255">
        <f>'PIB_Trimestriel_Brut (2005)'!AW26*('PIB_Annuel (2016)'!$T145)/SUM('PIB_Trimestriel_Brut (2005)'!$AT26:$AW26)</f>
        <v>223.68842171669263</v>
      </c>
      <c r="AX30" s="255">
        <f>'PIB_Trimestriel_Brut (2005)'!AX26*('PIB_Annuel (2016)'!$U145)/SUM('PIB_Trimestriel_Brut (2005)'!$AX26:$BA26)</f>
        <v>179.08444336770432</v>
      </c>
      <c r="AY30" s="255">
        <f>'PIB_Trimestriel_Brut (2005)'!AY26*('PIB_Annuel (2016)'!$U145)/SUM('PIB_Trimestriel_Brut (2005)'!$AX26:$BA26)</f>
        <v>209.14855747181613</v>
      </c>
      <c r="AZ30" s="255">
        <f>'PIB_Trimestriel_Brut (2005)'!AZ26*('PIB_Annuel (2016)'!$U145)/SUM('PIB_Trimestriel_Brut (2005)'!$AX26:$BA26)</f>
        <v>241.75503157498838</v>
      </c>
      <c r="BA30" s="255">
        <f>'PIB_Trimestriel_Brut (2005)'!BA26*('PIB_Annuel (2016)'!$U145)/SUM('PIB_Trimestriel_Brut (2005)'!$AX26:$BA26)</f>
        <v>235.04312344230982</v>
      </c>
      <c r="BB30" s="255">
        <f>'PIB_Trimestriel_Brut (2005)'!BB26*('PIB_Annuel (2016)'!$V145)/SUM('PIB_Trimestriel_Brut (2005)'!$BB26:$BE26)</f>
        <v>209.97881761521731</v>
      </c>
      <c r="BC30" s="255">
        <f>'PIB_Trimestriel_Brut (2005)'!BC26*('PIB_Annuel (2016)'!$V145)/SUM('PIB_Trimestriel_Brut (2005)'!$BB26:$BE26)</f>
        <v>244.48894513123744</v>
      </c>
      <c r="BD30" s="255">
        <f>'PIB_Trimestriel_Brut (2005)'!BD26*('PIB_Annuel (2016)'!$V145)/SUM('PIB_Trimestriel_Brut (2005)'!$BB26:$BE26)</f>
        <v>230.81765794616729</v>
      </c>
      <c r="BE30" s="255">
        <f>'PIB_Trimestriel_Brut (2005)'!BE26*('PIB_Annuel (2016)'!$V145)/SUM('PIB_Trimestriel_Brut (2005)'!$BB26:$BE26)</f>
        <v>231.32995522493653</v>
      </c>
      <c r="BF30" s="255">
        <f>'PIB_Trimestriel_Brut (2005)'!BF26*('PIB_Annuel (2016)'!$W145)/SUM('PIB_Trimestriel_Brut (2005)'!$BF26:$BI26)</f>
        <v>225.966308230946</v>
      </c>
      <c r="BG30" s="255">
        <f>'PIB_Trimestriel_Brut (2005)'!BG26*('PIB_Annuel (2016)'!$W145)/SUM('PIB_Trimestriel_Brut (2005)'!$BF26:$BI26)</f>
        <v>235.08678048929795</v>
      </c>
      <c r="BH30" s="255">
        <f>'PIB_Trimestriel_Brut (2005)'!BH26*('PIB_Annuel (2016)'!$W145)/SUM('PIB_Trimestriel_Brut (2005)'!$BF26:$BI26)</f>
        <v>262.85467959548816</v>
      </c>
      <c r="BI30" s="255">
        <f>'PIB_Trimestriel_Brut (2005)'!BI26*('PIB_Annuel (2016)'!$W145)/SUM('PIB_Trimestriel_Brut (2005)'!$BF26:$BI26)</f>
        <v>251.70243582588554</v>
      </c>
      <c r="BJ30" s="255">
        <f>'PIB_Trimestriel_Brut (2005)'!BJ26*('PIB_Annuel (2016)'!$X145)/SUM('PIB_Trimestriel_Brut (2005)'!$BJ26:$BM26)</f>
        <v>234.96581867567616</v>
      </c>
      <c r="BK30" s="255">
        <f>'PIB_Trimestriel_Brut (2005)'!BK26*('PIB_Annuel (2016)'!$X145)/SUM('PIB_Trimestriel_Brut (2005)'!$BJ26:$BM26)</f>
        <v>279.36136214942218</v>
      </c>
      <c r="BL30" s="255">
        <f>'PIB_Trimestriel_Brut (2005)'!BL26*('PIB_Annuel (2016)'!$X145)/SUM('PIB_Trimestriel_Brut (2005)'!$BJ26:$BM26)</f>
        <v>267.32380847651859</v>
      </c>
      <c r="BM30" s="255">
        <f>'PIB_Trimestriel_Brut (2005)'!BM26*('PIB_Annuel (2016)'!$X145)/SUM('PIB_Trimestriel_Brut (2005)'!$BJ26:$BM26)</f>
        <v>314.57427256552364</v>
      </c>
      <c r="BN30" s="255">
        <f>'PIB_Trimestriel_Brut (2005)'!BN26*('PIB_Annuel (2016)'!$Y145)/SUM('PIB_Trimestriel_Brut (2005)'!$BN26:$BQ26)</f>
        <v>253.6948653930458</v>
      </c>
      <c r="BO30" s="255">
        <f>'PIB_Trimestriel_Brut (2005)'!BO26*('PIB_Annuel (2016)'!$Y145)/SUM('PIB_Trimestriel_Brut (2005)'!$BN26:$BQ26)</f>
        <v>288.03826628856865</v>
      </c>
      <c r="BP30" s="255">
        <f>'PIB_Trimestriel_Brut (2005)'!BP26*('PIB_Annuel (2016)'!$Y145)/SUM('PIB_Trimestriel_Brut (2005)'!$BN26:$BQ26)</f>
        <v>282.13658785777483</v>
      </c>
      <c r="BQ30" s="255">
        <f>'PIB_Trimestriel_Brut (2005)'!BQ26*('PIB_Annuel (2016)'!$Y145)/SUM('PIB_Trimestriel_Brut (2005)'!$BN26:$BQ26)</f>
        <v>248.48083124945273</v>
      </c>
      <c r="BR30" s="255">
        <f>'PIB_Trimestriel_Brut (2005)'!BR26*('PIB_Annuel (2016)'!$Z145)/SUM('PIB_Trimestriel_Brut (2005)'!$BR26:$BU26)</f>
        <v>280.52872047327838</v>
      </c>
      <c r="BS30" s="255">
        <f>'PIB_Trimestriel_Brut (2005)'!BS26*('PIB_Annuel (2016)'!$Z145)/SUM('PIB_Trimestriel_Brut (2005)'!$BR26:$BU26)</f>
        <v>274.62478556123943</v>
      </c>
      <c r="BT30" s="255">
        <f>'PIB_Trimestriel_Brut (2005)'!BT26*('PIB_Annuel (2016)'!$Z145)/SUM('PIB_Trimestriel_Brut (2005)'!$BR26:$BU26)</f>
        <v>240.2770881734202</v>
      </c>
      <c r="BU30" s="255">
        <f>'PIB_Trimestriel_Brut (2005)'!BU26*('PIB_Annuel (2016)'!$Z145)/SUM('PIB_Trimestriel_Brut (2005)'!$BR26:$BU26)</f>
        <v>297.6344057920619</v>
      </c>
      <c r="BV30" s="170">
        <v>532.14910080772347</v>
      </c>
      <c r="BW30" s="170">
        <v>447.70771128084641</v>
      </c>
      <c r="BX30" s="170">
        <v>463.25632805882265</v>
      </c>
      <c r="BY30" s="170">
        <v>647.79985985260794</v>
      </c>
      <c r="BZ30" s="171">
        <v>522.61754007644117</v>
      </c>
      <c r="CA30" s="171">
        <v>514.74070395505635</v>
      </c>
      <c r="CB30" s="171">
        <v>498.91087373272308</v>
      </c>
      <c r="CC30" s="171">
        <v>633.09972138052171</v>
      </c>
      <c r="CD30" s="171">
        <v>489.97936655701875</v>
      </c>
      <c r="CE30" s="171">
        <v>547.63181197735412</v>
      </c>
      <c r="CF30" s="171">
        <v>503.76710309256816</v>
      </c>
      <c r="CG30" s="171">
        <v>685.11336919620112</v>
      </c>
      <c r="CH30" s="171">
        <v>536.03984599399234</v>
      </c>
      <c r="CI30" s="171">
        <v>517.2597853816801</v>
      </c>
      <c r="CJ30" s="171">
        <v>507.12442019894297</v>
      </c>
      <c r="CK30" s="171">
        <v>705.40717165741717</v>
      </c>
      <c r="CL30" s="171">
        <v>530.57426233330898</v>
      </c>
    </row>
    <row r="31" spans="1:90" ht="15" thickBot="1" x14ac:dyDescent="0.35">
      <c r="A31" s="173" t="s">
        <v>240</v>
      </c>
      <c r="B31" s="255">
        <f>'PIB_Trimestriel_Brut (2005)'!B27*('PIB_Annuel (2016)'!$I146+'PIB_Annuel (2016)'!$I147+'PIB_Annuel (2016)'!$I148)/SUM('PIB_Trimestriel_Brut (2005)'!$B27:$E27)</f>
        <v>403.76810845046737</v>
      </c>
      <c r="C31" s="255">
        <f>'PIB_Trimestriel_Brut (2005)'!C27*('PIB_Annuel (2016)'!$I146+'PIB_Annuel (2016)'!$I147+'PIB_Annuel (2016)'!$I148)/SUM('PIB_Trimestriel_Brut (2005)'!$B27:$E27)</f>
        <v>403.8427193551085</v>
      </c>
      <c r="D31" s="255">
        <f>'PIB_Trimestriel_Brut (2005)'!D27*('PIB_Annuel (2016)'!$I146+'PIB_Annuel (2016)'!$I147+'PIB_Annuel (2016)'!$I148)/SUM('PIB_Trimestriel_Brut (2005)'!$B27:$E27)</f>
        <v>408.59978033917616</v>
      </c>
      <c r="E31" s="255">
        <f>'PIB_Trimestriel_Brut (2005)'!E27*('PIB_Annuel (2016)'!$I146+'PIB_Annuel (2016)'!$I147+'PIB_Annuel (2016)'!$I148)/SUM('PIB_Trimestriel_Brut (2005)'!$B27:$E27)</f>
        <v>403.66870618023273</v>
      </c>
      <c r="F31" s="255">
        <f>'PIB_Trimestriel_Brut (2005)'!F27*('PIB_Annuel (2016)'!$J146+'PIB_Annuel (2016)'!$J147+'PIB_Annuel (2016)'!$J148)/SUM('PIB_Trimestriel_Brut (2005)'!$F27:$I27)</f>
        <v>390.50259853488564</v>
      </c>
      <c r="G31" s="255">
        <f>'PIB_Trimestriel_Brut (2005)'!G27*('PIB_Annuel (2016)'!$J146+'PIB_Annuel (2016)'!$J147+'PIB_Annuel (2016)'!$J148)/SUM('PIB_Trimestriel_Brut (2005)'!$F27:$I27)</f>
        <v>394.03937361296067</v>
      </c>
      <c r="H31" s="255">
        <f>'PIB_Trimestriel_Brut (2005)'!H27*('PIB_Annuel (2016)'!$J146+'PIB_Annuel (2016)'!$J147+'PIB_Annuel (2016)'!$J148)/SUM('PIB_Trimestriel_Brut (2005)'!$F27:$I27)</f>
        <v>412.88577311219086</v>
      </c>
      <c r="I31" s="255">
        <f>'PIB_Trimestriel_Brut (2005)'!I27*('PIB_Annuel (2016)'!$J146+'PIB_Annuel (2016)'!$J147+'PIB_Annuel (2016)'!$J148)/SUM('PIB_Trimestriel_Brut (2005)'!$F27:$I27)</f>
        <v>415.48856818198703</v>
      </c>
      <c r="J31" s="255">
        <f>'PIB_Trimestriel_Brut (2005)'!J27*('PIB_Annuel (2016)'!$K146+'PIB_Annuel (2016)'!$K147+'PIB_Annuel (2016)'!$K148)/SUM('PIB_Trimestriel_Brut (2005)'!$J27:$M27)</f>
        <v>423.57035410525384</v>
      </c>
      <c r="K31" s="255">
        <f>'PIB_Trimestriel_Brut (2005)'!K27*('PIB_Annuel (2016)'!$K146+'PIB_Annuel (2016)'!$K147+'PIB_Annuel (2016)'!$K148)/SUM('PIB_Trimestriel_Brut (2005)'!$J27:$M27)</f>
        <v>427.1254552553857</v>
      </c>
      <c r="L31" s="255">
        <f>'PIB_Trimestriel_Brut (2005)'!L27*('PIB_Annuel (2016)'!$K146+'PIB_Annuel (2016)'!$K147+'PIB_Annuel (2016)'!$K148)/SUM('PIB_Trimestriel_Brut (2005)'!$J27:$M27)</f>
        <v>441.23301024384494</v>
      </c>
      <c r="M31" s="255">
        <f>'PIB_Trimestriel_Brut (2005)'!M27*('PIB_Annuel (2016)'!$K146+'PIB_Annuel (2016)'!$K147+'PIB_Annuel (2016)'!$K148)/SUM('PIB_Trimestriel_Brut (2005)'!$J27:$M27)</f>
        <v>429.90166147945496</v>
      </c>
      <c r="N31" s="255">
        <f>'PIB_Trimestriel_Brut (2005)'!N27*('PIB_Annuel (2016)'!$L146+'PIB_Annuel (2016)'!$L147+'PIB_Annuel (2016)'!$L148)/SUM('PIB_Trimestriel_Brut (2005)'!$N27:$Q27)</f>
        <v>446.90550181136217</v>
      </c>
      <c r="O31" s="255">
        <f>'PIB_Trimestriel_Brut (2005)'!O27*('PIB_Annuel (2016)'!$L146+'PIB_Annuel (2016)'!$L147+'PIB_Annuel (2016)'!$L148)/SUM('PIB_Trimestriel_Brut (2005)'!$N27:$Q27)</f>
        <v>427.61221469150485</v>
      </c>
      <c r="P31" s="255">
        <f>'PIB_Trimestriel_Brut (2005)'!P27*('PIB_Annuel (2016)'!$L146+'PIB_Annuel (2016)'!$L147+'PIB_Annuel (2016)'!$L148)/SUM('PIB_Trimestriel_Brut (2005)'!$N27:$Q27)</f>
        <v>454.09395688316755</v>
      </c>
      <c r="Q31" s="255">
        <f>'PIB_Trimestriel_Brut (2005)'!Q27*('PIB_Annuel (2016)'!$L146+'PIB_Annuel (2016)'!$L147+'PIB_Annuel (2016)'!$L148)/SUM('PIB_Trimestriel_Brut (2005)'!$N27:$Q27)</f>
        <v>441.96463823168347</v>
      </c>
      <c r="R31" s="255">
        <f>'PIB_Trimestriel_Brut (2005)'!R27*('PIB_Annuel (2016)'!$M146+'PIB_Annuel (2016)'!$M147+'PIB_Annuel (2016)'!$M148)/SUM('PIB_Trimestriel_Brut (2005)'!$R27:$U27)</f>
        <v>448.3623949283799</v>
      </c>
      <c r="S31" s="255">
        <f>'PIB_Trimestriel_Brut (2005)'!S27*('PIB_Annuel (2016)'!$M146+'PIB_Annuel (2016)'!$M147+'PIB_Annuel (2016)'!$M148)/SUM('PIB_Trimestriel_Brut (2005)'!$R27:$U27)</f>
        <v>458.51629174567017</v>
      </c>
      <c r="T31" s="255">
        <f>'PIB_Trimestriel_Brut (2005)'!T27*('PIB_Annuel (2016)'!$M146+'PIB_Annuel (2016)'!$M147+'PIB_Annuel (2016)'!$M148)/SUM('PIB_Trimestriel_Brut (2005)'!$R27:$U27)</f>
        <v>486.16820713582285</v>
      </c>
      <c r="U31" s="255">
        <f>'PIB_Trimestriel_Brut (2005)'!U27*('PIB_Annuel (2016)'!$M146+'PIB_Annuel (2016)'!$M147+'PIB_Annuel (2016)'!$M148)/SUM('PIB_Trimestriel_Brut (2005)'!$R27:$U27)</f>
        <v>476.81962105345315</v>
      </c>
      <c r="V31" s="255">
        <f>'PIB_Trimestriel_Brut (2005)'!V27*('PIB_Annuel (2016)'!$N146+'PIB_Annuel (2016)'!$N147+'PIB_Annuel (2016)'!$N148)/SUM('PIB_Trimestriel_Brut (2005)'!$V27:$Y27)</f>
        <v>496.5900050619847</v>
      </c>
      <c r="W31" s="255">
        <f>'PIB_Trimestriel_Brut (2005)'!W27*('PIB_Annuel (2016)'!$N146+'PIB_Annuel (2016)'!$N147+'PIB_Annuel (2016)'!$N148)/SUM('PIB_Trimestriel_Brut (2005)'!$V27:$Y27)</f>
        <v>503.85354534335994</v>
      </c>
      <c r="X31" s="255">
        <f>'PIB_Trimestriel_Brut (2005)'!X27*('PIB_Annuel (2016)'!$N146+'PIB_Annuel (2016)'!$N147+'PIB_Annuel (2016)'!$N148)/SUM('PIB_Trimestriel_Brut (2005)'!$V27:$Y27)</f>
        <v>501.41477795024315</v>
      </c>
      <c r="Y31" s="255">
        <f>'PIB_Trimestriel_Brut (2005)'!Y27*('PIB_Annuel (2016)'!$N146+'PIB_Annuel (2016)'!$N147+'PIB_Annuel (2016)'!$N148)/SUM('PIB_Trimestriel_Brut (2005)'!$V27:$Y27)</f>
        <v>485.39080939793564</v>
      </c>
      <c r="Z31" s="255">
        <f>'PIB_Trimestriel_Brut (2005)'!Z27*('PIB_Annuel (2016)'!$O146+'PIB_Annuel (2016)'!$O147+'PIB_Annuel (2016)'!$O148)/SUM('PIB_Trimestriel_Brut (2005)'!$Z27:$AC27)</f>
        <v>506.10820989216086</v>
      </c>
      <c r="AA31" s="255">
        <f>'PIB_Trimestriel_Brut (2005)'!AA27*('PIB_Annuel (2016)'!$O146+'PIB_Annuel (2016)'!$O147+'PIB_Annuel (2016)'!$O148)/SUM('PIB_Trimestriel_Brut (2005)'!$Z27:$AC27)</f>
        <v>505.4459625755739</v>
      </c>
      <c r="AB31" s="255">
        <f>'PIB_Trimestriel_Brut (2005)'!AB27*('PIB_Annuel (2016)'!$O146+'PIB_Annuel (2016)'!$O147+'PIB_Annuel (2016)'!$O148)/SUM('PIB_Trimestriel_Brut (2005)'!$Z27:$AC27)</f>
        <v>510.51438285469686</v>
      </c>
      <c r="AC31" s="255">
        <f>'PIB_Trimestriel_Brut (2005)'!AC27*('PIB_Annuel (2016)'!$O146+'PIB_Annuel (2016)'!$O147+'PIB_Annuel (2016)'!$O148)/SUM('PIB_Trimestriel_Brut (2005)'!$Z27:$AC27)</f>
        <v>515.63731475036309</v>
      </c>
      <c r="AD31" s="255">
        <f>'PIB_Trimestriel_Brut (2005)'!AD27*('PIB_Annuel (2016)'!$P146+'PIB_Annuel (2016)'!$P147+'PIB_Annuel (2016)'!$P148)/SUM('PIB_Trimestriel_Brut (2005)'!$AD27:$AG27)</f>
        <v>502.94452815287434</v>
      </c>
      <c r="AE31" s="255">
        <f>'PIB_Trimestriel_Brut (2005)'!AE27*('PIB_Annuel (2016)'!$P146+'PIB_Annuel (2016)'!$P147+'PIB_Annuel (2016)'!$P148)/SUM('PIB_Trimestriel_Brut (2005)'!$AD27:$AG27)</f>
        <v>505.0425733544846</v>
      </c>
      <c r="AF31" s="255">
        <f>'PIB_Trimestriel_Brut (2005)'!AF27*('PIB_Annuel (2016)'!$P146+'PIB_Annuel (2016)'!$P147+'PIB_Annuel (2016)'!$P148)/SUM('PIB_Trimestriel_Brut (2005)'!$AD27:$AG27)</f>
        <v>522.52402243448159</v>
      </c>
      <c r="AG31" s="255">
        <f>'PIB_Trimestriel_Brut (2005)'!AG27*('PIB_Annuel (2016)'!$P146+'PIB_Annuel (2016)'!$P147+'PIB_Annuel (2016)'!$P148)/SUM('PIB_Trimestriel_Brut (2005)'!$AD27:$AG27)</f>
        <v>528.11896484111867</v>
      </c>
      <c r="AH31" s="255">
        <f>'PIB_Trimestriel_Brut (2005)'!AH27*('PIB_Annuel (2016)'!$Q146+'PIB_Annuel (2016)'!$Q147+'PIB_Annuel (2016)'!$Q148)/SUM('PIB_Trimestriel_Brut (2005)'!$AH27:$AK27)</f>
        <v>544.57874718255334</v>
      </c>
      <c r="AI31" s="255">
        <f>'PIB_Trimestriel_Brut (2005)'!AI27*('PIB_Annuel (2016)'!$Q146+'PIB_Annuel (2016)'!$Q147+'PIB_Annuel (2016)'!$Q148)/SUM('PIB_Trimestriel_Brut (2005)'!$AH27:$AK27)</f>
        <v>538.91534024401153</v>
      </c>
      <c r="AJ31" s="255">
        <f>'PIB_Trimestriel_Brut (2005)'!AJ27*('PIB_Annuel (2016)'!$Q146+'PIB_Annuel (2016)'!$Q147+'PIB_Annuel (2016)'!$Q148)/SUM('PIB_Trimestriel_Brut (2005)'!$AH27:$AK27)</f>
        <v>572.14686044916618</v>
      </c>
      <c r="AK31" s="255">
        <f>'PIB_Trimestriel_Brut (2005)'!AK27*('PIB_Annuel (2016)'!$Q146+'PIB_Annuel (2016)'!$Q147+'PIB_Annuel (2016)'!$Q148)/SUM('PIB_Trimestriel_Brut (2005)'!$AH27:$AK27)</f>
        <v>561.33191126911925</v>
      </c>
      <c r="AL31" s="255">
        <f>'PIB_Trimestriel_Brut (2005)'!AL27*('PIB_Annuel (2016)'!$R146+'PIB_Annuel (2016)'!$R147+'PIB_Annuel (2016)'!$R148)/SUM('PIB_Trimestriel_Brut (2005)'!$AL27:$AO27)</f>
        <v>537.00339303806663</v>
      </c>
      <c r="AM31" s="255">
        <f>'PIB_Trimestriel_Brut (2005)'!AM27*('PIB_Annuel (2016)'!$R146+'PIB_Annuel (2016)'!$R147+'PIB_Annuel (2016)'!$R148)/SUM('PIB_Trimestriel_Brut (2005)'!$AL27:$AO27)</f>
        <v>561.94109238042404</v>
      </c>
      <c r="AN31" s="255">
        <f>'PIB_Trimestriel_Brut (2005)'!AN27*('PIB_Annuel (2016)'!$R146+'PIB_Annuel (2016)'!$R147+'PIB_Annuel (2016)'!$R148)/SUM('PIB_Trimestriel_Brut (2005)'!$AL27:$AO27)</f>
        <v>563.06352791329437</v>
      </c>
      <c r="AO31" s="255">
        <f>'PIB_Trimestriel_Brut (2005)'!AO27*('PIB_Annuel (2016)'!$R146+'PIB_Annuel (2016)'!$R147+'PIB_Annuel (2016)'!$R148)/SUM('PIB_Trimestriel_Brut (2005)'!$AL27:$AO27)</f>
        <v>541.34030911416141</v>
      </c>
      <c r="AP31" s="255">
        <f>'PIB_Trimestriel_Brut (2005)'!AP27*('PIB_Annuel (2016)'!$S146+'PIB_Annuel (2016)'!$S147+'PIB_Annuel (2016)'!$S148)/SUM('PIB_Trimestriel_Brut (2005)'!$AP27:$AS27)</f>
        <v>561.87609621883291</v>
      </c>
      <c r="AQ31" s="255">
        <f>'PIB_Trimestriel_Brut (2005)'!AQ27*('PIB_Annuel (2016)'!$S146+'PIB_Annuel (2016)'!$S147+'PIB_Annuel (2016)'!$S148)/SUM('PIB_Trimestriel_Brut (2005)'!$AP27:$AS27)</f>
        <v>562.51563762334592</v>
      </c>
      <c r="AR31" s="255">
        <f>'PIB_Trimestriel_Brut (2005)'!AR27*('PIB_Annuel (2016)'!$S146+'PIB_Annuel (2016)'!$S147+'PIB_Annuel (2016)'!$S148)/SUM('PIB_Trimestriel_Brut (2005)'!$AP27:$AS27)</f>
        <v>578.31900133824581</v>
      </c>
      <c r="AS31" s="255">
        <f>'PIB_Trimestriel_Brut (2005)'!AS27*('PIB_Annuel (2016)'!$S146+'PIB_Annuel (2016)'!$S147+'PIB_Annuel (2016)'!$S148)/SUM('PIB_Trimestriel_Brut (2005)'!$AP27:$AS27)</f>
        <v>576.92963904984322</v>
      </c>
      <c r="AT31" s="255">
        <f>'PIB_Trimestriel_Brut (2005)'!AT27*('PIB_Annuel (2016)'!$T146+'PIB_Annuel (2016)'!$T147+'PIB_Annuel (2016)'!$T148)/SUM('PIB_Trimestriel_Brut (2005)'!$AT27:$AW27)</f>
        <v>541.37632230467204</v>
      </c>
      <c r="AU31" s="255">
        <f>'PIB_Trimestriel_Brut (2005)'!AU27*('PIB_Annuel (2016)'!$T146+'PIB_Annuel (2016)'!$T147+'PIB_Annuel (2016)'!$T148)/SUM('PIB_Trimestriel_Brut (2005)'!$AT27:$AW27)</f>
        <v>563.85804474966073</v>
      </c>
      <c r="AV31" s="255">
        <f>'PIB_Trimestriel_Brut (2005)'!AV27*('PIB_Annuel (2016)'!$T146+'PIB_Annuel (2016)'!$T147+'PIB_Annuel (2016)'!$T148)/SUM('PIB_Trimestriel_Brut (2005)'!$AT27:$AW27)</f>
        <v>576.15074729501919</v>
      </c>
      <c r="AW31" s="255">
        <f>'PIB_Trimestriel_Brut (2005)'!AW27*('PIB_Annuel (2016)'!$T146+'PIB_Annuel (2016)'!$T147+'PIB_Annuel (2016)'!$T148)/SUM('PIB_Trimestriel_Brut (2005)'!$AT27:$AW27)</f>
        <v>583.01321526813717</v>
      </c>
      <c r="AX31" s="255">
        <f>'PIB_Trimestriel_Brut (2005)'!AX27*('PIB_Annuel (2016)'!$U146+'PIB_Annuel (2016)'!$U147+'PIB_Annuel (2016)'!$U148)/SUM('PIB_Trimestriel_Brut (2005)'!$AX27:$BA27)</f>
        <v>581.24531934882691</v>
      </c>
      <c r="AY31" s="255">
        <f>'PIB_Trimestriel_Brut (2005)'!AY27*('PIB_Annuel (2016)'!$U146+'PIB_Annuel (2016)'!$U147+'PIB_Annuel (2016)'!$U148)/SUM('PIB_Trimestriel_Brut (2005)'!$AX27:$BA27)</f>
        <v>586.46302575564857</v>
      </c>
      <c r="AZ31" s="255">
        <f>'PIB_Trimestriel_Brut (2005)'!AZ27*('PIB_Annuel (2016)'!$U146+'PIB_Annuel (2016)'!$U147+'PIB_Annuel (2016)'!$U148)/SUM('PIB_Trimestriel_Brut (2005)'!$AX27:$BA27)</f>
        <v>609.42224889615261</v>
      </c>
      <c r="BA31" s="255">
        <f>'PIB_Trimestriel_Brut (2005)'!BA27*('PIB_Annuel (2016)'!$U146+'PIB_Annuel (2016)'!$U147+'PIB_Annuel (2016)'!$U148)/SUM('PIB_Trimestriel_Brut (2005)'!$AX27:$BA27)</f>
        <v>602.31310194117896</v>
      </c>
      <c r="BB31" s="255">
        <f>'PIB_Trimestriel_Brut (2005)'!BB27*('PIB_Annuel (2016)'!$V146+'PIB_Annuel (2016)'!$V147+'PIB_Annuel (2016)'!$V148)/SUM('PIB_Trimestriel_Brut (2005)'!$BB27:$BE27)</f>
        <v>632.73644785078056</v>
      </c>
      <c r="BC31" s="255">
        <f>'PIB_Trimestriel_Brut (2005)'!BC27*('PIB_Annuel (2016)'!$V146+'PIB_Annuel (2016)'!$V147+'PIB_Annuel (2016)'!$V148)/SUM('PIB_Trimestriel_Brut (2005)'!$BB27:$BE27)</f>
        <v>607.81315070900598</v>
      </c>
      <c r="BD31" s="255">
        <f>'PIB_Trimestriel_Brut (2005)'!BD27*('PIB_Annuel (2016)'!$V146+'PIB_Annuel (2016)'!$V147+'PIB_Annuel (2016)'!$V148)/SUM('PIB_Trimestriel_Brut (2005)'!$BB27:$BE27)</f>
        <v>606.54328370182873</v>
      </c>
      <c r="BE31" s="255">
        <f>'PIB_Trimestriel_Brut (2005)'!BE27*('PIB_Annuel (2016)'!$V146+'PIB_Annuel (2016)'!$V147+'PIB_Annuel (2016)'!$V148)/SUM('PIB_Trimestriel_Brut (2005)'!$BB27:$BE27)</f>
        <v>612.81543138013342</v>
      </c>
      <c r="BF31" s="255">
        <f>'PIB_Trimestriel_Brut (2005)'!BF27*('PIB_Annuel (2016)'!$W146+'PIB_Annuel (2016)'!$W147+'PIB_Annuel (2016)'!$W148)/SUM('PIB_Trimestriel_Brut (2005)'!$BF27:$BI27)</f>
        <v>624.84965324590803</v>
      </c>
      <c r="BG31" s="255">
        <f>'PIB_Trimestriel_Brut (2005)'!BG27*('PIB_Annuel (2016)'!$W146+'PIB_Annuel (2016)'!$W147+'PIB_Annuel (2016)'!$W148)/SUM('PIB_Trimestriel_Brut (2005)'!$BF27:$BI27)</f>
        <v>672.21786792723128</v>
      </c>
      <c r="BH31" s="255">
        <f>'PIB_Trimestriel_Brut (2005)'!BH27*('PIB_Annuel (2016)'!$W146+'PIB_Annuel (2016)'!$W147+'PIB_Annuel (2016)'!$W148)/SUM('PIB_Trimestriel_Brut (2005)'!$BF27:$BI27)</f>
        <v>634.80738169107462</v>
      </c>
      <c r="BI31" s="255">
        <f>'PIB_Trimestriel_Brut (2005)'!BI27*('PIB_Annuel (2016)'!$W146+'PIB_Annuel (2016)'!$W147+'PIB_Annuel (2016)'!$W148)/SUM('PIB_Trimestriel_Brut (2005)'!$BF27:$BI27)</f>
        <v>629.64190726956497</v>
      </c>
      <c r="BJ31" s="255">
        <f>'PIB_Trimestriel_Brut (2005)'!BJ27*('PIB_Annuel (2016)'!$X146+'PIB_Annuel (2016)'!$X147+'PIB_Annuel (2016)'!$X148)/SUM('PIB_Trimestriel_Brut (2005)'!$BJ27:$BM27)</f>
        <v>672.37749753061803</v>
      </c>
      <c r="BK31" s="255">
        <f>'PIB_Trimestriel_Brut (2005)'!BK27*('PIB_Annuel (2016)'!$X146+'PIB_Annuel (2016)'!$X147+'PIB_Annuel (2016)'!$X148)/SUM('PIB_Trimestriel_Brut (2005)'!$BJ27:$BM27)</f>
        <v>655.18826297738519</v>
      </c>
      <c r="BL31" s="255">
        <f>'PIB_Trimestriel_Brut (2005)'!BL27*('PIB_Annuel (2016)'!$X146+'PIB_Annuel (2016)'!$X147+'PIB_Annuel (2016)'!$X148)/SUM('PIB_Trimestriel_Brut (2005)'!$BJ27:$BM27)</f>
        <v>670.75156308710029</v>
      </c>
      <c r="BM31" s="255">
        <f>'PIB_Trimestriel_Brut (2005)'!BM27*('PIB_Annuel (2016)'!$X146+'PIB_Annuel (2016)'!$X147+'PIB_Annuel (2016)'!$X148)/SUM('PIB_Trimestriel_Brut (2005)'!$BJ27:$BM27)</f>
        <v>686.98922021044109</v>
      </c>
      <c r="BN31" s="255">
        <f>'PIB_Trimestriel_Brut (2005)'!BN27*('PIB_Annuel (2016)'!$Y146+'PIB_Annuel (2016)'!$Y147+'PIB_Annuel (2016)'!$Y148)/SUM('PIB_Trimestriel_Brut (2005)'!$BN27:$BQ27)</f>
        <v>679.89351905865851</v>
      </c>
      <c r="BO31" s="255">
        <f>'PIB_Trimestriel_Brut (2005)'!BO27*('PIB_Annuel (2016)'!$Y146+'PIB_Annuel (2016)'!$Y147+'PIB_Annuel (2016)'!$Y148)/SUM('PIB_Trimestriel_Brut (2005)'!$BN27:$BQ27)</f>
        <v>691.20003307933689</v>
      </c>
      <c r="BP31" s="255">
        <f>'PIB_Trimestriel_Brut (2005)'!BP27*('PIB_Annuel (2016)'!$Y146+'PIB_Annuel (2016)'!$Y147+'PIB_Annuel (2016)'!$Y148)/SUM('PIB_Trimestriel_Brut (2005)'!$BN27:$BQ27)</f>
        <v>712.07243436713463</v>
      </c>
      <c r="BQ31" s="255">
        <f>'PIB_Trimestriel_Brut (2005)'!BQ27*('PIB_Annuel (2016)'!$Y146+'PIB_Annuel (2016)'!$Y147+'PIB_Annuel (2016)'!$Y148)/SUM('PIB_Trimestriel_Brut (2005)'!$BN27:$BQ27)</f>
        <v>706.48448136956972</v>
      </c>
      <c r="BR31" s="255">
        <f>'PIB_Trimestriel_Brut (2005)'!BR27*('PIB_Annuel (2016)'!$Z146+'PIB_Annuel (2016)'!$Z147+'PIB_Annuel (2016)'!$Z148)/SUM('PIB_Trimestriel_Brut (2005)'!$BR27:$BU27)</f>
        <v>722.98653730062654</v>
      </c>
      <c r="BS31" s="255">
        <f>'PIB_Trimestriel_Brut (2005)'!BS27*('PIB_Annuel (2016)'!$Z146+'PIB_Annuel (2016)'!$Z147+'PIB_Annuel (2016)'!$Z148)/SUM('PIB_Trimestriel_Brut (2005)'!$BR27:$BU27)</f>
        <v>712.36503665404462</v>
      </c>
      <c r="BT31" s="255">
        <f>'PIB_Trimestriel_Brut (2005)'!BT27*('PIB_Annuel (2016)'!$Z146+'PIB_Annuel (2016)'!$Z147+'PIB_Annuel (2016)'!$Z148)/SUM('PIB_Trimestriel_Brut (2005)'!$BR27:$BU27)</f>
        <v>728.76856274798104</v>
      </c>
      <c r="BU31" s="255">
        <f>'PIB_Trimestriel_Brut (2005)'!BU27*('PIB_Annuel (2016)'!$Z146+'PIB_Annuel (2016)'!$Z147+'PIB_Annuel (2016)'!$Z148)/SUM('PIB_Trimestriel_Brut (2005)'!$BR27:$BU27)</f>
        <v>748.18486329734753</v>
      </c>
      <c r="BV31" s="170">
        <v>502.00770801757835</v>
      </c>
      <c r="BW31" s="170">
        <v>497.15444732968064</v>
      </c>
      <c r="BX31" s="170">
        <v>516.33284639405576</v>
      </c>
      <c r="BY31" s="170">
        <v>583.113998258685</v>
      </c>
      <c r="BZ31" s="171">
        <v>533.56536709532531</v>
      </c>
      <c r="CA31" s="171">
        <v>546.70608596010823</v>
      </c>
      <c r="CB31" s="171">
        <v>552.47452434249863</v>
      </c>
      <c r="CC31" s="171">
        <v>598.68785487988566</v>
      </c>
      <c r="CD31" s="171">
        <v>538.73187752886736</v>
      </c>
      <c r="CE31" s="171">
        <v>564.66735389088649</v>
      </c>
      <c r="CF31" s="171">
        <v>561.52858676338985</v>
      </c>
      <c r="CG31" s="171">
        <v>628.60221092062375</v>
      </c>
      <c r="CH31" s="171">
        <v>563.4651978658934</v>
      </c>
      <c r="CI31" s="171">
        <v>535.03601541282524</v>
      </c>
      <c r="CJ31" s="171">
        <v>579.27593707010453</v>
      </c>
      <c r="CK31" s="171">
        <v>663.32033902883222</v>
      </c>
      <c r="CL31" s="171">
        <v>561.09017805418762</v>
      </c>
    </row>
    <row r="32" spans="1:90" ht="15.6" thickTop="1" thickBot="1" x14ac:dyDescent="0.35">
      <c r="A32" s="168" t="s">
        <v>241</v>
      </c>
      <c r="B32" s="256">
        <f>'PIB_Trimestriel_Brut (2005)'!B28*('PIB_Annuel (2016)'!$I149)/SUM('PIB_Trimestriel_Brut (2005)'!$B28:$E28)</f>
        <v>2166.1005286412396</v>
      </c>
      <c r="C32" s="256">
        <f>'PIB_Trimestriel_Brut (2005)'!C28*('PIB_Annuel (2016)'!$I149)/SUM('PIB_Trimestriel_Brut (2005)'!$B28:$E28)</f>
        <v>2396.1992359527194</v>
      </c>
      <c r="D32" s="256">
        <f>'PIB_Trimestriel_Brut (2005)'!D28*('PIB_Annuel (2016)'!$I149)/SUM('PIB_Trimestriel_Brut (2005)'!$B28:$E28)</f>
        <v>2312.1872202335458</v>
      </c>
      <c r="E32" s="256">
        <f>'PIB_Trimestriel_Brut (2005)'!E28*('PIB_Annuel (2016)'!$I149)/SUM('PIB_Trimestriel_Brut (2005)'!$B28:$E28)</f>
        <v>2230.6534174025846</v>
      </c>
      <c r="F32" s="256">
        <f>'PIB_Trimestriel_Brut (2005)'!F28*('PIB_Annuel (2016)'!$J149)/SUM('PIB_Trimestriel_Brut (2005)'!$F28:$I28)</f>
        <v>2201.1143743285311</v>
      </c>
      <c r="G32" s="256">
        <f>'PIB_Trimestriel_Brut (2005)'!G28*('PIB_Annuel (2016)'!$J149)/SUM('PIB_Trimestriel_Brut (2005)'!$F28:$I28)</f>
        <v>2411.7154795720348</v>
      </c>
      <c r="H32" s="256">
        <f>'PIB_Trimestriel_Brut (2005)'!H28*('PIB_Annuel (2016)'!$J149)/SUM('PIB_Trimestriel_Brut (2005)'!$F28:$I28)</f>
        <v>2433.9222270516921</v>
      </c>
      <c r="I32" s="256">
        <f>'PIB_Trimestriel_Brut (2005)'!I28*('PIB_Annuel (2016)'!$J149)/SUM('PIB_Trimestriel_Brut (2005)'!$F28:$I28)</f>
        <v>2387.0903578415896</v>
      </c>
      <c r="J32" s="256">
        <f>'PIB_Trimestriel_Brut (2005)'!J28*('PIB_Annuel (2016)'!$K149)/SUM('PIB_Trimestriel_Brut (2005)'!$J28:$M28)</f>
        <v>2362.7558140625742</v>
      </c>
      <c r="K32" s="256">
        <f>'PIB_Trimestriel_Brut (2005)'!K28*('PIB_Annuel (2016)'!$K149)/SUM('PIB_Trimestriel_Brut (2005)'!$J28:$M28)</f>
        <v>2541.2010221769651</v>
      </c>
      <c r="L32" s="256">
        <f>'PIB_Trimestriel_Brut (2005)'!L28*('PIB_Annuel (2016)'!$K149)/SUM('PIB_Trimestriel_Brut (2005)'!$J28:$M28)</f>
        <v>2546.6266646575878</v>
      </c>
      <c r="M32" s="256">
        <f>'PIB_Trimestriel_Brut (2005)'!M28*('PIB_Annuel (2016)'!$K149)/SUM('PIB_Trimestriel_Brut (2005)'!$J28:$M28)</f>
        <v>2394.8114888383843</v>
      </c>
      <c r="N32" s="256">
        <f>'PIB_Trimestriel_Brut (2005)'!N28*('PIB_Annuel (2016)'!$L149)/SUM('PIB_Trimestriel_Brut (2005)'!$N28:$Q28)</f>
        <v>2446.1726236377881</v>
      </c>
      <c r="O32" s="256">
        <f>'PIB_Trimestriel_Brut (2005)'!O28*('PIB_Annuel (2016)'!$L149)/SUM('PIB_Trimestriel_Brut (2005)'!$N28:$Q28)</f>
        <v>2587.8190651719528</v>
      </c>
      <c r="P32" s="256">
        <f>'PIB_Trimestriel_Brut (2005)'!P28*('PIB_Annuel (2016)'!$L149)/SUM('PIB_Trimestriel_Brut (2005)'!$N28:$Q28)</f>
        <v>2748.7629401507529</v>
      </c>
      <c r="Q32" s="256">
        <f>'PIB_Trimestriel_Brut (2005)'!Q28*('PIB_Annuel (2016)'!$L149)/SUM('PIB_Trimestriel_Brut (2005)'!$N28:$Q28)</f>
        <v>2584.4538242862345</v>
      </c>
      <c r="R32" s="256">
        <f>'PIB_Trimestriel_Brut (2005)'!R28*('PIB_Annuel (2016)'!$M149)/SUM('PIB_Trimestriel_Brut (2005)'!$R28:$U28)</f>
        <v>2554.721686660886</v>
      </c>
      <c r="S32" s="256">
        <f>'PIB_Trimestriel_Brut (2005)'!S28*('PIB_Annuel (2016)'!$M149)/SUM('PIB_Trimestriel_Brut (2005)'!$R28:$U28)</f>
        <v>2729.3471539717011</v>
      </c>
      <c r="T32" s="256">
        <f>'PIB_Trimestriel_Brut (2005)'!T28*('PIB_Annuel (2016)'!$M149)/SUM('PIB_Trimestriel_Brut (2005)'!$R28:$U28)</f>
        <v>2842.187036176826</v>
      </c>
      <c r="U32" s="256">
        <f>'PIB_Trimestriel_Brut (2005)'!U28*('PIB_Annuel (2016)'!$M149)/SUM('PIB_Trimestriel_Brut (2005)'!$R28:$U28)</f>
        <v>2787.2092708721098</v>
      </c>
      <c r="V32" s="256">
        <f>'PIB_Trimestriel_Brut (2005)'!V28*('PIB_Annuel (2016)'!$N149)/SUM('PIB_Trimestriel_Brut (2005)'!$V28:$Y28)</f>
        <v>2840.3789244826066</v>
      </c>
      <c r="W32" s="256">
        <f>'PIB_Trimestriel_Brut (2005)'!W28*('PIB_Annuel (2016)'!$N149)/SUM('PIB_Trimestriel_Brut (2005)'!$V28:$Y28)</f>
        <v>3030.3943454653349</v>
      </c>
      <c r="X32" s="256">
        <f>'PIB_Trimestriel_Brut (2005)'!X28*('PIB_Annuel (2016)'!$N149)/SUM('PIB_Trimestriel_Brut (2005)'!$V28:$Y28)</f>
        <v>3068.7970858950612</v>
      </c>
      <c r="Y32" s="256">
        <f>'PIB_Trimestriel_Brut (2005)'!Y28*('PIB_Annuel (2016)'!$N149)/SUM('PIB_Trimestriel_Brut (2005)'!$V28:$Y28)</f>
        <v>2912.0215254208574</v>
      </c>
      <c r="Z32" s="256">
        <f>'PIB_Trimestriel_Brut (2005)'!Z28*('PIB_Annuel (2016)'!$O149)/SUM('PIB_Trimestriel_Brut (2005)'!$Z28:$AC28)</f>
        <v>2850.9323073397331</v>
      </c>
      <c r="AA32" s="256">
        <f>'PIB_Trimestriel_Brut (2005)'!AA28*('PIB_Annuel (2016)'!$O149)/SUM('PIB_Trimestriel_Brut (2005)'!$Z28:$AC28)</f>
        <v>3084.8488841765211</v>
      </c>
      <c r="AB32" s="256">
        <f>'PIB_Trimestriel_Brut (2005)'!AB28*('PIB_Annuel (2016)'!$O149)/SUM('PIB_Trimestriel_Brut (2005)'!$Z28:$AC28)</f>
        <v>3123.1477797489847</v>
      </c>
      <c r="AC32" s="256">
        <f>'PIB_Trimestriel_Brut (2005)'!AC28*('PIB_Annuel (2016)'!$O149)/SUM('PIB_Trimestriel_Brut (2005)'!$Z28:$AC28)</f>
        <v>3010.3866973620943</v>
      </c>
      <c r="AD32" s="256">
        <f>'PIB_Trimestriel_Brut (2005)'!AD28*('PIB_Annuel (2016)'!$P149)/SUM('PIB_Trimestriel_Brut (2005)'!$AD28:$AG28)</f>
        <v>3030.3095601757568</v>
      </c>
      <c r="AE32" s="256">
        <f>'PIB_Trimestriel_Brut (2005)'!AE28*('PIB_Annuel (2016)'!$P149)/SUM('PIB_Trimestriel_Brut (2005)'!$AD28:$AG28)</f>
        <v>3102.0023149730523</v>
      </c>
      <c r="AF32" s="256">
        <f>'PIB_Trimestriel_Brut (2005)'!AF28*('PIB_Annuel (2016)'!$P149)/SUM('PIB_Trimestriel_Brut (2005)'!$AD28:$AG28)</f>
        <v>3157.8094647870016</v>
      </c>
      <c r="AG32" s="256">
        <f>'PIB_Trimestriel_Brut (2005)'!AG28*('PIB_Annuel (2016)'!$P149)/SUM('PIB_Trimestriel_Brut (2005)'!$AD28:$AG28)</f>
        <v>3166.5432545756007</v>
      </c>
      <c r="AH32" s="256">
        <f>'PIB_Trimestriel_Brut (2005)'!AH28*('PIB_Annuel (2016)'!$Q149)/SUM('PIB_Trimestriel_Brut (2005)'!$AH28:$AK28)</f>
        <v>3078.3949776227291</v>
      </c>
      <c r="AI32" s="256">
        <f>'PIB_Trimestriel_Brut (2005)'!AI28*('PIB_Annuel (2016)'!$Q149)/SUM('PIB_Trimestriel_Brut (2005)'!$AH28:$AK28)</f>
        <v>3206.5714157551702</v>
      </c>
      <c r="AJ32" s="256">
        <f>'PIB_Trimestriel_Brut (2005)'!AJ28*('PIB_Annuel (2016)'!$Q149)/SUM('PIB_Trimestriel_Brut (2005)'!$AH28:$AK28)</f>
        <v>3468.0748708165033</v>
      </c>
      <c r="AK32" s="256">
        <f>'PIB_Trimestriel_Brut (2005)'!AK28*('PIB_Annuel (2016)'!$Q149)/SUM('PIB_Trimestriel_Brut (2005)'!$AH28:$AK28)</f>
        <v>3247.2157790957999</v>
      </c>
      <c r="AL32" s="256">
        <f>'PIB_Trimestriel_Brut (2005)'!AL28*('PIB_Annuel (2016)'!$R149)/SUM('PIB_Trimestriel_Brut (2005)'!$AL28:$AO28)</f>
        <v>3111.6816211020059</v>
      </c>
      <c r="AM32" s="256">
        <f>'PIB_Trimestriel_Brut (2005)'!AM28*('PIB_Annuel (2016)'!$R149)/SUM('PIB_Trimestriel_Brut (2005)'!$AL28:$AO28)</f>
        <v>3609.6548150100771</v>
      </c>
      <c r="AN32" s="256">
        <f>'PIB_Trimestriel_Brut (2005)'!AN28*('PIB_Annuel (2016)'!$R149)/SUM('PIB_Trimestriel_Brut (2005)'!$AL28:$AO28)</f>
        <v>3544.7186608406032</v>
      </c>
      <c r="AO32" s="256">
        <f>'PIB_Trimestriel_Brut (2005)'!AO28*('PIB_Annuel (2016)'!$R149)/SUM('PIB_Trimestriel_Brut (2005)'!$AL28:$AO28)</f>
        <v>3266.3025293706555</v>
      </c>
      <c r="AP32" s="256">
        <f>'PIB_Trimestriel_Brut (2005)'!AP28*('PIB_Annuel (2016)'!$S149)/SUM('PIB_Trimestriel_Brut (2005)'!$AP28:$AS28)</f>
        <v>3263.2802238196105</v>
      </c>
      <c r="AQ32" s="256">
        <f>'PIB_Trimestriel_Brut (2005)'!AQ28*('PIB_Annuel (2016)'!$S149)/SUM('PIB_Trimestriel_Brut (2005)'!$AP28:$AS28)</f>
        <v>3510.5853000949355</v>
      </c>
      <c r="AR32" s="256">
        <f>'PIB_Trimestriel_Brut (2005)'!AR28*('PIB_Annuel (2016)'!$S149)/SUM('PIB_Trimestriel_Brut (2005)'!$AP28:$AS28)</f>
        <v>3672.7767684970581</v>
      </c>
      <c r="AS32" s="256">
        <f>'PIB_Trimestriel_Brut (2005)'!AS28*('PIB_Annuel (2016)'!$S149)/SUM('PIB_Trimestriel_Brut (2005)'!$AP28:$AS28)</f>
        <v>3461.4345642516073</v>
      </c>
      <c r="AT32" s="256">
        <f>'PIB_Trimestriel_Brut (2005)'!AT28*('PIB_Annuel (2016)'!$T149)/SUM('PIB_Trimestriel_Brut (2005)'!$AT28:$AW28)</f>
        <v>3319.8622361915641</v>
      </c>
      <c r="AU32" s="256">
        <f>'PIB_Trimestriel_Brut (2005)'!AU28*('PIB_Annuel (2016)'!$T149)/SUM('PIB_Trimestriel_Brut (2005)'!$AT28:$AW28)</f>
        <v>3655.3205762898647</v>
      </c>
      <c r="AV32" s="256">
        <f>'PIB_Trimestriel_Brut (2005)'!AV28*('PIB_Annuel (2016)'!$T149)/SUM('PIB_Trimestriel_Brut (2005)'!$AT28:$AW28)</f>
        <v>3747.8182684152762</v>
      </c>
      <c r="AW32" s="256">
        <f>'PIB_Trimestriel_Brut (2005)'!AW28*('PIB_Annuel (2016)'!$T149)/SUM('PIB_Trimestriel_Brut (2005)'!$AT28:$AW28)</f>
        <v>3598.925557720755</v>
      </c>
      <c r="AX32" s="256">
        <f>'PIB_Trimestriel_Brut (2005)'!AX28*('PIB_Annuel (2016)'!$U149)/SUM('PIB_Trimestriel_Brut (2005)'!$AX28:$BA28)</f>
        <v>3475.907906458151</v>
      </c>
      <c r="AY32" s="256">
        <f>'PIB_Trimestriel_Brut (2005)'!AY28*('PIB_Annuel (2016)'!$U149)/SUM('PIB_Trimestriel_Brut (2005)'!$AX28:$BA28)</f>
        <v>3681.4952549988693</v>
      </c>
      <c r="AZ32" s="256">
        <f>'PIB_Trimestriel_Brut (2005)'!AZ28*('PIB_Annuel (2016)'!$U149)/SUM('PIB_Trimestriel_Brut (2005)'!$AX28:$BA28)</f>
        <v>3926.1008986917268</v>
      </c>
      <c r="BA32" s="256">
        <f>'PIB_Trimestriel_Brut (2005)'!BA28*('PIB_Annuel (2016)'!$U149)/SUM('PIB_Trimestriel_Brut (2005)'!$AX28:$BA28)</f>
        <v>3745.5000000144719</v>
      </c>
      <c r="BB32" s="256">
        <f>'PIB_Trimestriel_Brut (2005)'!BB28*('PIB_Annuel (2016)'!$V149)/SUM('PIB_Trimestriel_Brut (2005)'!$BB28:$BE28)</f>
        <v>3727.422983921088</v>
      </c>
      <c r="BC32" s="256">
        <f>'PIB_Trimestriel_Brut (2005)'!BC28*('PIB_Annuel (2016)'!$V149)/SUM('PIB_Trimestriel_Brut (2005)'!$BB28:$BE28)</f>
        <v>3981.6537015274757</v>
      </c>
      <c r="BD32" s="256">
        <f>'PIB_Trimestriel_Brut (2005)'!BD28*('PIB_Annuel (2016)'!$V149)/SUM('PIB_Trimestriel_Brut (2005)'!$BB28:$BE28)</f>
        <v>3936.6436467092872</v>
      </c>
      <c r="BE32" s="256">
        <f>'PIB_Trimestriel_Brut (2005)'!BE28*('PIB_Annuel (2016)'!$V149)/SUM('PIB_Trimestriel_Brut (2005)'!$BB28:$BE28)</f>
        <v>3790.795965940074</v>
      </c>
      <c r="BF32" s="256">
        <f>'PIB_Trimestriel_Brut (2005)'!BF28*('PIB_Annuel (2016)'!$W149)/SUM('PIB_Trimestriel_Brut (2005)'!$BF28:$BI28)</f>
        <v>3861.1039242950483</v>
      </c>
      <c r="BG32" s="256">
        <f>'PIB_Trimestriel_Brut (2005)'!BG28*('PIB_Annuel (2016)'!$W149)/SUM('PIB_Trimestriel_Brut (2005)'!$BF28:$BI28)</f>
        <v>4034.489939219402</v>
      </c>
      <c r="BH32" s="256">
        <f>'PIB_Trimestriel_Brut (2005)'!BH28*('PIB_Annuel (2016)'!$W149)/SUM('PIB_Trimestriel_Brut (2005)'!$BF28:$BI28)</f>
        <v>4219.7744930461986</v>
      </c>
      <c r="BI32" s="256">
        <f>'PIB_Trimestriel_Brut (2005)'!BI28*('PIB_Annuel (2016)'!$W149)/SUM('PIB_Trimestriel_Brut (2005)'!$BF28:$BI28)</f>
        <v>4016.9046680425213</v>
      </c>
      <c r="BJ32" s="256">
        <f>'PIB_Trimestriel_Brut (2005)'!BJ28*('PIB_Annuel (2016)'!$X149)/SUM('PIB_Trimestriel_Brut (2005)'!$BJ28:$BM28)</f>
        <v>3889.9005402152775</v>
      </c>
      <c r="BK32" s="256">
        <f>'PIB_Trimestriel_Brut (2005)'!BK28*('PIB_Annuel (2016)'!$X149)/SUM('PIB_Trimestriel_Brut (2005)'!$BJ28:$BM28)</f>
        <v>4223.8190564798879</v>
      </c>
      <c r="BL32" s="256">
        <f>'PIB_Trimestriel_Brut (2005)'!BL28*('PIB_Annuel (2016)'!$X149)/SUM('PIB_Trimestriel_Brut (2005)'!$BJ28:$BM28)</f>
        <v>4280.3164041497512</v>
      </c>
      <c r="BM32" s="256">
        <f>'PIB_Trimestriel_Brut (2005)'!BM28*('PIB_Annuel (2016)'!$X149)/SUM('PIB_Trimestriel_Brut (2005)'!$BJ28:$BM28)</f>
        <v>4508.4198992348011</v>
      </c>
      <c r="BN32" s="256">
        <f>'PIB_Trimestriel_Brut (2005)'!BN28*('PIB_Annuel (2016)'!$Y149)/SUM('PIB_Trimestriel_Brut (2005)'!$BN28:$BQ28)</f>
        <v>4039.6026064018197</v>
      </c>
      <c r="BO32" s="256">
        <f>'PIB_Trimestriel_Brut (2005)'!BO28*('PIB_Annuel (2016)'!$Y149)/SUM('PIB_Trimestriel_Brut (2005)'!$BN28:$BQ28)</f>
        <v>4468.0992009144684</v>
      </c>
      <c r="BP32" s="256">
        <f>'PIB_Trimestriel_Brut (2005)'!BP28*('PIB_Annuel (2016)'!$Y149)/SUM('PIB_Trimestriel_Brut (2005)'!$BN28:$BQ28)</f>
        <v>4639.8774674259785</v>
      </c>
      <c r="BQ32" s="256">
        <f>'PIB_Trimestriel_Brut (2005)'!BQ28*('PIB_Annuel (2016)'!$Y149)/SUM('PIB_Trimestriel_Brut (2005)'!$BN28:$BQ28)</f>
        <v>4511.5408239925609</v>
      </c>
      <c r="BR32" s="256">
        <f>'PIB_Trimestriel_Brut (2005)'!BR28*('PIB_Annuel (2016)'!$Z149)/SUM('PIB_Trimestriel_Brut (2005)'!$BR28:$BU28)</f>
        <v>4349.1808276618531</v>
      </c>
      <c r="BS32" s="256">
        <f>'PIB_Trimestriel_Brut (2005)'!BS28*('PIB_Annuel (2016)'!$Z149)/SUM('PIB_Trimestriel_Brut (2005)'!$BR28:$BU28)</f>
        <v>4633.7809207973696</v>
      </c>
      <c r="BT32" s="256">
        <f>'PIB_Trimestriel_Brut (2005)'!BT28*('PIB_Annuel (2016)'!$Z149)/SUM('PIB_Trimestriel_Brut (2005)'!$BR28:$BU28)</f>
        <v>4732.2152017760163</v>
      </c>
      <c r="BU32" s="256">
        <f>'PIB_Trimestriel_Brut (2005)'!BU28*('PIB_Annuel (2016)'!$Z149)/SUM('PIB_Trimestriel_Brut (2005)'!$BR28:$BU28)</f>
        <v>4688.4960497647598</v>
      </c>
      <c r="BV32" s="256">
        <v>4598.1286416143439</v>
      </c>
      <c r="BW32" s="256">
        <v>4715.3194937819808</v>
      </c>
      <c r="BX32" s="256">
        <v>4635.9836358574712</v>
      </c>
      <c r="BY32" s="256">
        <v>5090.658228746207</v>
      </c>
      <c r="BZ32" s="256">
        <v>4611.5023332247056</v>
      </c>
      <c r="CA32" s="256">
        <v>5118.4294894236109</v>
      </c>
      <c r="CB32" s="256">
        <v>5032.6020154660737</v>
      </c>
      <c r="CC32" s="256">
        <v>5094.6553848156918</v>
      </c>
      <c r="CD32" s="256">
        <v>4747.6759958057573</v>
      </c>
      <c r="CE32" s="256">
        <v>5325.9960535183309</v>
      </c>
      <c r="CF32" s="256">
        <v>5173.3579198318394</v>
      </c>
      <c r="CG32" s="256">
        <v>5293.6109490624913</v>
      </c>
      <c r="CH32" s="256">
        <v>4925.7995868921862</v>
      </c>
      <c r="CI32" s="256">
        <v>5250.6455379080799</v>
      </c>
      <c r="CJ32" s="256">
        <v>5191.2996743352824</v>
      </c>
      <c r="CK32" s="256">
        <v>5433.017368022669</v>
      </c>
      <c r="CL32" s="256">
        <v>5032.6652358025112</v>
      </c>
    </row>
    <row r="33" spans="1:90" ht="15.6" thickTop="1" thickBot="1" x14ac:dyDescent="0.35">
      <c r="A33" s="171" t="s">
        <v>242</v>
      </c>
      <c r="B33" s="255">
        <f>'PIB_Trimestriel_Brut (2005)'!B29*('PIB_Annuel (2016)'!$I150)/SUM('PIB_Trimestriel_Brut (2005)'!$B29:$E29)</f>
        <v>172.3802457058344</v>
      </c>
      <c r="C33" s="255">
        <f>'PIB_Trimestriel_Brut (2005)'!C29*('PIB_Annuel (2016)'!$I150)/SUM('PIB_Trimestriel_Brut (2005)'!$B29:$E29)</f>
        <v>180.88374126679022</v>
      </c>
      <c r="D33" s="255">
        <f>'PIB_Trimestriel_Brut (2005)'!D29*('PIB_Annuel (2016)'!$I150)/SUM('PIB_Trimestriel_Brut (2005)'!$B29:$E29)</f>
        <v>162.45018826680214</v>
      </c>
      <c r="E33" s="255">
        <f>'PIB_Trimestriel_Brut (2005)'!E29*('PIB_Annuel (2016)'!$I150)/SUM('PIB_Trimestriel_Brut (2005)'!$B29:$E29)</f>
        <v>185.71368352964836</v>
      </c>
      <c r="F33" s="255">
        <f>'PIB_Trimestriel_Brut (2005)'!F29*('PIB_Annuel (2016)'!$J150)/SUM('PIB_Trimestriel_Brut (2005)'!$F29:$I29)</f>
        <v>184.14777714120149</v>
      </c>
      <c r="G33" s="255">
        <f>'PIB_Trimestriel_Brut (2005)'!G29*('PIB_Annuel (2016)'!$J150)/SUM('PIB_Trimestriel_Brut (2005)'!$F29:$I29)</f>
        <v>208.80816580484614</v>
      </c>
      <c r="H33" s="255">
        <f>'PIB_Trimestriel_Brut (2005)'!H29*('PIB_Annuel (2016)'!$J150)/SUM('PIB_Trimestriel_Brut (2005)'!$F29:$I29)</f>
        <v>175.48711397761511</v>
      </c>
      <c r="I33" s="255">
        <f>'PIB_Trimestriel_Brut (2005)'!I29*('PIB_Annuel (2016)'!$J150)/SUM('PIB_Trimestriel_Brut (2005)'!$F29:$I29)</f>
        <v>178.09428658003088</v>
      </c>
      <c r="J33" s="255">
        <f>'PIB_Trimestriel_Brut (2005)'!J29*('PIB_Annuel (2016)'!$K150)/SUM('PIB_Trimestriel_Brut (2005)'!$J29:$M29)</f>
        <v>204.46371803631527</v>
      </c>
      <c r="K33" s="255">
        <f>'PIB_Trimestriel_Brut (2005)'!K29*('PIB_Annuel (2016)'!$K150)/SUM('PIB_Trimestriel_Brut (2005)'!$J29:$M29)</f>
        <v>199.85366963872198</v>
      </c>
      <c r="L33" s="255">
        <f>'PIB_Trimestriel_Brut (2005)'!L29*('PIB_Annuel (2016)'!$K150)/SUM('PIB_Trimestriel_Brut (2005)'!$J29:$M29)</f>
        <v>184.37120233293535</v>
      </c>
      <c r="M33" s="255">
        <f>'PIB_Trimestriel_Brut (2005)'!M29*('PIB_Annuel (2016)'!$K150)/SUM('PIB_Trimestriel_Brut (2005)'!$J29:$M29)</f>
        <v>187.00487275416751</v>
      </c>
      <c r="N33" s="255">
        <f>'PIB_Trimestriel_Brut (2005)'!N29*('PIB_Annuel (2016)'!$L150)/SUM('PIB_Trimestriel_Brut (2005)'!$N29:$Q29)</f>
        <v>171.16746033150534</v>
      </c>
      <c r="O33" s="255">
        <f>'PIB_Trimestriel_Brut (2005)'!O29*('PIB_Annuel (2016)'!$L150)/SUM('PIB_Trimestriel_Brut (2005)'!$N29:$Q29)</f>
        <v>180.02490701715161</v>
      </c>
      <c r="P33" s="255">
        <f>'PIB_Trimestriel_Brut (2005)'!P29*('PIB_Annuel (2016)'!$L150)/SUM('PIB_Trimestriel_Brut (2005)'!$N29:$Q29)</f>
        <v>192.08677812753251</v>
      </c>
      <c r="Q33" s="255">
        <f>'PIB_Trimestriel_Brut (2005)'!Q29*('PIB_Annuel (2016)'!$L150)/SUM('PIB_Trimestriel_Brut (2005)'!$N29:$Q29)</f>
        <v>200.63835970174466</v>
      </c>
      <c r="R33" s="255">
        <f>'PIB_Trimestriel_Brut (2005)'!R29*('PIB_Annuel (2016)'!$M150)/SUM('PIB_Trimestriel_Brut (2005)'!$R29:$U29)</f>
        <v>194.54767352205238</v>
      </c>
      <c r="S33" s="255">
        <f>'PIB_Trimestriel_Brut (2005)'!S29*('PIB_Annuel (2016)'!$M150)/SUM('PIB_Trimestriel_Brut (2005)'!$R29:$U29)</f>
        <v>199.31955443293444</v>
      </c>
      <c r="T33" s="255">
        <f>'PIB_Trimestriel_Brut (2005)'!T29*('PIB_Annuel (2016)'!$M150)/SUM('PIB_Trimestriel_Brut (2005)'!$R29:$U29)</f>
        <v>204.27180697995982</v>
      </c>
      <c r="U33" s="255">
        <f>'PIB_Trimestriel_Brut (2005)'!U29*('PIB_Annuel (2016)'!$M150)/SUM('PIB_Trimestriel_Brut (2005)'!$R29:$U29)</f>
        <v>201.47021169948849</v>
      </c>
      <c r="V33" s="255">
        <f>'PIB_Trimestriel_Brut (2005)'!V29*('PIB_Annuel (2016)'!$N150)/SUM('PIB_Trimestriel_Brut (2005)'!$V29:$Y29)</f>
        <v>171.33012544872579</v>
      </c>
      <c r="W33" s="255">
        <f>'PIB_Trimestriel_Brut (2005)'!W29*('PIB_Annuel (2016)'!$N150)/SUM('PIB_Trimestriel_Brut (2005)'!$V29:$Y29)</f>
        <v>179.8098082851227</v>
      </c>
      <c r="X33" s="255">
        <f>'PIB_Trimestriel_Brut (2005)'!X29*('PIB_Annuel (2016)'!$N150)/SUM('PIB_Trimestriel_Brut (2005)'!$V29:$Y29)</f>
        <v>176.47270124634608</v>
      </c>
      <c r="Y33" s="255">
        <f>'PIB_Trimestriel_Brut (2005)'!Y29*('PIB_Annuel (2016)'!$N150)/SUM('PIB_Trimestriel_Brut (2005)'!$V29:$Y29)</f>
        <v>189.91185041905334</v>
      </c>
      <c r="Z33" s="255">
        <f>'PIB_Trimestriel_Brut (2005)'!Z29*('PIB_Annuel (2016)'!$O150)/SUM('PIB_Trimestriel_Brut (2005)'!$Z29:$AC29)</f>
        <v>189.9824661254919</v>
      </c>
      <c r="AA33" s="255">
        <f>'PIB_Trimestriel_Brut (2005)'!AA29*('PIB_Annuel (2016)'!$O150)/SUM('PIB_Trimestriel_Brut (2005)'!$Z29:$AC29)</f>
        <v>194.23768283274421</v>
      </c>
      <c r="AB33" s="255">
        <f>'PIB_Trimestriel_Brut (2005)'!AB29*('PIB_Annuel (2016)'!$O150)/SUM('PIB_Trimestriel_Brut (2005)'!$Z29:$AC29)</f>
        <v>183.20288950347143</v>
      </c>
      <c r="AC33" s="255">
        <f>'PIB_Trimestriel_Brut (2005)'!AC29*('PIB_Annuel (2016)'!$O150)/SUM('PIB_Trimestriel_Brut (2005)'!$Z29:$AC29)</f>
        <v>205.48010474336107</v>
      </c>
      <c r="AD33" s="255">
        <f>'PIB_Trimestriel_Brut (2005)'!AD29*('PIB_Annuel (2016)'!$P150)/SUM('PIB_Trimestriel_Brut (2005)'!$AD29:$AG29)</f>
        <v>228.10014001860389</v>
      </c>
      <c r="AE33" s="255">
        <f>'PIB_Trimestriel_Brut (2005)'!AE29*('PIB_Annuel (2016)'!$P150)/SUM('PIB_Trimestriel_Brut (2005)'!$AD29:$AG29)</f>
        <v>201.46658692079734</v>
      </c>
      <c r="AF33" s="255">
        <f>'PIB_Trimestriel_Brut (2005)'!AF29*('PIB_Annuel (2016)'!$P150)/SUM('PIB_Trimestriel_Brut (2005)'!$AD29:$AG29)</f>
        <v>196.54863136662127</v>
      </c>
      <c r="AG33" s="255">
        <f>'PIB_Trimestriel_Brut (2005)'!AG29*('PIB_Annuel (2016)'!$P150)/SUM('PIB_Trimestriel_Brut (2005)'!$AD29:$AG29)</f>
        <v>236.58980181612696</v>
      </c>
      <c r="AH33" s="255">
        <f>'PIB_Trimestriel_Brut (2005)'!AH29*('PIB_Annuel (2016)'!$Q150)/SUM('PIB_Trimestriel_Brut (2005)'!$AH29:$AK29)</f>
        <v>233.12245827797815</v>
      </c>
      <c r="AI33" s="255">
        <f>'PIB_Trimestriel_Brut (2005)'!AI29*('PIB_Annuel (2016)'!$Q150)/SUM('PIB_Trimestriel_Brut (2005)'!$AH29:$AK29)</f>
        <v>218.39758545172532</v>
      </c>
      <c r="AJ33" s="255">
        <f>'PIB_Trimestriel_Brut (2005)'!AJ29*('PIB_Annuel (2016)'!$Q150)/SUM('PIB_Trimestriel_Brut (2005)'!$AH29:$AK29)</f>
        <v>239.45731998480608</v>
      </c>
      <c r="AK33" s="255">
        <f>'PIB_Trimestriel_Brut (2005)'!AK29*('PIB_Annuel (2016)'!$Q150)/SUM('PIB_Trimestriel_Brut (2005)'!$AH29:$AK29)</f>
        <v>205.33177499920853</v>
      </c>
      <c r="AL33" s="255">
        <f>'PIB_Trimestriel_Brut (2005)'!AL29*('PIB_Annuel (2016)'!$R150)/SUM('PIB_Trimestriel_Brut (2005)'!$AL29:$AO29)</f>
        <v>209.62004709157267</v>
      </c>
      <c r="AM33" s="255">
        <f>'PIB_Trimestriel_Brut (2005)'!AM29*('PIB_Annuel (2016)'!$R150)/SUM('PIB_Trimestriel_Brut (2005)'!$AL29:$AO29)</f>
        <v>211.45506248198987</v>
      </c>
      <c r="AN33" s="255">
        <f>'PIB_Trimestriel_Brut (2005)'!AN29*('PIB_Annuel (2016)'!$R150)/SUM('PIB_Trimestriel_Brut (2005)'!$AL29:$AO29)</f>
        <v>189.42155451724636</v>
      </c>
      <c r="AO33" s="255">
        <f>'PIB_Trimestriel_Brut (2005)'!AO29*('PIB_Annuel (2016)'!$R150)/SUM('PIB_Trimestriel_Brut (2005)'!$AL29:$AO29)</f>
        <v>181.48892099593053</v>
      </c>
      <c r="AP33" s="255">
        <f>'PIB_Trimestriel_Brut (2005)'!AP29*('PIB_Annuel (2016)'!$S150)/SUM('PIB_Trimestriel_Brut (2005)'!$AP29:$AS29)</f>
        <v>184.58236221103905</v>
      </c>
      <c r="AQ33" s="255">
        <f>'PIB_Trimestriel_Brut (2005)'!AQ29*('PIB_Annuel (2016)'!$S150)/SUM('PIB_Trimestriel_Brut (2005)'!$AP29:$AS29)</f>
        <v>197.65059810742954</v>
      </c>
      <c r="AR33" s="255">
        <f>'PIB_Trimestriel_Brut (2005)'!AR29*('PIB_Annuel (2016)'!$S150)/SUM('PIB_Trimestriel_Brut (2005)'!$AP29:$AS29)</f>
        <v>201.77351176349779</v>
      </c>
      <c r="AS33" s="255">
        <f>'PIB_Trimestriel_Brut (2005)'!AS29*('PIB_Annuel (2016)'!$S150)/SUM('PIB_Trimestriel_Brut (2005)'!$AP29:$AS29)</f>
        <v>206.99825583204426</v>
      </c>
      <c r="AT33" s="255">
        <f>'PIB_Trimestriel_Brut (2005)'!AT29*('PIB_Annuel (2016)'!$T150)/SUM('PIB_Trimestriel_Brut (2005)'!$AT29:$AW29)</f>
        <v>200.20829181677072</v>
      </c>
      <c r="AU33" s="255">
        <f>'PIB_Trimestriel_Brut (2005)'!AU29*('PIB_Annuel (2016)'!$T150)/SUM('PIB_Trimestriel_Brut (2005)'!$AT29:$AW29)</f>
        <v>203.63971649951608</v>
      </c>
      <c r="AV33" s="255">
        <f>'PIB_Trimestriel_Brut (2005)'!AV29*('PIB_Annuel (2016)'!$T150)/SUM('PIB_Trimestriel_Brut (2005)'!$AT29:$AW29)</f>
        <v>195.16546973680761</v>
      </c>
      <c r="AW33" s="255">
        <f>'PIB_Trimestriel_Brut (2005)'!AW29*('PIB_Annuel (2016)'!$T150)/SUM('PIB_Trimestriel_Brut (2005)'!$AT29:$AW29)</f>
        <v>206.17755869363566</v>
      </c>
      <c r="AX33" s="255">
        <f>'PIB_Trimestriel_Brut (2005)'!AX29*('PIB_Annuel (2016)'!$U150)/SUM('PIB_Trimestriel_Brut (2005)'!$AX29:$BA29)</f>
        <v>208.54275561615586</v>
      </c>
      <c r="AY33" s="255">
        <f>'PIB_Trimestriel_Brut (2005)'!AY29*('PIB_Annuel (2016)'!$U150)/SUM('PIB_Trimestriel_Brut (2005)'!$AX29:$BA29)</f>
        <v>182.38640186554508</v>
      </c>
      <c r="AZ33" s="255">
        <f>'PIB_Trimestriel_Brut (2005)'!AZ29*('PIB_Annuel (2016)'!$U150)/SUM('PIB_Trimestriel_Brut (2005)'!$AX29:$BA29)</f>
        <v>210.45186682579262</v>
      </c>
      <c r="BA33" s="255">
        <f>'PIB_Trimestriel_Brut (2005)'!BA29*('PIB_Annuel (2016)'!$U150)/SUM('PIB_Trimestriel_Brut (2005)'!$AX29:$BA29)</f>
        <v>211.54091929753312</v>
      </c>
      <c r="BB33" s="255">
        <f>'PIB_Trimestriel_Brut (2005)'!BB29*('PIB_Annuel (2016)'!$V150)/SUM('PIB_Trimestriel_Brut (2005)'!$BB29:$BE29)</f>
        <v>238.21475943833789</v>
      </c>
      <c r="BC33" s="255">
        <f>'PIB_Trimestriel_Brut (2005)'!BC29*('PIB_Annuel (2016)'!$V150)/SUM('PIB_Trimestriel_Brut (2005)'!$BB29:$BE29)</f>
        <v>215.21789324881874</v>
      </c>
      <c r="BD33" s="255">
        <f>'PIB_Trimestriel_Brut (2005)'!BD29*('PIB_Annuel (2016)'!$V150)/SUM('PIB_Trimestriel_Brut (2005)'!$BB29:$BE29)</f>
        <v>230.85144054999159</v>
      </c>
      <c r="BE33" s="255">
        <f>'PIB_Trimestriel_Brut (2005)'!BE29*('PIB_Annuel (2016)'!$V150)/SUM('PIB_Trimestriel_Brut (2005)'!$BB29:$BE29)</f>
        <v>236.68680427400528</v>
      </c>
      <c r="BF33" s="255">
        <f>'PIB_Trimestriel_Brut (2005)'!BF29*('PIB_Annuel (2016)'!$W150)/SUM('PIB_Trimestriel_Brut (2005)'!$BF29:$BI29)</f>
        <v>256.91233026964761</v>
      </c>
      <c r="BG33" s="255">
        <f>'PIB_Trimestriel_Brut (2005)'!BG29*('PIB_Annuel (2016)'!$W150)/SUM('PIB_Trimestriel_Brut (2005)'!$BF29:$BI29)</f>
        <v>250.50952437409489</v>
      </c>
      <c r="BH33" s="255">
        <f>'PIB_Trimestriel_Brut (2005)'!BH29*('PIB_Annuel (2016)'!$W150)/SUM('PIB_Trimestriel_Brut (2005)'!$BF29:$BI29)</f>
        <v>262.37747541179704</v>
      </c>
      <c r="BI33" s="255">
        <f>'PIB_Trimestriel_Brut (2005)'!BI29*('PIB_Annuel (2016)'!$W150)/SUM('PIB_Trimestriel_Brut (2005)'!$BF29:$BI29)</f>
        <v>268.18704059952756</v>
      </c>
      <c r="BJ33" s="255">
        <f>'PIB_Trimestriel_Brut (2005)'!BJ29*('PIB_Annuel (2016)'!$X150)/SUM('PIB_Trimestriel_Brut (2005)'!$BJ29:$BM29)</f>
        <v>284.39185202047224</v>
      </c>
      <c r="BK33" s="255">
        <f>'PIB_Trimestriel_Brut (2005)'!BK29*('PIB_Annuel (2016)'!$X150)/SUM('PIB_Trimestriel_Brut (2005)'!$BJ29:$BM29)</f>
        <v>291.51302677336508</v>
      </c>
      <c r="BL33" s="255">
        <f>'PIB_Trimestriel_Brut (2005)'!BL29*('PIB_Annuel (2016)'!$X150)/SUM('PIB_Trimestriel_Brut (2005)'!$BJ29:$BM29)</f>
        <v>306.43671261832981</v>
      </c>
      <c r="BM33" s="255">
        <f>'PIB_Trimestriel_Brut (2005)'!BM29*('PIB_Annuel (2016)'!$X150)/SUM('PIB_Trimestriel_Brut (2005)'!$BJ29:$BM29)</f>
        <v>363.08468123589108</v>
      </c>
      <c r="BN33" s="255">
        <f>'PIB_Trimestriel_Brut (2005)'!BN29*('PIB_Annuel (2016)'!$Y150)/SUM('PIB_Trimestriel_Brut (2005)'!$BN29:$BQ29)</f>
        <v>353.15645458671213</v>
      </c>
      <c r="BO33" s="255">
        <f>'PIB_Trimestriel_Brut (2005)'!BO29*('PIB_Annuel (2016)'!$Y150)/SUM('PIB_Trimestriel_Brut (2005)'!$BN29:$BQ29)</f>
        <v>369.90516703114787</v>
      </c>
      <c r="BP33" s="255">
        <f>'PIB_Trimestriel_Brut (2005)'!BP29*('PIB_Annuel (2016)'!$Y150)/SUM('PIB_Trimestriel_Brut (2005)'!$BN29:$BQ29)</f>
        <v>373.7425390963682</v>
      </c>
      <c r="BQ33" s="255">
        <f>'PIB_Trimestriel_Brut (2005)'!BQ29*('PIB_Annuel (2016)'!$Y150)/SUM('PIB_Trimestriel_Brut (2005)'!$BN29:$BQ29)</f>
        <v>414.99190272100992</v>
      </c>
      <c r="BR33" s="255">
        <f>'PIB_Trimestriel_Brut (2005)'!BR29*('PIB_Annuel (2016)'!$Z150)/SUM('PIB_Trimestriel_Brut (2005)'!$BR29:$BU29)</f>
        <v>365.3396827896251</v>
      </c>
      <c r="BS33" s="255">
        <f>'PIB_Trimestriel_Brut (2005)'!BS29*('PIB_Annuel (2016)'!$Z150)/SUM('PIB_Trimestriel_Brut (2005)'!$BR29:$BU29)</f>
        <v>391.01232284531079</v>
      </c>
      <c r="BT33" s="255">
        <f>'PIB_Trimestriel_Brut (2005)'!BT29*('PIB_Annuel (2016)'!$Z150)/SUM('PIB_Trimestriel_Brut (2005)'!$BR29:$BU29)</f>
        <v>446.43617967038205</v>
      </c>
      <c r="BU33" s="255">
        <f>'PIB_Trimestriel_Brut (2005)'!BU29*('PIB_Annuel (2016)'!$Z150)/SUM('PIB_Trimestriel_Brut (2005)'!$BR29:$BU29)</f>
        <v>432.10481469468209</v>
      </c>
      <c r="BV33" s="170">
        <v>394.26476517047558</v>
      </c>
      <c r="BW33" s="170">
        <v>422.04039684940165</v>
      </c>
      <c r="BX33" s="170">
        <v>447.25717668907868</v>
      </c>
      <c r="BY33" s="170">
        <v>444.5146612910446</v>
      </c>
      <c r="BZ33" s="171">
        <v>405.56538363234466</v>
      </c>
      <c r="CA33" s="171">
        <v>444.78832742089907</v>
      </c>
      <c r="CB33" s="171">
        <v>434.59213911211788</v>
      </c>
      <c r="CC33" s="171">
        <v>430.3394178158394</v>
      </c>
      <c r="CD33" s="171">
        <v>428.62259839724089</v>
      </c>
      <c r="CE33" s="171">
        <v>462.41913819873463</v>
      </c>
      <c r="CF33" s="171">
        <v>427.04824241581412</v>
      </c>
      <c r="CG33" s="171">
        <v>463.03940155339001</v>
      </c>
      <c r="CH33" s="171">
        <v>399.32565032439248</v>
      </c>
      <c r="CI33" s="171">
        <v>410.92567484236213</v>
      </c>
      <c r="CJ33" s="171">
        <v>413.57932161283776</v>
      </c>
      <c r="CK33" s="171">
        <v>414.53603105721731</v>
      </c>
      <c r="CL33" s="171">
        <v>420.09058414126076</v>
      </c>
    </row>
    <row r="34" spans="1:90" ht="15.6" thickTop="1" thickBot="1" x14ac:dyDescent="0.35">
      <c r="A34" s="179" t="s">
        <v>6</v>
      </c>
      <c r="B34" s="257">
        <f>'PIB_Trimestriel_Brut (2005)'!B30*('PIB_Annuel (2016)'!$I151)/SUM('PIB_Trimestriel_Brut (2005)'!$B30:$E30)</f>
        <v>2348.3121033130105</v>
      </c>
      <c r="C34" s="257">
        <f>'PIB_Trimestriel_Brut (2005)'!C30*('PIB_Annuel (2016)'!$I151)/SUM('PIB_Trimestriel_Brut (2005)'!$B30:$E30)</f>
        <v>2584.7485788565714</v>
      </c>
      <c r="D34" s="257">
        <f>'PIB_Trimestriel_Brut (2005)'!D30*('PIB_Annuel (2016)'!$I151)/SUM('PIB_Trimestriel_Brut (2005)'!$B30:$E30)</f>
        <v>2478.0767275296253</v>
      </c>
      <c r="E34" s="257">
        <f>'PIB_Trimestriel_Brut (2005)'!E30*('PIB_Annuel (2016)'!$I151)/SUM('PIB_Trimestriel_Brut (2005)'!$B30:$E30)</f>
        <v>2429.1739979285398</v>
      </c>
      <c r="F34" s="257">
        <f>'PIB_Trimestriel_Brut (2005)'!F30*('PIB_Annuel (2016)'!$J151)/SUM('PIB_Trimestriel_Brut (2005)'!$F30:$I30)</f>
        <v>2397.5793821286197</v>
      </c>
      <c r="G34" s="257">
        <f>'PIB_Trimestriel_Brut (2005)'!G30*('PIB_Annuel (2016)'!$J151)/SUM('PIB_Trimestriel_Brut (2005)'!$F30:$I30)</f>
        <v>2636.6139552745822</v>
      </c>
      <c r="H34" s="257">
        <f>'PIB_Trimestriel_Brut (2005)'!H30*('PIB_Annuel (2016)'!$J151)/SUM('PIB_Trimestriel_Brut (2005)'!$F30:$I30)</f>
        <v>2612.6611341715279</v>
      </c>
      <c r="I34" s="257">
        <f>'PIB_Trimestriel_Brut (2005)'!I30*('PIB_Annuel (2016)'!$J151)/SUM('PIB_Trimestriel_Brut (2005)'!$F30:$I30)</f>
        <v>2570.5787815040212</v>
      </c>
      <c r="J34" s="257">
        <f>'PIB_Trimestriel_Brut (2005)'!J30*('PIB_Annuel (2016)'!$K151)/SUM('PIB_Trimestriel_Brut (2005)'!$J30:$M30)</f>
        <v>2579.8504450766814</v>
      </c>
      <c r="K34" s="257">
        <f>'PIB_Trimestriel_Brut (2005)'!K30*('PIB_Annuel (2016)'!$K151)/SUM('PIB_Trimestriel_Brut (2005)'!$J30:$M30)</f>
        <v>2750.8391981528985</v>
      </c>
      <c r="L34" s="257">
        <f>'PIB_Trimestriel_Brut (2005)'!L30*('PIB_Annuel (2016)'!$K151)/SUM('PIB_Trimestriel_Brut (2005)'!$J30:$M30)</f>
        <v>2737.7880866558244</v>
      </c>
      <c r="M34" s="257">
        <f>'PIB_Trimestriel_Brut (2005)'!M30*('PIB_Annuel (2016)'!$K151)/SUM('PIB_Trimestriel_Brut (2005)'!$J30:$M30)</f>
        <v>2590.7840241648119</v>
      </c>
      <c r="N34" s="257">
        <f>'PIB_Trimestriel_Brut (2005)'!N30*('PIB_Annuel (2016)'!$L151)/SUM('PIB_Trimestriel_Brut (2005)'!$N30:$Q30)</f>
        <v>2622.4182464430646</v>
      </c>
      <c r="O34" s="257">
        <f>'PIB_Trimestriel_Brut (2005)'!O30*('PIB_Annuel (2016)'!$L151)/SUM('PIB_Trimestriel_Brut (2005)'!$N30:$Q30)</f>
        <v>2772.9977055741629</v>
      </c>
      <c r="P34" s="257">
        <f>'PIB_Trimestriel_Brut (2005)'!P30*('PIB_Annuel (2016)'!$L151)/SUM('PIB_Trimestriel_Brut (2005)'!$N30:$Q30)</f>
        <v>2946.5033966074943</v>
      </c>
      <c r="Q34" s="257">
        <f>'PIB_Trimestriel_Brut (2005)'!Q30*('PIB_Annuel (2016)'!$L151)/SUM('PIB_Trimestriel_Brut (2005)'!$N30:$Q30)</f>
        <v>2794.560413939279</v>
      </c>
      <c r="R34" s="257">
        <f>'PIB_Trimestriel_Brut (2005)'!R30*('PIB_Annuel (2016)'!$M151)/SUM('PIB_Trimestriel_Brut (2005)'!$R30:$U30)</f>
        <v>2757.7342785003266</v>
      </c>
      <c r="S34" s="257">
        <f>'PIB_Trimestriel_Brut (2005)'!S30*('PIB_Annuel (2016)'!$M151)/SUM('PIB_Trimestriel_Brut (2005)'!$R30:$U30)</f>
        <v>2936.2294578070605</v>
      </c>
      <c r="T34" s="257">
        <f>'PIB_Trimestriel_Brut (2005)'!T30*('PIB_Annuel (2016)'!$M151)/SUM('PIB_Trimestriel_Brut (2005)'!$R30:$U30)</f>
        <v>3053.7631788106187</v>
      </c>
      <c r="U34" s="257">
        <f>'PIB_Trimestriel_Brut (2005)'!U30*('PIB_Annuel (2016)'!$M151)/SUM('PIB_Trimestriel_Brut (2005)'!$R30:$U30)</f>
        <v>2996.0422046853628</v>
      </c>
      <c r="V34" s="257">
        <f>'PIB_Trimestriel_Brut (2005)'!V30*('PIB_Annuel (2016)'!$N151)/SUM('PIB_Trimestriel_Brut (2005)'!$V30:$Y30)</f>
        <v>3012.080176533721</v>
      </c>
      <c r="W34" s="257">
        <f>'PIB_Trimestriel_Brut (2005)'!W30*('PIB_Annuel (2016)'!$N151)/SUM('PIB_Trimestriel_Brut (2005)'!$V30:$Y30)</f>
        <v>3209.5774249786577</v>
      </c>
      <c r="X34" s="257">
        <f>'PIB_Trimestriel_Brut (2005)'!X30*('PIB_Annuel (2016)'!$N151)/SUM('PIB_Trimestriel_Brut (2005)'!$V30:$Y30)</f>
        <v>3242.7091473677951</v>
      </c>
      <c r="Y34" s="257">
        <f>'PIB_Trimestriel_Brut (2005)'!Y30*('PIB_Annuel (2016)'!$N151)/SUM('PIB_Trimestriel_Brut (2005)'!$V30:$Y30)</f>
        <v>3107.2045463733984</v>
      </c>
      <c r="Z34" s="257">
        <f>'PIB_Trimestriel_Brut (2005)'!Z30*('PIB_Annuel (2016)'!$O151)/SUM('PIB_Trimestriel_Brut (2005)'!$Z30:$AC30)</f>
        <v>3044.5750631261044</v>
      </c>
      <c r="AA34" s="257">
        <f>'PIB_Trimestriel_Brut (2005)'!AA30*('PIB_Annuel (2016)'!$O151)/SUM('PIB_Trimestriel_Brut (2005)'!$Z30:$AC30)</f>
        <v>3280.8750703863407</v>
      </c>
      <c r="AB34" s="257">
        <f>'PIB_Trimestriel_Brut (2005)'!AB30*('PIB_Annuel (2016)'!$O151)/SUM('PIB_Trimestriel_Brut (2005)'!$Z30:$AC30)</f>
        <v>3305.5841579019766</v>
      </c>
      <c r="AC34" s="257">
        <f>'PIB_Trimestriel_Brut (2005)'!AC30*('PIB_Annuel (2016)'!$O151)/SUM('PIB_Trimestriel_Brut (2005)'!$Z30:$AC30)</f>
        <v>3220.6655815186905</v>
      </c>
      <c r="AD34" s="257">
        <f>'PIB_Trimestriel_Brut (2005)'!AD30*('PIB_Annuel (2016)'!$P151)/SUM('PIB_Trimestriel_Brut (2005)'!$AD30:$AG30)</f>
        <v>3266.7550010004788</v>
      </c>
      <c r="AE34" s="257">
        <f>'PIB_Trimestriel_Brut (2005)'!AE30*('PIB_Annuel (2016)'!$P151)/SUM('PIB_Trimestriel_Brut (2005)'!$AD30:$AG30)</f>
        <v>3306.7211750943279</v>
      </c>
      <c r="AF34" s="257">
        <f>'PIB_Trimestriel_Brut (2005)'!AF30*('PIB_Annuel (2016)'!$P151)/SUM('PIB_Trimestriel_Brut (2005)'!$AD30:$AG30)</f>
        <v>3356.2579034352116</v>
      </c>
      <c r="AG34" s="257">
        <f>'PIB_Trimestriel_Brut (2005)'!AG30*('PIB_Annuel (2016)'!$P151)/SUM('PIB_Trimestriel_Brut (2005)'!$AD30:$AG30)</f>
        <v>3411.5620019998705</v>
      </c>
      <c r="AH34" s="257">
        <f>'PIB_Trimestriel_Brut (2005)'!AH30*('PIB_Annuel (2016)'!$Q151)/SUM('PIB_Trimestriel_Brut (2005)'!$AH30:$AK30)</f>
        <v>3320.6020095580043</v>
      </c>
      <c r="AI34" s="257">
        <f>'PIB_Trimestriel_Brut (2005)'!AI30*('PIB_Annuel (2016)'!$Q151)/SUM('PIB_Trimestriel_Brut (2005)'!$AH30:$AK30)</f>
        <v>3429.9217764806772</v>
      </c>
      <c r="AJ34" s="257">
        <f>'PIB_Trimestriel_Brut (2005)'!AJ30*('PIB_Annuel (2016)'!$Q151)/SUM('PIB_Trimestriel_Brut (2005)'!$AH30:$AK30)</f>
        <v>3713.488623356096</v>
      </c>
      <c r="AK34" s="257">
        <f>'PIB_Trimestriel_Brut (2005)'!AK30*('PIB_Annuel (2016)'!$Q151)/SUM('PIB_Trimestriel_Brut (2005)'!$AH30:$AK30)</f>
        <v>3454.6401354830718</v>
      </c>
      <c r="AL34" s="257">
        <f>'PIB_Trimestriel_Brut (2005)'!AL30*('PIB_Annuel (2016)'!$R151)/SUM('PIB_Trimestriel_Brut (2005)'!$AL30:$AO30)</f>
        <v>3321.2210165275469</v>
      </c>
      <c r="AM34" s="257">
        <f>'PIB_Trimestriel_Brut (2005)'!AM30*('PIB_Annuel (2016)'!$R151)/SUM('PIB_Trimestriel_Brut (2005)'!$AL30:$AO30)</f>
        <v>3818.6354925852743</v>
      </c>
      <c r="AN34" s="257">
        <f>'PIB_Trimestriel_Brut (2005)'!AN30*('PIB_Annuel (2016)'!$R151)/SUM('PIB_Trimestriel_Brut (2005)'!$AL30:$AO30)</f>
        <v>3730.3417005299821</v>
      </c>
      <c r="AO34" s="257">
        <f>'PIB_Trimestriel_Brut (2005)'!AO30*('PIB_Annuel (2016)'!$R151)/SUM('PIB_Trimestriel_Brut (2005)'!$AL30:$AO30)</f>
        <v>3444.8127262083603</v>
      </c>
      <c r="AP34" s="257">
        <f>'PIB_Trimestriel_Brut (2005)'!AP30*('PIB_Annuel (2016)'!$S151)/SUM('PIB_Trimestriel_Brut (2005)'!$AP30:$AS30)</f>
        <v>3444.2402734214297</v>
      </c>
      <c r="AQ34" s="257">
        <f>'PIB_Trimestriel_Brut (2005)'!AQ30*('PIB_Annuel (2016)'!$S151)/SUM('PIB_Trimestriel_Brut (2005)'!$AP30:$AS30)</f>
        <v>3704.2137517290735</v>
      </c>
      <c r="AR34" s="257">
        <f>'PIB_Trimestriel_Brut (2005)'!AR30*('PIB_Annuel (2016)'!$S151)/SUM('PIB_Trimestriel_Brut (2005)'!$AP30:$AS30)</f>
        <v>3869.6601807138895</v>
      </c>
      <c r="AS34" s="257">
        <f>'PIB_Trimestriel_Brut (2005)'!AS30*('PIB_Annuel (2016)'!$S151)/SUM('PIB_Trimestriel_Brut (2005)'!$AP30:$AS30)</f>
        <v>3666.1169037382433</v>
      </c>
      <c r="AT34" s="257">
        <f>'PIB_Trimestriel_Brut (2005)'!AT30*('PIB_Annuel (2016)'!$T151)/SUM('PIB_Trimestriel_Brut (2005)'!$AT30:$AW30)</f>
        <v>3517.9091130110592</v>
      </c>
      <c r="AU34" s="257">
        <f>'PIB_Trimestriel_Brut (2005)'!AU30*('PIB_Annuel (2016)'!$T151)/SUM('PIB_Trimestriel_Brut (2005)'!$AT30:$AW30)</f>
        <v>3854.323016370377</v>
      </c>
      <c r="AV34" s="257">
        <f>'PIB_Trimestriel_Brut (2005)'!AV30*('PIB_Annuel (2016)'!$T151)/SUM('PIB_Trimestriel_Brut (2005)'!$AT30:$AW30)</f>
        <v>3936.3978435947006</v>
      </c>
      <c r="AW34" s="257">
        <f>'PIB_Trimestriel_Brut (2005)'!AW30*('PIB_Annuel (2016)'!$T151)/SUM('PIB_Trimestriel_Brut (2005)'!$AT30:$AW30)</f>
        <v>3801.300627015743</v>
      </c>
      <c r="AX34" s="257">
        <f>'PIB_Trimestriel_Brut (2005)'!AX30*('PIB_Annuel (2016)'!$U151)/SUM('PIB_Trimestriel_Brut (2005)'!$AX30:$BA30)</f>
        <v>3683.4099063893518</v>
      </c>
      <c r="AY34" s="257">
        <f>'PIB_Trimestriel_Brut (2005)'!AY30*('PIB_Annuel (2016)'!$U151)/SUM('PIB_Trimestriel_Brut (2005)'!$AX30:$BA30)</f>
        <v>3854.2763495156896</v>
      </c>
      <c r="AZ34" s="257">
        <f>'PIB_Trimestriel_Brut (2005)'!AZ30*('PIB_Annuel (2016)'!$U151)/SUM('PIB_Trimestriel_Brut (2005)'!$AX30:$BA30)</f>
        <v>4129.8321819231751</v>
      </c>
      <c r="BA34" s="257">
        <f>'PIB_Trimestriel_Brut (2005)'!BA30*('PIB_Annuel (2016)'!$U151)/SUM('PIB_Trimestriel_Brut (2005)'!$AX30:$BA30)</f>
        <v>3953.0086425560162</v>
      </c>
      <c r="BB34" s="257">
        <f>'PIB_Trimestriel_Brut (2005)'!BB30*('PIB_Annuel (2016)'!$V151)/SUM('PIB_Trimestriel_Brut (2005)'!$BB30:$BE30)</f>
        <v>3963.8464552602286</v>
      </c>
      <c r="BC34" s="257">
        <f>'PIB_Trimestriel_Brut (2005)'!BC30*('PIB_Annuel (2016)'!$V151)/SUM('PIB_Trimestriel_Brut (2005)'!$BB30:$BE30)</f>
        <v>4190.8039050211355</v>
      </c>
      <c r="BD34" s="257">
        <f>'PIB_Trimestriel_Brut (2005)'!BD30*('PIB_Annuel (2016)'!$V151)/SUM('PIB_Trimestriel_Brut (2005)'!$BB30:$BE30)</f>
        <v>4163.408416331913</v>
      </c>
      <c r="BE34" s="257">
        <f>'PIB_Trimestriel_Brut (2005)'!BE30*('PIB_Annuel (2016)'!$V151)/SUM('PIB_Trimestriel_Brut (2005)'!$BB30:$BE30)</f>
        <v>4025.0705624124284</v>
      </c>
      <c r="BF34" s="257">
        <f>'PIB_Trimestriel_Brut (2005)'!BF30*('PIB_Annuel (2016)'!$W151)/SUM('PIB_Trimestriel_Brut (2005)'!$BF30:$BI30)</f>
        <v>4115.6395371569251</v>
      </c>
      <c r="BG34" s="257">
        <f>'PIB_Trimestriel_Brut (2005)'!BG30*('PIB_Annuel (2016)'!$W151)/SUM('PIB_Trimestriel_Brut (2005)'!$BF30:$BI30)</f>
        <v>4282.1241411100127</v>
      </c>
      <c r="BH34" s="257">
        <f>'PIB_Trimestriel_Brut (2005)'!BH30*('PIB_Annuel (2016)'!$W151)/SUM('PIB_Trimestriel_Brut (2005)'!$BF30:$BI30)</f>
        <v>4479.1525315444769</v>
      </c>
      <c r="BI34" s="257">
        <f>'PIB_Trimestriel_Brut (2005)'!BI30*('PIB_Annuel (2016)'!$W151)/SUM('PIB_Trimestriel_Brut (2005)'!$BF30:$BI30)</f>
        <v>4282.6389209180661</v>
      </c>
      <c r="BJ34" s="257">
        <f>'PIB_Trimestriel_Brut (2005)'!BJ30*('PIB_Annuel (2016)'!$X151)/SUM('PIB_Trimestriel_Brut (2005)'!$BJ30:$BM30)</f>
        <v>4172.7401940235413</v>
      </c>
      <c r="BK34" s="257">
        <f>'PIB_Trimestriel_Brut (2005)'!BK30*('PIB_Annuel (2016)'!$X151)/SUM('PIB_Trimestriel_Brut (2005)'!$BJ30:$BM30)</f>
        <v>4513.8021177149367</v>
      </c>
      <c r="BL34" s="257">
        <f>'PIB_Trimestriel_Brut (2005)'!BL30*('PIB_Annuel (2016)'!$X151)/SUM('PIB_Trimestriel_Brut (2005)'!$BJ30:$BM30)</f>
        <v>4585.1035611586522</v>
      </c>
      <c r="BM34" s="257">
        <f>'PIB_Trimestriel_Brut (2005)'!BM30*('PIB_Annuel (2016)'!$X151)/SUM('PIB_Trimestriel_Brut (2005)'!$BJ30:$BM30)</f>
        <v>4869.4046055666286</v>
      </c>
      <c r="BN34" s="257">
        <f>'PIB_Trimestriel_Brut (2005)'!BN30*('PIB_Annuel (2016)'!$Y151)/SUM('PIB_Trimestriel_Brut (2005)'!$BN30:$BQ30)</f>
        <v>4391.525034539347</v>
      </c>
      <c r="BO34" s="257">
        <f>'PIB_Trimestriel_Brut (2005)'!BO30*('PIB_Annuel (2016)'!$Y151)/SUM('PIB_Trimestriel_Brut (2005)'!$BN30:$BQ30)</f>
        <v>4838.9505362691616</v>
      </c>
      <c r="BP34" s="257">
        <f>'PIB_Trimestriel_Brut (2005)'!BP30*('PIB_Annuel (2016)'!$Y151)/SUM('PIB_Trimestriel_Brut (2005)'!$BN30:$BQ30)</f>
        <v>5015.7612014143797</v>
      </c>
      <c r="BQ34" s="257">
        <f>'PIB_Trimestriel_Brut (2005)'!BQ30*('PIB_Annuel (2016)'!$Y151)/SUM('PIB_Trimestriel_Brut (2005)'!$BN30:$BQ30)</f>
        <v>4922.8585089776552</v>
      </c>
      <c r="BR34" s="257">
        <f>'PIB_Trimestriel_Brut (2005)'!BR30*('PIB_Annuel (2016)'!$Z151)/SUM('PIB_Trimestriel_Brut (2005)'!$BR30:$BU30)</f>
        <v>4717.2308053338747</v>
      </c>
      <c r="BS34" s="257">
        <f>'PIB_Trimestriel_Brut (2005)'!BS30*('PIB_Annuel (2016)'!$Z151)/SUM('PIB_Trimestriel_Brut (2005)'!$BR30:$BU30)</f>
        <v>5027.4532342153225</v>
      </c>
      <c r="BT34" s="257">
        <f>'PIB_Trimestriel_Brut (2005)'!BT30*('PIB_Annuel (2016)'!$Z151)/SUM('PIB_Trimestriel_Brut (2005)'!$BR30:$BU30)</f>
        <v>5175.2927039532724</v>
      </c>
      <c r="BU34" s="257">
        <f>'PIB_Trimestriel_Brut (2005)'!BU30*('PIB_Annuel (2016)'!$Z151)/SUM('PIB_Trimestriel_Brut (2005)'!$BR30:$BU30)</f>
        <v>5118.5892564975311</v>
      </c>
      <c r="BV34" s="180">
        <v>4992.3934067848204</v>
      </c>
      <c r="BW34" s="180">
        <v>5137.3598906313828</v>
      </c>
      <c r="BX34" s="180">
        <v>5083.240812546549</v>
      </c>
      <c r="BY34" s="180">
        <v>5535.1728900372509</v>
      </c>
      <c r="BZ34" s="181">
        <v>5016.6235502463915</v>
      </c>
      <c r="CA34" s="181">
        <v>5562.432025012693</v>
      </c>
      <c r="CB34" s="181">
        <v>5466.2719665499781</v>
      </c>
      <c r="CC34" s="181">
        <v>5523.5361585117507</v>
      </c>
      <c r="CD34" s="181">
        <v>5176.4128400917161</v>
      </c>
      <c r="CE34" s="181">
        <v>5787.5710160024328</v>
      </c>
      <c r="CF34" s="181">
        <v>5598.4182651401406</v>
      </c>
      <c r="CG34" s="181">
        <v>5755.9925293791566</v>
      </c>
      <c r="CH34" s="181">
        <v>5323.0496515039149</v>
      </c>
      <c r="CI34" s="181">
        <v>5658.6877554932089</v>
      </c>
      <c r="CJ34" s="181">
        <v>5602.3604755441602</v>
      </c>
      <c r="CK34" s="181">
        <v>5844.0842415759698</v>
      </c>
      <c r="CL34" s="181">
        <v>5450.0472684960196</v>
      </c>
    </row>
    <row r="35" spans="1:90" ht="15" thickTop="1" x14ac:dyDescent="0.3"/>
    <row r="36" spans="1:90" x14ac:dyDescent="0.3"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2"/>
      <c r="AW36" s="182"/>
      <c r="AX36" s="182"/>
      <c r="AY36" s="182"/>
      <c r="AZ36" s="182"/>
      <c r="BA36" s="182"/>
      <c r="BB36" s="182"/>
      <c r="BC36" s="182"/>
      <c r="BD36" s="182"/>
      <c r="BE36" s="182"/>
      <c r="BF36" s="182"/>
      <c r="BG36" s="182"/>
      <c r="BH36" s="182"/>
      <c r="BI36" s="182"/>
      <c r="BJ36" s="182"/>
      <c r="BK36" s="182"/>
      <c r="BL36" s="182"/>
      <c r="BM36" s="182"/>
      <c r="BN36" s="182"/>
      <c r="BO36" s="182"/>
      <c r="BP36" s="182"/>
      <c r="BQ36" s="182"/>
      <c r="BR36" s="182"/>
      <c r="BS36" s="182"/>
      <c r="BT36" s="182"/>
      <c r="BU36" s="182"/>
      <c r="BV36" s="182"/>
      <c r="BW36" s="182"/>
      <c r="BX36" s="182"/>
      <c r="BY36" s="182"/>
      <c r="BZ36" s="182"/>
      <c r="CA36" s="182"/>
      <c r="CB36" s="182"/>
      <c r="CC36" s="182"/>
      <c r="CD36" s="182">
        <f t="shared" ref="CD36:CJ36" si="0">CD34/BZ34-1</f>
        <v>3.1851959439427535E-2</v>
      </c>
      <c r="CE36" s="182">
        <f t="shared" si="0"/>
        <v>4.0474919958995104E-2</v>
      </c>
      <c r="CF36" s="182">
        <f t="shared" si="0"/>
        <v>2.4174848854724429E-2</v>
      </c>
      <c r="CG36" s="182">
        <f t="shared" si="0"/>
        <v>4.2084701574586658E-2</v>
      </c>
      <c r="CH36" s="182">
        <f t="shared" si="0"/>
        <v>2.832788186376578E-2</v>
      </c>
      <c r="CI36" s="182">
        <f t="shared" si="0"/>
        <v>-2.2268972623034067E-2</v>
      </c>
      <c r="CJ36" s="182">
        <f t="shared" si="0"/>
        <v>7.0416503685821752E-4</v>
      </c>
      <c r="CK36" s="182">
        <f>CK34/CG34-1</f>
        <v>1.5304347903021931E-2</v>
      </c>
      <c r="CL36" s="182">
        <f>CL34/CH34-1</f>
        <v>2.3858056059316235E-2</v>
      </c>
    </row>
    <row r="37" spans="1:90" ht="28.8" x14ac:dyDescent="0.3">
      <c r="A37" s="165" t="s">
        <v>368</v>
      </c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2"/>
      <c r="AU37" s="182"/>
      <c r="AV37" s="182"/>
      <c r="AW37" s="182"/>
      <c r="AX37" s="182"/>
      <c r="AY37" s="182"/>
      <c r="AZ37" s="182"/>
      <c r="BA37" s="182"/>
      <c r="BB37" s="182"/>
      <c r="BC37" s="182"/>
      <c r="BD37" s="182"/>
      <c r="BE37" s="182"/>
      <c r="BF37" s="182"/>
      <c r="BG37" s="182"/>
      <c r="BH37" s="182"/>
      <c r="BI37" s="182"/>
      <c r="BJ37" s="182"/>
      <c r="BK37" s="182"/>
      <c r="BL37" s="182"/>
      <c r="BM37" s="182"/>
      <c r="BN37" s="182"/>
      <c r="BO37" s="182"/>
      <c r="BP37" s="182"/>
      <c r="BQ37" s="182"/>
      <c r="BR37" s="182"/>
      <c r="BS37" s="182"/>
      <c r="BT37" s="182"/>
      <c r="BU37" s="182"/>
      <c r="BV37" s="182"/>
      <c r="BW37" s="182"/>
      <c r="BX37" s="182"/>
      <c r="BY37" s="182"/>
      <c r="BZ37" s="182"/>
      <c r="CA37" s="182"/>
      <c r="CB37" s="182"/>
      <c r="CC37" s="182"/>
      <c r="CD37" s="182"/>
      <c r="CE37" s="182"/>
      <c r="CF37" s="182"/>
      <c r="CG37" s="182"/>
      <c r="CH37" s="182"/>
      <c r="CI37" s="182"/>
      <c r="CJ37" s="182"/>
      <c r="CK37" s="182"/>
      <c r="CL37" s="182"/>
    </row>
    <row r="39" spans="1:90" ht="15" thickBot="1" x14ac:dyDescent="0.35">
      <c r="A39" s="166" t="s">
        <v>0</v>
      </c>
      <c r="B39" s="167" t="str">
        <f t="shared" ref="B39:E39" si="1">B10</f>
        <v>T1_1999</v>
      </c>
      <c r="C39" s="167" t="str">
        <f t="shared" si="1"/>
        <v>T2_1999</v>
      </c>
      <c r="D39" s="167" t="str">
        <f t="shared" si="1"/>
        <v>T3_1999</v>
      </c>
      <c r="E39" s="167" t="str">
        <f t="shared" si="1"/>
        <v>T4_1999</v>
      </c>
      <c r="F39" s="167" t="str">
        <f t="shared" ref="F39:BJ39" si="2">F10</f>
        <v>T1_2000</v>
      </c>
      <c r="G39" s="167" t="str">
        <f t="shared" ref="G39:I39" si="3">G10</f>
        <v>T2_2000</v>
      </c>
      <c r="H39" s="167" t="str">
        <f t="shared" si="3"/>
        <v>T3_2000</v>
      </c>
      <c r="I39" s="167" t="str">
        <f t="shared" si="3"/>
        <v>T4_2000</v>
      </c>
      <c r="J39" s="167" t="str">
        <f t="shared" si="2"/>
        <v>T1_2001</v>
      </c>
      <c r="K39" s="167" t="str">
        <f t="shared" ref="K39:M39" si="4">K10</f>
        <v>T2_2001</v>
      </c>
      <c r="L39" s="167" t="str">
        <f t="shared" si="4"/>
        <v>T3_2001</v>
      </c>
      <c r="M39" s="167" t="str">
        <f t="shared" si="4"/>
        <v>T4_2001</v>
      </c>
      <c r="N39" s="167" t="str">
        <f t="shared" si="2"/>
        <v>T1_2002</v>
      </c>
      <c r="O39" s="167" t="str">
        <f t="shared" ref="O39:Q39" si="5">O10</f>
        <v>T2_2002</v>
      </c>
      <c r="P39" s="167" t="str">
        <f t="shared" si="5"/>
        <v>T3_2002</v>
      </c>
      <c r="Q39" s="167" t="str">
        <f t="shared" si="5"/>
        <v>T4_2002</v>
      </c>
      <c r="R39" s="167" t="str">
        <f t="shared" si="2"/>
        <v>T1_2003</v>
      </c>
      <c r="S39" s="167" t="str">
        <f t="shared" ref="S39:U39" si="6">S10</f>
        <v>T2_2003</v>
      </c>
      <c r="T39" s="167" t="str">
        <f t="shared" si="6"/>
        <v>T3_2003</v>
      </c>
      <c r="U39" s="167" t="str">
        <f t="shared" si="6"/>
        <v>T4_2003</v>
      </c>
      <c r="V39" s="167" t="str">
        <f t="shared" si="2"/>
        <v>T1_2004</v>
      </c>
      <c r="W39" s="167" t="str">
        <f t="shared" ref="W39:Y39" si="7">W10</f>
        <v>T2_2004</v>
      </c>
      <c r="X39" s="167" t="str">
        <f t="shared" si="7"/>
        <v>T3_2004</v>
      </c>
      <c r="Y39" s="167" t="str">
        <f t="shared" si="7"/>
        <v>T4_2004</v>
      </c>
      <c r="Z39" s="167" t="str">
        <f t="shared" si="2"/>
        <v>T1_2005</v>
      </c>
      <c r="AA39" s="167" t="str">
        <f t="shared" ref="AA39:AC39" si="8">AA10</f>
        <v>T2_2005</v>
      </c>
      <c r="AB39" s="167" t="str">
        <f t="shared" si="8"/>
        <v>T3_2005</v>
      </c>
      <c r="AC39" s="167" t="str">
        <f t="shared" si="8"/>
        <v>T4_2005</v>
      </c>
      <c r="AD39" s="167" t="str">
        <f t="shared" si="2"/>
        <v>T1_2006</v>
      </c>
      <c r="AE39" s="167" t="str">
        <f t="shared" ref="AE39:AG39" si="9">AE10</f>
        <v>T2_2006</v>
      </c>
      <c r="AF39" s="167" t="str">
        <f t="shared" si="9"/>
        <v>T3_2006</v>
      </c>
      <c r="AG39" s="167" t="str">
        <f t="shared" si="9"/>
        <v>T4_2006</v>
      </c>
      <c r="AH39" s="167" t="str">
        <f t="shared" si="2"/>
        <v>T1_2007</v>
      </c>
      <c r="AI39" s="167" t="str">
        <f t="shared" ref="AI39:AK39" si="10">AI10</f>
        <v>T2_2007</v>
      </c>
      <c r="AJ39" s="167" t="str">
        <f t="shared" si="10"/>
        <v>T3_2007</v>
      </c>
      <c r="AK39" s="167" t="str">
        <f t="shared" si="10"/>
        <v>T4_2007</v>
      </c>
      <c r="AL39" s="167" t="str">
        <f t="shared" si="2"/>
        <v>T1_2008</v>
      </c>
      <c r="AM39" s="167" t="str">
        <f t="shared" ref="AM39:AO39" si="11">AM10</f>
        <v>T2_2008</v>
      </c>
      <c r="AN39" s="167" t="str">
        <f t="shared" si="11"/>
        <v>T3_2008</v>
      </c>
      <c r="AO39" s="167" t="str">
        <f t="shared" si="11"/>
        <v>T4_2008</v>
      </c>
      <c r="AP39" s="167" t="str">
        <f t="shared" si="2"/>
        <v>T1_2009</v>
      </c>
      <c r="AQ39" s="167" t="str">
        <f t="shared" ref="AQ39:AS39" si="12">AQ10</f>
        <v>T2_2009</v>
      </c>
      <c r="AR39" s="167" t="str">
        <f t="shared" si="12"/>
        <v>T3_2009</v>
      </c>
      <c r="AS39" s="167" t="str">
        <f t="shared" si="12"/>
        <v>T4_2009</v>
      </c>
      <c r="AT39" s="167" t="str">
        <f t="shared" si="2"/>
        <v>T1_2010</v>
      </c>
      <c r="AU39" s="167" t="str">
        <f t="shared" ref="AU39:AW39" si="13">AU10</f>
        <v>T2_2010</v>
      </c>
      <c r="AV39" s="167" t="str">
        <f t="shared" si="13"/>
        <v>T3_2010</v>
      </c>
      <c r="AW39" s="167" t="str">
        <f t="shared" si="13"/>
        <v>T4_2010</v>
      </c>
      <c r="AX39" s="167" t="str">
        <f t="shared" si="2"/>
        <v>T1_2011</v>
      </c>
      <c r="AY39" s="167" t="str">
        <f t="shared" ref="AY39:AZ39" si="14">AY10</f>
        <v>T2_2011</v>
      </c>
      <c r="AZ39" s="167" t="str">
        <f t="shared" si="14"/>
        <v>T3_2011</v>
      </c>
      <c r="BA39" s="167" t="str">
        <f t="shared" ref="BA39" si="15">BA10</f>
        <v>T4_2011</v>
      </c>
      <c r="BB39" s="167" t="str">
        <f t="shared" si="2"/>
        <v>T1_2012</v>
      </c>
      <c r="BC39" s="167" t="str">
        <f t="shared" ref="BC39:BE39" si="16">BC10</f>
        <v>T2_2012</v>
      </c>
      <c r="BD39" s="167" t="str">
        <f t="shared" si="16"/>
        <v>T3_2012</v>
      </c>
      <c r="BE39" s="167" t="str">
        <f t="shared" si="16"/>
        <v>T4_2012</v>
      </c>
      <c r="BF39" s="167" t="str">
        <f t="shared" si="2"/>
        <v>T1_2013</v>
      </c>
      <c r="BG39" s="167" t="str">
        <f t="shared" ref="BG39:BI39" si="17">BG10</f>
        <v>T2_2013</v>
      </c>
      <c r="BH39" s="167" t="str">
        <f t="shared" si="17"/>
        <v>T3_2013</v>
      </c>
      <c r="BI39" s="167" t="str">
        <f t="shared" si="17"/>
        <v>T4_2013</v>
      </c>
      <c r="BJ39" s="167" t="str">
        <f t="shared" si="2"/>
        <v>T1_2014</v>
      </c>
      <c r="BK39" s="167" t="str">
        <f t="shared" ref="BK39:BM39" si="18">BK10</f>
        <v>T2_2014</v>
      </c>
      <c r="BL39" s="167" t="str">
        <f t="shared" si="18"/>
        <v>T3_2014</v>
      </c>
      <c r="BM39" s="167" t="str">
        <f t="shared" si="18"/>
        <v>T4_2014</v>
      </c>
      <c r="BN39" s="167" t="str">
        <f t="shared" ref="BN39:BQ39" si="19">BN10</f>
        <v>T1_2015</v>
      </c>
      <c r="BO39" s="167" t="str">
        <f t="shared" si="19"/>
        <v>T2_2015</v>
      </c>
      <c r="BP39" s="167" t="str">
        <f t="shared" si="19"/>
        <v>T3_2015</v>
      </c>
      <c r="BQ39" s="167" t="str">
        <f t="shared" si="19"/>
        <v>T4_2015</v>
      </c>
      <c r="BR39" s="167" t="str">
        <f t="shared" ref="BR39:BU39" si="20">BR10</f>
        <v>T1_2016</v>
      </c>
      <c r="BS39" s="167" t="str">
        <f t="shared" si="20"/>
        <v>T2_2016</v>
      </c>
      <c r="BT39" s="167" t="str">
        <f t="shared" si="20"/>
        <v>T3_2016</v>
      </c>
      <c r="BU39" s="167" t="str">
        <f t="shared" si="20"/>
        <v>T4_2016</v>
      </c>
      <c r="BV39" s="167" t="str">
        <f t="shared" ref="BV39:CJ39" si="21">BV10</f>
        <v>T1_2017</v>
      </c>
      <c r="BW39" s="167" t="str">
        <f t="shared" si="21"/>
        <v>T2_2017</v>
      </c>
      <c r="BX39" s="167" t="str">
        <f t="shared" si="21"/>
        <v>T3_2017</v>
      </c>
      <c r="BY39" s="167" t="str">
        <f t="shared" si="21"/>
        <v>T4_2017</v>
      </c>
      <c r="BZ39" s="167" t="str">
        <f t="shared" si="21"/>
        <v>T1_2018</v>
      </c>
      <c r="CA39" s="167" t="str">
        <f t="shared" si="21"/>
        <v>T2_2018</v>
      </c>
      <c r="CB39" s="167" t="str">
        <f t="shared" si="21"/>
        <v>T3_2018</v>
      </c>
      <c r="CC39" s="167" t="str">
        <f t="shared" si="21"/>
        <v>T4_2018</v>
      </c>
      <c r="CD39" s="167" t="str">
        <f t="shared" si="21"/>
        <v>T1_2019</v>
      </c>
      <c r="CE39" s="167" t="str">
        <f t="shared" si="21"/>
        <v>T2_2019</v>
      </c>
      <c r="CF39" s="167" t="str">
        <f t="shared" si="21"/>
        <v>T3_2019</v>
      </c>
      <c r="CG39" s="167" t="str">
        <f t="shared" si="21"/>
        <v>T4_2019</v>
      </c>
      <c r="CH39" s="167" t="str">
        <f t="shared" si="21"/>
        <v>T1_2020</v>
      </c>
      <c r="CI39" s="167" t="str">
        <f t="shared" si="21"/>
        <v>T2_2020</v>
      </c>
      <c r="CJ39" s="167" t="str">
        <f t="shared" si="21"/>
        <v>T3_2020</v>
      </c>
      <c r="CK39" s="167" t="str">
        <f>CK10</f>
        <v>T4_2020</v>
      </c>
      <c r="CL39" s="167" t="str">
        <f>CL10</f>
        <v>T1_2021</v>
      </c>
    </row>
    <row r="40" spans="1:90" ht="15.6" thickTop="1" thickBot="1" x14ac:dyDescent="0.35">
      <c r="A40" s="168" t="s">
        <v>247</v>
      </c>
      <c r="B40" s="261">
        <f>+'PIB_Trimestriel_Brut (2005)'!B36*'PIB_Annuel (2016)'!$I601/SUM('PIB_Trimestriel_Brut (2005)'!$B36:$E36)</f>
        <v>1438.108268960071</v>
      </c>
      <c r="C40" s="261">
        <f>+'PIB_Trimestriel_Brut (2005)'!C36*'PIB_Annuel (2016)'!$I601/SUM('PIB_Trimestriel_Brut (2005)'!$B36:$E36)</f>
        <v>2297.3558169075063</v>
      </c>
      <c r="D40" s="261">
        <f>+'PIB_Trimestriel_Brut (2005)'!D36*'PIB_Annuel (2016)'!$I601/SUM('PIB_Trimestriel_Brut (2005)'!$B36:$E36)</f>
        <v>2245.6583269624111</v>
      </c>
      <c r="E40" s="261">
        <f>+'PIB_Trimestriel_Brut (2005)'!E36*'PIB_Annuel (2016)'!$I601/SUM('PIB_Trimestriel_Brut (2005)'!$B36:$E36)</f>
        <v>1505.8361292325651</v>
      </c>
      <c r="F40" s="261">
        <f>+'PIB_Trimestriel_Brut (2005)'!F36*'PIB_Annuel (2016)'!$J601/SUM('PIB_Trimestriel_Brut (2005)'!$F36:$I36)</f>
        <v>1490.0221166593865</v>
      </c>
      <c r="G40" s="261">
        <f>+'PIB_Trimestriel_Brut (2005)'!G36*'PIB_Annuel (2016)'!$J601/SUM('PIB_Trimestriel_Brut (2005)'!$F36:$I36)</f>
        <v>2346.8287396702817</v>
      </c>
      <c r="H40" s="261">
        <f>+'PIB_Trimestriel_Brut (2005)'!H36*'PIB_Annuel (2016)'!$J601/SUM('PIB_Trimestriel_Brut (2005)'!$F36:$I36)</f>
        <v>2335.6380930393102</v>
      </c>
      <c r="I40" s="261">
        <f>+'PIB_Trimestriel_Brut (2005)'!I36*'PIB_Annuel (2016)'!$J601/SUM('PIB_Trimestriel_Brut (2005)'!$F36:$I36)</f>
        <v>1815.5024896525376</v>
      </c>
      <c r="J40" s="261">
        <f>+'PIB_Trimestriel_Brut (2005)'!J36*'PIB_Annuel (2016)'!$K601/SUM('PIB_Trimestriel_Brut (2005)'!$J36:$M36)</f>
        <v>1639.2634106262069</v>
      </c>
      <c r="K40" s="261">
        <f>+'PIB_Trimestriel_Brut (2005)'!K36*'PIB_Annuel (2016)'!$K601/SUM('PIB_Trimestriel_Brut (2005)'!$J36:$M36)</f>
        <v>2447.6687200729634</v>
      </c>
      <c r="L40" s="261">
        <f>+'PIB_Trimestriel_Brut (2005)'!L36*'PIB_Annuel (2016)'!$K601/SUM('PIB_Trimestriel_Brut (2005)'!$J36:$M36)</f>
        <v>2576.4038016588188</v>
      </c>
      <c r="M40" s="261">
        <f>+'PIB_Trimestriel_Brut (2005)'!M36*'PIB_Annuel (2016)'!$K601/SUM('PIB_Trimestriel_Brut (2005)'!$J36:$M36)</f>
        <v>1780.4448477361771</v>
      </c>
      <c r="N40" s="261">
        <f>+'PIB_Trimestriel_Brut (2005)'!N36*'PIB_Annuel (2016)'!$L601/SUM('PIB_Trimestriel_Brut (2005)'!$N36:$Q36)</f>
        <v>1612.0686132473993</v>
      </c>
      <c r="O40" s="261">
        <f>+'PIB_Trimestriel_Brut (2005)'!O36*'PIB_Annuel (2016)'!$L601/SUM('PIB_Trimestriel_Brut (2005)'!$N36:$Q36)</f>
        <v>2439.5036991190927</v>
      </c>
      <c r="P40" s="261">
        <f>+'PIB_Trimestriel_Brut (2005)'!P36*'PIB_Annuel (2016)'!$L601/SUM('PIB_Trimestriel_Brut (2005)'!$N36:$Q36)</f>
        <v>2751.4163450238048</v>
      </c>
      <c r="Q40" s="261">
        <f>+'PIB_Trimestriel_Brut (2005)'!Q36*'PIB_Annuel (2016)'!$L601/SUM('PIB_Trimestriel_Brut (2005)'!$N36:$Q36)</f>
        <v>1924.1816760619197</v>
      </c>
      <c r="R40" s="261">
        <f>+'PIB_Trimestriel_Brut (2005)'!R36*'PIB_Annuel (2016)'!$M601/SUM('PIB_Trimestriel_Brut (2005)'!$R36:$U36)</f>
        <v>1758.9921535243559</v>
      </c>
      <c r="S40" s="261">
        <f>+'PIB_Trimestriel_Brut (2005)'!S36*'PIB_Annuel (2016)'!$M601/SUM('PIB_Trimestriel_Brut (2005)'!$R36:$U36)</f>
        <v>2542.0863413810953</v>
      </c>
      <c r="T40" s="261">
        <f>+'PIB_Trimestriel_Brut (2005)'!T36*'PIB_Annuel (2016)'!$M601/SUM('PIB_Trimestriel_Brut (2005)'!$R36:$U36)</f>
        <v>2824.6633087845939</v>
      </c>
      <c r="U40" s="261">
        <f>+'PIB_Trimestriel_Brut (2005)'!U36*'PIB_Annuel (2016)'!$M601/SUM('PIB_Trimestriel_Brut (2005)'!$R36:$U36)</f>
        <v>2212.8102569492421</v>
      </c>
      <c r="V40" s="261">
        <f>+'PIB_Trimestriel_Brut (2005)'!V36*'PIB_Annuel (2016)'!$N601/SUM('PIB_Trimestriel_Brut (2005)'!$V36:$Y36)</f>
        <v>2031.2224532648336</v>
      </c>
      <c r="W40" s="261">
        <f>+'PIB_Trimestriel_Brut (2005)'!W36*'PIB_Annuel (2016)'!$N601/SUM('PIB_Trimestriel_Brut (2005)'!$V36:$Y36)</f>
        <v>2806.4713656872832</v>
      </c>
      <c r="X40" s="261">
        <f>+'PIB_Trimestriel_Brut (2005)'!X36*'PIB_Annuel (2016)'!$N601/SUM('PIB_Trimestriel_Brut (2005)'!$V36:$Y36)</f>
        <v>2967.2345822165075</v>
      </c>
      <c r="Y40" s="261">
        <f>+'PIB_Trimestriel_Brut (2005)'!Y36*'PIB_Annuel (2016)'!$N601/SUM('PIB_Trimestriel_Brut (2005)'!$V36:$Y36)</f>
        <v>2060.3903875712172</v>
      </c>
      <c r="Z40" s="261">
        <f>+'PIB_Trimestriel_Brut (2005)'!Z36*'PIB_Annuel (2016)'!$O601/SUM('PIB_Trimestriel_Brut (2005)'!$Z36:$AC36)</f>
        <v>2133.7691914250036</v>
      </c>
      <c r="AA40" s="261">
        <f>+'PIB_Trimestriel_Brut (2005)'!AA36*'PIB_Annuel (2016)'!$O601/SUM('PIB_Trimestriel_Brut (2005)'!$Z36:$AC36)</f>
        <v>2867.9943717231035</v>
      </c>
      <c r="AB40" s="261">
        <f>+'PIB_Trimestriel_Brut (2005)'!AB36*'PIB_Annuel (2016)'!$O601/SUM('PIB_Trimestriel_Brut (2005)'!$Z36:$AC36)</f>
        <v>3142.3070197235061</v>
      </c>
      <c r="AC40" s="261">
        <f>+'PIB_Trimestriel_Brut (2005)'!AC36*'PIB_Annuel (2016)'!$O601/SUM('PIB_Trimestriel_Brut (2005)'!$Z36:$AC36)</f>
        <v>2225.6355738170387</v>
      </c>
      <c r="AD40" s="261">
        <f>+'PIB_Trimestriel_Brut (2005)'!AD36*'PIB_Annuel (2016)'!$P601/SUM('PIB_Trimestriel_Brut (2005)'!$AD36:$AG36)</f>
        <v>2116.2997347147425</v>
      </c>
      <c r="AE40" s="261">
        <f>+'PIB_Trimestriel_Brut (2005)'!AE36*'PIB_Annuel (2016)'!$P601/SUM('PIB_Trimestriel_Brut (2005)'!$AD36:$AG36)</f>
        <v>2965.4785336500395</v>
      </c>
      <c r="AF40" s="261">
        <f>+'PIB_Trimestriel_Brut (2005)'!AF36*'PIB_Annuel (2016)'!$P601/SUM('PIB_Trimestriel_Brut (2005)'!$AD36:$AG36)</f>
        <v>3283.5319492500994</v>
      </c>
      <c r="AG40" s="261">
        <f>+'PIB_Trimestriel_Brut (2005)'!AG36*'PIB_Annuel (2016)'!$P601/SUM('PIB_Trimestriel_Brut (2005)'!$AD36:$AG36)</f>
        <v>2294.7647222409159</v>
      </c>
      <c r="AH40" s="261">
        <f>+'PIB_Trimestriel_Brut (2005)'!AH36*'PIB_Annuel (2016)'!$Q601/SUM('PIB_Trimestriel_Brut (2005)'!$AH36:$AK36)</f>
        <v>2170.6012893692891</v>
      </c>
      <c r="AI40" s="261">
        <f>+'PIB_Trimestriel_Brut (2005)'!AI36*'PIB_Annuel (2016)'!$Q601/SUM('PIB_Trimestriel_Brut (2005)'!$AH36:$AK36)</f>
        <v>3030.8946115258782</v>
      </c>
      <c r="AJ40" s="261">
        <f>+'PIB_Trimestriel_Brut (2005)'!AJ36*'PIB_Annuel (2016)'!$Q601/SUM('PIB_Trimestriel_Brut (2005)'!$AH36:$AK36)</f>
        <v>3335.7174649758722</v>
      </c>
      <c r="AK40" s="261">
        <f>+'PIB_Trimestriel_Brut (2005)'!AK36*'PIB_Annuel (2016)'!$Q601/SUM('PIB_Trimestriel_Brut (2005)'!$AH36:$AK36)</f>
        <v>2488.6985200940162</v>
      </c>
      <c r="AL40" s="261">
        <f>+'PIB_Trimestriel_Brut (2005)'!AL36*'PIB_Annuel (2016)'!$R601/SUM('PIB_Trimestriel_Brut (2005)'!$AL36:$AO36)</f>
        <v>2170.9127312654946</v>
      </c>
      <c r="AM40" s="261">
        <f>+'PIB_Trimestriel_Brut (2005)'!AM36*'PIB_Annuel (2016)'!$R601/SUM('PIB_Trimestriel_Brut (2005)'!$AL36:$AO36)</f>
        <v>3217.6992377571669</v>
      </c>
      <c r="AN40" s="261">
        <f>+'PIB_Trimestriel_Brut (2005)'!AN36*'PIB_Annuel (2016)'!$R601/SUM('PIB_Trimestriel_Brut (2005)'!$AL36:$AO36)</f>
        <v>3658.4141876191316</v>
      </c>
      <c r="AO40" s="261">
        <f>+'PIB_Trimestriel_Brut (2005)'!AO36*'PIB_Annuel (2016)'!$R601/SUM('PIB_Trimestriel_Brut (2005)'!$AL36:$AO36)</f>
        <v>2630.5520824967748</v>
      </c>
      <c r="AP40" s="261">
        <f>+'PIB_Trimestriel_Brut (2005)'!AP36*'PIB_Annuel (2016)'!$S601/SUM('PIB_Trimestriel_Brut (2005)'!$AP36:$AS36)</f>
        <v>2240.8689712124492</v>
      </c>
      <c r="AQ40" s="261">
        <f>+'PIB_Trimestriel_Brut (2005)'!AQ36*'PIB_Annuel (2016)'!$S601/SUM('PIB_Trimestriel_Brut (2005)'!$AP36:$AS36)</f>
        <v>3353.3774069534693</v>
      </c>
      <c r="AR40" s="261">
        <f>+'PIB_Trimestriel_Brut (2005)'!AR36*'PIB_Annuel (2016)'!$S601/SUM('PIB_Trimestriel_Brut (2005)'!$AP36:$AS36)</f>
        <v>3989.4891865683544</v>
      </c>
      <c r="AS40" s="261">
        <f>+'PIB_Trimestriel_Brut (2005)'!AS36*'PIB_Annuel (2016)'!$S601/SUM('PIB_Trimestriel_Brut (2005)'!$AP36:$AS36)</f>
        <v>2661.9830155898753</v>
      </c>
      <c r="AT40" s="261">
        <f>+'PIB_Trimestriel_Brut (2005)'!AT36*'PIB_Annuel (2016)'!$T601/SUM('PIB_Trimestriel_Brut (2005)'!$AT36:$AW36)</f>
        <v>2274.579445993681</v>
      </c>
      <c r="AU40" s="261">
        <f>+'PIB_Trimestriel_Brut (2005)'!AU36*'PIB_Annuel (2016)'!$T601/SUM('PIB_Trimestriel_Brut (2005)'!$AT36:$AW36)</f>
        <v>3490.8541062641875</v>
      </c>
      <c r="AV40" s="261">
        <f>+'PIB_Trimestriel_Brut (2005)'!AV36*'PIB_Annuel (2016)'!$T601/SUM('PIB_Trimestriel_Brut (2005)'!$AT36:$AW36)</f>
        <v>4039.4273008469513</v>
      </c>
      <c r="AW40" s="261">
        <f>+'PIB_Trimestriel_Brut (2005)'!AW36*'PIB_Annuel (2016)'!$T601/SUM('PIB_Trimestriel_Brut (2005)'!$AT36:$AW36)</f>
        <v>2724.6011635687241</v>
      </c>
      <c r="AX40" s="261">
        <f>+'PIB_Trimestriel_Brut (2005)'!AX36*'PIB_Annuel (2016)'!$U601/SUM('PIB_Trimestriel_Brut (2005)'!$AX36:$BA36)</f>
        <v>2504.656011689578</v>
      </c>
      <c r="AY40" s="261">
        <f>+'PIB_Trimestriel_Brut (2005)'!AY36*'PIB_Annuel (2016)'!$U601/SUM('PIB_Trimestriel_Brut (2005)'!$AX36:$BA36)</f>
        <v>3874.1019679749929</v>
      </c>
      <c r="AZ40" s="261">
        <f>+'PIB_Trimestriel_Brut (2005)'!AZ36*'PIB_Annuel (2016)'!$U601/SUM('PIB_Trimestriel_Brut (2005)'!$AX36:$BA36)</f>
        <v>3963.511524274189</v>
      </c>
      <c r="BA40" s="261">
        <f>+'PIB_Trimestriel_Brut (2005)'!BA36*'PIB_Annuel (2016)'!$U601/SUM('PIB_Trimestriel_Brut (2005)'!$AX36:$BA36)</f>
        <v>2643.1375080887315</v>
      </c>
      <c r="BB40" s="261">
        <f>+'PIB_Trimestriel_Brut (2005)'!BB36*'PIB_Annuel (2016)'!$V601/SUM('PIB_Trimestriel_Brut (2005)'!$BB36:$BE36)</f>
        <v>2691.7077065487601</v>
      </c>
      <c r="BC40" s="261">
        <f>+'PIB_Trimestriel_Brut (2005)'!BC36*'PIB_Annuel (2016)'!$V601/SUM('PIB_Trimestriel_Brut (2005)'!$BB36:$BE36)</f>
        <v>3909.2560657165236</v>
      </c>
      <c r="BD40" s="261">
        <f>+'PIB_Trimestriel_Brut (2005)'!BD36*'PIB_Annuel (2016)'!$V601/SUM('PIB_Trimestriel_Brut (2005)'!$BB36:$BE36)</f>
        <v>4124.9072079205735</v>
      </c>
      <c r="BE40" s="261">
        <f>+'PIB_Trimestriel_Brut (2005)'!BE36*'PIB_Annuel (2016)'!$V601/SUM('PIB_Trimestriel_Brut (2005)'!$BB36:$BE36)</f>
        <v>2945.3901229113776</v>
      </c>
      <c r="BF40" s="261">
        <f>+'PIB_Trimestriel_Brut (2005)'!BF36*'PIB_Annuel (2016)'!$W601/SUM('PIB_Trimestriel_Brut (2005)'!$BF36:$BI36)</f>
        <v>2950.2088378447984</v>
      </c>
      <c r="BG40" s="261">
        <f>+'PIB_Trimestriel_Brut (2005)'!BG36*'PIB_Annuel (2016)'!$W601/SUM('PIB_Trimestriel_Brut (2005)'!$BF36:$BI36)</f>
        <v>4029.0619331254725</v>
      </c>
      <c r="BH40" s="261">
        <f>+'PIB_Trimestriel_Brut (2005)'!BH36*'PIB_Annuel (2016)'!$W601/SUM('PIB_Trimestriel_Brut (2005)'!$BF36:$BI36)</f>
        <v>4381.5479133863491</v>
      </c>
      <c r="BI40" s="261">
        <f>+'PIB_Trimestriel_Brut (2005)'!BI36*'PIB_Annuel (2016)'!$W601/SUM('PIB_Trimestriel_Brut (2005)'!$BF36:$BI36)</f>
        <v>3095.8766923070348</v>
      </c>
      <c r="BJ40" s="261">
        <f>+'PIB_Trimestriel_Brut (2005)'!BJ36*'PIB_Annuel (2016)'!$X601/SUM('PIB_Trimestriel_Brut (2005)'!$BJ36:$BM36)</f>
        <v>2917.0480765000675</v>
      </c>
      <c r="BK40" s="261">
        <f>+'PIB_Trimestriel_Brut (2005)'!BK36*'PIB_Annuel (2016)'!$X601/SUM('PIB_Trimestriel_Brut (2005)'!$BJ36:$BM36)</f>
        <v>4165.6389451304767</v>
      </c>
      <c r="BL40" s="261">
        <f>+'PIB_Trimestriel_Brut (2005)'!BL36*'PIB_Annuel (2016)'!$X601/SUM('PIB_Trimestriel_Brut (2005)'!$BJ36:$BM36)</f>
        <v>4583.946955360072</v>
      </c>
      <c r="BM40" s="261">
        <f>+'PIB_Trimestriel_Brut (2005)'!BM36*'PIB_Annuel (2016)'!$X601/SUM('PIB_Trimestriel_Brut (2005)'!$BJ36:$BM36)</f>
        <v>3589.2014145463204</v>
      </c>
      <c r="BN40" s="261">
        <f>+'PIB_Trimestriel_Brut (2005)'!BN36*'PIB_Annuel (2016)'!$Y601/SUM('PIB_Trimestriel_Brut (2005)'!$BN36:$BQ36)</f>
        <v>3052.7543682948817</v>
      </c>
      <c r="BO40" s="261">
        <f>+'PIB_Trimestriel_Brut (2005)'!BO36*'PIB_Annuel (2016)'!$Y601/SUM('PIB_Trimestriel_Brut (2005)'!$BN36:$BQ36)</f>
        <v>4449.5560705933203</v>
      </c>
      <c r="BP40" s="261">
        <f>+'PIB_Trimestriel_Brut (2005)'!BP36*'PIB_Annuel (2016)'!$Y601/SUM('PIB_Trimestriel_Brut (2005)'!$BN36:$BQ36)</f>
        <v>5284.0988182373549</v>
      </c>
      <c r="BQ40" s="261">
        <f>+'PIB_Trimestriel_Brut (2005)'!BQ36*'PIB_Annuel (2016)'!$Y601/SUM('PIB_Trimestriel_Brut (2005)'!$BN36:$BQ36)</f>
        <v>3425.6892623176927</v>
      </c>
      <c r="BR40" s="261">
        <f>+'PIB_Trimestriel_Brut (2005)'!BR36*'PIB_Annuel (2016)'!$Z601/SUM('PIB_Trimestriel_Brut (2005)'!$BR36:$BU36)</f>
        <v>3266.5330828218257</v>
      </c>
      <c r="BS40" s="258">
        <f>+'PIB_Trimestriel_Brut (2005)'!BS36*'PIB_Annuel (2016)'!$Z601/SUM('PIB_Trimestriel_Brut (2005)'!$BR36:$BU36)</f>
        <v>4438.7130038890573</v>
      </c>
      <c r="BT40" s="258">
        <f>+'PIB_Trimestriel_Brut (2005)'!BT36*'PIB_Annuel (2016)'!$Z601/SUM('PIB_Trimestriel_Brut (2005)'!$BR36:$BU36)</f>
        <v>5347.8797009233058</v>
      </c>
      <c r="BU40" s="258">
        <f>+'PIB_Trimestriel_Brut (2005)'!BU36*'PIB_Annuel (2016)'!$Z601/SUM('PIB_Trimestriel_Brut (2005)'!$BR36:$BU36)</f>
        <v>3562.9772123658122</v>
      </c>
      <c r="BV40" s="183">
        <v>4237.4924115377453</v>
      </c>
      <c r="BW40" s="183">
        <v>4275.1918660432011</v>
      </c>
      <c r="BX40" s="183">
        <v>4186.8809423260336</v>
      </c>
      <c r="BY40" s="183">
        <v>4585.0207800930248</v>
      </c>
      <c r="BZ40" s="176">
        <v>4298.2633570507569</v>
      </c>
      <c r="CA40" s="176">
        <v>4674.3103987230597</v>
      </c>
      <c r="CB40" s="176">
        <v>4538.9876098529267</v>
      </c>
      <c r="CC40" s="176">
        <v>4645.1617108668879</v>
      </c>
      <c r="CD40" s="176">
        <v>4430.8090129711554</v>
      </c>
      <c r="CE40" s="176">
        <v>4907.7886692836219</v>
      </c>
      <c r="CF40" s="176">
        <v>4666.8844446934063</v>
      </c>
      <c r="CG40" s="184">
        <v>4879.9064136655825</v>
      </c>
      <c r="CH40" s="184">
        <v>4637.9412104350358</v>
      </c>
      <c r="CI40" s="184">
        <v>4768.9293686159226</v>
      </c>
      <c r="CJ40" s="184">
        <v>4592.4293979158238</v>
      </c>
      <c r="CK40" s="184">
        <v>4985.9175181733654</v>
      </c>
      <c r="CL40" s="184">
        <v>4736.4778256168793</v>
      </c>
    </row>
    <row r="41" spans="1:90" ht="15" thickTop="1" x14ac:dyDescent="0.3">
      <c r="A41" s="169" t="s">
        <v>248</v>
      </c>
      <c r="B41" s="259">
        <f>+'PIB_Trimestriel_Brut (2005)'!B37*'PIB_Annuel (2016)'!$I602/SUM('PIB_Trimestriel_Brut (2005)'!$B37:$E37)</f>
        <v>1254.6591267129897</v>
      </c>
      <c r="C41" s="259">
        <f>+'PIB_Trimestriel_Brut (2005)'!C37*'PIB_Annuel (2016)'!$I602/SUM('PIB_Trimestriel_Brut (2005)'!$B37:$E37)</f>
        <v>2040.6369077941952</v>
      </c>
      <c r="D41" s="259">
        <f>+'PIB_Trimestriel_Brut (2005)'!D37*'PIB_Annuel (2016)'!$I602/SUM('PIB_Trimestriel_Brut (2005)'!$B37:$E37)</f>
        <v>1915.6354339245756</v>
      </c>
      <c r="E41" s="259">
        <f>+'PIB_Trimestriel_Brut (2005)'!E37*'PIB_Annuel (2016)'!$I602/SUM('PIB_Trimestriel_Brut (2005)'!$B37:$E37)</f>
        <v>1330.1541750233234</v>
      </c>
      <c r="F41" s="259">
        <f>+'PIB_Trimestriel_Brut (2005)'!F37*'PIB_Annuel (2016)'!$J602/SUM('PIB_Trimestriel_Brut (2005)'!$F37:$I37)</f>
        <v>1328.6193842072075</v>
      </c>
      <c r="G41" s="259">
        <f>+'PIB_Trimestriel_Brut (2005)'!G37*'PIB_Annuel (2016)'!$J602/SUM('PIB_Trimestriel_Brut (2005)'!$F37:$I37)</f>
        <v>2145.4148025930708</v>
      </c>
      <c r="H41" s="259">
        <f>+'PIB_Trimestriel_Brut (2005)'!H37*'PIB_Annuel (2016)'!$J602/SUM('PIB_Trimestriel_Brut (2005)'!$F37:$I37)</f>
        <v>2051.4525731264503</v>
      </c>
      <c r="I41" s="259">
        <f>+'PIB_Trimestriel_Brut (2005)'!I37*'PIB_Annuel (2016)'!$J602/SUM('PIB_Trimestriel_Brut (2005)'!$F37:$I37)</f>
        <v>1487.0330186392305</v>
      </c>
      <c r="J41" s="259">
        <f>+'PIB_Trimestriel_Brut (2005)'!J37*'PIB_Annuel (2016)'!$K602/SUM('PIB_Trimestriel_Brut (2005)'!$J37:$M37)</f>
        <v>1371.4356999467861</v>
      </c>
      <c r="K41" s="259">
        <f>+'PIB_Trimestriel_Brut (2005)'!K37*'PIB_Annuel (2016)'!$K602/SUM('PIB_Trimestriel_Brut (2005)'!$J37:$M37)</f>
        <v>2294.4246342066072</v>
      </c>
      <c r="L41" s="259">
        <f>+'PIB_Trimestriel_Brut (2005)'!L37*'PIB_Annuel (2016)'!$K602/SUM('PIB_Trimestriel_Brut (2005)'!$J37:$M37)</f>
        <v>2184.6076905071022</v>
      </c>
      <c r="M41" s="259">
        <f>+'PIB_Trimestriel_Brut (2005)'!M37*'PIB_Annuel (2016)'!$K602/SUM('PIB_Trimestriel_Brut (2005)'!$J37:$M37)</f>
        <v>1522.4963137135958</v>
      </c>
      <c r="N41" s="259">
        <f>+'PIB_Trimestriel_Brut (2005)'!N37*'PIB_Annuel (2016)'!$L602/SUM('PIB_Trimestriel_Brut (2005)'!$N37:$Q37)</f>
        <v>1441.8789124534687</v>
      </c>
      <c r="O41" s="259">
        <f>+'PIB_Trimestriel_Brut (2005)'!O37*'PIB_Annuel (2016)'!$L602/SUM('PIB_Trimestriel_Brut (2005)'!$N37:$Q37)</f>
        <v>2353.5911540784696</v>
      </c>
      <c r="P41" s="259">
        <f>+'PIB_Trimestriel_Brut (2005)'!P37*'PIB_Annuel (2016)'!$L602/SUM('PIB_Trimestriel_Brut (2005)'!$N37:$Q37)</f>
        <v>2255.9864723544638</v>
      </c>
      <c r="Q41" s="259">
        <f>+'PIB_Trimestriel_Brut (2005)'!Q37*'PIB_Annuel (2016)'!$L602/SUM('PIB_Trimestriel_Brut (2005)'!$N37:$Q37)</f>
        <v>1612.1462172682116</v>
      </c>
      <c r="R41" s="259">
        <f>+'PIB_Trimestriel_Brut (2005)'!R37*'PIB_Annuel (2016)'!$M602/SUM('PIB_Trimestriel_Brut (2005)'!$R37:$U37)</f>
        <v>1542.3880325610535</v>
      </c>
      <c r="S41" s="259">
        <f>+'PIB_Trimestriel_Brut (2005)'!S37*'PIB_Annuel (2016)'!$M602/SUM('PIB_Trimestriel_Brut (2005)'!$R37:$U37)</f>
        <v>2528.0574244954596</v>
      </c>
      <c r="T41" s="259">
        <f>+'PIB_Trimestriel_Brut (2005)'!T37*'PIB_Annuel (2016)'!$M602/SUM('PIB_Trimestriel_Brut (2005)'!$R37:$U37)</f>
        <v>2409.2130461517859</v>
      </c>
      <c r="U41" s="259">
        <f>+'PIB_Trimestriel_Brut (2005)'!U37*'PIB_Annuel (2016)'!$M602/SUM('PIB_Trimestriel_Brut (2005)'!$R37:$U37)</f>
        <v>1709.8629877971377</v>
      </c>
      <c r="V41" s="259">
        <f>+'PIB_Trimestriel_Brut (2005)'!V37*'PIB_Annuel (2016)'!$N602/SUM('PIB_Trimestriel_Brut (2005)'!$V37:$Y37)</f>
        <v>1724.5305885372154</v>
      </c>
      <c r="W41" s="259">
        <f>+'PIB_Trimestriel_Brut (2005)'!W37*'PIB_Annuel (2016)'!$N602/SUM('PIB_Trimestriel_Brut (2005)'!$V37:$Y37)</f>
        <v>2769.9063421950432</v>
      </c>
      <c r="X41" s="259">
        <f>+'PIB_Trimestriel_Brut (2005)'!X37*'PIB_Annuel (2016)'!$N602/SUM('PIB_Trimestriel_Brut (2005)'!$V37:$Y37)</f>
        <v>2521.8723848436262</v>
      </c>
      <c r="Y41" s="259">
        <f>+'PIB_Trimestriel_Brut (2005)'!Y37*'PIB_Annuel (2016)'!$N602/SUM('PIB_Trimestriel_Brut (2005)'!$V37:$Y37)</f>
        <v>1652.4936549802596</v>
      </c>
      <c r="Z41" s="259">
        <f>+'PIB_Trimestriel_Brut (2005)'!Z37*'PIB_Annuel (2016)'!$O602/SUM('PIB_Trimestriel_Brut (2005)'!$Z37:$AC37)</f>
        <v>1914.9115762030369</v>
      </c>
      <c r="AA41" s="259">
        <f>+'PIB_Trimestriel_Brut (2005)'!AA37*'PIB_Annuel (2016)'!$O602/SUM('PIB_Trimestriel_Brut (2005)'!$Z37:$AC37)</f>
        <v>2846.3092827343744</v>
      </c>
      <c r="AB41" s="259">
        <f>+'PIB_Trimestriel_Brut (2005)'!AB37*'PIB_Annuel (2016)'!$O602/SUM('PIB_Trimestriel_Brut (2005)'!$Z37:$AC37)</f>
        <v>2569.5516496533792</v>
      </c>
      <c r="AC41" s="259">
        <f>+'PIB_Trimestriel_Brut (2005)'!AC37*'PIB_Annuel (2016)'!$O602/SUM('PIB_Trimestriel_Brut (2005)'!$Z37:$AC37)</f>
        <v>1808.4136907605443</v>
      </c>
      <c r="AD41" s="259">
        <f>+'PIB_Trimestriel_Brut (2005)'!AD37*'PIB_Annuel (2016)'!$P602/SUM('PIB_Trimestriel_Brut (2005)'!$AD37:$AG37)</f>
        <v>1793.4571847565167</v>
      </c>
      <c r="AE41" s="259">
        <f>+'PIB_Trimestriel_Brut (2005)'!AE37*'PIB_Annuel (2016)'!$P602/SUM('PIB_Trimestriel_Brut (2005)'!$AD37:$AG37)</f>
        <v>2965.6982694221665</v>
      </c>
      <c r="AF41" s="259">
        <f>+'PIB_Trimestriel_Brut (2005)'!AF37*'PIB_Annuel (2016)'!$P602/SUM('PIB_Trimestriel_Brut (2005)'!$AD37:$AG37)</f>
        <v>2765.8315314904621</v>
      </c>
      <c r="AG41" s="259">
        <f>+'PIB_Trimestriel_Brut (2005)'!AG37*'PIB_Annuel (2016)'!$P602/SUM('PIB_Trimestriel_Brut (2005)'!$AD37:$AG37)</f>
        <v>1851.9470834354076</v>
      </c>
      <c r="AH41" s="259">
        <f>+'PIB_Trimestriel_Brut (2005)'!AH37*'PIB_Annuel (2016)'!$Q602/SUM('PIB_Trimestriel_Brut (2005)'!$AH37:$AK37)</f>
        <v>1952.7701685660015</v>
      </c>
      <c r="AI41" s="259">
        <f>+'PIB_Trimestriel_Brut (2005)'!AI37*'PIB_Annuel (2016)'!$Q602/SUM('PIB_Trimestriel_Brut (2005)'!$AH37:$AK37)</f>
        <v>2973.5572711477912</v>
      </c>
      <c r="AJ41" s="259">
        <f>+'PIB_Trimestriel_Brut (2005)'!AJ37*'PIB_Annuel (2016)'!$Q602/SUM('PIB_Trimestriel_Brut (2005)'!$AH37:$AK37)</f>
        <v>2726.6610716397768</v>
      </c>
      <c r="AK41" s="259">
        <f>+'PIB_Trimestriel_Brut (2005)'!AK37*'PIB_Annuel (2016)'!$Q602/SUM('PIB_Trimestriel_Brut (2005)'!$AH37:$AK37)</f>
        <v>1922.5062847849092</v>
      </c>
      <c r="AL41" s="259">
        <f>+'PIB_Trimestriel_Brut (2005)'!AL37*'PIB_Annuel (2016)'!$R602/SUM('PIB_Trimestriel_Brut (2005)'!$AL37:$AO37)</f>
        <v>1922.4170526808732</v>
      </c>
      <c r="AM41" s="259">
        <f>+'PIB_Trimestriel_Brut (2005)'!AM37*'PIB_Annuel (2016)'!$R602/SUM('PIB_Trimestriel_Brut (2005)'!$AL37:$AO37)</f>
        <v>3160.9577958294494</v>
      </c>
      <c r="AN41" s="259">
        <f>+'PIB_Trimestriel_Brut (2005)'!AN37*'PIB_Annuel (2016)'!$R602/SUM('PIB_Trimestriel_Brut (2005)'!$AL37:$AO37)</f>
        <v>2970.1384408541085</v>
      </c>
      <c r="AO41" s="259">
        <f>+'PIB_Trimestriel_Brut (2005)'!AO37*'PIB_Annuel (2016)'!$R602/SUM('PIB_Trimestriel_Brut (2005)'!$AL37:$AO37)</f>
        <v>2031.6145527709971</v>
      </c>
      <c r="AP41" s="259">
        <f>+'PIB_Trimestriel_Brut (2005)'!AP37*'PIB_Annuel (2016)'!$S602/SUM('PIB_Trimestriel_Brut (2005)'!$AP37:$AS37)</f>
        <v>2044.2724119741958</v>
      </c>
      <c r="AQ41" s="259">
        <f>+'PIB_Trimestriel_Brut (2005)'!AQ37*'PIB_Annuel (2016)'!$S602/SUM('PIB_Trimestriel_Brut (2005)'!$AP37:$AS37)</f>
        <v>3226.4656742226298</v>
      </c>
      <c r="AR41" s="259">
        <f>+'PIB_Trimestriel_Brut (2005)'!AR37*'PIB_Annuel (2016)'!$S602/SUM('PIB_Trimestriel_Brut (2005)'!$AP37:$AS37)</f>
        <v>3058.7162470428975</v>
      </c>
      <c r="AS41" s="259">
        <f>+'PIB_Trimestriel_Brut (2005)'!AS37*'PIB_Annuel (2016)'!$S602/SUM('PIB_Trimestriel_Brut (2005)'!$AP37:$AS37)</f>
        <v>2217.8872752472935</v>
      </c>
      <c r="AT41" s="259">
        <f>+'PIB_Trimestriel_Brut (2005)'!AT37*'PIB_Annuel (2016)'!$T602/SUM('PIB_Trimestriel_Brut (2005)'!$AT37:$AW37)</f>
        <v>1974.0369193925223</v>
      </c>
      <c r="AU41" s="259">
        <f>+'PIB_Trimestriel_Brut (2005)'!AU37*'PIB_Annuel (2016)'!$T602/SUM('PIB_Trimestriel_Brut (2005)'!$AT37:$AW37)</f>
        <v>3327.1737486686006</v>
      </c>
      <c r="AV41" s="259">
        <f>+'PIB_Trimestriel_Brut (2005)'!AV37*'PIB_Annuel (2016)'!$T602/SUM('PIB_Trimestriel_Brut (2005)'!$AT37:$AW37)</f>
        <v>3192.5302371526773</v>
      </c>
      <c r="AW41" s="259">
        <f>+'PIB_Trimestriel_Brut (2005)'!AW37*'PIB_Annuel (2016)'!$T602/SUM('PIB_Trimestriel_Brut (2005)'!$AT37:$AW37)</f>
        <v>2223.7003509069409</v>
      </c>
      <c r="AX41" s="259">
        <f>+'PIB_Trimestriel_Brut (2005)'!AX37*'PIB_Annuel (2016)'!$U602/SUM('PIB_Trimestriel_Brut (2005)'!$AX37:$BA37)</f>
        <v>2155.9737033616589</v>
      </c>
      <c r="AY41" s="259">
        <f>+'PIB_Trimestriel_Brut (2005)'!AY37*'PIB_Annuel (2016)'!$U602/SUM('PIB_Trimestriel_Brut (2005)'!$AX37:$BA37)</f>
        <v>3426.3125292059167</v>
      </c>
      <c r="AZ41" s="259">
        <f>+'PIB_Trimestriel_Brut (2005)'!AZ37*'PIB_Annuel (2016)'!$U602/SUM('PIB_Trimestriel_Brut (2005)'!$AX37:$BA37)</f>
        <v>3217.3147644579094</v>
      </c>
      <c r="BA41" s="259">
        <f>+'PIB_Trimestriel_Brut (2005)'!BA37*'PIB_Annuel (2016)'!$U602/SUM('PIB_Trimestriel_Brut (2005)'!$AX37:$BA37)</f>
        <v>2274.1485904948454</v>
      </c>
      <c r="BB41" s="259">
        <f>+'PIB_Trimestriel_Brut (2005)'!BB37*'PIB_Annuel (2016)'!$V602/SUM('PIB_Trimestriel_Brut (2005)'!$BB37:$BE37)</f>
        <v>2204.1737703867511</v>
      </c>
      <c r="BC41" s="259">
        <f>+'PIB_Trimestriel_Brut (2005)'!BC37*'PIB_Annuel (2016)'!$V602/SUM('PIB_Trimestriel_Brut (2005)'!$BB37:$BE37)</f>
        <v>3610.7834918830085</v>
      </c>
      <c r="BD41" s="259">
        <f>+'PIB_Trimestriel_Brut (2005)'!BD37*'PIB_Annuel (2016)'!$V602/SUM('PIB_Trimestriel_Brut (2005)'!$BB37:$BE37)</f>
        <v>3427.4766689438188</v>
      </c>
      <c r="BE41" s="259">
        <f>+'PIB_Trimestriel_Brut (2005)'!BE37*'PIB_Annuel (2016)'!$V602/SUM('PIB_Trimestriel_Brut (2005)'!$BB37:$BE37)</f>
        <v>2403.4208073065561</v>
      </c>
      <c r="BF41" s="259">
        <f>+'PIB_Trimestriel_Brut (2005)'!BF37*'PIB_Annuel (2016)'!$W602/SUM('PIB_Trimestriel_Brut (2005)'!$BF37:$BI37)</f>
        <v>2402.0386344704166</v>
      </c>
      <c r="BG41" s="259">
        <f>+'PIB_Trimestriel_Brut (2005)'!BG37*'PIB_Annuel (2016)'!$W602/SUM('PIB_Trimestriel_Brut (2005)'!$BF37:$BI37)</f>
        <v>3854.7344751995015</v>
      </c>
      <c r="BH41" s="259">
        <f>+'PIB_Trimestriel_Brut (2005)'!BH37*'PIB_Annuel (2016)'!$W602/SUM('PIB_Trimestriel_Brut (2005)'!$BF37:$BI37)</f>
        <v>3588.2604203105602</v>
      </c>
      <c r="BI41" s="259">
        <f>+'PIB_Trimestriel_Brut (2005)'!BI37*'PIB_Annuel (2016)'!$W602/SUM('PIB_Trimestriel_Brut (2005)'!$BF37:$BI37)</f>
        <v>2469.7645286278889</v>
      </c>
      <c r="BJ41" s="259">
        <f>+'PIB_Trimestriel_Brut (2005)'!BJ37*'PIB_Annuel (2016)'!$X602/SUM('PIB_Trimestriel_Brut (2005)'!$BJ37:$BM37)</f>
        <v>2530.3762828234426</v>
      </c>
      <c r="BK41" s="259">
        <f>+'PIB_Trimestriel_Brut (2005)'!BK37*'PIB_Annuel (2016)'!$X602/SUM('PIB_Trimestriel_Brut (2005)'!$BJ37:$BM37)</f>
        <v>4022.8042169359101</v>
      </c>
      <c r="BL41" s="259">
        <f>+'PIB_Trimestriel_Brut (2005)'!BL37*'PIB_Annuel (2016)'!$X602/SUM('PIB_Trimestriel_Brut (2005)'!$BJ37:$BM37)</f>
        <v>3782.0193207331959</v>
      </c>
      <c r="BM41" s="259">
        <f>+'PIB_Trimestriel_Brut (2005)'!BM37*'PIB_Annuel (2016)'!$X602/SUM('PIB_Trimestriel_Brut (2005)'!$BJ37:$BM37)</f>
        <v>2680.5287692463189</v>
      </c>
      <c r="BN41" s="259">
        <f>+'PIB_Trimestriel_Brut (2005)'!BN37*'PIB_Annuel (2016)'!$Y602/SUM('PIB_Trimestriel_Brut (2005)'!$BN37:$BQ37)</f>
        <v>2620.7295161259763</v>
      </c>
      <c r="BO41" s="259">
        <f>+'PIB_Trimestriel_Brut (2005)'!BO37*'PIB_Annuel (2016)'!$Y602/SUM('PIB_Trimestriel_Brut (2005)'!$BN37:$BQ37)</f>
        <v>4300.9199737096123</v>
      </c>
      <c r="BP41" s="259">
        <f>+'PIB_Trimestriel_Brut (2005)'!BP37*'PIB_Annuel (2016)'!$Y602/SUM('PIB_Trimestriel_Brut (2005)'!$BN37:$BQ37)</f>
        <v>4079.9131350268426</v>
      </c>
      <c r="BQ41" s="259">
        <f>+'PIB_Trimestriel_Brut (2005)'!BQ37*'PIB_Annuel (2016)'!$Y602/SUM('PIB_Trimestriel_Brut (2005)'!$BN37:$BQ37)</f>
        <v>2852.4632741032283</v>
      </c>
      <c r="BR41" s="259">
        <f>+'PIB_Trimestriel_Brut (2005)'!BR37*'PIB_Annuel (2016)'!$Z602/SUM('PIB_Trimestriel_Brut (2005)'!$BR37:$BU37)</f>
        <v>2721.470388498145</v>
      </c>
      <c r="BS41" s="259">
        <f>+'PIB_Trimestriel_Brut (2005)'!BS37*'PIB_Annuel (2016)'!$Z602/SUM('PIB_Trimestriel_Brut (2005)'!$BR37:$BU37)</f>
        <v>4381.7826693099551</v>
      </c>
      <c r="BT41" s="259">
        <f>+'PIB_Trimestriel_Brut (2005)'!BT37*'PIB_Annuel (2016)'!$Z602/SUM('PIB_Trimestriel_Brut (2005)'!$BR37:$BU37)</f>
        <v>4145.6070839012846</v>
      </c>
      <c r="BU41" s="259">
        <f>+'PIB_Trimestriel_Brut (2005)'!BU37*'PIB_Annuel (2016)'!$Z602/SUM('PIB_Trimestriel_Brut (2005)'!$BR37:$BU37)</f>
        <v>2937.6978582906149</v>
      </c>
      <c r="BV41" s="185">
        <v>3613.1974725175592</v>
      </c>
      <c r="BW41" s="185">
        <v>3754.6497100797305</v>
      </c>
      <c r="BX41" s="185">
        <v>3650.6479124728839</v>
      </c>
      <c r="BY41" s="185">
        <v>3835.1209049298286</v>
      </c>
      <c r="BZ41" s="171">
        <v>3690.2516664619225</v>
      </c>
      <c r="CA41" s="171">
        <v>4072.6026833990372</v>
      </c>
      <c r="CB41" s="171">
        <v>3953.1403750329705</v>
      </c>
      <c r="CC41" s="171">
        <v>3898.5287907002244</v>
      </c>
      <c r="CD41" s="171">
        <v>3851.5770620229664</v>
      </c>
      <c r="CE41" s="171">
        <v>4259.002710675798</v>
      </c>
      <c r="CF41" s="171">
        <v>4070.5635682479942</v>
      </c>
      <c r="CG41" s="186">
        <v>4066.166707962283</v>
      </c>
      <c r="CH41" s="186">
        <v>3968.9426927867171</v>
      </c>
      <c r="CI41" s="186">
        <v>4212.2168690699546</v>
      </c>
      <c r="CJ41" s="186">
        <v>4035.6960314862408</v>
      </c>
      <c r="CK41" s="186">
        <v>4104.9581324328292</v>
      </c>
      <c r="CL41" s="186">
        <v>4125.5730488427907</v>
      </c>
    </row>
    <row r="42" spans="1:90" ht="15" thickBot="1" x14ac:dyDescent="0.35">
      <c r="A42" s="172" t="s">
        <v>249</v>
      </c>
      <c r="B42" s="259">
        <f>+'PIB_Trimestriel_Brut (2005)'!B38*'PIB_Annuel (2016)'!$I603/SUM('PIB_Trimestriel_Brut (2005)'!$B38:$E38)</f>
        <v>104.11319458565842</v>
      </c>
      <c r="C42" s="259">
        <f>+'PIB_Trimestriel_Brut (2005)'!C38*'PIB_Annuel (2016)'!$I603/SUM('PIB_Trimestriel_Brut (2005)'!$B38:$E38)</f>
        <v>261.78049956915407</v>
      </c>
      <c r="D42" s="259">
        <f>+'PIB_Trimestriel_Brut (2005)'!D38*'PIB_Annuel (2016)'!$I603/SUM('PIB_Trimestriel_Brut (2005)'!$B38:$E38)</f>
        <v>386.41989780894363</v>
      </c>
      <c r="E42" s="259">
        <f>+'PIB_Trimestriel_Brut (2005)'!E38*'PIB_Annuel (2016)'!$I603/SUM('PIB_Trimestriel_Brut (2005)'!$B38:$E38)</f>
        <v>183.95658102999411</v>
      </c>
      <c r="F42" s="259">
        <f>+'PIB_Trimestriel_Brut (2005)'!F38*'PIB_Annuel (2016)'!$J603/SUM('PIB_Trimestriel_Brut (2005)'!$F38:$I38)</f>
        <v>129.87401760660975</v>
      </c>
      <c r="G42" s="259">
        <f>+'PIB_Trimestriel_Brut (2005)'!G38*'PIB_Annuel (2016)'!$J603/SUM('PIB_Trimestriel_Brut (2005)'!$F38:$I38)</f>
        <v>253.9741028588563</v>
      </c>
      <c r="H42" s="259">
        <f>+'PIB_Trimestriel_Brut (2005)'!H38*'PIB_Annuel (2016)'!$J603/SUM('PIB_Trimestriel_Brut (2005)'!$F38:$I38)</f>
        <v>331.35295172465652</v>
      </c>
      <c r="I42" s="259">
        <f>+'PIB_Trimestriel_Brut (2005)'!I38*'PIB_Annuel (2016)'!$J603/SUM('PIB_Trimestriel_Brut (2005)'!$F38:$I38)</f>
        <v>253.36252724497035</v>
      </c>
      <c r="J42" s="259">
        <f>+'PIB_Trimestriel_Brut (2005)'!J38*'PIB_Annuel (2016)'!$K603/SUM('PIB_Trimestriel_Brut (2005)'!$J38:$M38)</f>
        <v>130.71512854331223</v>
      </c>
      <c r="K42" s="259">
        <f>+'PIB_Trimestriel_Brut (2005)'!K38*'PIB_Annuel (2016)'!$K603/SUM('PIB_Trimestriel_Brut (2005)'!$J38:$M38)</f>
        <v>267.4020365237846</v>
      </c>
      <c r="L42" s="259">
        <f>+'PIB_Trimestriel_Brut (2005)'!L38*'PIB_Annuel (2016)'!$K603/SUM('PIB_Trimestriel_Brut (2005)'!$J38:$M38)</f>
        <v>445.74798206441443</v>
      </c>
      <c r="M42" s="259">
        <f>+'PIB_Trimestriel_Brut (2005)'!M38*'PIB_Annuel (2016)'!$K603/SUM('PIB_Trimestriel_Brut (2005)'!$J38:$M38)</f>
        <v>215.63346242749154</v>
      </c>
      <c r="N42" s="259">
        <f>+'PIB_Trimestriel_Brut (2005)'!N38*'PIB_Annuel (2016)'!$L603/SUM('PIB_Trimestriel_Brut (2005)'!$N38:$Q38)</f>
        <v>101.95415528304096</v>
      </c>
      <c r="O42" s="259">
        <f>+'PIB_Trimestriel_Brut (2005)'!O38*'PIB_Annuel (2016)'!$L603/SUM('PIB_Trimestriel_Brut (2005)'!$N38:$Q38)</f>
        <v>218.71691330846423</v>
      </c>
      <c r="P42" s="259">
        <f>+'PIB_Trimestriel_Brut (2005)'!P38*'PIB_Annuel (2016)'!$L603/SUM('PIB_Trimestriel_Brut (2005)'!$N38:$Q38)</f>
        <v>515.48090503515698</v>
      </c>
      <c r="Q42" s="259">
        <f>+'PIB_Trimestriel_Brut (2005)'!Q38*'PIB_Annuel (2016)'!$L603/SUM('PIB_Trimestriel_Brut (2005)'!$N38:$Q38)</f>
        <v>221.36190012102395</v>
      </c>
      <c r="R42" s="259">
        <f>+'PIB_Trimestriel_Brut (2005)'!R38*'PIB_Annuel (2016)'!$M603/SUM('PIB_Trimestriel_Brut (2005)'!$R38:$U38)</f>
        <v>163.32642242904734</v>
      </c>
      <c r="S42" s="259">
        <f>+'PIB_Trimestriel_Brut (2005)'!S38*'PIB_Annuel (2016)'!$M603/SUM('PIB_Trimestriel_Brut (2005)'!$R38:$U38)</f>
        <v>212.23823990304044</v>
      </c>
      <c r="T42" s="259">
        <f>+'PIB_Trimestriel_Brut (2005)'!T38*'PIB_Annuel (2016)'!$M603/SUM('PIB_Trimestriel_Brut (2005)'!$R38:$U38)</f>
        <v>448.71396249925112</v>
      </c>
      <c r="U42" s="259">
        <f>+'PIB_Trimestriel_Brut (2005)'!U38*'PIB_Annuel (2016)'!$M603/SUM('PIB_Trimestriel_Brut (2005)'!$R38:$U38)</f>
        <v>317.05885403651172</v>
      </c>
      <c r="V42" s="259">
        <f>+'PIB_Trimestriel_Brut (2005)'!V38*'PIB_Annuel (2016)'!$N603/SUM('PIB_Trimestriel_Brut (2005)'!$V38:$Y38)</f>
        <v>227.85306659858611</v>
      </c>
      <c r="W42" s="259">
        <f>+'PIB_Trimestriel_Brut (2005)'!W38*'PIB_Annuel (2016)'!$N603/SUM('PIB_Trimestriel_Brut (2005)'!$V38:$Y38)</f>
        <v>294.09834954583806</v>
      </c>
      <c r="X42" s="259">
        <f>+'PIB_Trimestriel_Brut (2005)'!X38*'PIB_Annuel (2016)'!$N603/SUM('PIB_Trimestriel_Brut (2005)'!$V38:$Y38)</f>
        <v>452.47128315456774</v>
      </c>
      <c r="Y42" s="259">
        <f>+'PIB_Trimestriel_Brut (2005)'!Y38*'PIB_Annuel (2016)'!$N603/SUM('PIB_Trimestriel_Brut (2005)'!$V38:$Y38)</f>
        <v>215.74429554964311</v>
      </c>
      <c r="Z42" s="259">
        <f>+'PIB_Trimestriel_Brut (2005)'!Z38*'PIB_Annuel (2016)'!$O603/SUM('PIB_Trimestriel_Brut (2005)'!$Z38:$AC38)</f>
        <v>202.69392434394587</v>
      </c>
      <c r="AA42" s="259">
        <f>+'PIB_Trimestriel_Brut (2005)'!AA38*'PIB_Annuel (2016)'!$O603/SUM('PIB_Trimestriel_Brut (2005)'!$Z38:$AC38)</f>
        <v>272.55941408889282</v>
      </c>
      <c r="AB42" s="259">
        <f>+'PIB_Trimestriel_Brut (2005)'!AB38*'PIB_Annuel (2016)'!$O603/SUM('PIB_Trimestriel_Brut (2005)'!$Z38:$AC38)</f>
        <v>524.32942546841446</v>
      </c>
      <c r="AC42" s="259">
        <f>+'PIB_Trimestriel_Brut (2005)'!AC38*'PIB_Annuel (2016)'!$O603/SUM('PIB_Trimestriel_Brut (2005)'!$Z38:$AC38)</f>
        <v>227.38766807664533</v>
      </c>
      <c r="AD42" s="259">
        <f>+'PIB_Trimestriel_Brut (2005)'!AD38*'PIB_Annuel (2016)'!$P603/SUM('PIB_Trimestriel_Brut (2005)'!$AD38:$AG38)</f>
        <v>173.69633677826127</v>
      </c>
      <c r="AE42" s="259">
        <f>+'PIB_Trimestriel_Brut (2005)'!AE38*'PIB_Annuel (2016)'!$P603/SUM('PIB_Trimestriel_Brut (2005)'!$AD38:$AG38)</f>
        <v>309.72148569269655</v>
      </c>
      <c r="AF42" s="259">
        <f>+'PIB_Trimestriel_Brut (2005)'!AF38*'PIB_Annuel (2016)'!$P603/SUM('PIB_Trimestriel_Brut (2005)'!$AD38:$AG38)</f>
        <v>565.83611643180143</v>
      </c>
      <c r="AG42" s="259">
        <f>+'PIB_Trimestriel_Brut (2005)'!AG38*'PIB_Annuel (2016)'!$P603/SUM('PIB_Trimestriel_Brut (2005)'!$AD38:$AG38)</f>
        <v>228.30338656097328</v>
      </c>
      <c r="AH42" s="259">
        <f>+'PIB_Trimestriel_Brut (2005)'!AH38*'PIB_Annuel (2016)'!$Q603/SUM('PIB_Trimestriel_Brut (2005)'!$AH38:$AK38)</f>
        <v>177.21890298181327</v>
      </c>
      <c r="AI42" s="259">
        <f>+'PIB_Trimestriel_Brut (2005)'!AI38*'PIB_Annuel (2016)'!$Q603/SUM('PIB_Trimestriel_Brut (2005)'!$AH38:$AK38)</f>
        <v>309.66532622535743</v>
      </c>
      <c r="AJ42" s="259">
        <f>+'PIB_Trimestriel_Brut (2005)'!AJ38*'PIB_Annuel (2016)'!$Q603/SUM('PIB_Trimestriel_Brut (2005)'!$AH38:$AK38)</f>
        <v>558.28165680436553</v>
      </c>
      <c r="AK42" s="259">
        <f>+'PIB_Trimestriel_Brut (2005)'!AK38*'PIB_Annuel (2016)'!$Q603/SUM('PIB_Trimestriel_Brut (2005)'!$AH38:$AK38)</f>
        <v>396.48101375595365</v>
      </c>
      <c r="AL42" s="259">
        <f>+'PIB_Trimestriel_Brut (2005)'!AL38*'PIB_Annuel (2016)'!$R603/SUM('PIB_Trimestriel_Brut (2005)'!$AL38:$AO38)</f>
        <v>129.82742947040643</v>
      </c>
      <c r="AM42" s="259">
        <f>+'PIB_Trimestriel_Brut (2005)'!AM38*'PIB_Annuel (2016)'!$R603/SUM('PIB_Trimestriel_Brut (2005)'!$AL38:$AO38)</f>
        <v>322.28264780871092</v>
      </c>
      <c r="AN42" s="259">
        <f>+'PIB_Trimestriel_Brut (2005)'!AN38*'PIB_Annuel (2016)'!$R603/SUM('PIB_Trimestriel_Brut (2005)'!$AL38:$AO38)</f>
        <v>733.86033286212933</v>
      </c>
      <c r="AO42" s="259">
        <f>+'PIB_Trimestriel_Brut (2005)'!AO38*'PIB_Annuel (2016)'!$R603/SUM('PIB_Trimestriel_Brut (2005)'!$AL38:$AO38)</f>
        <v>400.49148781183646</v>
      </c>
      <c r="AP42" s="259">
        <f>+'PIB_Trimestriel_Brut (2005)'!AP38*'PIB_Annuel (2016)'!$S603/SUM('PIB_Trimestriel_Brut (2005)'!$AP38:$AS38)</f>
        <v>179.23401930744566</v>
      </c>
      <c r="AQ42" s="259">
        <f>+'PIB_Trimestriel_Brut (2005)'!AQ38*'PIB_Annuel (2016)'!$S603/SUM('PIB_Trimestriel_Brut (2005)'!$AP38:$AS38)</f>
        <v>397.40511054880722</v>
      </c>
      <c r="AR42" s="259">
        <f>+'PIB_Trimestriel_Brut (2005)'!AR38*'PIB_Annuel (2016)'!$S603/SUM('PIB_Trimestriel_Brut (2005)'!$AP38:$AS38)</f>
        <v>813.86151244231007</v>
      </c>
      <c r="AS42" s="259">
        <f>+'PIB_Trimestriel_Brut (2005)'!AS38*'PIB_Annuel (2016)'!$S603/SUM('PIB_Trimestriel_Brut (2005)'!$AP38:$AS38)</f>
        <v>302.37651673360182</v>
      </c>
      <c r="AT42" s="259">
        <f>+'PIB_Trimestriel_Brut (2005)'!AT38*'PIB_Annuel (2016)'!$T603/SUM('PIB_Trimestriel_Brut (2005)'!$AT38:$AW38)</f>
        <v>189.01313505604298</v>
      </c>
      <c r="AU42" s="259">
        <f>+'PIB_Trimestriel_Brut (2005)'!AU38*'PIB_Annuel (2016)'!$T603/SUM('PIB_Trimestriel_Brut (2005)'!$AT38:$AW38)</f>
        <v>426.99694695905652</v>
      </c>
      <c r="AV42" s="259">
        <f>+'PIB_Trimestriel_Brut (2005)'!AV38*'PIB_Annuel (2016)'!$T603/SUM('PIB_Trimestriel_Brut (2005)'!$AT38:$AW38)</f>
        <v>867.99900733094205</v>
      </c>
      <c r="AW42" s="259">
        <f>+'PIB_Trimestriel_Brut (2005)'!AW38*'PIB_Annuel (2016)'!$T603/SUM('PIB_Trimestriel_Brut (2005)'!$AT38:$AW38)</f>
        <v>325.59520298217666</v>
      </c>
      <c r="AX42" s="259">
        <f>+'PIB_Trimestriel_Brut (2005)'!AX38*'PIB_Annuel (2016)'!$U603/SUM('PIB_Trimestriel_Brut (2005)'!$AX38:$BA38)</f>
        <v>259.66191385745702</v>
      </c>
      <c r="AY42" s="259">
        <f>+'PIB_Trimestriel_Brut (2005)'!AY38*'PIB_Annuel (2016)'!$U603/SUM('PIB_Trimestriel_Brut (2005)'!$AX38:$BA38)</f>
        <v>626.04720427628467</v>
      </c>
      <c r="AZ42" s="259">
        <f>+'PIB_Trimestriel_Brut (2005)'!AZ38*'PIB_Annuel (2016)'!$U603/SUM('PIB_Trimestriel_Brut (2005)'!$AX38:$BA38)</f>
        <v>776.09844040538894</v>
      </c>
      <c r="BA42" s="259">
        <f>+'PIB_Trimestriel_Brut (2005)'!BA38*'PIB_Annuel (2016)'!$U603/SUM('PIB_Trimestriel_Brut (2005)'!$AX38:$BA38)</f>
        <v>249.97025392836079</v>
      </c>
      <c r="BB42" s="259">
        <f>+'PIB_Trimestriel_Brut (2005)'!BB38*'PIB_Annuel (2016)'!$V603/SUM('PIB_Trimestriel_Brut (2005)'!$BB38:$BE38)</f>
        <v>323.32645559327102</v>
      </c>
      <c r="BC42" s="259">
        <f>+'PIB_Trimestriel_Brut (2005)'!BC38*'PIB_Annuel (2016)'!$V603/SUM('PIB_Trimestriel_Brut (2005)'!$BB38:$BE38)</f>
        <v>541.66710499384772</v>
      </c>
      <c r="BD42" s="259">
        <f>+'PIB_Trimestriel_Brut (2005)'!BD38*'PIB_Annuel (2016)'!$V603/SUM('PIB_Trimestriel_Brut (2005)'!$BB38:$BE38)</f>
        <v>769.22743797640703</v>
      </c>
      <c r="BE42" s="259">
        <f>+'PIB_Trimestriel_Brut (2005)'!BE38*'PIB_Annuel (2016)'!$V603/SUM('PIB_Trimestriel_Brut (2005)'!$BB38:$BE38)</f>
        <v>391.76055080090646</v>
      </c>
      <c r="BF42" s="259">
        <f>+'PIB_Trimestriel_Brut (2005)'!BF38*'PIB_Annuel (2016)'!$W603/SUM('PIB_Trimestriel_Brut (2005)'!$BF38:$BI38)</f>
        <v>354.17207675055386</v>
      </c>
      <c r="BG42" s="259">
        <f>+'PIB_Trimestriel_Brut (2005)'!BG38*'PIB_Annuel (2016)'!$W603/SUM('PIB_Trimestriel_Brut (2005)'!$BF38:$BI38)</f>
        <v>480.92653372314612</v>
      </c>
      <c r="BH42" s="259">
        <f>+'PIB_Trimestriel_Brut (2005)'!BH38*'PIB_Annuel (2016)'!$W603/SUM('PIB_Trimestriel_Brut (2005)'!$BF38:$BI38)</f>
        <v>900.4732804265542</v>
      </c>
      <c r="BI42" s="259">
        <f>+'PIB_Trimestriel_Brut (2005)'!BI38*'PIB_Annuel (2016)'!$W603/SUM('PIB_Trimestriel_Brut (2005)'!$BF38:$BI38)</f>
        <v>406.93650245341468</v>
      </c>
      <c r="BJ42" s="259">
        <f>+'PIB_Trimestriel_Brut (2005)'!BJ38*'PIB_Annuel (2016)'!$X603/SUM('PIB_Trimestriel_Brut (2005)'!$BJ38:$BM38)</f>
        <v>310.74017382754801</v>
      </c>
      <c r="BK42" s="259">
        <f>+'PIB_Trimestriel_Brut (2005)'!BK38*'PIB_Annuel (2016)'!$X603/SUM('PIB_Trimestriel_Brut (2005)'!$BJ38:$BM38)</f>
        <v>490.30960531868971</v>
      </c>
      <c r="BL42" s="259">
        <f>+'PIB_Trimestriel_Brut (2005)'!BL38*'PIB_Annuel (2016)'!$X603/SUM('PIB_Trimestriel_Brut (2005)'!$BJ38:$BM38)</f>
        <v>850.11856584786381</v>
      </c>
      <c r="BM42" s="259">
        <f>+'PIB_Trimestriel_Brut (2005)'!BM38*'PIB_Annuel (2016)'!$X603/SUM('PIB_Trimestriel_Brut (2005)'!$BJ38:$BM38)</f>
        <v>589.30075549969661</v>
      </c>
      <c r="BN42" s="259">
        <f>+'PIB_Trimestriel_Brut (2005)'!BN38*'PIB_Annuel (2016)'!$Y603/SUM('PIB_Trimestriel_Brut (2005)'!$BN38:$BQ38)</f>
        <v>287.17719145723299</v>
      </c>
      <c r="BO42" s="259">
        <f>+'PIB_Trimestriel_Brut (2005)'!BO38*'PIB_Annuel (2016)'!$Y603/SUM('PIB_Trimestriel_Brut (2005)'!$BN38:$BQ38)</f>
        <v>520.45084403617329</v>
      </c>
      <c r="BP42" s="259">
        <f>+'PIB_Trimestriel_Brut (2005)'!BP38*'PIB_Annuel (2016)'!$Y603/SUM('PIB_Trimestriel_Brut (2005)'!$BN38:$BQ38)</f>
        <v>1117.672731254286</v>
      </c>
      <c r="BQ42" s="259">
        <f>+'PIB_Trimestriel_Brut (2005)'!BQ38*'PIB_Annuel (2016)'!$Y603/SUM('PIB_Trimestriel_Brut (2005)'!$BN38:$BQ38)</f>
        <v>432.58943791940152</v>
      </c>
      <c r="BR42" s="259">
        <f>+'PIB_Trimestriel_Brut (2005)'!BR38*'PIB_Annuel (2016)'!$Z603/SUM('PIB_Trimestriel_Brut (2005)'!$BR38:$BU38)</f>
        <v>400.19123876319537</v>
      </c>
      <c r="BS42" s="259">
        <f>+'PIB_Trimestriel_Brut (2005)'!BS38*'PIB_Annuel (2016)'!$Z603/SUM('PIB_Trimestriel_Brut (2005)'!$BR38:$BU38)</f>
        <v>437.52628517699003</v>
      </c>
      <c r="BT42" s="259">
        <f>+'PIB_Trimestriel_Brut (2005)'!BT38*'PIB_Annuel (2016)'!$Z603/SUM('PIB_Trimestriel_Brut (2005)'!$BR38:$BU38)</f>
        <v>1182.8104640599563</v>
      </c>
      <c r="BU42" s="259">
        <f>+'PIB_Trimestriel_Brut (2005)'!BU38*'PIB_Annuel (2016)'!$Z603/SUM('PIB_Trimestriel_Brut (2005)'!$BR38:$BU38)</f>
        <v>409.01701199985825</v>
      </c>
      <c r="BV42" s="185">
        <v>624.29493902018567</v>
      </c>
      <c r="BW42" s="185">
        <v>520.54215596346967</v>
      </c>
      <c r="BX42" s="185">
        <v>536.23302985314876</v>
      </c>
      <c r="BY42" s="185">
        <v>749.89987516319536</v>
      </c>
      <c r="BZ42" s="171">
        <v>608.01178825753095</v>
      </c>
      <c r="CA42" s="171">
        <v>601.70615531073145</v>
      </c>
      <c r="CB42" s="171">
        <v>585.84576363336021</v>
      </c>
      <c r="CC42" s="171">
        <v>746.63553357102137</v>
      </c>
      <c r="CD42" s="171">
        <v>580.10702097997375</v>
      </c>
      <c r="CE42" s="171">
        <v>649.60210032871271</v>
      </c>
      <c r="CF42" s="171">
        <v>597.53552075749872</v>
      </c>
      <c r="CG42" s="186">
        <v>810.96421350203866</v>
      </c>
      <c r="CH42" s="186">
        <v>668.50648178320921</v>
      </c>
      <c r="CI42" s="186">
        <v>559.46004338455703</v>
      </c>
      <c r="CJ42" s="186">
        <v>558.86769022054875</v>
      </c>
      <c r="CK42" s="186">
        <v>876.41835828525143</v>
      </c>
      <c r="CL42" s="186">
        <v>612.65433199166694</v>
      </c>
    </row>
    <row r="43" spans="1:90" ht="15.6" thickTop="1" thickBot="1" x14ac:dyDescent="0.35">
      <c r="A43" s="168" t="s">
        <v>369</v>
      </c>
      <c r="B43" s="258">
        <f>+'PIB_Trimestriel_Brut (2005)'!B39*'PIB_Annuel (2016)'!$I604/SUM('PIB_Trimestriel_Brut (2005)'!$B39:$E39)</f>
        <v>366.57431002252389</v>
      </c>
      <c r="C43" s="258">
        <f>+'PIB_Trimestriel_Brut (2005)'!C39*'PIB_Annuel (2016)'!$I604/SUM('PIB_Trimestriel_Brut (2005)'!$B39:$E39)</f>
        <v>367.82521137948635</v>
      </c>
      <c r="D43" s="258">
        <f>+'PIB_Trimestriel_Brut (2005)'!D39*'PIB_Annuel (2016)'!$I604/SUM('PIB_Trimestriel_Brut (2005)'!$B39:$E39)</f>
        <v>370.32868061409761</v>
      </c>
      <c r="E43" s="258">
        <f>+'PIB_Trimestriel_Brut (2005)'!E39*'PIB_Annuel (2016)'!$I604/SUM('PIB_Trimestriel_Brut (2005)'!$B39:$E39)</f>
        <v>374.08758024336817</v>
      </c>
      <c r="F43" s="258">
        <f>+'PIB_Trimestriel_Brut (2005)'!F39*'PIB_Annuel (2016)'!$J604/SUM('PIB_Trimestriel_Brut (2005)'!$F39:$I39)</f>
        <v>398.41317757097715</v>
      </c>
      <c r="G43" s="258">
        <f>+'PIB_Trimestriel_Brut (2005)'!G39*'PIB_Annuel (2016)'!$J604/SUM('PIB_Trimestriel_Brut (2005)'!$F39:$I39)</f>
        <v>402.96251373243166</v>
      </c>
      <c r="H43" s="258">
        <f>+'PIB_Trimestriel_Brut (2005)'!H39*'PIB_Annuel (2016)'!$J604/SUM('PIB_Trimestriel_Brut (2005)'!$F39:$I39)</f>
        <v>406.92946211877029</v>
      </c>
      <c r="I43" s="258">
        <f>+'PIB_Trimestriel_Brut (2005)'!I39*'PIB_Annuel (2016)'!$J604/SUM('PIB_Trimestriel_Brut (2005)'!$F39:$I39)</f>
        <v>410.4776858503613</v>
      </c>
      <c r="J43" s="258">
        <f>+'PIB_Trimestriel_Brut (2005)'!J39*'PIB_Annuel (2016)'!$K604/SUM('PIB_Trimestriel_Brut (2005)'!$J39:$M39)</f>
        <v>427.06061201959642</v>
      </c>
      <c r="K43" s="258">
        <f>+'PIB_Trimestriel_Brut (2005)'!K39*'PIB_Annuel (2016)'!$K604/SUM('PIB_Trimestriel_Brut (2005)'!$J39:$M39)</f>
        <v>433.42141437098718</v>
      </c>
      <c r="L43" s="258">
        <f>+'PIB_Trimestriel_Brut (2005)'!L39*'PIB_Annuel (2016)'!$K604/SUM('PIB_Trimestriel_Brut (2005)'!$J39:$M39)</f>
        <v>442.35841105245555</v>
      </c>
      <c r="M43" s="258">
        <f>+'PIB_Trimestriel_Brut (2005)'!M39*'PIB_Annuel (2016)'!$K604/SUM('PIB_Trimestriel_Brut (2005)'!$J39:$M39)</f>
        <v>453.90926241533299</v>
      </c>
      <c r="N43" s="258">
        <f>+'PIB_Trimestriel_Brut (2005)'!N39*'PIB_Annuel (2016)'!$L604/SUM('PIB_Trimestriel_Brut (2005)'!$N39:$Q39)</f>
        <v>438.26435075979822</v>
      </c>
      <c r="O43" s="258">
        <f>+'PIB_Trimestriel_Brut (2005)'!O39*'PIB_Annuel (2016)'!$L604/SUM('PIB_Trimestriel_Brut (2005)'!$N39:$Q39)</f>
        <v>450.64401645964944</v>
      </c>
      <c r="P43" s="258">
        <f>+'PIB_Trimestriel_Brut (2005)'!P39*'PIB_Annuel (2016)'!$L604/SUM('PIB_Trimestriel_Brut (2005)'!$N39:$Q39)</f>
        <v>461.72824710772437</v>
      </c>
      <c r="Q43" s="258">
        <f>+'PIB_Trimestriel_Brut (2005)'!Q39*'PIB_Annuel (2016)'!$L604/SUM('PIB_Trimestriel_Brut (2005)'!$N39:$Q39)</f>
        <v>471.50844439223249</v>
      </c>
      <c r="R43" s="258">
        <f>+'PIB_Trimestriel_Brut (2005)'!R39*'PIB_Annuel (2016)'!$M604/SUM('PIB_Trimestriel_Brut (2005)'!$R39:$U39)</f>
        <v>424.64720296281405</v>
      </c>
      <c r="S43" s="258">
        <f>+'PIB_Trimestriel_Brut (2005)'!S39*'PIB_Annuel (2016)'!$M604/SUM('PIB_Trimestriel_Brut (2005)'!$R39:$U39)</f>
        <v>429.50284957738313</v>
      </c>
      <c r="T43" s="258">
        <f>+'PIB_Trimestriel_Brut (2005)'!T39*'PIB_Annuel (2016)'!$M604/SUM('PIB_Trimestriel_Brut (2005)'!$R39:$U39)</f>
        <v>431.53225276569992</v>
      </c>
      <c r="U43" s="258">
        <f>+'PIB_Trimestriel_Brut (2005)'!U39*'PIB_Annuel (2016)'!$M604/SUM('PIB_Trimestriel_Brut (2005)'!$R39:$U39)</f>
        <v>430.25661384655371</v>
      </c>
      <c r="V43" s="258">
        <f>+'PIB_Trimestriel_Brut (2005)'!V39*'PIB_Annuel (2016)'!$N604/SUM('PIB_Trimestriel_Brut (2005)'!$V39:$Y39)</f>
        <v>492.63081056558008</v>
      </c>
      <c r="W43" s="258">
        <f>+'PIB_Trimestriel_Brut (2005)'!W39*'PIB_Annuel (2016)'!$N604/SUM('PIB_Trimestriel_Brut (2005)'!$V39:$Y39)</f>
        <v>485.06533964208887</v>
      </c>
      <c r="X43" s="258">
        <f>+'PIB_Trimestriel_Brut (2005)'!X39*'PIB_Annuel (2016)'!$N604/SUM('PIB_Trimestriel_Brut (2005)'!$V39:$Y39)</f>
        <v>476.65084980876208</v>
      </c>
      <c r="Y43" s="258">
        <f>+'PIB_Trimestriel_Brut (2005)'!Y39*'PIB_Annuel (2016)'!$N604/SUM('PIB_Trimestriel_Brut (2005)'!$V39:$Y39)</f>
        <v>465.61704182538904</v>
      </c>
      <c r="Z43" s="258">
        <f>+'PIB_Trimestriel_Brut (2005)'!Z39*'PIB_Annuel (2016)'!$O604/SUM('PIB_Trimestriel_Brut (2005)'!$Z39:$AC39)</f>
        <v>493.81736118742481</v>
      </c>
      <c r="AA43" s="258">
        <f>+'PIB_Trimestriel_Brut (2005)'!AA39*'PIB_Annuel (2016)'!$O604/SUM('PIB_Trimestriel_Brut (2005)'!$Z39:$AC39)</f>
        <v>480.17881090459235</v>
      </c>
      <c r="AB43" s="258">
        <f>+'PIB_Trimestriel_Brut (2005)'!AB39*'PIB_Annuel (2016)'!$O604/SUM('PIB_Trimestriel_Brut (2005)'!$Z39:$AC39)</f>
        <v>477.21290124920222</v>
      </c>
      <c r="AC43" s="258">
        <f>+'PIB_Trimestriel_Brut (2005)'!AC39*'PIB_Annuel (2016)'!$O604/SUM('PIB_Trimestriel_Brut (2005)'!$Z39:$AC39)</f>
        <v>487.04628012194968</v>
      </c>
      <c r="AD43" s="258">
        <f>+'PIB_Trimestriel_Brut (2005)'!AD39*'PIB_Annuel (2016)'!$P604/SUM('PIB_Trimestriel_Brut (2005)'!$AD39:$AG39)</f>
        <v>481.17446748431394</v>
      </c>
      <c r="AE43" s="258">
        <f>+'PIB_Trimestriel_Brut (2005)'!AE39*'PIB_Annuel (2016)'!$P604/SUM('PIB_Trimestriel_Brut (2005)'!$AD39:$AG39)</f>
        <v>495.81100743427822</v>
      </c>
      <c r="AF43" s="258">
        <f>+'PIB_Trimestriel_Brut (2005)'!AF39*'PIB_Annuel (2016)'!$P604/SUM('PIB_Trimestriel_Brut (2005)'!$AD39:$AG39)</f>
        <v>504.93321440688123</v>
      </c>
      <c r="AG43" s="258">
        <f>+'PIB_Trimestriel_Brut (2005)'!AG39*'PIB_Annuel (2016)'!$P604/SUM('PIB_Trimestriel_Brut (2005)'!$AD39:$AG39)</f>
        <v>508.90051020731164</v>
      </c>
      <c r="AH43" s="258">
        <f>+'PIB_Trimestriel_Brut (2005)'!AH39*'PIB_Annuel (2016)'!$Q604/SUM('PIB_Trimestriel_Brut (2005)'!$AH39:$AK39)</f>
        <v>529.65860292235448</v>
      </c>
      <c r="AI43" s="258">
        <f>+'PIB_Trimestriel_Brut (2005)'!AI39*'PIB_Annuel (2016)'!$Q604/SUM('PIB_Trimestriel_Brut (2005)'!$AH39:$AK39)</f>
        <v>535.56634828289941</v>
      </c>
      <c r="AJ43" s="258">
        <f>+'PIB_Trimestriel_Brut (2005)'!AJ39*'PIB_Annuel (2016)'!$Q604/SUM('PIB_Trimestriel_Brut (2005)'!$AH39:$AK39)</f>
        <v>548.63487254104245</v>
      </c>
      <c r="AK43" s="258">
        <f>+'PIB_Trimestriel_Brut (2005)'!AK39*'PIB_Annuel (2016)'!$Q604/SUM('PIB_Trimestriel_Brut (2005)'!$AH39:$AK39)</f>
        <v>568.9439603245695</v>
      </c>
      <c r="AL43" s="258">
        <f>+'PIB_Trimestriel_Brut (2005)'!AL39*'PIB_Annuel (2016)'!$R604/SUM('PIB_Trimestriel_Brut (2005)'!$AL39:$AO39)</f>
        <v>565.32238900681045</v>
      </c>
      <c r="AM43" s="258">
        <f>+'PIB_Trimestriel_Brut (2005)'!AM39*'PIB_Annuel (2016)'!$R604/SUM('PIB_Trimestriel_Brut (2005)'!$AL39:$AO39)</f>
        <v>586.47738575057656</v>
      </c>
      <c r="AN43" s="258">
        <f>+'PIB_Trimestriel_Brut (2005)'!AN39*'PIB_Annuel (2016)'!$R604/SUM('PIB_Trimestriel_Brut (2005)'!$AL39:$AO39)</f>
        <v>602.40070147851497</v>
      </c>
      <c r="AO43" s="258">
        <f>+'PIB_Trimestriel_Brut (2005)'!AO39*'PIB_Annuel (2016)'!$R604/SUM('PIB_Trimestriel_Brut (2005)'!$AL39:$AO39)</f>
        <v>613.01532076248486</v>
      </c>
      <c r="AP43" s="258">
        <f>+'PIB_Trimestriel_Brut (2005)'!AP39*'PIB_Annuel (2016)'!$S604/SUM('PIB_Trimestriel_Brut (2005)'!$AP39:$AS39)</f>
        <v>583.21811354006206</v>
      </c>
      <c r="AQ43" s="258">
        <f>+'PIB_Trimestriel_Brut (2005)'!AQ39*'PIB_Annuel (2016)'!$S604/SUM('PIB_Trimestriel_Brut (2005)'!$AP39:$AS39)</f>
        <v>588.7365424305741</v>
      </c>
      <c r="AR43" s="258">
        <f>+'PIB_Trimestriel_Brut (2005)'!AR39*'PIB_Annuel (2016)'!$S604/SUM('PIB_Trimestriel_Brut (2005)'!$AP39:$AS39)</f>
        <v>594.81997142654313</v>
      </c>
      <c r="AS43" s="258">
        <f>+'PIB_Trimestriel_Brut (2005)'!AS39*'PIB_Annuel (2016)'!$S604/SUM('PIB_Trimestriel_Brut (2005)'!$AP39:$AS39)</f>
        <v>601.47267675576984</v>
      </c>
      <c r="AT43" s="258">
        <f>+'PIB_Trimestriel_Brut (2005)'!AT39*'PIB_Annuel (2016)'!$T604/SUM('PIB_Trimestriel_Brut (2005)'!$AT39:$AW39)</f>
        <v>634.27293915377697</v>
      </c>
      <c r="AU43" s="258">
        <f>+'PIB_Trimestriel_Brut (2005)'!AU39*'PIB_Annuel (2016)'!$T604/SUM('PIB_Trimestriel_Brut (2005)'!$AT39:$AW39)</f>
        <v>641.09658847749415</v>
      </c>
      <c r="AV43" s="258">
        <f>+'PIB_Trimestriel_Brut (2005)'!AV39*'PIB_Annuel (2016)'!$T604/SUM('PIB_Trimestriel_Brut (2005)'!$AT39:$AW39)</f>
        <v>647.20896935098904</v>
      </c>
      <c r="AW43" s="258">
        <f>+'PIB_Trimestriel_Brut (2005)'!AW39*'PIB_Annuel (2016)'!$T604/SUM('PIB_Trimestriel_Brut (2005)'!$AT39:$AW39)</f>
        <v>652.61571680576924</v>
      </c>
      <c r="AX43" s="258">
        <f>+'PIB_Trimestriel_Brut (2005)'!AX39*'PIB_Annuel (2016)'!$U604/SUM('PIB_Trimestriel_Brut (2005)'!$AX39:$BA39)</f>
        <v>646.62151791871167</v>
      </c>
      <c r="AY43" s="258">
        <f>+'PIB_Trimestriel_Brut (2005)'!AY39*'PIB_Annuel (2016)'!$U604/SUM('PIB_Trimestriel_Brut (2005)'!$AX39:$BA39)</f>
        <v>657.817373248443</v>
      </c>
      <c r="AZ43" s="258">
        <f>+'PIB_Trimestriel_Brut (2005)'!AZ39*'PIB_Annuel (2016)'!$U604/SUM('PIB_Trimestriel_Brut (2005)'!$AX39:$BA39)</f>
        <v>675.73274879683458</v>
      </c>
      <c r="BA43" s="258">
        <f>+'PIB_Trimestriel_Brut (2005)'!BA39*'PIB_Annuel (2016)'!$U604/SUM('PIB_Trimestriel_Brut (2005)'!$AX39:$BA39)</f>
        <v>700.56976301311204</v>
      </c>
      <c r="BB43" s="258">
        <f>+'PIB_Trimestriel_Brut (2005)'!BB39*'PIB_Annuel (2016)'!$V604/SUM('PIB_Trimestriel_Brut (2005)'!$BB39:$BE39)</f>
        <v>670.09244250951099</v>
      </c>
      <c r="BC43" s="258">
        <f>+'PIB_Trimestriel_Brut (2005)'!BC39*'PIB_Annuel (2016)'!$V604/SUM('PIB_Trimestriel_Brut (2005)'!$BB39:$BE39)</f>
        <v>694.22400044389826</v>
      </c>
      <c r="BD43" s="258">
        <f>+'PIB_Trimestriel_Brut (2005)'!BD39*'PIB_Annuel (2016)'!$V604/SUM('PIB_Trimestriel_Brut (2005)'!$BB39:$BE39)</f>
        <v>712.23416902070539</v>
      </c>
      <c r="BE43" s="258">
        <f>+'PIB_Trimestriel_Brut (2005)'!BE39*'PIB_Annuel (2016)'!$V604/SUM('PIB_Trimestriel_Brut (2005)'!$BB39:$BE39)</f>
        <v>722.8208566626721</v>
      </c>
      <c r="BF43" s="258">
        <f>+'PIB_Trimestriel_Brut (2005)'!BF39*'PIB_Annuel (2016)'!$W604/SUM('PIB_Trimestriel_Brut (2005)'!$BF39:$BI39)</f>
        <v>777.00112625085603</v>
      </c>
      <c r="BG43" s="258">
        <f>+'PIB_Trimestriel_Brut (2005)'!BG39*'PIB_Annuel (2016)'!$W604/SUM('PIB_Trimestriel_Brut (2005)'!$BF39:$BI39)</f>
        <v>779.17929700333298</v>
      </c>
      <c r="BH43" s="258">
        <f>+'PIB_Trimestriel_Brut (2005)'!BH39*'PIB_Annuel (2016)'!$W604/SUM('PIB_Trimestriel_Brut (2005)'!$BF39:$BI39)</f>
        <v>782.91457557534977</v>
      </c>
      <c r="BI43" s="258">
        <f>+'PIB_Trimestriel_Brut (2005)'!BI39*'PIB_Annuel (2016)'!$W604/SUM('PIB_Trimestriel_Brut (2005)'!$BF39:$BI39)</f>
        <v>789.13982378235096</v>
      </c>
      <c r="BJ43" s="258">
        <f>+'PIB_Trimestriel_Brut (2005)'!BJ39*'PIB_Annuel (2016)'!$X604/SUM('PIB_Trimestriel_Brut (2005)'!$BJ39:$BM39)</f>
        <v>863.58543871714858</v>
      </c>
      <c r="BK43" s="258">
        <f>+'PIB_Trimestriel_Brut (2005)'!BK39*'PIB_Annuel (2016)'!$X604/SUM('PIB_Trimestriel_Brut (2005)'!$BJ39:$BM39)</f>
        <v>878.22980930441963</v>
      </c>
      <c r="BL43" s="258">
        <f>+'PIB_Trimestriel_Brut (2005)'!BL39*'PIB_Annuel (2016)'!$X604/SUM('PIB_Trimestriel_Brut (2005)'!$BJ39:$BM39)</f>
        <v>896.08337824034186</v>
      </c>
      <c r="BM43" s="258">
        <f>+'PIB_Trimestriel_Brut (2005)'!BM39*'PIB_Annuel (2016)'!$X604/SUM('PIB_Trimestriel_Brut (2005)'!$BJ39:$BM39)</f>
        <v>915.75141016002124</v>
      </c>
      <c r="BN43" s="258">
        <f>+'PIB_Trimestriel_Brut (2005)'!BN39*'PIB_Annuel (2016)'!$Y604/SUM('PIB_Trimestriel_Brut (2005)'!$BN39:$BQ39)</f>
        <v>887.56730142201422</v>
      </c>
      <c r="BO43" s="258">
        <f>+'PIB_Trimestriel_Brut (2005)'!BO39*'PIB_Annuel (2016)'!$Y604/SUM('PIB_Trimestriel_Brut (2005)'!$BN39:$BQ39)</f>
        <v>900.93883961646259</v>
      </c>
      <c r="BP43" s="258">
        <f>+'PIB_Trimestriel_Brut (2005)'!BP39*'PIB_Annuel (2016)'!$Y604/SUM('PIB_Trimestriel_Brut (2005)'!$BN39:$BQ39)</f>
        <v>910.89048350418625</v>
      </c>
      <c r="BQ43" s="258">
        <f>+'PIB_Trimestriel_Brut (2005)'!BQ39*'PIB_Annuel (2016)'!$Y604/SUM('PIB_Trimestriel_Brut (2005)'!$BN39:$BQ39)</f>
        <v>919.12383793336835</v>
      </c>
      <c r="BR43" s="258">
        <f>+'PIB_Trimestriel_Brut (2005)'!BR39*'PIB_Annuel (2016)'!$Z604/SUM('PIB_Trimestriel_Brut (2005)'!$BR39:$BU39)</f>
        <v>956.56006165826068</v>
      </c>
      <c r="BS43" s="258">
        <f>+'PIB_Trimestriel_Brut (2005)'!BS39*'PIB_Annuel (2016)'!$Z604/SUM('PIB_Trimestriel_Brut (2005)'!$BR39:$BU39)</f>
        <v>967.43063792967098</v>
      </c>
      <c r="BT43" s="258">
        <f>+'PIB_Trimestriel_Brut (2005)'!BT39*'PIB_Annuel (2016)'!$Z604/SUM('PIB_Trimestriel_Brut (2005)'!$BR39:$BU39)</f>
        <v>980.33722538623351</v>
      </c>
      <c r="BU43" s="258">
        <f>+'PIB_Trimestriel_Brut (2005)'!BU39*'PIB_Annuel (2016)'!$Z604/SUM('PIB_Trimestriel_Brut (2005)'!$BR39:$BU39)</f>
        <v>994.69907502583465</v>
      </c>
      <c r="BV43" s="183">
        <v>982.47923695838779</v>
      </c>
      <c r="BW43" s="183">
        <v>1029.6537668690082</v>
      </c>
      <c r="BX43" s="183">
        <v>1080.3085138661338</v>
      </c>
      <c r="BY43" s="183">
        <v>894.0924823064679</v>
      </c>
      <c r="BZ43" s="176">
        <v>988.08681579415145</v>
      </c>
      <c r="CA43" s="176">
        <v>1099.5952502192047</v>
      </c>
      <c r="CB43" s="176">
        <v>1135.1903834877746</v>
      </c>
      <c r="CC43" s="176">
        <v>1005.6446308981525</v>
      </c>
      <c r="CD43" s="176">
        <v>1024.0084502681268</v>
      </c>
      <c r="CE43" s="176">
        <v>1132.9945583440472</v>
      </c>
      <c r="CF43" s="176">
        <v>1162.2781055093408</v>
      </c>
      <c r="CG43" s="184">
        <v>1046.7897021069261</v>
      </c>
      <c r="CH43" s="184">
        <v>981.40967965919344</v>
      </c>
      <c r="CI43" s="184">
        <v>1049.7948697314228</v>
      </c>
      <c r="CJ43" s="184">
        <v>1124.0157529909256</v>
      </c>
      <c r="CK43" s="184">
        <v>977.00144850636036</v>
      </c>
      <c r="CL43" s="184">
        <v>1070.0542139635502</v>
      </c>
    </row>
    <row r="44" spans="1:90" ht="15" thickTop="1" x14ac:dyDescent="0.3">
      <c r="A44" s="169" t="s">
        <v>251</v>
      </c>
      <c r="B44" s="259">
        <f>+'PIB_Trimestriel_Brut (2005)'!B40*'PIB_Annuel (2016)'!$I605/SUM('PIB_Trimestriel_Brut (2005)'!$B40:$E40)</f>
        <v>274.08685982920537</v>
      </c>
      <c r="C44" s="259">
        <f>+'PIB_Trimestriel_Brut (2005)'!C40*'PIB_Annuel (2016)'!$I605/SUM('PIB_Trimestriel_Brut (2005)'!$B40:$E40)</f>
        <v>389.59839928090491</v>
      </c>
      <c r="D44" s="259">
        <f>+'PIB_Trimestriel_Brut (2005)'!D40*'PIB_Annuel (2016)'!$I605/SUM('PIB_Trimestriel_Brut (2005)'!$B40:$E40)</f>
        <v>223.91738782583559</v>
      </c>
      <c r="E44" s="259">
        <f>+'PIB_Trimestriel_Brut (2005)'!E40*'PIB_Annuel (2016)'!$I605/SUM('PIB_Trimestriel_Brut (2005)'!$B40:$E40)</f>
        <v>173.24473941311695</v>
      </c>
      <c r="F44" s="259">
        <f>+'PIB_Trimestriel_Brut (2005)'!F40*'PIB_Annuel (2016)'!$J605/SUM('PIB_Trimestriel_Brut (2005)'!$F40:$I40)</f>
        <v>229.22489312396465</v>
      </c>
      <c r="G44" s="259">
        <f>+'PIB_Trimestriel_Brut (2005)'!G40*'PIB_Annuel (2016)'!$J605/SUM('PIB_Trimestriel_Brut (2005)'!$F40:$I40)</f>
        <v>380.02934803254101</v>
      </c>
      <c r="H44" s="259">
        <f>+'PIB_Trimestriel_Brut (2005)'!H40*'PIB_Annuel (2016)'!$J605/SUM('PIB_Trimestriel_Brut (2005)'!$F40:$I40)</f>
        <v>302.96861678673366</v>
      </c>
      <c r="I44" s="259">
        <f>+'PIB_Trimestriel_Brut (2005)'!I40*'PIB_Annuel (2016)'!$J605/SUM('PIB_Trimestriel_Brut (2005)'!$F40:$I40)</f>
        <v>249.03623763747754</v>
      </c>
      <c r="J44" s="259">
        <f>+'PIB_Trimestriel_Brut (2005)'!J40*'PIB_Annuel (2016)'!$K605/SUM('PIB_Trimestriel_Brut (2005)'!$J40:$M40)</f>
        <v>344.60789287942856</v>
      </c>
      <c r="K44" s="259">
        <f>+'PIB_Trimestriel_Brut (2005)'!K40*'PIB_Annuel (2016)'!$K605/SUM('PIB_Trimestriel_Brut (2005)'!$J40:$M40)</f>
        <v>368.95170985804305</v>
      </c>
      <c r="L44" s="259">
        <f>+'PIB_Trimestriel_Brut (2005)'!L40*'PIB_Annuel (2016)'!$K605/SUM('PIB_Trimestriel_Brut (2005)'!$J40:$M40)</f>
        <v>294.87573736243297</v>
      </c>
      <c r="M44" s="259">
        <f>+'PIB_Trimestriel_Brut (2005)'!M40*'PIB_Annuel (2016)'!$K605/SUM('PIB_Trimestriel_Brut (2005)'!$J40:$M40)</f>
        <v>251.7892582189321</v>
      </c>
      <c r="N44" s="259">
        <f>+'PIB_Trimestriel_Brut (2005)'!N40*'PIB_Annuel (2016)'!$L605/SUM('PIB_Trimestriel_Brut (2005)'!$N40:$Q40)</f>
        <v>332.88579345245614</v>
      </c>
      <c r="O44" s="259">
        <f>+'PIB_Trimestriel_Brut (2005)'!O40*'PIB_Annuel (2016)'!$L605/SUM('PIB_Trimestriel_Brut (2005)'!$N40:$Q40)</f>
        <v>387.24130185197487</v>
      </c>
      <c r="P44" s="259">
        <f>+'PIB_Trimestriel_Brut (2005)'!P40*'PIB_Annuel (2016)'!$L605/SUM('PIB_Trimestriel_Brut (2005)'!$N40:$Q40)</f>
        <v>261.29286971032354</v>
      </c>
      <c r="Q44" s="259">
        <f>+'PIB_Trimestriel_Brut (2005)'!Q40*'PIB_Annuel (2016)'!$L605/SUM('PIB_Trimestriel_Brut (2005)'!$N40:$Q40)</f>
        <v>325.71625298306731</v>
      </c>
      <c r="R44" s="259">
        <f>+'PIB_Trimestriel_Brut (2005)'!R40*'PIB_Annuel (2016)'!$M605/SUM('PIB_Trimestriel_Brut (2005)'!$R40:$U40)</f>
        <v>242.00138873907346</v>
      </c>
      <c r="S44" s="259">
        <f>+'PIB_Trimestriel_Brut (2005)'!S40*'PIB_Annuel (2016)'!$M605/SUM('PIB_Trimestriel_Brut (2005)'!$R40:$U40)</f>
        <v>340.05658968153676</v>
      </c>
      <c r="T44" s="259">
        <f>+'PIB_Trimestriel_Brut (2005)'!T40*'PIB_Annuel (2016)'!$M605/SUM('PIB_Trimestriel_Brut (2005)'!$R40:$U40)</f>
        <v>310.3709828318091</v>
      </c>
      <c r="U44" s="259">
        <f>+'PIB_Trimestriel_Brut (2005)'!U40*'PIB_Annuel (2016)'!$M605/SUM('PIB_Trimestriel_Brut (2005)'!$R40:$U40)</f>
        <v>338.54104248112952</v>
      </c>
      <c r="V44" s="259">
        <f>+'PIB_Trimestriel_Brut (2005)'!V40*'PIB_Annuel (2016)'!$N605/SUM('PIB_Trimestriel_Brut (2005)'!$V40:$Y40)</f>
        <v>284.78483481720042</v>
      </c>
      <c r="W44" s="259">
        <f>+'PIB_Trimestriel_Brut (2005)'!W40*'PIB_Annuel (2016)'!$N605/SUM('PIB_Trimestriel_Brut (2005)'!$V40:$Y40)</f>
        <v>331.19595653592029</v>
      </c>
      <c r="X44" s="259">
        <f>+'PIB_Trimestriel_Brut (2005)'!X40*'PIB_Annuel (2016)'!$N605/SUM('PIB_Trimestriel_Brut (2005)'!$V40:$Y40)</f>
        <v>390.35558572661165</v>
      </c>
      <c r="Y44" s="259">
        <f>+'PIB_Trimestriel_Brut (2005)'!Y40*'PIB_Annuel (2016)'!$N605/SUM('PIB_Trimestriel_Brut (2005)'!$V40:$Y40)</f>
        <v>370.9483825479399</v>
      </c>
      <c r="Z44" s="259">
        <f>+'PIB_Trimestriel_Brut (2005)'!Z40*'PIB_Annuel (2016)'!$O605/SUM('PIB_Trimestriel_Brut (2005)'!$Z40:$AC40)</f>
        <v>288.0315074056432</v>
      </c>
      <c r="AA44" s="259">
        <f>+'PIB_Trimestriel_Brut (2005)'!AA40*'PIB_Annuel (2016)'!$O605/SUM('PIB_Trimestriel_Brut (2005)'!$Z40:$AC40)</f>
        <v>350.32472655164588</v>
      </c>
      <c r="AB44" s="259">
        <f>+'PIB_Trimestriel_Brut (2005)'!AB40*'PIB_Annuel (2016)'!$O605/SUM('PIB_Trimestriel_Brut (2005)'!$Z40:$AC40)</f>
        <v>366.73224600201178</v>
      </c>
      <c r="AC44" s="259">
        <f>+'PIB_Trimestriel_Brut (2005)'!AC40*'PIB_Annuel (2016)'!$O605/SUM('PIB_Trimestriel_Brut (2005)'!$Z40:$AC40)</f>
        <v>385.33918851273717</v>
      </c>
      <c r="AD44" s="259">
        <f>+'PIB_Trimestriel_Brut (2005)'!AD40*'PIB_Annuel (2016)'!$P605/SUM('PIB_Trimestriel_Brut (2005)'!$AD40:$AG40)</f>
        <v>381.45881623765666</v>
      </c>
      <c r="AE44" s="259">
        <f>+'PIB_Trimestriel_Brut (2005)'!AE40*'PIB_Annuel (2016)'!$P605/SUM('PIB_Trimestriel_Brut (2005)'!$AD40:$AG40)</f>
        <v>337.68633171971368</v>
      </c>
      <c r="AF44" s="259">
        <f>+'PIB_Trimestriel_Brut (2005)'!AF40*'PIB_Annuel (2016)'!$P605/SUM('PIB_Trimestriel_Brut (2005)'!$AD40:$AG40)</f>
        <v>305.13021703908953</v>
      </c>
      <c r="AG44" s="259">
        <f>+'PIB_Trimestriel_Brut (2005)'!AG40*'PIB_Annuel (2016)'!$P605/SUM('PIB_Trimestriel_Brut (2005)'!$AD40:$AG40)</f>
        <v>403.96301837518774</v>
      </c>
      <c r="AH44" s="259">
        <f>+'PIB_Trimestriel_Brut (2005)'!AH40*'PIB_Annuel (2016)'!$Q605/SUM('PIB_Trimestriel_Brut (2005)'!$AH40:$AK40)</f>
        <v>358.49015361139061</v>
      </c>
      <c r="AI44" s="259">
        <f>+'PIB_Trimestriel_Brut (2005)'!AI40*'PIB_Annuel (2016)'!$Q605/SUM('PIB_Trimestriel_Brut (2005)'!$AH40:$AK40)</f>
        <v>424.31819025291907</v>
      </c>
      <c r="AJ44" s="259">
        <f>+'PIB_Trimestriel_Brut (2005)'!AJ40*'PIB_Annuel (2016)'!$Q605/SUM('PIB_Trimestriel_Brut (2005)'!$AH40:$AK40)</f>
        <v>452.79571604225254</v>
      </c>
      <c r="AK44" s="259">
        <f>+'PIB_Trimestriel_Brut (2005)'!AK40*'PIB_Annuel (2016)'!$Q605/SUM('PIB_Trimestriel_Brut (2005)'!$AH40:$AK40)</f>
        <v>330.06635458872449</v>
      </c>
      <c r="AL44" s="259">
        <f>+'PIB_Trimestriel_Brut (2005)'!AL40*'PIB_Annuel (2016)'!$R605/SUM('PIB_Trimestriel_Brut (2005)'!$AL40:$AO40)</f>
        <v>436.38775884192711</v>
      </c>
      <c r="AM44" s="259">
        <f>+'PIB_Trimestriel_Brut (2005)'!AM40*'PIB_Annuel (2016)'!$R605/SUM('PIB_Trimestriel_Brut (2005)'!$AL40:$AO40)</f>
        <v>481.19669067476883</v>
      </c>
      <c r="AN44" s="259">
        <f>+'PIB_Trimestriel_Brut (2005)'!AN40*'PIB_Annuel (2016)'!$R605/SUM('PIB_Trimestriel_Brut (2005)'!$AL40:$AO40)</f>
        <v>390.09867116907918</v>
      </c>
      <c r="AO44" s="259">
        <f>+'PIB_Trimestriel_Brut (2005)'!AO40*'PIB_Annuel (2016)'!$R605/SUM('PIB_Trimestriel_Brut (2005)'!$AL40:$AO40)</f>
        <v>390.54311549365326</v>
      </c>
      <c r="AP44" s="259">
        <f>+'PIB_Trimestriel_Brut (2005)'!AP40*'PIB_Annuel (2016)'!$S605/SUM('PIB_Trimestriel_Brut (2005)'!$AP40:$AS40)</f>
        <v>345.30177166913165</v>
      </c>
      <c r="AQ44" s="259">
        <f>+'PIB_Trimestriel_Brut (2005)'!AQ40*'PIB_Annuel (2016)'!$S605/SUM('PIB_Trimestriel_Brut (2005)'!$AP40:$AS40)</f>
        <v>424.78992701121746</v>
      </c>
      <c r="AR44" s="259">
        <f>+'PIB_Trimestriel_Brut (2005)'!AR40*'PIB_Annuel (2016)'!$S605/SUM('PIB_Trimestriel_Brut (2005)'!$AP40:$AS40)</f>
        <v>484.53430326465605</v>
      </c>
      <c r="AS44" s="259">
        <f>+'PIB_Trimestriel_Brut (2005)'!AS40*'PIB_Annuel (2016)'!$S605/SUM('PIB_Trimestriel_Brut (2005)'!$AP40:$AS40)</f>
        <v>444.75332314127104</v>
      </c>
      <c r="AT44" s="259">
        <f>+'PIB_Trimestriel_Brut (2005)'!AT40*'PIB_Annuel (2016)'!$T605/SUM('PIB_Trimestriel_Brut (2005)'!$AT40:$AW40)</f>
        <v>407.91284674581789</v>
      </c>
      <c r="AU44" s="259">
        <f>+'PIB_Trimestriel_Brut (2005)'!AU40*'PIB_Annuel (2016)'!$T605/SUM('PIB_Trimestriel_Brut (2005)'!$AT40:$AW40)</f>
        <v>475.57056271125509</v>
      </c>
      <c r="AV44" s="259">
        <f>+'PIB_Trimestriel_Brut (2005)'!AV40*'PIB_Annuel (2016)'!$T605/SUM('PIB_Trimestriel_Brut (2005)'!$AT40:$AW40)</f>
        <v>468.31635469463373</v>
      </c>
      <c r="AW44" s="259">
        <f>+'PIB_Trimestriel_Brut (2005)'!AW40*'PIB_Annuel (2016)'!$T605/SUM('PIB_Trimestriel_Brut (2005)'!$AT40:$AW40)</f>
        <v>494.2603560893026</v>
      </c>
      <c r="AX44" s="259">
        <f>+'PIB_Trimestriel_Brut (2005)'!AX40*'PIB_Annuel (2016)'!$U605/SUM('PIB_Trimestriel_Brut (2005)'!$AX40:$BA40)</f>
        <v>413.13809302931202</v>
      </c>
      <c r="AY44" s="259">
        <f>+'PIB_Trimestriel_Brut (2005)'!AY40*'PIB_Annuel (2016)'!$U605/SUM('PIB_Trimestriel_Brut (2005)'!$AX40:$BA40)</f>
        <v>524.67786516516821</v>
      </c>
      <c r="AZ44" s="259">
        <f>+'PIB_Trimestriel_Brut (2005)'!AZ40*'PIB_Annuel (2016)'!$U605/SUM('PIB_Trimestriel_Brut (2005)'!$AX40:$BA40)</f>
        <v>532.44026905851683</v>
      </c>
      <c r="BA44" s="259">
        <f>+'PIB_Trimestriel_Brut (2005)'!BA40*'PIB_Annuel (2016)'!$U605/SUM('PIB_Trimestriel_Brut (2005)'!$AX40:$BA40)</f>
        <v>453.84843582272163</v>
      </c>
      <c r="BB44" s="259">
        <f>+'PIB_Trimestriel_Brut (2005)'!BB40*'PIB_Annuel (2016)'!$V605/SUM('PIB_Trimestriel_Brut (2005)'!$BB40:$BE40)</f>
        <v>458.29502564262805</v>
      </c>
      <c r="BC44" s="259">
        <f>+'PIB_Trimestriel_Brut (2005)'!BC40*'PIB_Annuel (2016)'!$V605/SUM('PIB_Trimestriel_Brut (2005)'!$BB40:$BE40)</f>
        <v>528.25610517115308</v>
      </c>
      <c r="BD44" s="259">
        <f>+'PIB_Trimestriel_Brut (2005)'!BD40*'PIB_Annuel (2016)'!$V605/SUM('PIB_Trimestriel_Brut (2005)'!$BB40:$BE40)</f>
        <v>554.16240034455905</v>
      </c>
      <c r="BE44" s="259">
        <f>+'PIB_Trimestriel_Brut (2005)'!BE40*'PIB_Annuel (2016)'!$V605/SUM('PIB_Trimestriel_Brut (2005)'!$BB40:$BE40)</f>
        <v>469.49172994382917</v>
      </c>
      <c r="BF44" s="259">
        <f>+'PIB_Trimestriel_Brut (2005)'!BF40*'PIB_Annuel (2016)'!$W605/SUM('PIB_Trimestriel_Brut (2005)'!$BF40:$BI40)</f>
        <v>542.07423675549262</v>
      </c>
      <c r="BG44" s="259">
        <f>+'PIB_Trimestriel_Brut (2005)'!BG40*'PIB_Annuel (2016)'!$W605/SUM('PIB_Trimestriel_Brut (2005)'!$BF40:$BI40)</f>
        <v>571.93397585613479</v>
      </c>
      <c r="BH44" s="259">
        <f>+'PIB_Trimestriel_Brut (2005)'!BH40*'PIB_Annuel (2016)'!$W605/SUM('PIB_Trimestriel_Brut (2005)'!$BF40:$BI40)</f>
        <v>551.3208288470463</v>
      </c>
      <c r="BI44" s="259">
        <f>+'PIB_Trimestriel_Brut (2005)'!BI40*'PIB_Annuel (2016)'!$W605/SUM('PIB_Trimestriel_Brut (2005)'!$BF40:$BI40)</f>
        <v>570.56073904570542</v>
      </c>
      <c r="BJ44" s="259">
        <f>+'PIB_Trimestriel_Brut (2005)'!BJ40*'PIB_Annuel (2016)'!$X605/SUM('PIB_Trimestriel_Brut (2005)'!$BJ40:$BM40)</f>
        <v>524.56406657400157</v>
      </c>
      <c r="BK44" s="259">
        <f>+'PIB_Trimestriel_Brut (2005)'!BK40*'PIB_Annuel (2016)'!$X605/SUM('PIB_Trimestriel_Brut (2005)'!$BJ40:$BM40)</f>
        <v>639.1269555657625</v>
      </c>
      <c r="BL44" s="259">
        <f>+'PIB_Trimestriel_Brut (2005)'!BL40*'PIB_Annuel (2016)'!$X605/SUM('PIB_Trimestriel_Brut (2005)'!$BJ40:$BM40)</f>
        <v>700.64110710840941</v>
      </c>
      <c r="BM44" s="259">
        <f>+'PIB_Trimestriel_Brut (2005)'!BM40*'PIB_Annuel (2016)'!$X605/SUM('PIB_Trimestriel_Brut (2005)'!$BJ40:$BM40)</f>
        <v>695.77531887464977</v>
      </c>
      <c r="BN44" s="259">
        <f>+'PIB_Trimestriel_Brut (2005)'!BN40*'PIB_Annuel (2016)'!$Y605/SUM('PIB_Trimestriel_Brut (2005)'!$BN40:$BQ40)</f>
        <v>591.57290743032024</v>
      </c>
      <c r="BO44" s="259">
        <f>+'PIB_Trimestriel_Brut (2005)'!BO40*'PIB_Annuel (2016)'!$Y605/SUM('PIB_Trimestriel_Brut (2005)'!$BN40:$BQ40)</f>
        <v>673.53445474592741</v>
      </c>
      <c r="BP44" s="259">
        <f>+'PIB_Trimestriel_Brut (2005)'!BP40*'PIB_Annuel (2016)'!$Y605/SUM('PIB_Trimestriel_Brut (2005)'!$BN40:$BQ40)</f>
        <v>737.0268891611579</v>
      </c>
      <c r="BQ44" s="259">
        <f>+'PIB_Trimestriel_Brut (2005)'!BQ40*'PIB_Annuel (2016)'!$Y605/SUM('PIB_Trimestriel_Brut (2005)'!$BN40:$BQ40)</f>
        <v>599.99359005435622</v>
      </c>
      <c r="BR44" s="259">
        <f>+'PIB_Trimestriel_Brut (2005)'!BR40*'PIB_Annuel (2016)'!$Z605/SUM('PIB_Trimestriel_Brut (2005)'!$BR40:$BU40)</f>
        <v>590.62926813043543</v>
      </c>
      <c r="BS44" s="259">
        <f>+'PIB_Trimestriel_Brut (2005)'!BS40*'PIB_Annuel (2016)'!$Z605/SUM('PIB_Trimestriel_Brut (2005)'!$BR40:$BU40)</f>
        <v>733.97010346974866</v>
      </c>
      <c r="BT44" s="259">
        <f>+'PIB_Trimestriel_Brut (2005)'!BT40*'PIB_Annuel (2016)'!$Z605/SUM('PIB_Trimestriel_Brut (2005)'!$BR40:$BU40)</f>
        <v>700.17933886886249</v>
      </c>
      <c r="BU44" s="259">
        <f>+'PIB_Trimestriel_Brut (2005)'!BU40*'PIB_Annuel (2016)'!$Z605/SUM('PIB_Trimestriel_Brut (2005)'!$BR40:$BU40)</f>
        <v>722.88328953095379</v>
      </c>
      <c r="BV44" s="185">
        <v>849.27629991956042</v>
      </c>
      <c r="BW44" s="185">
        <v>759.53842430382622</v>
      </c>
      <c r="BX44" s="185">
        <v>890.45412749919183</v>
      </c>
      <c r="BY44" s="185">
        <v>440.52347821152114</v>
      </c>
      <c r="BZ44" s="171">
        <v>707.70432058626261</v>
      </c>
      <c r="CA44" s="171">
        <v>764.78911440019658</v>
      </c>
      <c r="CB44" s="171">
        <v>848.48796931828826</v>
      </c>
      <c r="CC44" s="171">
        <v>703.27977570719474</v>
      </c>
      <c r="CD44" s="171">
        <v>859.84018897292901</v>
      </c>
      <c r="CE44" s="171">
        <v>807.77584546052708</v>
      </c>
      <c r="CF44" s="171">
        <v>871.93150037963733</v>
      </c>
      <c r="CG44" s="186">
        <v>540.22303410763311</v>
      </c>
      <c r="CH44" s="186">
        <v>822.50573241201084</v>
      </c>
      <c r="CI44" s="186">
        <v>848.72727515035967</v>
      </c>
      <c r="CJ44" s="186">
        <v>941.71758486544229</v>
      </c>
      <c r="CK44" s="186">
        <v>604.30656382532436</v>
      </c>
      <c r="CL44" s="186">
        <v>880.91834663094096</v>
      </c>
    </row>
    <row r="45" spans="1:90" x14ac:dyDescent="0.3">
      <c r="A45" s="172" t="s">
        <v>252</v>
      </c>
      <c r="B45" s="259">
        <f>+'PIB_Trimestriel_Brut (2005)'!B41*'PIB_Annuel (2016)'!$I606/SUM('PIB_Trimestriel_Brut (2005)'!$B41:$E41)</f>
        <v>91.114272233409864</v>
      </c>
      <c r="C45" s="259">
        <f>+'PIB_Trimestriel_Brut (2005)'!C41*'PIB_Annuel (2016)'!$I606/SUM('PIB_Trimestriel_Brut (2005)'!$B41:$E41)</f>
        <v>104.65298709537223</v>
      </c>
      <c r="D45" s="259">
        <f>+'PIB_Trimestriel_Brut (2005)'!D41*'PIB_Annuel (2016)'!$I606/SUM('PIB_Trimestriel_Brut (2005)'!$B41:$E41)</f>
        <v>103.9345524822763</v>
      </c>
      <c r="E45" s="259">
        <f>+'PIB_Trimestriel_Brut (2005)'!E41*'PIB_Annuel (2016)'!$I606/SUM('PIB_Trimestriel_Brut (2005)'!$B41:$E41)</f>
        <v>118.26658409935487</v>
      </c>
      <c r="F45" s="259">
        <f>+'PIB_Trimestriel_Brut (2005)'!F41*'PIB_Annuel (2016)'!$J606/SUM('PIB_Trimestriel_Brut (2005)'!$F41:$I41)</f>
        <v>100.36637908016741</v>
      </c>
      <c r="G45" s="259">
        <f>+'PIB_Trimestriel_Brut (2005)'!G41*'PIB_Annuel (2016)'!$J606/SUM('PIB_Trimestriel_Brut (2005)'!$F41:$I41)</f>
        <v>113.67969143053389</v>
      </c>
      <c r="H45" s="259">
        <f>+'PIB_Trimestriel_Brut (2005)'!H41*'PIB_Annuel (2016)'!$J606/SUM('PIB_Trimestriel_Brut (2005)'!$F41:$I41)</f>
        <v>125.20212593651607</v>
      </c>
      <c r="I45" s="259">
        <f>+'PIB_Trimestriel_Brut (2005)'!I41*'PIB_Annuel (2016)'!$J606/SUM('PIB_Trimestriel_Brut (2005)'!$F41:$I41)</f>
        <v>118.27554724460659</v>
      </c>
      <c r="J45" s="259">
        <f>+'PIB_Trimestriel_Brut (2005)'!J41*'PIB_Annuel (2016)'!$K606/SUM('PIB_Trimestriel_Brut (2005)'!$J41:$M41)</f>
        <v>132.04799995540998</v>
      </c>
      <c r="K45" s="259">
        <f>+'PIB_Trimestriel_Brut (2005)'!K41*'PIB_Annuel (2016)'!$K606/SUM('PIB_Trimestriel_Brut (2005)'!$J41:$M41)</f>
        <v>135.06778861849509</v>
      </c>
      <c r="L45" s="259">
        <f>+'PIB_Trimestriel_Brut (2005)'!L41*'PIB_Annuel (2016)'!$K606/SUM('PIB_Trimestriel_Brut (2005)'!$J41:$M41)</f>
        <v>120.20825824434375</v>
      </c>
      <c r="M45" s="259">
        <f>+'PIB_Trimestriel_Brut (2005)'!M41*'PIB_Annuel (2016)'!$K606/SUM('PIB_Trimestriel_Brut (2005)'!$J41:$M41)</f>
        <v>109.20105472128672</v>
      </c>
      <c r="N45" s="259">
        <f>+'PIB_Trimestriel_Brut (2005)'!N41*'PIB_Annuel (2016)'!$L606/SUM('PIB_Trimestriel_Brut (2005)'!$N41:$Q41)</f>
        <v>128.92349725547251</v>
      </c>
      <c r="O45" s="259">
        <f>+'PIB_Trimestriel_Brut (2005)'!O41*'PIB_Annuel (2016)'!$L606/SUM('PIB_Trimestriel_Brut (2005)'!$N41:$Q41)</f>
        <v>125.88844875842736</v>
      </c>
      <c r="P45" s="259">
        <f>+'PIB_Trimestriel_Brut (2005)'!P41*'PIB_Annuel (2016)'!$L606/SUM('PIB_Trimestriel_Brut (2005)'!$N41:$Q41)</f>
        <v>135.16846720123922</v>
      </c>
      <c r="Q45" s="259">
        <f>+'PIB_Trimestriel_Brut (2005)'!Q41*'PIB_Annuel (2016)'!$L606/SUM('PIB_Trimestriel_Brut (2005)'!$N41:$Q41)</f>
        <v>125.02842750644348</v>
      </c>
      <c r="R45" s="259">
        <f>+'PIB_Trimestriel_Brut (2005)'!R41*'PIB_Annuel (2016)'!$M606/SUM('PIB_Trimestriel_Brut (2005)'!$R41:$U41)</f>
        <v>118.7602105473502</v>
      </c>
      <c r="S45" s="259">
        <f>+'PIB_Trimestriel_Brut (2005)'!S41*'PIB_Annuel (2016)'!$M606/SUM('PIB_Trimestriel_Brut (2005)'!$R41:$U41)</f>
        <v>120.47314356851486</v>
      </c>
      <c r="T45" s="259">
        <f>+'PIB_Trimestriel_Brut (2005)'!T41*'PIB_Annuel (2016)'!$M606/SUM('PIB_Trimestriel_Brut (2005)'!$R41:$U41)</f>
        <v>125.288232865287</v>
      </c>
      <c r="U45" s="259">
        <f>+'PIB_Trimestriel_Brut (2005)'!U41*'PIB_Annuel (2016)'!$M606/SUM('PIB_Trimestriel_Brut (2005)'!$R41:$U41)</f>
        <v>120.44732843774982</v>
      </c>
      <c r="V45" s="259">
        <f>+'PIB_Trimestriel_Brut (2005)'!V41*'PIB_Annuel (2016)'!$N606/SUM('PIB_Trimestriel_Brut (2005)'!$V41:$Y41)</f>
        <v>129.29566873297833</v>
      </c>
      <c r="W45" s="259">
        <f>+'PIB_Trimestriel_Brut (2005)'!W41*'PIB_Annuel (2016)'!$N606/SUM('PIB_Trimestriel_Brut (2005)'!$V41:$Y41)</f>
        <v>143.22459044354221</v>
      </c>
      <c r="X45" s="259">
        <f>+'PIB_Trimestriel_Brut (2005)'!X41*'PIB_Annuel (2016)'!$N606/SUM('PIB_Trimestriel_Brut (2005)'!$V41:$Y41)</f>
        <v>139.64057978188126</v>
      </c>
      <c r="Y45" s="259">
        <f>+'PIB_Trimestriel_Brut (2005)'!Y41*'PIB_Annuel (2016)'!$N606/SUM('PIB_Trimestriel_Brut (2005)'!$V41:$Y41)</f>
        <v>130.51844325574626</v>
      </c>
      <c r="Z45" s="259">
        <f>+'PIB_Trimestriel_Brut (2005)'!Z41*'PIB_Annuel (2016)'!$O606/SUM('PIB_Trimestriel_Brut (2005)'!$Z41:$AC41)</f>
        <v>137.34059268763684</v>
      </c>
      <c r="AA45" s="259">
        <f>+'PIB_Trimestriel_Brut (2005)'!AA41*'PIB_Annuel (2016)'!$O606/SUM('PIB_Trimestriel_Brut (2005)'!$Z41:$AC41)</f>
        <v>133.46327244835825</v>
      </c>
      <c r="AB45" s="259">
        <f>+'PIB_Trimestriel_Brut (2005)'!AB41*'PIB_Annuel (2016)'!$O606/SUM('PIB_Trimestriel_Brut (2005)'!$Z41:$AC41)</f>
        <v>140.58299791247549</v>
      </c>
      <c r="AC45" s="259">
        <f>+'PIB_Trimestriel_Brut (2005)'!AC41*'PIB_Annuel (2016)'!$O606/SUM('PIB_Trimestriel_Brut (2005)'!$Z41:$AC41)</f>
        <v>136.44082194266051</v>
      </c>
      <c r="AD45" s="259">
        <f>+'PIB_Trimestriel_Brut (2005)'!AD41*'PIB_Annuel (2016)'!$P606/SUM('PIB_Trimestriel_Brut (2005)'!$AD41:$AG41)</f>
        <v>140.80909519700612</v>
      </c>
      <c r="AE45" s="259">
        <f>+'PIB_Trimestriel_Brut (2005)'!AE41*'PIB_Annuel (2016)'!$P606/SUM('PIB_Trimestriel_Brut (2005)'!$AD41:$AG41)</f>
        <v>134.76237558926175</v>
      </c>
      <c r="AF45" s="259">
        <f>+'PIB_Trimestriel_Brut (2005)'!AF41*'PIB_Annuel (2016)'!$P606/SUM('PIB_Trimestriel_Brut (2005)'!$AD41:$AG41)</f>
        <v>139.98483082312174</v>
      </c>
      <c r="AG45" s="259">
        <f>+'PIB_Trimestriel_Brut (2005)'!AG41*'PIB_Annuel (2016)'!$P606/SUM('PIB_Trimestriel_Brut (2005)'!$AD41:$AG41)</f>
        <v>147.02451455174804</v>
      </c>
      <c r="AH45" s="259">
        <f>+'PIB_Trimestriel_Brut (2005)'!AH41*'PIB_Annuel (2016)'!$Q606/SUM('PIB_Trimestriel_Brut (2005)'!$AH41:$AK41)</f>
        <v>153.74620679407425</v>
      </c>
      <c r="AI45" s="259">
        <f>+'PIB_Trimestriel_Brut (2005)'!AI41*'PIB_Annuel (2016)'!$Q606/SUM('PIB_Trimestriel_Brut (2005)'!$AH41:$AK41)</f>
        <v>152.92791027222418</v>
      </c>
      <c r="AJ45" s="259">
        <f>+'PIB_Trimestriel_Brut (2005)'!AJ41*'PIB_Annuel (2016)'!$Q606/SUM('PIB_Trimestriel_Brut (2005)'!$AH41:$AK41)</f>
        <v>158.97221704527328</v>
      </c>
      <c r="AK45" s="259">
        <f>+'PIB_Trimestriel_Brut (2005)'!AK41*'PIB_Annuel (2016)'!$Q606/SUM('PIB_Trimestriel_Brut (2005)'!$AH41:$AK41)</f>
        <v>151.48703546400779</v>
      </c>
      <c r="AL45" s="259">
        <f>+'PIB_Trimestriel_Brut (2005)'!AL41*'PIB_Annuel (2016)'!$R606/SUM('PIB_Trimestriel_Brut (2005)'!$AL41:$AO41)</f>
        <v>162.59677689351275</v>
      </c>
      <c r="AM45" s="259">
        <f>+'PIB_Trimestriel_Brut (2005)'!AM41*'PIB_Annuel (2016)'!$R606/SUM('PIB_Trimestriel_Brut (2005)'!$AL41:$AO41)</f>
        <v>175.44236520197461</v>
      </c>
      <c r="AN45" s="259">
        <f>+'PIB_Trimestriel_Brut (2005)'!AN41*'PIB_Annuel (2016)'!$R606/SUM('PIB_Trimestriel_Brut (2005)'!$AL41:$AO41)</f>
        <v>164.88188919605292</v>
      </c>
      <c r="AO45" s="259">
        <f>+'PIB_Trimestriel_Brut (2005)'!AO41*'PIB_Annuel (2016)'!$R606/SUM('PIB_Trimestriel_Brut (2005)'!$AL41:$AO41)</f>
        <v>166.06852952741829</v>
      </c>
      <c r="AP45" s="259">
        <f>+'PIB_Trimestriel_Brut (2005)'!AP41*'PIB_Annuel (2016)'!$S606/SUM('PIB_Trimestriel_Brut (2005)'!$AP41:$AS41)</f>
        <v>162.20749994825849</v>
      </c>
      <c r="AQ45" s="259">
        <f>+'PIB_Trimestriel_Brut (2005)'!AQ41*'PIB_Annuel (2016)'!$S606/SUM('PIB_Trimestriel_Brut (2005)'!$AP41:$AS41)</f>
        <v>155.36073841609416</v>
      </c>
      <c r="AR45" s="259">
        <f>+'PIB_Trimestriel_Brut (2005)'!AR41*'PIB_Annuel (2016)'!$S606/SUM('PIB_Trimestriel_Brut (2005)'!$AP41:$AS41)</f>
        <v>177.43830297983348</v>
      </c>
      <c r="AS45" s="259">
        <f>+'PIB_Trimestriel_Brut (2005)'!AS41*'PIB_Annuel (2016)'!$S606/SUM('PIB_Trimestriel_Brut (2005)'!$AP41:$AS41)</f>
        <v>173.86143772248664</v>
      </c>
      <c r="AT45" s="259">
        <f>+'PIB_Trimestriel_Brut (2005)'!AT41*'PIB_Annuel (2016)'!$T606/SUM('PIB_Trimestriel_Brut (2005)'!$AT41:$AW41)</f>
        <v>182.82733859778369</v>
      </c>
      <c r="AU45" s="259">
        <f>+'PIB_Trimestriel_Brut (2005)'!AU41*'PIB_Annuel (2016)'!$T606/SUM('PIB_Trimestriel_Brut (2005)'!$AT41:$AW41)</f>
        <v>187.25332793775584</v>
      </c>
      <c r="AV45" s="259">
        <f>+'PIB_Trimestriel_Brut (2005)'!AV41*'PIB_Annuel (2016)'!$T606/SUM('PIB_Trimestriel_Brut (2005)'!$AT41:$AW41)</f>
        <v>183.18878947332246</v>
      </c>
      <c r="AW45" s="259">
        <f>+'PIB_Trimestriel_Brut (2005)'!AW41*'PIB_Annuel (2016)'!$T606/SUM('PIB_Trimestriel_Brut (2005)'!$AT41:$AW41)</f>
        <v>175.86463753815841</v>
      </c>
      <c r="AX45" s="259">
        <f>+'PIB_Trimestriel_Brut (2005)'!AX41*'PIB_Annuel (2016)'!$U606/SUM('PIB_Trimestriel_Brut (2005)'!$AX41:$BA41)</f>
        <v>200.43154093340402</v>
      </c>
      <c r="AY45" s="259">
        <f>+'PIB_Trimestriel_Brut (2005)'!AY41*'PIB_Annuel (2016)'!$U606/SUM('PIB_Trimestriel_Brut (2005)'!$AX41:$BA41)</f>
        <v>178.87952032783971</v>
      </c>
      <c r="AZ45" s="259">
        <f>+'PIB_Trimestriel_Brut (2005)'!AZ41*'PIB_Annuel (2016)'!$U606/SUM('PIB_Trimestriel_Brut (2005)'!$AX41:$BA41)</f>
        <v>189.89231692436366</v>
      </c>
      <c r="BA45" s="259">
        <f>+'PIB_Trimestriel_Brut (2005)'!BA41*'PIB_Annuel (2016)'!$U606/SUM('PIB_Trimestriel_Brut (2005)'!$AX41:$BA41)</f>
        <v>187.4333617157755</v>
      </c>
      <c r="BB45" s="259">
        <f>+'PIB_Trimestriel_Brut (2005)'!BB41*'PIB_Annuel (2016)'!$V606/SUM('PIB_Trimestriel_Brut (2005)'!$BB41:$BE41)</f>
        <v>198.040544089783</v>
      </c>
      <c r="BC45" s="259">
        <f>+'PIB_Trimestriel_Brut (2005)'!BC41*'PIB_Annuel (2016)'!$V606/SUM('PIB_Trimestriel_Brut (2005)'!$BB41:$BE41)</f>
        <v>203.54143297592876</v>
      </c>
      <c r="BD45" s="259">
        <f>+'PIB_Trimestriel_Brut (2005)'!BD41*'PIB_Annuel (2016)'!$V606/SUM('PIB_Trimestriel_Brut (2005)'!$BB41:$BE41)</f>
        <v>204.46490538398291</v>
      </c>
      <c r="BE45" s="259">
        <f>+'PIB_Trimestriel_Brut (2005)'!BE41*'PIB_Annuel (2016)'!$V606/SUM('PIB_Trimestriel_Brut (2005)'!$BB41:$BE41)</f>
        <v>183.11932508492279</v>
      </c>
      <c r="BF45" s="259">
        <f>+'PIB_Trimestriel_Brut (2005)'!BF41*'PIB_Annuel (2016)'!$W606/SUM('PIB_Trimestriel_Brut (2005)'!$BF41:$BI41)</f>
        <v>230.41250646513689</v>
      </c>
      <c r="BG45" s="259">
        <f>+'PIB_Trimestriel_Brut (2005)'!BG41*'PIB_Annuel (2016)'!$W606/SUM('PIB_Trimestriel_Brut (2005)'!$BF41:$BI41)</f>
        <v>213.38892908485485</v>
      </c>
      <c r="BH45" s="259">
        <f>+'PIB_Trimestriel_Brut (2005)'!BH41*'PIB_Annuel (2016)'!$W606/SUM('PIB_Trimestriel_Brut (2005)'!$BF41:$BI41)</f>
        <v>229.0459780652842</v>
      </c>
      <c r="BI45" s="259">
        <f>+'PIB_Trimestriel_Brut (2005)'!BI41*'PIB_Annuel (2016)'!$W606/SUM('PIB_Trimestriel_Brut (2005)'!$BF41:$BI41)</f>
        <v>219.49762849223399</v>
      </c>
      <c r="BJ45" s="259">
        <f>+'PIB_Trimestriel_Brut (2005)'!BJ41*'PIB_Annuel (2016)'!$X606/SUM('PIB_Trimestriel_Brut (2005)'!$BJ41:$BM41)</f>
        <v>256.34407191207174</v>
      </c>
      <c r="BK45" s="259">
        <f>+'PIB_Trimestriel_Brut (2005)'!BK41*'PIB_Annuel (2016)'!$X606/SUM('PIB_Trimestriel_Brut (2005)'!$BJ41:$BM41)</f>
        <v>250.39293077589738</v>
      </c>
      <c r="BL45" s="259">
        <f>+'PIB_Trimestriel_Brut (2005)'!BL41*'PIB_Annuel (2016)'!$X606/SUM('PIB_Trimestriel_Brut (2005)'!$BJ41:$BM41)</f>
        <v>242.67555981939924</v>
      </c>
      <c r="BM45" s="259">
        <f>+'PIB_Trimestriel_Brut (2005)'!BM41*'PIB_Annuel (2016)'!$X606/SUM('PIB_Trimestriel_Brut (2005)'!$BJ41:$BM41)</f>
        <v>244.13002579173937</v>
      </c>
      <c r="BN45" s="259">
        <f>+'PIB_Trimestriel_Brut (2005)'!BN41*'PIB_Annuel (2016)'!$Y606/SUM('PIB_Trimestriel_Brut (2005)'!$BN41:$BQ41)</f>
        <v>228.95524982506902</v>
      </c>
      <c r="BO45" s="259">
        <f>+'PIB_Trimestriel_Brut (2005)'!BO41*'PIB_Annuel (2016)'!$Y606/SUM('PIB_Trimestriel_Brut (2005)'!$BN41:$BQ41)</f>
        <v>254.68408783776471</v>
      </c>
      <c r="BP45" s="259">
        <f>+'PIB_Trimestriel_Brut (2005)'!BP41*'PIB_Annuel (2016)'!$Y606/SUM('PIB_Trimestriel_Brut (2005)'!$BN41:$BQ41)</f>
        <v>263.44228072216913</v>
      </c>
      <c r="BQ45" s="259">
        <f>+'PIB_Trimestriel_Brut (2005)'!BQ41*'PIB_Annuel (2016)'!$Y606/SUM('PIB_Trimestriel_Brut (2005)'!$BN41:$BQ41)</f>
        <v>269.31100269926719</v>
      </c>
      <c r="BR45" s="259">
        <f>+'PIB_Trimestriel_Brut (2005)'!BR41*'PIB_Annuel (2016)'!$Z606/SUM('PIB_Trimestriel_Brut (2005)'!$BR41:$BU41)</f>
        <v>274.65822815932347</v>
      </c>
      <c r="BS45" s="259">
        <f>+'PIB_Trimestriel_Brut (2005)'!BS41*'PIB_Annuel (2016)'!$Z606/SUM('PIB_Trimestriel_Brut (2005)'!$BR41:$BU41)</f>
        <v>297.81826894456532</v>
      </c>
      <c r="BT45" s="259">
        <f>+'PIB_Trimestriel_Brut (2005)'!BT41*'PIB_Annuel (2016)'!$Z606/SUM('PIB_Trimestriel_Brut (2005)'!$BR41:$BU41)</f>
        <v>286.25697524720027</v>
      </c>
      <c r="BU45" s="259">
        <f>+'PIB_Trimestriel_Brut (2005)'!BU41*'PIB_Annuel (2016)'!$Z606/SUM('PIB_Trimestriel_Brut (2005)'!$BR41:$BU41)</f>
        <v>292.63152764891089</v>
      </c>
      <c r="BV45" s="185">
        <v>133.20293703882786</v>
      </c>
      <c r="BW45" s="185">
        <v>270.11534256518212</v>
      </c>
      <c r="BX45" s="185">
        <v>189.85438636694238</v>
      </c>
      <c r="BY45" s="185">
        <v>453.56900409494693</v>
      </c>
      <c r="BZ45" s="171">
        <v>280.38249520788935</v>
      </c>
      <c r="CA45" s="171">
        <v>334.80613581900849</v>
      </c>
      <c r="CB45" s="171">
        <v>286.70241416948687</v>
      </c>
      <c r="CC45" s="171">
        <v>302.36485519095828</v>
      </c>
      <c r="CD45" s="171">
        <v>164.16826129519839</v>
      </c>
      <c r="CE45" s="171">
        <v>325.21871288352077</v>
      </c>
      <c r="CF45" s="171">
        <v>290.34660512970379</v>
      </c>
      <c r="CG45" s="186">
        <v>506.56666799929354</v>
      </c>
      <c r="CH45" s="186">
        <v>158.90394724718308</v>
      </c>
      <c r="CI45" s="186">
        <v>201.06759458106356</v>
      </c>
      <c r="CJ45" s="186">
        <v>182.29816812548393</v>
      </c>
      <c r="CK45" s="186">
        <v>372.69488468103634</v>
      </c>
      <c r="CL45" s="186">
        <v>189.13586733260999</v>
      </c>
    </row>
    <row r="46" spans="1:90" ht="15" thickBot="1" x14ac:dyDescent="0.35">
      <c r="A46" s="172" t="s">
        <v>253</v>
      </c>
      <c r="B46" s="259">
        <f>+ABS('PIB_Trimestriel_Brut (2005)'!B42)*'PIB_Annuel (2016)'!$I607/SUM(ABS('PIB_Trimestriel_Brut (2005)'!$B42),ABS('PIB_Trimestriel_Brut (2005)'!$C42),ABS('PIB_Trimestriel_Brut (2005)'!$D42),ABS('PIB_Trimestriel_Brut (2005)'!$E42))</f>
        <v>-1.9704686897760633</v>
      </c>
      <c r="C46" s="259">
        <f>+ABS('PIB_Trimestriel_Brut (2005)'!C42)*'PIB_Annuel (2016)'!$I607/SUM(ABS('PIB_Trimestriel_Brut (2005)'!$B42),ABS('PIB_Trimestriel_Brut (2005)'!$C42),ABS('PIB_Trimestriel_Brut (2005)'!$D42),ABS('PIB_Trimestriel_Brut (2005)'!$E42))</f>
        <v>-2.1344924314679594</v>
      </c>
      <c r="D46" s="259">
        <f>+ABS('PIB_Trimestriel_Brut (2005)'!D42)*'PIB_Annuel (2016)'!$I607/SUM(ABS('PIB_Trimestriel_Brut (2005)'!$B42),ABS('PIB_Trimestriel_Brut (2005)'!$C42),ABS('PIB_Trimestriel_Brut (2005)'!$D42),ABS('PIB_Trimestriel_Brut (2005)'!$E42))</f>
        <v>-2.5816531746683826</v>
      </c>
      <c r="E46" s="259">
        <f>+ABS('PIB_Trimestriel_Brut (2005)'!E42)*'PIB_Annuel (2016)'!$I607/SUM(ABS('PIB_Trimestriel_Brut (2005)'!$B42),ABS('PIB_Trimestriel_Brut (2005)'!$C42),ABS('PIB_Trimestriel_Brut (2005)'!$D42),ABS('PIB_Trimestriel_Brut (2005)'!$E42))</f>
        <v>-3.3920744973283257</v>
      </c>
      <c r="F46" s="259">
        <f>+ABS('PIB_Trimestriel_Brut (2005)'!F42)*'PIB_Annuel (2016)'!$J607/SUM(ABS('PIB_Trimestriel_Brut (2005)'!$F42),ABS('PIB_Trimestriel_Brut (2005)'!$G42),ABS('PIB_Trimestriel_Brut (2005)'!$H42),ABS('PIB_Trimestriel_Brut (2005)'!$I42))</f>
        <v>9.4065521637387892</v>
      </c>
      <c r="G46" s="259">
        <f>+ABS('PIB_Trimestriel_Brut (2005)'!G42)*'PIB_Annuel (2016)'!$J607/SUM(ABS('PIB_Trimestriel_Brut (2005)'!$F42),ABS('PIB_Trimestriel_Brut (2005)'!$G42),ABS('PIB_Trimestriel_Brut (2005)'!$H42),ABS('PIB_Trimestriel_Brut (2005)'!$I42))</f>
        <v>10.354836372482502</v>
      </c>
      <c r="H46" s="259">
        <f>+ABS('PIB_Trimestriel_Brut (2005)'!H42)*'PIB_Annuel (2016)'!$J607/SUM(ABS('PIB_Trimestriel_Brut (2005)'!$F42),ABS('PIB_Trimestriel_Brut (2005)'!$G42),ABS('PIB_Trimestriel_Brut (2005)'!$H42),ABS('PIB_Trimestriel_Brut (2005)'!$I42))</f>
        <v>11.849422649633219</v>
      </c>
      <c r="I46" s="259">
        <f>+ABS('PIB_Trimestriel_Brut (2005)'!I42)*'PIB_Annuel (2016)'!$J607/SUM(ABS('PIB_Trimestriel_Brut (2005)'!$F42),ABS('PIB_Trimestriel_Brut (2005)'!$G42),ABS('PIB_Trimestriel_Brut (2005)'!$H42),ABS('PIB_Trimestriel_Brut (2005)'!$I42))</f>
        <v>13.393389385412766</v>
      </c>
      <c r="J46" s="259">
        <f>+ABS('PIB_Trimestriel_Brut (2005)'!J42)*'PIB_Annuel (2016)'!$K607/SUM(ABS('PIB_Trimestriel_Brut (2005)'!$J42),ABS('PIB_Trimestriel_Brut (2005)'!$K42),ABS('PIB_Trimestriel_Brut (2005)'!$L42),ABS('PIB_Trimestriel_Brut (2005)'!$M42))</f>
        <v>47.126353904950314</v>
      </c>
      <c r="K46" s="259">
        <f>+ABS('PIB_Trimestriel_Brut (2005)'!K42)*'PIB_Annuel (2016)'!$K607/SUM(ABS('PIB_Trimestriel_Brut (2005)'!$J42),ABS('PIB_Trimestriel_Brut (2005)'!$K42),ABS('PIB_Trimestriel_Brut (2005)'!$L42),ABS('PIB_Trimestriel_Brut (2005)'!$M42))</f>
        <v>38.989123411101652</v>
      </c>
      <c r="L46" s="259">
        <f>+ABS('PIB_Trimestriel_Brut (2005)'!L42)*'PIB_Annuel (2016)'!$K607/SUM(ABS('PIB_Trimestriel_Brut (2005)'!$J42),ABS('PIB_Trimestriel_Brut (2005)'!$K42),ABS('PIB_Trimestriel_Brut (2005)'!$L42),ABS('PIB_Trimestriel_Brut (2005)'!$M42))</f>
        <v>34.930310059078096</v>
      </c>
      <c r="M46" s="259">
        <f>+ABS('PIB_Trimestriel_Brut (2005)'!M42)*'PIB_Annuel (2016)'!$K607/SUM(ABS('PIB_Trimestriel_Brut (2005)'!$J42),ABS('PIB_Trimestriel_Brut (2005)'!$K42),ABS('PIB_Trimestriel_Brut (2005)'!$L42),ABS('PIB_Trimestriel_Brut (2005)'!$M42))</f>
        <v>30.781082330313584</v>
      </c>
      <c r="N46" s="259">
        <f>+ABS('PIB_Trimestriel_Brut (2005)'!N42)*'PIB_Annuel (2016)'!$L607/SUM(ABS('PIB_Trimestriel_Brut (2005)'!$N42),ABS('PIB_Trimestriel_Brut (2005)'!$O42),ABS('PIB_Trimestriel_Brut (2005)'!$P42),ABS('PIB_Trimestriel_Brut (2005)'!$Q42))</f>
        <v>-20.917332496784002</v>
      </c>
      <c r="O46" s="259">
        <f>+ABS('PIB_Trimestriel_Brut (2005)'!O42)*'PIB_Annuel (2016)'!$L607/SUM(ABS('PIB_Trimestriel_Brut (2005)'!$N42),ABS('PIB_Trimestriel_Brut (2005)'!$O42),ABS('PIB_Trimestriel_Brut (2005)'!$P42),ABS('PIB_Trimestriel_Brut (2005)'!$Q42))</f>
        <v>-20.216831150520257</v>
      </c>
      <c r="P46" s="259">
        <f>+ABS('PIB_Trimestriel_Brut (2005)'!P42)*'PIB_Annuel (2016)'!$L607/SUM(ABS('PIB_Trimestriel_Brut (2005)'!$N42),ABS('PIB_Trimestriel_Brut (2005)'!$O42),ABS('PIB_Trimestriel_Brut (2005)'!$P42),ABS('PIB_Trimestriel_Brut (2005)'!$Q42))</f>
        <v>-21.3422800889455</v>
      </c>
      <c r="Q46" s="259">
        <f>+ABS('PIB_Trimestriel_Brut (2005)'!Q42)*'PIB_Annuel (2016)'!$L607/SUM(ABS('PIB_Trimestriel_Brut (2005)'!$N42),ABS('PIB_Trimestriel_Brut (2005)'!$O42),ABS('PIB_Trimestriel_Brut (2005)'!$P42),ABS('PIB_Trimestriel_Brut (2005)'!$Q42))</f>
        <v>-21.443707870810602</v>
      </c>
      <c r="R46" s="259">
        <f>+ABS('PIB_Trimestriel_Brut (2005)'!R42)*'PIB_Annuel (2016)'!$M607/SUM(ABS('PIB_Trimestriel_Brut (2005)'!$R42),ABS('PIB_Trimestriel_Brut (2005)'!$S42),ABS('PIB_Trimestriel_Brut (2005)'!$T42),ABS('PIB_Trimestriel_Brut (2005)'!$U42))</f>
        <v>-50.997535835677262</v>
      </c>
      <c r="S46" s="259">
        <f>+ABS('PIB_Trimestriel_Brut (2005)'!S42)*'PIB_Annuel (2016)'!$M607/SUM(ABS('PIB_Trimestriel_Brut (2005)'!$R42),ABS('PIB_Trimestriel_Brut (2005)'!$S42),ABS('PIB_Trimestriel_Brut (2005)'!$T42),ABS('PIB_Trimestriel_Brut (2005)'!$U42))</f>
        <v>-49.135669924823581</v>
      </c>
      <c r="T46" s="259">
        <f>+ABS('PIB_Trimestriel_Brut (2005)'!T42)*'PIB_Annuel (2016)'!$M607/SUM(ABS('PIB_Trimestriel_Brut (2005)'!$R42),ABS('PIB_Trimestriel_Brut (2005)'!$S42),ABS('PIB_Trimestriel_Brut (2005)'!$T42),ABS('PIB_Trimestriel_Brut (2005)'!$U42))</f>
        <v>-51.604354788910349</v>
      </c>
      <c r="U46" s="259">
        <f>+ABS('PIB_Trimestriel_Brut (2005)'!U42)*'PIB_Annuel (2016)'!$M607/SUM(ABS('PIB_Trimestriel_Brut (2005)'!$R42),ABS('PIB_Trimestriel_Brut (2005)'!$S42),ABS('PIB_Trimestriel_Brut (2005)'!$T42),ABS('PIB_Trimestriel_Brut (2005)'!$U42))</f>
        <v>-51.399891811217955</v>
      </c>
      <c r="V46" s="259">
        <f>+ABS('PIB_Trimestriel_Brut (2005)'!V42)*'PIB_Annuel (2016)'!$N607/SUM(ABS('PIB_Trimestriel_Brut (2005)'!$V42),ABS('PIB_Trimestriel_Brut (2005)'!$W42),ABS('PIB_Trimestriel_Brut (2005)'!$X42),ABS('PIB_Trimestriel_Brut (2005)'!$Y42))</f>
        <v>5.1592972167485982</v>
      </c>
      <c r="W46" s="259">
        <f>+ABS('PIB_Trimestriel_Brut (2005)'!W42)*'PIB_Annuel (2016)'!$N607/SUM(ABS('PIB_Trimestriel_Brut (2005)'!$V42),ABS('PIB_Trimestriel_Brut (2005)'!$W42),ABS('PIB_Trimestriel_Brut (2005)'!$X42),ABS('PIB_Trimestriel_Brut (2005)'!$Y42))</f>
        <v>5.455664251277482</v>
      </c>
      <c r="X46" s="259">
        <f>+ABS('PIB_Trimestriel_Brut (2005)'!X42)*'PIB_Annuel (2016)'!$N607/SUM(ABS('PIB_Trimestriel_Brut (2005)'!$V42),ABS('PIB_Trimestriel_Brut (2005)'!$W42),ABS('PIB_Trimestriel_Brut (2005)'!$X42),ABS('PIB_Trimestriel_Brut (2005)'!$Y42))</f>
        <v>7.4485538964160405</v>
      </c>
      <c r="Y46" s="259">
        <f>+ABS('PIB_Trimestriel_Brut (2005)'!Y42)*'PIB_Annuel (2016)'!$N607/SUM(ABS('PIB_Trimestriel_Brut (2005)'!$V42),ABS('PIB_Trimestriel_Brut (2005)'!$W42),ABS('PIB_Trimestriel_Brut (2005)'!$X42),ABS('PIB_Trimestriel_Brut (2005)'!$Y42))</f>
        <v>7.34295982634419</v>
      </c>
      <c r="Z46" s="259">
        <f>+ABS('PIB_Trimestriel_Brut (2005)'!Z42)*'PIB_Annuel (2016)'!$O607/SUM(ABS('PIB_Trimestriel_Brut (2005)'!$Z42),ABS('PIB_Trimestriel_Brut (2005)'!$AA42),ABS('PIB_Trimestriel_Brut (2005)'!$AB42),ABS('PIB_Trimestriel_Brut (2005)'!$AC42))</f>
        <v>-21.440879363681152</v>
      </c>
      <c r="AA46" s="259">
        <f>+ABS('PIB_Trimestriel_Brut (2005)'!AA42)*'PIB_Annuel (2016)'!$O607/SUM(ABS('PIB_Trimestriel_Brut (2005)'!$Z42),ABS('PIB_Trimestriel_Brut (2005)'!$AA42),ABS('PIB_Trimestriel_Brut (2005)'!$AB42),ABS('PIB_Trimestriel_Brut (2005)'!$AC42))</f>
        <v>-24.653513239512513</v>
      </c>
      <c r="AB46" s="259">
        <f>+ABS('PIB_Trimestriel_Brut (2005)'!AB42)*'PIB_Annuel (2016)'!$O607/SUM(ABS('PIB_Trimestriel_Brut (2005)'!$Z42),ABS('PIB_Trimestriel_Brut (2005)'!$AA42),ABS('PIB_Trimestriel_Brut (2005)'!$AB42),ABS('PIB_Trimestriel_Brut (2005)'!$AC42))</f>
        <v>-24.075166439330069</v>
      </c>
      <c r="AC46" s="259">
        <f>+ABS('PIB_Trimestriel_Brut (2005)'!AC42)*'PIB_Annuel (2016)'!$O607/SUM(ABS('PIB_Trimestriel_Brut (2005)'!$Z42),ABS('PIB_Trimestriel_Brut (2005)'!$AA42),ABS('PIB_Trimestriel_Brut (2005)'!$AB42),ABS('PIB_Trimestriel_Brut (2005)'!$AC42))</f>
        <v>-31.427801469266925</v>
      </c>
      <c r="AD46" s="259">
        <f>+ABS('PIB_Trimestriel_Brut (2005)'!AD42)*'PIB_Annuel (2016)'!$P607/SUM(ABS('PIB_Trimestriel_Brut (2005)'!$AD42),ABS('PIB_Trimestriel_Brut (2005)'!$AE42),ABS('PIB_Trimestriel_Brut (2005)'!$AF42),ABS('PIB_Trimestriel_Brut (2005)'!$AG42))</f>
        <v>52.413497551184967</v>
      </c>
      <c r="AE46" s="259">
        <f>+ABS('PIB_Trimestriel_Brut (2005)'!AE42)*'PIB_Annuel (2016)'!$P607/SUM(ABS('PIB_Trimestriel_Brut (2005)'!$AD42),ABS('PIB_Trimestriel_Brut (2005)'!$AE42),ABS('PIB_Trimestriel_Brut (2005)'!$AF42),ABS('PIB_Trimestriel_Brut (2005)'!$AG42))</f>
        <v>52.737283548799823</v>
      </c>
      <c r="AF46" s="259">
        <f>+ABS('PIB_Trimestriel_Brut (2005)'!AF42)*'PIB_Annuel (2016)'!$P607/SUM(ABS('PIB_Trimestriel_Brut (2005)'!$AD42),ABS('PIB_Trimestriel_Brut (2005)'!$AE42),ABS('PIB_Trimestriel_Brut (2005)'!$AF42),ABS('PIB_Trimestriel_Brut (2005)'!$AG42))</f>
        <v>52.754617291962568</v>
      </c>
      <c r="AG46" s="259">
        <f>+ABS('PIB_Trimestriel_Brut (2005)'!AG42)*'PIB_Annuel (2016)'!$P607/SUM(ABS('PIB_Trimestriel_Brut (2005)'!$AD42),ABS('PIB_Trimestriel_Brut (2005)'!$AE42),ABS('PIB_Trimestriel_Brut (2005)'!$AF42),ABS('PIB_Trimestriel_Brut (2005)'!$AG42))</f>
        <v>52.679189171941992</v>
      </c>
      <c r="AH46" s="259">
        <f>+ABS('PIB_Trimestriel_Brut (2005)'!AH42)*'PIB_Annuel (2016)'!$Q607/SUM(ABS('PIB_Trimestriel_Brut (2005)'!$AH42),ABS('PIB_Trimestriel_Brut (2005)'!$AI42),ABS('PIB_Trimestriel_Brut (2005)'!$AJ42),ABS('PIB_Trimestriel_Brut (2005)'!$AK42))</f>
        <v>200.38193017479514</v>
      </c>
      <c r="AI46" s="259">
        <f>+ABS('PIB_Trimestriel_Brut (2005)'!AI42)*'PIB_Annuel (2016)'!$Q607/SUM(ABS('PIB_Trimestriel_Brut (2005)'!$AH42),ABS('PIB_Trimestriel_Brut (2005)'!$AI42),ABS('PIB_Trimestriel_Brut (2005)'!$AJ42),ABS('PIB_Trimestriel_Brut (2005)'!$AK42))</f>
        <v>191.31255868741016</v>
      </c>
      <c r="AJ46" s="259">
        <f>+ABS('PIB_Trimestriel_Brut (2005)'!AJ42)*'PIB_Annuel (2016)'!$Q607/SUM(ABS('PIB_Trimestriel_Brut (2005)'!$AH42),ABS('PIB_Trimestriel_Brut (2005)'!$AI42),ABS('PIB_Trimestriel_Brut (2005)'!$AJ42),ABS('PIB_Trimestriel_Brut (2005)'!$AK42))</f>
        <v>202.92486789648393</v>
      </c>
      <c r="AK46" s="259">
        <f>+ABS('PIB_Trimestriel_Brut (2005)'!AK42)*'PIB_Annuel (2016)'!$Q607/SUM(ABS('PIB_Trimestriel_Brut (2005)'!$AH42),ABS('PIB_Trimestriel_Brut (2005)'!$AI42),ABS('PIB_Trimestriel_Brut (2005)'!$AJ42),ABS('PIB_Trimestriel_Brut (2005)'!$AK42))</f>
        <v>234.1253801692861</v>
      </c>
      <c r="AL46" s="259">
        <f>+ABS('PIB_Trimestriel_Brut (2005)'!AL42)*'PIB_Annuel (2016)'!$R607/SUM(ABS('PIB_Trimestriel_Brut (2005)'!$AL42),ABS('PIB_Trimestriel_Brut (2005)'!$AM42),ABS('PIB_Trimestriel_Brut (2005)'!$AN42),ABS('PIB_Trimestriel_Brut (2005)'!$AO42))</f>
        <v>19.287829585464234</v>
      </c>
      <c r="AM46" s="259">
        <f>+ABS('PIB_Trimestriel_Brut (2005)'!AM42)*'PIB_Annuel (2016)'!$R607/SUM(ABS('PIB_Trimestriel_Brut (2005)'!$AL42),ABS('PIB_Trimestriel_Brut (2005)'!$AM42),ABS('PIB_Trimestriel_Brut (2005)'!$AN42),ABS('PIB_Trimestriel_Brut (2005)'!$AO42))</f>
        <v>20.316430283585316</v>
      </c>
      <c r="AN46" s="259">
        <f>+ABS('PIB_Trimestriel_Brut (2005)'!AN42)*'PIB_Annuel (2016)'!$R607/SUM(ABS('PIB_Trimestriel_Brut (2005)'!$AL42),ABS('PIB_Trimestriel_Brut (2005)'!$AM42),ABS('PIB_Trimestriel_Brut (2005)'!$AN42),ABS('PIB_Trimestriel_Brut (2005)'!$AO42))</f>
        <v>21.98775776183389</v>
      </c>
      <c r="AO46" s="259">
        <f>+ABS('PIB_Trimestriel_Brut (2005)'!AO42)*'PIB_Annuel (2016)'!$R607/SUM(ABS('PIB_Trimestriel_Brut (2005)'!$AL42),ABS('PIB_Trimestriel_Brut (2005)'!$AM42),ABS('PIB_Trimestriel_Brut (2005)'!$AN42),ABS('PIB_Trimestriel_Brut (2005)'!$AO42))</f>
        <v>22.156423501135844</v>
      </c>
      <c r="AP46" s="259">
        <f>+ABS('PIB_Trimestriel_Brut (2005)'!AP42)*'PIB_Annuel (2016)'!$S607/SUM(ABS('PIB_Trimestriel_Brut (2005)'!$AP42),ABS('PIB_Trimestriel_Brut (2005)'!$AQ42),ABS('PIB_Trimestriel_Brut (2005)'!$AR42),ABS('PIB_Trimestriel_Brut (2005)'!$AS42))</f>
        <v>55.047898493209374</v>
      </c>
      <c r="AQ46" s="259">
        <f>+ABS('PIB_Trimestriel_Brut (2005)'!AQ42)*'PIB_Annuel (2016)'!$S607/SUM(ABS('PIB_Trimestriel_Brut (2005)'!$AP42),ABS('PIB_Trimestriel_Brut (2005)'!$AQ42),ABS('PIB_Trimestriel_Brut (2005)'!$AR42),ABS('PIB_Trimestriel_Brut (2005)'!$AS42))</f>
        <v>39.71352187589175</v>
      </c>
      <c r="AR46" s="259">
        <f>+ABS('PIB_Trimestriel_Brut (2005)'!AR42)*'PIB_Annuel (2016)'!$S607/SUM(ABS('PIB_Trimestriel_Brut (2005)'!$AP42),ABS('PIB_Trimestriel_Brut (2005)'!$AQ42),ABS('PIB_Trimestriel_Brut (2005)'!$AR42),ABS('PIB_Trimestriel_Brut (2005)'!$AS42))</f>
        <v>63.93054526910867</v>
      </c>
      <c r="AS46" s="259">
        <f>+ABS('PIB_Trimestriel_Brut (2005)'!AS42)*'PIB_Annuel (2016)'!$S607/SUM(ABS('PIB_Trimestriel_Brut (2005)'!$AP42),ABS('PIB_Trimestriel_Brut (2005)'!$AQ42),ABS('PIB_Trimestriel_Brut (2005)'!$AR42),ABS('PIB_Trimestriel_Brut (2005)'!$AS42))</f>
        <v>69.059693751770766</v>
      </c>
      <c r="AT46" s="259">
        <f>+ABS('PIB_Trimestriel_Brut (2005)'!AT42)*'PIB_Annuel (2016)'!$T607/SUM(ABS('PIB_Trimestriel_Brut (2005)'!$AT42),ABS('PIB_Trimestriel_Brut (2005)'!$AU42),ABS('PIB_Trimestriel_Brut (2005)'!$AV42),ABS('PIB_Trimestriel_Brut (2005)'!$AW42))</f>
        <v>98.801786015785694</v>
      </c>
      <c r="AU46" s="259">
        <f>+ABS('PIB_Trimestriel_Brut (2005)'!AU42)*'PIB_Annuel (2016)'!$T607/SUM(ABS('PIB_Trimestriel_Brut (2005)'!$AT42),ABS('PIB_Trimestriel_Brut (2005)'!$AU42),ABS('PIB_Trimestriel_Brut (2005)'!$AV42),ABS('PIB_Trimestriel_Brut (2005)'!$AW42))</f>
        <v>106.88252559942281</v>
      </c>
      <c r="AV46" s="259">
        <f>+ABS('PIB_Trimestriel_Brut (2005)'!AV42)*'PIB_Annuel (2016)'!$T607/SUM(ABS('PIB_Trimestriel_Brut (2005)'!$AT42),ABS('PIB_Trimestriel_Brut (2005)'!$AU42),ABS('PIB_Trimestriel_Brut (2005)'!$AV42),ABS('PIB_Trimestriel_Brut (2005)'!$AW42))</f>
        <v>107.32662131187539</v>
      </c>
      <c r="AW46" s="259">
        <f>+ABS('PIB_Trimestriel_Brut (2005)'!AW42)*'PIB_Annuel (2016)'!$T607/SUM(ABS('PIB_Trimestriel_Brut (2005)'!$AT42),ABS('PIB_Trimestriel_Brut (2005)'!$AU42),ABS('PIB_Trimestriel_Brut (2005)'!$AV42),ABS('PIB_Trimestriel_Brut (2005)'!$AW42))</f>
        <v>106.70243899337966</v>
      </c>
      <c r="AX46" s="259">
        <f>+ABS('PIB_Trimestriel_Brut (2005)'!AX42)*'PIB_Annuel (2016)'!$U607/SUM(ABS('PIB_Trimestriel_Brut (2005)'!$AX42),ABS('PIB_Trimestriel_Brut (2005)'!$AY42),ABS('PIB_Trimestriel_Brut (2005)'!$AZ42),ABS('PIB_Trimestriel_Brut (2005)'!$BA42))</f>
        <v>-9.9668135950743189</v>
      </c>
      <c r="AY46" s="259">
        <f>+ABS('PIB_Trimestriel_Brut (2005)'!AY42)*'PIB_Annuel (2016)'!$U607/SUM(ABS('PIB_Trimestriel_Brut (2005)'!$AX42),ABS('PIB_Trimestriel_Brut (2005)'!$AY42),ABS('PIB_Trimestriel_Brut (2005)'!$AZ42),ABS('PIB_Trimestriel_Brut (2005)'!$BA42))</f>
        <v>-8.9437467065926093</v>
      </c>
      <c r="AZ46" s="259">
        <f>+ABS('PIB_Trimestriel_Brut (2005)'!AZ42)*'PIB_Annuel (2016)'!$U607/SUM(ABS('PIB_Trimestriel_Brut (2005)'!$AX42),ABS('PIB_Trimestriel_Brut (2005)'!$AY42),ABS('PIB_Trimestriel_Brut (2005)'!$AZ42),ABS('PIB_Trimestriel_Brut (2005)'!$BA42))</f>
        <v>-10.248102122809073</v>
      </c>
      <c r="BA46" s="259">
        <f>+ABS('PIB_Trimestriel_Brut (2005)'!BA42)*'PIB_Annuel (2016)'!$U607/SUM(ABS('PIB_Trimestriel_Brut (2005)'!$AX42),ABS('PIB_Trimestriel_Brut (2005)'!$AY42),ABS('PIB_Trimestriel_Brut (2005)'!$AZ42),ABS('PIB_Trimestriel_Brut (2005)'!$BA42))</f>
        <v>-10.405364316241664</v>
      </c>
      <c r="BB46" s="259">
        <f>+ABS('PIB_Trimestriel_Brut (2005)'!BB42)*'PIB_Annuel (2016)'!$V607/SUM(ABS('PIB_Trimestriel_Brut (2005)'!$BB42),ABS('PIB_Trimestriel_Brut (2005)'!$BC42),ABS('PIB_Trimestriel_Brut (2005)'!$BD42),ABS('PIB_Trimestriel_Brut (2005)'!$BE42))</f>
        <v>-15.025081147321533</v>
      </c>
      <c r="BC46" s="259">
        <f>+ABS('PIB_Trimestriel_Brut (2005)'!BC42)*'PIB_Annuel (2016)'!$V607/SUM(ABS('PIB_Trimestriel_Brut (2005)'!$BB42),ABS('PIB_Trimestriel_Brut (2005)'!$BC42),ABS('PIB_Trimestriel_Brut (2005)'!$BD42),ABS('PIB_Trimestriel_Brut (2005)'!$BE42))</f>
        <v>-16.242884072443736</v>
      </c>
      <c r="BD46" s="259">
        <f>+ABS('PIB_Trimestriel_Brut (2005)'!BD42)*'PIB_Annuel (2016)'!$V607/SUM(ABS('PIB_Trimestriel_Brut (2005)'!$BB42),ABS('PIB_Trimestriel_Brut (2005)'!$BC42),ABS('PIB_Trimestriel_Brut (2005)'!$BD42),ABS('PIB_Trimestriel_Brut (2005)'!$BE42))</f>
        <v>-17.86992130334691</v>
      </c>
      <c r="BE46" s="259">
        <f>+ABS('PIB_Trimestriel_Brut (2005)'!BE42)*'PIB_Annuel (2016)'!$V607/SUM(ABS('PIB_Trimestriel_Brut (2005)'!$BB42),ABS('PIB_Trimestriel_Brut (2005)'!$BC42),ABS('PIB_Trimestriel_Brut (2005)'!$BD42),ABS('PIB_Trimestriel_Brut (2005)'!$BE42))</f>
        <v>-15.006732821981142</v>
      </c>
      <c r="BF46" s="259">
        <f>+ABS('PIB_Trimestriel_Brut (2005)'!BF42)*'PIB_Annuel (2016)'!$W607/SUM(ABS('PIB_Trimestriel_Brut (2005)'!$BF42),ABS('PIB_Trimestriel_Brut (2005)'!$BG42),ABS('PIB_Trimestriel_Brut (2005)'!$BH42),ABS('PIB_Trimestriel_Brut (2005)'!$BI42))</f>
        <v>12.878862800840775</v>
      </c>
      <c r="BG46" s="259">
        <f>+ABS('PIB_Trimestriel_Brut (2005)'!BG42)*'PIB_Annuel (2016)'!$W607/SUM(ABS('PIB_Trimestriel_Brut (2005)'!$BF42),ABS('PIB_Trimestriel_Brut (2005)'!$BG42),ABS('PIB_Trimestriel_Brut (2005)'!$BH42),ABS('PIB_Trimestriel_Brut (2005)'!$BI42))</f>
        <v>12.240485250523276</v>
      </c>
      <c r="BH46" s="259">
        <f>+ABS('PIB_Trimestriel_Brut (2005)'!BH42)*'PIB_Annuel (2016)'!$W607/SUM(ABS('PIB_Trimestriel_Brut (2005)'!$BF42),ABS('PIB_Trimestriel_Brut (2005)'!$BG42),ABS('PIB_Trimestriel_Brut (2005)'!$BH42),ABS('PIB_Trimestriel_Brut (2005)'!$BI42))</f>
        <v>15.374039431880488</v>
      </c>
      <c r="BI46" s="259">
        <f>+ABS('PIB_Trimestriel_Brut (2005)'!BI42)*'PIB_Annuel (2016)'!$W607/SUM(ABS('PIB_Trimestriel_Brut (2005)'!$BF42),ABS('PIB_Trimestriel_Brut (2005)'!$BG42),ABS('PIB_Trimestriel_Brut (2005)'!$BH42),ABS('PIB_Trimestriel_Brut (2005)'!$BI42))</f>
        <v>15.713289028914849</v>
      </c>
      <c r="BJ46" s="259">
        <f>+ABS('PIB_Trimestriel_Brut (2005)'!BJ42)*'PIB_Annuel (2016)'!$X607/SUM(ABS('PIB_Trimestriel_Brut (2005)'!$BJ42),ABS('PIB_Trimestriel_Brut (2005)'!$BK42),ABS('PIB_Trimestriel_Brut (2005)'!$BL42),ABS('PIB_Trimestriel_Brut (2005)'!$BM42))</f>
        <v>8.8607056009703182</v>
      </c>
      <c r="BK46" s="259">
        <f>+ABS('PIB_Trimestriel_Brut (2005)'!BK42)*'PIB_Annuel (2016)'!$X607/SUM(ABS('PIB_Trimestriel_Brut (2005)'!$BJ42),ABS('PIB_Trimestriel_Brut (2005)'!$BK42),ABS('PIB_Trimestriel_Brut (2005)'!$BL42),ABS('PIB_Trimestriel_Brut (2005)'!$BM42))</f>
        <v>8.943550117354917</v>
      </c>
      <c r="BL46" s="259">
        <f>+ABS('PIB_Trimestriel_Brut (2005)'!BL42)*'PIB_Annuel (2016)'!$X607/SUM(ABS('PIB_Trimestriel_Brut (2005)'!$BJ42),ABS('PIB_Trimestriel_Brut (2005)'!$BK42),ABS('PIB_Trimestriel_Brut (2005)'!$BL42),ABS('PIB_Trimestriel_Brut (2005)'!$BM42))</f>
        <v>8.7718921047438254</v>
      </c>
      <c r="BM46" s="259">
        <f>+ABS('PIB_Trimestriel_Brut (2005)'!BM42)*'PIB_Annuel (2016)'!$X607/SUM(ABS('PIB_Trimestriel_Brut (2005)'!$BJ42),ABS('PIB_Trimestriel_Brut (2005)'!$BK42),ABS('PIB_Trimestriel_Brut (2005)'!$BL42),ABS('PIB_Trimestriel_Brut (2005)'!$BM42))</f>
        <v>6.9811488834642859</v>
      </c>
      <c r="BN46" s="259">
        <f>+ABS('PIB_Trimestriel_Brut (2005)'!BN42)*'PIB_Annuel (2016)'!$Y607/SUM(ABS('PIB_Trimestriel_Brut (2005)'!$BN42),ABS('PIB_Trimestriel_Brut (2005)'!$BO42),ABS('PIB_Trimestriel_Brut (2005)'!$BP42),ABS('PIB_Trimestriel_Brut (2005)'!$BQ42))</f>
        <v>-19.886997671458776</v>
      </c>
      <c r="BO46" s="259">
        <f>+ABS('PIB_Trimestriel_Brut (2005)'!BO42)*'PIB_Annuel (2016)'!$Y607/SUM(ABS('PIB_Trimestriel_Brut (2005)'!$BN42),ABS('PIB_Trimestriel_Brut (2005)'!$BO42),ABS('PIB_Trimestriel_Brut (2005)'!$BP42),ABS('PIB_Trimestriel_Brut (2005)'!$BQ42))</f>
        <v>-29.987458031294157</v>
      </c>
      <c r="BP46" s="259">
        <f>+ABS('PIB_Trimestriel_Brut (2005)'!BP42)*'PIB_Annuel (2016)'!$Y607/SUM(ABS('PIB_Trimestriel_Brut (2005)'!$BN42),ABS('PIB_Trimestriel_Brut (2005)'!$BO42),ABS('PIB_Trimestriel_Brut (2005)'!$BP42),ABS('PIB_Trimestriel_Brut (2005)'!$BQ42))</f>
        <v>-23.049153397686556</v>
      </c>
      <c r="BQ46" s="259">
        <f>+ABS('PIB_Trimestriel_Brut (2005)'!BQ42)*'PIB_Annuel (2016)'!$Y607/SUM(ABS('PIB_Trimestriel_Brut (2005)'!$BN42),ABS('PIB_Trimestriel_Brut (2005)'!$BO42),ABS('PIB_Trimestriel_Brut (2005)'!$BP42),ABS('PIB_Trimestriel_Brut (2005)'!$BQ42))</f>
        <v>-20.586449400112976</v>
      </c>
      <c r="BR46" s="259">
        <f>+ABS('PIB_Trimestriel_Brut (2005)'!BR42)*'PIB_Annuel (2016)'!$Z607/SUM(ABS('PIB_Trimestriel_Brut (2005)'!$BR42),ABS('PIB_Trimestriel_Brut (2005)'!$BS42),ABS('PIB_Trimestriel_Brut (2005)'!$BT42),ABS('PIB_Trimestriel_Brut (2005)'!$BU42))</f>
        <v>13.089617949451428</v>
      </c>
      <c r="BS46" s="259">
        <f>+ABS('PIB_Trimestriel_Brut (2005)'!BS42)*'PIB_Annuel (2016)'!$Z607/SUM(ABS('PIB_Trimestriel_Brut (2005)'!$BR42),ABS('PIB_Trimestriel_Brut (2005)'!$BS42),ABS('PIB_Trimestriel_Brut (2005)'!$BT42),ABS('PIB_Trimestriel_Brut (2005)'!$BU42))</f>
        <v>19.432913099054424</v>
      </c>
      <c r="BT46" s="259">
        <f>+ABS('PIB_Trimestriel_Brut (2005)'!BT42)*'PIB_Annuel (2016)'!$Z607/SUM(ABS('PIB_Trimestriel_Brut (2005)'!$BR42),ABS('PIB_Trimestriel_Brut (2005)'!$BS42),ABS('PIB_Trimestriel_Brut (2005)'!$BT42),ABS('PIB_Trimestriel_Brut (2005)'!$BU42))</f>
        <v>18.7107227381508</v>
      </c>
      <c r="BU46" s="259">
        <f>+ABS('PIB_Trimestriel_Brut (2005)'!BU42)*'PIB_Annuel (2016)'!$Z607/SUM(ABS('PIB_Trimestriel_Brut (2005)'!$BR42),ABS('PIB_Trimestriel_Brut (2005)'!$BS42),ABS('PIB_Trimestriel_Brut (2005)'!$BT42),ABS('PIB_Trimestriel_Brut (2005)'!$BU42))</f>
        <v>20.993746213343346</v>
      </c>
      <c r="BV46" s="185">
        <v>-395.13235042829058</v>
      </c>
      <c r="BW46" s="185">
        <v>-44.669027962184799</v>
      </c>
      <c r="BX46" s="185">
        <v>146.64336186074993</v>
      </c>
      <c r="BY46" s="185">
        <v>326.2150165297258</v>
      </c>
      <c r="BZ46" s="171">
        <v>-209.64933027739337</v>
      </c>
      <c r="CA46" s="171">
        <v>151.42059178330678</v>
      </c>
      <c r="CB46" s="171">
        <v>142.79497578632387</v>
      </c>
      <c r="CC46" s="171">
        <v>-58.451725941338061</v>
      </c>
      <c r="CD46" s="171">
        <v>-77.853159270418317</v>
      </c>
      <c r="CE46" s="171">
        <v>-3.1243743664025452</v>
      </c>
      <c r="CF46" s="171">
        <v>599.09201823621106</v>
      </c>
      <c r="CG46" s="186">
        <v>-195.67321771336935</v>
      </c>
      <c r="CH46" s="186">
        <v>1738.3972658344878</v>
      </c>
      <c r="CI46" s="186">
        <v>-1500.8117670680631</v>
      </c>
      <c r="CJ46" s="186">
        <v>-864.49307473977319</v>
      </c>
      <c r="CK46" s="186">
        <v>891.81737950341039</v>
      </c>
      <c r="CL46" s="186">
        <v>2117.4569861401774</v>
      </c>
    </row>
    <row r="47" spans="1:90" ht="15.6" thickTop="1" thickBot="1" x14ac:dyDescent="0.35">
      <c r="A47" s="168" t="s">
        <v>254</v>
      </c>
      <c r="B47" s="258">
        <f>+'PIB_Trimestriel_Brut (2005)'!B43*'PIB_Annuel (2016)'!$I608/SUM('PIB_Trimestriel_Brut (2005)'!$B43:$E43)</f>
        <v>312.12824114939474</v>
      </c>
      <c r="C47" s="258">
        <f>+'PIB_Trimestriel_Brut (2005)'!C43*'PIB_Annuel (2016)'!$I608/SUM('PIB_Trimestriel_Brut (2005)'!$B43:$E43)</f>
        <v>338.05734555719596</v>
      </c>
      <c r="D47" s="258">
        <f>+'PIB_Trimestriel_Brut (2005)'!D43*'PIB_Annuel (2016)'!$I608/SUM('PIB_Trimestriel_Brut (2005)'!$B43:$E43)</f>
        <v>409.98848156286647</v>
      </c>
      <c r="E47" s="258">
        <f>+'PIB_Trimestriel_Brut (2005)'!E43*'PIB_Annuel (2016)'!$I608/SUM('PIB_Trimestriel_Brut (2005)'!$B43:$E43)</f>
        <v>539.64392656869632</v>
      </c>
      <c r="F47" s="258">
        <f>+'PIB_Trimestriel_Brut (2005)'!F43*'PIB_Annuel (2016)'!$J608/SUM('PIB_Trimestriel_Brut (2005)'!$F43:$I43)</f>
        <v>348.38345765256594</v>
      </c>
      <c r="G47" s="258">
        <f>+'PIB_Trimestriel_Brut (2005)'!G43*'PIB_Annuel (2016)'!$J608/SUM('PIB_Trimestriel_Brut (2005)'!$F43:$I43)</f>
        <v>383.58877918912611</v>
      </c>
      <c r="H47" s="258">
        <f>+'PIB_Trimestriel_Brut (2005)'!H43*'PIB_Annuel (2016)'!$J608/SUM('PIB_Trimestriel_Brut (2005)'!$F43:$I43)</f>
        <v>439.72684161836565</v>
      </c>
      <c r="I47" s="258">
        <f>+'PIB_Trimestriel_Brut (2005)'!I43*'PIB_Annuel (2016)'!$J608/SUM('PIB_Trimestriel_Brut (2005)'!$F43:$I43)</f>
        <v>499.06827006292417</v>
      </c>
      <c r="J47" s="258">
        <f>+'PIB_Trimestriel_Brut (2005)'!J43*'PIB_Annuel (2016)'!$K608/SUM('PIB_Trimestriel_Brut (2005)'!$J43:$M43)</f>
        <v>542.69947905965444</v>
      </c>
      <c r="K47" s="258">
        <f>+'PIB_Trimestriel_Brut (2005)'!K43*'PIB_Annuel (2016)'!$K608/SUM('PIB_Trimestriel_Brut (2005)'!$J43:$M43)</f>
        <v>448.26001416094789</v>
      </c>
      <c r="L47" s="258">
        <f>+'PIB_Trimestriel_Brut (2005)'!L43*'PIB_Annuel (2016)'!$K608/SUM('PIB_Trimestriel_Brut (2005)'!$J43:$M43)</f>
        <v>402.20274419484997</v>
      </c>
      <c r="M47" s="258">
        <f>+'PIB_Trimestriel_Brut (2005)'!M43*'PIB_Annuel (2016)'!$K608/SUM('PIB_Trimestriel_Brut (2005)'!$J43:$M43)</f>
        <v>353.75487739151322</v>
      </c>
      <c r="N47" s="258">
        <f>+'PIB_Trimestriel_Brut (2005)'!N43*'PIB_Annuel (2016)'!$L608/SUM('PIB_Trimestriel_Brut (2005)'!$N43:$Q43)</f>
        <v>469.40664472211233</v>
      </c>
      <c r="O47" s="258">
        <f>+'PIB_Trimestriel_Brut (2005)'!O43*'PIB_Annuel (2016)'!$L608/SUM('PIB_Trimestriel_Brut (2005)'!$N43:$Q43)</f>
        <v>453.05907719093176</v>
      </c>
      <c r="P47" s="258">
        <f>+'PIB_Trimestriel_Brut (2005)'!P43*'PIB_Annuel (2016)'!$L608/SUM('PIB_Trimestriel_Brut (2005)'!$N43:$Q43)</f>
        <v>476.97503343095201</v>
      </c>
      <c r="Q47" s="258">
        <f>+'PIB_Trimestriel_Brut (2005)'!Q43*'PIB_Annuel (2016)'!$L608/SUM('PIB_Trimestriel_Brut (2005)'!$N43:$Q43)</f>
        <v>480.19399381408067</v>
      </c>
      <c r="R47" s="258">
        <f>+'PIB_Trimestriel_Brut (2005)'!R43*'PIB_Annuel (2016)'!$M608/SUM('PIB_Trimestriel_Brut (2005)'!$R43:$U43)</f>
        <v>442.64752733711185</v>
      </c>
      <c r="S47" s="258">
        <f>+'PIB_Trimestriel_Brut (2005)'!S43*'PIB_Annuel (2016)'!$M608/SUM('PIB_Trimestriel_Brut (2005)'!$R43:$U43)</f>
        <v>425.09442799464171</v>
      </c>
      <c r="T47" s="258">
        <f>+'PIB_Trimestriel_Brut (2005)'!T43*'PIB_Annuel (2016)'!$M608/SUM('PIB_Trimestriel_Brut (2005)'!$R43:$U43)</f>
        <v>445.96607271840378</v>
      </c>
      <c r="U47" s="258">
        <f>+'PIB_Trimestriel_Brut (2005)'!U43*'PIB_Annuel (2016)'!$M608/SUM('PIB_Trimestriel_Brut (2005)'!$R43:$U43)</f>
        <v>445.85971027747695</v>
      </c>
      <c r="V47" s="258">
        <f>+'PIB_Trimestriel_Brut (2005)'!V43*'PIB_Annuel (2016)'!$N608/SUM('PIB_Trimestriel_Brut (2005)'!$V43:$Y43)</f>
        <v>404.93047108847645</v>
      </c>
      <c r="W47" s="258">
        <f>+'PIB_Trimestriel_Brut (2005)'!W43*'PIB_Annuel (2016)'!$N608/SUM('PIB_Trimestriel_Brut (2005)'!$V43:$Y43)</f>
        <v>426.54166285418677</v>
      </c>
      <c r="X47" s="258">
        <f>+'PIB_Trimestriel_Brut (2005)'!X43*'PIB_Annuel (2016)'!$N608/SUM('PIB_Trimestriel_Brut (2005)'!$V43:$Y43)</f>
        <v>588.49525986904791</v>
      </c>
      <c r="Y47" s="258">
        <f>+'PIB_Trimestriel_Brut (2005)'!Y43*'PIB_Annuel (2016)'!$N608/SUM('PIB_Trimestriel_Brut (2005)'!$V43:$Y43)</f>
        <v>581.30285949760616</v>
      </c>
      <c r="Z47" s="258">
        <f>+'PIB_Trimestriel_Brut (2005)'!Z43*'PIB_Annuel (2016)'!$O608/SUM('PIB_Trimestriel_Brut (2005)'!$Z43:$AC43)</f>
        <v>427.83657499388363</v>
      </c>
      <c r="AA47" s="258">
        <f>+'PIB_Trimestriel_Brut (2005)'!AA43*'PIB_Annuel (2016)'!$O608/SUM('PIB_Trimestriel_Brut (2005)'!$Z43:$AC43)</f>
        <v>493.54276010213459</v>
      </c>
      <c r="AB47" s="258">
        <f>+'PIB_Trimestriel_Brut (2005)'!AB43*'PIB_Annuel (2016)'!$O608/SUM('PIB_Trimestriel_Brut (2005)'!$Z43:$AC43)</f>
        <v>480.87127673931207</v>
      </c>
      <c r="AC47" s="258">
        <f>+'PIB_Trimestriel_Brut (2005)'!AC43*'PIB_Annuel (2016)'!$O608/SUM('PIB_Trimestriel_Brut (2005)'!$Z43:$AC43)</f>
        <v>630.41514596447951</v>
      </c>
      <c r="AD47" s="258">
        <f>+'PIB_Trimestriel_Brut (2005)'!AD43*'PIB_Annuel (2016)'!$P608/SUM('PIB_Trimestriel_Brut (2005)'!$AD43:$AG43)</f>
        <v>511.59980084015751</v>
      </c>
      <c r="AE47" s="258">
        <f>+'PIB_Trimestriel_Brut (2005)'!AE43*'PIB_Annuel (2016)'!$P608/SUM('PIB_Trimestriel_Brut (2005)'!$AD43:$AG43)</f>
        <v>515.32375594744963</v>
      </c>
      <c r="AF47" s="258">
        <f>+'PIB_Trimestriel_Brut (2005)'!AF43*'PIB_Annuel (2016)'!$P608/SUM('PIB_Trimestriel_Brut (2005)'!$AD43:$AG43)</f>
        <v>514.75289977141358</v>
      </c>
      <c r="AG47" s="258">
        <f>+'PIB_Trimestriel_Brut (2005)'!AG43*'PIB_Annuel (2016)'!$P608/SUM('PIB_Trimestriel_Brut (2005)'!$AD43:$AG43)</f>
        <v>515.5241614608226</v>
      </c>
      <c r="AH47" s="258">
        <f>+'PIB_Trimestriel_Brut (2005)'!AH43*'PIB_Annuel (2016)'!$Q608/SUM('PIB_Trimestriel_Brut (2005)'!$AH43:$AK43)</f>
        <v>537.80260430459634</v>
      </c>
      <c r="AI47" s="258">
        <f>+'PIB_Trimestriel_Brut (2005)'!AI43*'PIB_Annuel (2016)'!$Q608/SUM('PIB_Trimestriel_Brut (2005)'!$AH43:$AK43)</f>
        <v>514.22210439362266</v>
      </c>
      <c r="AJ47" s="258">
        <f>+'PIB_Trimestriel_Brut (2005)'!AJ43*'PIB_Annuel (2016)'!$Q608/SUM('PIB_Trimestriel_Brut (2005)'!$AH43:$AK43)</f>
        <v>545.84166866730288</v>
      </c>
      <c r="AK47" s="258">
        <f>+'PIB_Trimestriel_Brut (2005)'!AK43*'PIB_Annuel (2016)'!$Q608/SUM('PIB_Trimestriel_Brut (2005)'!$AH43:$AK43)</f>
        <v>631.49526961598531</v>
      </c>
      <c r="AL47" s="258">
        <f>+'PIB_Trimestriel_Brut (2005)'!AL43*'PIB_Annuel (2016)'!$R608/SUM('PIB_Trimestriel_Brut (2005)'!$AL43:$AO43)</f>
        <v>562.90336971923057</v>
      </c>
      <c r="AM47" s="258">
        <f>+'PIB_Trimestriel_Brut (2005)'!AM43*'PIB_Annuel (2016)'!$R608/SUM('PIB_Trimestriel_Brut (2005)'!$AL43:$AO43)</f>
        <v>591.53300781013672</v>
      </c>
      <c r="AN47" s="258">
        <f>+'PIB_Trimestriel_Brut (2005)'!AN43*'PIB_Annuel (2016)'!$R608/SUM('PIB_Trimestriel_Brut (2005)'!$AL43:$AO43)</f>
        <v>640.95416671989926</v>
      </c>
      <c r="AO47" s="258">
        <f>+'PIB_Trimestriel_Brut (2005)'!AO43*'PIB_Annuel (2016)'!$R608/SUM('PIB_Trimestriel_Brut (2005)'!$AL43:$AO43)</f>
        <v>646.72398754123731</v>
      </c>
      <c r="AP47" s="258">
        <f>+'PIB_Trimestriel_Brut (2005)'!AP43*'PIB_Annuel (2016)'!$S608/SUM('PIB_Trimestriel_Brut (2005)'!$AP43:$AS43)</f>
        <v>582.61005358005377</v>
      </c>
      <c r="AQ47" s="258">
        <f>+'PIB_Trimestriel_Brut (2005)'!AQ43*'PIB_Annuel (2016)'!$S608/SUM('PIB_Trimestriel_Brut (2005)'!$AP43:$AS43)</f>
        <v>418.23433837193994</v>
      </c>
      <c r="AR47" s="258">
        <f>+'PIB_Trimestriel_Brut (2005)'!AR43*'PIB_Annuel (2016)'!$S608/SUM('PIB_Trimestriel_Brut (2005)'!$AP43:$AS43)</f>
        <v>677.86201651563545</v>
      </c>
      <c r="AS47" s="258">
        <f>+'PIB_Trimestriel_Brut (2005)'!AS43*'PIB_Annuel (2016)'!$S608/SUM('PIB_Trimestriel_Brut (2005)'!$AP43:$AS43)</f>
        <v>734.3465670653128</v>
      </c>
      <c r="AT47" s="258">
        <f>+'PIB_Trimestriel_Brut (2005)'!AT43*'PIB_Annuel (2016)'!$T608/SUM('PIB_Trimestriel_Brut (2005)'!$AT43:$AW43)</f>
        <v>616.75481816566389</v>
      </c>
      <c r="AU47" s="258">
        <f>+'PIB_Trimestriel_Brut (2005)'!AU43*'PIB_Annuel (2016)'!$T608/SUM('PIB_Trimestriel_Brut (2005)'!$AT43:$AW43)</f>
        <v>666.68798034913539</v>
      </c>
      <c r="AV47" s="258">
        <f>+'PIB_Trimestriel_Brut (2005)'!AV43*'PIB_Annuel (2016)'!$T608/SUM('PIB_Trimestriel_Brut (2005)'!$AT43:$AW43)</f>
        <v>669.34122341551767</v>
      </c>
      <c r="AW47" s="258">
        <f>+'PIB_Trimestriel_Brut (2005)'!AW43*'PIB_Annuel (2016)'!$T608/SUM('PIB_Trimestriel_Brut (2005)'!$AT43:$AW43)</f>
        <v>667.24566289099698</v>
      </c>
      <c r="AX47" s="258">
        <f>+'PIB_Trimestriel_Brut (2005)'!AX43*'PIB_Annuel (2016)'!$U608/SUM('PIB_Trimestriel_Brut (2005)'!$AX43:$BA43)</f>
        <v>697.38849884113586</v>
      </c>
      <c r="AY47" s="258">
        <f>+'PIB_Trimestriel_Brut (2005)'!AY43*'PIB_Annuel (2016)'!$U608/SUM('PIB_Trimestriel_Brut (2005)'!$AX43:$BA43)</f>
        <v>627.47559893079745</v>
      </c>
      <c r="AZ47" s="258">
        <f>+'PIB_Trimestriel_Brut (2005)'!AZ43*'PIB_Annuel (2016)'!$U608/SUM('PIB_Trimestriel_Brut (2005)'!$AX43:$BA43)</f>
        <v>719.21604895619555</v>
      </c>
      <c r="BA47" s="258">
        <f>+'PIB_Trimestriel_Brut (2005)'!BA43*'PIB_Annuel (2016)'!$U608/SUM('PIB_Trimestriel_Brut (2005)'!$AX43:$BA43)</f>
        <v>731.86067803825426</v>
      </c>
      <c r="BB47" s="258">
        <f>+'PIB_Trimestriel_Brut (2005)'!BB43*'PIB_Annuel (2016)'!$V608/SUM('PIB_Trimestriel_Brut (2005)'!$BB43:$BE43)</f>
        <v>674.66127050736213</v>
      </c>
      <c r="BC47" s="258">
        <f>+'PIB_Trimestriel_Brut (2005)'!BC43*'PIB_Annuel (2016)'!$V608/SUM('PIB_Trimestriel_Brut (2005)'!$BB43:$BE43)</f>
        <v>728.7380573144128</v>
      </c>
      <c r="BD47" s="258">
        <f>+'PIB_Trimestriel_Brut (2005)'!BD43*'PIB_Annuel (2016)'!$V608/SUM('PIB_Trimestriel_Brut (2005)'!$BB43:$BE43)</f>
        <v>803.33250865814023</v>
      </c>
      <c r="BE47" s="258">
        <f>+'PIB_Trimestriel_Brut (2005)'!BE43*'PIB_Annuel (2016)'!$V608/SUM('PIB_Trimestriel_Brut (2005)'!$BB43:$BE43)</f>
        <v>674.73694050285928</v>
      </c>
      <c r="BF47" s="258">
        <f>+'PIB_Trimestriel_Brut (2005)'!BF43*'PIB_Annuel (2016)'!$W608/SUM('PIB_Trimestriel_Brut (2005)'!$BF43:$BI43)</f>
        <v>748.01410395520168</v>
      </c>
      <c r="BG47" s="258">
        <f>+'PIB_Trimestriel_Brut (2005)'!BG43*'PIB_Annuel (2016)'!$W608/SUM('PIB_Trimestriel_Brut (2005)'!$BF43:$BI43)</f>
        <v>714.81233467806976</v>
      </c>
      <c r="BH47" s="258">
        <f>+'PIB_Trimestriel_Brut (2005)'!BH43*'PIB_Annuel (2016)'!$W608/SUM('PIB_Trimestriel_Brut (2005)'!$BF43:$BI43)</f>
        <v>898.40360870787117</v>
      </c>
      <c r="BI47" s="258">
        <f>+'PIB_Trimestriel_Brut (2005)'!BI43*'PIB_Annuel (2016)'!$W608/SUM('PIB_Trimestriel_Brut (2005)'!$BF43:$BI43)</f>
        <v>921.27367797402144</v>
      </c>
      <c r="BJ47" s="258">
        <f>+'PIB_Trimestriel_Brut (2005)'!BJ43*'PIB_Annuel (2016)'!$X608/SUM('PIB_Trimestriel_Brut (2005)'!$BJ43:$BM43)</f>
        <v>980.99076690369861</v>
      </c>
      <c r="BK47" s="258">
        <f>+'PIB_Trimestriel_Brut (2005)'!BK43*'PIB_Annuel (2016)'!$X608/SUM('PIB_Trimestriel_Brut (2005)'!$BJ43:$BM43)</f>
        <v>990.10277422856075</v>
      </c>
      <c r="BL47" s="258">
        <f>+'PIB_Trimestriel_Brut (2005)'!BL43*'PIB_Annuel (2016)'!$X608/SUM('PIB_Trimestriel_Brut (2005)'!$BJ43:$BM43)</f>
        <v>969.92954176064495</v>
      </c>
      <c r="BM47" s="258">
        <f>+'PIB_Trimestriel_Brut (2005)'!BM43*'PIB_Annuel (2016)'!$X608/SUM('PIB_Trimestriel_Brut (2005)'!$BJ43:$BM43)</f>
        <v>763.40324448550189</v>
      </c>
      <c r="BN47" s="258">
        <f>+'PIB_Trimestriel_Brut (2005)'!BN43*'PIB_Annuel (2016)'!$Y608/SUM('PIB_Trimestriel_Brut (2005)'!$BN43:$BQ43)</f>
        <v>759.97225477512325</v>
      </c>
      <c r="BO47" s="258">
        <f>+'PIB_Trimestriel_Brut (2005)'!BO43*'PIB_Annuel (2016)'!$Y608/SUM('PIB_Trimestriel_Brut (2005)'!$BN43:$BQ43)</f>
        <v>1154.9096296387036</v>
      </c>
      <c r="BP47" s="258">
        <f>+'PIB_Trimestriel_Brut (2005)'!BP43*'PIB_Annuel (2016)'!$Y608/SUM('PIB_Trimestriel_Brut (2005)'!$BN43:$BQ43)</f>
        <v>874.67391492235413</v>
      </c>
      <c r="BQ47" s="258">
        <f>+'PIB_Trimestriel_Brut (2005)'!BQ43*'PIB_Annuel (2016)'!$Y608/SUM('PIB_Trimestriel_Brut (2005)'!$BN43:$BQ43)</f>
        <v>774.64270204193883</v>
      </c>
      <c r="BR47" s="258">
        <f>+'PIB_Trimestriel_Brut (2005)'!BR43*'PIB_Annuel (2016)'!$Z608/SUM('PIB_Trimestriel_Brut (2005)'!$BR43:$BU43)</f>
        <v>710.9349144780349</v>
      </c>
      <c r="BS47" s="258">
        <f>+'PIB_Trimestriel_Brut (2005)'!BS43*'PIB_Annuel (2016)'!$Z608/SUM('PIB_Trimestriel_Brut (2005)'!$BR43:$BU43)</f>
        <v>1069.0710880794618</v>
      </c>
      <c r="BT47" s="258">
        <f>+'PIB_Trimestriel_Brut (2005)'!BT43*'PIB_Annuel (2016)'!$Z608/SUM('PIB_Trimestriel_Brut (2005)'!$BR43:$BU43)</f>
        <v>1028.9136815895215</v>
      </c>
      <c r="BU47" s="258">
        <f>+'PIB_Trimestriel_Brut (2005)'!BU43*'PIB_Annuel (2016)'!$Z608/SUM('PIB_Trimestriel_Brut (2005)'!$BR43:$BU43)</f>
        <v>1162.3343158529822</v>
      </c>
      <c r="BV47" s="183">
        <v>587.34688653009744</v>
      </c>
      <c r="BW47" s="183">
        <v>984.98473890682362</v>
      </c>
      <c r="BX47" s="183">
        <v>1226.9518757268843</v>
      </c>
      <c r="BY47" s="183">
        <v>1220.3074988361941</v>
      </c>
      <c r="BZ47" s="176">
        <v>793.31240146493928</v>
      </c>
      <c r="CA47" s="176">
        <v>1241.2990205886865</v>
      </c>
      <c r="CB47" s="176">
        <v>1268.8776737101009</v>
      </c>
      <c r="CC47" s="176">
        <v>951.75356257980593</v>
      </c>
      <c r="CD47" s="176">
        <v>1038.9131059959564</v>
      </c>
      <c r="CE47" s="176">
        <v>1141.169386997753</v>
      </c>
      <c r="CF47" s="176">
        <v>1110.3281004854464</v>
      </c>
      <c r="CG47" s="184">
        <v>1073.6552576825025</v>
      </c>
      <c r="CH47" s="184">
        <v>797.74162239286863</v>
      </c>
      <c r="CI47" s="184">
        <v>1222.8983776445709</v>
      </c>
      <c r="CJ47" s="184">
        <v>1227.7058164612856</v>
      </c>
      <c r="CK47" s="184">
        <v>886.40628987846299</v>
      </c>
      <c r="CL47" s="184">
        <v>881.50880432977385</v>
      </c>
    </row>
    <row r="48" spans="1:90" ht="15.6" thickTop="1" thickBot="1" x14ac:dyDescent="0.35">
      <c r="A48" s="168" t="s">
        <v>370</v>
      </c>
      <c r="B48" s="258">
        <f>+'PIB_Trimestriel_Brut (2005)'!B44*'PIB_Annuel (2016)'!$I610/SUM('PIB_Trimestriel_Brut (2005)'!$B44:$E44)</f>
        <v>522.97322938942875</v>
      </c>
      <c r="C48" s="258">
        <f>+'PIB_Trimestriel_Brut (2005)'!C44*'PIB_Annuel (2016)'!$I610/SUM('PIB_Trimestriel_Brut (2005)'!$B44:$E44)</f>
        <v>614.7870800781775</v>
      </c>
      <c r="D48" s="258">
        <f>+'PIB_Trimestriel_Brut (2005)'!D44*'PIB_Annuel (2016)'!$I610/SUM('PIB_Trimestriel_Brut (2005)'!$B44:$E44)</f>
        <v>547.92433615840503</v>
      </c>
      <c r="E48" s="258">
        <f>+'PIB_Trimestriel_Brut (2005)'!E44*'PIB_Annuel (2016)'!$I610/SUM('PIB_Trimestriel_Brut (2005)'!$B44:$E44)</f>
        <v>590.48031044580512</v>
      </c>
      <c r="F48" s="258">
        <f>+'PIB_Trimestriel_Brut (2005)'!F44*'PIB_Annuel (2016)'!$J610/SUM('PIB_Trimestriel_Brut (2005)'!$F44:$I44)</f>
        <v>584.51219951028236</v>
      </c>
      <c r="G48" s="258">
        <f>+'PIB_Trimestriel_Brut (2005)'!G44*'PIB_Annuel (2016)'!$J610/SUM('PIB_Trimestriel_Brut (2005)'!$F44:$I44)</f>
        <v>614.18004602001611</v>
      </c>
      <c r="H48" s="258">
        <f>+'PIB_Trimestriel_Brut (2005)'!H44*'PIB_Annuel (2016)'!$J610/SUM('PIB_Trimestriel_Brut (2005)'!$F44:$I44)</f>
        <v>674.08096062075799</v>
      </c>
      <c r="I48" s="258">
        <f>+'PIB_Trimestriel_Brut (2005)'!I44*'PIB_Annuel (2016)'!$J610/SUM('PIB_Trimestriel_Brut (2005)'!$F44:$I44)</f>
        <v>627.3981203961439</v>
      </c>
      <c r="J48" s="258">
        <f>+'PIB_Trimestriel_Brut (2005)'!J44*'PIB_Annuel (2016)'!$K610/SUM('PIB_Trimestriel_Brut (2005)'!$J44:$M44)</f>
        <v>616.29008114348801</v>
      </c>
      <c r="K48" s="258">
        <f>+'PIB_Trimestriel_Brut (2005)'!K44*'PIB_Annuel (2016)'!$K610/SUM('PIB_Trimestriel_Brut (2005)'!$J44:$M44)</f>
        <v>713.26238070626437</v>
      </c>
      <c r="L48" s="258">
        <f>+'PIB_Trimestriel_Brut (2005)'!L44*'PIB_Annuel (2016)'!$K610/SUM('PIB_Trimestriel_Brut (2005)'!$J44:$M44)</f>
        <v>672.1730879066904</v>
      </c>
      <c r="M48" s="258">
        <f>+'PIB_Trimestriel_Brut (2005)'!M44*'PIB_Annuel (2016)'!$K610/SUM('PIB_Trimestriel_Brut (2005)'!$J44:$M44)</f>
        <v>656.19394864758578</v>
      </c>
      <c r="N48" s="258">
        <f>+'PIB_Trimestriel_Brut (2005)'!N44*'PIB_Annuel (2016)'!$L610/SUM('PIB_Trimestriel_Brut (2005)'!$N44:$Q44)</f>
        <v>684.99421616539416</v>
      </c>
      <c r="O48" s="258">
        <f>+'PIB_Trimestriel_Brut (2005)'!O44*'PIB_Annuel (2016)'!$L610/SUM('PIB_Trimestriel_Brut (2005)'!$N44:$Q44)</f>
        <v>653.28059805459839</v>
      </c>
      <c r="P48" s="258">
        <f>+'PIB_Trimestriel_Brut (2005)'!P44*'PIB_Annuel (2016)'!$L610/SUM('PIB_Trimestriel_Brut (2005)'!$N44:$Q44)</f>
        <v>645.36202531582273</v>
      </c>
      <c r="Q48" s="258">
        <f>+'PIB_Trimestriel_Brut (2005)'!Q44*'PIB_Annuel (2016)'!$L610/SUM('PIB_Trimestriel_Brut (2005)'!$N44:$Q44)</f>
        <v>667.28508917554086</v>
      </c>
      <c r="R48" s="258">
        <f>+'PIB_Trimestriel_Brut (2005)'!R44*'PIB_Annuel (2016)'!$M610/SUM('PIB_Trimestriel_Brut (2005)'!$R44:$U44)</f>
        <v>616.54567034115701</v>
      </c>
      <c r="S48" s="258">
        <f>+'PIB_Trimestriel_Brut (2005)'!S44*'PIB_Annuel (2016)'!$M610/SUM('PIB_Trimestriel_Brut (2005)'!$R44:$U44)</f>
        <v>588.45739093082341</v>
      </c>
      <c r="T48" s="258">
        <f>+'PIB_Trimestriel_Brut (2005)'!T44*'PIB_Annuel (2016)'!$M610/SUM('PIB_Trimestriel_Brut (2005)'!$R44:$U44)</f>
        <v>538.32212859023002</v>
      </c>
      <c r="U48" s="258">
        <f>+'PIB_Trimestriel_Brut (2005)'!U44*'PIB_Annuel (2016)'!$M610/SUM('PIB_Trimestriel_Brut (2005)'!$R44:$U44)</f>
        <v>594.43897580779412</v>
      </c>
      <c r="V48" s="258">
        <f>+'PIB_Trimestriel_Brut (2005)'!V44*'PIB_Annuel (2016)'!$N610/SUM('PIB_Trimestriel_Brut (2005)'!$V44:$Y44)</f>
        <v>639.96115658393603</v>
      </c>
      <c r="W48" s="258">
        <f>+'PIB_Trimestriel_Brut (2005)'!W44*'PIB_Annuel (2016)'!$N610/SUM('PIB_Trimestriel_Brut (2005)'!$V44:$Y44)</f>
        <v>635.29751196233201</v>
      </c>
      <c r="X48" s="258">
        <f>+'PIB_Trimestriel_Brut (2005)'!X44*'PIB_Annuel (2016)'!$N610/SUM('PIB_Trimestriel_Brut (2005)'!$V44:$Y44)</f>
        <v>623.00215059465654</v>
      </c>
      <c r="Y48" s="258">
        <f>+'PIB_Trimestriel_Brut (2005)'!Y44*'PIB_Annuel (2016)'!$N610/SUM('PIB_Trimestriel_Brut (2005)'!$V44:$Y44)</f>
        <v>648.50808601961933</v>
      </c>
      <c r="Z48" s="258">
        <f>+'PIB_Trimestriel_Brut (2005)'!Z44*'PIB_Annuel (2016)'!$O610/SUM('PIB_Trimestriel_Brut (2005)'!$Z44:$AC44)</f>
        <v>646.31102414232066</v>
      </c>
      <c r="AA48" s="258">
        <f>+'PIB_Trimestriel_Brut (2005)'!AA44*'PIB_Annuel (2016)'!$O610/SUM('PIB_Trimestriel_Brut (2005)'!$Z44:$AC44)</f>
        <v>586.19280263961446</v>
      </c>
      <c r="AB48" s="258">
        <f>+'PIB_Trimestriel_Brut (2005)'!AB44*'PIB_Annuel (2016)'!$O610/SUM('PIB_Trimestriel_Brut (2005)'!$Z44:$AC44)</f>
        <v>599.3995042257103</v>
      </c>
      <c r="AC48" s="258">
        <f>+'PIB_Trimestriel_Brut (2005)'!AC44*'PIB_Annuel (2016)'!$O610/SUM('PIB_Trimestriel_Brut (2005)'!$Z44:$AC44)</f>
        <v>557.48081832409423</v>
      </c>
      <c r="AD48" s="258">
        <f>+'PIB_Trimestriel_Brut (2005)'!AD44*'PIB_Annuel (2016)'!$P610/SUM('PIB_Trimestriel_Brut (2005)'!$AD44:$AG44)</f>
        <v>661.89625025261978</v>
      </c>
      <c r="AE48" s="258">
        <f>+'PIB_Trimestriel_Brut (2005)'!AE44*'PIB_Annuel (2016)'!$P610/SUM('PIB_Trimestriel_Brut (2005)'!$AD44:$AG44)</f>
        <v>686.06145234735436</v>
      </c>
      <c r="AF48" s="258">
        <f>+'PIB_Trimestriel_Brut (2005)'!AF44*'PIB_Annuel (2016)'!$P610/SUM('PIB_Trimestriel_Brut (2005)'!$AD44:$AG44)</f>
        <v>628.11318372719074</v>
      </c>
      <c r="AG48" s="258">
        <f>+'PIB_Trimestriel_Brut (2005)'!AG44*'PIB_Annuel (2016)'!$P610/SUM('PIB_Trimestriel_Brut (2005)'!$AD44:$AG44)</f>
        <v>644.01680670184101</v>
      </c>
      <c r="AH48" s="258">
        <f>+'PIB_Trimestriel_Brut (2005)'!AH44*'PIB_Annuel (2016)'!$Q610/SUM('PIB_Trimestriel_Brut (2005)'!$AH44:$AK44)</f>
        <v>791.07140483826186</v>
      </c>
      <c r="AI48" s="258">
        <f>+'PIB_Trimestriel_Brut (2005)'!AI44*'PIB_Annuel (2016)'!$Q610/SUM('PIB_Trimestriel_Brut (2005)'!$AH44:$AK44)</f>
        <v>744.97015910692619</v>
      </c>
      <c r="AJ48" s="258">
        <f>+'PIB_Trimestriel_Brut (2005)'!AJ44*'PIB_Annuel (2016)'!$Q610/SUM('PIB_Trimestriel_Brut (2005)'!$AH44:$AK44)</f>
        <v>690.22713176471768</v>
      </c>
      <c r="AK48" s="258">
        <f>+'PIB_Trimestriel_Brut (2005)'!AK44*'PIB_Annuel (2016)'!$Q610/SUM('PIB_Trimestriel_Brut (2005)'!$AH44:$AK44)</f>
        <v>768.30289400058916</v>
      </c>
      <c r="AL48" s="258">
        <f>+'PIB_Trimestriel_Brut (2005)'!AL44*'PIB_Annuel (2016)'!$R610/SUM('PIB_Trimestriel_Brut (2005)'!$AL44:$AO44)</f>
        <v>758.7069744554052</v>
      </c>
      <c r="AM48" s="258">
        <f>+'PIB_Trimestriel_Brut (2005)'!AM44*'PIB_Annuel (2016)'!$R610/SUM('PIB_Trimestriel_Brut (2005)'!$AL44:$AO44)</f>
        <v>790.49376917537552</v>
      </c>
      <c r="AN48" s="258">
        <f>+'PIB_Trimestriel_Brut (2005)'!AN44*'PIB_Annuel (2016)'!$R610/SUM('PIB_Trimestriel_Brut (2005)'!$AL44:$AO44)</f>
        <v>635.96255291017405</v>
      </c>
      <c r="AO48" s="258">
        <f>+'PIB_Trimestriel_Brut (2005)'!AO44*'PIB_Annuel (2016)'!$R610/SUM('PIB_Trimestriel_Brut (2005)'!$AL44:$AO44)</f>
        <v>712.67136210862884</v>
      </c>
      <c r="AP48" s="258">
        <f>+'PIB_Trimestriel_Brut (2005)'!AP44*'PIB_Annuel (2016)'!$S610/SUM('PIB_Trimestriel_Brut (2005)'!$AP44:$AS44)</f>
        <v>661.87552521146233</v>
      </c>
      <c r="AQ48" s="258">
        <f>+'PIB_Trimestriel_Brut (2005)'!AQ44*'PIB_Annuel (2016)'!$S610/SUM('PIB_Trimestriel_Brut (2005)'!$AP44:$AS44)</f>
        <v>673.64945208367101</v>
      </c>
      <c r="AR48" s="258">
        <f>+'PIB_Trimestriel_Brut (2005)'!AR44*'PIB_Annuel (2016)'!$S610/SUM('PIB_Trimestriel_Brut (2005)'!$AP44:$AS44)</f>
        <v>595.43295363850507</v>
      </c>
      <c r="AS48" s="258">
        <f>+'PIB_Trimestriel_Brut (2005)'!AS44*'PIB_Annuel (2016)'!$S610/SUM('PIB_Trimestriel_Brut (2005)'!$AP44:$AS44)</f>
        <v>619.382675223776</v>
      </c>
      <c r="AT48" s="258">
        <f>+'PIB_Trimestriel_Brut (2005)'!AT44*'PIB_Annuel (2016)'!$T610/SUM('PIB_Trimestriel_Brut (2005)'!$AT44:$AW44)</f>
        <v>733.32790472951842</v>
      </c>
      <c r="AU48" s="258">
        <f>+'PIB_Trimestriel_Brut (2005)'!AU44*'PIB_Annuel (2016)'!$T610/SUM('PIB_Trimestriel_Brut (2005)'!$AT44:$AW44)</f>
        <v>668.30407312997727</v>
      </c>
      <c r="AV48" s="258">
        <f>+'PIB_Trimestriel_Brut (2005)'!AV44*'PIB_Annuel (2016)'!$T610/SUM('PIB_Trimestriel_Brut (2005)'!$AT44:$AW44)</f>
        <v>686.00446845528643</v>
      </c>
      <c r="AW48" s="258">
        <f>+'PIB_Trimestriel_Brut (2005)'!AW44*'PIB_Annuel (2016)'!$T610/SUM('PIB_Trimestriel_Brut (2005)'!$AT44:$AW44)</f>
        <v>798.94956771622776</v>
      </c>
      <c r="AX48" s="258">
        <f>+'PIB_Trimestriel_Brut (2005)'!AX44*'PIB_Annuel (2016)'!$U610/SUM('PIB_Trimestriel_Brut (2005)'!$AX44:$BA44)</f>
        <v>783.19608153284753</v>
      </c>
      <c r="AY48" s="258">
        <f>+'PIB_Trimestriel_Brut (2005)'!AY44*'PIB_Annuel (2016)'!$U610/SUM('PIB_Trimestriel_Brut (2005)'!$AX44:$BA44)</f>
        <v>761.576936151719</v>
      </c>
      <c r="AZ48" s="258">
        <f>+'PIB_Trimestriel_Brut (2005)'!AZ44*'PIB_Annuel (2016)'!$U610/SUM('PIB_Trimestriel_Brut (2005)'!$AX44:$BA44)</f>
        <v>726.86235857597353</v>
      </c>
      <c r="BA48" s="258">
        <f>+'PIB_Trimestriel_Brut (2005)'!BA44*'PIB_Annuel (2016)'!$U610/SUM('PIB_Trimestriel_Brut (2005)'!$AX44:$BA44)</f>
        <v>762.03490014888041</v>
      </c>
      <c r="BB48" s="258">
        <f>+'PIB_Trimestriel_Brut (2005)'!BB44*'PIB_Annuel (2016)'!$V610/SUM('PIB_Trimestriel_Brut (2005)'!$BB44:$BE44)</f>
        <v>865.31867843915495</v>
      </c>
      <c r="BC48" s="258">
        <f>+'PIB_Trimestriel_Brut (2005)'!BC44*'PIB_Annuel (2016)'!$V610/SUM('PIB_Trimestriel_Brut (2005)'!$BB44:$BE44)</f>
        <v>740.57637124915959</v>
      </c>
      <c r="BD48" s="258">
        <f>+'PIB_Trimestriel_Brut (2005)'!BD44*'PIB_Annuel (2016)'!$V610/SUM('PIB_Trimestriel_Brut (2005)'!$BB44:$BE44)</f>
        <v>712.16006718346216</v>
      </c>
      <c r="BE48" s="258">
        <f>+'PIB_Trimestriel_Brut (2005)'!BE44*'PIB_Annuel (2016)'!$V610/SUM('PIB_Trimestriel_Brut (2005)'!$BB44:$BE44)</f>
        <v>752.80621774631368</v>
      </c>
      <c r="BF48" s="258">
        <f>+'PIB_Trimestriel_Brut (2005)'!BF44*'PIB_Annuel (2016)'!$W610/SUM('PIB_Trimestriel_Brut (2005)'!$BF44:$BI44)</f>
        <v>743.13555915165762</v>
      </c>
      <c r="BG48" s="258">
        <f>+'PIB_Trimestriel_Brut (2005)'!BG44*'PIB_Annuel (2016)'!$W610/SUM('PIB_Trimestriel_Brut (2005)'!$BF44:$BI44)</f>
        <v>733.86595378478535</v>
      </c>
      <c r="BH48" s="258">
        <f>+'PIB_Trimestriel_Brut (2005)'!BH44*'PIB_Annuel (2016)'!$W610/SUM('PIB_Trimestriel_Brut (2005)'!$BF44:$BI44)</f>
        <v>760.48844340521441</v>
      </c>
      <c r="BI48" s="258">
        <f>+'PIB_Trimestriel_Brut (2005)'!BI44*'PIB_Annuel (2016)'!$W610/SUM('PIB_Trimestriel_Brut (2005)'!$BF44:$BI44)</f>
        <v>933.35443210154142</v>
      </c>
      <c r="BJ48" s="258">
        <f>+'PIB_Trimestriel_Brut (2005)'!BJ44*'PIB_Annuel (2016)'!$X610/SUM('PIB_Trimestriel_Brut (2005)'!$BJ44:$BM44)</f>
        <v>889.22877731611516</v>
      </c>
      <c r="BK48" s="258">
        <f>+'PIB_Trimestriel_Brut (2005)'!BK44*'PIB_Annuel (2016)'!$X610/SUM('PIB_Trimestriel_Brut (2005)'!$BJ44:$BM44)</f>
        <v>900.92837464206559</v>
      </c>
      <c r="BL48" s="258">
        <f>+'PIB_Trimestriel_Brut (2005)'!BL44*'PIB_Annuel (2016)'!$X610/SUM('PIB_Trimestriel_Brut (2005)'!$BJ44:$BM44)</f>
        <v>854.90913049498533</v>
      </c>
      <c r="BM48" s="258">
        <f>+'PIB_Trimestriel_Brut (2005)'!BM44*'PIB_Annuel (2016)'!$X610/SUM('PIB_Trimestriel_Brut (2005)'!$BJ44:$BM44)</f>
        <v>882.15518725628317</v>
      </c>
      <c r="BN48" s="258">
        <f>+'PIB_Trimestriel_Brut (2005)'!BN44*'PIB_Annuel (2016)'!$Y610/SUM('PIB_Trimestriel_Brut (2005)'!$BN44:$BQ44)</f>
        <v>988.00254933616054</v>
      </c>
      <c r="BO48" s="258">
        <f>+'PIB_Trimestriel_Brut (2005)'!BO44*'PIB_Annuel (2016)'!$Y610/SUM('PIB_Trimestriel_Brut (2005)'!$BN44:$BQ44)</f>
        <v>898.13245435934994</v>
      </c>
      <c r="BP48" s="258">
        <f>+'PIB_Trimestriel_Brut (2005)'!BP44*'PIB_Annuel (2016)'!$Y610/SUM('PIB_Trimestriel_Brut (2005)'!$BN44:$BQ44)</f>
        <v>847.29230448525277</v>
      </c>
      <c r="BQ48" s="258">
        <f>+'PIB_Trimestriel_Brut (2005)'!BQ44*'PIB_Annuel (2016)'!$Y610/SUM('PIB_Trimestriel_Brut (2005)'!$BN44:$BQ44)</f>
        <v>962.00089841686156</v>
      </c>
      <c r="BR48" s="258">
        <f>+'PIB_Trimestriel_Brut (2005)'!BR44*'PIB_Annuel (2016)'!$Z610/SUM('PIB_Trimestriel_Brut (2005)'!$BR44:$BU44)</f>
        <v>1001.6339606114568</v>
      </c>
      <c r="BS48" s="258">
        <f>+'PIB_Trimestriel_Brut (2005)'!BS44*'PIB_Annuel (2016)'!$Z610/SUM('PIB_Trimestriel_Brut (2005)'!$BR44:$BU44)</f>
        <v>935.12893890959208</v>
      </c>
      <c r="BT48" s="258">
        <f>+'PIB_Trimestriel_Brut (2005)'!BT44*'PIB_Annuel (2016)'!$Z610/SUM('PIB_Trimestriel_Brut (2005)'!$BR44:$BU44)</f>
        <v>891.24849585433196</v>
      </c>
      <c r="BU48" s="258">
        <f>+'PIB_Trimestriel_Brut (2005)'!BU44*'PIB_Annuel (2016)'!$Z610/SUM('PIB_Trimestriel_Brut (2005)'!$BR44:$BU44)</f>
        <v>969.29260462461923</v>
      </c>
      <c r="BV48" s="183">
        <v>1048.5106366541131</v>
      </c>
      <c r="BW48" s="183">
        <v>922.18073982961414</v>
      </c>
      <c r="BX48" s="183">
        <v>860.3096533449019</v>
      </c>
      <c r="BY48" s="183">
        <v>906.65097017137089</v>
      </c>
      <c r="BZ48" s="176">
        <v>967.29968084397683</v>
      </c>
      <c r="CA48" s="176">
        <v>826.75094857717124</v>
      </c>
      <c r="CB48" s="176">
        <v>856.21784173269441</v>
      </c>
      <c r="CC48" s="176">
        <v>1166.9717161704323</v>
      </c>
      <c r="CD48" s="176">
        <v>1012.559622403214</v>
      </c>
      <c r="CE48" s="176">
        <v>1048.7010719512373</v>
      </c>
      <c r="CF48" s="176">
        <v>1000.4803620152812</v>
      </c>
      <c r="CG48" s="184">
        <v>1183.9062715950201</v>
      </c>
      <c r="CH48" s="184">
        <v>996.75373399897228</v>
      </c>
      <c r="CI48" s="184">
        <v>667.19944473994224</v>
      </c>
      <c r="CJ48" s="184">
        <v>893.49835854584683</v>
      </c>
      <c r="CK48" s="184">
        <v>1044.5063527893074</v>
      </c>
      <c r="CL48" s="184">
        <v>1037.7455634221528</v>
      </c>
    </row>
    <row r="49" spans="1:90" ht="15" thickTop="1" x14ac:dyDescent="0.3">
      <c r="A49" s="177" t="s">
        <v>371</v>
      </c>
      <c r="B49" s="260">
        <f>+'PIB_Trimestriel_Brut (2005)'!B45*'PIB_Annuel (2016)'!$I611/SUM('PIB_Trimestriel_Brut (2005)'!$B45:$E45)</f>
        <v>438.14344191642891</v>
      </c>
      <c r="C49" s="260">
        <f>+'PIB_Trimestriel_Brut (2005)'!C45*'PIB_Annuel (2016)'!$I611/SUM('PIB_Trimestriel_Brut (2005)'!$B45:$E45)</f>
        <v>524.36280710097105</v>
      </c>
      <c r="D49" s="260">
        <f>+'PIB_Trimestriel_Brut (2005)'!D45*'PIB_Annuel (2016)'!$I611/SUM('PIB_Trimestriel_Brut (2005)'!$B45:$E45)</f>
        <v>517.77520557554612</v>
      </c>
      <c r="E49" s="260">
        <f>+'PIB_Trimestriel_Brut (2005)'!E45*'PIB_Annuel (2016)'!$I611/SUM('PIB_Trimestriel_Brut (2005)'!$B45:$E45)</f>
        <v>516.681941410121</v>
      </c>
      <c r="F49" s="260">
        <f>+'PIB_Trimestriel_Brut (2005)'!F45*'PIB_Annuel (2016)'!$J611/SUM('PIB_Trimestriel_Brut (2005)'!$F45:$I45)</f>
        <v>389.64545424324592</v>
      </c>
      <c r="G49" s="260">
        <f>+'PIB_Trimestriel_Brut (2005)'!G45*'PIB_Annuel (2016)'!$J611/SUM('PIB_Trimestriel_Brut (2005)'!$F45:$I45)</f>
        <v>491.45575599656354</v>
      </c>
      <c r="H49" s="260">
        <f>+'PIB_Trimestriel_Brut (2005)'!H45*'PIB_Annuel (2016)'!$J611/SUM('PIB_Trimestriel_Brut (2005)'!$F45:$I45)</f>
        <v>557.31072964515101</v>
      </c>
      <c r="I49" s="260">
        <f>+'PIB_Trimestriel_Brut (2005)'!I45*'PIB_Annuel (2016)'!$J611/SUM('PIB_Trimestriel_Brut (2005)'!$F45:$I45)</f>
        <v>556.2045482328158</v>
      </c>
      <c r="J49" s="260">
        <f>+'PIB_Trimestriel_Brut (2005)'!J45*'PIB_Annuel (2016)'!$K611/SUM('PIB_Trimestriel_Brut (2005)'!$J45:$M45)</f>
        <v>490.19238272106907</v>
      </c>
      <c r="K49" s="260">
        <f>+'PIB_Trimestriel_Brut (2005)'!K45*'PIB_Annuel (2016)'!$K611/SUM('PIB_Trimestriel_Brut (2005)'!$J45:$M45)</f>
        <v>543.53375825967089</v>
      </c>
      <c r="L49" s="260">
        <f>+'PIB_Trimestriel_Brut (2005)'!L45*'PIB_Annuel (2016)'!$K611/SUM('PIB_Trimestriel_Brut (2005)'!$J45:$M45)</f>
        <v>520.69971992154444</v>
      </c>
      <c r="M49" s="260">
        <f>+'PIB_Trimestriel_Brut (2005)'!M45*'PIB_Annuel (2016)'!$K611/SUM('PIB_Trimestriel_Brut (2005)'!$J45:$M45)</f>
        <v>422.32666359819973</v>
      </c>
      <c r="N49" s="260">
        <f>+'PIB_Trimestriel_Brut (2005)'!N45*'PIB_Annuel (2016)'!$L611/SUM('PIB_Trimestriel_Brut (2005)'!$N45:$Q45)</f>
        <v>480.78989626876609</v>
      </c>
      <c r="O49" s="260">
        <f>+'PIB_Trimestriel_Brut (2005)'!O45*'PIB_Annuel (2016)'!$L611/SUM('PIB_Trimestriel_Brut (2005)'!$N45:$Q45)</f>
        <v>503.51921702312569</v>
      </c>
      <c r="P49" s="260">
        <f>+'PIB_Trimestriel_Brut (2005)'!P45*'PIB_Annuel (2016)'!$L611/SUM('PIB_Trimestriel_Brut (2005)'!$N45:$Q45)</f>
        <v>509.04568606330321</v>
      </c>
      <c r="Q49" s="260">
        <f>+'PIB_Trimestriel_Brut (2005)'!Q45*'PIB_Annuel (2016)'!$L611/SUM('PIB_Trimestriel_Brut (2005)'!$N45:$Q45)</f>
        <v>513.04173672522768</v>
      </c>
      <c r="R49" s="260">
        <f>+'PIB_Trimestriel_Brut (2005)'!R45*'PIB_Annuel (2016)'!$M611/SUM('PIB_Trimestriel_Brut (2005)'!$R45:$U45)</f>
        <v>422.0123177784634</v>
      </c>
      <c r="S49" s="260">
        <f>+'PIB_Trimestriel_Brut (2005)'!S45*'PIB_Annuel (2016)'!$M611/SUM('PIB_Trimestriel_Brut (2005)'!$R45:$U45)</f>
        <v>434.37985441773287</v>
      </c>
      <c r="T49" s="260">
        <f>+'PIB_Trimestriel_Brut (2005)'!T45*'PIB_Annuel (2016)'!$M611/SUM('PIB_Trimestriel_Brut (2005)'!$R45:$U45)</f>
        <v>473.79460053707356</v>
      </c>
      <c r="U49" s="260">
        <f>+'PIB_Trimestriel_Brut (2005)'!U45*'PIB_Annuel (2016)'!$M611/SUM('PIB_Trimestriel_Brut (2005)'!$R45:$U45)</f>
        <v>517.10633476267208</v>
      </c>
      <c r="V49" s="260">
        <f>+'PIB_Trimestriel_Brut (2005)'!V45*'PIB_Annuel (2016)'!$N611/SUM('PIB_Trimestriel_Brut (2005)'!$V45:$Y45)</f>
        <v>472.03722782375888</v>
      </c>
      <c r="W49" s="260">
        <f>+'PIB_Trimestriel_Brut (2005)'!W45*'PIB_Annuel (2016)'!$N611/SUM('PIB_Trimestriel_Brut (2005)'!$V45:$Y45)</f>
        <v>458.19470422611522</v>
      </c>
      <c r="X49" s="260">
        <f>+'PIB_Trimestriel_Brut (2005)'!X45*'PIB_Annuel (2016)'!$N611/SUM('PIB_Trimestriel_Brut (2005)'!$V45:$Y45)</f>
        <v>479.337091251907</v>
      </c>
      <c r="Y49" s="260">
        <f>+'PIB_Trimestriel_Brut (2005)'!Y45*'PIB_Annuel (2016)'!$N611/SUM('PIB_Trimestriel_Brut (2005)'!$V45:$Y45)</f>
        <v>428.53972233908905</v>
      </c>
      <c r="Z49" s="260">
        <f>+'PIB_Trimestriel_Brut (2005)'!Z45*'PIB_Annuel (2016)'!$O611/SUM('PIB_Trimestriel_Brut (2005)'!$Z45:$AC45)</f>
        <v>425.36544881975755</v>
      </c>
      <c r="AA49" s="260">
        <f>+'PIB_Trimestriel_Brut (2005)'!AA45*'PIB_Annuel (2016)'!$O611/SUM('PIB_Trimestriel_Brut (2005)'!$Z45:$AC45)</f>
        <v>388.46369972626673</v>
      </c>
      <c r="AB49" s="260">
        <f>+'PIB_Trimestriel_Brut (2005)'!AB45*'PIB_Annuel (2016)'!$O611/SUM('PIB_Trimestriel_Brut (2005)'!$Z45:$AC45)</f>
        <v>453.31670576727947</v>
      </c>
      <c r="AC49" s="260">
        <f>+'PIB_Trimestriel_Brut (2005)'!AC45*'PIB_Annuel (2016)'!$O611/SUM('PIB_Trimestriel_Brut (2005)'!$Z45:$AC45)</f>
        <v>394.45710911854331</v>
      </c>
      <c r="AD49" s="260">
        <f>+'PIB_Trimestriel_Brut (2005)'!AD45*'PIB_Annuel (2016)'!$P611/SUM('PIB_Trimestriel_Brut (2005)'!$AD45:$AG45)</f>
        <v>457.89479260685437</v>
      </c>
      <c r="AE49" s="260">
        <f>+'PIB_Trimestriel_Brut (2005)'!AE45*'PIB_Annuel (2016)'!$P611/SUM('PIB_Trimestriel_Brut (2005)'!$AD45:$AG45)</f>
        <v>431.31972829083389</v>
      </c>
      <c r="AF49" s="260">
        <f>+'PIB_Trimestriel_Brut (2005)'!AF45*'PIB_Annuel (2016)'!$P611/SUM('PIB_Trimestriel_Brut (2005)'!$AD45:$AG45)</f>
        <v>448.89246337353478</v>
      </c>
      <c r="AG49" s="260">
        <f>+'PIB_Trimestriel_Brut (2005)'!AG45*'PIB_Annuel (2016)'!$P611/SUM('PIB_Trimestriel_Brut (2005)'!$AD45:$AG45)</f>
        <v>545.78504057644761</v>
      </c>
      <c r="AH49" s="260">
        <f>+'PIB_Trimestriel_Brut (2005)'!AH45*'PIB_Annuel (2016)'!$Q611/SUM('PIB_Trimestriel_Brut (2005)'!$AH45:$AK45)</f>
        <v>514.15044334153083</v>
      </c>
      <c r="AI49" s="260">
        <f>+'PIB_Trimestriel_Brut (2005)'!AI45*'PIB_Annuel (2016)'!$Q611/SUM('PIB_Trimestriel_Brut (2005)'!$AH45:$AK45)</f>
        <v>548.83410882769044</v>
      </c>
      <c r="AJ49" s="260">
        <f>+'PIB_Trimestriel_Brut (2005)'!AJ45*'PIB_Annuel (2016)'!$Q611/SUM('PIB_Trimestriel_Brut (2005)'!$AH45:$AK45)</f>
        <v>588.76836216504921</v>
      </c>
      <c r="AK49" s="260">
        <f>+'PIB_Trimestriel_Brut (2005)'!AK45*'PIB_Annuel (2016)'!$Q611/SUM('PIB_Trimestriel_Brut (2005)'!$AH45:$AK45)</f>
        <v>470.77518551092237</v>
      </c>
      <c r="AL49" s="260">
        <f>+'PIB_Trimestriel_Brut (2005)'!AL45*'PIB_Annuel (2016)'!$R611/SUM('PIB_Trimestriel_Brut (2005)'!$AL45:$AO45)</f>
        <v>465.70941785221248</v>
      </c>
      <c r="AM49" s="260">
        <f>+'PIB_Trimestriel_Brut (2005)'!AM45*'PIB_Annuel (2016)'!$R611/SUM('PIB_Trimestriel_Brut (2005)'!$AL45:$AO45)</f>
        <v>526.21296221631974</v>
      </c>
      <c r="AN49" s="260">
        <f>+'PIB_Trimestriel_Brut (2005)'!AN45*'PIB_Annuel (2016)'!$R611/SUM('PIB_Trimestriel_Brut (2005)'!$AL45:$AO45)</f>
        <v>520.75696270948515</v>
      </c>
      <c r="AO49" s="260">
        <f>+'PIB_Trimestriel_Brut (2005)'!AO45*'PIB_Annuel (2016)'!$R611/SUM('PIB_Trimestriel_Brut (2005)'!$AL45:$AO45)</f>
        <v>554.7111658996281</v>
      </c>
      <c r="AP49" s="260">
        <f>+'PIB_Trimestriel_Brut (2005)'!AP45*'PIB_Annuel (2016)'!$S611/SUM('PIB_Trimestriel_Brut (2005)'!$AP45:$AS45)</f>
        <v>412.32041936669202</v>
      </c>
      <c r="AQ49" s="260">
        <f>+'PIB_Trimestriel_Brut (2005)'!AQ45*'PIB_Annuel (2016)'!$S611/SUM('PIB_Trimestriel_Brut (2005)'!$AP45:$AS45)</f>
        <v>466.92482138858901</v>
      </c>
      <c r="AR49" s="260">
        <f>+'PIB_Trimestriel_Brut (2005)'!AR45*'PIB_Annuel (2016)'!$S611/SUM('PIB_Trimestriel_Brut (2005)'!$AP45:$AS45)</f>
        <v>492.71385087743676</v>
      </c>
      <c r="AS49" s="260">
        <f>+'PIB_Trimestriel_Brut (2005)'!AS45*'PIB_Annuel (2016)'!$S611/SUM('PIB_Trimestriel_Brut (2005)'!$AP45:$AS45)</f>
        <v>462.83046583967649</v>
      </c>
      <c r="AT49" s="260">
        <f>+'PIB_Trimestriel_Brut (2005)'!AT45*'PIB_Annuel (2016)'!$T611/SUM('PIB_Trimestriel_Brut (2005)'!$AT45:$AW45)</f>
        <v>564.67332897701431</v>
      </c>
      <c r="AU49" s="260">
        <f>+'PIB_Trimestriel_Brut (2005)'!AU45*'PIB_Annuel (2016)'!$T611/SUM('PIB_Trimestriel_Brut (2005)'!$AT45:$AW45)</f>
        <v>561.03258698577463</v>
      </c>
      <c r="AV49" s="260">
        <f>+'PIB_Trimestriel_Brut (2005)'!AV45*'PIB_Annuel (2016)'!$T611/SUM('PIB_Trimestriel_Brut (2005)'!$AT45:$AW45)</f>
        <v>511.92229436940306</v>
      </c>
      <c r="AW49" s="260">
        <f>+'PIB_Trimestriel_Brut (2005)'!AW45*'PIB_Annuel (2016)'!$T611/SUM('PIB_Trimestriel_Brut (2005)'!$AT45:$AW45)</f>
        <v>469.00802535036354</v>
      </c>
      <c r="AX49" s="260">
        <f>+'PIB_Trimestriel_Brut (2005)'!AX45*'PIB_Annuel (2016)'!$U611/SUM('PIB_Trimestriel_Brut (2005)'!$AX45:$BA45)</f>
        <v>515.70875054542535</v>
      </c>
      <c r="AY49" s="260">
        <f>+'PIB_Trimestriel_Brut (2005)'!AY45*'PIB_Annuel (2016)'!$U611/SUM('PIB_Trimestriel_Brut (2005)'!$AX45:$BA45)</f>
        <v>498.70204945463303</v>
      </c>
      <c r="AZ49" s="260">
        <f>+'PIB_Trimestriel_Brut (2005)'!AZ45*'PIB_Annuel (2016)'!$U611/SUM('PIB_Trimestriel_Brut (2005)'!$AX45:$BA45)</f>
        <v>510.03397283102305</v>
      </c>
      <c r="BA49" s="260">
        <f>+'PIB_Trimestriel_Brut (2005)'!BA45*'PIB_Annuel (2016)'!$U611/SUM('PIB_Trimestriel_Brut (2005)'!$AX45:$BA45)</f>
        <v>505.57184563204191</v>
      </c>
      <c r="BB49" s="260">
        <f>+'PIB_Trimestriel_Brut (2005)'!BB45*'PIB_Annuel (2016)'!$V611/SUM('PIB_Trimestriel_Brut (2005)'!$BB45:$BE45)</f>
        <v>515.05783914749691</v>
      </c>
      <c r="BC49" s="260">
        <f>+'PIB_Trimestriel_Brut (2005)'!BC45*'PIB_Annuel (2016)'!$V611/SUM('PIB_Trimestriel_Brut (2005)'!$BB45:$BE45)</f>
        <v>548.12401216065427</v>
      </c>
      <c r="BD49" s="260">
        <f>+'PIB_Trimestriel_Brut (2005)'!BD45*'PIB_Annuel (2016)'!$V611/SUM('PIB_Trimestriel_Brut (2005)'!$BB45:$BE45)</f>
        <v>527.91977990419446</v>
      </c>
      <c r="BE49" s="260">
        <f>+'PIB_Trimestriel_Brut (2005)'!BE45*'PIB_Annuel (2016)'!$V611/SUM('PIB_Trimestriel_Brut (2005)'!$BB45:$BE45)</f>
        <v>483.52156074668392</v>
      </c>
      <c r="BF49" s="260">
        <f>+'PIB_Trimestriel_Brut (2005)'!BF45*'PIB_Annuel (2016)'!$W611/SUM('PIB_Trimestriel_Brut (2005)'!$BF45:$BI45)</f>
        <v>570.6432283556926</v>
      </c>
      <c r="BG49" s="260">
        <f>+'PIB_Trimestriel_Brut (2005)'!BG45*'PIB_Annuel (2016)'!$W611/SUM('PIB_Trimestriel_Brut (2005)'!$BF45:$BI45)</f>
        <v>575.01613026085613</v>
      </c>
      <c r="BH49" s="260">
        <f>+'PIB_Trimestriel_Brut (2005)'!BH45*'PIB_Annuel (2016)'!$W611/SUM('PIB_Trimestriel_Brut (2005)'!$BF45:$BI45)</f>
        <v>530.08925613294036</v>
      </c>
      <c r="BI49" s="260">
        <f>+'PIB_Trimestriel_Brut (2005)'!BI45*'PIB_Annuel (2016)'!$W611/SUM('PIB_Trimestriel_Brut (2005)'!$BF45:$BI45)</f>
        <v>454.42555495532946</v>
      </c>
      <c r="BJ49" s="260">
        <f>+'PIB_Trimestriel_Brut (2005)'!BJ45*'PIB_Annuel (2016)'!$X611/SUM('PIB_Trimestriel_Brut (2005)'!$BJ45:$BM45)</f>
        <v>698.6195380939788</v>
      </c>
      <c r="BK49" s="260">
        <f>+'PIB_Trimestriel_Brut (2005)'!BK45*'PIB_Annuel (2016)'!$X611/SUM('PIB_Trimestriel_Brut (2005)'!$BJ45:$BM45)</f>
        <v>612.68630386405641</v>
      </c>
      <c r="BL49" s="260">
        <f>+'PIB_Trimestriel_Brut (2005)'!BL45*'PIB_Annuel (2016)'!$X611/SUM('PIB_Trimestriel_Brut (2005)'!$BJ45:$BM45)</f>
        <v>558.76018423370294</v>
      </c>
      <c r="BM49" s="260">
        <f>+'PIB_Trimestriel_Brut (2005)'!BM45*'PIB_Annuel (2016)'!$X611/SUM('PIB_Trimestriel_Brut (2005)'!$BJ45:$BM45)</f>
        <v>605.59250039461335</v>
      </c>
      <c r="BN49" s="260">
        <f>+'PIB_Trimestriel_Brut (2005)'!BN45*'PIB_Annuel (2016)'!$Y611/SUM('PIB_Trimestriel_Brut (2005)'!$BN45:$BQ45)</f>
        <v>583.74031697371538</v>
      </c>
      <c r="BO49" s="260">
        <f>+'PIB_Trimestriel_Brut (2005)'!BO45*'PIB_Annuel (2016)'!$Y611/SUM('PIB_Trimestriel_Brut (2005)'!$BN45:$BQ45)</f>
        <v>706.36467956371132</v>
      </c>
      <c r="BP49" s="260">
        <f>+'PIB_Trimestriel_Brut (2005)'!BP45*'PIB_Annuel (2016)'!$Y611/SUM('PIB_Trimestriel_Brut (2005)'!$BN45:$BQ45)</f>
        <v>788.56386695054744</v>
      </c>
      <c r="BQ49" s="260">
        <f>+'PIB_Trimestriel_Brut (2005)'!BQ45*'PIB_Annuel (2016)'!$Y611/SUM('PIB_Trimestriel_Brut (2005)'!$BN45:$BQ45)</f>
        <v>691.53148962940304</v>
      </c>
      <c r="BR49" s="260">
        <f>+'PIB_Trimestriel_Brut (2005)'!BR45*'PIB_Annuel (2016)'!$Z611/SUM('PIB_Trimestriel_Brut (2005)'!$BR45:$BU45)</f>
        <v>671.38754013060134</v>
      </c>
      <c r="BS49" s="260">
        <f>+'PIB_Trimestriel_Brut (2005)'!BS45*'PIB_Annuel (2016)'!$Z611/SUM('PIB_Trimestriel_Brut (2005)'!$BR45:$BU45)</f>
        <v>705.40945796469168</v>
      </c>
      <c r="BT49" s="260">
        <f>+'PIB_Trimestriel_Brut (2005)'!BT45*'PIB_Annuel (2016)'!$Z611/SUM('PIB_Trimestriel_Brut (2005)'!$BR45:$BU45)</f>
        <v>708.83596985009626</v>
      </c>
      <c r="BU49" s="260">
        <f>+'PIB_Trimestriel_Brut (2005)'!BU45*'PIB_Annuel (2016)'!$Z611/SUM('PIB_Trimestriel_Brut (2005)'!$BR45:$BU45)</f>
        <v>693.17903205461107</v>
      </c>
      <c r="BV49" s="185">
        <v>748.4596218761485</v>
      </c>
      <c r="BW49" s="185">
        <v>650.57695284042097</v>
      </c>
      <c r="BX49" s="185">
        <v>601.59762273042418</v>
      </c>
      <c r="BY49" s="185">
        <v>630.1108025530059</v>
      </c>
      <c r="BZ49" s="171">
        <v>670.15796293733467</v>
      </c>
      <c r="CA49" s="171">
        <v>571.54385957957652</v>
      </c>
      <c r="CB49" s="171">
        <v>591.23079542958772</v>
      </c>
      <c r="CC49" s="171">
        <v>805.71926489390239</v>
      </c>
      <c r="CD49" s="171">
        <v>700.01554581240043</v>
      </c>
      <c r="CE49" s="171">
        <v>726.31061646598789</v>
      </c>
      <c r="CF49" s="171">
        <v>694.58815608784391</v>
      </c>
      <c r="CG49" s="186">
        <v>824.40223788800813</v>
      </c>
      <c r="CH49" s="186">
        <v>696.70494012803374</v>
      </c>
      <c r="CI49" s="186">
        <v>467.50271576523801</v>
      </c>
      <c r="CJ49" s="186">
        <v>627.0680927073264</v>
      </c>
      <c r="CK49" s="186">
        <v>733.36276565988021</v>
      </c>
      <c r="CL49" s="186">
        <v>728.00316328423924</v>
      </c>
    </row>
    <row r="50" spans="1:90" ht="15" thickBot="1" x14ac:dyDescent="0.35">
      <c r="A50" s="178" t="s">
        <v>372</v>
      </c>
      <c r="B50" s="260">
        <f>+'PIB_Trimestriel_Brut (2005)'!B46*'PIB_Annuel (2016)'!$I612/SUM('PIB_Trimestriel_Brut (2005)'!$B46:$E46)</f>
        <v>86.48322206716891</v>
      </c>
      <c r="C50" s="260">
        <f>+'PIB_Trimestriel_Brut (2005)'!C46*'PIB_Annuel (2016)'!$I612/SUM('PIB_Trimestriel_Brut (2005)'!$B46:$E46)</f>
        <v>88.053257177942243</v>
      </c>
      <c r="D50" s="260">
        <f>+'PIB_Trimestriel_Brut (2005)'!D46*'PIB_Annuel (2016)'!$I612/SUM('PIB_Trimestriel_Brut (2005)'!$B46:$E46)</f>
        <v>85.623386700419857</v>
      </c>
      <c r="E50" s="260">
        <f>+'PIB_Trimestriel_Brut (2005)'!E46*'PIB_Annuel (2016)'!$I612/SUM('PIB_Trimestriel_Brut (2005)'!$B46:$E46)</f>
        <v>85.896530155691721</v>
      </c>
      <c r="F50" s="260">
        <f>+'PIB_Trimestriel_Brut (2005)'!F46*'PIB_Annuel (2016)'!$J612/SUM('PIB_Trimestriel_Brut (2005)'!$F46:$I46)</f>
        <v>141.51033410240746</v>
      </c>
      <c r="G50" s="260">
        <f>+'PIB_Trimestriel_Brut (2005)'!G46*'PIB_Annuel (2016)'!$J612/SUM('PIB_Trimestriel_Brut (2005)'!$F46:$I46)</f>
        <v>135.66388118345597</v>
      </c>
      <c r="H50" s="260">
        <f>+'PIB_Trimestriel_Brut (2005)'!H46*'PIB_Annuel (2016)'!$J612/SUM('PIB_Trimestriel_Brut (2005)'!$F46:$I46)</f>
        <v>135.58881193511829</v>
      </c>
      <c r="I50" s="260">
        <f>+'PIB_Trimestriel_Brut (2005)'!I46*'PIB_Annuel (2016)'!$J612/SUM('PIB_Trimestriel_Brut (2005)'!$F46:$I46)</f>
        <v>136.68463013654312</v>
      </c>
      <c r="J50" s="260">
        <f>+'PIB_Trimestriel_Brut (2005)'!J46*'PIB_Annuel (2016)'!$K612/SUM('PIB_Trimestriel_Brut (2005)'!$J46:$M46)</f>
        <v>180.11776699032541</v>
      </c>
      <c r="K50" s="260">
        <f>+'PIB_Trimestriel_Brut (2005)'!K46*'PIB_Annuel (2016)'!$K612/SUM('PIB_Trimestriel_Brut (2005)'!$J46:$M46)</f>
        <v>179.80505218874262</v>
      </c>
      <c r="L50" s="260">
        <f>+'PIB_Trimestriel_Brut (2005)'!L46*'PIB_Annuel (2016)'!$K612/SUM('PIB_Trimestriel_Brut (2005)'!$J46:$M46)</f>
        <v>194.75376406863234</v>
      </c>
      <c r="M50" s="260">
        <f>+'PIB_Trimestriel_Brut (2005)'!M46*'PIB_Annuel (2016)'!$K612/SUM('PIB_Trimestriel_Brut (2005)'!$J46:$M46)</f>
        <v>193.0297593557012</v>
      </c>
      <c r="N50" s="260">
        <f>+'PIB_Trimestriel_Brut (2005)'!N46*'PIB_Annuel (2016)'!$L612/SUM('PIB_Trimestriel_Brut (2005)'!$N46:$Q46)</f>
        <v>153.33934616572708</v>
      </c>
      <c r="O50" s="260">
        <f>+'PIB_Trimestriel_Brut (2005)'!O46*'PIB_Annuel (2016)'!$L612/SUM('PIB_Trimestriel_Brut (2005)'!$N46:$Q46)</f>
        <v>165.22820656430295</v>
      </c>
      <c r="P50" s="260">
        <f>+'PIB_Trimestriel_Brut (2005)'!P46*'PIB_Annuel (2016)'!$L612/SUM('PIB_Trimestriel_Brut (2005)'!$N46:$Q46)</f>
        <v>194.13735508875959</v>
      </c>
      <c r="Q50" s="260">
        <f>+'PIB_Trimestriel_Brut (2005)'!Q46*'PIB_Annuel (2016)'!$L612/SUM('PIB_Trimestriel_Brut (2005)'!$N46:$Q46)</f>
        <v>198.18097172870137</v>
      </c>
      <c r="R50" s="260">
        <f>+'PIB_Trimestriel_Brut (2005)'!R46*'PIB_Annuel (2016)'!$M612/SUM('PIB_Trimestriel_Brut (2005)'!$R46:$U46)</f>
        <v>133.0700077071767</v>
      </c>
      <c r="S50" s="260">
        <f>+'PIB_Trimestriel_Brut (2005)'!S46*'PIB_Annuel (2016)'!$M612/SUM('PIB_Trimestriel_Brut (2005)'!$R46:$U46)</f>
        <v>122.61909938568155</v>
      </c>
      <c r="T50" s="260">
        <f>+'PIB_Trimestriel_Brut (2005)'!T46*'PIB_Annuel (2016)'!$M612/SUM('PIB_Trimestriel_Brut (2005)'!$R46:$U46)</f>
        <v>128.00675763102711</v>
      </c>
      <c r="U50" s="260">
        <f>+'PIB_Trimestriel_Brut (2005)'!U46*'PIB_Annuel (2016)'!$M612/SUM('PIB_Trimestriel_Brut (2005)'!$R46:$U46)</f>
        <v>164.99751661025525</v>
      </c>
      <c r="V50" s="260">
        <f>+'PIB_Trimestriel_Brut (2005)'!V46*'PIB_Annuel (2016)'!$N612/SUM('PIB_Trimestriel_Brut (2005)'!$V46:$Y46)</f>
        <v>187.32180447797558</v>
      </c>
      <c r="W50" s="260">
        <f>+'PIB_Trimestriel_Brut (2005)'!W46*'PIB_Annuel (2016)'!$N612/SUM('PIB_Trimestriel_Brut (2005)'!$V46:$Y46)</f>
        <v>176.56133774663215</v>
      </c>
      <c r="X50" s="260">
        <f>+'PIB_Trimestriel_Brut (2005)'!X46*'PIB_Annuel (2016)'!$N612/SUM('PIB_Trimestriel_Brut (2005)'!$V46:$Y46)</f>
        <v>199.12870753467467</v>
      </c>
      <c r="Y50" s="260">
        <f>+'PIB_Trimestriel_Brut (2005)'!Y46*'PIB_Annuel (2016)'!$N612/SUM('PIB_Trimestriel_Brut (2005)'!$V46:$Y46)</f>
        <v>205.8501274624065</v>
      </c>
      <c r="Z50" s="260">
        <f>+'PIB_Trimestriel_Brut (2005)'!Z46*'PIB_Annuel (2016)'!$O612/SUM('PIB_Trimestriel_Brut (2005)'!$Z46:$AC46)</f>
        <v>189.39011465672979</v>
      </c>
      <c r="AA50" s="260">
        <f>+'PIB_Trimestriel_Brut (2005)'!AA46*'PIB_Annuel (2016)'!$O612/SUM('PIB_Trimestriel_Brut (2005)'!$Z46:$AC46)</f>
        <v>192.47022831384069</v>
      </c>
      <c r="AB50" s="260">
        <f>+'PIB_Trimestriel_Brut (2005)'!AB46*'PIB_Annuel (2016)'!$O612/SUM('PIB_Trimestriel_Brut (2005)'!$Z46:$AC46)</f>
        <v>195.70200231253378</v>
      </c>
      <c r="AC50" s="260">
        <f>+'PIB_Trimestriel_Brut (2005)'!AC46*'PIB_Annuel (2016)'!$O612/SUM('PIB_Trimestriel_Brut (2005)'!$Z46:$AC46)</f>
        <v>193.41671650254875</v>
      </c>
      <c r="AD50" s="260">
        <f>+'PIB_Trimestriel_Brut (2005)'!AD46*'PIB_Annuel (2016)'!$P612/SUM('PIB_Trimestriel_Brut (2005)'!$AD46:$AG46)</f>
        <v>187.04954380263365</v>
      </c>
      <c r="AE50" s="260">
        <f>+'PIB_Trimestriel_Brut (2005)'!AE46*'PIB_Annuel (2016)'!$P612/SUM('PIB_Trimestriel_Brut (2005)'!$AD46:$AG46)</f>
        <v>187.34084732538116</v>
      </c>
      <c r="AF50" s="260">
        <f>+'PIB_Trimestriel_Brut (2005)'!AF46*'PIB_Annuel (2016)'!$P612/SUM('PIB_Trimestriel_Brut (2005)'!$AD46:$AG46)</f>
        <v>193.06353757838971</v>
      </c>
      <c r="AG50" s="260">
        <f>+'PIB_Trimestriel_Brut (2005)'!AG46*'PIB_Annuel (2016)'!$P612/SUM('PIB_Trimestriel_Brut (2005)'!$AD46:$AG46)</f>
        <v>208.29469056861916</v>
      </c>
      <c r="AH50" s="260">
        <f>+'PIB_Trimestriel_Brut (2005)'!AH46*'PIB_Annuel (2016)'!$Q612/SUM('PIB_Trimestriel_Brut (2005)'!$AH46:$AK46)</f>
        <v>232.24651697023296</v>
      </c>
      <c r="AI50" s="260">
        <f>+'PIB_Trimestriel_Brut (2005)'!AI46*'PIB_Annuel (2016)'!$Q612/SUM('PIB_Trimestriel_Brut (2005)'!$AH46:$AK46)</f>
        <v>229.08816060751832</v>
      </c>
      <c r="AJ50" s="260">
        <f>+'PIB_Trimestriel_Brut (2005)'!AJ46*'PIB_Annuel (2016)'!$Q612/SUM('PIB_Trimestriel_Brut (2005)'!$AH46:$AK46)</f>
        <v>233.85213960335568</v>
      </c>
      <c r="AK50" s="260">
        <f>+'PIB_Trimestriel_Brut (2005)'!AK46*'PIB_Annuel (2016)'!$Q612/SUM('PIB_Trimestriel_Brut (2005)'!$AH46:$AK46)</f>
        <v>228.53236594197665</v>
      </c>
      <c r="AL50" s="260">
        <f>+'PIB_Trimestriel_Brut (2005)'!AL46*'PIB_Annuel (2016)'!$R612/SUM('PIB_Trimestriel_Brut (2005)'!$AL46:$AO46)</f>
        <v>254.04452617170324</v>
      </c>
      <c r="AM50" s="260">
        <f>+'PIB_Trimestriel_Brut (2005)'!AM46*'PIB_Annuel (2016)'!$R612/SUM('PIB_Trimestriel_Brut (2005)'!$AL46:$AO46)</f>
        <v>227.57572070840865</v>
      </c>
      <c r="AN50" s="260">
        <f>+'PIB_Trimestriel_Brut (2005)'!AN46*'PIB_Annuel (2016)'!$R612/SUM('PIB_Trimestriel_Brut (2005)'!$AL46:$AO46)</f>
        <v>203.05543994549996</v>
      </c>
      <c r="AO50" s="260">
        <f>+'PIB_Trimestriel_Brut (2005)'!AO46*'PIB_Annuel (2016)'!$R612/SUM('PIB_Trimestriel_Brut (2005)'!$AL46:$AO46)</f>
        <v>192.47107946478596</v>
      </c>
      <c r="AP50" s="260">
        <f>+'PIB_Trimestriel_Brut (2005)'!AP46*'PIB_Annuel (2016)'!$S612/SUM('PIB_Trimestriel_Brut (2005)'!$AP46:$AS46)</f>
        <v>184.78110781203756</v>
      </c>
      <c r="AQ50" s="260">
        <f>+'PIB_Trimestriel_Brut (2005)'!AQ46*'PIB_Annuel (2016)'!$S612/SUM('PIB_Trimestriel_Brut (2005)'!$AP46:$AS46)</f>
        <v>179.72781311644601</v>
      </c>
      <c r="AR50" s="260">
        <f>+'PIB_Trimestriel_Brut (2005)'!AR46*'PIB_Annuel (2016)'!$S612/SUM('PIB_Trimestriel_Brut (2005)'!$AP46:$AS46)</f>
        <v>184.43374835292531</v>
      </c>
      <c r="AS50" s="260">
        <f>+'PIB_Trimestriel_Brut (2005)'!AS46*'PIB_Annuel (2016)'!$S612/SUM('PIB_Trimestriel_Brut (2005)'!$AP46:$AS46)</f>
        <v>201.69256503409318</v>
      </c>
      <c r="AT50" s="260">
        <f>+'PIB_Trimestriel_Brut (2005)'!AT46*'PIB_Annuel (2016)'!$T612/SUM('PIB_Trimestriel_Brut (2005)'!$AT46:$AW46)</f>
        <v>177.62102542248019</v>
      </c>
      <c r="AU50" s="260">
        <f>+'PIB_Trimestriel_Brut (2005)'!AU46*'PIB_Annuel (2016)'!$T612/SUM('PIB_Trimestriel_Brut (2005)'!$AT46:$AW46)</f>
        <v>188.27765884523373</v>
      </c>
      <c r="AV50" s="260">
        <f>+'PIB_Trimestriel_Brut (2005)'!AV46*'PIB_Annuel (2016)'!$T612/SUM('PIB_Trimestriel_Brut (2005)'!$AT46:$AW46)</f>
        <v>216.65625829634365</v>
      </c>
      <c r="AW50" s="260">
        <f>+'PIB_Trimestriel_Brut (2005)'!AW46*'PIB_Annuel (2016)'!$T612/SUM('PIB_Trimestriel_Brut (2005)'!$AT46:$AW46)</f>
        <v>235.37674148754547</v>
      </c>
      <c r="AX50" s="260">
        <f>+'PIB_Trimestriel_Brut (2005)'!AX46*'PIB_Annuel (2016)'!$U612/SUM('PIB_Trimestriel_Brut (2005)'!$AX46:$BA46)</f>
        <v>258.25760756149401</v>
      </c>
      <c r="AY50" s="260">
        <f>+'PIB_Trimestriel_Brut (2005)'!AY46*'PIB_Annuel (2016)'!$U612/SUM('PIB_Trimestriel_Brut (2005)'!$AX46:$BA46)</f>
        <v>259.78541355914319</v>
      </c>
      <c r="AZ50" s="260">
        <f>+'PIB_Trimestriel_Brut (2005)'!AZ46*'PIB_Annuel (2016)'!$U612/SUM('PIB_Trimestriel_Brut (2005)'!$AX46:$BA46)</f>
        <v>277.19266651560076</v>
      </c>
      <c r="BA50" s="260">
        <f>+'PIB_Trimestriel_Brut (2005)'!BA46*'PIB_Annuel (2016)'!$U612/SUM('PIB_Trimestriel_Brut (2005)'!$AX46:$BA46)</f>
        <v>279.76701850268381</v>
      </c>
      <c r="BB50" s="260">
        <f>+'PIB_Trimestriel_Brut (2005)'!BB46*'PIB_Annuel (2016)'!$V612/SUM('PIB_Trimestriel_Brut (2005)'!$BB46:$BE46)</f>
        <v>243.13172599992438</v>
      </c>
      <c r="BC50" s="260">
        <f>+'PIB_Trimestriel_Brut (2005)'!BC46*'PIB_Annuel (2016)'!$V612/SUM('PIB_Trimestriel_Brut (2005)'!$BB46:$BE46)</f>
        <v>247.23368743825199</v>
      </c>
      <c r="BD50" s="260">
        <f>+'PIB_Trimestriel_Brut (2005)'!BD46*'PIB_Annuel (2016)'!$V612/SUM('PIB_Trimestriel_Brut (2005)'!$BB46:$BE46)</f>
        <v>280.33782965757507</v>
      </c>
      <c r="BE50" s="260">
        <f>+'PIB_Trimestriel_Brut (2005)'!BE46*'PIB_Annuel (2016)'!$V612/SUM('PIB_Trimestriel_Brut (2005)'!$BB46:$BE46)</f>
        <v>291.92796280279151</v>
      </c>
      <c r="BF50" s="260">
        <f>+'PIB_Trimestriel_Brut (2005)'!BF46*'PIB_Annuel (2016)'!$W612/SUM('PIB_Trimestriel_Brut (2005)'!$BF46:$BI46)</f>
        <v>257.08122945802694</v>
      </c>
      <c r="BG50" s="260">
        <f>+'PIB_Trimestriel_Brut (2005)'!BG46*'PIB_Annuel (2016)'!$W612/SUM('PIB_Trimestriel_Brut (2005)'!$BF46:$BI46)</f>
        <v>270.12640067991902</v>
      </c>
      <c r="BH50" s="260">
        <f>+'PIB_Trimestriel_Brut (2005)'!BH46*'PIB_Annuel (2016)'!$W612/SUM('PIB_Trimestriel_Brut (2005)'!$BF46:$BI46)</f>
        <v>285.38981817985683</v>
      </c>
      <c r="BI50" s="260">
        <f>+'PIB_Trimestriel_Brut (2005)'!BI46*'PIB_Annuel (2016)'!$W612/SUM('PIB_Trimestriel_Brut (2005)'!$BF46:$BI46)</f>
        <v>300.75925352211243</v>
      </c>
      <c r="BJ50" s="260">
        <f>+'PIB_Trimestriel_Brut (2005)'!BJ46*'PIB_Annuel (2016)'!$X612/SUM('PIB_Trimestriel_Brut (2005)'!$BJ46:$BM46)</f>
        <v>268.5810177803624</v>
      </c>
      <c r="BK50" s="260">
        <f>+'PIB_Trimestriel_Brut (2005)'!BK46*'PIB_Annuel (2016)'!$X612/SUM('PIB_Trimestriel_Brut (2005)'!$BJ46:$BM46)</f>
        <v>275.38440151530756</v>
      </c>
      <c r="BL50" s="260">
        <f>+'PIB_Trimestriel_Brut (2005)'!BL46*'PIB_Annuel (2016)'!$X612/SUM('PIB_Trimestriel_Brut (2005)'!$BJ46:$BM46)</f>
        <v>270.26696062831917</v>
      </c>
      <c r="BM50" s="260">
        <f>+'PIB_Trimestriel_Brut (2005)'!BM46*'PIB_Annuel (2016)'!$X612/SUM('PIB_Trimestriel_Brut (2005)'!$BJ46:$BM46)</f>
        <v>278.70268606880546</v>
      </c>
      <c r="BN50" s="260">
        <f>+'PIB_Trimestriel_Brut (2005)'!BN46*'PIB_Annuel (2016)'!$Y612/SUM('PIB_Trimestriel_Brut (2005)'!$BN46:$BQ46)</f>
        <v>232.07354496210957</v>
      </c>
      <c r="BO50" s="260">
        <f>+'PIB_Trimestriel_Brut (2005)'!BO46*'PIB_Annuel (2016)'!$Y612/SUM('PIB_Trimestriel_Brut (2005)'!$BN46:$BQ46)</f>
        <v>228.49366516486086</v>
      </c>
      <c r="BP50" s="260">
        <f>+'PIB_Trimestriel_Brut (2005)'!BP46*'PIB_Annuel (2016)'!$Y612/SUM('PIB_Trimestriel_Brut (2005)'!$BN46:$BQ46)</f>
        <v>225.61135641624941</v>
      </c>
      <c r="BQ50" s="260">
        <f>+'PIB_Trimestriel_Brut (2005)'!BQ46*'PIB_Annuel (2016)'!$Y612/SUM('PIB_Trimestriel_Brut (2005)'!$BN46:$BQ46)</f>
        <v>232.85968063075518</v>
      </c>
      <c r="BR50" s="260">
        <f>+'PIB_Trimestriel_Brut (2005)'!BR46*'PIB_Annuel (2016)'!$Z612/SUM('PIB_Trimestriel_Brut (2005)'!$BR46:$BU46)</f>
        <v>246.56041581835328</v>
      </c>
      <c r="BS50" s="260">
        <f>+'PIB_Trimestriel_Brut (2005)'!BS46*'PIB_Annuel (2016)'!$Z612/SUM('PIB_Trimestriel_Brut (2005)'!$BR46:$BU46)</f>
        <v>251.99140278741396</v>
      </c>
      <c r="BT50" s="260">
        <f>+'PIB_Trimestriel_Brut (2005)'!BT46*'PIB_Annuel (2016)'!$Z612/SUM('PIB_Trimestriel_Brut (2005)'!$BR46:$BU46)</f>
        <v>256.70736680649077</v>
      </c>
      <c r="BU50" s="260">
        <f>+'PIB_Trimestriel_Brut (2005)'!BU46*'PIB_Annuel (2016)'!$Z612/SUM('PIB_Trimestriel_Brut (2005)'!$BR46:$BU46)</f>
        <v>263.23281458774164</v>
      </c>
      <c r="BV50" s="185">
        <v>300.0510147779645</v>
      </c>
      <c r="BW50" s="185">
        <v>271.60378698919311</v>
      </c>
      <c r="BX50" s="185">
        <v>258.71203061447761</v>
      </c>
      <c r="BY50" s="185">
        <v>276.54016761836499</v>
      </c>
      <c r="BZ50" s="171">
        <v>297.42028849467374</v>
      </c>
      <c r="CA50" s="171">
        <v>255.47754243730569</v>
      </c>
      <c r="CB50" s="171">
        <v>265.28498547125406</v>
      </c>
      <c r="CC50" s="171">
        <v>361.66091336186912</v>
      </c>
      <c r="CD50" s="171">
        <v>312.86563239433605</v>
      </c>
      <c r="CE50" s="171">
        <v>322.55260790954691</v>
      </c>
      <c r="CF50" s="171">
        <v>305.82838596830391</v>
      </c>
      <c r="CG50" s="186">
        <v>359.10617493869989</v>
      </c>
      <c r="CH50" s="186">
        <v>299.45033448346351</v>
      </c>
      <c r="CI50" s="186">
        <v>199.16369853315916</v>
      </c>
      <c r="CJ50" s="186">
        <v>265.60115261766123</v>
      </c>
      <c r="CK50" s="186">
        <v>310.13794912917535</v>
      </c>
      <c r="CL50" s="186">
        <v>308.91689021066395</v>
      </c>
    </row>
    <row r="51" spans="1:90" ht="15.6" thickTop="1" thickBot="1" x14ac:dyDescent="0.35">
      <c r="A51" s="168" t="s">
        <v>373</v>
      </c>
      <c r="B51" s="258">
        <f>+'PIB_Trimestriel_Brut (2005)'!B47*'PIB_Annuel (2016)'!$I613/SUM('PIB_Trimestriel_Brut (2005)'!$B47:$E47)</f>
        <v>391.56443316722442</v>
      </c>
      <c r="C51" s="258">
        <f>+'PIB_Trimestriel_Brut (2005)'!C47*'PIB_Annuel (2016)'!$I613/SUM('PIB_Trimestriel_Brut (2005)'!$B47:$E47)</f>
        <v>399.27028828374938</v>
      </c>
      <c r="D51" s="258">
        <f>+'PIB_Trimestriel_Brut (2005)'!D47*'PIB_Annuel (2016)'!$I613/SUM('PIB_Trimestriel_Brut (2005)'!$B47:$E47)</f>
        <v>404.21827640176582</v>
      </c>
      <c r="E51" s="258">
        <f>+'PIB_Trimestriel_Brut (2005)'!E47*'PIB_Annuel (2016)'!$I613/SUM('PIB_Trimestriel_Brut (2005)'!$B47:$E47)</f>
        <v>406.04808647861171</v>
      </c>
      <c r="F51" s="258">
        <f>+'PIB_Trimestriel_Brut (2005)'!F47*'PIB_Annuel (2016)'!$J613/SUM('PIB_Trimestriel_Brut (2005)'!$F47:$I47)</f>
        <v>480.39493808610422</v>
      </c>
      <c r="G51" s="258">
        <f>+'PIB_Trimestriel_Brut (2005)'!G47*'PIB_Annuel (2016)'!$J613/SUM('PIB_Trimestriel_Brut (2005)'!$F47:$I47)</f>
        <v>489.15733091719051</v>
      </c>
      <c r="H51" s="258">
        <f>+'PIB_Trimestriel_Brut (2005)'!H47*'PIB_Annuel (2016)'!$J613/SUM('PIB_Trimestriel_Brut (2005)'!$F47:$I47)</f>
        <v>505.43545394627597</v>
      </c>
      <c r="I51" s="258">
        <f>+'PIB_Trimestriel_Brut (2005)'!I47*'PIB_Annuel (2016)'!$J613/SUM('PIB_Trimestriel_Brut (2005)'!$F47:$I47)</f>
        <v>509.4952621235509</v>
      </c>
      <c r="J51" s="258">
        <f>+'PIB_Trimestriel_Brut (2005)'!J47*'PIB_Annuel (2016)'!$K613/SUM('PIB_Trimestriel_Brut (2005)'!$J47:$M47)</f>
        <v>541.40059487451663</v>
      </c>
      <c r="K51" s="258">
        <f>+'PIB_Trimestriel_Brut (2005)'!K47*'PIB_Annuel (2016)'!$K613/SUM('PIB_Trimestriel_Brut (2005)'!$J47:$M47)</f>
        <v>541.51092318280439</v>
      </c>
      <c r="L51" s="258">
        <f>+'PIB_Trimestriel_Brut (2005)'!L47*'PIB_Annuel (2016)'!$K613/SUM('PIB_Trimestriel_Brut (2005)'!$J47:$M47)</f>
        <v>565.23371407286209</v>
      </c>
      <c r="M51" s="258">
        <f>+'PIB_Trimestriel_Brut (2005)'!M47*'PIB_Annuel (2016)'!$K613/SUM('PIB_Trimestriel_Brut (2005)'!$J47:$M47)</f>
        <v>564.3420839770489</v>
      </c>
      <c r="N51" s="258">
        <f>+'PIB_Trimestriel_Brut (2005)'!N47*'PIB_Annuel (2016)'!$L613/SUM('PIB_Trimestriel_Brut (2005)'!$N47:$Q47)</f>
        <v>499.58479351214504</v>
      </c>
      <c r="O51" s="258">
        <f>+'PIB_Trimestriel_Brut (2005)'!O47*'PIB_Annuel (2016)'!$L613/SUM('PIB_Trimestriel_Brut (2005)'!$N47:$Q47)</f>
        <v>524.58838063999804</v>
      </c>
      <c r="P51" s="258">
        <f>+'PIB_Trimestriel_Brut (2005)'!P47*'PIB_Annuel (2016)'!$L613/SUM('PIB_Trimestriel_Brut (2005)'!$N47:$Q47)</f>
        <v>569.29592922738993</v>
      </c>
      <c r="Q51" s="258">
        <f>+'PIB_Trimestriel_Brut (2005)'!Q47*'PIB_Annuel (2016)'!$L613/SUM('PIB_Trimestriel_Brut (2005)'!$N47:$Q47)</f>
        <v>589.09179433193628</v>
      </c>
      <c r="R51" s="258">
        <f>+'PIB_Trimestriel_Brut (2005)'!R47*'PIB_Annuel (2016)'!$M613/SUM('PIB_Trimestriel_Brut (2005)'!$R47:$U47)</f>
        <v>440.86740583984925</v>
      </c>
      <c r="S51" s="258">
        <f>+'PIB_Trimestriel_Brut (2005)'!S47*'PIB_Annuel (2016)'!$M613/SUM('PIB_Trimestriel_Brut (2005)'!$R47:$U47)</f>
        <v>439.0104050689875</v>
      </c>
      <c r="T51" s="258">
        <f>+'PIB_Trimestriel_Brut (2005)'!T47*'PIB_Annuel (2016)'!$M613/SUM('PIB_Trimestriel_Brut (2005)'!$R47:$U47)</f>
        <v>460.77767607411607</v>
      </c>
      <c r="U51" s="258">
        <f>+'PIB_Trimestriel_Brut (2005)'!U47*'PIB_Annuel (2016)'!$M613/SUM('PIB_Trimestriel_Brut (2005)'!$R47:$U47)</f>
        <v>534.48805308714157</v>
      </c>
      <c r="V51" s="258">
        <f>+'PIB_Trimestriel_Brut (2005)'!V47*'PIB_Annuel (2016)'!$N613/SUM('PIB_Trimestriel_Brut (2005)'!$V47:$Y47)</f>
        <v>505.25245523327237</v>
      </c>
      <c r="W51" s="258">
        <f>+'PIB_Trimestriel_Brut (2005)'!W47*'PIB_Annuel (2016)'!$N613/SUM('PIB_Trimestriel_Brut (2005)'!$V47:$Y47)</f>
        <v>498.34110566688111</v>
      </c>
      <c r="X51" s="258">
        <f>+'PIB_Trimestriel_Brut (2005)'!X47*'PIB_Annuel (2016)'!$N613/SUM('PIB_Trimestriel_Brut (2005)'!$V47:$Y47)</f>
        <v>520.48773752344994</v>
      </c>
      <c r="Y51" s="258">
        <f>+'PIB_Trimestriel_Brut (2005)'!Y47*'PIB_Annuel (2016)'!$N613/SUM('PIB_Trimestriel_Brut (2005)'!$V47:$Y47)</f>
        <v>519.75455658821261</v>
      </c>
      <c r="Z51" s="258">
        <f>+'PIB_Trimestriel_Brut (2005)'!Z47*'PIB_Annuel (2016)'!$O613/SUM('PIB_Trimestriel_Brut (2005)'!$Z47:$AC47)</f>
        <v>501.64960030125167</v>
      </c>
      <c r="AA51" s="258">
        <f>+'PIB_Trimestriel_Brut (2005)'!AA47*'PIB_Annuel (2016)'!$O613/SUM('PIB_Trimestriel_Brut (2005)'!$Z47:$AC47)</f>
        <v>521.23160526305298</v>
      </c>
      <c r="AB51" s="258">
        <f>+'PIB_Trimestriel_Brut (2005)'!AB47*'PIB_Annuel (2016)'!$O613/SUM('PIB_Trimestriel_Brut (2005)'!$Z47:$AC47)</f>
        <v>555.90570920581979</v>
      </c>
      <c r="AC51" s="258">
        <f>+'PIB_Trimestriel_Brut (2005)'!AC47*'PIB_Annuel (2016)'!$O613/SUM('PIB_Trimestriel_Brut (2005)'!$Z47:$AC47)</f>
        <v>559.50887876952447</v>
      </c>
      <c r="AD51" s="258">
        <f>+'PIB_Trimestriel_Brut (2005)'!AD47*'PIB_Annuel (2016)'!$P613/SUM('PIB_Trimestriel_Brut (2005)'!$AD47:$AG47)</f>
        <v>560.22900389524136</v>
      </c>
      <c r="AE51" s="258">
        <f>+'PIB_Trimestriel_Brut (2005)'!AE47*'PIB_Annuel (2016)'!$P613/SUM('PIB_Trimestriel_Brut (2005)'!$AD47:$AG47)</f>
        <v>554.10652734517805</v>
      </c>
      <c r="AF51" s="258">
        <f>+'PIB_Trimestriel_Brut (2005)'!AF47*'PIB_Annuel (2016)'!$P613/SUM('PIB_Trimestriel_Brut (2005)'!$AD47:$AG47)</f>
        <v>551.87357136568028</v>
      </c>
      <c r="AG51" s="258">
        <f>+'PIB_Trimestriel_Brut (2005)'!AG47*'PIB_Annuel (2016)'!$P613/SUM('PIB_Trimestriel_Brut (2005)'!$AD47:$AG47)</f>
        <v>552.45957890949614</v>
      </c>
      <c r="AH51" s="258">
        <f>+'PIB_Trimestriel_Brut (2005)'!AH47*'PIB_Annuel (2016)'!$Q613/SUM('PIB_Trimestriel_Brut (2005)'!$AH47:$AK47)</f>
        <v>617.47445999897138</v>
      </c>
      <c r="AI51" s="258">
        <f>+'PIB_Trimestriel_Brut (2005)'!AI47*'PIB_Annuel (2016)'!$Q613/SUM('PIB_Trimestriel_Brut (2005)'!$AH47:$AK47)</f>
        <v>619.17707518249972</v>
      </c>
      <c r="AJ51" s="258">
        <f>+'PIB_Trimestriel_Brut (2005)'!AJ47*'PIB_Annuel (2016)'!$Q613/SUM('PIB_Trimestriel_Brut (2005)'!$AH47:$AK47)</f>
        <v>639.19985698700896</v>
      </c>
      <c r="AK51" s="258">
        <f>+'PIB_Trimestriel_Brut (2005)'!AK47*'PIB_Annuel (2016)'!$Q613/SUM('PIB_Trimestriel_Brut (2005)'!$AH47:$AK47)</f>
        <v>671.34624443882092</v>
      </c>
      <c r="AL51" s="258">
        <f>+'PIB_Trimestriel_Brut (2005)'!AL47*'PIB_Annuel (2016)'!$R613/SUM('PIB_Trimestriel_Brut (2005)'!$AL47:$AO47)</f>
        <v>679.84002577302613</v>
      </c>
      <c r="AM51" s="258">
        <f>+'PIB_Trimestriel_Brut (2005)'!AM47*'PIB_Annuel (2016)'!$R613/SUM('PIB_Trimestriel_Brut (2005)'!$AL47:$AO47)</f>
        <v>700.62291617275207</v>
      </c>
      <c r="AN51" s="258">
        <f>+'PIB_Trimestriel_Brut (2005)'!AN47*'PIB_Annuel (2016)'!$R613/SUM('PIB_Trimestriel_Brut (2005)'!$AL47:$AO47)</f>
        <v>711.0851856734123</v>
      </c>
      <c r="AO51" s="258">
        <f>+'PIB_Trimestriel_Brut (2005)'!AO47*'PIB_Annuel (2016)'!$R613/SUM('PIB_Trimestriel_Brut (2005)'!$AL47:$AO47)</f>
        <v>728.93701058138743</v>
      </c>
      <c r="AP51" s="258">
        <f>+'PIB_Trimestriel_Brut (2005)'!AP47*'PIB_Annuel (2016)'!$S613/SUM('PIB_Trimestriel_Brut (2005)'!$AP47:$AS47)</f>
        <v>648.39828758387137</v>
      </c>
      <c r="AQ51" s="258">
        <f>+'PIB_Trimestriel_Brut (2005)'!AQ47*'PIB_Annuel (2016)'!$S613/SUM('PIB_Trimestriel_Brut (2005)'!$AP47:$AS47)</f>
        <v>648.13694171065822</v>
      </c>
      <c r="AR51" s="258">
        <f>+'PIB_Trimestriel_Brut (2005)'!AR47*'PIB_Annuel (2016)'!$S613/SUM('PIB_Trimestriel_Brut (2005)'!$AP47:$AS47)</f>
        <v>656.80066752984612</v>
      </c>
      <c r="AS51" s="258">
        <f>+'PIB_Trimestriel_Brut (2005)'!AS47*'PIB_Annuel (2016)'!$S613/SUM('PIB_Trimestriel_Brut (2005)'!$AP47:$AS47)</f>
        <v>677.88895994739096</v>
      </c>
      <c r="AT51" s="258">
        <f>+'PIB_Trimestriel_Brut (2005)'!AT47*'PIB_Annuel (2016)'!$T613/SUM('PIB_Trimestriel_Brut (2005)'!$AT47:$AW47)</f>
        <v>736.16875096330375</v>
      </c>
      <c r="AU51" s="258">
        <f>+'PIB_Trimestriel_Brut (2005)'!AU47*'PIB_Annuel (2016)'!$T613/SUM('PIB_Trimestriel_Brut (2005)'!$AT47:$AW47)</f>
        <v>736.61180438563326</v>
      </c>
      <c r="AV51" s="258">
        <f>+'PIB_Trimestriel_Brut (2005)'!AV47*'PIB_Annuel (2016)'!$T613/SUM('PIB_Trimestriel_Brut (2005)'!$AT47:$AW47)</f>
        <v>763.43883071155142</v>
      </c>
      <c r="AW51" s="258">
        <f>+'PIB_Trimestriel_Brut (2005)'!AW47*'PIB_Annuel (2016)'!$T613/SUM('PIB_Trimestriel_Brut (2005)'!$AT47:$AW47)</f>
        <v>771.34470897435278</v>
      </c>
      <c r="AX51" s="258">
        <f>+'PIB_Trimestriel_Brut (2005)'!AX47*'PIB_Annuel (2016)'!$U613/SUM('PIB_Trimestriel_Brut (2005)'!$AX47:$BA47)</f>
        <v>799.62738113277112</v>
      </c>
      <c r="AY51" s="258">
        <f>+'PIB_Trimestriel_Brut (2005)'!AY47*'PIB_Annuel (2016)'!$U613/SUM('PIB_Trimestriel_Brut (2005)'!$AX47:$BA47)</f>
        <v>792.66516357447858</v>
      </c>
      <c r="AZ51" s="258">
        <f>+'PIB_Trimestriel_Brut (2005)'!AZ47*'PIB_Annuel (2016)'!$U613/SUM('PIB_Trimestriel_Brut (2005)'!$AX47:$BA47)</f>
        <v>815.8592548431086</v>
      </c>
      <c r="BA51" s="258">
        <f>+'PIB_Trimestriel_Brut (2005)'!BA47*'PIB_Annuel (2016)'!$U613/SUM('PIB_Trimestriel_Brut (2005)'!$AX47:$BA47)</f>
        <v>830.63189746445607</v>
      </c>
      <c r="BB51" s="258">
        <f>+'PIB_Trimestriel_Brut (2005)'!BB47*'PIB_Annuel (2016)'!$V613/SUM('PIB_Trimestriel_Brut (2005)'!$BB47:$BE47)</f>
        <v>819.7865601552428</v>
      </c>
      <c r="BC51" s="258">
        <f>+'PIB_Trimestriel_Brut (2005)'!BC47*'PIB_Annuel (2016)'!$V613/SUM('PIB_Trimestriel_Brut (2005)'!$BB47:$BE47)</f>
        <v>823.38235688142322</v>
      </c>
      <c r="BD51" s="258">
        <f>+'PIB_Trimestriel_Brut (2005)'!BD47*'PIB_Annuel (2016)'!$V613/SUM('PIB_Trimestriel_Brut (2005)'!$BB47:$BE47)</f>
        <v>859.54146249244525</v>
      </c>
      <c r="BE51" s="258">
        <f>+'PIB_Trimestriel_Brut (2005)'!BE47*'PIB_Annuel (2016)'!$V613/SUM('PIB_Trimestriel_Brut (2005)'!$BB47:$BE47)</f>
        <v>835.43272714440059</v>
      </c>
      <c r="BF51" s="258">
        <f>+'PIB_Trimestriel_Brut (2005)'!BF47*'PIB_Annuel (2016)'!$W613/SUM('PIB_Trimestriel_Brut (2005)'!$BF47:$BI47)</f>
        <v>957.33771268261421</v>
      </c>
      <c r="BG51" s="258">
        <f>+'PIB_Trimestriel_Brut (2005)'!BG47*'PIB_Annuel (2016)'!$W613/SUM('PIB_Trimestriel_Brut (2005)'!$BF47:$BI47)</f>
        <v>894.74998713696357</v>
      </c>
      <c r="BH51" s="258">
        <f>+'PIB_Trimestriel_Brut (2005)'!BH47*'PIB_Annuel (2016)'!$W613/SUM('PIB_Trimestriel_Brut (2005)'!$BF47:$BI47)</f>
        <v>903.99990863395203</v>
      </c>
      <c r="BI51" s="258">
        <f>+'PIB_Trimestriel_Brut (2005)'!BI47*'PIB_Annuel (2016)'!$W613/SUM('PIB_Trimestriel_Brut (2005)'!$BF47:$BI47)</f>
        <v>981.37694066139738</v>
      </c>
      <c r="BJ51" s="258">
        <f>+'PIB_Trimestriel_Brut (2005)'!BJ47*'PIB_Annuel (2016)'!$X613/SUM('PIB_Trimestriel_Brut (2005)'!$BJ47:$BM47)</f>
        <v>1065.3427954565175</v>
      </c>
      <c r="BK51" s="258">
        <f>+'PIB_Trimestriel_Brut (2005)'!BK47*'PIB_Annuel (2016)'!$X613/SUM('PIB_Trimestriel_Brut (2005)'!$BJ47:$BM47)</f>
        <v>1066.4037506031425</v>
      </c>
      <c r="BL51" s="258">
        <f>+'PIB_Trimestriel_Brut (2005)'!BL47*'PIB_Annuel (2016)'!$X613/SUM('PIB_Trimestriel_Brut (2005)'!$BJ47:$BM47)</f>
        <v>1057.3367750866619</v>
      </c>
      <c r="BM51" s="258">
        <f>+'PIB_Trimestriel_Brut (2005)'!BM47*'PIB_Annuel (2016)'!$X613/SUM('PIB_Trimestriel_Brut (2005)'!$BJ47:$BM47)</f>
        <v>1117.3817185233622</v>
      </c>
      <c r="BN51" s="258">
        <f>+'PIB_Trimestriel_Brut (2005)'!BN47*'PIB_Annuel (2016)'!$Y613/SUM('PIB_Trimestriel_Brut (2005)'!$BN47:$BQ47)</f>
        <v>1036.3447425321262</v>
      </c>
      <c r="BO51" s="258">
        <f>+'PIB_Trimestriel_Brut (2005)'!BO47*'PIB_Annuel (2016)'!$Y613/SUM('PIB_Trimestriel_Brut (2005)'!$BN47:$BQ47)</f>
        <v>1062.0710746822549</v>
      </c>
      <c r="BP51" s="258">
        <f>+'PIB_Trimestriel_Brut (2005)'!BP47*'PIB_Annuel (2016)'!$Y613/SUM('PIB_Trimestriel_Brut (2005)'!$BN47:$BQ47)</f>
        <v>1088.3582082094583</v>
      </c>
      <c r="BQ51" s="258">
        <f>+'PIB_Trimestriel_Brut (2005)'!BQ47*'PIB_Annuel (2016)'!$Y613/SUM('PIB_Trimestriel_Brut (2005)'!$BN47:$BQ47)</f>
        <v>1114.9801123436227</v>
      </c>
      <c r="BR51" s="258">
        <f>+'PIB_Trimestriel_Brut (2005)'!BR47*'PIB_Annuel (2016)'!$Z613/SUM('PIB_Trimestriel_Brut (2005)'!$BR47:$BU47)</f>
        <v>1081.9595307099337</v>
      </c>
      <c r="BS51" s="258">
        <f>+'PIB_Trimestriel_Brut (2005)'!BS47*'PIB_Annuel (2016)'!$Z613/SUM('PIB_Trimestriel_Brut (2005)'!$BR47:$BU47)</f>
        <v>1090.1940065108015</v>
      </c>
      <c r="BT51" s="258">
        <f>+'PIB_Trimestriel_Brut (2005)'!BT47*'PIB_Annuel (2016)'!$Z613/SUM('PIB_Trimestriel_Brut (2005)'!$BR47:$BU47)</f>
        <v>1066.206250083558</v>
      </c>
      <c r="BU51" s="258">
        <f>+'PIB_Trimestriel_Brut (2005)'!BU47*'PIB_Annuel (2016)'!$Z613/SUM('PIB_Trimestriel_Brut (2005)'!$BR47:$BU47)</f>
        <v>1107.7352126957071</v>
      </c>
      <c r="BV51" s="183">
        <v>880.956527937136</v>
      </c>
      <c r="BW51" s="183">
        <v>1044.9974541482559</v>
      </c>
      <c r="BX51" s="183">
        <v>1190.9016588512695</v>
      </c>
      <c r="BY51" s="183">
        <v>1176.8063590633385</v>
      </c>
      <c r="BZ51" s="176">
        <v>1042.3818956814259</v>
      </c>
      <c r="CA51" s="176">
        <v>1176.9436160046889</v>
      </c>
      <c r="CB51" s="176">
        <v>1195.7538646832829</v>
      </c>
      <c r="CC51" s="176">
        <v>1242.2548581665933</v>
      </c>
      <c r="CD51" s="176">
        <v>1307.8336082039743</v>
      </c>
      <c r="CE51" s="176">
        <v>1309.7446794301859</v>
      </c>
      <c r="CF51" s="176">
        <v>1179.6832284551563</v>
      </c>
      <c r="CG51" s="184">
        <v>1388.9681201328217</v>
      </c>
      <c r="CH51" s="184">
        <v>1120.3238454509158</v>
      </c>
      <c r="CI51" s="184">
        <v>985.37404884638056</v>
      </c>
      <c r="CJ51" s="184">
        <v>1104.2431535524352</v>
      </c>
      <c r="CK51" s="184">
        <v>1083.924348619184</v>
      </c>
      <c r="CL51" s="184">
        <v>1289.334952248561</v>
      </c>
    </row>
    <row r="52" spans="1:90" ht="15" thickTop="1" x14ac:dyDescent="0.3">
      <c r="A52" s="173" t="s">
        <v>374</v>
      </c>
      <c r="B52" s="259">
        <f>+'PIB_Trimestriel_Brut (2005)'!B48*'PIB_Annuel (2016)'!$I614/SUM('PIB_Trimestriel_Brut (2005)'!$B48:$E48)</f>
        <v>277.36607326592633</v>
      </c>
      <c r="C52" s="259">
        <f>+'PIB_Trimestriel_Brut (2005)'!C48*'PIB_Annuel (2016)'!$I614/SUM('PIB_Trimestriel_Brut (2005)'!$B48:$E48)</f>
        <v>322.05765278416982</v>
      </c>
      <c r="D52" s="259">
        <f>+'PIB_Trimestriel_Brut (2005)'!D48*'PIB_Annuel (2016)'!$I614/SUM('PIB_Trimestriel_Brut (2005)'!$B48:$E48)</f>
        <v>291.62427050818587</v>
      </c>
      <c r="E52" s="259">
        <f>+'PIB_Trimestriel_Brut (2005)'!E48*'PIB_Annuel (2016)'!$I614/SUM('PIB_Trimestriel_Brut (2005)'!$B48:$E48)</f>
        <v>372.98803971991418</v>
      </c>
      <c r="F52" s="259">
        <f>+'PIB_Trimestriel_Brut (2005)'!F48*'PIB_Annuel (2016)'!$J614/SUM('PIB_Trimestriel_Brut (2005)'!$F48:$I48)</f>
        <v>327.37955385143624</v>
      </c>
      <c r="G52" s="259">
        <f>+'PIB_Trimestriel_Brut (2005)'!G48*'PIB_Annuel (2016)'!$J614/SUM('PIB_Trimestriel_Brut (2005)'!$F48:$I48)</f>
        <v>389.72351528524365</v>
      </c>
      <c r="H52" s="259">
        <f>+'PIB_Trimestriel_Brut (2005)'!H48*'PIB_Annuel (2016)'!$J614/SUM('PIB_Trimestriel_Brut (2005)'!$F48:$I48)</f>
        <v>393.59553613399254</v>
      </c>
      <c r="I52" s="259">
        <f>+'PIB_Trimestriel_Brut (2005)'!I48*'PIB_Annuel (2016)'!$J614/SUM('PIB_Trimestriel_Brut (2005)'!$F48:$I48)</f>
        <v>195.5955227254552</v>
      </c>
      <c r="J52" s="259">
        <f>+'PIB_Trimestriel_Brut (2005)'!J48*'PIB_Annuel (2016)'!$K614/SUM('PIB_Trimestriel_Brut (2005)'!$J48:$M48)</f>
        <v>388.67339924581921</v>
      </c>
      <c r="K52" s="259">
        <f>+'PIB_Trimestriel_Brut (2005)'!K48*'PIB_Annuel (2016)'!$K614/SUM('PIB_Trimestriel_Brut (2005)'!$J48:$M48)</f>
        <v>423.14528569587384</v>
      </c>
      <c r="L52" s="259">
        <f>+'PIB_Trimestriel_Brut (2005)'!L48*'PIB_Annuel (2016)'!$K614/SUM('PIB_Trimestriel_Brut (2005)'!$J48:$M48)</f>
        <v>278.25544262022663</v>
      </c>
      <c r="M52" s="259">
        <f>+'PIB_Trimestriel_Brut (2005)'!M48*'PIB_Annuel (2016)'!$K614/SUM('PIB_Trimestriel_Brut (2005)'!$J48:$M48)</f>
        <v>287.02649088964182</v>
      </c>
      <c r="N52" s="259">
        <f>+'PIB_Trimestriel_Brut (2005)'!N48*'PIB_Annuel (2016)'!$L614/SUM('PIB_Trimestriel_Brut (2005)'!$N48:$Q48)</f>
        <v>340.55021491599854</v>
      </c>
      <c r="O52" s="259">
        <f>+'PIB_Trimestriel_Brut (2005)'!O48*'PIB_Annuel (2016)'!$L614/SUM('PIB_Trimestriel_Brut (2005)'!$N48:$Q48)</f>
        <v>305.80513842612788</v>
      </c>
      <c r="P52" s="259">
        <f>+'PIB_Trimestriel_Brut (2005)'!P48*'PIB_Annuel (2016)'!$L614/SUM('PIB_Trimestriel_Brut (2005)'!$N48:$Q48)</f>
        <v>403.29697871497541</v>
      </c>
      <c r="Q52" s="259">
        <f>+'PIB_Trimestriel_Brut (2005)'!Q48*'PIB_Annuel (2016)'!$L614/SUM('PIB_Trimestriel_Brut (2005)'!$N48:$Q48)</f>
        <v>231.42221624679974</v>
      </c>
      <c r="R52" s="259">
        <f>+'PIB_Trimestriel_Brut (2005)'!R48*'PIB_Annuel (2016)'!$M614/SUM('PIB_Trimestriel_Brut (2005)'!$R48:$U48)</f>
        <v>303.17299363834718</v>
      </c>
      <c r="S52" s="259">
        <f>+'PIB_Trimestriel_Brut (2005)'!S48*'PIB_Annuel (2016)'!$M614/SUM('PIB_Trimestriel_Brut (2005)'!$R48:$U48)</f>
        <v>359.8332999381754</v>
      </c>
      <c r="T52" s="259">
        <f>+'PIB_Trimestriel_Brut (2005)'!T48*'PIB_Annuel (2016)'!$M614/SUM('PIB_Trimestriel_Brut (2005)'!$R48:$U48)</f>
        <v>404.17860244902516</v>
      </c>
      <c r="U52" s="259">
        <f>+'PIB_Trimestriel_Brut (2005)'!U48*'PIB_Annuel (2016)'!$M614/SUM('PIB_Trimestriel_Brut (2005)'!$R48:$U48)</f>
        <v>221.3835600100862</v>
      </c>
      <c r="V52" s="259">
        <f>+'PIB_Trimestriel_Brut (2005)'!V48*'PIB_Annuel (2016)'!$N614/SUM('PIB_Trimestriel_Brut (2005)'!$V48:$Y48)</f>
        <v>328.77268632518076</v>
      </c>
      <c r="W52" s="259">
        <f>+'PIB_Trimestriel_Brut (2005)'!W48*'PIB_Annuel (2016)'!$N614/SUM('PIB_Trimestriel_Brut (2005)'!$V48:$Y48)</f>
        <v>509.25713793913764</v>
      </c>
      <c r="X52" s="259">
        <f>+'PIB_Trimestriel_Brut (2005)'!X48*'PIB_Annuel (2016)'!$N614/SUM('PIB_Trimestriel_Brut (2005)'!$V48:$Y48)</f>
        <v>315.5401066610234</v>
      </c>
      <c r="Y52" s="259">
        <f>+'PIB_Trimestriel_Brut (2005)'!Y48*'PIB_Annuel (2016)'!$N614/SUM('PIB_Trimestriel_Brut (2005)'!$V48:$Y48)</f>
        <v>242.23520052429188</v>
      </c>
      <c r="Z52" s="259">
        <f>+'PIB_Trimestriel_Brut (2005)'!Z48*'PIB_Annuel (2016)'!$O614/SUM('PIB_Trimestriel_Brut (2005)'!$Z48:$AC48)</f>
        <v>408.43884812456503</v>
      </c>
      <c r="AA52" s="259">
        <f>+'PIB_Trimestriel_Brut (2005)'!AA48*'PIB_Annuel (2016)'!$O614/SUM('PIB_Trimestriel_Brut (2005)'!$Z48:$AC48)</f>
        <v>378.64852616620863</v>
      </c>
      <c r="AB52" s="259">
        <f>+'PIB_Trimestriel_Brut (2005)'!AB48*'PIB_Annuel (2016)'!$O614/SUM('PIB_Trimestriel_Brut (2005)'!$Z48:$AC48)</f>
        <v>393.8536943981307</v>
      </c>
      <c r="AC52" s="259">
        <f>+'PIB_Trimestriel_Brut (2005)'!AC48*'PIB_Annuel (2016)'!$O614/SUM('PIB_Trimestriel_Brut (2005)'!$Z48:$AC48)</f>
        <v>297.98777264660004</v>
      </c>
      <c r="AD52" s="259">
        <f>+'PIB_Trimestriel_Brut (2005)'!AD48*'PIB_Annuel (2016)'!$P614/SUM('PIB_Trimestriel_Brut (2005)'!$AD48:$AG48)</f>
        <v>408.1992545565588</v>
      </c>
      <c r="AE52" s="259">
        <f>+'PIB_Trimestriel_Brut (2005)'!AE48*'PIB_Annuel (2016)'!$P614/SUM('PIB_Trimestriel_Brut (2005)'!$AD48:$AG48)</f>
        <v>327.51873429134946</v>
      </c>
      <c r="AF52" s="259">
        <f>+'PIB_Trimestriel_Brut (2005)'!AF48*'PIB_Annuel (2016)'!$P614/SUM('PIB_Trimestriel_Brut (2005)'!$AD48:$AG48)</f>
        <v>424.58466887484076</v>
      </c>
      <c r="AG52" s="259">
        <f>+'PIB_Trimestriel_Brut (2005)'!AG48*'PIB_Annuel (2016)'!$P614/SUM('PIB_Trimestriel_Brut (2005)'!$AD48:$AG48)</f>
        <v>395.91374286257388</v>
      </c>
      <c r="AH52" s="259">
        <f>+'PIB_Trimestriel_Brut (2005)'!AH48*'PIB_Annuel (2016)'!$Q614/SUM('PIB_Trimestriel_Brut (2005)'!$AH48:$AK48)</f>
        <v>464.14700333268513</v>
      </c>
      <c r="AI52" s="259">
        <f>+'PIB_Trimestriel_Brut (2005)'!AI48*'PIB_Annuel (2016)'!$Q614/SUM('PIB_Trimestriel_Brut (2005)'!$AH48:$AK48)</f>
        <v>471.18335388334208</v>
      </c>
      <c r="AJ52" s="259">
        <f>+'PIB_Trimestriel_Brut (2005)'!AJ48*'PIB_Annuel (2016)'!$Q614/SUM('PIB_Trimestriel_Brut (2005)'!$AH48:$AK48)</f>
        <v>521.62385101315499</v>
      </c>
      <c r="AK52" s="259">
        <f>+'PIB_Trimestriel_Brut (2005)'!AK48*'PIB_Annuel (2016)'!$Q614/SUM('PIB_Trimestriel_Brut (2005)'!$AH48:$AK48)</f>
        <v>378.46449294162744</v>
      </c>
      <c r="AL52" s="259">
        <f>+'PIB_Trimestriel_Brut (2005)'!AL48*'PIB_Annuel (2016)'!$R614/SUM('PIB_Trimestriel_Brut (2005)'!$AL48:$AO48)</f>
        <v>523.63759346823645</v>
      </c>
      <c r="AM52" s="259">
        <f>+'PIB_Trimestriel_Brut (2005)'!AM48*'PIB_Annuel (2016)'!$R614/SUM('PIB_Trimestriel_Brut (2005)'!$AL48:$AO48)</f>
        <v>599.02115121291695</v>
      </c>
      <c r="AN52" s="259">
        <f>+'PIB_Trimestriel_Brut (2005)'!AN48*'PIB_Annuel (2016)'!$R614/SUM('PIB_Trimestriel_Brut (2005)'!$AL48:$AO48)</f>
        <v>470.21160799582202</v>
      </c>
      <c r="AO52" s="259">
        <f>+'PIB_Trimestriel_Brut (2005)'!AO48*'PIB_Annuel (2016)'!$R614/SUM('PIB_Trimestriel_Brut (2005)'!$AL48:$AO48)</f>
        <v>348.93199666932082</v>
      </c>
      <c r="AP52" s="259">
        <f>+'PIB_Trimestriel_Brut (2005)'!AP48*'PIB_Annuel (2016)'!$S614/SUM('PIB_Trimestriel_Brut (2005)'!$AP48:$AS48)</f>
        <v>499.24562722446706</v>
      </c>
      <c r="AQ52" s="259">
        <f>+'PIB_Trimestriel_Brut (2005)'!AQ48*'PIB_Annuel (2016)'!$S614/SUM('PIB_Trimestriel_Brut (2005)'!$AP48:$AS48)</f>
        <v>438.74412903858962</v>
      </c>
      <c r="AR52" s="259">
        <f>+'PIB_Trimestriel_Brut (2005)'!AR48*'PIB_Annuel (2016)'!$S614/SUM('PIB_Trimestriel_Brut (2005)'!$AP48:$AS48)</f>
        <v>581.5817332563314</v>
      </c>
      <c r="AS52" s="259">
        <f>+'PIB_Trimestriel_Brut (2005)'!AS48*'PIB_Annuel (2016)'!$S614/SUM('PIB_Trimestriel_Brut (2005)'!$AP48:$AS48)</f>
        <v>473.73614648216397</v>
      </c>
      <c r="AT52" s="259">
        <f>+'PIB_Trimestriel_Brut (2005)'!AT48*'PIB_Annuel (2016)'!$T614/SUM('PIB_Trimestriel_Brut (2005)'!$AT48:$AW48)</f>
        <v>562.77671887447127</v>
      </c>
      <c r="AU52" s="259">
        <f>+'PIB_Trimestriel_Brut (2005)'!AU48*'PIB_Annuel (2016)'!$T614/SUM('PIB_Trimestriel_Brut (2005)'!$AT48:$AW48)</f>
        <v>657.51784469953895</v>
      </c>
      <c r="AV52" s="259">
        <f>+'PIB_Trimestriel_Brut (2005)'!AV48*'PIB_Annuel (2016)'!$T614/SUM('PIB_Trimestriel_Brut (2005)'!$AT48:$AW48)</f>
        <v>638.32967466795264</v>
      </c>
      <c r="AW52" s="259">
        <f>+'PIB_Trimestriel_Brut (2005)'!AW48*'PIB_Annuel (2016)'!$T614/SUM('PIB_Trimestriel_Brut (2005)'!$AT48:$AW48)</f>
        <v>445.06715215933286</v>
      </c>
      <c r="AX52" s="259">
        <f>+'PIB_Trimestriel_Brut (2005)'!AX48*'PIB_Annuel (2016)'!$U614/SUM('PIB_Trimestriel_Brut (2005)'!$AX48:$BA48)</f>
        <v>875.67133374050024</v>
      </c>
      <c r="AY52" s="259">
        <f>+'PIB_Trimestriel_Brut (2005)'!AY48*'PIB_Annuel (2016)'!$U614/SUM('PIB_Trimestriel_Brut (2005)'!$AX48:$BA48)</f>
        <v>564.19766139683475</v>
      </c>
      <c r="AZ52" s="259">
        <f>+'PIB_Trimestriel_Brut (2005)'!AZ48*'PIB_Annuel (2016)'!$U614/SUM('PIB_Trimestriel_Brut (2005)'!$AX48:$BA48)</f>
        <v>677.14786822092537</v>
      </c>
      <c r="BA52" s="259">
        <f>+'PIB_Trimestriel_Brut (2005)'!BA48*'PIB_Annuel (2016)'!$U614/SUM('PIB_Trimestriel_Brut (2005)'!$AX48:$BA48)</f>
        <v>561.50691246877625</v>
      </c>
      <c r="BB52" s="259">
        <f>+'PIB_Trimestriel_Brut (2005)'!BB48*'PIB_Annuel (2016)'!$V614/SUM('PIB_Trimestriel_Brut (2005)'!$BB48:$BE48)</f>
        <v>649.90736210952093</v>
      </c>
      <c r="BC52" s="259">
        <f>+'PIB_Trimestriel_Brut (2005)'!BC48*'PIB_Annuel (2016)'!$V614/SUM('PIB_Trimestriel_Brut (2005)'!$BB48:$BE48)</f>
        <v>758.56551591069535</v>
      </c>
      <c r="BD52" s="259">
        <f>+'PIB_Trimestriel_Brut (2005)'!BD48*'PIB_Annuel (2016)'!$V614/SUM('PIB_Trimestriel_Brut (2005)'!$BB48:$BE48)</f>
        <v>734.1294401347227</v>
      </c>
      <c r="BE52" s="259">
        <f>+'PIB_Trimestriel_Brut (2005)'!BE48*'PIB_Annuel (2016)'!$V614/SUM('PIB_Trimestriel_Brut (2005)'!$BB48:$BE48)</f>
        <v>528.38785390759631</v>
      </c>
      <c r="BF52" s="259">
        <f>+'PIB_Trimestriel_Brut (2005)'!BF48*'PIB_Annuel (2016)'!$W614/SUM('PIB_Trimestriel_Brut (2005)'!$BF48:$BI48)</f>
        <v>946.82735988090189</v>
      </c>
      <c r="BG52" s="259">
        <f>+'PIB_Trimestriel_Brut (2005)'!BG48*'PIB_Annuel (2016)'!$W614/SUM('PIB_Trimestriel_Brut (2005)'!$BF48:$BI48)</f>
        <v>657.97227134697869</v>
      </c>
      <c r="BH52" s="259">
        <f>+'PIB_Trimestriel_Brut (2005)'!BH48*'PIB_Annuel (2016)'!$W614/SUM('PIB_Trimestriel_Brut (2005)'!$BF48:$BI48)</f>
        <v>797.83620928759797</v>
      </c>
      <c r="BI52" s="259">
        <f>+'PIB_Trimestriel_Brut (2005)'!BI48*'PIB_Annuel (2016)'!$W614/SUM('PIB_Trimestriel_Brut (2005)'!$BF48:$BI48)</f>
        <v>526.04585071894689</v>
      </c>
      <c r="BJ52" s="259">
        <f>+'PIB_Trimestriel_Brut (2005)'!BJ48*'PIB_Annuel (2016)'!$X614/SUM('PIB_Trimestriel_Brut (2005)'!$BJ48:$BM48)</f>
        <v>745.57217221557823</v>
      </c>
      <c r="BK52" s="259">
        <f>+'PIB_Trimestriel_Brut (2005)'!BK48*'PIB_Annuel (2016)'!$X614/SUM('PIB_Trimestriel_Brut (2005)'!$BJ48:$BM48)</f>
        <v>803.57164067802444</v>
      </c>
      <c r="BL52" s="259">
        <f>+'PIB_Trimestriel_Brut (2005)'!BL48*'PIB_Annuel (2016)'!$X614/SUM('PIB_Trimestriel_Brut (2005)'!$BJ48:$BM48)</f>
        <v>869.09287150043201</v>
      </c>
      <c r="BM52" s="259">
        <f>+'PIB_Trimestriel_Brut (2005)'!BM48*'PIB_Annuel (2016)'!$X614/SUM('PIB_Trimestriel_Brut (2005)'!$BJ48:$BM48)</f>
        <v>1004.9769129611349</v>
      </c>
      <c r="BN52" s="259">
        <f>+'PIB_Trimestriel_Brut (2005)'!BN48*'PIB_Annuel (2016)'!$Y614/SUM('PIB_Trimestriel_Brut (2005)'!$BN48:$BQ48)</f>
        <v>696.14557695010205</v>
      </c>
      <c r="BO52" s="259">
        <f>+'PIB_Trimestriel_Brut (2005)'!BO48*'PIB_Annuel (2016)'!$Y614/SUM('PIB_Trimestriel_Brut (2005)'!$BN48:$BQ48)</f>
        <v>661.99289422032655</v>
      </c>
      <c r="BP52" s="259">
        <f>+'PIB_Trimestriel_Brut (2005)'!BP48*'PIB_Annuel (2016)'!$Y614/SUM('PIB_Trimestriel_Brut (2005)'!$BN48:$BQ48)</f>
        <v>946.7574305852695</v>
      </c>
      <c r="BQ52" s="259">
        <f>+'PIB_Trimestriel_Brut (2005)'!BQ48*'PIB_Annuel (2016)'!$Y614/SUM('PIB_Trimestriel_Brut (2005)'!$BN48:$BQ48)</f>
        <v>1198.1853686346201</v>
      </c>
      <c r="BR52" s="259">
        <f>+'PIB_Trimestriel_Brut (2005)'!BR48*'PIB_Annuel (2016)'!$Z614/SUM('PIB_Trimestriel_Brut (2005)'!$BR48:$BU48)</f>
        <v>827.92051444681783</v>
      </c>
      <c r="BS52" s="259">
        <f>+'PIB_Trimestriel_Brut (2005)'!BS48*'PIB_Annuel (2016)'!$Z614/SUM('PIB_Trimestriel_Brut (2005)'!$BR48:$BU48)</f>
        <v>977.21609363234393</v>
      </c>
      <c r="BT52" s="259">
        <f>+'PIB_Trimestriel_Brut (2005)'!BT48*'PIB_Annuel (2016)'!$Z614/SUM('PIB_Trimestriel_Brut (2005)'!$BR48:$BU48)</f>
        <v>872.64795840406009</v>
      </c>
      <c r="BU52" s="259">
        <f>+'PIB_Trimestriel_Brut (2005)'!BU48*'PIB_Annuel (2016)'!$Z614/SUM('PIB_Trimestriel_Brut (2005)'!$BR48:$BU48)</f>
        <v>822.51843351677837</v>
      </c>
      <c r="BV52" s="185">
        <v>699.4539800098554</v>
      </c>
      <c r="BW52" s="185">
        <v>825.31001988375704</v>
      </c>
      <c r="BX52" s="185">
        <v>939.17527320531258</v>
      </c>
      <c r="BY52" s="185">
        <v>930.76272690107407</v>
      </c>
      <c r="BZ52" s="171">
        <v>830.42498184287683</v>
      </c>
      <c r="CA52" s="171">
        <v>943.34880686519455</v>
      </c>
      <c r="CB52" s="171">
        <v>962.9947880278861</v>
      </c>
      <c r="CC52" s="171">
        <v>1003.8296002541435</v>
      </c>
      <c r="CD52" s="171">
        <v>1059.3658290068211</v>
      </c>
      <c r="CE52" s="171">
        <v>1063.6001610899268</v>
      </c>
      <c r="CF52" s="171">
        <v>960.88036828615031</v>
      </c>
      <c r="CG52" s="186">
        <v>1135.2818857265897</v>
      </c>
      <c r="CH52" s="186">
        <v>919.57019489955348</v>
      </c>
      <c r="CI52" s="186">
        <v>811.06433226784338</v>
      </c>
      <c r="CJ52" s="186">
        <v>910.38799482651098</v>
      </c>
      <c r="CK52" s="186">
        <v>893.91947232917937</v>
      </c>
      <c r="CL52" s="186">
        <v>1062.3248513877409</v>
      </c>
    </row>
    <row r="53" spans="1:90" ht="15" thickBot="1" x14ac:dyDescent="0.35">
      <c r="A53" s="178" t="s">
        <v>375</v>
      </c>
      <c r="B53" s="260">
        <f>+'PIB_Trimestriel_Brut (2005)'!B49*'PIB_Annuel (2016)'!$I615/SUM('PIB_Trimestriel_Brut (2005)'!$B49:$E49)</f>
        <v>104.39615598959767</v>
      </c>
      <c r="C53" s="260">
        <f>+'PIB_Trimestriel_Brut (2005)'!C49*'PIB_Annuel (2016)'!$I615/SUM('PIB_Trimestriel_Brut (2005)'!$B49:$E49)</f>
        <v>111.14119071390455</v>
      </c>
      <c r="D53" s="260">
        <f>+'PIB_Trimestriel_Brut (2005)'!D49*'PIB_Annuel (2016)'!$I615/SUM('PIB_Trimestriel_Brut (2005)'!$B49:$E49)</f>
        <v>103.12427982780289</v>
      </c>
      <c r="E53" s="260">
        <f>+'PIB_Trimestriel_Brut (2005)'!E49*'PIB_Annuel (2016)'!$I615/SUM('PIB_Trimestriel_Brut (2005)'!$B49:$E49)</f>
        <v>122.71090820847184</v>
      </c>
      <c r="F53" s="260">
        <f>+'PIB_Trimestriel_Brut (2005)'!F49*'PIB_Annuel (2016)'!$J615/SUM('PIB_Trimestriel_Brut (2005)'!$F49:$I49)</f>
        <v>182.49237595719114</v>
      </c>
      <c r="G53" s="260">
        <f>+'PIB_Trimestriel_Brut (2005)'!G49*'PIB_Annuel (2016)'!$J615/SUM('PIB_Trimestriel_Brut (2005)'!$F49:$I49)</f>
        <v>194.88164317838863</v>
      </c>
      <c r="H53" s="260">
        <f>+'PIB_Trimestriel_Brut (2005)'!H49*'PIB_Annuel (2016)'!$J615/SUM('PIB_Trimestriel_Brut (2005)'!$F49:$I49)</f>
        <v>200.42508886198183</v>
      </c>
      <c r="I53" s="260">
        <f>+'PIB_Trimestriel_Brut (2005)'!I49*'PIB_Annuel (2016)'!$J615/SUM('PIB_Trimestriel_Brut (2005)'!$F49:$I49)</f>
        <v>198.27262256554175</v>
      </c>
      <c r="J53" s="260">
        <f>+'PIB_Trimestriel_Brut (2005)'!J49*'PIB_Annuel (2016)'!$K615/SUM('PIB_Trimestriel_Brut (2005)'!$J49:$M49)</f>
        <v>227.180763046501</v>
      </c>
      <c r="K53" s="260">
        <f>+'PIB_Trimestriel_Brut (2005)'!K49*'PIB_Annuel (2016)'!$K615/SUM('PIB_Trimestriel_Brut (2005)'!$J49:$M49)</f>
        <v>235.31074803663122</v>
      </c>
      <c r="L53" s="260">
        <f>+'PIB_Trimestriel_Brut (2005)'!L49*'PIB_Annuel (2016)'!$K615/SUM('PIB_Trimestriel_Brut (2005)'!$J49:$M49)</f>
        <v>253.14853796915233</v>
      </c>
      <c r="M53" s="260">
        <f>+'PIB_Trimestriel_Brut (2005)'!M49*'PIB_Annuel (2016)'!$K615/SUM('PIB_Trimestriel_Brut (2005)'!$J49:$M49)</f>
        <v>234.76022043349957</v>
      </c>
      <c r="N53" s="260">
        <f>+'PIB_Trimestriel_Brut (2005)'!N49*'PIB_Annuel (2016)'!$L615/SUM('PIB_Trimestriel_Brut (2005)'!$N49:$Q49)</f>
        <v>257.30920433400416</v>
      </c>
      <c r="O53" s="260">
        <f>+'PIB_Trimestriel_Brut (2005)'!O49*'PIB_Annuel (2016)'!$L615/SUM('PIB_Trimestriel_Brut (2005)'!$N49:$Q49)</f>
        <v>251.63195119551179</v>
      </c>
      <c r="P53" s="260">
        <f>+'PIB_Trimestriel_Brut (2005)'!P49*'PIB_Annuel (2016)'!$L615/SUM('PIB_Trimestriel_Brut (2005)'!$N49:$Q49)</f>
        <v>269.93159873791075</v>
      </c>
      <c r="Q53" s="260">
        <f>+'PIB_Trimestriel_Brut (2005)'!Q49*'PIB_Annuel (2016)'!$L615/SUM('PIB_Trimestriel_Brut (2005)'!$N49:$Q49)</f>
        <v>255.34441157208781</v>
      </c>
      <c r="R53" s="260">
        <f>+'PIB_Trimestriel_Brut (2005)'!R49*'PIB_Annuel (2016)'!$M615/SUM('PIB_Trimestriel_Brut (2005)'!$R49:$U49)</f>
        <v>153.25647631094947</v>
      </c>
      <c r="S53" s="260">
        <f>+'PIB_Trimestriel_Brut (2005)'!S49*'PIB_Annuel (2016)'!$M615/SUM('PIB_Trimestriel_Brut (2005)'!$R49:$U49)</f>
        <v>156.13588235058066</v>
      </c>
      <c r="T53" s="260">
        <f>+'PIB_Trimestriel_Brut (2005)'!T49*'PIB_Annuel (2016)'!$M615/SUM('PIB_Trimestriel_Brut (2005)'!$R49:$U49)</f>
        <v>170.26058744617038</v>
      </c>
      <c r="U53" s="260">
        <f>+'PIB_Trimestriel_Brut (2005)'!U49*'PIB_Annuel (2016)'!$M615/SUM('PIB_Trimestriel_Brut (2005)'!$R49:$U49)</f>
        <v>170.98129350503666</v>
      </c>
      <c r="V53" s="260">
        <f>+'PIB_Trimestriel_Brut (2005)'!V49*'PIB_Annuel (2016)'!$N615/SUM('PIB_Trimestriel_Brut (2005)'!$V49:$Y49)</f>
        <v>174.25337733681857</v>
      </c>
      <c r="W53" s="260">
        <f>+'PIB_Trimestriel_Brut (2005)'!W49*'PIB_Annuel (2016)'!$N615/SUM('PIB_Trimestriel_Brut (2005)'!$V49:$Y49)</f>
        <v>181.24621609873097</v>
      </c>
      <c r="X53" s="260">
        <f>+'PIB_Trimestriel_Brut (2005)'!X49*'PIB_Annuel (2016)'!$N615/SUM('PIB_Trimestriel_Brut (2005)'!$V49:$Y49)</f>
        <v>185.81829622510352</v>
      </c>
      <c r="Y53" s="260">
        <f>+'PIB_Trimestriel_Brut (2005)'!Y49*'PIB_Annuel (2016)'!$N615/SUM('PIB_Trimestriel_Brut (2005)'!$V49:$Y49)</f>
        <v>177.44170087474265</v>
      </c>
      <c r="Z53" s="260">
        <f>+'PIB_Trimestriel_Brut (2005)'!Z49*'PIB_Annuel (2016)'!$O615/SUM('PIB_Trimestriel_Brut (2005)'!$Z49:$AC49)</f>
        <v>174.13972689548359</v>
      </c>
      <c r="AA53" s="260">
        <f>+'PIB_Trimestriel_Brut (2005)'!AA49*'PIB_Annuel (2016)'!$O615/SUM('PIB_Trimestriel_Brut (2005)'!$Z49:$AC49)</f>
        <v>186.32984049142362</v>
      </c>
      <c r="AB53" s="260">
        <f>+'PIB_Trimestriel_Brut (2005)'!AB49*'PIB_Annuel (2016)'!$O615/SUM('PIB_Trimestriel_Brut (2005)'!$Z49:$AC49)</f>
        <v>188.91822182279856</v>
      </c>
      <c r="AC53" s="260">
        <f>+'PIB_Trimestriel_Brut (2005)'!AC49*'PIB_Annuel (2016)'!$O615/SUM('PIB_Trimestriel_Brut (2005)'!$Z49:$AC49)</f>
        <v>182.35466613592206</v>
      </c>
      <c r="AD53" s="260">
        <f>+'PIB_Trimestriel_Brut (2005)'!AD49*'PIB_Annuel (2016)'!$P615/SUM('PIB_Trimestriel_Brut (2005)'!$AD49:$AG49)</f>
        <v>175.3719091986757</v>
      </c>
      <c r="AE53" s="260">
        <f>+'PIB_Trimestriel_Brut (2005)'!AE49*'PIB_Annuel (2016)'!$P615/SUM('PIB_Trimestriel_Brut (2005)'!$AD49:$AG49)</f>
        <v>181.9799115711933</v>
      </c>
      <c r="AF53" s="260">
        <f>+'PIB_Trimestriel_Brut (2005)'!AF49*'PIB_Annuel (2016)'!$P615/SUM('PIB_Trimestriel_Brut (2005)'!$AD49:$AG49)</f>
        <v>186.25729227102244</v>
      </c>
      <c r="AG53" s="260">
        <f>+'PIB_Trimestriel_Brut (2005)'!AG49*'PIB_Annuel (2016)'!$P615/SUM('PIB_Trimestriel_Brut (2005)'!$AD49:$AG49)</f>
        <v>187.29453599029634</v>
      </c>
      <c r="AH53" s="260">
        <f>+'PIB_Trimestriel_Brut (2005)'!AH49*'PIB_Annuel (2016)'!$Q615/SUM('PIB_Trimestriel_Brut (2005)'!$AH49:$AK49)</f>
        <v>184.72078386504324</v>
      </c>
      <c r="AI53" s="260">
        <f>+'PIB_Trimestriel_Brut (2005)'!AI49*'PIB_Annuel (2016)'!$Q615/SUM('PIB_Trimestriel_Brut (2005)'!$AH49:$AK49)</f>
        <v>187.54396659187358</v>
      </c>
      <c r="AJ53" s="260">
        <f>+'PIB_Trimestriel_Brut (2005)'!AJ49*'PIB_Annuel (2016)'!$Q615/SUM('PIB_Trimestriel_Brut (2005)'!$AH49:$AK49)</f>
        <v>208.05609894796527</v>
      </c>
      <c r="AK53" s="260">
        <f>+'PIB_Trimestriel_Brut (2005)'!AK49*'PIB_Annuel (2016)'!$Q615/SUM('PIB_Trimestriel_Brut (2005)'!$AH49:$AK49)</f>
        <v>193.64463032135592</v>
      </c>
      <c r="AL53" s="260">
        <f>+'PIB_Trimestriel_Brut (2005)'!AL49*'PIB_Annuel (2016)'!$R615/SUM('PIB_Trimestriel_Brut (2005)'!$AL49:$AO49)</f>
        <v>225.04197122704389</v>
      </c>
      <c r="AM53" s="260">
        <f>+'PIB_Trimestriel_Brut (2005)'!AM49*'PIB_Annuel (2016)'!$R615/SUM('PIB_Trimestriel_Brut (2005)'!$AL49:$AO49)</f>
        <v>252.38433911939453</v>
      </c>
      <c r="AN53" s="260">
        <f>+'PIB_Trimestriel_Brut (2005)'!AN49*'PIB_Annuel (2016)'!$R615/SUM('PIB_Trimestriel_Brut (2005)'!$AL49:$AO49)</f>
        <v>254.0457169592157</v>
      </c>
      <c r="AO53" s="260">
        <f>+'PIB_Trimestriel_Brut (2005)'!AO49*'PIB_Annuel (2016)'!$R615/SUM('PIB_Trimestriel_Brut (2005)'!$AL49:$AO49)</f>
        <v>245.89432619543018</v>
      </c>
      <c r="AP53" s="260">
        <f>+'PIB_Trimestriel_Brut (2005)'!AP49*'PIB_Annuel (2016)'!$S615/SUM('PIB_Trimestriel_Brut (2005)'!$AP49:$AS49)</f>
        <v>148.66056930393637</v>
      </c>
      <c r="AQ53" s="260">
        <f>+'PIB_Trimestriel_Brut (2005)'!AQ49*'PIB_Annuel (2016)'!$S615/SUM('PIB_Trimestriel_Brut (2005)'!$AP49:$AS49)</f>
        <v>164.3078667060712</v>
      </c>
      <c r="AR53" s="260">
        <f>+'PIB_Trimestriel_Brut (2005)'!AR49*'PIB_Annuel (2016)'!$S615/SUM('PIB_Trimestriel_Brut (2005)'!$AP49:$AS49)</f>
        <v>166.86462027392182</v>
      </c>
      <c r="AS53" s="260">
        <f>+'PIB_Trimestriel_Brut (2005)'!AS49*'PIB_Annuel (2016)'!$S615/SUM('PIB_Trimestriel_Brut (2005)'!$AP49:$AS49)</f>
        <v>164.4558144599921</v>
      </c>
      <c r="AT53" s="260">
        <f>+'PIB_Trimestriel_Brut (2005)'!AT49*'PIB_Annuel (2016)'!$T615/SUM('PIB_Trimestriel_Brut (2005)'!$AT49:$AW49)</f>
        <v>162.2404880248771</v>
      </c>
      <c r="AU53" s="260">
        <f>+'PIB_Trimestriel_Brut (2005)'!AU49*'PIB_Annuel (2016)'!$T615/SUM('PIB_Trimestriel_Brut (2005)'!$AT49:$AW49)</f>
        <v>177.82676858463236</v>
      </c>
      <c r="AV53" s="260">
        <f>+'PIB_Trimestriel_Brut (2005)'!AV49*'PIB_Annuel (2016)'!$T615/SUM('PIB_Trimestriel_Brut (2005)'!$AT49:$AW49)</f>
        <v>181.14793768925588</v>
      </c>
      <c r="AW53" s="260">
        <f>+'PIB_Trimestriel_Brut (2005)'!AW49*'PIB_Annuel (2016)'!$T615/SUM('PIB_Trimestriel_Brut (2005)'!$AT49:$AW49)</f>
        <v>187.2202226578311</v>
      </c>
      <c r="AX53" s="260">
        <f>+'PIB_Trimestriel_Brut (2005)'!AX49*'PIB_Annuel (2016)'!$U615/SUM('PIB_Trimestriel_Brut (2005)'!$AX49:$BA49)</f>
        <v>121.40669654334188</v>
      </c>
      <c r="AY53" s="260">
        <f>+'PIB_Trimestriel_Brut (2005)'!AY49*'PIB_Annuel (2016)'!$U615/SUM('PIB_Trimestriel_Brut (2005)'!$AX49:$BA49)</f>
        <v>129.56042633172095</v>
      </c>
      <c r="AZ53" s="260">
        <f>+'PIB_Trimestriel_Brut (2005)'!AZ49*'PIB_Annuel (2016)'!$U615/SUM('PIB_Trimestriel_Brut (2005)'!$AX49:$BA49)</f>
        <v>142.68403894491416</v>
      </c>
      <c r="BA53" s="260">
        <f>+'PIB_Trimestriel_Brut (2005)'!BA49*'PIB_Annuel (2016)'!$U615/SUM('PIB_Trimestriel_Brut (2005)'!$AX49:$BA49)</f>
        <v>140.72573123495374</v>
      </c>
      <c r="BB53" s="260">
        <f>+'PIB_Trimestriel_Brut (2005)'!BB49*'PIB_Annuel (2016)'!$V615/SUM('PIB_Trimestriel_Brut (2005)'!$BB49:$BE49)</f>
        <v>161.02711919533479</v>
      </c>
      <c r="BC53" s="260">
        <f>+'PIB_Trimestriel_Brut (2005)'!BC49*'PIB_Annuel (2016)'!$V615/SUM('PIB_Trimestriel_Brut (2005)'!$BB49:$BE49)</f>
        <v>170.51334698564895</v>
      </c>
      <c r="BD53" s="260">
        <f>+'PIB_Trimestriel_Brut (2005)'!BD49*'PIB_Annuel (2016)'!$V615/SUM('PIB_Trimestriel_Brut (2005)'!$BB49:$BE49)</f>
        <v>166.27619561581699</v>
      </c>
      <c r="BE53" s="260">
        <f>+'PIB_Trimestriel_Brut (2005)'!BE49*'PIB_Annuel (2016)'!$V615/SUM('PIB_Trimestriel_Brut (2005)'!$BB49:$BE49)</f>
        <v>169.53671149792643</v>
      </c>
      <c r="BF53" s="260">
        <f>+'PIB_Trimestriel_Brut (2005)'!BF49*'PIB_Annuel (2016)'!$W615/SUM('PIB_Trimestriel_Brut (2005)'!$BF49:$BI49)</f>
        <v>193.20129075101917</v>
      </c>
      <c r="BG53" s="260">
        <f>+'PIB_Trimestriel_Brut (2005)'!BG49*'PIB_Annuel (2016)'!$W615/SUM('PIB_Trimestriel_Brut (2005)'!$BF49:$BI49)</f>
        <v>204.57035058535689</v>
      </c>
      <c r="BH53" s="260">
        <f>+'PIB_Trimestriel_Brut (2005)'!BH49*'PIB_Annuel (2016)'!$W615/SUM('PIB_Trimestriel_Brut (2005)'!$BF49:$BI49)</f>
        <v>217.10595846601942</v>
      </c>
      <c r="BI53" s="260">
        <f>+'PIB_Trimestriel_Brut (2005)'!BI49*'PIB_Annuel (2016)'!$W615/SUM('PIB_Trimestriel_Brut (2005)'!$BF49:$BI49)</f>
        <v>212.1570046952157</v>
      </c>
      <c r="BJ53" s="260">
        <f>+'PIB_Trimestriel_Brut (2005)'!BJ49*'PIB_Annuel (2016)'!$X615/SUM('PIB_Trimestriel_Brut (2005)'!$BJ49:$BM49)</f>
        <v>204.14014417499354</v>
      </c>
      <c r="BK53" s="260">
        <f>+'PIB_Trimestriel_Brut (2005)'!BK49*'PIB_Annuel (2016)'!$X615/SUM('PIB_Trimestriel_Brut (2005)'!$BJ49:$BM49)</f>
        <v>220.1217386912825</v>
      </c>
      <c r="BL53" s="260">
        <f>+'PIB_Trimestriel_Brut (2005)'!BL49*'PIB_Annuel (2016)'!$X615/SUM('PIB_Trimestriel_Brut (2005)'!$BJ49:$BM49)</f>
        <v>220.56200806263658</v>
      </c>
      <c r="BM53" s="260">
        <f>+'PIB_Trimestriel_Brut (2005)'!BM49*'PIB_Annuel (2016)'!$X615/SUM('PIB_Trimestriel_Brut (2005)'!$BJ49:$BM49)</f>
        <v>250.55029531066594</v>
      </c>
      <c r="BN53" s="260">
        <f>+'PIB_Trimestriel_Brut (2005)'!BN49*'PIB_Annuel (2016)'!$Y615/SUM('PIB_Trimestriel_Brut (2005)'!$BN49:$BQ49)</f>
        <v>185.33641173355403</v>
      </c>
      <c r="BO53" s="260">
        <f>+'PIB_Trimestriel_Brut (2005)'!BO49*'PIB_Annuel (2016)'!$Y615/SUM('PIB_Trimestriel_Brut (2005)'!$BN49:$BQ49)</f>
        <v>204.46425545154835</v>
      </c>
      <c r="BP53" s="260">
        <f>+'PIB_Trimestriel_Brut (2005)'!BP49*'PIB_Annuel (2016)'!$Y615/SUM('PIB_Trimestriel_Brut (2005)'!$BN49:$BQ49)</f>
        <v>205.10458980626194</v>
      </c>
      <c r="BQ53" s="260">
        <f>+'PIB_Trimestriel_Brut (2005)'!BQ49*'PIB_Annuel (2016)'!$Y615/SUM('PIB_Trimestriel_Brut (2005)'!$BN49:$BQ49)</f>
        <v>197.90547132132244</v>
      </c>
      <c r="BR53" s="260">
        <f>+'PIB_Trimestriel_Brut (2005)'!BR49*'PIB_Annuel (2016)'!$Z615/SUM('PIB_Trimestriel_Brut (2005)'!$BR49:$BU49)</f>
        <v>199.87387093984339</v>
      </c>
      <c r="BS53" s="260">
        <f>+'PIB_Trimestriel_Brut (2005)'!BS49*'PIB_Annuel (2016)'!$Z615/SUM('PIB_Trimestriel_Brut (2005)'!$BR49:$BU49)</f>
        <v>210.43352392690474</v>
      </c>
      <c r="BT53" s="260">
        <f>+'PIB_Trimestriel_Brut (2005)'!BT49*'PIB_Annuel (2016)'!$Z615/SUM('PIB_Trimestriel_Brut (2005)'!$BR49:$BU49)</f>
        <v>208.54411685571384</v>
      </c>
      <c r="BU53" s="260">
        <f>+'PIB_Trimestriel_Brut (2005)'!BU49*'PIB_Annuel (2016)'!$Z615/SUM('PIB_Trimestriel_Brut (2005)'!$BR49:$BU49)</f>
        <v>226.94048827753835</v>
      </c>
      <c r="BV53" s="185">
        <v>181.50254792728026</v>
      </c>
      <c r="BW53" s="185">
        <v>219.68743426449865</v>
      </c>
      <c r="BX53" s="185">
        <v>251.72638564595701</v>
      </c>
      <c r="BY53" s="185">
        <v>246.04363216226412</v>
      </c>
      <c r="BZ53" s="171">
        <v>211.91484496262444</v>
      </c>
      <c r="CA53" s="171">
        <v>233.50900113149473</v>
      </c>
      <c r="CB53" s="171">
        <v>232.6413166915568</v>
      </c>
      <c r="CC53" s="171">
        <v>238.28025998329497</v>
      </c>
      <c r="CD53" s="171">
        <v>248.92581353305764</v>
      </c>
      <c r="CE53" s="171">
        <v>246.77339024560155</v>
      </c>
      <c r="CF53" s="171">
        <v>219.55290989489012</v>
      </c>
      <c r="CG53" s="186">
        <v>254.81854761655063</v>
      </c>
      <c r="CH53" s="186">
        <v>202.13248885982716</v>
      </c>
      <c r="CI53" s="186">
        <v>175.72691301105584</v>
      </c>
      <c r="CJ53" s="186">
        <v>195.57728166582746</v>
      </c>
      <c r="CK53" s="186">
        <v>191.72091005758259</v>
      </c>
      <c r="CL53" s="186">
        <v>229.00178059068418</v>
      </c>
    </row>
    <row r="54" spans="1:90" ht="15.6" thickTop="1" thickBot="1" x14ac:dyDescent="0.35">
      <c r="A54" s="168" t="s">
        <v>6</v>
      </c>
      <c r="B54" s="258">
        <f>+'PIB_Trimestriel_Brut (2005)'!B50*'PIB_Annuel (2016)'!$I616/SUM('PIB_Trimestriel_Brut (2005)'!$B50:$E50)</f>
        <v>2291.0503491896748</v>
      </c>
      <c r="C54" s="258">
        <f>+'PIB_Trimestriel_Brut (2005)'!C50*'PIB_Annuel (2016)'!$I616/SUM('PIB_Trimestriel_Brut (2005)'!$B50:$E50)</f>
        <v>2646.1866961203236</v>
      </c>
      <c r="D54" s="258">
        <f>+'PIB_Trimestriel_Brut (2005)'!D50*'PIB_Annuel (2016)'!$I616/SUM('PIB_Trimestriel_Brut (2005)'!$B50:$E50)</f>
        <v>2426.3929882927118</v>
      </c>
      <c r="E54" s="258">
        <f>+'PIB_Trimestriel_Brut (2005)'!E50*'PIB_Annuel (2016)'!$I616/SUM('PIB_Trimestriel_Brut (2005)'!$B50:$E50)</f>
        <v>2476.6814200458953</v>
      </c>
      <c r="F54" s="258">
        <f>+'PIB_Trimestriel_Brut (2005)'!F50*'PIB_Annuel (2016)'!$J616/SUM('PIB_Trimestriel_Brut (2005)'!$F50:$I50)</f>
        <v>2421.0617249680049</v>
      </c>
      <c r="G54" s="258">
        <f>+'PIB_Trimestriel_Brut (2005)'!G50*'PIB_Annuel (2016)'!$J616/SUM('PIB_Trimestriel_Brut (2005)'!$F50:$I50)</f>
        <v>2744.4134850219507</v>
      </c>
      <c r="H54" s="258">
        <f>+'PIB_Trimestriel_Brut (2005)'!H50*'PIB_Annuel (2016)'!$J616/SUM('PIB_Trimestriel_Brut (2005)'!$F50:$I50)</f>
        <v>2533.1500632472166</v>
      </c>
      <c r="I54" s="258">
        <f>+'PIB_Trimestriel_Brut (2005)'!I50*'PIB_Annuel (2016)'!$J616/SUM('PIB_Trimestriel_Brut (2005)'!$F50:$I50)</f>
        <v>2518.8080269872685</v>
      </c>
      <c r="J54" s="258">
        <f>+'PIB_Trimestriel_Brut (2005)'!J50*'PIB_Annuel (2016)'!$K616/SUM('PIB_Trimestriel_Brut (2005)'!$J50:$M50)</f>
        <v>2491.1827457121008</v>
      </c>
      <c r="K54" s="258">
        <f>+'PIB_Trimestriel_Brut (2005)'!K50*'PIB_Annuel (2016)'!$K616/SUM('PIB_Trimestriel_Brut (2005)'!$J50:$M50)</f>
        <v>2769.5323594768288</v>
      </c>
      <c r="L54" s="258">
        <f>+'PIB_Trimestriel_Brut (2005)'!L50*'PIB_Annuel (2016)'!$K616/SUM('PIB_Trimestriel_Brut (2005)'!$J50:$M50)</f>
        <v>2730.1790388910149</v>
      </c>
      <c r="M54" s="258">
        <f>+'PIB_Trimestriel_Brut (2005)'!M50*'PIB_Annuel (2016)'!$K616/SUM('PIB_Trimestriel_Brut (2005)'!$J50:$M50)</f>
        <v>2668.3676601917637</v>
      </c>
      <c r="N54" s="258">
        <f>+'PIB_Trimestriel_Brut (2005)'!N50*'PIB_Annuel (2016)'!$L616/SUM('PIB_Trimestriel_Brut (2005)'!$N50:$Q50)</f>
        <v>2530.8712176791605</v>
      </c>
      <c r="O54" s="258">
        <f>+'PIB_Trimestriel_Brut (2005)'!O50*'PIB_Annuel (2016)'!$L616/SUM('PIB_Trimestriel_Brut (2005)'!$N50:$Q50)</f>
        <v>2760.012184922281</v>
      </c>
      <c r="P54" s="258">
        <f>+'PIB_Trimestriel_Brut (2005)'!P50*'PIB_Annuel (2016)'!$L616/SUM('PIB_Trimestriel_Brut (2005)'!$N50:$Q50)</f>
        <v>2930.9961398261926</v>
      </c>
      <c r="Q54" s="258">
        <f>+'PIB_Trimestriel_Brut (2005)'!Q50*'PIB_Annuel (2016)'!$L616/SUM('PIB_Trimestriel_Brut (2005)'!$N50:$Q50)</f>
        <v>2914.6002725403105</v>
      </c>
      <c r="R54" s="258">
        <f>+'PIB_Trimestriel_Brut (2005)'!R50*'PIB_Annuel (2016)'!$M616/SUM('PIB_Trimestriel_Brut (2005)'!$R50:$U50)</f>
        <v>2641.9949223204862</v>
      </c>
      <c r="S54" s="258">
        <f>+'PIB_Trimestriel_Brut (2005)'!S50*'PIB_Annuel (2016)'!$M616/SUM('PIB_Trimestriel_Brut (2005)'!$R50:$U50)</f>
        <v>2891.8794720207493</v>
      </c>
      <c r="T54" s="258">
        <f>+'PIB_Trimestriel_Brut (2005)'!T50*'PIB_Annuel (2016)'!$M616/SUM('PIB_Trimestriel_Brut (2005)'!$R50:$U50)</f>
        <v>3018.0633960154328</v>
      </c>
      <c r="U54" s="258">
        <f>+'PIB_Trimestriel_Brut (2005)'!U50*'PIB_Annuel (2016)'!$M616/SUM('PIB_Trimestriel_Brut (2005)'!$R50:$U50)</f>
        <v>3191.8313869369167</v>
      </c>
      <c r="V54" s="258">
        <f>+'PIB_Trimestriel_Brut (2005)'!V50*'PIB_Annuel (2016)'!$N616/SUM('PIB_Trimestriel_Brut (2005)'!$V50:$Y50)</f>
        <v>2896.6889395165563</v>
      </c>
      <c r="W54" s="258">
        <f>+'PIB_Trimestriel_Brut (2005)'!W50*'PIB_Annuel (2016)'!$N616/SUM('PIB_Trimestriel_Brut (2005)'!$V50:$Y50)</f>
        <v>3183.6221149671796</v>
      </c>
      <c r="X54" s="258">
        <f>+'PIB_Trimestriel_Brut (2005)'!X50*'PIB_Annuel (2016)'!$N616/SUM('PIB_Trimestriel_Brut (2005)'!$V50:$Y50)</f>
        <v>3228.5501248650999</v>
      </c>
      <c r="Y54" s="258">
        <f>+'PIB_Trimestriel_Brut (2005)'!Y50*'PIB_Annuel (2016)'!$N616/SUM('PIB_Trimestriel_Brut (2005)'!$V50:$Y50)</f>
        <v>3262.7101707755196</v>
      </c>
      <c r="Z54" s="258">
        <f>+'PIB_Trimestriel_Brut (2005)'!Z50*'PIB_Annuel (2016)'!$O616/SUM('PIB_Trimestriel_Brut (2005)'!$Z50:$AC50)</f>
        <v>2915.4601268009806</v>
      </c>
      <c r="AA54" s="258">
        <f>+'PIB_Trimestriel_Brut (2005)'!AA50*'PIB_Annuel (2016)'!$O616/SUM('PIB_Trimestriel_Brut (2005)'!$Z50:$AC50)</f>
        <v>3172.6886943560189</v>
      </c>
      <c r="AB54" s="258">
        <f>+'PIB_Trimestriel_Brut (2005)'!AB50*'PIB_Annuel (2016)'!$O616/SUM('PIB_Trimestriel_Brut (2005)'!$Z50:$AC50)</f>
        <v>3414.4274028567561</v>
      </c>
      <c r="AC54" s="258">
        <f>+'PIB_Trimestriel_Brut (2005)'!AC50*'PIB_Annuel (2016)'!$O616/SUM('PIB_Trimestriel_Brut (2005)'!$Z50:$AC50)</f>
        <v>3349.1237050128157</v>
      </c>
      <c r="AD54" s="258">
        <f>+'PIB_Trimestriel_Brut (2005)'!AD50*'PIB_Annuel (2016)'!$P616/SUM('PIB_Trimestriel_Brut (2005)'!$AD50:$AG50)</f>
        <v>3199.8605574950952</v>
      </c>
      <c r="AE54" s="258">
        <f>+'PIB_Trimestriel_Brut (2005)'!AE50*'PIB_Annuel (2016)'!$P616/SUM('PIB_Trimestriel_Brut (2005)'!$AD50:$AG50)</f>
        <v>3269.0885078901028</v>
      </c>
      <c r="AF54" s="258">
        <f>+'PIB_Trimestriel_Brut (2005)'!AF50*'PIB_Annuel (2016)'!$P616/SUM('PIB_Trimestriel_Brut (2005)'!$AD50:$AG50)</f>
        <v>3303.1132442720336</v>
      </c>
      <c r="AG54" s="258">
        <f>+'PIB_Trimestriel_Brut (2005)'!AG50*'PIB_Annuel (2016)'!$P616/SUM('PIB_Trimestriel_Brut (2005)'!$AD50:$AG50)</f>
        <v>3569.2338301030454</v>
      </c>
      <c r="AH54" s="258">
        <f>+'PIB_Trimestriel_Brut (2005)'!AH50*'PIB_Annuel (2016)'!$Q616/SUM('PIB_Trimestriel_Brut (2005)'!$AH50:$AK50)</f>
        <v>3232.059962353183</v>
      </c>
      <c r="AI54" s="258">
        <f>+'PIB_Trimestriel_Brut (2005)'!AI50*'PIB_Annuel (2016)'!$Q616/SUM('PIB_Trimestriel_Brut (2005)'!$AH50:$AK50)</f>
        <v>3351.7278893959569</v>
      </c>
      <c r="AJ54" s="258">
        <f>+'PIB_Trimestriel_Brut (2005)'!AJ50*'PIB_Annuel (2016)'!$Q616/SUM('PIB_Trimestriel_Brut (2005)'!$AH50:$AK50)</f>
        <v>3727.9868749740867</v>
      </c>
      <c r="AK54" s="258">
        <f>+'PIB_Trimestriel_Brut (2005)'!AK50*'PIB_Annuel (2016)'!$Q616/SUM('PIB_Trimestriel_Brut (2005)'!$AH50:$AK50)</f>
        <v>3606.8778789049807</v>
      </c>
      <c r="AL54" s="258">
        <f>+'PIB_Trimestriel_Brut (2005)'!AL50*'PIB_Annuel (2016)'!$R616/SUM('PIB_Trimestriel_Brut (2005)'!$AL50:$AO50)</f>
        <v>3189.0857703122815</v>
      </c>
      <c r="AM54" s="258">
        <f>+'PIB_Trimestriel_Brut (2005)'!AM50*'PIB_Annuel (2016)'!$R616/SUM('PIB_Trimestriel_Brut (2005)'!$AL50:$AO50)</f>
        <v>3841.0241380350981</v>
      </c>
      <c r="AN54" s="258">
        <f>+'PIB_Trimestriel_Brut (2005)'!AN50*'PIB_Annuel (2016)'!$R616/SUM('PIB_Trimestriel_Brut (2005)'!$AL50:$AO50)</f>
        <v>3770.7853475032762</v>
      </c>
      <c r="AO54" s="258">
        <f>+'PIB_Trimestriel_Brut (2005)'!AO50*'PIB_Annuel (2016)'!$R616/SUM('PIB_Trimestriel_Brut (2005)'!$AL50:$AO50)</f>
        <v>3514.115742480848</v>
      </c>
      <c r="AP54" s="258">
        <f>+'PIB_Trimestriel_Brut (2005)'!AP50*'PIB_Annuel (2016)'!$S616/SUM('PIB_Trimestriel_Brut (2005)'!$AP50:$AS50)</f>
        <v>3476.0051904910465</v>
      </c>
      <c r="AQ54" s="258">
        <f>+'PIB_Trimestriel_Brut (2005)'!AQ50*'PIB_Annuel (2016)'!$S616/SUM('PIB_Trimestriel_Brut (2005)'!$AP50:$AS50)</f>
        <v>3788.7937513735023</v>
      </c>
      <c r="AR54" s="258">
        <f>+'PIB_Trimestriel_Brut (2005)'!AR50*'PIB_Annuel (2016)'!$S616/SUM('PIB_Trimestriel_Brut (2005)'!$AP50:$AS50)</f>
        <v>3778.1624406963324</v>
      </c>
      <c r="AS54" s="258">
        <f>+'PIB_Trimestriel_Brut (2005)'!AS50*'PIB_Annuel (2016)'!$S616/SUM('PIB_Trimestriel_Brut (2005)'!$AP50:$AS50)</f>
        <v>3641.2697911336213</v>
      </c>
      <c r="AT54" s="258">
        <f>+'PIB_Trimestriel_Brut (2005)'!AT50*'PIB_Annuel (2016)'!$T616/SUM('PIB_Trimestriel_Brut (2005)'!$AT50:$AW50)</f>
        <v>3571.3599292388271</v>
      </c>
      <c r="AU54" s="258">
        <f>+'PIB_Trimestriel_Brut (2005)'!AU50*'PIB_Annuel (2016)'!$T616/SUM('PIB_Trimestriel_Brut (2005)'!$AT50:$AW50)</f>
        <v>3840.0147967959788</v>
      </c>
      <c r="AV54" s="258">
        <f>+'PIB_Trimestriel_Brut (2005)'!AV50*'PIB_Annuel (2016)'!$T616/SUM('PIB_Trimestriel_Brut (2005)'!$AT50:$AW50)</f>
        <v>3897.2102262241997</v>
      </c>
      <c r="AW54" s="258">
        <f>+'PIB_Trimestriel_Brut (2005)'!AW50*'PIB_Annuel (2016)'!$T616/SUM('PIB_Trimestriel_Brut (2005)'!$AT50:$AW50)</f>
        <v>3801.3457136827751</v>
      </c>
      <c r="AX54" s="258">
        <f>+'PIB_Trimestriel_Brut (2005)'!AX50*'PIB_Annuel (2016)'!$U616/SUM('PIB_Trimestriel_Brut (2005)'!$AX50:$BA50)</f>
        <v>3795.5419182225596</v>
      </c>
      <c r="AY54" s="258">
        <f>+'PIB_Trimestriel_Brut (2005)'!AY50*'PIB_Annuel (2016)'!$U616/SUM('PIB_Trimestriel_Brut (2005)'!$AX50:$BA50)</f>
        <v>3741.6825099407706</v>
      </c>
      <c r="AZ54" s="258">
        <f>+'PIB_Trimestriel_Brut (2005)'!AZ50*'PIB_Annuel (2016)'!$U616/SUM('PIB_Trimestriel_Brut (2005)'!$AX50:$BA50)</f>
        <v>4087.2685607310668</v>
      </c>
      <c r="BA54" s="258">
        <f>+'PIB_Trimestriel_Brut (2005)'!BA50*'PIB_Annuel (2016)'!$U616/SUM('PIB_Trimestriel_Brut (2005)'!$AX50:$BA50)</f>
        <v>3996.0341596683315</v>
      </c>
      <c r="BB54" s="258">
        <f>+'PIB_Trimestriel_Brut (2005)'!BB50*'PIB_Annuel (2016)'!$V616/SUM('PIB_Trimestriel_Brut (2005)'!$BB50:$BE50)</f>
        <v>3973.1232555929696</v>
      </c>
      <c r="BC54" s="258">
        <f>+'PIB_Trimestriel_Brut (2005)'!BC50*'PIB_Annuel (2016)'!$V616/SUM('PIB_Trimestriel_Brut (2005)'!$BB50:$BE50)</f>
        <v>4063.963237784536</v>
      </c>
      <c r="BD54" s="258">
        <f>+'PIB_Trimestriel_Brut (2005)'!BD50*'PIB_Annuel (2016)'!$V616/SUM('PIB_Trimestriel_Brut (2005)'!$BB50:$BE50)</f>
        <v>4169.4384423974816</v>
      </c>
      <c r="BE54" s="258">
        <f>+'PIB_Trimestriel_Brut (2005)'!BE50*'PIB_Annuel (2016)'!$V616/SUM('PIB_Trimestriel_Brut (2005)'!$BB50:$BE50)</f>
        <v>4136.6044745831441</v>
      </c>
      <c r="BF54" s="258">
        <f>+'PIB_Trimestriel_Brut (2005)'!BF50*'PIB_Annuel (2016)'!$W616/SUM('PIB_Trimestriel_Brut (2005)'!$BF50:$BI50)</f>
        <v>4137.5455577307721</v>
      </c>
      <c r="BG54" s="258">
        <f>+'PIB_Trimestriel_Brut (2005)'!BG50*'PIB_Annuel (2016)'!$W616/SUM('PIB_Trimestriel_Brut (2005)'!$BF50:$BI50)</f>
        <v>4261.1215551311561</v>
      </c>
      <c r="BH54" s="258">
        <f>+'PIB_Trimestriel_Brut (2005)'!BH50*'PIB_Annuel (2016)'!$W616/SUM('PIB_Trimestriel_Brut (2005)'!$BF50:$BI50)</f>
        <v>4416.9135983330871</v>
      </c>
      <c r="BI54" s="258">
        <f>+'PIB_Trimestriel_Brut (2005)'!BI50*'PIB_Annuel (2016)'!$W616/SUM('PIB_Trimestriel_Brut (2005)'!$BF50:$BI50)</f>
        <v>4343.9744944303256</v>
      </c>
      <c r="BJ54" s="258">
        <f>+'PIB_Trimestriel_Brut (2005)'!BJ50*'PIB_Annuel (2016)'!$X616/SUM('PIB_Trimestriel_Brut (2005)'!$BJ50:$BM50)</f>
        <v>4158.9164495491877</v>
      </c>
      <c r="BK54" s="258">
        <f>+'PIB_Trimestriel_Brut (2005)'!BK50*'PIB_Annuel (2016)'!$X616/SUM('PIB_Trimestriel_Brut (2005)'!$BJ50:$BM50)</f>
        <v>4398.5284121880804</v>
      </c>
      <c r="BL54" s="258">
        <f>+'PIB_Trimestriel_Brut (2005)'!BL50*'PIB_Annuel (2016)'!$X616/SUM('PIB_Trimestriel_Brut (2005)'!$BJ50:$BM50)</f>
        <v>4585.5679803277562</v>
      </c>
      <c r="BM54" s="258">
        <f>+'PIB_Trimestriel_Brut (2005)'!BM50*'PIB_Annuel (2016)'!$X616/SUM('PIB_Trimestriel_Brut (2005)'!$BJ50:$BM50)</f>
        <v>4998.0377155785191</v>
      </c>
      <c r="BN54" s="258">
        <f>+'PIB_Trimestriel_Brut (2005)'!BN50*'PIB_Annuel (2016)'!$Y616/SUM('PIB_Trimestriel_Brut (2005)'!$BN50:$BQ50)</f>
        <v>4461.8968970147534</v>
      </c>
      <c r="BO54" s="258">
        <f>+'PIB_Trimestriel_Brut (2005)'!BO50*'PIB_Annuel (2016)'!$Y616/SUM('PIB_Trimestriel_Brut (2005)'!$BN50:$BQ50)</f>
        <v>4863.1172594283298</v>
      </c>
      <c r="BP54" s="258">
        <f>+'PIB_Trimestriel_Brut (2005)'!BP50*'PIB_Annuel (2016)'!$Y616/SUM('PIB_Trimestriel_Brut (2005)'!$BN50:$BQ50)</f>
        <v>4926.0325467283474</v>
      </c>
      <c r="BQ54" s="258">
        <f>+'PIB_Trimestriel_Brut (2005)'!BQ50*'PIB_Annuel (2016)'!$Y616/SUM('PIB_Trimestriel_Brut (2005)'!$BN50:$BQ50)</f>
        <v>4918.0486616959806</v>
      </c>
      <c r="BR54" s="258">
        <f>+'PIB_Trimestriel_Brut (2005)'!BR50*'PIB_Annuel (2016)'!$Z616/SUM('PIB_Trimestriel_Brut (2005)'!$BR50:$BU50)</f>
        <v>4532.8597526979383</v>
      </c>
      <c r="BS54" s="258">
        <f>+'PIB_Trimestriel_Brut (2005)'!BS50*'PIB_Annuel (2016)'!$Z616/SUM('PIB_Trimestriel_Brut (2005)'!$BR50:$BU50)</f>
        <v>4959.7504270996769</v>
      </c>
      <c r="BT54" s="258">
        <f>+'PIB_Trimestriel_Brut (2005)'!BT50*'PIB_Annuel (2016)'!$Z616/SUM('PIB_Trimestriel_Brut (2005)'!$BR50:$BU50)</f>
        <v>5424.2090253004972</v>
      </c>
      <c r="BU54" s="258">
        <f>+'PIB_Trimestriel_Brut (2005)'!BU50*'PIB_Annuel (2016)'!$Z616/SUM('PIB_Trimestriel_Brut (2005)'!$BR50:$BU50)</f>
        <v>5121.7467949018874</v>
      </c>
      <c r="BV54" s="183">
        <v>4992.3934067848186</v>
      </c>
      <c r="BW54" s="183">
        <v>5137.3598906313819</v>
      </c>
      <c r="BX54" s="183">
        <v>5083.240812546549</v>
      </c>
      <c r="BY54" s="183">
        <v>5535.1728900372509</v>
      </c>
      <c r="BZ54" s="176">
        <v>5016.6235502463915</v>
      </c>
      <c r="CA54" s="176">
        <v>5562.432025012693</v>
      </c>
      <c r="CB54" s="176">
        <v>5466.2719665499781</v>
      </c>
      <c r="CC54" s="176">
        <v>5523.5361585117507</v>
      </c>
      <c r="CD54" s="176">
        <v>5176.4128400917143</v>
      </c>
      <c r="CE54" s="176">
        <v>5787.57101600243</v>
      </c>
      <c r="CF54" s="176">
        <v>5598.4182651401406</v>
      </c>
      <c r="CG54" s="184">
        <v>5755.9925293791539</v>
      </c>
      <c r="CH54" s="184">
        <v>5323.0496515039122</v>
      </c>
      <c r="CI54" s="184">
        <v>5658.6877554932071</v>
      </c>
      <c r="CJ54" s="184">
        <v>5602.3604755441602</v>
      </c>
      <c r="CK54" s="184">
        <v>5844.0842415759689</v>
      </c>
      <c r="CL54" s="184">
        <v>5450.0472684960187</v>
      </c>
    </row>
    <row r="55" spans="1:90" ht="15" thickTop="1" x14ac:dyDescent="0.3"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  <c r="AB55" s="187"/>
      <c r="AC55" s="187"/>
      <c r="AD55" s="187"/>
      <c r="AE55" s="187"/>
      <c r="AF55" s="187"/>
      <c r="AG55" s="187"/>
      <c r="AH55" s="187"/>
      <c r="AI55" s="187"/>
      <c r="AJ55" s="187"/>
      <c r="AK55" s="187"/>
      <c r="AL55" s="187"/>
      <c r="AM55" s="187"/>
      <c r="AN55" s="187"/>
      <c r="AO55" s="187"/>
      <c r="AP55" s="187"/>
      <c r="AQ55" s="187"/>
      <c r="AR55" s="187"/>
      <c r="AS55" s="187"/>
      <c r="AT55" s="187"/>
      <c r="AU55" s="187"/>
      <c r="AV55" s="187"/>
      <c r="AW55" s="187"/>
      <c r="AX55" s="187"/>
      <c r="AY55" s="187"/>
      <c r="AZ55" s="187"/>
      <c r="BA55" s="187"/>
      <c r="BB55" s="187"/>
      <c r="BC55" s="187"/>
      <c r="BD55" s="187"/>
      <c r="BE55" s="187"/>
      <c r="BF55" s="187"/>
      <c r="BG55" s="187"/>
      <c r="BH55" s="187"/>
      <c r="BI55" s="187"/>
      <c r="BJ55" s="187"/>
      <c r="BK55" s="187"/>
      <c r="BL55" s="187"/>
      <c r="BM55" s="187"/>
      <c r="BN55" s="187"/>
      <c r="BO55" s="187"/>
      <c r="BP55" s="187"/>
      <c r="BQ55" s="187"/>
      <c r="BR55" s="187"/>
      <c r="BS55" s="187"/>
      <c r="BT55" s="187"/>
      <c r="BU55" s="187"/>
      <c r="BV55" s="187"/>
      <c r="BW55" s="187"/>
      <c r="BX55" s="187"/>
      <c r="BY55" s="187"/>
      <c r="BZ55" s="187"/>
      <c r="CA55" s="187"/>
      <c r="CB55" s="187"/>
      <c r="CC55" s="187"/>
      <c r="CD55" s="187"/>
      <c r="CE55" s="187"/>
      <c r="CF55" s="187"/>
      <c r="CG55" s="187"/>
      <c r="CH55" s="187"/>
      <c r="CI55" s="187"/>
      <c r="CJ55" s="187"/>
      <c r="CK55" s="187"/>
      <c r="CL55" s="187"/>
    </row>
    <row r="56" spans="1:90" x14ac:dyDescent="0.3"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  <c r="AV56" s="188"/>
      <c r="AW56" s="188"/>
      <c r="AX56" s="188"/>
      <c r="AY56" s="188"/>
      <c r="AZ56" s="188"/>
      <c r="BA56" s="188"/>
      <c r="BB56" s="188"/>
      <c r="BC56" s="188"/>
      <c r="BD56" s="188"/>
      <c r="BE56" s="188"/>
      <c r="BF56" s="188"/>
      <c r="BG56" s="188"/>
      <c r="BH56" s="188"/>
      <c r="BI56" s="188"/>
      <c r="BJ56" s="188"/>
      <c r="BK56" s="188"/>
      <c r="BL56" s="188"/>
      <c r="BM56" s="188"/>
      <c r="BN56" s="188"/>
      <c r="BO56" s="188"/>
      <c r="BP56" s="188"/>
      <c r="BQ56" s="188"/>
      <c r="BR56" s="188"/>
      <c r="BS56" s="188"/>
      <c r="BT56" s="188"/>
      <c r="BU56" s="188"/>
      <c r="BV56" s="188"/>
      <c r="BW56" s="188"/>
      <c r="BX56" s="188"/>
      <c r="BY56" s="188"/>
      <c r="BZ56" s="188"/>
      <c r="CA56" s="188"/>
      <c r="CB56" s="188"/>
      <c r="CC56" s="188"/>
      <c r="CD56" s="188"/>
      <c r="CE56" s="188"/>
      <c r="CF56" s="188"/>
      <c r="CG56" s="188"/>
    </row>
    <row r="58" spans="1:90" ht="28.8" x14ac:dyDescent="0.3">
      <c r="A58" s="165" t="s">
        <v>376</v>
      </c>
    </row>
    <row r="60" spans="1:90" ht="15" thickBot="1" x14ac:dyDescent="0.35">
      <c r="A60" s="166" t="s">
        <v>0</v>
      </c>
      <c r="B60" s="167" t="str">
        <f t="shared" ref="B60:E60" si="22">B10</f>
        <v>T1_1999</v>
      </c>
      <c r="C60" s="167" t="str">
        <f t="shared" si="22"/>
        <v>T2_1999</v>
      </c>
      <c r="D60" s="167" t="str">
        <f t="shared" si="22"/>
        <v>T3_1999</v>
      </c>
      <c r="E60" s="167" t="str">
        <f t="shared" si="22"/>
        <v>T4_1999</v>
      </c>
      <c r="F60" s="167" t="str">
        <f t="shared" ref="F60:BJ60" si="23">F10</f>
        <v>T1_2000</v>
      </c>
      <c r="G60" s="167" t="str">
        <f t="shared" ref="G60:I60" si="24">G10</f>
        <v>T2_2000</v>
      </c>
      <c r="H60" s="167" t="str">
        <f t="shared" si="24"/>
        <v>T3_2000</v>
      </c>
      <c r="I60" s="167" t="str">
        <f t="shared" si="24"/>
        <v>T4_2000</v>
      </c>
      <c r="J60" s="167" t="str">
        <f t="shared" si="23"/>
        <v>T1_2001</v>
      </c>
      <c r="K60" s="167" t="str">
        <f t="shared" ref="K60:M60" si="25">K10</f>
        <v>T2_2001</v>
      </c>
      <c r="L60" s="167" t="str">
        <f t="shared" si="25"/>
        <v>T3_2001</v>
      </c>
      <c r="M60" s="167" t="str">
        <f t="shared" si="25"/>
        <v>T4_2001</v>
      </c>
      <c r="N60" s="167" t="str">
        <f t="shared" si="23"/>
        <v>T1_2002</v>
      </c>
      <c r="O60" s="167" t="str">
        <f t="shared" ref="O60:Q60" si="26">O10</f>
        <v>T2_2002</v>
      </c>
      <c r="P60" s="167" t="str">
        <f t="shared" si="26"/>
        <v>T3_2002</v>
      </c>
      <c r="Q60" s="167" t="str">
        <f t="shared" si="26"/>
        <v>T4_2002</v>
      </c>
      <c r="R60" s="167" t="str">
        <f t="shared" si="23"/>
        <v>T1_2003</v>
      </c>
      <c r="S60" s="167" t="str">
        <f t="shared" ref="S60:U60" si="27">S10</f>
        <v>T2_2003</v>
      </c>
      <c r="T60" s="167" t="str">
        <f t="shared" si="27"/>
        <v>T3_2003</v>
      </c>
      <c r="U60" s="167" t="str">
        <f t="shared" si="27"/>
        <v>T4_2003</v>
      </c>
      <c r="V60" s="167" t="str">
        <f t="shared" si="23"/>
        <v>T1_2004</v>
      </c>
      <c r="W60" s="167" t="str">
        <f t="shared" ref="W60:Y60" si="28">W10</f>
        <v>T2_2004</v>
      </c>
      <c r="X60" s="167" t="str">
        <f t="shared" si="28"/>
        <v>T3_2004</v>
      </c>
      <c r="Y60" s="167" t="str">
        <f t="shared" si="28"/>
        <v>T4_2004</v>
      </c>
      <c r="Z60" s="167" t="str">
        <f t="shared" si="23"/>
        <v>T1_2005</v>
      </c>
      <c r="AA60" s="167" t="str">
        <f t="shared" ref="AA60:AC60" si="29">AA10</f>
        <v>T2_2005</v>
      </c>
      <c r="AB60" s="167" t="str">
        <f t="shared" si="29"/>
        <v>T3_2005</v>
      </c>
      <c r="AC60" s="167" t="str">
        <f t="shared" si="29"/>
        <v>T4_2005</v>
      </c>
      <c r="AD60" s="167" t="str">
        <f t="shared" si="23"/>
        <v>T1_2006</v>
      </c>
      <c r="AE60" s="167" t="str">
        <f t="shared" ref="AE60:AG60" si="30">AE10</f>
        <v>T2_2006</v>
      </c>
      <c r="AF60" s="167" t="str">
        <f t="shared" si="30"/>
        <v>T3_2006</v>
      </c>
      <c r="AG60" s="167" t="str">
        <f t="shared" si="30"/>
        <v>T4_2006</v>
      </c>
      <c r="AH60" s="167" t="str">
        <f t="shared" si="23"/>
        <v>T1_2007</v>
      </c>
      <c r="AI60" s="167" t="str">
        <f t="shared" ref="AI60:AK60" si="31">AI10</f>
        <v>T2_2007</v>
      </c>
      <c r="AJ60" s="167" t="str">
        <f t="shared" si="31"/>
        <v>T3_2007</v>
      </c>
      <c r="AK60" s="167" t="str">
        <f t="shared" si="31"/>
        <v>T4_2007</v>
      </c>
      <c r="AL60" s="167" t="str">
        <f t="shared" si="23"/>
        <v>T1_2008</v>
      </c>
      <c r="AM60" s="167" t="str">
        <f t="shared" ref="AM60:AO60" si="32">AM10</f>
        <v>T2_2008</v>
      </c>
      <c r="AN60" s="167" t="str">
        <f t="shared" si="32"/>
        <v>T3_2008</v>
      </c>
      <c r="AO60" s="167" t="str">
        <f t="shared" si="32"/>
        <v>T4_2008</v>
      </c>
      <c r="AP60" s="167" t="str">
        <f t="shared" si="23"/>
        <v>T1_2009</v>
      </c>
      <c r="AQ60" s="167" t="str">
        <f t="shared" ref="AQ60:AS60" si="33">AQ10</f>
        <v>T2_2009</v>
      </c>
      <c r="AR60" s="167" t="str">
        <f t="shared" si="33"/>
        <v>T3_2009</v>
      </c>
      <c r="AS60" s="167" t="str">
        <f t="shared" si="33"/>
        <v>T4_2009</v>
      </c>
      <c r="AT60" s="167" t="str">
        <f t="shared" si="23"/>
        <v>T1_2010</v>
      </c>
      <c r="AU60" s="167" t="str">
        <f t="shared" ref="AU60:AW60" si="34">AU10</f>
        <v>T2_2010</v>
      </c>
      <c r="AV60" s="167" t="str">
        <f t="shared" si="34"/>
        <v>T3_2010</v>
      </c>
      <c r="AW60" s="167" t="str">
        <f t="shared" si="34"/>
        <v>T4_2010</v>
      </c>
      <c r="AX60" s="167" t="str">
        <f t="shared" si="23"/>
        <v>T1_2011</v>
      </c>
      <c r="AY60" s="167" t="str">
        <f t="shared" ref="AY60:AZ60" si="35">AY10</f>
        <v>T2_2011</v>
      </c>
      <c r="AZ60" s="167" t="str">
        <f t="shared" si="35"/>
        <v>T3_2011</v>
      </c>
      <c r="BA60" s="167" t="str">
        <f t="shared" ref="BA60" si="36">BA10</f>
        <v>T4_2011</v>
      </c>
      <c r="BB60" s="167" t="str">
        <f t="shared" si="23"/>
        <v>T1_2012</v>
      </c>
      <c r="BC60" s="167" t="str">
        <f t="shared" ref="BC60:BE60" si="37">BC10</f>
        <v>T2_2012</v>
      </c>
      <c r="BD60" s="167" t="str">
        <f t="shared" si="37"/>
        <v>T3_2012</v>
      </c>
      <c r="BE60" s="167" t="str">
        <f t="shared" si="37"/>
        <v>T4_2012</v>
      </c>
      <c r="BF60" s="167" t="str">
        <f t="shared" si="23"/>
        <v>T1_2013</v>
      </c>
      <c r="BG60" s="167" t="str">
        <f t="shared" ref="BG60:BI60" si="38">BG10</f>
        <v>T2_2013</v>
      </c>
      <c r="BH60" s="167" t="str">
        <f t="shared" si="38"/>
        <v>T3_2013</v>
      </c>
      <c r="BI60" s="167" t="str">
        <f t="shared" si="38"/>
        <v>T4_2013</v>
      </c>
      <c r="BJ60" s="167" t="str">
        <f t="shared" si="23"/>
        <v>T1_2014</v>
      </c>
      <c r="BK60" s="167" t="str">
        <f t="shared" ref="BK60:BM60" si="39">BK10</f>
        <v>T2_2014</v>
      </c>
      <c r="BL60" s="167" t="str">
        <f t="shared" si="39"/>
        <v>T3_2014</v>
      </c>
      <c r="BM60" s="167" t="str">
        <f t="shared" si="39"/>
        <v>T4_2014</v>
      </c>
      <c r="BN60" s="167" t="str">
        <f t="shared" ref="BN60:BQ60" si="40">BN10</f>
        <v>T1_2015</v>
      </c>
      <c r="BO60" s="167" t="str">
        <f t="shared" si="40"/>
        <v>T2_2015</v>
      </c>
      <c r="BP60" s="167" t="str">
        <f t="shared" si="40"/>
        <v>T3_2015</v>
      </c>
      <c r="BQ60" s="167" t="str">
        <f t="shared" si="40"/>
        <v>T4_2015</v>
      </c>
      <c r="BR60" s="167" t="str">
        <f t="shared" ref="BR60:BU60" si="41">BR10</f>
        <v>T1_2016</v>
      </c>
      <c r="BS60" s="167" t="str">
        <f t="shared" si="41"/>
        <v>T2_2016</v>
      </c>
      <c r="BT60" s="167" t="str">
        <f t="shared" si="41"/>
        <v>T3_2016</v>
      </c>
      <c r="BU60" s="167" t="str">
        <f t="shared" si="41"/>
        <v>T4_2016</v>
      </c>
      <c r="BV60" s="167" t="str">
        <f t="shared" ref="BV60:CK60" si="42">BV10</f>
        <v>T1_2017</v>
      </c>
      <c r="BW60" s="167" t="str">
        <f t="shared" si="42"/>
        <v>T2_2017</v>
      </c>
      <c r="BX60" s="167" t="str">
        <f t="shared" si="42"/>
        <v>T3_2017</v>
      </c>
      <c r="BY60" s="167" t="str">
        <f t="shared" si="42"/>
        <v>T4_2017</v>
      </c>
      <c r="BZ60" s="167" t="str">
        <f t="shared" si="42"/>
        <v>T1_2018</v>
      </c>
      <c r="CA60" s="167" t="str">
        <f t="shared" si="42"/>
        <v>T2_2018</v>
      </c>
      <c r="CB60" s="167" t="str">
        <f t="shared" si="42"/>
        <v>T3_2018</v>
      </c>
      <c r="CC60" s="167" t="str">
        <f t="shared" si="42"/>
        <v>T4_2018</v>
      </c>
      <c r="CD60" s="167" t="str">
        <f t="shared" si="42"/>
        <v>T1_2019</v>
      </c>
      <c r="CE60" s="167" t="str">
        <f t="shared" si="42"/>
        <v>T2_2019</v>
      </c>
      <c r="CF60" s="167" t="str">
        <f t="shared" si="42"/>
        <v>T3_2019</v>
      </c>
      <c r="CG60" s="167" t="str">
        <f t="shared" si="42"/>
        <v>T4_2019</v>
      </c>
      <c r="CH60" s="167" t="str">
        <f t="shared" si="42"/>
        <v>T1_2020</v>
      </c>
      <c r="CI60" s="167" t="str">
        <f t="shared" si="42"/>
        <v>T2_2020</v>
      </c>
      <c r="CJ60" s="167" t="str">
        <f t="shared" si="42"/>
        <v>T3_2020</v>
      </c>
      <c r="CK60" s="167" t="str">
        <f t="shared" si="42"/>
        <v>T4_2020</v>
      </c>
      <c r="CL60" s="167" t="str">
        <f>CL10</f>
        <v>T1_2021</v>
      </c>
    </row>
    <row r="61" spans="1:90" ht="15.6" thickTop="1" thickBot="1" x14ac:dyDescent="0.35">
      <c r="A61" s="168" t="s">
        <v>7</v>
      </c>
      <c r="B61" s="256">
        <f>'PIB_Trimestriel_Brut (2005)'!B36*('PIB_Annuel (2016)'!$I64)/SUM('PIB_Trimestriel_Brut (2005)'!$B36:$E36)</f>
        <v>259.50193884995554</v>
      </c>
      <c r="C61" s="256">
        <f>'PIB_Trimestriel_Brut (2005)'!C36*('PIB_Annuel (2016)'!$I64)/SUM('PIB_Trimestriel_Brut (2005)'!$B36:$E36)</f>
        <v>414.55035172478659</v>
      </c>
      <c r="D61" s="256">
        <f>'PIB_Trimestriel_Brut (2005)'!D36*('PIB_Annuel (2016)'!$I64)/SUM('PIB_Trimestriel_Brut (2005)'!$B36:$E36)</f>
        <v>405.22170855932484</v>
      </c>
      <c r="E61" s="256">
        <f>'PIB_Trimestriel_Brut (2005)'!E36*('PIB_Annuel (2016)'!$I64)/SUM('PIB_Trimestriel_Brut (2005)'!$B36:$E36)</f>
        <v>271.7232099699529</v>
      </c>
      <c r="F61" s="256">
        <f>'PIB_Trimestriel_Brut (2005)'!F36*('PIB_Annuel (2016)'!$J64)/SUM('PIB_Trimestriel_Brut (2005)'!$F36:$I36)</f>
        <v>253.61747154664178</v>
      </c>
      <c r="G61" s="256">
        <f>'PIB_Trimestriel_Brut (2005)'!G36*('PIB_Annuel (2016)'!$J64)/SUM('PIB_Trimestriel_Brut (2005)'!$F36:$I36)</f>
        <v>399.45499093838532</v>
      </c>
      <c r="H61" s="256">
        <f>'PIB_Trimestriel_Brut (2005)'!H36*('PIB_Annuel (2016)'!$J64)/SUM('PIB_Trimestriel_Brut (2005)'!$F36:$I36)</f>
        <v>397.55022491391719</v>
      </c>
      <c r="I61" s="256">
        <f>'PIB_Trimestriel_Brut (2005)'!I36*('PIB_Annuel (2016)'!$J64)/SUM('PIB_Trimestriel_Brut (2005)'!$F36:$I36)</f>
        <v>309.01766213015577</v>
      </c>
      <c r="J61" s="256">
        <f>'PIB_Trimestriel_Brut (2005)'!J36*('PIB_Annuel (2016)'!$K64)/SUM('PIB_Trimestriel_Brut (2005)'!$J36:$M36)</f>
        <v>290.0100991967214</v>
      </c>
      <c r="K61" s="256">
        <f>'PIB_Trimestriel_Brut (2005)'!K36*('PIB_Annuel (2016)'!$K64)/SUM('PIB_Trimestriel_Brut (2005)'!$J36:$M36)</f>
        <v>433.02903225169075</v>
      </c>
      <c r="L61" s="256">
        <f>'PIB_Trimestriel_Brut (2005)'!L36*('PIB_Annuel (2016)'!$K64)/SUM('PIB_Trimestriel_Brut (2005)'!$J36:$M36)</f>
        <v>455.80418451751842</v>
      </c>
      <c r="M61" s="256">
        <f>'PIB_Trimestriel_Brut (2005)'!M36*('PIB_Annuel (2016)'!$K64)/SUM('PIB_Trimestriel_Brut (2005)'!$J36:$M36)</f>
        <v>314.98719702955674</v>
      </c>
      <c r="N61" s="256">
        <f>'PIB_Trimestriel_Brut (2005)'!N36*('PIB_Annuel (2016)'!$L64)/SUM('PIB_Trimestriel_Brut (2005)'!$N36:$Q36)</f>
        <v>290.73278388193808</v>
      </c>
      <c r="O61" s="256">
        <f>'PIB_Trimestriel_Brut (2005)'!O36*('PIB_Annuel (2016)'!$L64)/SUM('PIB_Trimestriel_Brut (2005)'!$N36:$Q36)</f>
        <v>439.95875603983001</v>
      </c>
      <c r="P61" s="256">
        <f>'PIB_Trimestriel_Brut (2005)'!P36*('PIB_Annuel (2016)'!$L64)/SUM('PIB_Trimestriel_Brut (2005)'!$N36:$Q36)</f>
        <v>496.21146831687321</v>
      </c>
      <c r="Q61" s="256">
        <f>'PIB_Trimestriel_Brut (2005)'!Q36*('PIB_Annuel (2016)'!$L64)/SUM('PIB_Trimestriel_Brut (2005)'!$N36:$Q36)</f>
        <v>347.02164087741744</v>
      </c>
      <c r="R61" s="256">
        <f>'PIB_Trimestriel_Brut (2005)'!R36*('PIB_Annuel (2016)'!$M64)/SUM('PIB_Trimestriel_Brut (2005)'!$R36:$U36)</f>
        <v>304.81475862259464</v>
      </c>
      <c r="S61" s="256">
        <f>'PIB_Trimestriel_Brut (2005)'!S36*('PIB_Annuel (2016)'!$M64)/SUM('PIB_Trimestriel_Brut (2005)'!$R36:$U36)</f>
        <v>440.51670895366726</v>
      </c>
      <c r="T61" s="256">
        <f>'PIB_Trimestriel_Brut (2005)'!T36*('PIB_Annuel (2016)'!$M64)/SUM('PIB_Trimestriel_Brut (2005)'!$R36:$U36)</f>
        <v>489.48431232746458</v>
      </c>
      <c r="U61" s="256">
        <f>'PIB_Trimestriel_Brut (2005)'!U36*('PIB_Annuel (2016)'!$M64)/SUM('PIB_Trimestriel_Brut (2005)'!$R36:$U36)</f>
        <v>383.45664191744527</v>
      </c>
      <c r="V61" s="256">
        <f>'PIB_Trimestriel_Brut (2005)'!V36*('PIB_Annuel (2016)'!$N64)/SUM('PIB_Trimestriel_Brut (2005)'!$V36:$Y36)</f>
        <v>358.96038880025321</v>
      </c>
      <c r="W61" s="256">
        <f>'PIB_Trimestriel_Brut (2005)'!W36*('PIB_Annuel (2016)'!$N64)/SUM('PIB_Trimestriel_Brut (2005)'!$V36:$Y36)</f>
        <v>495.96342880350051</v>
      </c>
      <c r="X61" s="256">
        <f>'PIB_Trimestriel_Brut (2005)'!X36*('PIB_Annuel (2016)'!$N64)/SUM('PIB_Trimestriel_Brut (2005)'!$V36:$Y36)</f>
        <v>524.37372262304484</v>
      </c>
      <c r="Y61" s="256">
        <f>'PIB_Trimestriel_Brut (2005)'!Y36*('PIB_Annuel (2016)'!$N64)/SUM('PIB_Trimestriel_Brut (2005)'!$V36:$Y36)</f>
        <v>364.11498573880652</v>
      </c>
      <c r="Z61" s="256">
        <f>'PIB_Trimestriel_Brut (2005)'!Z36*('PIB_Annuel (2016)'!$O64)/SUM('PIB_Trimestriel_Brut (2005)'!$Z36:$AC36)</f>
        <v>354.21161739092719</v>
      </c>
      <c r="AA61" s="256">
        <f>'PIB_Trimestriel_Brut (2005)'!AA36*('PIB_Annuel (2016)'!$O64)/SUM('PIB_Trimestriel_Brut (2005)'!$Z36:$AC36)</f>
        <v>476.09503837557969</v>
      </c>
      <c r="AB61" s="256">
        <f>'PIB_Trimestriel_Brut (2005)'!AB36*('PIB_Annuel (2016)'!$O64)/SUM('PIB_Trimestriel_Brut (2005)'!$Z36:$AC36)</f>
        <v>521.63170049887174</v>
      </c>
      <c r="AC61" s="256">
        <f>'PIB_Trimestriel_Brut (2005)'!AC36*('PIB_Annuel (2016)'!$O64)/SUM('PIB_Trimestriel_Brut (2005)'!$Z36:$AC36)</f>
        <v>369.46169224518303</v>
      </c>
      <c r="AD61" s="256">
        <f>'PIB_Trimestriel_Brut (2005)'!AD36*('PIB_Annuel (2016)'!$P64)/SUM('PIB_Trimestriel_Brut (2005)'!$AD36:$AG36)</f>
        <v>338.86629723102703</v>
      </c>
      <c r="AE61" s="256">
        <f>'PIB_Trimestriel_Brut (2005)'!AE36*('PIB_Annuel (2016)'!$P64)/SUM('PIB_Trimestriel_Brut (2005)'!$AD36:$AG36)</f>
        <v>474.83856550761021</v>
      </c>
      <c r="AF61" s="256">
        <f>'PIB_Trimestriel_Brut (2005)'!AF36*('PIB_Annuel (2016)'!$P64)/SUM('PIB_Trimestriel_Brut (2005)'!$AD36:$AG36)</f>
        <v>525.76593723012309</v>
      </c>
      <c r="AG61" s="256">
        <f>'PIB_Trimestriel_Brut (2005)'!AG36*('PIB_Annuel (2016)'!$P64)/SUM('PIB_Trimestriel_Brut (2005)'!$AD36:$AG36)</f>
        <v>367.44248070653424</v>
      </c>
      <c r="AH61" s="256">
        <f>'PIB_Trimestriel_Brut (2005)'!AH36*('PIB_Annuel (2016)'!$Q64)/SUM('PIB_Trimestriel_Brut (2005)'!$AH36:$AK36)</f>
        <v>357.53237042372643</v>
      </c>
      <c r="AI61" s="256">
        <f>'PIB_Trimestriel_Brut (2005)'!AI36*('PIB_Annuel (2016)'!$Q64)/SUM('PIB_Trimestriel_Brut (2005)'!$AH36:$AK36)</f>
        <v>499.23629008725993</v>
      </c>
      <c r="AJ61" s="256">
        <f>'PIB_Trimestriel_Brut (2005)'!AJ36*('PIB_Annuel (2016)'!$Q64)/SUM('PIB_Trimestriel_Brut (2005)'!$AH36:$AK36)</f>
        <v>549.44543622895776</v>
      </c>
      <c r="AK61" s="256">
        <f>'PIB_Trimestriel_Brut (2005)'!AK36*('PIB_Annuel (2016)'!$Q64)/SUM('PIB_Trimestriel_Brut (2005)'!$AH36:$AK36)</f>
        <v>409.9280164980367</v>
      </c>
      <c r="AL61" s="256">
        <f>'PIB_Trimestriel_Brut (2005)'!AL36*('PIB_Annuel (2016)'!$R64)/SUM('PIB_Trimestriel_Brut (2005)'!$AL36:$AO36)</f>
        <v>367.70024592282033</v>
      </c>
      <c r="AM61" s="256">
        <f>'PIB_Trimestriel_Brut (2005)'!AM36*('PIB_Annuel (2016)'!$R64)/SUM('PIB_Trimestriel_Brut (2005)'!$AL36:$AO36)</f>
        <v>545.00062761126583</v>
      </c>
      <c r="AN61" s="256">
        <f>'PIB_Trimestriel_Brut (2005)'!AN36*('PIB_Annuel (2016)'!$R64)/SUM('PIB_Trimestriel_Brut (2005)'!$AL36:$AO36)</f>
        <v>619.64710838050587</v>
      </c>
      <c r="AO61" s="256">
        <f>'PIB_Trimestriel_Brut (2005)'!AO36*('PIB_Annuel (2016)'!$R64)/SUM('PIB_Trimestriel_Brut (2005)'!$AL36:$AO36)</f>
        <v>445.55206375477275</v>
      </c>
      <c r="AP61" s="256">
        <f>'PIB_Trimestriel_Brut (2005)'!AP36*('PIB_Annuel (2016)'!$S64)/SUM('PIB_Trimestriel_Brut (2005)'!$AP36:$AS36)</f>
        <v>393.93331597825198</v>
      </c>
      <c r="AQ61" s="256">
        <f>'PIB_Trimestriel_Brut (2005)'!AQ36*('PIB_Annuel (2016)'!$S64)/SUM('PIB_Trimestriel_Brut (2005)'!$AP36:$AS36)</f>
        <v>589.50661489724916</v>
      </c>
      <c r="AR61" s="256">
        <f>'PIB_Trimestriel_Brut (2005)'!AR36*('PIB_Annuel (2016)'!$S64)/SUM('PIB_Trimestriel_Brut (2005)'!$AP36:$AS36)</f>
        <v>701.3318156991221</v>
      </c>
      <c r="AS61" s="256">
        <f>'PIB_Trimestriel_Brut (2005)'!AS36*('PIB_Annuel (2016)'!$S64)/SUM('PIB_Trimestriel_Brut (2005)'!$AP36:$AS36)</f>
        <v>467.96301340266444</v>
      </c>
      <c r="AT61" s="256">
        <f>'PIB_Trimestriel_Brut (2005)'!AT36*('PIB_Annuel (2016)'!$T64)/SUM('PIB_Trimestriel_Brut (2005)'!$AT36:$AW36)</f>
        <v>426.70679453231668</v>
      </c>
      <c r="AU61" s="256">
        <f>'PIB_Trimestriel_Brut (2005)'!AU36*('PIB_Annuel (2016)'!$T64)/SUM('PIB_Trimestriel_Brut (2005)'!$AT36:$AW36)</f>
        <v>654.87761638205916</v>
      </c>
      <c r="AV61" s="256">
        <f>'PIB_Trimestriel_Brut (2005)'!AV36*('PIB_Annuel (2016)'!$T64)/SUM('PIB_Trimestriel_Brut (2005)'!$AT36:$AW36)</f>
        <v>757.78890833058153</v>
      </c>
      <c r="AW61" s="256">
        <f>'PIB_Trimestriel_Brut (2005)'!AW36*('PIB_Annuel (2016)'!$T64)/SUM('PIB_Trimestriel_Brut (2005)'!$AT36:$AW36)</f>
        <v>511.13001611492632</v>
      </c>
      <c r="AX61" s="256">
        <f>'PIB_Trimestriel_Brut (2005)'!AX36*('PIB_Annuel (2016)'!$U64)/SUM('PIB_Trimestriel_Brut (2005)'!$AX36:$BA36)</f>
        <v>464.8909965129327</v>
      </c>
      <c r="AY61" s="256">
        <f>'PIB_Trimestriel_Brut (2005)'!AY36*('PIB_Annuel (2016)'!$U64)/SUM('PIB_Trimestriel_Brut (2005)'!$AX36:$BA36)</f>
        <v>719.07484144685998</v>
      </c>
      <c r="AZ61" s="256">
        <f>'PIB_Trimestriel_Brut (2005)'!AZ36*('PIB_Annuel (2016)'!$U64)/SUM('PIB_Trimestriel_Brut (2005)'!$AX36:$BA36)</f>
        <v>735.67021323912206</v>
      </c>
      <c r="BA61" s="256">
        <f>'PIB_Trimestriel_Brut (2005)'!BA36*('PIB_Annuel (2016)'!$U64)/SUM('PIB_Trimestriel_Brut (2005)'!$AX36:$BA36)</f>
        <v>490.59464625930104</v>
      </c>
      <c r="BB61" s="256">
        <f>'PIB_Trimestriel_Brut (2005)'!BB36*('PIB_Annuel (2016)'!$V64)/SUM('PIB_Trimestriel_Brut (2005)'!$BB36:$BE36)</f>
        <v>504.92429757100865</v>
      </c>
      <c r="BC61" s="256">
        <f>'PIB_Trimestriel_Brut (2005)'!BC36*('PIB_Annuel (2016)'!$V64)/SUM('PIB_Trimestriel_Brut (2005)'!$BB36:$BE36)</f>
        <v>733.3182455898891</v>
      </c>
      <c r="BD61" s="256">
        <f>'PIB_Trimestriel_Brut (2005)'!BD36*('PIB_Annuel (2016)'!$V64)/SUM('PIB_Trimestriel_Brut (2005)'!$BB36:$BE36)</f>
        <v>773.77118973120446</v>
      </c>
      <c r="BE61" s="256">
        <f>'PIB_Trimestriel_Brut (2005)'!BE36*('PIB_Annuel (2016)'!$V64)/SUM('PIB_Trimestriel_Brut (2005)'!$BB36:$BE36)</f>
        <v>552.51134261916707</v>
      </c>
      <c r="BF61" s="256">
        <f>'PIB_Trimestriel_Brut (2005)'!BF36*('PIB_Annuel (2016)'!$W64)/SUM('PIB_Trimestriel_Brut (2005)'!$BF36:$BI36)</f>
        <v>568.52867410197575</v>
      </c>
      <c r="BG61" s="256">
        <f>'PIB_Trimestriel_Brut (2005)'!BG36*('PIB_Annuel (2016)'!$W64)/SUM('PIB_Trimestriel_Brut (2005)'!$BF36:$BI36)</f>
        <v>776.43223399328451</v>
      </c>
      <c r="BH61" s="256">
        <f>'PIB_Trimestriel_Brut (2005)'!BH36*('PIB_Annuel (2016)'!$W64)/SUM('PIB_Trimestriel_Brut (2005)'!$BF36:$BI36)</f>
        <v>844.35908189183795</v>
      </c>
      <c r="BI61" s="256">
        <f>'PIB_Trimestriel_Brut (2005)'!BI36*('PIB_Annuel (2016)'!$W64)/SUM('PIB_Trimestriel_Brut (2005)'!$BF36:$BI36)</f>
        <v>596.60002657517703</v>
      </c>
      <c r="BJ61" s="256">
        <f>'PIB_Trimestriel_Brut (2005)'!BJ36*('PIB_Annuel (2016)'!$X64)/SUM('PIB_Trimestriel_Brut (2005)'!$BJ36:$BM36)</f>
        <v>578.01442003081638</v>
      </c>
      <c r="BK61" s="256">
        <f>'PIB_Trimestriel_Brut (2005)'!BK36*('PIB_Annuel (2016)'!$X64)/SUM('PIB_Trimestriel_Brut (2005)'!$BJ36:$BM36)</f>
        <v>825.42327578512175</v>
      </c>
      <c r="BL61" s="256">
        <f>'PIB_Trimestriel_Brut (2005)'!BL36*('PIB_Annuel (2016)'!$X64)/SUM('PIB_Trimestriel_Brut (2005)'!$BJ36:$BM36)</f>
        <v>908.31120069625558</v>
      </c>
      <c r="BM61" s="256">
        <f>'PIB_Trimestriel_Brut (2005)'!BM36*('PIB_Annuel (2016)'!$X64)/SUM('PIB_Trimestriel_Brut (2005)'!$BJ36:$BM36)</f>
        <v>711.20191357693898</v>
      </c>
      <c r="BN61" s="256">
        <f>'PIB_Trimestriel_Brut (2005)'!BN36*('PIB_Annuel (2016)'!$Y64)/SUM('PIB_Trimestriel_Brut (2005)'!$BN36:$BQ36)</f>
        <v>617.10013701492574</v>
      </c>
      <c r="BO61" s="256">
        <f>'PIB_Trimestriel_Brut (2005)'!BO36*('PIB_Annuel (2016)'!$Y64)/SUM('PIB_Trimestriel_Brut (2005)'!$BN36:$BQ36)</f>
        <v>899.45712283180319</v>
      </c>
      <c r="BP61" s="256">
        <f>'PIB_Trimestriel_Brut (2005)'!BP36*('PIB_Annuel (2016)'!$Y64)/SUM('PIB_Trimestriel_Brut (2005)'!$BN36:$BQ36)</f>
        <v>1068.1560686967459</v>
      </c>
      <c r="BQ61" s="256">
        <f>'PIB_Trimestriel_Brut (2005)'!BQ36*('PIB_Annuel (2016)'!$Y64)/SUM('PIB_Trimestriel_Brut (2005)'!$BN36:$BQ36)</f>
        <v>692.48719618656401</v>
      </c>
      <c r="BR61" s="256">
        <f>'PIB_Trimestriel_Brut (2005)'!BR36*('PIB_Annuel (2016)'!$Z64)/SUM('PIB_Trimestriel_Brut (2005)'!$BR36:$BU36)</f>
        <v>677.27907772440324</v>
      </c>
      <c r="BS61" s="256">
        <f>'PIB_Trimestriel_Brut (2005)'!BS36*('PIB_Annuel (2016)'!$Z64)/SUM('PIB_Trimestriel_Brut (2005)'!$BR36:$BU36)</f>
        <v>920.31746605190381</v>
      </c>
      <c r="BT61" s="256">
        <f>'PIB_Trimestriel_Brut (2005)'!BT36*('PIB_Annuel (2016)'!$Z64)/SUM('PIB_Trimestriel_Brut (2005)'!$BR36:$BU36)</f>
        <v>1108.8230058559482</v>
      </c>
      <c r="BU61" s="256">
        <f>'PIB_Trimestriel_Brut (2005)'!BU36*('PIB_Annuel (2016)'!$Z64)/SUM('PIB_Trimestriel_Brut (2005)'!$BR36:$BU36)</f>
        <v>738.74345036774491</v>
      </c>
      <c r="BV61" s="256">
        <v>746.02662661397653</v>
      </c>
      <c r="BW61" s="256">
        <v>952.61099450608151</v>
      </c>
      <c r="BX61" s="256">
        <v>975.01646811383682</v>
      </c>
      <c r="BY61" s="256">
        <v>825.33091076610515</v>
      </c>
      <c r="BZ61" s="256">
        <v>772.59953672992822</v>
      </c>
      <c r="CA61" s="256">
        <v>972.94477675925839</v>
      </c>
      <c r="CB61" s="256">
        <v>1035.4762288352194</v>
      </c>
      <c r="CC61" s="256">
        <v>882.26245767559408</v>
      </c>
      <c r="CD61" s="256">
        <v>757.75714900365801</v>
      </c>
      <c r="CE61" s="256">
        <v>1014.3141193934963</v>
      </c>
      <c r="CF61" s="256">
        <v>1180.7731428299801</v>
      </c>
      <c r="CG61" s="256">
        <v>952.62158877286527</v>
      </c>
      <c r="CH61" s="256">
        <v>818.31195066987721</v>
      </c>
      <c r="CI61" s="256">
        <v>1064.6446815774204</v>
      </c>
      <c r="CJ61" s="256">
        <v>1208.1020725790465</v>
      </c>
      <c r="CK61" s="256">
        <v>991.31029517365596</v>
      </c>
      <c r="CL61" s="256">
        <v>847.76863290734946</v>
      </c>
    </row>
    <row r="62" spans="1:90" ht="15" thickTop="1" x14ac:dyDescent="0.3">
      <c r="A62" s="169" t="s">
        <v>225</v>
      </c>
      <c r="B62" s="255">
        <f>'PIB_Trimestriel_Brut (2005)'!B37*'PIB_Annuel (2016)'!$I65/SUM('PIB_Trimestriel_Brut (2005)'!$B37:$E38)</f>
        <v>100.03264210897156</v>
      </c>
      <c r="C62" s="255">
        <f>'PIB_Trimestriel_Brut (2005)'!C37*'PIB_Annuel (2016)'!$I65/SUM('PIB_Trimestriel_Brut (2005)'!$B37:$E38)</f>
        <v>162.69781737970897</v>
      </c>
      <c r="D62" s="255">
        <f>'PIB_Trimestriel_Brut (2005)'!D37*'PIB_Annuel (2016)'!$I65/SUM('PIB_Trimestriel_Brut (2005)'!$B37:$E38)</f>
        <v>152.73158238211823</v>
      </c>
      <c r="E62" s="255">
        <f>'PIB_Trimestriel_Brut (2005)'!E37*'PIB_Annuel (2016)'!$I65/SUM('PIB_Trimestriel_Brut (2005)'!$B37:$E38)</f>
        <v>106.05178227847094</v>
      </c>
      <c r="F62" s="255">
        <f>'PIB_Trimestriel_Brut (2005)'!F37*'PIB_Annuel (2016)'!$J65/SUM('PIB_Trimestriel_Brut (2005)'!$F37:$I38)</f>
        <v>101.57258576801584</v>
      </c>
      <c r="G62" s="255">
        <f>'PIB_Trimestriel_Brut (2005)'!G37*'PIB_Annuel (2016)'!$J65/SUM('PIB_Trimestriel_Brut (2005)'!$F37:$I38)</f>
        <v>164.01637040271424</v>
      </c>
      <c r="H62" s="255">
        <f>'PIB_Trimestriel_Brut (2005)'!H37*'PIB_Annuel (2016)'!$J65/SUM('PIB_Trimestriel_Brut (2005)'!$F37:$I38)</f>
        <v>156.83298385507084</v>
      </c>
      <c r="I62" s="255">
        <f>'PIB_Trimestriel_Brut (2005)'!I37*'PIB_Annuel (2016)'!$J65/SUM('PIB_Trimestriel_Brut (2005)'!$F37:$I38)</f>
        <v>113.68326446308171</v>
      </c>
      <c r="J62" s="255">
        <f>'PIB_Trimestriel_Brut (2005)'!J37*'PIB_Annuel (2016)'!$K65/SUM('PIB_Trimestriel_Brut (2005)'!$J37:$M38)</f>
        <v>113.89829162435565</v>
      </c>
      <c r="K62" s="255">
        <f>'PIB_Trimestriel_Brut (2005)'!K37*'PIB_Annuel (2016)'!$K65/SUM('PIB_Trimestriel_Brut (2005)'!$J37:$M38)</f>
        <v>190.55289730835344</v>
      </c>
      <c r="L62" s="255">
        <f>'PIB_Trimestriel_Brut (2005)'!L37*'PIB_Annuel (2016)'!$K65/SUM('PIB_Trimestriel_Brut (2005)'!$J37:$M38)</f>
        <v>181.43255555316432</v>
      </c>
      <c r="M62" s="255">
        <f>'PIB_Trimestriel_Brut (2005)'!M37*'PIB_Annuel (2016)'!$K65/SUM('PIB_Trimestriel_Brut (2005)'!$J37:$M38)</f>
        <v>126.44393692178656</v>
      </c>
      <c r="N62" s="255">
        <f>'PIB_Trimestriel_Brut (2005)'!N37*'PIB_Annuel (2016)'!$L65/SUM('PIB_Trimestriel_Brut (2005)'!$N37:$Q38)</f>
        <v>123.70593955287589</v>
      </c>
      <c r="O62" s="255">
        <f>'PIB_Trimestriel_Brut (2005)'!O37*'PIB_Annuel (2016)'!$L65/SUM('PIB_Trimestriel_Brut (2005)'!$N37:$Q38)</f>
        <v>201.92625228369204</v>
      </c>
      <c r="P62" s="255">
        <f>'PIB_Trimestriel_Brut (2005)'!P37*'PIB_Annuel (2016)'!$L65/SUM('PIB_Trimestriel_Brut (2005)'!$N37:$Q38)</f>
        <v>193.55226279460084</v>
      </c>
      <c r="Q62" s="255">
        <f>'PIB_Trimestriel_Brut (2005)'!Q37*'PIB_Annuel (2016)'!$L65/SUM('PIB_Trimestriel_Brut (2005)'!$N37:$Q38)</f>
        <v>138.31401567863267</v>
      </c>
      <c r="R62" s="255">
        <f>'PIB_Trimestriel_Brut (2005)'!R37*'PIB_Annuel (2016)'!$M65/SUM('PIB_Trimestriel_Brut (2005)'!$R37:$U38)</f>
        <v>117.68111461490308</v>
      </c>
      <c r="S62" s="255">
        <f>'PIB_Trimestriel_Brut (2005)'!S37*'PIB_Annuel (2016)'!$M65/SUM('PIB_Trimestriel_Brut (2005)'!$R37:$U38)</f>
        <v>192.8857130920008</v>
      </c>
      <c r="T62" s="255">
        <f>'PIB_Trimestriel_Brut (2005)'!T37*'PIB_Annuel (2016)'!$M65/SUM('PIB_Trimestriel_Brut (2005)'!$R37:$U38)</f>
        <v>183.81812529052115</v>
      </c>
      <c r="U62" s="255">
        <f>'PIB_Trimestriel_Brut (2005)'!U37*'PIB_Annuel (2016)'!$M65/SUM('PIB_Trimestriel_Brut (2005)'!$R37:$U38)</f>
        <v>130.45911793585614</v>
      </c>
      <c r="V62" s="255">
        <f>'PIB_Trimestriel_Brut (2005)'!V37*'PIB_Annuel (2016)'!$N65/SUM('PIB_Trimestriel_Brut (2005)'!$V37:$Y38)</f>
        <v>136.34431690908264</v>
      </c>
      <c r="W62" s="255">
        <f>'PIB_Trimestriel_Brut (2005)'!W37*'PIB_Annuel (2016)'!$N65/SUM('PIB_Trimestriel_Brut (2005)'!$V37:$Y38)</f>
        <v>218.99349923915193</v>
      </c>
      <c r="X62" s="255">
        <f>'PIB_Trimestriel_Brut (2005)'!X37*'PIB_Annuel (2016)'!$N65/SUM('PIB_Trimestriel_Brut (2005)'!$V37:$Y38)</f>
        <v>199.38351336234552</v>
      </c>
      <c r="Y62" s="255">
        <f>'PIB_Trimestriel_Brut (2005)'!Y37*'PIB_Annuel (2016)'!$N65/SUM('PIB_Trimestriel_Brut (2005)'!$V37:$Y38)</f>
        <v>130.64895460972255</v>
      </c>
      <c r="Z62" s="255">
        <f>'PIB_Trimestriel_Brut (2005)'!Z37*'PIB_Annuel (2016)'!$O65/SUM('PIB_Trimestriel_Brut (2005)'!$Z37:$AC38)</f>
        <v>142.58154138473608</v>
      </c>
      <c r="AA62" s="255">
        <f>'PIB_Trimestriel_Brut (2005)'!AA37*'PIB_Annuel (2016)'!$O65/SUM('PIB_Trimestriel_Brut (2005)'!$Z37:$AC38)</f>
        <v>211.93206507981321</v>
      </c>
      <c r="AB62" s="255">
        <f>'PIB_Trimestriel_Brut (2005)'!AB37*'PIB_Annuel (2016)'!$O65/SUM('PIB_Trimestriel_Brut (2005)'!$Z37:$AC38)</f>
        <v>191.32509272398076</v>
      </c>
      <c r="AC62" s="255">
        <f>'PIB_Trimestriel_Brut (2005)'!AC37*'PIB_Annuel (2016)'!$O65/SUM('PIB_Trimestriel_Brut (2005)'!$Z37:$AC38)</f>
        <v>134.65186314303142</v>
      </c>
      <c r="AD62" s="255">
        <f>'PIB_Trimestriel_Brut (2005)'!AD37*'PIB_Annuel (2016)'!$P65/SUM('PIB_Trimestriel_Brut (2005)'!$AD37:$AG38)</f>
        <v>120.42392053651507</v>
      </c>
      <c r="AE62" s="255">
        <f>'PIB_Trimestriel_Brut (2005)'!AE37*'PIB_Annuel (2016)'!$P65/SUM('PIB_Trimestriel_Brut (2005)'!$AD37:$AG38)</f>
        <v>199.13551088238634</v>
      </c>
      <c r="AF62" s="255">
        <f>'PIB_Trimestriel_Brut (2005)'!AF37*'PIB_Annuel (2016)'!$P65/SUM('PIB_Trimestriel_Brut (2005)'!$AD37:$AG38)</f>
        <v>185.71520937134261</v>
      </c>
      <c r="AG62" s="255">
        <f>'PIB_Trimestriel_Brut (2005)'!AG37*'PIB_Annuel (2016)'!$P65/SUM('PIB_Trimestriel_Brut (2005)'!$AD37:$AG38)</f>
        <v>124.35129776668398</v>
      </c>
      <c r="AH62" s="255">
        <f>'PIB_Trimestriel_Brut (2005)'!AH37*'PIB_Annuel (2016)'!$Q65/SUM('PIB_Trimestriel_Brut (2005)'!$AH37:$AK38)</f>
        <v>133.27804511884349</v>
      </c>
      <c r="AI62" s="255">
        <f>'PIB_Trimestriel_Brut (2005)'!AI37*'PIB_Annuel (2016)'!$Q65/SUM('PIB_Trimestriel_Brut (2005)'!$AH37:$AK38)</f>
        <v>202.94753910467961</v>
      </c>
      <c r="AJ62" s="255">
        <f>'PIB_Trimestriel_Brut (2005)'!AJ37*'PIB_Annuel (2016)'!$Q65/SUM('PIB_Trimestriel_Brut (2005)'!$AH37:$AK38)</f>
        <v>186.09668622532402</v>
      </c>
      <c r="AK62" s="255">
        <f>'PIB_Trimestriel_Brut (2005)'!AK37*'PIB_Annuel (2016)'!$Q65/SUM('PIB_Trimestriel_Brut (2005)'!$AH37:$AK38)</f>
        <v>131.21251209658831</v>
      </c>
      <c r="AL62" s="255">
        <f>'PIB_Trimestriel_Brut (2005)'!AL37*'PIB_Annuel (2016)'!$R65/SUM('PIB_Trimestriel_Brut (2005)'!$AL37:$AO38)</f>
        <v>130.86208980514263</v>
      </c>
      <c r="AM62" s="255">
        <f>'PIB_Trimestriel_Brut (2005)'!AM37*'PIB_Annuel (2016)'!$R65/SUM('PIB_Trimestriel_Brut (2005)'!$AL37:$AO38)</f>
        <v>215.17159472303442</v>
      </c>
      <c r="AN62" s="255">
        <f>'PIB_Trimestriel_Brut (2005)'!AN37*'PIB_Annuel (2016)'!$R65/SUM('PIB_Trimestriel_Brut (2005)'!$AL37:$AO38)</f>
        <v>202.18220746571711</v>
      </c>
      <c r="AO62" s="255">
        <f>'PIB_Trimestriel_Brut (2005)'!AO37*'PIB_Annuel (2016)'!$R65/SUM('PIB_Trimestriel_Brut (2005)'!$AL37:$AO38)</f>
        <v>138.29534318965838</v>
      </c>
      <c r="AP62" s="255">
        <f>'PIB_Trimestriel_Brut (2005)'!AP37*'PIB_Annuel (2016)'!$S65/SUM('PIB_Trimestriel_Brut (2005)'!$AP37:$AS38)</f>
        <v>156.35085846382157</v>
      </c>
      <c r="AQ62" s="255">
        <f>'PIB_Trimestriel_Brut (2005)'!AQ37*'PIB_Annuel (2016)'!$S65/SUM('PIB_Trimestriel_Brut (2005)'!$AP37:$AS38)</f>
        <v>246.76783535008082</v>
      </c>
      <c r="AR62" s="255">
        <f>'PIB_Trimestriel_Brut (2005)'!AR37*'PIB_Annuel (2016)'!$S65/SUM('PIB_Trimestriel_Brut (2005)'!$AP37:$AS38)</f>
        <v>233.93795671319373</v>
      </c>
      <c r="AS62" s="255">
        <f>'PIB_Trimestriel_Brut (2005)'!AS37*'PIB_Annuel (2016)'!$S65/SUM('PIB_Trimestriel_Brut (2005)'!$AP37:$AS38)</f>
        <v>169.62933972484564</v>
      </c>
      <c r="AT62" s="255">
        <f>'PIB_Trimestriel_Brut (2005)'!AT37*'PIB_Annuel (2016)'!$T65/SUM('PIB_Trimestriel_Brut (2005)'!$AT37:$AW38)</f>
        <v>167.64687780991511</v>
      </c>
      <c r="AU62" s="255">
        <f>'PIB_Trimestriel_Brut (2005)'!AU37*'PIB_Annuel (2016)'!$T65/SUM('PIB_Trimestriel_Brut (2005)'!$AT37:$AW38)</f>
        <v>282.56325168784224</v>
      </c>
      <c r="AV62" s="255">
        <f>'PIB_Trimestriel_Brut (2005)'!AV37*'PIB_Annuel (2016)'!$T65/SUM('PIB_Trimestriel_Brut (2005)'!$AT37:$AW38)</f>
        <v>271.12852921570413</v>
      </c>
      <c r="AW62" s="255">
        <f>'PIB_Trimestriel_Brut (2005)'!AW37*'PIB_Annuel (2016)'!$T65/SUM('PIB_Trimestriel_Brut (2005)'!$AT37:$AW38)</f>
        <v>188.84977142630302</v>
      </c>
      <c r="AX62" s="255">
        <f>'PIB_Trimestriel_Brut (2005)'!AX37*'PIB_Annuel (2016)'!$U65/SUM('PIB_Trimestriel_Brut (2005)'!$AX37:$BA38)</f>
        <v>182.79297070881302</v>
      </c>
      <c r="AY62" s="255">
        <f>'PIB_Trimestriel_Brut (2005)'!AY37*'PIB_Annuel (2016)'!$U65/SUM('PIB_Trimestriel_Brut (2005)'!$AX37:$BA38)</f>
        <v>290.49790580182923</v>
      </c>
      <c r="AZ62" s="255">
        <f>'PIB_Trimestriel_Brut (2005)'!AZ37*'PIB_Annuel (2016)'!$U65/SUM('PIB_Trimestriel_Brut (2005)'!$AX37:$BA38)</f>
        <v>272.77815243460492</v>
      </c>
      <c r="BA62" s="255">
        <f>'PIB_Trimestriel_Brut (2005)'!BA37*'PIB_Annuel (2016)'!$U65/SUM('PIB_Trimestriel_Brut (2005)'!$AX37:$BA38)</f>
        <v>192.81235946507297</v>
      </c>
      <c r="BB62" s="255">
        <f>'PIB_Trimestriel_Brut (2005)'!BB37*'PIB_Annuel (2016)'!$V65/SUM('PIB_Trimestriel_Brut (2005)'!$BB37:$BE38)</f>
        <v>189.89130077285427</v>
      </c>
      <c r="BC62" s="255">
        <f>'PIB_Trimestriel_Brut (2005)'!BC37*'PIB_Annuel (2016)'!$V65/SUM('PIB_Trimestriel_Brut (2005)'!$BB37:$BE38)</f>
        <v>311.0718325817416</v>
      </c>
      <c r="BD62" s="255">
        <f>'PIB_Trimestriel_Brut (2005)'!BD37*'PIB_Annuel (2016)'!$V65/SUM('PIB_Trimestriel_Brut (2005)'!$BB37:$BE38)</f>
        <v>295.27980587490237</v>
      </c>
      <c r="BE62" s="255">
        <f>'PIB_Trimestriel_Brut (2005)'!BE37*'PIB_Annuel (2016)'!$V65/SUM('PIB_Trimestriel_Brut (2005)'!$BB37:$BE38)</f>
        <v>207.05658942847603</v>
      </c>
      <c r="BF62" s="255">
        <f>'PIB_Trimestriel_Brut (2005)'!BF37*'PIB_Annuel (2016)'!$W65/SUM('PIB_Trimestriel_Brut (2005)'!$BF37:$BI38)</f>
        <v>215.54913734545514</v>
      </c>
      <c r="BG62" s="255">
        <f>'PIB_Trimestriel_Brut (2005)'!BG37*'PIB_Annuel (2016)'!$W65/SUM('PIB_Trimestriel_Brut (2005)'!$BF37:$BI38)</f>
        <v>345.90812941200898</v>
      </c>
      <c r="BH62" s="255">
        <f>'PIB_Trimestriel_Brut (2005)'!BH37*'PIB_Annuel (2016)'!$W65/SUM('PIB_Trimestriel_Brut (2005)'!$BF37:$BI38)</f>
        <v>321.99583598259039</v>
      </c>
      <c r="BI62" s="255">
        <f>'PIB_Trimestriel_Brut (2005)'!BI37*'PIB_Annuel (2016)'!$W65/SUM('PIB_Trimestriel_Brut (2005)'!$BF37:$BI38)</f>
        <v>221.62658250062486</v>
      </c>
      <c r="BJ62" s="255">
        <f>'PIB_Trimestriel_Brut (2005)'!BJ37*'PIB_Annuel (2016)'!$X65/SUM('PIB_Trimestriel_Brut (2005)'!$BJ37:$BM38)</f>
        <v>227.1261547273117</v>
      </c>
      <c r="BK62" s="255">
        <f>'PIB_Trimestriel_Brut (2005)'!BK37*'PIB_Annuel (2016)'!$X65/SUM('PIB_Trimestriel_Brut (2005)'!$BJ37:$BM38)</f>
        <v>361.08623812817331</v>
      </c>
      <c r="BL62" s="255">
        <f>'PIB_Trimestriel_Brut (2005)'!BL37*'PIB_Annuel (2016)'!$X65/SUM('PIB_Trimestriel_Brut (2005)'!$BJ37:$BM38)</f>
        <v>339.4734258511333</v>
      </c>
      <c r="BM62" s="255">
        <f>'PIB_Trimestriel_Brut (2005)'!BM37*'PIB_Annuel (2016)'!$X65/SUM('PIB_Trimestriel_Brut (2005)'!$BJ37:$BM38)</f>
        <v>240.60381696097738</v>
      </c>
      <c r="BN62" s="255">
        <f>'PIB_Trimestriel_Brut (2005)'!BN37*'PIB_Annuel (2016)'!$Y65/SUM('PIB_Trimestriel_Brut (2005)'!$BN37:$BQ38)</f>
        <v>237.6315960589134</v>
      </c>
      <c r="BO62" s="255">
        <f>'PIB_Trimestriel_Brut (2005)'!BO37*'PIB_Annuel (2016)'!$Y65/SUM('PIB_Trimestriel_Brut (2005)'!$BN37:$BQ38)</f>
        <v>389.98090859260839</v>
      </c>
      <c r="BP62" s="255">
        <f>'PIB_Trimestriel_Brut (2005)'!BP37*'PIB_Annuel (2016)'!$Y65/SUM('PIB_Trimestriel_Brut (2005)'!$BN37:$BQ38)</f>
        <v>369.94137093984244</v>
      </c>
      <c r="BQ62" s="255">
        <f>'PIB_Trimestriel_Brut (2005)'!BQ37*'PIB_Annuel (2016)'!$Y65/SUM('PIB_Trimestriel_Brut (2005)'!$BN37:$BQ38)</f>
        <v>258.64378462321292</v>
      </c>
      <c r="BR62" s="255">
        <f>'PIB_Trimestriel_Brut (2005)'!BR37*'PIB_Annuel (2016)'!$Z65/SUM('PIB_Trimestriel_Brut (2005)'!$BR37:$BU38)</f>
        <v>267.04335052082575</v>
      </c>
      <c r="BS62" s="255">
        <f>'PIB_Trimestriel_Brut (2005)'!BS37*'PIB_Annuel (2016)'!$Z65/SUM('PIB_Trimestriel_Brut (2005)'!$BR37:$BU38)</f>
        <v>429.96092487795067</v>
      </c>
      <c r="BT62" s="255">
        <f>'PIB_Trimestriel_Brut (2005)'!BT37*'PIB_Annuel (2016)'!$Z65/SUM('PIB_Trimestriel_Brut (2005)'!$BR37:$BU38)</f>
        <v>406.78627638451115</v>
      </c>
      <c r="BU62" s="255">
        <f>'PIB_Trimestriel_Brut (2005)'!BU37*'PIB_Annuel (2016)'!$Z65/SUM('PIB_Trimestriel_Brut (2005)'!$BR37:$BU38)</f>
        <v>288.26059699613546</v>
      </c>
      <c r="BV62" s="170">
        <v>249.24346265110944</v>
      </c>
      <c r="BW62" s="170">
        <v>412.74162256818596</v>
      </c>
      <c r="BX62" s="170">
        <v>407.34152327984191</v>
      </c>
      <c r="BY62" s="170">
        <v>290.76939150086287</v>
      </c>
      <c r="BZ62" s="171">
        <v>273.48836138601473</v>
      </c>
      <c r="CA62" s="171">
        <v>447.05931193731715</v>
      </c>
      <c r="CB62" s="171">
        <v>423.85773027237275</v>
      </c>
      <c r="CC62" s="171">
        <v>297.71959640429549</v>
      </c>
      <c r="CD62" s="171">
        <v>269.74456313015389</v>
      </c>
      <c r="CE62" s="171">
        <v>438.43975511703013</v>
      </c>
      <c r="CF62" s="171">
        <v>447.13758339111394</v>
      </c>
      <c r="CG62" s="171">
        <v>338.34209836170203</v>
      </c>
      <c r="CH62" s="171">
        <v>287.24770961941363</v>
      </c>
      <c r="CI62" s="171">
        <v>463.81477239567141</v>
      </c>
      <c r="CJ62" s="171">
        <v>470.36467747997642</v>
      </c>
      <c r="CK62" s="171">
        <v>361.71684050493866</v>
      </c>
      <c r="CL62" s="171">
        <v>291.92552399782585</v>
      </c>
    </row>
    <row r="63" spans="1:90" x14ac:dyDescent="0.3">
      <c r="A63" s="172" t="s">
        <v>226</v>
      </c>
      <c r="B63" s="255">
        <f>'PIB_Trimestriel_Brut (2005)'!B38*'PIB_Annuel (2016)'!$I65/SUM('PIB_Trimestriel_Brut (2005)'!$B38:$E39)</f>
        <v>52.855658002374135</v>
      </c>
      <c r="C63" s="255">
        <f>'PIB_Trimestriel_Brut (2005)'!C38*'PIB_Annuel (2016)'!$I65/SUM('PIB_Trimestriel_Brut (2005)'!$B38:$E39)</f>
        <v>132.89939485560501</v>
      </c>
      <c r="D63" s="255">
        <f>'PIB_Trimestriel_Brut (2005)'!D38*'PIB_Annuel (2016)'!$I65/SUM('PIB_Trimestriel_Brut (2005)'!$B38:$E39)</f>
        <v>196.17569170925583</v>
      </c>
      <c r="E63" s="255">
        <f>'PIB_Trimestriel_Brut (2005)'!E38*'PIB_Annuel (2016)'!$I65/SUM('PIB_Trimestriel_Brut (2005)'!$B38:$E39)</f>
        <v>93.390143035210997</v>
      </c>
      <c r="F63" s="255">
        <f>'PIB_Trimestriel_Brut (2005)'!F38*'PIB_Annuel (2016)'!$J65/SUM('PIB_Trimestriel_Brut (2005)'!$F38:$I39)</f>
        <v>61.883306732783858</v>
      </c>
      <c r="G63" s="255">
        <f>'PIB_Trimestriel_Brut (2005)'!G38*'PIB_Annuel (2016)'!$J65/SUM('PIB_Trimestriel_Brut (2005)'!$F38:$I39)</f>
        <v>121.01540861702212</v>
      </c>
      <c r="H63" s="255">
        <f>'PIB_Trimestriel_Brut (2005)'!H38*'PIB_Annuel (2016)'!$J65/SUM('PIB_Trimestriel_Brut (2005)'!$F38:$I39)</f>
        <v>157.88543949183764</v>
      </c>
      <c r="I63" s="255">
        <f>'PIB_Trimestriel_Brut (2005)'!I38*'PIB_Annuel (2016)'!$J65/SUM('PIB_Trimestriel_Brut (2005)'!$F38:$I39)</f>
        <v>120.72400066644164</v>
      </c>
      <c r="J63" s="255">
        <f>'PIB_Trimestriel_Brut (2005)'!J38*'PIB_Annuel (2016)'!$K65/SUM('PIB_Trimestriel_Brut (2005)'!$J38:$M39)</f>
        <v>63.311056924642941</v>
      </c>
      <c r="K63" s="255">
        <f>'PIB_Trimestriel_Brut (2005)'!K38*'PIB_Annuel (2016)'!$K65/SUM('PIB_Trimestriel_Brut (2005)'!$J38:$M39)</f>
        <v>129.51450795929267</v>
      </c>
      <c r="L63" s="255">
        <f>'PIB_Trimestriel_Brut (2005)'!L38*'PIB_Annuel (2016)'!$K65/SUM('PIB_Trimestriel_Brut (2005)'!$J38:$M39)</f>
        <v>215.89525390837949</v>
      </c>
      <c r="M63" s="255">
        <f>'PIB_Trimestriel_Brut (2005)'!M38*'PIB_Annuel (2016)'!$K65/SUM('PIB_Trimestriel_Brut (2005)'!$J38:$M39)</f>
        <v>104.44072210112395</v>
      </c>
      <c r="N63" s="255">
        <f>'PIB_Trimestriel_Brut (2005)'!N38*'PIB_Annuel (2016)'!$L65/SUM('PIB_Trimestriel_Brut (2005)'!$N38:$Q39)</f>
        <v>50.108331122746073</v>
      </c>
      <c r="O63" s="255">
        <f>'PIB_Trimestriel_Brut (2005)'!O38*'PIB_Annuel (2016)'!$L65/SUM('PIB_Trimestriel_Brut (2005)'!$N38:$Q39)</f>
        <v>107.49478021548065</v>
      </c>
      <c r="P63" s="255">
        <f>'PIB_Trimestriel_Brut (2005)'!P38*'PIB_Annuel (2016)'!$L65/SUM('PIB_Trimestriel_Brut (2005)'!$N38:$Q39)</f>
        <v>253.34806418871878</v>
      </c>
      <c r="Q63" s="255">
        <f>'PIB_Trimestriel_Brut (2005)'!Q38*'PIB_Annuel (2016)'!$L65/SUM('PIB_Trimestriel_Brut (2005)'!$N38:$Q39)</f>
        <v>108.79473581465261</v>
      </c>
      <c r="R63" s="255">
        <f>'PIB_Trimestriel_Brut (2005)'!R38*'PIB_Annuel (2016)'!$M65/SUM('PIB_Trimestriel_Brut (2005)'!$R38:$U39)</f>
        <v>73.320546949868103</v>
      </c>
      <c r="S63" s="255">
        <f>'PIB_Trimestriel_Brut (2005)'!S38*'PIB_Annuel (2016)'!$M65/SUM('PIB_Trimestriel_Brut (2005)'!$R38:$U39)</f>
        <v>95.27805484215807</v>
      </c>
      <c r="T63" s="255">
        <f>'PIB_Trimestriel_Brut (2005)'!T38*'PIB_Annuel (2016)'!$M65/SUM('PIB_Trimestriel_Brut (2005)'!$R38:$U39)</f>
        <v>201.43680774481041</v>
      </c>
      <c r="U63" s="255">
        <f>'PIB_Trimestriel_Brut (2005)'!U38*'PIB_Annuel (2016)'!$M65/SUM('PIB_Trimestriel_Brut (2005)'!$R38:$U39)</f>
        <v>142.33415663870568</v>
      </c>
      <c r="V63" s="255">
        <f>'PIB_Trimestriel_Brut (2005)'!V38*'PIB_Annuel (2016)'!$N65/SUM('PIB_Trimestriel_Brut (2005)'!$V38:$Y39)</f>
        <v>106.60427154189988</v>
      </c>
      <c r="W63" s="255">
        <f>'PIB_Trimestriel_Brut (2005)'!W38*'PIB_Annuel (2016)'!$N65/SUM('PIB_Trimestriel_Brut (2005)'!$V38:$Y39)</f>
        <v>137.59806169404285</v>
      </c>
      <c r="X63" s="255">
        <f>'PIB_Trimestriel_Brut (2005)'!X38*'PIB_Annuel (2016)'!$N65/SUM('PIB_Trimestriel_Brut (2005)'!$V38:$Y39)</f>
        <v>211.69507285718805</v>
      </c>
      <c r="Y63" s="255">
        <f>'PIB_Trimestriel_Brut (2005)'!Y38*'PIB_Annuel (2016)'!$N65/SUM('PIB_Trimestriel_Brut (2005)'!$V38:$Y39)</f>
        <v>100.93901218765853</v>
      </c>
      <c r="Z63" s="255">
        <f>'PIB_Trimestriel_Brut (2005)'!Z38*'PIB_Annuel (2016)'!$O65/SUM('PIB_Trimestriel_Brut (2005)'!$Z38:$AC39)</f>
        <v>96.737385188910778</v>
      </c>
      <c r="AA63" s="255">
        <f>'PIB_Trimestriel_Brut (2005)'!AA38*'PIB_Annuel (2016)'!$O65/SUM('PIB_Trimestriel_Brut (2005)'!$Z38:$AC39)</f>
        <v>130.08127951008603</v>
      </c>
      <c r="AB63" s="255">
        <f>'PIB_Trimestriel_Brut (2005)'!AB38*'PIB_Annuel (2016)'!$O65/SUM('PIB_Trimestriel_Brut (2005)'!$Z38:$AC39)</f>
        <v>250.24064121107574</v>
      </c>
      <c r="AC63" s="255">
        <f>'PIB_Trimestriel_Brut (2005)'!AC38*'PIB_Annuel (2016)'!$O65/SUM('PIB_Trimestriel_Brut (2005)'!$Z38:$AC39)</f>
        <v>108.52268268590379</v>
      </c>
      <c r="AD63" s="255">
        <f>'PIB_Trimestriel_Brut (2005)'!AD38*'PIB_Annuel (2016)'!$P65/SUM('PIB_Trimestriel_Brut (2005)'!$AD38:$AG39)</f>
        <v>77.695431287495708</v>
      </c>
      <c r="AE63" s="255">
        <f>'PIB_Trimestriel_Brut (2005)'!AE38*'PIB_Annuel (2016)'!$P65/SUM('PIB_Trimestriel_Brut (2005)'!$AD38:$AG39)</f>
        <v>138.54031038442531</v>
      </c>
      <c r="AF63" s="255">
        <f>'PIB_Trimestriel_Brut (2005)'!AF38*'PIB_Annuel (2016)'!$P65/SUM('PIB_Trimestriel_Brut (2005)'!$AD38:$AG39)</f>
        <v>253.1019474540384</v>
      </c>
      <c r="AG63" s="255">
        <f>'PIB_Trimestriel_Brut (2005)'!AG38*'PIB_Annuel (2016)'!$P65/SUM('PIB_Trimestriel_Brut (2005)'!$AD38:$AG39)</f>
        <v>102.1214978522832</v>
      </c>
      <c r="AH63" s="255">
        <f>'PIB_Trimestriel_Brut (2005)'!AH38*'PIB_Annuel (2016)'!$Q65/SUM('PIB_Trimestriel_Brut (2005)'!$AH38:$AK39)</f>
        <v>71.228412717497648</v>
      </c>
      <c r="AI63" s="255">
        <f>'PIB_Trimestriel_Brut (2005)'!AI38*'PIB_Annuel (2016)'!$Q65/SUM('PIB_Trimestriel_Brut (2005)'!$AH38:$AK39)</f>
        <v>124.46172101032506</v>
      </c>
      <c r="AJ63" s="255">
        <f>'PIB_Trimestriel_Brut (2005)'!AJ38*'PIB_Annuel (2016)'!$Q65/SUM('PIB_Trimestriel_Brut (2005)'!$AH38:$AK39)</f>
        <v>224.38642602110332</v>
      </c>
      <c r="AK63" s="255">
        <f>'PIB_Trimestriel_Brut (2005)'!AK38*'PIB_Annuel (2016)'!$Q65/SUM('PIB_Trimestriel_Brut (2005)'!$AH38:$AK39)</f>
        <v>159.35497177385798</v>
      </c>
      <c r="AL63" s="255">
        <f>'PIB_Trimestriel_Brut (2005)'!AL38*'PIB_Annuel (2016)'!$R65/SUM('PIB_Trimestriel_Brut (2005)'!$AL38:$AO39)</f>
        <v>50.336023397401206</v>
      </c>
      <c r="AM63" s="255">
        <f>'PIB_Trimestriel_Brut (2005)'!AM38*'PIB_Annuel (2016)'!$R65/SUM('PIB_Trimestriel_Brut (2005)'!$AL38:$AO39)</f>
        <v>124.95377107018446</v>
      </c>
      <c r="AN63" s="255">
        <f>'PIB_Trimestriel_Brut (2005)'!AN38*'PIB_Annuel (2016)'!$R65/SUM('PIB_Trimestriel_Brut (2005)'!$AL38:$AO39)</f>
        <v>284.52855483665718</v>
      </c>
      <c r="AO63" s="255">
        <f>'PIB_Trimestriel_Brut (2005)'!AO38*'PIB_Annuel (2016)'!$R65/SUM('PIB_Trimestriel_Brut (2005)'!$AL38:$AO39)</f>
        <v>155.27650037584553</v>
      </c>
      <c r="AP63" s="255">
        <f>'PIB_Trimestriel_Brut (2005)'!AP38*'PIB_Annuel (2016)'!$S65/SUM('PIB_Trimestriel_Brut (2005)'!$AP38:$AS39)</f>
        <v>77.220918298700028</v>
      </c>
      <c r="AQ63" s="255">
        <f>'PIB_Trimestriel_Brut (2005)'!AQ38*'PIB_Annuel (2016)'!$S65/SUM('PIB_Trimestriel_Brut (2005)'!$AP38:$AS39)</f>
        <v>171.21742675722314</v>
      </c>
      <c r="AR63" s="255">
        <f>'PIB_Trimestriel_Brut (2005)'!AR38*'PIB_Annuel (2016)'!$S65/SUM('PIB_Trimestriel_Brut (2005)'!$AP38:$AS39)</f>
        <v>350.64288354188176</v>
      </c>
      <c r="AS63" s="255">
        <f>'PIB_Trimestriel_Brut (2005)'!AS38*'PIB_Annuel (2016)'!$S65/SUM('PIB_Trimestriel_Brut (2005)'!$AP38:$AS39)</f>
        <v>130.27544873653895</v>
      </c>
      <c r="AT63" s="255">
        <f>'PIB_Trimestriel_Brut (2005)'!AT38*'PIB_Annuel (2016)'!$T65/SUM('PIB_Trimestriel_Brut (2005)'!$AT38:$AW39)</f>
        <v>83.459372870668759</v>
      </c>
      <c r="AU63" s="255">
        <f>'PIB_Trimestriel_Brut (2005)'!AU38*'PIB_Annuel (2016)'!$T65/SUM('PIB_Trimestriel_Brut (2005)'!$AT38:$AW39)</f>
        <v>188.54190953621614</v>
      </c>
      <c r="AV63" s="255">
        <f>'PIB_Trimestriel_Brut (2005)'!AV38*'PIB_Annuel (2016)'!$T65/SUM('PIB_Trimestriel_Brut (2005)'!$AT38:$AW39)</f>
        <v>383.2678230680844</v>
      </c>
      <c r="AW63" s="255">
        <f>'PIB_Trimestriel_Brut (2005)'!AW38*'PIB_Annuel (2016)'!$T65/SUM('PIB_Trimestriel_Brut (2005)'!$AT38:$AW39)</f>
        <v>143.76763520976141</v>
      </c>
      <c r="AX63" s="255">
        <f>'PIB_Trimestriel_Brut (2005)'!AX38*'PIB_Annuel (2016)'!$U65/SUM('PIB_Trimestriel_Brut (2005)'!$AX38:$BA39)</f>
        <v>104.17733960172995</v>
      </c>
      <c r="AY63" s="255">
        <f>'PIB_Trimestriel_Brut (2005)'!AY38*'PIB_Annuel (2016)'!$U65/SUM('PIB_Trimestriel_Brut (2005)'!$AX38:$BA39)</f>
        <v>251.17250057090385</v>
      </c>
      <c r="AZ63" s="255">
        <f>'PIB_Trimestriel_Brut (2005)'!AZ38*'PIB_Annuel (2016)'!$U65/SUM('PIB_Trimestriel_Brut (2005)'!$AX38:$BA39)</f>
        <v>311.37362268256749</v>
      </c>
      <c r="BA63" s="255">
        <f>'PIB_Trimestriel_Brut (2005)'!BA38*'PIB_Annuel (2016)'!$U65/SUM('PIB_Trimestriel_Brut (2005)'!$AX38:$BA39)</f>
        <v>100.28900906938937</v>
      </c>
      <c r="BB63" s="255">
        <f>'PIB_Trimestriel_Brut (2005)'!BB38*'PIB_Annuel (2016)'!$V65/SUM('PIB_Trimestriel_Brut (2005)'!$BB38:$BE39)</f>
        <v>125.98218814910571</v>
      </c>
      <c r="BC63" s="255">
        <f>'PIB_Trimestriel_Brut (2005)'!BC38*'PIB_Annuel (2016)'!$V65/SUM('PIB_Trimestriel_Brut (2005)'!$BB38:$BE39)</f>
        <v>211.05729504968019</v>
      </c>
      <c r="BD63" s="255">
        <f>'PIB_Trimestriel_Brut (2005)'!BD38*'PIB_Annuel (2016)'!$V65/SUM('PIB_Trimestriel_Brut (2005)'!$BB38:$BE39)</f>
        <v>299.72479561803942</v>
      </c>
      <c r="BE63" s="255">
        <f>'PIB_Trimestriel_Brut (2005)'!BE38*'PIB_Annuel (2016)'!$V65/SUM('PIB_Trimestriel_Brut (2005)'!$BB38:$BE39)</f>
        <v>152.64711738430427</v>
      </c>
      <c r="BF63" s="255">
        <f>'PIB_Trimestriel_Brut (2005)'!BF38*'PIB_Annuel (2016)'!$W65/SUM('PIB_Trimestriel_Brut (2005)'!$BF38:$BI39)</f>
        <v>147.55783721701368</v>
      </c>
      <c r="BG63" s="255">
        <f>'PIB_Trimestriel_Brut (2005)'!BG38*'PIB_Annuel (2016)'!$W65/SUM('PIB_Trimestriel_Brut (2005)'!$BF38:$BI39)</f>
        <v>200.36723342942557</v>
      </c>
      <c r="BH63" s="255">
        <f>'PIB_Trimestriel_Brut (2005)'!BH38*'PIB_Annuel (2016)'!$W65/SUM('PIB_Trimestriel_Brut (2005)'!$BF38:$BI39)</f>
        <v>375.16195785540287</v>
      </c>
      <c r="BI63" s="255">
        <f>'PIB_Trimestriel_Brut (2005)'!BI38*'PIB_Annuel (2016)'!$W65/SUM('PIB_Trimestriel_Brut (2005)'!$BF38:$BI39)</f>
        <v>169.54094952260505</v>
      </c>
      <c r="BJ63" s="255">
        <f>'PIB_Trimestriel_Brut (2005)'!BJ38*'PIB_Annuel (2016)'!$X65/SUM('PIB_Trimestriel_Brut (2005)'!$BJ38:$BM39)</f>
        <v>139.36690229844743</v>
      </c>
      <c r="BK63" s="255">
        <f>'PIB_Trimestriel_Brut (2005)'!BK38*'PIB_Annuel (2016)'!$X65/SUM('PIB_Trimestriel_Brut (2005)'!$BJ38:$BM39)</f>
        <v>219.90375437700237</v>
      </c>
      <c r="BL63" s="255">
        <f>'PIB_Trimestriel_Brut (2005)'!BL38*'PIB_Annuel (2016)'!$X65/SUM('PIB_Trimestriel_Brut (2005)'!$BJ38:$BM39)</f>
        <v>381.27799714229297</v>
      </c>
      <c r="BM63" s="255">
        <f>'PIB_Trimestriel_Brut (2005)'!BM38*'PIB_Annuel (2016)'!$X65/SUM('PIB_Trimestriel_Brut (2005)'!$BJ38:$BM39)</f>
        <v>264.30126431514049</v>
      </c>
      <c r="BN63" s="255">
        <f>'PIB_Trimestriel_Brut (2005)'!BN38*'PIB_Annuel (2016)'!$Y65/SUM('PIB_Trimestriel_Brut (2005)'!$BN38:$BQ39)</f>
        <v>141.62668812481274</v>
      </c>
      <c r="BO63" s="255">
        <f>'PIB_Trimestriel_Brut (2005)'!BO38*'PIB_Annuel (2016)'!$Y65/SUM('PIB_Trimestriel_Brut (2005)'!$BN38:$BQ39)</f>
        <v>256.66985946404333</v>
      </c>
      <c r="BP63" s="255">
        <f>'PIB_Trimestriel_Brut (2005)'!BP38*'PIB_Annuel (2016)'!$Y65/SUM('PIB_Trimestriel_Brut (2005)'!$BN38:$BQ39)</f>
        <v>551.20076400124412</v>
      </c>
      <c r="BQ63" s="255">
        <f>'PIB_Trimestriel_Brut (2005)'!BQ38*'PIB_Annuel (2016)'!$Y65/SUM('PIB_Trimestriel_Brut (2005)'!$BN38:$BQ39)</f>
        <v>213.33939892445466</v>
      </c>
      <c r="BR63" s="255">
        <f>'PIB_Trimestriel_Brut (2005)'!BR38*'PIB_Annuel (2016)'!$Z65/SUM('PIB_Trimestriel_Brut (2005)'!$BR38:$BU39)</f>
        <v>207.93294618214352</v>
      </c>
      <c r="BS63" s="255">
        <f>'PIB_Trimestriel_Brut (2005)'!BS38*'PIB_Annuel (2016)'!$Z65/SUM('PIB_Trimestriel_Brut (2005)'!$BR38:$BU39)</f>
        <v>227.33163721960801</v>
      </c>
      <c r="BT63" s="255">
        <f>'PIB_Trimestriel_Brut (2005)'!BT38*'PIB_Annuel (2016)'!$Z65/SUM('PIB_Trimestriel_Brut (2005)'!$BR38:$BU39)</f>
        <v>614.56933771753063</v>
      </c>
      <c r="BU63" s="255">
        <f>'PIB_Trimestriel_Brut (2005)'!BU38*'PIB_Annuel (2016)'!$Z65/SUM('PIB_Trimestriel_Brut (2005)'!$BR38:$BU39)</f>
        <v>212.51867633732255</v>
      </c>
      <c r="BV63" s="170">
        <v>130.75269309007112</v>
      </c>
      <c r="BW63" s="170">
        <v>138.22469035472426</v>
      </c>
      <c r="BX63" s="170">
        <v>180.85464869494862</v>
      </c>
      <c r="BY63" s="170">
        <v>152.65396786025602</v>
      </c>
      <c r="BZ63" s="171">
        <v>119.2046964336228</v>
      </c>
      <c r="CA63" s="171">
        <v>97.552137438538523</v>
      </c>
      <c r="CB63" s="171">
        <v>203.57081398195479</v>
      </c>
      <c r="CC63" s="171">
        <v>210.18435214588379</v>
      </c>
      <c r="CD63" s="171">
        <v>102.81151143517783</v>
      </c>
      <c r="CE63" s="171">
        <v>124.27274416399962</v>
      </c>
      <c r="CF63" s="171">
        <v>258.60171450469727</v>
      </c>
      <c r="CG63" s="171">
        <v>213.18502989612523</v>
      </c>
      <c r="CH63" s="171">
        <v>109.86989754666371</v>
      </c>
      <c r="CI63" s="171">
        <v>132.7574457819336</v>
      </c>
      <c r="CJ63" s="171">
        <v>267.72303938273143</v>
      </c>
      <c r="CK63" s="171">
        <v>216.18461728867112</v>
      </c>
      <c r="CL63" s="171">
        <v>118.74932365217249</v>
      </c>
    </row>
    <row r="64" spans="1:90" x14ac:dyDescent="0.3">
      <c r="A64" s="173" t="s">
        <v>227</v>
      </c>
      <c r="B64" s="255">
        <f>'PIB_Trimestriel_Brut (2005)'!B39*('PIB_Annuel (2016)'!$I66+'PIB_Annuel (2016)'!$I68)/SUM('PIB_Trimestriel_Brut (2005)'!$B39:$E39)</f>
        <v>75.97201460375689</v>
      </c>
      <c r="C64" s="255">
        <f>'PIB_Trimestriel_Brut (2005)'!C39*('PIB_Annuel (2016)'!$I66+'PIB_Annuel (2016)'!$I68)/SUM('PIB_Trimestriel_Brut (2005)'!$B39:$E39)</f>
        <v>76.231262165740091</v>
      </c>
      <c r="D64" s="255">
        <f>'PIB_Trimestriel_Brut (2005)'!D39*('PIB_Annuel (2016)'!$I66+'PIB_Annuel (2016)'!$I68)/SUM('PIB_Trimestriel_Brut (2005)'!$B39:$E39)</f>
        <v>76.750102673794942</v>
      </c>
      <c r="E64" s="255">
        <f>'PIB_Trimestriel_Brut (2005)'!E39*('PIB_Annuel (2016)'!$I66+'PIB_Annuel (2016)'!$I68)/SUM('PIB_Trimestriel_Brut (2005)'!$B39:$E39)</f>
        <v>77.5291293805804</v>
      </c>
      <c r="F64" s="255">
        <f>'PIB_Trimestriel_Brut (2005)'!F39*('PIB_Annuel (2016)'!$J66+'PIB_Annuel (2016)'!$J68)/SUM('PIB_Trimestriel_Brut (2005)'!$F39:$I39)</f>
        <v>76.633917955591016</v>
      </c>
      <c r="G64" s="255">
        <f>'PIB_Trimestriel_Brut (2005)'!G39*('PIB_Annuel (2016)'!$J66+'PIB_Annuel (2016)'!$J68)/SUM('PIB_Trimestriel_Brut (2005)'!$F39:$I39)</f>
        <v>77.50897298332589</v>
      </c>
      <c r="H64" s="255">
        <f>'PIB_Trimestriel_Brut (2005)'!H39*('PIB_Annuel (2016)'!$J66+'PIB_Annuel (2016)'!$J68)/SUM('PIB_Trimestriel_Brut (2005)'!$F39:$I39)</f>
        <v>78.272006974887518</v>
      </c>
      <c r="I64" s="255">
        <f>'PIB_Trimestriel_Brut (2005)'!I39*('PIB_Annuel (2016)'!$J66+'PIB_Annuel (2016)'!$J68)/SUM('PIB_Trimestriel_Brut (2005)'!$F39:$I39)</f>
        <v>78.954500179536581</v>
      </c>
      <c r="J64" s="255">
        <f>'PIB_Trimestriel_Brut (2005)'!J39*('PIB_Annuel (2016)'!$K66+'PIB_Annuel (2016)'!$K68)/SUM('PIB_Trimestriel_Brut (2005)'!$J39:$M39)</f>
        <v>80.211972539807263</v>
      </c>
      <c r="K64" s="255">
        <f>'PIB_Trimestriel_Brut (2005)'!K39*('PIB_Annuel (2016)'!$K66+'PIB_Annuel (2016)'!$K68)/SUM('PIB_Trimestriel_Brut (2005)'!$J39:$M39)</f>
        <v>81.406680010318482</v>
      </c>
      <c r="L64" s="255">
        <f>'PIB_Trimestriel_Brut (2005)'!L39*('PIB_Annuel (2016)'!$K66+'PIB_Annuel (2016)'!$K68)/SUM('PIB_Trimestriel_Brut (2005)'!$J39:$M39)</f>
        <v>83.08525703715371</v>
      </c>
      <c r="M64" s="255">
        <f>'PIB_Trimestriel_Brut (2005)'!M39*('PIB_Annuel (2016)'!$K66+'PIB_Annuel (2016)'!$K68)/SUM('PIB_Trimestriel_Brut (2005)'!$J39:$M39)</f>
        <v>85.254777115226389</v>
      </c>
      <c r="N64" s="255">
        <f>'PIB_Trimestriel_Brut (2005)'!N39*('PIB_Annuel (2016)'!$L66+'PIB_Annuel (2016)'!$L68)/SUM('PIB_Trimestriel_Brut (2005)'!$N39:$Q39)</f>
        <v>89.740039484631552</v>
      </c>
      <c r="O64" s="255">
        <f>'PIB_Trimestriel_Brut (2005)'!O39*('PIB_Annuel (2016)'!$L66+'PIB_Annuel (2016)'!$L68)/SUM('PIB_Trimestriel_Brut (2005)'!$N39:$Q39)</f>
        <v>92.274928956670948</v>
      </c>
      <c r="P64" s="255">
        <f>'PIB_Trimestriel_Brut (2005)'!P39*('PIB_Annuel (2016)'!$L66+'PIB_Annuel (2016)'!$L68)/SUM('PIB_Trimestriel_Brut (2005)'!$N39:$Q39)</f>
        <v>94.54456209997943</v>
      </c>
      <c r="Q64" s="255">
        <f>'PIB_Trimestriel_Brut (2005)'!Q39*('PIB_Annuel (2016)'!$L66+'PIB_Annuel (2016)'!$L68)/SUM('PIB_Trimestriel_Brut (2005)'!$N39:$Q39)</f>
        <v>96.547178304007119</v>
      </c>
      <c r="R64" s="255">
        <f>'PIB_Trimestriel_Brut (2005)'!R39*('PIB_Annuel (2016)'!$M66+'PIB_Annuel (2016)'!$M68)/SUM('PIB_Trimestriel_Brut (2005)'!$R39:$U39)</f>
        <v>97.433729630049484</v>
      </c>
      <c r="S64" s="255">
        <f>'PIB_Trimestriel_Brut (2005)'!S39*('PIB_Annuel (2016)'!$M66+'PIB_Annuel (2016)'!$M68)/SUM('PIB_Trimestriel_Brut (2005)'!$R39:$U39)</f>
        <v>98.547839781069172</v>
      </c>
      <c r="T64" s="255">
        <f>'PIB_Trimestriel_Brut (2005)'!T39*('PIB_Annuel (2016)'!$M66+'PIB_Annuel (2016)'!$M68)/SUM('PIB_Trimestriel_Brut (2005)'!$R39:$U39)</f>
        <v>99.013478834337917</v>
      </c>
      <c r="U64" s="255">
        <f>'PIB_Trimestriel_Brut (2005)'!U39*('PIB_Annuel (2016)'!$M66+'PIB_Annuel (2016)'!$M68)/SUM('PIB_Trimestriel_Brut (2005)'!$R39:$U39)</f>
        <v>98.720788203888745</v>
      </c>
      <c r="V64" s="255">
        <f>'PIB_Trimestriel_Brut (2005)'!V39*('PIB_Annuel (2016)'!$N66+'PIB_Annuel (2016)'!$N68)/SUM('PIB_Trimestriel_Brut (2005)'!$V39:$Y39)</f>
        <v>100.64887362977753</v>
      </c>
      <c r="W64" s="255">
        <f>'PIB_Trimestriel_Brut (2005)'!W39*('PIB_Annuel (2016)'!$N66+'PIB_Annuel (2016)'!$N68)/SUM('PIB_Trimestriel_Brut (2005)'!$V39:$Y39)</f>
        <v>99.103180362939398</v>
      </c>
      <c r="X64" s="255">
        <f>'PIB_Trimestriel_Brut (2005)'!X39*('PIB_Annuel (2016)'!$N66+'PIB_Annuel (2016)'!$N68)/SUM('PIB_Trimestriel_Brut (2005)'!$V39:$Y39)</f>
        <v>97.384024951362036</v>
      </c>
      <c r="Y64" s="255">
        <f>'PIB_Trimestriel_Brut (2005)'!Y39*('PIB_Annuel (2016)'!$N66+'PIB_Annuel (2016)'!$N68)/SUM('PIB_Trimestriel_Brut (2005)'!$V39:$Y39)</f>
        <v>95.12971945208001</v>
      </c>
      <c r="Z64" s="255">
        <f>'PIB_Trimestriel_Brut (2005)'!Z39*('PIB_Annuel (2016)'!$O66+'PIB_Annuel (2016)'!$O68)/SUM('PIB_Trimestriel_Brut (2005)'!$Z39:$AC39)</f>
        <v>103.41868572130605</v>
      </c>
      <c r="AA64" s="255">
        <f>'PIB_Trimestriel_Brut (2005)'!AA39*('PIB_Annuel (2016)'!$O66+'PIB_Annuel (2016)'!$O68)/SUM('PIB_Trimestriel_Brut (2005)'!$Z39:$AC39)</f>
        <v>100.56240512800559</v>
      </c>
      <c r="AB64" s="255">
        <f>'PIB_Trimestriel_Brut (2005)'!AB39*('PIB_Annuel (2016)'!$O66+'PIB_Annuel (2016)'!$O68)/SUM('PIB_Trimestriel_Brut (2005)'!$Z39:$AC39)</f>
        <v>99.941263583303694</v>
      </c>
      <c r="AC64" s="255">
        <f>'PIB_Trimestriel_Brut (2005)'!AC39*('PIB_Annuel (2016)'!$O66+'PIB_Annuel (2016)'!$O68)/SUM('PIB_Trimestriel_Brut (2005)'!$Z39:$AC39)</f>
        <v>102.00063856512662</v>
      </c>
      <c r="AD64" s="255">
        <f>'PIB_Trimestriel_Brut (2005)'!AD39*('PIB_Annuel (2016)'!$P66+'PIB_Annuel (2016)'!$P68)/SUM('PIB_Trimestriel_Brut (2005)'!$AD39:$AG39)</f>
        <v>100.52068994125767</v>
      </c>
      <c r="AE64" s="255">
        <f>'PIB_Trimestriel_Brut (2005)'!AE39*('PIB_Annuel (2016)'!$P66+'PIB_Annuel (2016)'!$P68)/SUM('PIB_Trimestriel_Brut (2005)'!$AD39:$AG39)</f>
        <v>103.57836484619462</v>
      </c>
      <c r="AF64" s="255">
        <f>'PIB_Trimestriel_Brut (2005)'!AF39*('PIB_Annuel (2016)'!$P66+'PIB_Annuel (2016)'!$P68)/SUM('PIB_Trimestriel_Brut (2005)'!$AD39:$AG39)</f>
        <v>105.48405727303334</v>
      </c>
      <c r="AG64" s="255">
        <f>'PIB_Trimestriel_Brut (2005)'!AG39*('PIB_Annuel (2016)'!$P66+'PIB_Annuel (2016)'!$P68)/SUM('PIB_Trimestriel_Brut (2005)'!$AD39:$AG39)</f>
        <v>106.31285293450163</v>
      </c>
      <c r="AH64" s="255">
        <f>'PIB_Trimestriel_Brut (2005)'!AH39*('PIB_Annuel (2016)'!$Q66+'PIB_Annuel (2016)'!$Q68)/SUM('PIB_Trimestriel_Brut (2005)'!$AH39:$AK39)</f>
        <v>104.68775090061875</v>
      </c>
      <c r="AI64" s="255">
        <f>'PIB_Trimestriel_Brut (2005)'!AI39*('PIB_Annuel (2016)'!$Q66+'PIB_Annuel (2016)'!$Q68)/SUM('PIB_Trimestriel_Brut (2005)'!$AH39:$AK39)</f>
        <v>105.85542489151904</v>
      </c>
      <c r="AJ64" s="255">
        <f>'PIB_Trimestriel_Brut (2005)'!AJ39*('PIB_Annuel (2016)'!$Q66+'PIB_Annuel (2016)'!$Q68)/SUM('PIB_Trimestriel_Brut (2005)'!$AH39:$AK39)</f>
        <v>108.43843667425361</v>
      </c>
      <c r="AK64" s="255">
        <f>'PIB_Trimestriel_Brut (2005)'!AK39*('PIB_Annuel (2016)'!$Q66+'PIB_Annuel (2016)'!$Q68)/SUM('PIB_Trimestriel_Brut (2005)'!$AH39:$AK39)</f>
        <v>112.45255579017092</v>
      </c>
      <c r="AL64" s="255">
        <f>'PIB_Trimestriel_Brut (2005)'!AL39*('PIB_Annuel (2016)'!$R66+'PIB_Annuel (2016)'!$R68)/SUM('PIB_Trimestriel_Brut (2005)'!$AL39:$AO39)</f>
        <v>113.65333996975644</v>
      </c>
      <c r="AM64" s="255">
        <f>'PIB_Trimestriel_Brut (2005)'!AM39*('PIB_Annuel (2016)'!$R66+'PIB_Annuel (2016)'!$R68)/SUM('PIB_Trimestriel_Brut (2005)'!$AL39:$AO39)</f>
        <v>117.90637520015375</v>
      </c>
      <c r="AN64" s="255">
        <f>'PIB_Trimestriel_Brut (2005)'!AN39*('PIB_Annuel (2016)'!$R66+'PIB_Annuel (2016)'!$R68)/SUM('PIB_Trimestriel_Brut (2005)'!$AL39:$AO39)</f>
        <v>121.1076247014385</v>
      </c>
      <c r="AO64" s="255">
        <f>'PIB_Trimestriel_Brut (2005)'!AO39*('PIB_Annuel (2016)'!$R66+'PIB_Annuel (2016)'!$R68)/SUM('PIB_Trimestriel_Brut (2005)'!$AL39:$AO39)</f>
        <v>123.24160516566531</v>
      </c>
      <c r="AP64" s="255">
        <f>'PIB_Trimestriel_Brut (2005)'!AP39*('PIB_Annuel (2016)'!$S66+'PIB_Annuel (2016)'!$S68)/SUM('PIB_Trimestriel_Brut (2005)'!$AP39:$AS39)</f>
        <v>123.96888836942942</v>
      </c>
      <c r="AQ64" s="255">
        <f>'PIB_Trimestriel_Brut (2005)'!AQ39*('PIB_Annuel (2016)'!$S66+'PIB_Annuel (2016)'!$S68)/SUM('PIB_Trimestriel_Brut (2005)'!$AP39:$AS39)</f>
        <v>125.14188605112014</v>
      </c>
      <c r="AR64" s="255">
        <f>'PIB_Trimestriel_Brut (2005)'!AR39*('PIB_Annuel (2016)'!$S66+'PIB_Annuel (2016)'!$S68)/SUM('PIB_Trimestriel_Brut (2005)'!$AP39:$AS39)</f>
        <v>126.43498019994038</v>
      </c>
      <c r="AS64" s="255">
        <f>'PIB_Trimestriel_Brut (2005)'!AS39*('PIB_Annuel (2016)'!$S66+'PIB_Annuel (2016)'!$S68)/SUM('PIB_Trimestriel_Brut (2005)'!$AP39:$AS39)</f>
        <v>127.84907977120989</v>
      </c>
      <c r="AT64" s="255">
        <f>'PIB_Trimestriel_Brut (2005)'!AT39*('PIB_Annuel (2016)'!$T66+'PIB_Annuel (2016)'!$T68)/SUM('PIB_Trimestriel_Brut (2005)'!$AT39:$AW39)</f>
        <v>129.73703671497401</v>
      </c>
      <c r="AU64" s="255">
        <f>'PIB_Trimestriel_Brut (2005)'!AU39*('PIB_Annuel (2016)'!$T66+'PIB_Annuel (2016)'!$T68)/SUM('PIB_Trimestriel_Brut (2005)'!$AT39:$AW39)</f>
        <v>131.13277660578871</v>
      </c>
      <c r="AV64" s="255">
        <f>'PIB_Trimestriel_Brut (2005)'!AV39*('PIB_Annuel (2016)'!$T66+'PIB_Annuel (2016)'!$T68)/SUM('PIB_Trimestriel_Brut (2005)'!$AT39:$AW39)</f>
        <v>132.38303045211944</v>
      </c>
      <c r="AW64" s="255">
        <f>'PIB_Trimestriel_Brut (2005)'!AW39*('PIB_Annuel (2016)'!$T66+'PIB_Annuel (2016)'!$T68)/SUM('PIB_Trimestriel_Brut (2005)'!$AT39:$AW39)</f>
        <v>133.48895086862856</v>
      </c>
      <c r="AX64" s="255">
        <f>'PIB_Trimestriel_Brut (2005)'!AX39*('PIB_Annuel (2016)'!$U66+'PIB_Annuel (2016)'!$U68)/SUM('PIB_Trimestriel_Brut (2005)'!$AX39:$BA39)</f>
        <v>136.75397123824214</v>
      </c>
      <c r="AY64" s="255">
        <f>'PIB_Trimestriel_Brut (2005)'!AY39*('PIB_Annuel (2016)'!$U66+'PIB_Annuel (2016)'!$U68)/SUM('PIB_Trimestriel_Brut (2005)'!$AX39:$BA39)</f>
        <v>139.12178244668706</v>
      </c>
      <c r="AZ64" s="255">
        <f>'PIB_Trimestriel_Brut (2005)'!AZ39*('PIB_Annuel (2016)'!$U66+'PIB_Annuel (2016)'!$U68)/SUM('PIB_Trimestriel_Brut (2005)'!$AX39:$BA39)</f>
        <v>142.91070484499031</v>
      </c>
      <c r="BA64" s="255">
        <f>'PIB_Trimestriel_Brut (2005)'!BA39*('PIB_Annuel (2016)'!$U66+'PIB_Annuel (2016)'!$U68)/SUM('PIB_Trimestriel_Brut (2005)'!$AX39:$BA39)</f>
        <v>148.16348445973179</v>
      </c>
      <c r="BB64" s="255">
        <f>'PIB_Trimestriel_Brut (2005)'!BB39*('PIB_Annuel (2016)'!$V66+'PIB_Annuel (2016)'!$V68)/SUM('PIB_Trimestriel_Brut (2005)'!$BB39:$BE39)</f>
        <v>144.87360350323183</v>
      </c>
      <c r="BC64" s="255">
        <f>'PIB_Trimestriel_Brut (2005)'!BC39*('PIB_Annuel (2016)'!$V66+'PIB_Annuel (2016)'!$V68)/SUM('PIB_Trimestriel_Brut (2005)'!$BB39:$BE39)</f>
        <v>150.09083255152404</v>
      </c>
      <c r="BD64" s="255">
        <f>'PIB_Trimestriel_Brut (2005)'!BD39*('PIB_Annuel (2016)'!$V66+'PIB_Annuel (2016)'!$V68)/SUM('PIB_Trimestriel_Brut (2005)'!$BB39:$BE39)</f>
        <v>153.98462071551407</v>
      </c>
      <c r="BE64" s="255">
        <f>'PIB_Trimestriel_Brut (2005)'!BE39*('PIB_Annuel (2016)'!$V66+'PIB_Annuel (2016)'!$V68)/SUM('PIB_Trimestriel_Brut (2005)'!$BB39:$BE39)</f>
        <v>156.27345653958486</v>
      </c>
      <c r="BF64" s="255">
        <f>'PIB_Trimestriel_Brut (2005)'!BF39*('PIB_Annuel (2016)'!$W66+'PIB_Annuel (2016)'!$W68)/SUM('PIB_Trimestriel_Brut (2005)'!$BF39:$BI39)</f>
        <v>158.7509341444557</v>
      </c>
      <c r="BG64" s="255">
        <f>'PIB_Trimestriel_Brut (2005)'!BG39*('PIB_Annuel (2016)'!$W66+'PIB_Annuel (2016)'!$W68)/SUM('PIB_Trimestriel_Brut (2005)'!$BF39:$BI39)</f>
        <v>159.19596135226726</v>
      </c>
      <c r="BH64" s="255">
        <f>'PIB_Trimestriel_Brut (2005)'!BH39*('PIB_Annuel (2016)'!$W66+'PIB_Annuel (2016)'!$W68)/SUM('PIB_Trimestriel_Brut (2005)'!$BF39:$BI39)</f>
        <v>159.95912493409969</v>
      </c>
      <c r="BI64" s="255">
        <f>'PIB_Trimestriel_Brut (2005)'!BI39*('PIB_Annuel (2016)'!$W66+'PIB_Annuel (2016)'!$W68)/SUM('PIB_Trimestriel_Brut (2005)'!$BF39:$BI39)</f>
        <v>161.23102008940154</v>
      </c>
      <c r="BJ64" s="255">
        <f>'PIB_Trimestriel_Brut (2005)'!BJ39*('PIB_Annuel (2016)'!$X66+'PIB_Annuel (2016)'!$X68)/SUM('PIB_Trimestriel_Brut (2005)'!$BJ39:$BM39)</f>
        <v>161.50565054330821</v>
      </c>
      <c r="BK64" s="255">
        <f>'PIB_Trimestriel_Brut (2005)'!BK39*('PIB_Annuel (2016)'!$X66+'PIB_Annuel (2016)'!$X68)/SUM('PIB_Trimestriel_Brut (2005)'!$BJ39:$BM39)</f>
        <v>164.24440514992588</v>
      </c>
      <c r="BL64" s="255">
        <f>'PIB_Trimestriel_Brut (2005)'!BL39*('PIB_Annuel (2016)'!$X66+'PIB_Annuel (2016)'!$X68)/SUM('PIB_Trimestriel_Brut (2005)'!$BJ39:$BM39)</f>
        <v>167.58333623449724</v>
      </c>
      <c r="BM64" s="255">
        <f>'PIB_Trimestriel_Brut (2005)'!BM39*('PIB_Annuel (2016)'!$X66+'PIB_Annuel (2016)'!$X68)/SUM('PIB_Trimestriel_Brut (2005)'!$BJ39:$BM39)</f>
        <v>171.26160377779101</v>
      </c>
      <c r="BN64" s="255">
        <f>'PIB_Trimestriel_Brut (2005)'!BN39*('PIB_Annuel (2016)'!$Y66+'PIB_Annuel (2016)'!$Y68)/SUM('PIB_Trimestriel_Brut (2005)'!$BN39:$BQ39)</f>
        <v>169.10516200191597</v>
      </c>
      <c r="BO64" s="255">
        <f>'PIB_Trimestriel_Brut (2005)'!BO39*('PIB_Annuel (2016)'!$Y66+'PIB_Annuel (2016)'!$Y68)/SUM('PIB_Trimestriel_Brut (2005)'!$BN39:$BQ39)</f>
        <v>171.65279543654592</v>
      </c>
      <c r="BP64" s="255">
        <f>'PIB_Trimestriel_Brut (2005)'!BP39*('PIB_Annuel (2016)'!$Y66+'PIB_Annuel (2016)'!$Y68)/SUM('PIB_Trimestriel_Brut (2005)'!$BN39:$BQ39)</f>
        <v>173.54884810671831</v>
      </c>
      <c r="BQ64" s="255">
        <f>'PIB_Trimestriel_Brut (2005)'!BQ39*('PIB_Annuel (2016)'!$Y66+'PIB_Annuel (2016)'!$Y68)/SUM('PIB_Trimestriel_Brut (2005)'!$BN39:$BQ39)</f>
        <v>175.11752096379107</v>
      </c>
      <c r="BR64" s="255">
        <f>'PIB_Trimestriel_Brut (2005)'!BR39*('PIB_Annuel (2016)'!$Z66+'PIB_Annuel (2016)'!$Z68)/SUM('PIB_Trimestriel_Brut (2005)'!$BR39:$BU39)</f>
        <v>174.8880953001115</v>
      </c>
      <c r="BS64" s="255">
        <f>'PIB_Trimestriel_Brut (2005)'!BS39*('PIB_Annuel (2016)'!$Z66+'PIB_Annuel (2016)'!$Z68)/SUM('PIB_Trimestriel_Brut (2005)'!$BR39:$BU39)</f>
        <v>176.87556525116273</v>
      </c>
      <c r="BT64" s="255">
        <f>'PIB_Trimestriel_Brut (2005)'!BT39*('PIB_Annuel (2016)'!$Z66+'PIB_Annuel (2016)'!$Z68)/SUM('PIB_Trimestriel_Brut (2005)'!$BR39:$BU39)</f>
        <v>179.23527959381417</v>
      </c>
      <c r="BU64" s="255">
        <f>'PIB_Trimestriel_Brut (2005)'!BU39*('PIB_Annuel (2016)'!$Z66+'PIB_Annuel (2016)'!$Z68)/SUM('PIB_Trimestriel_Brut (2005)'!$BR39:$BU39)</f>
        <v>181.86105985491162</v>
      </c>
      <c r="BV64" s="170">
        <v>185.30569759194572</v>
      </c>
      <c r="BW64" s="170">
        <v>188.43295689627737</v>
      </c>
      <c r="BX64" s="170">
        <v>191.38161467918405</v>
      </c>
      <c r="BY64" s="170">
        <v>194.14873083259283</v>
      </c>
      <c r="BZ64" s="171">
        <v>196.73401812475117</v>
      </c>
      <c r="CA64" s="171">
        <v>198.90442626273187</v>
      </c>
      <c r="CB64" s="171">
        <v>200.69089832253883</v>
      </c>
      <c r="CC64" s="171">
        <v>202.11065728997809</v>
      </c>
      <c r="CD64" s="171">
        <v>203.16675921550365</v>
      </c>
      <c r="CE64" s="171">
        <v>205.04318090646095</v>
      </c>
      <c r="CF64" s="171">
        <v>209.25757520577895</v>
      </c>
      <c r="CG64" s="171">
        <v>209.72848467225637</v>
      </c>
      <c r="CH64" s="171">
        <v>216.17064852281959</v>
      </c>
      <c r="CI64" s="171">
        <v>213.01338829588653</v>
      </c>
      <c r="CJ64" s="171">
        <v>220.64386888217672</v>
      </c>
      <c r="CK64" s="171">
        <v>228.66209429911729</v>
      </c>
      <c r="CL64" s="171">
        <v>223.63640346754653</v>
      </c>
    </row>
    <row r="65" spans="1:90" ht="15" thickBot="1" x14ac:dyDescent="0.35">
      <c r="A65" s="174" t="s">
        <v>228</v>
      </c>
      <c r="B65" s="255">
        <f>'PIB_Trimestriel_Brut (2005)'!B40*('PIB_Annuel (2016)'!$I67)/SUM('PIB_Trimestriel_Brut (2005)'!$B40:$E40)</f>
        <v>79.928342414392048</v>
      </c>
      <c r="C65" s="255">
        <f>'PIB_Trimestriel_Brut (2005)'!C40*('PIB_Annuel (2016)'!$I67)/SUM('PIB_Trimestriel_Brut (2005)'!$B40:$E40)</f>
        <v>113.61345188612022</v>
      </c>
      <c r="D65" s="255">
        <f>'PIB_Trimestriel_Brut (2005)'!D40*('PIB_Annuel (2016)'!$I67)/SUM('PIB_Trimestriel_Brut (2005)'!$B40:$E40)</f>
        <v>65.298079805183548</v>
      </c>
      <c r="E65" s="255">
        <f>'PIB_Trimestriel_Brut (2005)'!E40*('PIB_Annuel (2016)'!$I67)/SUM('PIB_Trimestriel_Brut (2005)'!$B40:$E40)</f>
        <v>50.521082484335309</v>
      </c>
      <c r="F65" s="255">
        <f>'PIB_Trimestriel_Brut (2005)'!F40*('PIB_Annuel (2016)'!$J67)/SUM('PIB_Trimestriel_Brut (2005)'!$F40:$I40)</f>
        <v>60.726674258332316</v>
      </c>
      <c r="G65" s="255">
        <f>'PIB_Trimestriel_Brut (2005)'!G40*('PIB_Annuel (2016)'!$J67)/SUM('PIB_Trimestriel_Brut (2005)'!$F40:$I40)</f>
        <v>100.67806385276839</v>
      </c>
      <c r="H65" s="255">
        <f>'PIB_Trimestriel_Brut (2005)'!H40*('PIB_Annuel (2016)'!$J67)/SUM('PIB_Trimestriel_Brut (2005)'!$F40:$I40)</f>
        <v>80.262995224326332</v>
      </c>
      <c r="I65" s="255">
        <f>'PIB_Trimestriel_Brut (2005)'!I40*('PIB_Annuel (2016)'!$J67)/SUM('PIB_Trimestriel_Brut (2005)'!$F40:$I40)</f>
        <v>65.975131563713518</v>
      </c>
      <c r="J65" s="255">
        <f>'PIB_Trimestriel_Brut (2005)'!J40*('PIB_Annuel (2016)'!$K67)/SUM('PIB_Trimestriel_Brut (2005)'!$J40:$M40)</f>
        <v>92.665301110961522</v>
      </c>
      <c r="K65" s="255">
        <f>'PIB_Trimestriel_Brut (2005)'!K40*('PIB_Annuel (2016)'!$K67)/SUM('PIB_Trimestriel_Brut (2005)'!$J40:$M40)</f>
        <v>99.211370359882366</v>
      </c>
      <c r="L65" s="255">
        <f>'PIB_Trimestriel_Brut (2005)'!L40*('PIB_Annuel (2016)'!$K67)/SUM('PIB_Trimestriel_Brut (2005)'!$J40:$M40)</f>
        <v>79.292290042140849</v>
      </c>
      <c r="M65" s="255">
        <f>'PIB_Trimestriel_Brut (2005)'!M40*('PIB_Annuel (2016)'!$K67)/SUM('PIB_Trimestriel_Brut (2005)'!$J40:$M40)</f>
        <v>67.706305953724723</v>
      </c>
      <c r="N65" s="255">
        <f>'PIB_Trimestriel_Brut (2005)'!N40*('PIB_Annuel (2016)'!$L67)/SUM('PIB_Trimestriel_Brut (2005)'!$N40:$Q40)</f>
        <v>83.973925008233721</v>
      </c>
      <c r="O65" s="255">
        <f>'PIB_Trimestriel_Brut (2005)'!O40*('PIB_Annuel (2016)'!$L67)/SUM('PIB_Trimestriel_Brut (2005)'!$N40:$Q40)</f>
        <v>97.685670825880081</v>
      </c>
      <c r="P65" s="255">
        <f>'PIB_Trimestriel_Brut (2005)'!P40*('PIB_Annuel (2016)'!$L67)/SUM('PIB_Trimestriel_Brut (2005)'!$N40:$Q40)</f>
        <v>65.913860782931522</v>
      </c>
      <c r="Q65" s="255">
        <f>'PIB_Trimestriel_Brut (2005)'!Q40*('PIB_Annuel (2016)'!$L67)/SUM('PIB_Trimestriel_Brut (2005)'!$N40:$Q40)</f>
        <v>82.165333396450379</v>
      </c>
      <c r="R65" s="255">
        <f>'PIB_Trimestriel_Brut (2005)'!R40*('PIB_Annuel (2016)'!$M67)/SUM('PIB_Trimestriel_Brut (2005)'!$R40:$U40)</f>
        <v>72.293264497753768</v>
      </c>
      <c r="S65" s="255">
        <f>'PIB_Trimestriel_Brut (2005)'!S40*('PIB_Annuel (2016)'!$M67)/SUM('PIB_Trimestriel_Brut (2005)'!$R40:$U40)</f>
        <v>101.58537151436671</v>
      </c>
      <c r="T65" s="255">
        <f>'PIB_Trimestriel_Brut (2005)'!T40*('PIB_Annuel (2016)'!$M67)/SUM('PIB_Trimestriel_Brut (2005)'!$R40:$U40)</f>
        <v>92.717366917593139</v>
      </c>
      <c r="U65" s="255">
        <f>'PIB_Trimestriel_Brut (2005)'!U40*('PIB_Annuel (2016)'!$M67)/SUM('PIB_Trimestriel_Brut (2005)'!$R40:$U40)</f>
        <v>101.13263091155964</v>
      </c>
      <c r="V65" s="255">
        <f>'PIB_Trimestriel_Brut (2005)'!V40*('PIB_Annuel (2016)'!$N67)/SUM('PIB_Trimestriel_Brut (2005)'!$V40:$Y40)</f>
        <v>88.105135537609584</v>
      </c>
      <c r="W65" s="255">
        <f>'PIB_Trimestriel_Brut (2005)'!W40*('PIB_Annuel (2016)'!$N67)/SUM('PIB_Trimestriel_Brut (2005)'!$V40:$Y40)</f>
        <v>102.46354816904419</v>
      </c>
      <c r="X65" s="255">
        <f>'PIB_Trimestriel_Brut (2005)'!X40*('PIB_Annuel (2016)'!$N67)/SUM('PIB_Trimestriel_Brut (2005)'!$V40:$Y40)</f>
        <v>120.76602256711485</v>
      </c>
      <c r="Y65" s="255">
        <f>'PIB_Trimestriel_Brut (2005)'!Y40*('PIB_Annuel (2016)'!$N67)/SUM('PIB_Trimestriel_Brut (2005)'!$V40:$Y40)</f>
        <v>114.76193085499699</v>
      </c>
      <c r="Z65" s="255">
        <f>'PIB_Trimestriel_Brut (2005)'!Z40*('PIB_Annuel (2016)'!$O67)/SUM('PIB_Trimestriel_Brut (2005)'!$Z40:$AC40)</f>
        <v>78.158974124447042</v>
      </c>
      <c r="AA65" s="255">
        <f>'PIB_Trimestriel_Brut (2005)'!AA40*('PIB_Annuel (2016)'!$O67)/SUM('PIB_Trimestriel_Brut (2005)'!$Z40:$AC40)</f>
        <v>95.062590493416323</v>
      </c>
      <c r="AB65" s="255">
        <f>'PIB_Trimestriel_Brut (2005)'!AB40*('PIB_Annuel (2016)'!$O67)/SUM('PIB_Trimestriel_Brut (2005)'!$Z40:$AC40)</f>
        <v>99.514863439936306</v>
      </c>
      <c r="AC65" s="255">
        <f>'PIB_Trimestriel_Brut (2005)'!AC40*('PIB_Annuel (2016)'!$O67)/SUM('PIB_Trimestriel_Brut (2005)'!$Z40:$AC40)</f>
        <v>104.5639622393351</v>
      </c>
      <c r="AD65" s="255">
        <f>'PIB_Trimestriel_Brut (2005)'!AD40*('PIB_Annuel (2016)'!$P67)/SUM('PIB_Trimestriel_Brut (2005)'!$AD40:$AG40)</f>
        <v>101.70035302116293</v>
      </c>
      <c r="AE65" s="255">
        <f>'PIB_Trimestriel_Brut (2005)'!AE40*('PIB_Annuel (2016)'!$P67)/SUM('PIB_Trimestriel_Brut (2005)'!$AD40:$AG40)</f>
        <v>90.030214755660865</v>
      </c>
      <c r="AF65" s="255">
        <f>'PIB_Trimestriel_Brut (2005)'!AF40*('PIB_Annuel (2016)'!$P67)/SUM('PIB_Trimestriel_Brut (2005)'!$AD40:$AG40)</f>
        <v>81.350461620910579</v>
      </c>
      <c r="AG65" s="255">
        <f>'PIB_Trimestriel_Brut (2005)'!AG40*('PIB_Annuel (2016)'!$P67)/SUM('PIB_Trimestriel_Brut (2005)'!$AD40:$AG40)</f>
        <v>107.70017581833906</v>
      </c>
      <c r="AH65" s="255">
        <f>'PIB_Trimestriel_Brut (2005)'!AH40*('PIB_Annuel (2016)'!$Q67)/SUM('PIB_Trimestriel_Brut (2005)'!$AH40:$AK40)</f>
        <v>102.28487755529815</v>
      </c>
      <c r="AI65" s="255">
        <f>'PIB_Trimestriel_Brut (2005)'!AI40*('PIB_Annuel (2016)'!$Q67)/SUM('PIB_Trimestriel_Brut (2005)'!$AH40:$AK40)</f>
        <v>121.0670187096779</v>
      </c>
      <c r="AJ65" s="255">
        <f>'PIB_Trimestriel_Brut (2005)'!AJ40*('PIB_Annuel (2016)'!$Q67)/SUM('PIB_Trimestriel_Brut (2005)'!$AH40:$AK40)</f>
        <v>129.19226345934922</v>
      </c>
      <c r="AK65" s="255">
        <f>'PIB_Trimestriel_Brut (2005)'!AK40*('PIB_Annuel (2016)'!$Q67)/SUM('PIB_Trimestriel_Brut (2005)'!$AH40:$AK40)</f>
        <v>94.174962196670478</v>
      </c>
      <c r="AL65" s="255">
        <f>'PIB_Trimestriel_Brut (2005)'!AL40*('PIB_Annuel (2016)'!$R67)/SUM('PIB_Trimestriel_Brut (2005)'!$AL40:$AO40)</f>
        <v>129.13452091275798</v>
      </c>
      <c r="AM65" s="255">
        <f>'PIB_Trimestriel_Brut (2005)'!AM40*('PIB_Annuel (2016)'!$R67)/SUM('PIB_Trimestriel_Brut (2005)'!$AL40:$AO40)</f>
        <v>142.39424194664343</v>
      </c>
      <c r="AN65" s="255">
        <f>'PIB_Trimestriel_Brut (2005)'!AN40*('PIB_Annuel (2016)'!$R67)/SUM('PIB_Trimestriel_Brut (2005)'!$AL40:$AO40)</f>
        <v>115.43679672364497</v>
      </c>
      <c r="AO65" s="255">
        <f>'PIB_Trimestriel_Brut (2005)'!AO40*('PIB_Annuel (2016)'!$R67)/SUM('PIB_Trimestriel_Brut (2005)'!$AL40:$AO40)</f>
        <v>115.56831531866372</v>
      </c>
      <c r="AP65" s="255">
        <f>'PIB_Trimestriel_Brut (2005)'!AP40*('PIB_Annuel (2016)'!$S67)/SUM('PIB_Trimestriel_Brut (2005)'!$AP40:$AS40)</f>
        <v>98.081215976185874</v>
      </c>
      <c r="AQ65" s="255">
        <f>'PIB_Trimestriel_Brut (2005)'!AQ40*('PIB_Annuel (2016)'!$S67)/SUM('PIB_Trimestriel_Brut (2005)'!$AP40:$AS40)</f>
        <v>120.65942313095874</v>
      </c>
      <c r="AR65" s="255">
        <f>'PIB_Trimestriel_Brut (2005)'!AR40*('PIB_Annuel (2016)'!$S67)/SUM('PIB_Trimestriel_Brut (2005)'!$AP40:$AS40)</f>
        <v>137.62951002727181</v>
      </c>
      <c r="AS65" s="255">
        <f>'PIB_Trimestriel_Brut (2005)'!AS40*('PIB_Annuel (2016)'!$S67)/SUM('PIB_Trimestriel_Brut (2005)'!$AP40:$AS40)</f>
        <v>126.32992449556259</v>
      </c>
      <c r="AT65" s="255">
        <f>'PIB_Trimestriel_Brut (2005)'!AT40*('PIB_Annuel (2016)'!$T67)/SUM('PIB_Trimestriel_Brut (2005)'!$AT40:$AW40)</f>
        <v>119.08616591370902</v>
      </c>
      <c r="AU65" s="255">
        <f>'PIB_Trimestriel_Brut (2005)'!AU40*('PIB_Annuel (2016)'!$T67)/SUM('PIB_Trimestriel_Brut (2005)'!$AT40:$AW40)</f>
        <v>138.83817434658698</v>
      </c>
      <c r="AV65" s="255">
        <f>'PIB_Trimestriel_Brut (2005)'!AV40*('PIB_Annuel (2016)'!$T67)/SUM('PIB_Trimestriel_Brut (2005)'!$AT40:$AW40)</f>
        <v>136.72037926773223</v>
      </c>
      <c r="AW65" s="255">
        <f>'PIB_Trimestriel_Brut (2005)'!AW40*('PIB_Annuel (2016)'!$T67)/SUM('PIB_Trimestriel_Brut (2005)'!$AT40:$AW40)</f>
        <v>144.29447672310422</v>
      </c>
      <c r="AX65" s="255">
        <f>'PIB_Trimestriel_Brut (2005)'!AX40*('PIB_Annuel (2016)'!$U67)/SUM('PIB_Trimestriel_Brut (2005)'!$AX40:$BA40)</f>
        <v>118.87358605928858</v>
      </c>
      <c r="AY65" s="255">
        <f>'PIB_Trimestriel_Brut (2005)'!AY40*('PIB_Annuel (2016)'!$U67)/SUM('PIB_Trimestriel_Brut (2005)'!$AX40:$BA40)</f>
        <v>150.96729256019071</v>
      </c>
      <c r="AZ65" s="255">
        <f>'PIB_Trimestriel_Brut (2005)'!AZ40*('PIB_Annuel (2016)'!$U67)/SUM('PIB_Trimestriel_Brut (2005)'!$AX40:$BA40)</f>
        <v>153.20079463325536</v>
      </c>
      <c r="BA65" s="255">
        <f>'PIB_Trimestriel_Brut (2005)'!BA40*('PIB_Annuel (2016)'!$U67)/SUM('PIB_Trimestriel_Brut (2005)'!$AX40:$BA40)</f>
        <v>130.58730725616732</v>
      </c>
      <c r="BB65" s="255">
        <f>'PIB_Trimestriel_Brut (2005)'!BB40*('PIB_Annuel (2016)'!$V67)/SUM('PIB_Trimestriel_Brut (2005)'!$BB40:$BE40)</f>
        <v>135.27477971437665</v>
      </c>
      <c r="BC65" s="255">
        <f>'PIB_Trimestriel_Brut (2005)'!BC40*('PIB_Annuel (2016)'!$V67)/SUM('PIB_Trimestriel_Brut (2005)'!$BB40:$BE40)</f>
        <v>155.92516667533195</v>
      </c>
      <c r="BD65" s="255">
        <f>'PIB_Trimestriel_Brut (2005)'!BD40*('PIB_Annuel (2016)'!$V67)/SUM('PIB_Trimestriel_Brut (2005)'!$BB40:$BE40)</f>
        <v>163.57191860741784</v>
      </c>
      <c r="BE65" s="255">
        <f>'PIB_Trimestriel_Brut (2005)'!BE40*('PIB_Annuel (2016)'!$V67)/SUM('PIB_Trimestriel_Brut (2005)'!$BB40:$BE40)</f>
        <v>138.57970694056277</v>
      </c>
      <c r="BF65" s="255">
        <f>'PIB_Trimestriel_Brut (2005)'!BF40*('PIB_Annuel (2016)'!$W67)/SUM('PIB_Trimestriel_Brut (2005)'!$BF40:$BI40)</f>
        <v>155.103520547503</v>
      </c>
      <c r="BG65" s="255">
        <f>'PIB_Trimestriel_Brut (2005)'!BG40*('PIB_Annuel (2016)'!$W67)/SUM('PIB_Trimestriel_Brut (2005)'!$BF40:$BI40)</f>
        <v>163.64727773629662</v>
      </c>
      <c r="BH65" s="255">
        <f>'PIB_Trimestriel_Brut (2005)'!BH40*('PIB_Annuel (2016)'!$W67)/SUM('PIB_Trimestriel_Brut (2005)'!$BF40:$BI40)</f>
        <v>157.74924485834785</v>
      </c>
      <c r="BI65" s="255">
        <f>'PIB_Trimestriel_Brut (2005)'!BI40*('PIB_Annuel (2016)'!$W67)/SUM('PIB_Trimestriel_Brut (2005)'!$BF40:$BI40)</f>
        <v>163.25435394578801</v>
      </c>
      <c r="BJ65" s="255">
        <f>'PIB_Trimestriel_Brut (2005)'!BJ40*('PIB_Annuel (2016)'!$X67)/SUM('PIB_Trimestriel_Brut (2005)'!$BJ40:$BM40)</f>
        <v>149.26747080199192</v>
      </c>
      <c r="BK65" s="255">
        <f>'PIB_Trimestriel_Brut (2005)'!BK40*('PIB_Annuel (2016)'!$X67)/SUM('PIB_Trimestriel_Brut (2005)'!$BJ40:$BM40)</f>
        <v>181.86694487434931</v>
      </c>
      <c r="BL65" s="255">
        <f>'PIB_Trimestriel_Brut (2005)'!BL40*('PIB_Annuel (2016)'!$X67)/SUM('PIB_Trimestriel_Brut (2005)'!$BJ40:$BM40)</f>
        <v>199.37112101678053</v>
      </c>
      <c r="BM65" s="255">
        <f>'PIB_Trimestriel_Brut (2005)'!BM40*('PIB_Annuel (2016)'!$X67)/SUM('PIB_Trimestriel_Brut (2005)'!$BJ40:$BM40)</f>
        <v>197.98653532097609</v>
      </c>
      <c r="BN65" s="255">
        <f>'PIB_Trimestriel_Brut (2005)'!BN40*('PIB_Annuel (2016)'!$Y67)/SUM('PIB_Trimestriel_Brut (2005)'!$BN40:$BQ40)</f>
        <v>175.93739143983834</v>
      </c>
      <c r="BO65" s="255">
        <f>'PIB_Trimestriel_Brut (2005)'!BO40*('PIB_Annuel (2016)'!$Y67)/SUM('PIB_Trimestriel_Brut (2005)'!$BN40:$BQ40)</f>
        <v>200.31325560122966</v>
      </c>
      <c r="BP65" s="255">
        <f>'PIB_Trimestriel_Brut (2005)'!BP40*('PIB_Annuel (2016)'!$Y67)/SUM('PIB_Trimestriel_Brut (2005)'!$BN40:$BQ40)</f>
        <v>219.1962929189865</v>
      </c>
      <c r="BQ65" s="255">
        <f>'PIB_Trimestriel_Brut (2005)'!BQ40*('PIB_Annuel (2016)'!$Y67)/SUM('PIB_Trimestriel_Brut (2005)'!$BN40:$BQ40)</f>
        <v>178.4417538208863</v>
      </c>
      <c r="BR65" s="255">
        <f>'PIB_Trimestriel_Brut (2005)'!BR40*('PIB_Annuel (2016)'!$Z67)/SUM('PIB_Trimestriel_Brut (2005)'!$BR40:$BU40)</f>
        <v>160.58623015060053</v>
      </c>
      <c r="BS65" s="255">
        <f>'PIB_Trimestriel_Brut (2005)'!BS40*('PIB_Annuel (2016)'!$Z67)/SUM('PIB_Trimestriel_Brut (2005)'!$BR40:$BU40)</f>
        <v>199.55917919974047</v>
      </c>
      <c r="BT65" s="255">
        <f>'PIB_Trimestriel_Brut (2005)'!BT40*('PIB_Annuel (2016)'!$Z67)/SUM('PIB_Trimestriel_Brut (2005)'!$BR40:$BU40)</f>
        <v>190.37180601327606</v>
      </c>
      <c r="BU65" s="255">
        <f>'PIB_Trimestriel_Brut (2005)'!BU40*('PIB_Annuel (2016)'!$Z67)/SUM('PIB_Trimestriel_Brut (2005)'!$BR40:$BU40)</f>
        <v>196.54478463638296</v>
      </c>
      <c r="BV65" s="170">
        <v>180.72477328085031</v>
      </c>
      <c r="BW65" s="170">
        <v>213.21172468689397</v>
      </c>
      <c r="BX65" s="170">
        <v>195.43868145986221</v>
      </c>
      <c r="BY65" s="170">
        <v>187.75882057239346</v>
      </c>
      <c r="BZ65" s="171">
        <v>183.17246078553958</v>
      </c>
      <c r="CA65" s="171">
        <v>229.42890112067073</v>
      </c>
      <c r="CB65" s="171">
        <v>207.35678625835317</v>
      </c>
      <c r="CC65" s="171">
        <v>172.24785183543668</v>
      </c>
      <c r="CD65" s="171">
        <v>182.03431522282267</v>
      </c>
      <c r="CE65" s="171">
        <v>246.5584392060056</v>
      </c>
      <c r="CF65" s="171">
        <v>265.77626972838988</v>
      </c>
      <c r="CG65" s="171">
        <v>191.36597584278161</v>
      </c>
      <c r="CH65" s="171">
        <v>205.02369498098034</v>
      </c>
      <c r="CI65" s="171">
        <v>255.0590751039289</v>
      </c>
      <c r="CJ65" s="171">
        <v>249.37048683416191</v>
      </c>
      <c r="CK65" s="171">
        <v>184.74674308092892</v>
      </c>
      <c r="CL65" s="171">
        <v>213.45738178980451</v>
      </c>
    </row>
    <row r="66" spans="1:90" ht="15.6" thickTop="1" thickBot="1" x14ac:dyDescent="0.35">
      <c r="A66" s="168" t="s">
        <v>9</v>
      </c>
      <c r="B66" s="256">
        <f>'PIB_Trimestriel_Brut (2005)'!B41*('PIB_Annuel (2016)'!$I69)/SUM('PIB_Trimestriel_Brut (2005)'!$B41:$E41)</f>
        <v>426.12613955363821</v>
      </c>
      <c r="C66" s="256">
        <f>'PIB_Trimestriel_Brut (2005)'!C41*('PIB_Annuel (2016)'!$I69)/SUM('PIB_Trimestriel_Brut (2005)'!$B41:$E41)</f>
        <v>489.44443379261719</v>
      </c>
      <c r="D66" s="256">
        <f>'PIB_Trimestriel_Brut (2005)'!D41*('PIB_Annuel (2016)'!$I69)/SUM('PIB_Trimestriel_Brut (2005)'!$B41:$E41)</f>
        <v>486.08443583954107</v>
      </c>
      <c r="E66" s="256">
        <f>'PIB_Trimestriel_Brut (2005)'!E41*('PIB_Annuel (2016)'!$I69)/SUM('PIB_Trimestriel_Brut (2005)'!$B41:$E41)</f>
        <v>553.11293922593995</v>
      </c>
      <c r="F66" s="256">
        <f>'PIB_Trimestriel_Brut (2005)'!F41*('PIB_Annuel (2016)'!$J69)/SUM('PIB_Trimestriel_Brut (2005)'!$F41:$I41)</f>
        <v>468.89516263916425</v>
      </c>
      <c r="G66" s="256">
        <f>'PIB_Trimestriel_Brut (2005)'!G41*('PIB_Annuel (2016)'!$J69)/SUM('PIB_Trimestriel_Brut (2005)'!$F41:$I41)</f>
        <v>531.09276124740813</v>
      </c>
      <c r="H66" s="256">
        <f>'PIB_Trimestriel_Brut (2005)'!H41*('PIB_Annuel (2016)'!$J69)/SUM('PIB_Trimestriel_Brut (2005)'!$F41:$I41)</f>
        <v>584.92367406101209</v>
      </c>
      <c r="I66" s="256">
        <f>'PIB_Trimestriel_Brut (2005)'!I41*('PIB_Annuel (2016)'!$J69)/SUM('PIB_Trimestriel_Brut (2005)'!$F41:$I41)</f>
        <v>552.56384129588218</v>
      </c>
      <c r="J66" s="256">
        <f>'PIB_Trimestriel_Brut (2005)'!J41*('PIB_Annuel (2016)'!$K69)/SUM('PIB_Trimestriel_Brut (2005)'!$J41:$M41)</f>
        <v>558.63920415228017</v>
      </c>
      <c r="K66" s="256">
        <f>'PIB_Trimestriel_Brut (2005)'!K41*('PIB_Annuel (2016)'!$K69)/SUM('PIB_Trimestriel_Brut (2005)'!$J41:$M41)</f>
        <v>571.41465198960918</v>
      </c>
      <c r="L66" s="256">
        <f>'PIB_Trimestriel_Brut (2005)'!L41*('PIB_Annuel (2016)'!$K69)/SUM('PIB_Trimestriel_Brut (2005)'!$J41:$M41)</f>
        <v>508.5502676362251</v>
      </c>
      <c r="M66" s="256">
        <f>'PIB_Trimestriel_Brut (2005)'!M41*('PIB_Annuel (2016)'!$K69)/SUM('PIB_Trimestriel_Brut (2005)'!$J41:$M41)</f>
        <v>461.98344785751448</v>
      </c>
      <c r="N66" s="256">
        <f>'PIB_Trimestriel_Brut (2005)'!N41*('PIB_Annuel (2016)'!$L69)/SUM('PIB_Trimestriel_Brut (2005)'!$N41:$Q41)</f>
        <v>592.47473999925489</v>
      </c>
      <c r="O66" s="256">
        <f>'PIB_Trimestriel_Brut (2005)'!O41*('PIB_Annuel (2016)'!$L69)/SUM('PIB_Trimestriel_Brut (2005)'!$N41:$Q41)</f>
        <v>578.5270143522481</v>
      </c>
      <c r="P66" s="256">
        <f>'PIB_Trimestriel_Brut (2005)'!P41*('PIB_Annuel (2016)'!$L69)/SUM('PIB_Trimestriel_Brut (2005)'!$N41:$Q41)</f>
        <v>621.17382917761825</v>
      </c>
      <c r="Q66" s="256">
        <f>'PIB_Trimestriel_Brut (2005)'!Q41*('PIB_Annuel (2016)'!$L69)/SUM('PIB_Trimestriel_Brut (2005)'!$N41:$Q41)</f>
        <v>574.57474127162186</v>
      </c>
      <c r="R66" s="256">
        <f>'PIB_Trimestriel_Brut (2005)'!R41*('PIB_Annuel (2016)'!$M69)/SUM('PIB_Trimestriel_Brut (2005)'!$R41:$U41)</f>
        <v>644.61085390672861</v>
      </c>
      <c r="S66" s="256">
        <f>'PIB_Trimestriel_Brut (2005)'!S41*('PIB_Annuel (2016)'!$M69)/SUM('PIB_Trimestriel_Brut (2005)'!$R41:$U41)</f>
        <v>653.9083720937457</v>
      </c>
      <c r="T66" s="256">
        <f>'PIB_Trimestriel_Brut (2005)'!T41*('PIB_Annuel (2016)'!$M69)/SUM('PIB_Trimestriel_Brut (2005)'!$R41:$U41)</f>
        <v>680.04388338093668</v>
      </c>
      <c r="U66" s="256">
        <f>'PIB_Trimestriel_Brut (2005)'!U41*('PIB_Annuel (2016)'!$M69)/SUM('PIB_Trimestriel_Brut (2005)'!$R41:$U41)</f>
        <v>653.76825181769152</v>
      </c>
      <c r="V66" s="256">
        <f>'PIB_Trimestriel_Brut (2005)'!V41*('PIB_Annuel (2016)'!$N69)/SUM('PIB_Trimestriel_Brut (2005)'!$V41:$Y41)</f>
        <v>654.65130763019306</v>
      </c>
      <c r="W66" s="256">
        <f>'PIB_Trimestriel_Brut (2005)'!W41*('PIB_Annuel (2016)'!$N69)/SUM('PIB_Trimestriel_Brut (2005)'!$V41:$Y41)</f>
        <v>725.17638322673884</v>
      </c>
      <c r="X66" s="256">
        <f>'PIB_Trimestriel_Brut (2005)'!X41*('PIB_Annuel (2016)'!$N69)/SUM('PIB_Trimestriel_Brut (2005)'!$V41:$Y41)</f>
        <v>707.02977948348087</v>
      </c>
      <c r="Y66" s="256">
        <f>'PIB_Trimestriel_Brut (2005)'!Y41*('PIB_Annuel (2016)'!$N69)/SUM('PIB_Trimestriel_Brut (2005)'!$V41:$Y41)</f>
        <v>660.84247356878359</v>
      </c>
      <c r="Z66" s="256">
        <f>'PIB_Trimestriel_Brut (2005)'!Z41*('PIB_Annuel (2016)'!$O69)/SUM('PIB_Trimestriel_Brut (2005)'!$Z41:$AC41)</f>
        <v>721.20500651228633</v>
      </c>
      <c r="AA66" s="256">
        <f>'PIB_Trimestriel_Brut (2005)'!AA41*('PIB_Annuel (2016)'!$O69)/SUM('PIB_Trimestriel_Brut (2005)'!$Z41:$AC41)</f>
        <v>700.84436357564891</v>
      </c>
      <c r="AB66" s="256">
        <f>'PIB_Trimestriel_Brut (2005)'!AB41*('PIB_Annuel (2016)'!$O69)/SUM('PIB_Trimestriel_Brut (2005)'!$Z41:$AC41)</f>
        <v>738.23157408079612</v>
      </c>
      <c r="AC66" s="256">
        <f>'PIB_Trimestriel_Brut (2005)'!AC41*('PIB_Annuel (2016)'!$O69)/SUM('PIB_Trimestriel_Brut (2005)'!$Z41:$AC41)</f>
        <v>716.48011670883193</v>
      </c>
      <c r="AD66" s="256">
        <f>'PIB_Trimestriel_Brut (2005)'!AD41*('PIB_Annuel (2016)'!$P69)/SUM('PIB_Trimestriel_Brut (2005)'!$AD41:$AG41)</f>
        <v>784.84865350358211</v>
      </c>
      <c r="AE66" s="256">
        <f>'PIB_Trimestriel_Brut (2005)'!AE41*('PIB_Annuel (2016)'!$P69)/SUM('PIB_Trimestriel_Brut (2005)'!$AD41:$AG41)</f>
        <v>751.14515064666728</v>
      </c>
      <c r="AF66" s="256">
        <f>'PIB_Trimestriel_Brut (2005)'!AF41*('PIB_Annuel (2016)'!$P69)/SUM('PIB_Trimestriel_Brut (2005)'!$AD41:$AG41)</f>
        <v>780.25432823596327</v>
      </c>
      <c r="AG66" s="256">
        <f>'PIB_Trimestriel_Brut (2005)'!AG41*('PIB_Annuel (2016)'!$P69)/SUM('PIB_Trimestriel_Brut (2005)'!$AD41:$AG41)</f>
        <v>819.49246329942127</v>
      </c>
      <c r="AH66" s="256">
        <f>'PIB_Trimestriel_Brut (2005)'!AH41*('PIB_Annuel (2016)'!$Q69)/SUM('PIB_Trimestriel_Brut (2005)'!$AH41:$AK41)</f>
        <v>773.94873322032765</v>
      </c>
      <c r="AI66" s="256">
        <f>'PIB_Trimestriel_Brut (2005)'!AI41*('PIB_Annuel (2016)'!$Q69)/SUM('PIB_Trimestriel_Brut (2005)'!$AH41:$AK41)</f>
        <v>769.82948000627766</v>
      </c>
      <c r="AJ66" s="256">
        <f>'PIB_Trimestriel_Brut (2005)'!AJ41*('PIB_Annuel (2016)'!$Q69)/SUM('PIB_Trimestriel_Brut (2005)'!$AH41:$AK41)</f>
        <v>800.25614006991123</v>
      </c>
      <c r="AK66" s="256">
        <f>'PIB_Trimestriel_Brut (2005)'!AK41*('PIB_Annuel (2016)'!$Q69)/SUM('PIB_Trimestriel_Brut (2005)'!$AH41:$AK41)</f>
        <v>762.576206863469</v>
      </c>
      <c r="AL66" s="256">
        <f>'PIB_Trimestriel_Brut (2005)'!AL41*('PIB_Annuel (2016)'!$R69)/SUM('PIB_Trimestriel_Brut (2005)'!$AL41:$AO41)</f>
        <v>829.19069892895197</v>
      </c>
      <c r="AM66" s="256">
        <f>'PIB_Trimestriel_Brut (2005)'!AM41*('PIB_Annuel (2016)'!$R69)/SUM('PIB_Trimestriel_Brut (2005)'!$AL41:$AO41)</f>
        <v>894.69902296309237</v>
      </c>
      <c r="AN66" s="256">
        <f>'PIB_Trimestriel_Brut (2005)'!AN41*('PIB_Annuel (2016)'!$R69)/SUM('PIB_Trimestriel_Brut (2005)'!$AL41:$AO41)</f>
        <v>840.84402873951387</v>
      </c>
      <c r="AO66" s="256">
        <f>'PIB_Trimestriel_Brut (2005)'!AO41*('PIB_Annuel (2016)'!$R69)/SUM('PIB_Trimestriel_Brut (2005)'!$AL41:$AO41)</f>
        <v>846.8955086306961</v>
      </c>
      <c r="AP66" s="256">
        <f>'PIB_Trimestriel_Brut (2005)'!AP41*('PIB_Annuel (2016)'!$S69)/SUM('PIB_Trimestriel_Brut (2005)'!$AP41:$AS41)</f>
        <v>844.59169708760248</v>
      </c>
      <c r="AQ66" s="256">
        <f>'PIB_Trimestriel_Brut (2005)'!AQ41*('PIB_Annuel (2016)'!$S69)/SUM('PIB_Trimestriel_Brut (2005)'!$AP41:$AS41)</f>
        <v>808.94157028181746</v>
      </c>
      <c r="AR66" s="256">
        <f>'PIB_Trimestriel_Brut (2005)'!AR41*('PIB_Annuel (2016)'!$S69)/SUM('PIB_Trimestriel_Brut (2005)'!$AP41:$AS41)</f>
        <v>923.89635183259441</v>
      </c>
      <c r="AS66" s="256">
        <f>'PIB_Trimestriel_Brut (2005)'!AS41*('PIB_Annuel (2016)'!$S69)/SUM('PIB_Trimestriel_Brut (2005)'!$AP41:$AS41)</f>
        <v>905.27211621512981</v>
      </c>
      <c r="AT66" s="256">
        <f>'PIB_Trimestriel_Brut (2005)'!AT41*('PIB_Annuel (2016)'!$T69)/SUM('PIB_Trimestriel_Brut (2005)'!$AT41:$AW41)</f>
        <v>882.01885272025697</v>
      </c>
      <c r="AU66" s="256">
        <f>'PIB_Trimestriel_Brut (2005)'!AU41*('PIB_Annuel (2016)'!$T69)/SUM('PIB_Trimestriel_Brut (2005)'!$AT41:$AW41)</f>
        <v>903.37127227487633</v>
      </c>
      <c r="AV66" s="256">
        <f>'PIB_Trimestriel_Brut (2005)'!AV41*('PIB_Annuel (2016)'!$T69)/SUM('PIB_Trimestriel_Brut (2005)'!$AT41:$AW41)</f>
        <v>883.76260991216589</v>
      </c>
      <c r="AW66" s="256">
        <f>'PIB_Trimestriel_Brut (2005)'!AW41*('PIB_Annuel (2016)'!$T69)/SUM('PIB_Trimestriel_Brut (2005)'!$AT41:$AW41)</f>
        <v>848.42850650865796</v>
      </c>
      <c r="AX66" s="256">
        <f>'PIB_Trimestriel_Brut (2005)'!AX41*('PIB_Annuel (2016)'!$U69)/SUM('PIB_Trimestriel_Brut (2005)'!$AX41:$BA41)</f>
        <v>985.63692829320485</v>
      </c>
      <c r="AY66" s="256">
        <f>'PIB_Trimestriel_Brut (2005)'!AY41*('PIB_Annuel (2016)'!$U69)/SUM('PIB_Trimestriel_Brut (2005)'!$AX41:$BA41)</f>
        <v>879.65327278043128</v>
      </c>
      <c r="AZ66" s="256">
        <f>'PIB_Trimestriel_Brut (2005)'!AZ41*('PIB_Annuel (2016)'!$U69)/SUM('PIB_Trimestriel_Brut (2005)'!$AX41:$BA41)</f>
        <v>933.8095146511771</v>
      </c>
      <c r="BA66" s="256">
        <f>'PIB_Trimestriel_Brut (2005)'!BA41*('PIB_Annuel (2016)'!$U69)/SUM('PIB_Trimestriel_Brut (2005)'!$AX41:$BA41)</f>
        <v>921.71742052608784</v>
      </c>
      <c r="BB66" s="256">
        <f>'PIB_Trimestriel_Brut (2005)'!BB41*('PIB_Annuel (2016)'!$V69)/SUM('PIB_Trimestriel_Brut (2005)'!$BB41:$BE41)</f>
        <v>1028.6723451135547</v>
      </c>
      <c r="BC66" s="256">
        <f>'PIB_Trimestriel_Brut (2005)'!BC41*('PIB_Annuel (2016)'!$V69)/SUM('PIB_Trimestriel_Brut (2005)'!$BB41:$BE41)</f>
        <v>1057.2453441260966</v>
      </c>
      <c r="BD66" s="256">
        <f>'PIB_Trimestriel_Brut (2005)'!BD41*('PIB_Annuel (2016)'!$V69)/SUM('PIB_Trimestriel_Brut (2005)'!$BB41:$BE41)</f>
        <v>1062.042091842615</v>
      </c>
      <c r="BE66" s="256">
        <f>'PIB_Trimestriel_Brut (2005)'!BE41*('PIB_Annuel (2016)'!$V69)/SUM('PIB_Trimestriel_Brut (2005)'!$BB41:$BE41)</f>
        <v>951.16778453870631</v>
      </c>
      <c r="BF66" s="256">
        <f>'PIB_Trimestriel_Brut (2005)'!BF41*('PIB_Annuel (2016)'!$W69)/SUM('PIB_Trimestriel_Brut (2005)'!$BF41:$BI41)</f>
        <v>1150.2798783439782</v>
      </c>
      <c r="BG66" s="256">
        <f>'PIB_Trimestriel_Brut (2005)'!BG41*('PIB_Annuel (2016)'!$W69)/SUM('PIB_Trimestriel_Brut (2005)'!$BF41:$BI41)</f>
        <v>1065.2936993453441</v>
      </c>
      <c r="BH66" s="256">
        <f>'PIB_Trimestriel_Brut (2005)'!BH41*('PIB_Annuel (2016)'!$W69)/SUM('PIB_Trimestriel_Brut (2005)'!$BF41:$BI41)</f>
        <v>1143.4578088927526</v>
      </c>
      <c r="BI66" s="256">
        <f>'PIB_Trimestriel_Brut (2005)'!BI41*('PIB_Annuel (2016)'!$W69)/SUM('PIB_Trimestriel_Brut (2005)'!$BF41:$BI41)</f>
        <v>1095.7899346363879</v>
      </c>
      <c r="BJ66" s="256">
        <f>'PIB_Trimestriel_Brut (2005)'!BJ41*('PIB_Annuel (2016)'!$X69)/SUM('PIB_Trimestriel_Brut (2005)'!$BJ41:$BM41)</f>
        <v>1191.6703199275853</v>
      </c>
      <c r="BK66" s="256">
        <f>'PIB_Trimestriel_Brut (2005)'!BK41*('PIB_Annuel (2016)'!$X69)/SUM('PIB_Trimestriel_Brut (2005)'!$BJ41:$BM41)</f>
        <v>1164.0051657900958</v>
      </c>
      <c r="BL66" s="256">
        <f>'PIB_Trimestriel_Brut (2005)'!BL41*('PIB_Annuel (2016)'!$X69)/SUM('PIB_Trimestriel_Brut (2005)'!$BJ41:$BM41)</f>
        <v>1128.1293140563973</v>
      </c>
      <c r="BM66" s="256">
        <f>'PIB_Trimestriel_Brut (2005)'!BM41*('PIB_Annuel (2016)'!$X69)/SUM('PIB_Trimestriel_Brut (2005)'!$BJ41:$BM41)</f>
        <v>1134.8907106342631</v>
      </c>
      <c r="BN66" s="256">
        <f>'PIB_Trimestriel_Brut (2005)'!BN41*('PIB_Annuel (2016)'!$Y69)/SUM('PIB_Trimestriel_Brut (2005)'!$BN41:$BQ41)</f>
        <v>1076.3472489326241</v>
      </c>
      <c r="BO66" s="256">
        <f>'PIB_Trimestriel_Brut (2005)'!BO41*('PIB_Annuel (2016)'!$Y69)/SUM('PIB_Trimestriel_Brut (2005)'!$BN41:$BQ41)</f>
        <v>1197.3017325461547</v>
      </c>
      <c r="BP66" s="256">
        <f>'PIB_Trimestriel_Brut (2005)'!BP41*('PIB_Annuel (2016)'!$Y69)/SUM('PIB_Trimestriel_Brut (2005)'!$BN41:$BQ41)</f>
        <v>1238.4750920736278</v>
      </c>
      <c r="BQ66" s="256">
        <f>'PIB_Trimestriel_Brut (2005)'!BQ41*('PIB_Annuel (2016)'!$Y69)/SUM('PIB_Trimestriel_Brut (2005)'!$BN41:$BQ41)</f>
        <v>1266.0646876807439</v>
      </c>
      <c r="BR66" s="256">
        <f>'PIB_Trimestriel_Brut (2005)'!BR41*('PIB_Annuel (2016)'!$Z69)/SUM('PIB_Trimestriel_Brut (2005)'!$BR41:$BU41)</f>
        <v>1155.9553073040979</v>
      </c>
      <c r="BS66" s="256">
        <f>'PIB_Trimestriel_Brut (2005)'!BS41*('PIB_Annuel (2016)'!$Z69)/SUM('PIB_Trimestriel_Brut (2005)'!$BR41:$BU41)</f>
        <v>1253.4290740377485</v>
      </c>
      <c r="BT66" s="256">
        <f>'PIB_Trimestriel_Brut (2005)'!BT41*('PIB_Annuel (2016)'!$Z69)/SUM('PIB_Trimestriel_Brut (2005)'!$BR41:$BU41)</f>
        <v>1204.7710057965953</v>
      </c>
      <c r="BU66" s="256">
        <f>'PIB_Trimestriel_Brut (2005)'!BU41*('PIB_Annuel (2016)'!$Z69)/SUM('PIB_Trimestriel_Brut (2005)'!$BR41:$BU41)</f>
        <v>1231.5996128615582</v>
      </c>
      <c r="BV66" s="175">
        <v>1360.0145694278081</v>
      </c>
      <c r="BW66" s="175">
        <v>1264.5839805938824</v>
      </c>
      <c r="BX66" s="175">
        <v>1194.3748805388504</v>
      </c>
      <c r="BY66" s="175">
        <v>1266.5925694394591</v>
      </c>
      <c r="BZ66" s="176">
        <v>1322.8498855595537</v>
      </c>
      <c r="CA66" s="176">
        <v>1451.1571421342369</v>
      </c>
      <c r="CB66" s="176">
        <v>1388.4317611099939</v>
      </c>
      <c r="CC66" s="176">
        <v>1317.8382111962153</v>
      </c>
      <c r="CD66" s="176">
        <v>1339.0872936849992</v>
      </c>
      <c r="CE66" s="176">
        <v>1485.615246072151</v>
      </c>
      <c r="CF66" s="176">
        <v>1381.6986060936788</v>
      </c>
      <c r="CG66" s="176">
        <v>1331.8378541491704</v>
      </c>
      <c r="CH66" s="176">
        <v>1400.39932791873</v>
      </c>
      <c r="CI66" s="176">
        <v>1407.942512365061</v>
      </c>
      <c r="CJ66" s="176">
        <v>1347.8952028190924</v>
      </c>
      <c r="CK66" s="176">
        <v>1327.6859568971161</v>
      </c>
      <c r="CL66" s="176">
        <v>1453.3154849133746</v>
      </c>
    </row>
    <row r="67" spans="1:90" ht="15" thickTop="1" x14ac:dyDescent="0.3">
      <c r="A67" s="172" t="s">
        <v>229</v>
      </c>
      <c r="B67" s="255">
        <f>'PIB_Trimestriel_Brut (2005)'!B42*('PIB_Annuel (2016)'!$I70)/SUM('PIB_Trimestriel_Brut (2005)'!$B42:$E42)</f>
        <v>58.150234619348574</v>
      </c>
      <c r="C67" s="255">
        <f>'PIB_Trimestriel_Brut (2005)'!C42*('PIB_Annuel (2016)'!$I70)/SUM('PIB_Trimestriel_Brut (2005)'!$B42:$E42)</f>
        <v>62.99071704468016</v>
      </c>
      <c r="D67" s="255">
        <f>'PIB_Trimestriel_Brut (2005)'!D42*('PIB_Annuel (2016)'!$I70)/SUM('PIB_Trimestriel_Brut (2005)'!$B42:$E42)</f>
        <v>76.186817172828867</v>
      </c>
      <c r="E67" s="255">
        <f>'PIB_Trimestriel_Brut (2005)'!E42*('PIB_Annuel (2016)'!$I70)/SUM('PIB_Trimestriel_Brut (2005)'!$B42:$E42)</f>
        <v>100.10305106059195</v>
      </c>
      <c r="F67" s="255">
        <f>'PIB_Trimestriel_Brut (2005)'!F42*('PIB_Annuel (2016)'!$J70)/SUM('PIB_Trimestriel_Brut (2005)'!$F42:$I42)</f>
        <v>98.530431998439241</v>
      </c>
      <c r="G67" s="255">
        <f>'PIB_Trimestriel_Brut (2005)'!G42*('PIB_Annuel (2016)'!$J70)/SUM('PIB_Trimestriel_Brut (2005)'!$F42:$I42)</f>
        <v>108.46338629650786</v>
      </c>
      <c r="H67" s="255">
        <f>'PIB_Trimestriel_Brut (2005)'!H42*('PIB_Annuel (2016)'!$J70)/SUM('PIB_Trimestriel_Brut (2005)'!$F42:$I42)</f>
        <v>124.1186688041921</v>
      </c>
      <c r="I67" s="255">
        <f>'PIB_Trimestriel_Brut (2005)'!I42*('PIB_Annuel (2016)'!$J70)/SUM('PIB_Trimestriel_Brut (2005)'!$F42:$I42)</f>
        <v>140.29119480729176</v>
      </c>
      <c r="J67" s="255">
        <f>'PIB_Trimestriel_Brut (2005)'!J42*('PIB_Annuel (2016)'!$K70)/SUM('PIB_Trimestriel_Brut (2005)'!$J42:$M42)</f>
        <v>113.72825434289423</v>
      </c>
      <c r="K67" s="255">
        <f>'PIB_Trimestriel_Brut (2005)'!K42*('PIB_Annuel (2016)'!$K70)/SUM('PIB_Trimestriel_Brut (2005)'!$J42:$M42)</f>
        <v>94.090982570974603</v>
      </c>
      <c r="L67" s="255">
        <f>'PIB_Trimestriel_Brut (2005)'!L42*('PIB_Annuel (2016)'!$K70)/SUM('PIB_Trimestriel_Brut (2005)'!$J42:$M42)</f>
        <v>84.296001228681931</v>
      </c>
      <c r="M67" s="255">
        <f>'PIB_Trimestriel_Brut (2005)'!M42*('PIB_Annuel (2016)'!$K70)/SUM('PIB_Trimestriel_Brut (2005)'!$J42:$M42)</f>
        <v>74.282826277458909</v>
      </c>
      <c r="N67" s="255">
        <f>'PIB_Trimestriel_Brut (2005)'!N42*('PIB_Annuel (2016)'!$L70)/SUM('PIB_Trimestriel_Brut (2005)'!$N42:$Q42)</f>
        <v>98.853261716804809</v>
      </c>
      <c r="O67" s="255">
        <f>'PIB_Trimestriel_Brut (2005)'!O42*('PIB_Annuel (2016)'!$L70)/SUM('PIB_Trimestriel_Brut (2005)'!$N42:$Q42)</f>
        <v>95.542761062582741</v>
      </c>
      <c r="P67" s="255">
        <f>'PIB_Trimestriel_Brut (2005)'!P42*('PIB_Annuel (2016)'!$L70)/SUM('PIB_Trimestriel_Brut (2005)'!$N42:$Q42)</f>
        <v>100.86152235665099</v>
      </c>
      <c r="Q67" s="255">
        <f>'PIB_Trimestriel_Brut (2005)'!Q42*('PIB_Annuel (2016)'!$L70)/SUM('PIB_Trimestriel_Brut (2005)'!$N42:$Q42)</f>
        <v>101.34086010526723</v>
      </c>
      <c r="R67" s="255">
        <f>'PIB_Trimestriel_Brut (2005)'!R42*('PIB_Annuel (2016)'!$M70)/SUM('PIB_Trimestriel_Brut (2005)'!$R42:$U42)</f>
        <v>123.63539735360129</v>
      </c>
      <c r="S67" s="255">
        <f>'PIB_Trimestriel_Brut (2005)'!S42*('PIB_Annuel (2016)'!$M70)/SUM('PIB_Trimestriel_Brut (2005)'!$R42:$U42)</f>
        <v>119.12160020761291</v>
      </c>
      <c r="T67" s="255">
        <f>'PIB_Trimestriel_Brut (2005)'!T42*('PIB_Annuel (2016)'!$M70)/SUM('PIB_Trimestriel_Brut (2005)'!$R42:$U42)</f>
        <v>125.10653318742686</v>
      </c>
      <c r="U67" s="255">
        <f>'PIB_Trimestriel_Brut (2005)'!U42*('PIB_Annuel (2016)'!$M70)/SUM('PIB_Trimestriel_Brut (2005)'!$R42:$U42)</f>
        <v>124.61084528649469</v>
      </c>
      <c r="V67" s="255">
        <f>'PIB_Trimestriel_Brut (2005)'!V42*('PIB_Annuel (2016)'!$N70)/SUM('PIB_Trimestriel_Brut (2005)'!$V42:$Y42)</f>
        <v>73.563840367938766</v>
      </c>
      <c r="W67" s="255">
        <f>'PIB_Trimestriel_Brut (2005)'!W42*('PIB_Annuel (2016)'!$N70)/SUM('PIB_Trimestriel_Brut (2005)'!$V42:$Y42)</f>
        <v>77.789589787380393</v>
      </c>
      <c r="X67" s="255">
        <f>'PIB_Trimestriel_Brut (2005)'!X42*('PIB_Annuel (2016)'!$N70)/SUM('PIB_Trimestriel_Brut (2005)'!$V42:$Y42)</f>
        <v>106.2052071799914</v>
      </c>
      <c r="Y67" s="255">
        <f>'PIB_Trimestriel_Brut (2005)'!Y42*('PIB_Annuel (2016)'!$N70)/SUM('PIB_Trimestriel_Brut (2005)'!$V42:$Y42)</f>
        <v>104.69959411134523</v>
      </c>
      <c r="Z67" s="255">
        <f>'PIB_Trimestriel_Brut (2005)'!Z42*('PIB_Annuel (2016)'!$O70)/SUM('PIB_Trimestriel_Brut (2005)'!$Z42:$AC42)</f>
        <v>96.582351556571837</v>
      </c>
      <c r="AA67" s="255">
        <f>'PIB_Trimestriel_Brut (2005)'!AA42*('PIB_Annuel (2016)'!$O70)/SUM('PIB_Trimestriel_Brut (2005)'!$Z42:$AC42)</f>
        <v>111.05394710799723</v>
      </c>
      <c r="AB67" s="255">
        <f>'PIB_Trimestriel_Brut (2005)'!AB42*('PIB_Annuel (2016)'!$O70)/SUM('PIB_Trimestriel_Brut (2005)'!$Z42:$AC42)</f>
        <v>108.4487324137036</v>
      </c>
      <c r="AC67" s="255">
        <f>'PIB_Trimestriel_Brut (2005)'!AC42*('PIB_Annuel (2016)'!$O70)/SUM('PIB_Trimestriel_Brut (2005)'!$Z42:$AC42)</f>
        <v>141.56933205344731</v>
      </c>
      <c r="AD67" s="255">
        <f>'PIB_Trimestriel_Brut (2005)'!AD42*('PIB_Annuel (2016)'!$P70)/SUM('PIB_Trimestriel_Brut (2005)'!$AD42:$AG42)</f>
        <v>142.33518005127598</v>
      </c>
      <c r="AE67" s="255">
        <f>'PIB_Trimestriel_Brut (2005)'!AE42*('PIB_Annuel (2016)'!$P70)/SUM('PIB_Trimestriel_Brut (2005)'!$AD42:$AG42)</f>
        <v>143.21446001582305</v>
      </c>
      <c r="AF67" s="255">
        <f>'PIB_Trimestriel_Brut (2005)'!AF42*('PIB_Annuel (2016)'!$P70)/SUM('PIB_Trimestriel_Brut (2005)'!$AD42:$AG42)</f>
        <v>143.26153188794191</v>
      </c>
      <c r="AG67" s="255">
        <f>'PIB_Trimestriel_Brut (2005)'!AG42*('PIB_Annuel (2016)'!$P70)/SUM('PIB_Trimestriel_Brut (2005)'!$AD42:$AG42)</f>
        <v>143.05669772220867</v>
      </c>
      <c r="AH67" s="255">
        <f>'PIB_Trimestriel_Brut (2005)'!AH42*('PIB_Annuel (2016)'!$Q70)/SUM('PIB_Trimestriel_Brut (2005)'!$AH42:$AK42)</f>
        <v>123.73209816497607</v>
      </c>
      <c r="AI67" s="255">
        <f>'PIB_Trimestriel_Brut (2005)'!AI42*('PIB_Annuel (2016)'!$Q70)/SUM('PIB_Trimestriel_Brut (2005)'!$AH42:$AK42)</f>
        <v>118.1319307137849</v>
      </c>
      <c r="AJ67" s="255">
        <f>'PIB_Trimestriel_Brut (2005)'!AJ42*('PIB_Annuel (2016)'!$Q70)/SUM('PIB_Trimestriel_Brut (2005)'!$AH42:$AK42)</f>
        <v>125.30231469863732</v>
      </c>
      <c r="AK67" s="255">
        <f>'PIB_Trimestriel_Brut (2005)'!AK42*('PIB_Annuel (2016)'!$Q70)/SUM('PIB_Trimestriel_Brut (2005)'!$AH42:$AK42)</f>
        <v>144.56804811066874</v>
      </c>
      <c r="AL67" s="255">
        <f>'PIB_Trimestriel_Brut (2005)'!AL42*('PIB_Annuel (2016)'!$R70)/SUM('PIB_Trimestriel_Brut (2005)'!$AL42:$AO42)</f>
        <v>177.31685475266309</v>
      </c>
      <c r="AM67" s="255">
        <f>'PIB_Trimestriel_Brut (2005)'!AM42*('PIB_Annuel (2016)'!$R70)/SUM('PIB_Trimestriel_Brut (2005)'!$AL42:$AO42)</f>
        <v>186.77298561378788</v>
      </c>
      <c r="AN67" s="255">
        <f>'PIB_Trimestriel_Brut (2005)'!AN42*('PIB_Annuel (2016)'!$R70)/SUM('PIB_Trimestriel_Brut (2005)'!$AL42:$AO42)</f>
        <v>202.13783163711011</v>
      </c>
      <c r="AO67" s="255">
        <f>'PIB_Trimestriel_Brut (2005)'!AO42*('PIB_Annuel (2016)'!$R70)/SUM('PIB_Trimestriel_Brut (2005)'!$AL42:$AO42)</f>
        <v>203.68840933508471</v>
      </c>
      <c r="AP67" s="255">
        <f>'PIB_Trimestriel_Brut (2005)'!AP42*('PIB_Annuel (2016)'!$S70)/SUM('PIB_Trimestriel_Brut (2005)'!$AP42:$AS42)</f>
        <v>155.18998638611635</v>
      </c>
      <c r="AQ67" s="255">
        <f>'PIB_Trimestriel_Brut (2005)'!AQ42*('PIB_Annuel (2016)'!$S70)/SUM('PIB_Trimestriel_Brut (2005)'!$AP42:$AS42)</f>
        <v>111.95960405327101</v>
      </c>
      <c r="AR67" s="255">
        <f>'PIB_Trimestriel_Brut (2005)'!AR42*('PIB_Annuel (2016)'!$S70)/SUM('PIB_Trimestriel_Brut (2005)'!$AP42:$AS42)</f>
        <v>180.23177490043253</v>
      </c>
      <c r="AS67" s="255">
        <f>'PIB_Trimestriel_Brut (2005)'!AS42*('PIB_Annuel (2016)'!$S70)/SUM('PIB_Trimestriel_Brut (2005)'!$AP42:$AS42)</f>
        <v>194.69177255674435</v>
      </c>
      <c r="AT67" s="255">
        <f>'PIB_Trimestriel_Brut (2005)'!AT42*('PIB_Annuel (2016)'!$T70)/SUM('PIB_Trimestriel_Brut (2005)'!$AT42:$AW42)</f>
        <v>139.3823924469576</v>
      </c>
      <c r="AU67" s="255">
        <f>'PIB_Trimestriel_Brut (2005)'!AU42*('PIB_Annuel (2016)'!$T70)/SUM('PIB_Trimestriel_Brut (2005)'!$AT42:$AW42)</f>
        <v>150.7821136597727</v>
      </c>
      <c r="AV67" s="255">
        <f>'PIB_Trimestriel_Brut (2005)'!AV42*('PIB_Annuel (2016)'!$T70)/SUM('PIB_Trimestriel_Brut (2005)'!$AT42:$AW42)</f>
        <v>151.40861167537727</v>
      </c>
      <c r="AW67" s="255">
        <f>'PIB_Trimestriel_Brut (2005)'!AW42*('PIB_Annuel (2016)'!$T70)/SUM('PIB_Trimestriel_Brut (2005)'!$AT42:$AW42)</f>
        <v>150.52806053978219</v>
      </c>
      <c r="AX67" s="255">
        <f>'PIB_Trimestriel_Brut (2005)'!AX42*('PIB_Annuel (2016)'!$U70)/SUM('PIB_Trimestriel_Brut (2005)'!$AX42:$BA42)</f>
        <v>126.069967264182</v>
      </c>
      <c r="AY67" s="255">
        <f>'PIB_Trimestriel_Brut (2005)'!AY42*('PIB_Annuel (2016)'!$U70)/SUM('PIB_Trimestriel_Brut (2005)'!$AX42:$BA42)</f>
        <v>113.12922066451652</v>
      </c>
      <c r="AZ67" s="255">
        <f>'PIB_Trimestriel_Brut (2005)'!AZ42*('PIB_Annuel (2016)'!$U70)/SUM('PIB_Trimestriel_Brut (2005)'!$AX42:$BA42)</f>
        <v>129.62797857291523</v>
      </c>
      <c r="BA67" s="255">
        <f>'PIB_Trimestriel_Brut (2005)'!BA42*('PIB_Annuel (2016)'!$U70)/SUM('PIB_Trimestriel_Brut (2005)'!$AX42:$BA42)</f>
        <v>131.61718398834896</v>
      </c>
      <c r="BB67" s="255">
        <f>'PIB_Trimestriel_Brut (2005)'!BB42*('PIB_Annuel (2016)'!$V70)/SUM('PIB_Trimestriel_Brut (2005)'!$BB42:$BE42)</f>
        <v>156.80859758437987</v>
      </c>
      <c r="BC67" s="255">
        <f>'PIB_Trimestriel_Brut (2005)'!BC42*('PIB_Annuel (2016)'!$V70)/SUM('PIB_Trimestriel_Brut (2005)'!$BB42:$BE42)</f>
        <v>169.51814417186102</v>
      </c>
      <c r="BD67" s="255">
        <f>'PIB_Trimestriel_Brut (2005)'!BD42*('PIB_Annuel (2016)'!$V70)/SUM('PIB_Trimestriel_Brut (2005)'!$BB42:$BE42)</f>
        <v>186.49864656608477</v>
      </c>
      <c r="BE67" s="255">
        <f>'PIB_Trimestriel_Brut (2005)'!BE42*('PIB_Annuel (2016)'!$V70)/SUM('PIB_Trimestriel_Brut (2005)'!$BB42:$BE42)</f>
        <v>156.61710609515339</v>
      </c>
      <c r="BF67" s="255">
        <f>'PIB_Trimestriel_Brut (2005)'!BF42*('PIB_Annuel (2016)'!$W70)/SUM('PIB_Trimestriel_Brut (2005)'!$BF42:$BI42)</f>
        <v>179.66077883416662</v>
      </c>
      <c r="BG67" s="255">
        <f>'PIB_Trimestriel_Brut (2005)'!BG42*('PIB_Annuel (2016)'!$W70)/SUM('PIB_Trimestriel_Brut (2005)'!$BF42:$BI42)</f>
        <v>170.75538014688485</v>
      </c>
      <c r="BH67" s="255">
        <f>'PIB_Trimestriel_Brut (2005)'!BH42*('PIB_Annuel (2016)'!$W70)/SUM('PIB_Trimestriel_Brut (2005)'!$BF42:$BI42)</f>
        <v>214.46861736725054</v>
      </c>
      <c r="BI67" s="255">
        <f>'PIB_Trimestriel_Brut (2005)'!BI42*('PIB_Annuel (2016)'!$W70)/SUM('PIB_Trimestriel_Brut (2005)'!$BF42:$BI42)</f>
        <v>219.20116617725813</v>
      </c>
      <c r="BJ67" s="255">
        <f>'PIB_Trimestriel_Brut (2005)'!BJ42*('PIB_Annuel (2016)'!$X70)/SUM('PIB_Trimestriel_Brut (2005)'!$BJ42:$BM42)</f>
        <v>207.31415352609923</v>
      </c>
      <c r="BK67" s="255">
        <f>'PIB_Trimestriel_Brut (2005)'!BK42*('PIB_Annuel (2016)'!$X70)/SUM('PIB_Trimestriel_Brut (2005)'!$BJ42:$BM42)</f>
        <v>209.25246877569646</v>
      </c>
      <c r="BL67" s="255">
        <f>'PIB_Trimestriel_Brut (2005)'!BL42*('PIB_Annuel (2016)'!$X70)/SUM('PIB_Trimestriel_Brut (2005)'!$BJ42:$BM42)</f>
        <v>205.23618190385366</v>
      </c>
      <c r="BM67" s="255">
        <f>'PIB_Trimestriel_Brut (2005)'!BM42*('PIB_Annuel (2016)'!$X70)/SUM('PIB_Trimestriel_Brut (2005)'!$BJ42:$BM42)</f>
        <v>163.33811736805492</v>
      </c>
      <c r="BN67" s="255">
        <f>'PIB_Trimestriel_Brut (2005)'!BN42*('PIB_Annuel (2016)'!$Y70)/SUM('PIB_Trimestriel_Brut (2005)'!$BN42:$BQ42)</f>
        <v>157.74729628801447</v>
      </c>
      <c r="BO67" s="255">
        <f>'PIB_Trimestriel_Brut (2005)'!BO42*('PIB_Annuel (2016)'!$Y70)/SUM('PIB_Trimestriel_Brut (2005)'!$BN42:$BQ42)</f>
        <v>237.86599189760781</v>
      </c>
      <c r="BP67" s="255">
        <f>'PIB_Trimestriel_Brut (2005)'!BP42*('PIB_Annuel (2016)'!$Y70)/SUM('PIB_Trimestriel_Brut (2005)'!$BN42:$BQ42)</f>
        <v>182.83009282144943</v>
      </c>
      <c r="BQ67" s="255">
        <f>'PIB_Trimestriel_Brut (2005)'!BQ42*('PIB_Annuel (2016)'!$Y70)/SUM('PIB_Trimestriel_Brut (2005)'!$BN42:$BQ42)</f>
        <v>163.29547509820912</v>
      </c>
      <c r="BR67" s="255">
        <f>'PIB_Trimestriel_Brut (2005)'!BR42*('PIB_Annuel (2016)'!$Z70)/SUM('PIB_Trimestriel_Brut (2005)'!$BR42:$BU42)</f>
        <v>126.63095792307506</v>
      </c>
      <c r="BS67" s="255">
        <f>'PIB_Trimestriel_Brut (2005)'!BS42*('PIB_Annuel (2016)'!$Z70)/SUM('PIB_Trimestriel_Brut (2005)'!$BR42:$BU42)</f>
        <v>187.99696144472</v>
      </c>
      <c r="BT67" s="255">
        <f>'PIB_Trimestriel_Brut (2005)'!BT42*('PIB_Annuel (2016)'!$Z70)/SUM('PIB_Trimestriel_Brut (2005)'!$BR42:$BU42)</f>
        <v>181.01038188546934</v>
      </c>
      <c r="BU67" s="255">
        <f>'PIB_Trimestriel_Brut (2005)'!BU42*('PIB_Annuel (2016)'!$Z70)/SUM('PIB_Trimestriel_Brut (2005)'!$BR42:$BU42)</f>
        <v>203.09669874673543</v>
      </c>
      <c r="BV67" s="170">
        <v>214.23619990159352</v>
      </c>
      <c r="BW67" s="170">
        <v>175.66623369492666</v>
      </c>
      <c r="BX67" s="170">
        <v>147.12749646522323</v>
      </c>
      <c r="BY67" s="170">
        <v>172.45906993825656</v>
      </c>
      <c r="BZ67" s="171">
        <v>170.68619953581441</v>
      </c>
      <c r="CA67" s="171">
        <v>217.26285484956099</v>
      </c>
      <c r="CB67" s="171">
        <v>232.7187466619159</v>
      </c>
      <c r="CC67" s="171">
        <v>251.00919895270877</v>
      </c>
      <c r="CD67" s="171">
        <v>189.91969937933695</v>
      </c>
      <c r="CE67" s="171">
        <v>235.79456732493301</v>
      </c>
      <c r="CF67" s="171">
        <v>232.02988130687049</v>
      </c>
      <c r="CG67" s="171">
        <v>257.52185198885951</v>
      </c>
      <c r="CH67" s="171">
        <v>208.31913171773778</v>
      </c>
      <c r="CI67" s="171">
        <v>77.316553307658353</v>
      </c>
      <c r="CJ67" s="171">
        <v>153.48239162040798</v>
      </c>
      <c r="CK67" s="171">
        <v>154.57092335419574</v>
      </c>
      <c r="CL67" s="171">
        <v>197.72070510156817</v>
      </c>
    </row>
    <row r="68" spans="1:90" x14ac:dyDescent="0.3">
      <c r="A68" s="177" t="s">
        <v>230</v>
      </c>
      <c r="B68" s="255">
        <f>'PIB_Trimestriel_Brut (2005)'!B43*('PIB_Annuel (2016)'!$I71)/SUM('PIB_Trimestriel_Brut (2005)'!$B43:$E43)</f>
        <v>52.377116760710038</v>
      </c>
      <c r="C68" s="255">
        <f>'PIB_Trimestriel_Brut (2005)'!C43*('PIB_Annuel (2016)'!$I71)/SUM('PIB_Trimestriel_Brut (2005)'!$B43:$E43)</f>
        <v>56.728186449460239</v>
      </c>
      <c r="D68" s="255">
        <f>'PIB_Trimestriel_Brut (2005)'!D43*('PIB_Annuel (2016)'!$I71)/SUM('PIB_Trimestriel_Brut (2005)'!$B43:$E43)</f>
        <v>68.79869149387963</v>
      </c>
      <c r="E68" s="255">
        <f>'PIB_Trimestriel_Brut (2005)'!E43*('PIB_Annuel (2016)'!$I71)/SUM('PIB_Trimestriel_Brut (2005)'!$B43:$E43)</f>
        <v>90.555705074979414</v>
      </c>
      <c r="F68" s="255">
        <f>'PIB_Trimestriel_Brut (2005)'!F43*('PIB_Annuel (2016)'!$J71)/SUM('PIB_Trimestriel_Brut (2005)'!$F43:$I43)</f>
        <v>91.717379122012559</v>
      </c>
      <c r="G68" s="255">
        <f>'PIB_Trimestriel_Brut (2005)'!G43*('PIB_Annuel (2016)'!$J71)/SUM('PIB_Trimestriel_Brut (2005)'!$F43:$I43)</f>
        <v>100.98572912989719</v>
      </c>
      <c r="H68" s="255">
        <f>'PIB_Trimestriel_Brut (2005)'!H43*('PIB_Annuel (2016)'!$J71)/SUM('PIB_Trimestriel_Brut (2005)'!$F43:$I43)</f>
        <v>115.76494967524405</v>
      </c>
      <c r="I68" s="255">
        <f>'PIB_Trimestriel_Brut (2005)'!I43*('PIB_Annuel (2016)'!$J71)/SUM('PIB_Trimestriel_Brut (2005)'!$F43:$I43)</f>
        <v>131.38750628847785</v>
      </c>
      <c r="J68" s="255">
        <f>'PIB_Trimestriel_Brut (2005)'!J43*('PIB_Annuel (2016)'!$K71)/SUM('PIB_Trimestriel_Brut (2005)'!$J43:$M43)</f>
        <v>103.98594722701056</v>
      </c>
      <c r="K68" s="255">
        <f>'PIB_Trimestriel_Brut (2005)'!K43*('PIB_Annuel (2016)'!$K71)/SUM('PIB_Trimestriel_Brut (2005)'!$J43:$M43)</f>
        <v>85.890523162627858</v>
      </c>
      <c r="L68" s="255">
        <f>'PIB_Trimestriel_Brut (2005)'!L43*('PIB_Annuel (2016)'!$K71)/SUM('PIB_Trimestriel_Brut (2005)'!$J43:$M43)</f>
        <v>77.06554906754792</v>
      </c>
      <c r="M68" s="255">
        <f>'PIB_Trimestriel_Brut (2005)'!M43*('PIB_Annuel (2016)'!$K71)/SUM('PIB_Trimestriel_Brut (2005)'!$J43:$M43)</f>
        <v>67.782515795796357</v>
      </c>
      <c r="N68" s="255">
        <f>'PIB_Trimestriel_Brut (2005)'!N43*('PIB_Annuel (2016)'!$L71)/SUM('PIB_Trimestriel_Brut (2005)'!$N43:$Q43)</f>
        <v>89.917846184501968</v>
      </c>
      <c r="O68" s="255">
        <f>'PIB_Trimestriel_Brut (2005)'!O43*('PIB_Annuel (2016)'!$L71)/SUM('PIB_Trimestriel_Brut (2005)'!$N43:$Q43)</f>
        <v>86.786365027839466</v>
      </c>
      <c r="P68" s="255">
        <f>'PIB_Trimestriel_Brut (2005)'!P43*('PIB_Annuel (2016)'!$L71)/SUM('PIB_Trimestriel_Brut (2005)'!$N43:$Q43)</f>
        <v>91.367619466234771</v>
      </c>
      <c r="Q68" s="255">
        <f>'PIB_Trimestriel_Brut (2005)'!Q43*('PIB_Annuel (2016)'!$L71)/SUM('PIB_Trimestriel_Brut (2005)'!$N43:$Q43)</f>
        <v>91.984231923383774</v>
      </c>
      <c r="R68" s="255">
        <f>'PIB_Trimestriel_Brut (2005)'!R43*('PIB_Annuel (2016)'!$M71)/SUM('PIB_Trimestriel_Brut (2005)'!$R43:$U43)</f>
        <v>112.31626232682237</v>
      </c>
      <c r="S68" s="255">
        <f>'PIB_Trimestriel_Brut (2005)'!S43*('PIB_Annuel (2016)'!$M71)/SUM('PIB_Trimestriel_Brut (2005)'!$R43:$U43)</f>
        <v>107.86238336299346</v>
      </c>
      <c r="T68" s="255">
        <f>'PIB_Trimestriel_Brut (2005)'!T43*('PIB_Annuel (2016)'!$M71)/SUM('PIB_Trimestriel_Brut (2005)'!$R43:$U43)</f>
        <v>113.15830162574471</v>
      </c>
      <c r="U68" s="255">
        <f>'PIB_Trimestriel_Brut (2005)'!U43*('PIB_Annuel (2016)'!$M71)/SUM('PIB_Trimestriel_Brut (2005)'!$R43:$U43)</f>
        <v>113.13131348940807</v>
      </c>
      <c r="V68" s="255">
        <f>'PIB_Trimestriel_Brut (2005)'!V43*('PIB_Annuel (2016)'!$N71)/SUM('PIB_Trimestriel_Brut (2005)'!$V43:$Y43)</f>
        <v>64.745828150223858</v>
      </c>
      <c r="W68" s="255">
        <f>'PIB_Trimestriel_Brut (2005)'!W43*('PIB_Annuel (2016)'!$N71)/SUM('PIB_Trimestriel_Brut (2005)'!$V43:$Y43)</f>
        <v>68.20132139681256</v>
      </c>
      <c r="X68" s="255">
        <f>'PIB_Trimestriel_Brut (2005)'!X43*('PIB_Annuel (2016)'!$N71)/SUM('PIB_Trimestriel_Brut (2005)'!$V43:$Y43)</f>
        <v>94.096680006028407</v>
      </c>
      <c r="Y68" s="255">
        <f>'PIB_Trimestriel_Brut (2005)'!Y43*('PIB_Annuel (2016)'!$N71)/SUM('PIB_Trimestriel_Brut (2005)'!$V43:$Y43)</f>
        <v>92.946660554083465</v>
      </c>
      <c r="Z68" s="255">
        <f>'PIB_Trimestriel_Brut (2005)'!Z43*('PIB_Annuel (2016)'!$O71)/SUM('PIB_Trimestriel_Brut (2005)'!$Z43:$AC43)</f>
        <v>86.573470833487534</v>
      </c>
      <c r="AA68" s="255">
        <f>'PIB_Trimestriel_Brut (2005)'!AA43*('PIB_Annuel (2016)'!$O71)/SUM('PIB_Trimestriel_Brut (2005)'!$Z43:$AC43)</f>
        <v>99.869231019792821</v>
      </c>
      <c r="AB68" s="255">
        <f>'PIB_Trimestriel_Brut (2005)'!AB43*('PIB_Annuel (2016)'!$O71)/SUM('PIB_Trimestriel_Brut (2005)'!$Z43:$AC43)</f>
        <v>97.305134447768765</v>
      </c>
      <c r="AC68" s="255">
        <f>'PIB_Trimestriel_Brut (2005)'!AC43*('PIB_Annuel (2016)'!$O71)/SUM('PIB_Trimestriel_Brut (2005)'!$Z43:$AC43)</f>
        <v>127.5655950006726</v>
      </c>
      <c r="AD68" s="255">
        <f>'PIB_Trimestriel_Brut (2005)'!AD43*('PIB_Annuel (2016)'!$P71)/SUM('PIB_Trimestriel_Brut (2005)'!$AD43:$AG43)</f>
        <v>129.71320444601918</v>
      </c>
      <c r="AE68" s="255">
        <f>'PIB_Trimestriel_Brut (2005)'!AE43*('PIB_Annuel (2016)'!$P71)/SUM('PIB_Trimestriel_Brut (2005)'!$AD43:$AG43)</f>
        <v>130.65739197186792</v>
      </c>
      <c r="AF68" s="255">
        <f>'PIB_Trimestriel_Brut (2005)'!AF43*('PIB_Annuel (2016)'!$P71)/SUM('PIB_Trimestriel_Brut (2005)'!$AD43:$AG43)</f>
        <v>130.51265465228758</v>
      </c>
      <c r="AG68" s="255">
        <f>'PIB_Trimestriel_Brut (2005)'!AG43*('PIB_Annuel (2016)'!$P71)/SUM('PIB_Trimestriel_Brut (2005)'!$AD43:$AG43)</f>
        <v>130.70820364397093</v>
      </c>
      <c r="AH68" s="255">
        <f>'PIB_Trimestriel_Brut (2005)'!AH43*('PIB_Annuel (2016)'!$Q71)/SUM('PIB_Trimestriel_Brut (2005)'!$AH43:$AK43)</f>
        <v>111.13519037623414</v>
      </c>
      <c r="AI68" s="255">
        <f>'PIB_Trimestriel_Brut (2005)'!AI43*('PIB_Annuel (2016)'!$Q71)/SUM('PIB_Trimestriel_Brut (2005)'!$AH43:$AK43)</f>
        <v>106.26235538845748</v>
      </c>
      <c r="AJ68" s="255">
        <f>'PIB_Trimestriel_Brut (2005)'!AJ43*('PIB_Annuel (2016)'!$Q71)/SUM('PIB_Trimestriel_Brut (2005)'!$AH43:$AK43)</f>
        <v>112.79643734909216</v>
      </c>
      <c r="AK68" s="255">
        <f>'PIB_Trimestriel_Brut (2005)'!AK43*('PIB_Annuel (2016)'!$Q71)/SUM('PIB_Trimestriel_Brut (2005)'!$AH43:$AK43)</f>
        <v>130.49648039769454</v>
      </c>
      <c r="AL68" s="255">
        <f>'PIB_Trimestriel_Brut (2005)'!AL43*('PIB_Annuel (2016)'!$R71)/SUM('PIB_Trimestriel_Brut (2005)'!$AL43:$AO43)</f>
        <v>166.17781685741221</v>
      </c>
      <c r="AM68" s="255">
        <f>'PIB_Trimestriel_Brut (2005)'!AM43*('PIB_Annuel (2016)'!$R71)/SUM('PIB_Trimestriel_Brut (2005)'!$AL43:$AO43)</f>
        <v>174.62973065167074</v>
      </c>
      <c r="AN68" s="255">
        <f>'PIB_Trimestriel_Brut (2005)'!AN43*('PIB_Annuel (2016)'!$R71)/SUM('PIB_Trimestriel_Brut (2005)'!$AL43:$AO43)</f>
        <v>189.21962429235725</v>
      </c>
      <c r="AO68" s="255">
        <f>'PIB_Trimestriel_Brut (2005)'!AO43*('PIB_Annuel (2016)'!$R71)/SUM('PIB_Trimestriel_Brut (2005)'!$AL43:$AO43)</f>
        <v>190.92296500645998</v>
      </c>
      <c r="AP68" s="255">
        <f>'PIB_Trimestriel_Brut (2005)'!AP43*('PIB_Annuel (2016)'!$S71)/SUM('PIB_Trimestriel_Brut (2005)'!$AP43:$AS43)</f>
        <v>141.62926450298008</v>
      </c>
      <c r="AQ68" s="255">
        <f>'PIB_Trimestriel_Brut (2005)'!AQ43*('PIB_Annuel (2016)'!$S71)/SUM('PIB_Trimestriel_Brut (2005)'!$AP43:$AS43)</f>
        <v>101.67044212423507</v>
      </c>
      <c r="AR68" s="255">
        <f>'PIB_Trimestriel_Brut (2005)'!AR43*('PIB_Annuel (2016)'!$S71)/SUM('PIB_Trimestriel_Brut (2005)'!$AP43:$AS43)</f>
        <v>164.78448705730196</v>
      </c>
      <c r="AS68" s="255">
        <f>'PIB_Trimestriel_Brut (2005)'!AS43*('PIB_Annuel (2016)'!$S71)/SUM('PIB_Trimestriel_Brut (2005)'!$AP43:$AS43)</f>
        <v>178.51556722142581</v>
      </c>
      <c r="AT68" s="255">
        <f>'PIB_Trimestriel_Brut (2005)'!AT43*('PIB_Annuel (2016)'!$T71)/SUM('PIB_Trimestriel_Brut (2005)'!$AT43:$AW43)</f>
        <v>125.74368526601353</v>
      </c>
      <c r="AU68" s="255">
        <f>'PIB_Trimestriel_Brut (2005)'!AU43*('PIB_Annuel (2016)'!$T71)/SUM('PIB_Trimestriel_Brut (2005)'!$AT43:$AW43)</f>
        <v>135.92403513115025</v>
      </c>
      <c r="AV68" s="255">
        <f>'PIB_Trimestriel_Brut (2005)'!AV43*('PIB_Annuel (2016)'!$T71)/SUM('PIB_Trimestriel_Brut (2005)'!$AT43:$AW43)</f>
        <v>136.46497709260208</v>
      </c>
      <c r="AW68" s="255">
        <f>'PIB_Trimestriel_Brut (2005)'!AW43*('PIB_Annuel (2016)'!$T71)/SUM('PIB_Trimestriel_Brut (2005)'!$AT43:$AW43)</f>
        <v>136.03773518821791</v>
      </c>
      <c r="AX68" s="255">
        <f>'PIB_Trimestriel_Brut (2005)'!AX43*('PIB_Annuel (2016)'!$U71)/SUM('PIB_Trimestriel_Brut (2005)'!$AX43:$BA43)</f>
        <v>109.51761092875576</v>
      </c>
      <c r="AY68" s="255">
        <f>'PIB_Trimestriel_Brut (2005)'!AY43*('PIB_Annuel (2016)'!$U71)/SUM('PIB_Trimestriel_Brut (2005)'!$AX43:$BA43)</f>
        <v>98.538517089375318</v>
      </c>
      <c r="AZ68" s="255">
        <f>'PIB_Trimestriel_Brut (2005)'!AZ43*('PIB_Annuel (2016)'!$U71)/SUM('PIB_Trimestriel_Brut (2005)'!$AX43:$BA43)</f>
        <v>112.94540066862294</v>
      </c>
      <c r="BA68" s="255">
        <f>'PIB_Trimestriel_Brut (2005)'!BA43*('PIB_Annuel (2016)'!$U71)/SUM('PIB_Trimestriel_Brut (2005)'!$AX43:$BA43)</f>
        <v>114.93110816229184</v>
      </c>
      <c r="BB68" s="255">
        <f>'PIB_Trimestriel_Brut (2005)'!BB43*('PIB_Annuel (2016)'!$V71)/SUM('PIB_Trimestriel_Brut (2005)'!$BB43:$BE43)</f>
        <v>140.8071627925373</v>
      </c>
      <c r="BC68" s="255">
        <f>'PIB_Trimestriel_Brut (2005)'!BC43*('PIB_Annuel (2016)'!$V71)/SUM('PIB_Trimestriel_Brut (2005)'!$BB43:$BE43)</f>
        <v>152.09341747484845</v>
      </c>
      <c r="BD68" s="255">
        <f>'PIB_Trimestriel_Brut (2005)'!BD43*('PIB_Annuel (2016)'!$V71)/SUM('PIB_Trimestriel_Brut (2005)'!$BB43:$BE43)</f>
        <v>167.66187162055238</v>
      </c>
      <c r="BE68" s="255">
        <f>'PIB_Trimestriel_Brut (2005)'!BE43*('PIB_Annuel (2016)'!$V71)/SUM('PIB_Trimestriel_Brut (2005)'!$BB43:$BE43)</f>
        <v>140.82295572128575</v>
      </c>
      <c r="BF68" s="255">
        <f>'PIB_Trimestriel_Brut (2005)'!BF43*('PIB_Annuel (2016)'!$W71)/SUM('PIB_Trimestriel_Brut (2005)'!$BF43:$BI43)</f>
        <v>162.18200592810788</v>
      </c>
      <c r="BG68" s="255">
        <f>'PIB_Trimestriel_Brut (2005)'!BG43*('PIB_Annuel (2016)'!$W71)/SUM('PIB_Trimestriel_Brut (2005)'!$BF43:$BI43)</f>
        <v>154.98330537787069</v>
      </c>
      <c r="BH68" s="255">
        <f>'PIB_Trimestriel_Brut (2005)'!BH43*('PIB_Annuel (2016)'!$W71)/SUM('PIB_Trimestriel_Brut (2005)'!$BF43:$BI43)</f>
        <v>194.78897339350127</v>
      </c>
      <c r="BI68" s="255">
        <f>'PIB_Trimestriel_Brut (2005)'!BI43*('PIB_Annuel (2016)'!$W71)/SUM('PIB_Trimestriel_Brut (2005)'!$BF43:$BI43)</f>
        <v>199.74758806358128</v>
      </c>
      <c r="BJ68" s="255">
        <f>'PIB_Trimestriel_Brut (2005)'!BJ43*('PIB_Annuel (2016)'!$X71)/SUM('PIB_Trimestriel_Brut (2005)'!$BJ43:$BM43)</f>
        <v>188.54269645856675</v>
      </c>
      <c r="BK68" s="255">
        <f>'PIB_Trimestriel_Brut (2005)'!BK43*('PIB_Annuel (2016)'!$X71)/SUM('PIB_Trimestriel_Brut (2005)'!$BJ43:$BM43)</f>
        <v>190.29398962985951</v>
      </c>
      <c r="BL68" s="255">
        <f>'PIB_Trimestriel_Brut (2005)'!BL43*('PIB_Annuel (2016)'!$X71)/SUM('PIB_Trimestriel_Brut (2005)'!$BJ43:$BM43)</f>
        <v>186.4167710319808</v>
      </c>
      <c r="BM68" s="255">
        <f>'PIB_Trimestriel_Brut (2005)'!BM43*('PIB_Annuel (2016)'!$X71)/SUM('PIB_Trimestriel_Brut (2005)'!$BJ43:$BM43)</f>
        <v>146.72320174308499</v>
      </c>
      <c r="BN68" s="255">
        <f>'PIB_Trimestriel_Brut (2005)'!BN43*('PIB_Annuel (2016)'!$Y71)/SUM('PIB_Trimestriel_Brut (2005)'!$BN43:$BQ43)</f>
        <v>140.07500098304087</v>
      </c>
      <c r="BO68" s="255">
        <f>'PIB_Trimestriel_Brut (2005)'!BO43*('PIB_Annuel (2016)'!$Y71)/SUM('PIB_Trimestriel_Brut (2005)'!$BN43:$BQ43)</f>
        <v>212.86825471652762</v>
      </c>
      <c r="BP68" s="255">
        <f>'PIB_Trimestriel_Brut (2005)'!BP43*('PIB_Annuel (2016)'!$Y71)/SUM('PIB_Trimestriel_Brut (2005)'!$BN43:$BQ43)</f>
        <v>161.21634536361168</v>
      </c>
      <c r="BQ68" s="255">
        <f>'PIB_Trimestriel_Brut (2005)'!BQ43*('PIB_Annuel (2016)'!$Y71)/SUM('PIB_Trimestriel_Brut (2005)'!$BN43:$BQ43)</f>
        <v>142.77899827032198</v>
      </c>
      <c r="BR68" s="255">
        <f>'PIB_Trimestriel_Brut (2005)'!BR43*('PIB_Annuel (2016)'!$Z71)/SUM('PIB_Trimestriel_Brut (2005)'!$BR43:$BU43)</f>
        <v>116.79639652959985</v>
      </c>
      <c r="BS68" s="255">
        <f>'PIB_Trimestriel_Brut (2005)'!BS43*('PIB_Annuel (2016)'!$Z71)/SUM('PIB_Trimestriel_Brut (2005)'!$BR43:$BU43)</f>
        <v>175.63302656662162</v>
      </c>
      <c r="BT68" s="255">
        <f>'PIB_Trimestriel_Brut (2005)'!BT43*('PIB_Annuel (2016)'!$Z71)/SUM('PIB_Trimestriel_Brut (2005)'!$BR43:$BU43)</f>
        <v>169.03574139116648</v>
      </c>
      <c r="BU68" s="255">
        <f>'PIB_Trimestriel_Brut (2005)'!BU43*('PIB_Annuel (2016)'!$Z71)/SUM('PIB_Trimestriel_Brut (2005)'!$BR43:$BU43)</f>
        <v>190.95483551261205</v>
      </c>
      <c r="BV68" s="170">
        <v>201.74594145782254</v>
      </c>
      <c r="BW68" s="170">
        <v>162.33091624395894</v>
      </c>
      <c r="BX68" s="170">
        <v>132.96495196918352</v>
      </c>
      <c r="BY68" s="170">
        <v>162.98219032903498</v>
      </c>
      <c r="BZ68" s="171">
        <v>160.51065314809426</v>
      </c>
      <c r="CA68" s="171">
        <v>206.10081516044576</v>
      </c>
      <c r="CB68" s="171">
        <v>221.56246162894305</v>
      </c>
      <c r="CC68" s="171">
        <v>241.56007006251701</v>
      </c>
      <c r="CD68" s="171">
        <v>180.4539704484383</v>
      </c>
      <c r="CE68" s="171">
        <v>224.53750035315977</v>
      </c>
      <c r="CF68" s="171">
        <v>219.92415287944834</v>
      </c>
      <c r="CG68" s="171">
        <v>247.04937631895353</v>
      </c>
      <c r="CH68" s="171">
        <v>197.37477617927723</v>
      </c>
      <c r="CI68" s="171">
        <v>64.821025681974461</v>
      </c>
      <c r="CJ68" s="171">
        <v>138.56110577204214</v>
      </c>
      <c r="CK68" s="171">
        <v>142.81309236670603</v>
      </c>
      <c r="CL68" s="171">
        <v>185.56167624937257</v>
      </c>
    </row>
    <row r="69" spans="1:90" x14ac:dyDescent="0.3">
      <c r="A69" s="178" t="s">
        <v>231</v>
      </c>
      <c r="B69" s="255">
        <f>'PIB_Trimestriel_Brut (2005)'!B44*('PIB_Annuel (2016)'!$I72)/SUM('PIB_Trimestriel_Brut (2005)'!$B44:$E44)</f>
        <v>138.78873664951405</v>
      </c>
      <c r="C69" s="255">
        <f>'PIB_Trimestriel_Brut (2005)'!C44*('PIB_Annuel (2016)'!$I72)/SUM('PIB_Trimestriel_Brut (2005)'!$B44:$E44)</f>
        <v>163.15466520554295</v>
      </c>
      <c r="D69" s="255">
        <f>'PIB_Trimestriel_Brut (2005)'!D44*('PIB_Annuel (2016)'!$I72)/SUM('PIB_Trimestriel_Brut (2005)'!$B44:$E44)</f>
        <v>145.41036160442101</v>
      </c>
      <c r="E69" s="255">
        <f>'PIB_Trimestriel_Brut (2005)'!E44*('PIB_Annuel (2016)'!$I72)/SUM('PIB_Trimestriel_Brut (2005)'!$B44:$E44)</f>
        <v>156.70403702855904</v>
      </c>
      <c r="F69" s="255">
        <f>'PIB_Trimestriel_Brut (2005)'!F44*('PIB_Annuel (2016)'!$J72)/SUM('PIB_Trimestriel_Brut (2005)'!$F44:$I44)</f>
        <v>144.32748551280267</v>
      </c>
      <c r="G69" s="255">
        <f>'PIB_Trimestriel_Brut (2005)'!G44*('PIB_Annuel (2016)'!$J72)/SUM('PIB_Trimestriel_Brut (2005)'!$F44:$I44)</f>
        <v>151.65305663162124</v>
      </c>
      <c r="H69" s="255">
        <f>'PIB_Trimestriel_Brut (2005)'!H44*('PIB_Annuel (2016)'!$J72)/SUM('PIB_Trimestriel_Brut (2005)'!$F44:$I44)</f>
        <v>166.44376312412126</v>
      </c>
      <c r="I69" s="255">
        <f>'PIB_Trimestriel_Brut (2005)'!I44*('PIB_Annuel (2016)'!$J72)/SUM('PIB_Trimestriel_Brut (2005)'!$F44:$I44)</f>
        <v>154.91685752341795</v>
      </c>
      <c r="J69" s="255">
        <f>'PIB_Trimestriel_Brut (2005)'!J44*('PIB_Annuel (2016)'!$K72)/SUM('PIB_Trimestriel_Brut (2005)'!$J44:$M44)</f>
        <v>148.71686969430147</v>
      </c>
      <c r="K69" s="255">
        <f>'PIB_Trimestriel_Brut (2005)'!K44*('PIB_Annuel (2016)'!$K72)/SUM('PIB_Trimestriel_Brut (2005)'!$J44:$M44)</f>
        <v>172.11724117403733</v>
      </c>
      <c r="L69" s="255">
        <f>'PIB_Trimestriel_Brut (2005)'!L44*('PIB_Annuel (2016)'!$K72)/SUM('PIB_Trimestriel_Brut (2005)'!$J44:$M44)</f>
        <v>162.20198991481325</v>
      </c>
      <c r="M69" s="255">
        <f>'PIB_Trimestriel_Brut (2005)'!M44*('PIB_Annuel (2016)'!$K72)/SUM('PIB_Trimestriel_Brut (2005)'!$J44:$M44)</f>
        <v>158.34606614817704</v>
      </c>
      <c r="N69" s="255">
        <f>'PIB_Trimestriel_Brut (2005)'!N44*('PIB_Annuel (2016)'!$L72)/SUM('PIB_Trimestriel_Brut (2005)'!$N44:$Q44)</f>
        <v>197.39155116682332</v>
      </c>
      <c r="O69" s="255">
        <f>'PIB_Trimestriel_Brut (2005)'!O44*('PIB_Annuel (2016)'!$L72)/SUM('PIB_Trimestriel_Brut (2005)'!$N44:$Q44)</f>
        <v>188.25278747470662</v>
      </c>
      <c r="P69" s="255">
        <f>'PIB_Trimestriel_Brut (2005)'!P44*('PIB_Annuel (2016)'!$L72)/SUM('PIB_Trimestriel_Brut (2005)'!$N44:$Q44)</f>
        <v>185.97092973190072</v>
      </c>
      <c r="Q69" s="255">
        <f>'PIB_Trimestriel_Brut (2005)'!Q44*('PIB_Annuel (2016)'!$L72)/SUM('PIB_Trimestriel_Brut (2005)'!$N44:$Q44)</f>
        <v>192.28839560164792</v>
      </c>
      <c r="R69" s="255">
        <f>'PIB_Trimestriel_Brut (2005)'!R44*('PIB_Annuel (2016)'!$M72)/SUM('PIB_Trimestriel_Brut (2005)'!$R44:$U44)</f>
        <v>217.38912217160788</v>
      </c>
      <c r="S69" s="255">
        <f>'PIB_Trimestriel_Brut (2005)'!S44*('PIB_Annuel (2016)'!$M72)/SUM('PIB_Trimestriel_Brut (2005)'!$R44:$U44)</f>
        <v>207.48541722636912</v>
      </c>
      <c r="T69" s="255">
        <f>'PIB_Trimestriel_Brut (2005)'!T44*('PIB_Annuel (2016)'!$M72)/SUM('PIB_Trimestriel_Brut (2005)'!$R44:$U44)</f>
        <v>189.80812064583498</v>
      </c>
      <c r="U69" s="255">
        <f>'PIB_Trimestriel_Brut (2005)'!U44*('PIB_Annuel (2016)'!$M72)/SUM('PIB_Trimestriel_Brut (2005)'!$R44:$U44)</f>
        <v>209.59447669779496</v>
      </c>
      <c r="V69" s="255">
        <f>'PIB_Trimestriel_Brut (2005)'!V44*('PIB_Annuel (2016)'!$N72)/SUM('PIB_Trimestriel_Brut (2005)'!$V44:$Y44)</f>
        <v>200.55020451468408</v>
      </c>
      <c r="W69" s="255">
        <f>'PIB_Trimestriel_Brut (2005)'!W44*('PIB_Annuel (2016)'!$N72)/SUM('PIB_Trimestriel_Brut (2005)'!$V44:$Y44)</f>
        <v>199.08871755875842</v>
      </c>
      <c r="X69" s="255">
        <f>'PIB_Trimestriel_Brut (2005)'!X44*('PIB_Annuel (2016)'!$N72)/SUM('PIB_Trimestriel_Brut (2005)'!$V44:$Y44)</f>
        <v>195.2356130203022</v>
      </c>
      <c r="Y69" s="255">
        <f>'PIB_Trimestriel_Brut (2005)'!Y44*('PIB_Annuel (2016)'!$N72)/SUM('PIB_Trimestriel_Brut (2005)'!$V44:$Y44)</f>
        <v>203.22863027328557</v>
      </c>
      <c r="Z69" s="255">
        <f>'PIB_Trimestriel_Brut (2005)'!Z44*('PIB_Annuel (2016)'!$O72)/SUM('PIB_Trimestriel_Brut (2005)'!$Z44:$AC44)</f>
        <v>210.74940834286315</v>
      </c>
      <c r="AA69" s="255">
        <f>'PIB_Trimestriel_Brut (2005)'!AA44*('PIB_Annuel (2016)'!$O72)/SUM('PIB_Trimestriel_Brut (2005)'!$Z44:$AC44)</f>
        <v>191.14602987792986</v>
      </c>
      <c r="AB69" s="255">
        <f>'PIB_Trimestriel_Brut (2005)'!AB44*('PIB_Annuel (2016)'!$O72)/SUM('PIB_Trimestriel_Brut (2005)'!$Z44:$AC44)</f>
        <v>195.45247745728841</v>
      </c>
      <c r="AC69" s="255">
        <f>'PIB_Trimestriel_Brut (2005)'!AC44*('PIB_Annuel (2016)'!$O72)/SUM('PIB_Trimestriel_Brut (2005)'!$Z44:$AC44)</f>
        <v>181.78361227894894</v>
      </c>
      <c r="AD69" s="255">
        <f>'PIB_Trimestriel_Brut (2005)'!AD44*('PIB_Annuel (2016)'!$P72)/SUM('PIB_Trimestriel_Brut (2005)'!$AD44:$AG44)</f>
        <v>196.83763982375544</v>
      </c>
      <c r="AE69" s="255">
        <f>'PIB_Trimestriel_Brut (2005)'!AE44*('PIB_Annuel (2016)'!$P72)/SUM('PIB_Trimestriel_Brut (2005)'!$AD44:$AG44)</f>
        <v>204.02399470093781</v>
      </c>
      <c r="AF69" s="255">
        <f>'PIB_Trimestriel_Brut (2005)'!AF44*('PIB_Annuel (2016)'!$P72)/SUM('PIB_Trimestriel_Brut (2005)'!$AD44:$AG44)</f>
        <v>186.79108180452445</v>
      </c>
      <c r="AG69" s="255">
        <f>'PIB_Trimestriel_Brut (2005)'!AG44*('PIB_Annuel (2016)'!$P72)/SUM('PIB_Trimestriel_Brut (2005)'!$AD44:$AG44)</f>
        <v>191.52057167515338</v>
      </c>
      <c r="AH69" s="255">
        <f>'PIB_Trimestriel_Brut (2005)'!AH44*('PIB_Annuel (2016)'!$Q72)/SUM('PIB_Trimestriel_Brut (2005)'!$AH44:$AK44)</f>
        <v>218.66111677780722</v>
      </c>
      <c r="AI69" s="255">
        <f>'PIB_Trimestriel_Brut (2005)'!AI44*('PIB_Annuel (2016)'!$Q72)/SUM('PIB_Trimestriel_Brut (2005)'!$AH44:$AK44)</f>
        <v>205.91820910245897</v>
      </c>
      <c r="AJ69" s="255">
        <f>'PIB_Trimestriel_Brut (2005)'!AJ44*('PIB_Annuel (2016)'!$Q72)/SUM('PIB_Trimestriel_Brut (2005)'!$AH44:$AK44)</f>
        <v>190.78661488576157</v>
      </c>
      <c r="AK69" s="255">
        <f>'PIB_Trimestriel_Brut (2005)'!AK44*('PIB_Annuel (2016)'!$Q72)/SUM('PIB_Trimestriel_Brut (2005)'!$AH44:$AK44)</f>
        <v>212.36764190729153</v>
      </c>
      <c r="AL69" s="255">
        <f>'PIB_Trimestriel_Brut (2005)'!AL44*('PIB_Annuel (2016)'!$R72)/SUM('PIB_Trimestriel_Brut (2005)'!$AL44:$AO44)</f>
        <v>238.88422057838869</v>
      </c>
      <c r="AM69" s="255">
        <f>'PIB_Trimestriel_Brut (2005)'!AM44*('PIB_Annuel (2016)'!$R72)/SUM('PIB_Trimestriel_Brut (2005)'!$AL44:$AO44)</f>
        <v>248.89251618792332</v>
      </c>
      <c r="AN69" s="255">
        <f>'PIB_Trimestriel_Brut (2005)'!AN44*('PIB_Annuel (2016)'!$R72)/SUM('PIB_Trimestriel_Brut (2005)'!$AL44:$AO44)</f>
        <v>200.23727721501095</v>
      </c>
      <c r="AO69" s="255">
        <f>'PIB_Trimestriel_Brut (2005)'!AO44*('PIB_Annuel (2016)'!$R72)/SUM('PIB_Trimestriel_Brut (2005)'!$AL44:$AO44)</f>
        <v>224.38958464571886</v>
      </c>
      <c r="AP69" s="255">
        <f>'PIB_Trimestriel_Brut (2005)'!AP44*('PIB_Annuel (2016)'!$S72)/SUM('PIB_Trimestriel_Brut (2005)'!$AP44:$AS44)</f>
        <v>266.6396711555978</v>
      </c>
      <c r="AQ69" s="255">
        <f>'PIB_Trimestriel_Brut (2005)'!AQ44*('PIB_Annuel (2016)'!$S72)/SUM('PIB_Trimestriel_Brut (2005)'!$AP44:$AS44)</f>
        <v>271.38285302263051</v>
      </c>
      <c r="AR69" s="255">
        <f>'PIB_Trimestriel_Brut (2005)'!AR44*('PIB_Annuel (2016)'!$S72)/SUM('PIB_Trimestriel_Brut (2005)'!$AP44:$AS44)</f>
        <v>239.87296841449634</v>
      </c>
      <c r="AS69" s="255">
        <f>'PIB_Trimestriel_Brut (2005)'!AS44*('PIB_Annuel (2016)'!$S72)/SUM('PIB_Trimestriel_Brut (2005)'!$AP44:$AS44)</f>
        <v>249.52122650006996</v>
      </c>
      <c r="AT69" s="255">
        <f>'PIB_Trimestriel_Brut (2005)'!AT44*('PIB_Annuel (2016)'!$T72)/SUM('PIB_Trimestriel_Brut (2005)'!$AT44:$AW44)</f>
        <v>260.0448858330443</v>
      </c>
      <c r="AU69" s="255">
        <f>'PIB_Trimestriel_Brut (2005)'!AU44*('PIB_Annuel (2016)'!$T72)/SUM('PIB_Trimestriel_Brut (2005)'!$AT44:$AW44)</f>
        <v>236.9868312360812</v>
      </c>
      <c r="AV69" s="255">
        <f>'PIB_Trimestriel_Brut (2005)'!AV44*('PIB_Annuel (2016)'!$T72)/SUM('PIB_Trimestriel_Brut (2005)'!$AT44:$AW44)</f>
        <v>243.26355581165498</v>
      </c>
      <c r="AW69" s="255">
        <f>'PIB_Trimestriel_Brut (2005)'!AW44*('PIB_Annuel (2016)'!$T72)/SUM('PIB_Trimestriel_Brut (2005)'!$AT44:$AW44)</f>
        <v>283.31493699228315</v>
      </c>
      <c r="AX69" s="255">
        <f>'PIB_Trimestriel_Brut (2005)'!AX44*('PIB_Annuel (2016)'!$U72)/SUM('PIB_Trimestriel_Brut (2005)'!$AX44:$BA44)</f>
        <v>275.40508673975</v>
      </c>
      <c r="AY69" s="255">
        <f>'PIB_Trimestriel_Brut (2005)'!AY44*('PIB_Annuel (2016)'!$U72)/SUM('PIB_Trimestriel_Brut (2005)'!$AX44:$BA44)</f>
        <v>267.80287479140122</v>
      </c>
      <c r="AZ69" s="255">
        <f>'PIB_Trimestriel_Brut (2005)'!AZ44*('PIB_Annuel (2016)'!$U72)/SUM('PIB_Trimestriel_Brut (2005)'!$AX44:$BA44)</f>
        <v>255.59575134707765</v>
      </c>
      <c r="BA69" s="255">
        <f>'PIB_Trimestriel_Brut (2005)'!BA44*('PIB_Annuel (2016)'!$U72)/SUM('PIB_Trimestriel_Brut (2005)'!$AX44:$BA44)</f>
        <v>267.96391443056166</v>
      </c>
      <c r="BB69" s="255">
        <f>'PIB_Trimestriel_Brut (2005)'!BB44*('PIB_Annuel (2016)'!$V72)/SUM('PIB_Trimestriel_Brut (2005)'!$BB44:$BE44)</f>
        <v>323.73477059353598</v>
      </c>
      <c r="BC69" s="255">
        <f>'PIB_Trimestriel_Brut (2005)'!BC44*('PIB_Annuel (2016)'!$V72)/SUM('PIB_Trimestriel_Brut (2005)'!$BB44:$BE44)</f>
        <v>277.06592683957433</v>
      </c>
      <c r="BD69" s="255">
        <f>'PIB_Trimestriel_Brut (2005)'!BD44*('PIB_Annuel (2016)'!$V72)/SUM('PIB_Trimestriel_Brut (2005)'!$BB44:$BE44)</f>
        <v>266.43476180518684</v>
      </c>
      <c r="BE69" s="255">
        <f>'PIB_Trimestriel_Brut (2005)'!BE44*('PIB_Annuel (2016)'!$V72)/SUM('PIB_Trimestriel_Brut (2005)'!$BB44:$BE44)</f>
        <v>281.64138169661254</v>
      </c>
      <c r="BF69" s="255">
        <f>'PIB_Trimestriel_Brut (2005)'!BF44*('PIB_Annuel (2016)'!$W72)/SUM('PIB_Trimestriel_Brut (2005)'!$BF44:$BI44)</f>
        <v>295.7974139208668</v>
      </c>
      <c r="BG69" s="255">
        <f>'PIB_Trimestriel_Brut (2005)'!BG44*('PIB_Annuel (2016)'!$W72)/SUM('PIB_Trimestriel_Brut (2005)'!$BF44:$BI44)</f>
        <v>292.10774349422496</v>
      </c>
      <c r="BH69" s="255">
        <f>'PIB_Trimestriel_Brut (2005)'!BH44*('PIB_Annuel (2016)'!$W72)/SUM('PIB_Trimestriel_Brut (2005)'!$BF44:$BI44)</f>
        <v>302.70454980349081</v>
      </c>
      <c r="BI69" s="255">
        <f>'PIB_Trimestriel_Brut (2005)'!BI44*('PIB_Annuel (2016)'!$W72)/SUM('PIB_Trimestriel_Brut (2005)'!$BF44:$BI44)</f>
        <v>371.51206652307786</v>
      </c>
      <c r="BJ69" s="255">
        <f>'PIB_Trimestriel_Brut (2005)'!BJ44*('PIB_Annuel (2016)'!$X72)/SUM('PIB_Trimestriel_Brut (2005)'!$BJ44:$BM44)</f>
        <v>321.90155561159128</v>
      </c>
      <c r="BK69" s="255">
        <f>'PIB_Trimestriel_Brut (2005)'!BK44*('PIB_Annuel (2016)'!$X72)/SUM('PIB_Trimestriel_Brut (2005)'!$BJ44:$BM44)</f>
        <v>326.13681955639925</v>
      </c>
      <c r="BL69" s="255">
        <f>'PIB_Trimestriel_Brut (2005)'!BL44*('PIB_Annuel (2016)'!$X72)/SUM('PIB_Trimestriel_Brut (2005)'!$BJ44:$BM44)</f>
        <v>309.47781497073396</v>
      </c>
      <c r="BM69" s="255">
        <f>'PIB_Trimestriel_Brut (2005)'!BM44*('PIB_Annuel (2016)'!$X72)/SUM('PIB_Trimestriel_Brut (2005)'!$BJ44:$BM44)</f>
        <v>319.34091013755358</v>
      </c>
      <c r="BN69" s="255">
        <f>'PIB_Trimestriel_Brut (2005)'!BN44*('PIB_Annuel (2016)'!$Y72)/SUM('PIB_Trimestriel_Brut (2005)'!$BN44:$BQ44)</f>
        <v>356.88665054480339</v>
      </c>
      <c r="BO69" s="255">
        <f>'PIB_Trimestriel_Brut (2005)'!BO44*('PIB_Annuel (2016)'!$Y72)/SUM('PIB_Trimestriel_Brut (2005)'!$BN44:$BQ44)</f>
        <v>324.42374121125215</v>
      </c>
      <c r="BP69" s="255">
        <f>'PIB_Trimestriel_Brut (2005)'!BP44*('PIB_Annuel (2016)'!$Y72)/SUM('PIB_Trimestriel_Brut (2005)'!$BN44:$BQ44)</f>
        <v>306.05924325124852</v>
      </c>
      <c r="BQ69" s="255">
        <f>'PIB_Trimestriel_Brut (2005)'!BQ44*('PIB_Annuel (2016)'!$Y72)/SUM('PIB_Trimestriel_Brut (2005)'!$BN44:$BQ44)</f>
        <v>347.49432447088913</v>
      </c>
      <c r="BR69" s="255">
        <f>'PIB_Trimestriel_Brut (2005)'!BR44*('PIB_Annuel (2016)'!$Z72)/SUM('PIB_Trimestriel_Brut (2005)'!$BR44:$BU44)</f>
        <v>354.88951410149662</v>
      </c>
      <c r="BS69" s="255">
        <f>'PIB_Trimestriel_Brut (2005)'!BS44*('PIB_Annuel (2016)'!$Z72)/SUM('PIB_Trimestriel_Brut (2005)'!$BR44:$BU44)</f>
        <v>331.32608098599377</v>
      </c>
      <c r="BT69" s="255">
        <f>'PIB_Trimestriel_Brut (2005)'!BT44*('PIB_Annuel (2016)'!$Z72)/SUM('PIB_Trimestriel_Brut (2005)'!$BR44:$BU44)</f>
        <v>315.77877555624059</v>
      </c>
      <c r="BU69" s="255">
        <f>'PIB_Trimestriel_Brut (2005)'!BU44*('PIB_Annuel (2016)'!$Z72)/SUM('PIB_Trimestriel_Brut (2005)'!$BR44:$BU44)</f>
        <v>343.43062935626921</v>
      </c>
      <c r="BV69" s="170">
        <v>366.52532673628474</v>
      </c>
      <c r="BW69" s="170">
        <v>355.90226373187988</v>
      </c>
      <c r="BX69" s="170">
        <v>330.95015664898301</v>
      </c>
      <c r="BY69" s="170">
        <v>345.26325288285227</v>
      </c>
      <c r="BZ69" s="171">
        <v>361.50195993088221</v>
      </c>
      <c r="CA69" s="171">
        <v>375.38048965420842</v>
      </c>
      <c r="CB69" s="171">
        <v>353.95619135605182</v>
      </c>
      <c r="CC69" s="171">
        <v>329.58535905885776</v>
      </c>
      <c r="CD69" s="171">
        <v>356.78162207921446</v>
      </c>
      <c r="CE69" s="171">
        <v>359.94564443402248</v>
      </c>
      <c r="CF69" s="171">
        <v>334.14876297817915</v>
      </c>
      <c r="CG69" s="171">
        <v>341.89797050858374</v>
      </c>
      <c r="CH69" s="171">
        <v>379.69368463640353</v>
      </c>
      <c r="CI69" s="171">
        <v>387.78723867987037</v>
      </c>
      <c r="CJ69" s="171">
        <v>359.525835367441</v>
      </c>
      <c r="CK69" s="171">
        <v>367.39324131628501</v>
      </c>
      <c r="CL69" s="171">
        <v>406.40697175966534</v>
      </c>
    </row>
    <row r="70" spans="1:90" x14ac:dyDescent="0.3">
      <c r="A70" s="178" t="s">
        <v>232</v>
      </c>
      <c r="B70" s="255">
        <f>'PIB_Trimestriel_Brut (2005)'!B45*('PIB_Annuel (2016)'!$I73)/SUM('PIB_Trimestriel_Brut (2005)'!$B45:$E45)</f>
        <v>108.49920310612265</v>
      </c>
      <c r="C70" s="255">
        <f>'PIB_Trimestriel_Brut (2005)'!C45*('PIB_Annuel (2016)'!$I73)/SUM('PIB_Trimestriel_Brut (2005)'!$B45:$E45)</f>
        <v>129.85004741848124</v>
      </c>
      <c r="D70" s="255">
        <f>'PIB_Trimestriel_Brut (2005)'!D45*('PIB_Annuel (2016)'!$I73)/SUM('PIB_Trimestriel_Brut (2005)'!$B45:$E45)</f>
        <v>128.21873345252757</v>
      </c>
      <c r="E70" s="255">
        <f>'PIB_Trimestriel_Brut (2005)'!E45*('PIB_Annuel (2016)'!$I73)/SUM('PIB_Trimestriel_Brut (2005)'!$B45:$E45)</f>
        <v>127.94800409911244</v>
      </c>
      <c r="F70" s="255">
        <f>'PIB_Trimestriel_Brut (2005)'!F45*('PIB_Annuel (2016)'!$J73)/SUM('PIB_Trimestriel_Brut (2005)'!$F45:$I45)</f>
        <v>95.493752615618007</v>
      </c>
      <c r="G70" s="255">
        <f>'PIB_Trimestriel_Brut (2005)'!G45*('PIB_Annuel (2016)'!$J73)/SUM('PIB_Trimestriel_Brut (2005)'!$F45:$I45)</f>
        <v>120.44527627251502</v>
      </c>
      <c r="H70" s="255">
        <f>'PIB_Trimestriel_Brut (2005)'!H45*('PIB_Annuel (2016)'!$J73)/SUM('PIB_Trimestriel_Brut (2005)'!$F45:$I45)</f>
        <v>136.58491935989557</v>
      </c>
      <c r="I70" s="255">
        <f>'PIB_Trimestriel_Brut (2005)'!I45*('PIB_Annuel (2016)'!$J73)/SUM('PIB_Trimestriel_Brut (2005)'!$F45:$I45)</f>
        <v>136.31381799585503</v>
      </c>
      <c r="J70" s="255">
        <f>'PIB_Trimestriel_Brut (2005)'!J45*('PIB_Annuel (2016)'!$K73)/SUM('PIB_Trimestriel_Brut (2005)'!$J45:$M45)</f>
        <v>129.99404767010853</v>
      </c>
      <c r="K70" s="255">
        <f>'PIB_Trimestriel_Brut (2005)'!K45*('PIB_Annuel (2016)'!$K73)/SUM('PIB_Trimestriel_Brut (2005)'!$J45:$M45)</f>
        <v>144.13963939893762</v>
      </c>
      <c r="L70" s="255">
        <f>'PIB_Trimestriel_Brut (2005)'!L45*('PIB_Annuel (2016)'!$K73)/SUM('PIB_Trimestriel_Brut (2005)'!$J45:$M45)</f>
        <v>138.08428404692162</v>
      </c>
      <c r="M70" s="255">
        <f>'PIB_Trimestriel_Brut (2005)'!M45*('PIB_Annuel (2016)'!$K73)/SUM('PIB_Trimestriel_Brut (2005)'!$J45:$M45)</f>
        <v>111.99674734925782</v>
      </c>
      <c r="N70" s="255">
        <f>'PIB_Trimestriel_Brut (2005)'!N45*('PIB_Annuel (2016)'!$L73)/SUM('PIB_Trimestriel_Brut (2005)'!$N45:$Q45)</f>
        <v>137.52574699848668</v>
      </c>
      <c r="O70" s="255">
        <f>'PIB_Trimestriel_Brut (2005)'!O45*('PIB_Annuel (2016)'!$L73)/SUM('PIB_Trimestriel_Brut (2005)'!$N45:$Q45)</f>
        <v>144.02727051170984</v>
      </c>
      <c r="P70" s="255">
        <f>'PIB_Trimestriel_Brut (2005)'!P45*('PIB_Annuel (2016)'!$L73)/SUM('PIB_Trimestriel_Brut (2005)'!$N45:$Q45)</f>
        <v>145.60806867097392</v>
      </c>
      <c r="Q70" s="255">
        <f>'PIB_Trimestriel_Brut (2005)'!Q45*('PIB_Annuel (2016)'!$L73)/SUM('PIB_Trimestriel_Brut (2005)'!$N45:$Q45)</f>
        <v>146.75110403130466</v>
      </c>
      <c r="R70" s="255">
        <f>'PIB_Trimestriel_Brut (2005)'!R45*('PIB_Annuel (2016)'!$M73)/SUM('PIB_Trimestriel_Brut (2005)'!$R45:$U45)</f>
        <v>141.33224361934586</v>
      </c>
      <c r="S70" s="255">
        <f>'PIB_Trimestriel_Brut (2005)'!S45*('PIB_Annuel (2016)'!$M73)/SUM('PIB_Trimestriel_Brut (2005)'!$R45:$U45)</f>
        <v>145.47414097076395</v>
      </c>
      <c r="T70" s="255">
        <f>'PIB_Trimestriel_Brut (2005)'!T45*('PIB_Annuel (2016)'!$M73)/SUM('PIB_Trimestriel_Brut (2005)'!$R45:$U45)</f>
        <v>158.67416918334712</v>
      </c>
      <c r="U70" s="255">
        <f>'PIB_Trimestriel_Brut (2005)'!U45*('PIB_Annuel (2016)'!$M73)/SUM('PIB_Trimestriel_Brut (2005)'!$R45:$U45)</f>
        <v>173.1793016528739</v>
      </c>
      <c r="V70" s="255">
        <f>'PIB_Trimestriel_Brut (2005)'!V45*('PIB_Annuel (2016)'!$N73)/SUM('PIB_Trimestriel_Brut (2005)'!$V45:$Y45)</f>
        <v>187.94239146333555</v>
      </c>
      <c r="W70" s="255">
        <f>'PIB_Trimestriel_Brut (2005)'!W45*('PIB_Annuel (2016)'!$N73)/SUM('PIB_Trimestriel_Brut (2005)'!$V45:$Y45)</f>
        <v>182.43096813593618</v>
      </c>
      <c r="X70" s="255">
        <f>'PIB_Trimestriel_Brut (2005)'!X45*('PIB_Annuel (2016)'!$N73)/SUM('PIB_Trimestriel_Brut (2005)'!$V45:$Y45)</f>
        <v>190.84884398269944</v>
      </c>
      <c r="Y70" s="255">
        <f>'PIB_Trimestriel_Brut (2005)'!Y45*('PIB_Annuel (2016)'!$N73)/SUM('PIB_Trimestriel_Brut (2005)'!$V45:$Y45)</f>
        <v>170.62378877352683</v>
      </c>
      <c r="Z70" s="255">
        <f>'PIB_Trimestriel_Brut (2005)'!Z45*('PIB_Annuel (2016)'!$O73)/SUM('PIB_Trimestriel_Brut (2005)'!$Z45:$AC45)</f>
        <v>196.23908186808731</v>
      </c>
      <c r="AA70" s="255">
        <f>'PIB_Trimestriel_Brut (2005)'!AA45*('PIB_Annuel (2016)'!$O73)/SUM('PIB_Trimestriel_Brut (2005)'!$Z45:$AC45)</f>
        <v>179.21474342798595</v>
      </c>
      <c r="AB70" s="255">
        <f>'PIB_Trimestriel_Brut (2005)'!AB45*('PIB_Annuel (2016)'!$O73)/SUM('PIB_Trimestriel_Brut (2005)'!$Z45:$AC45)</f>
        <v>209.1341795203767</v>
      </c>
      <c r="AC70" s="255">
        <f>'PIB_Trimestriel_Brut (2005)'!AC45*('PIB_Annuel (2016)'!$O73)/SUM('PIB_Trimestriel_Brut (2005)'!$Z45:$AC45)</f>
        <v>181.97975680569053</v>
      </c>
      <c r="AD70" s="255">
        <f>'PIB_Trimestriel_Brut (2005)'!AD45*('PIB_Annuel (2016)'!$P73)/SUM('PIB_Trimestriel_Brut (2005)'!$AD45:$AG45)</f>
        <v>211.9395415715515</v>
      </c>
      <c r="AE70" s="255">
        <f>'PIB_Trimestriel_Brut (2005)'!AE45*('PIB_Annuel (2016)'!$P73)/SUM('PIB_Trimestriel_Brut (2005)'!$AD45:$AG45)</f>
        <v>199.63910260759994</v>
      </c>
      <c r="AF70" s="255">
        <f>'PIB_Trimestriel_Brut (2005)'!AF45*('PIB_Annuel (2016)'!$P73)/SUM('PIB_Trimestriel_Brut (2005)'!$AD45:$AG45)</f>
        <v>207.77275574740241</v>
      </c>
      <c r="AG70" s="255">
        <f>'PIB_Trimestriel_Brut (2005)'!AG45*('PIB_Annuel (2016)'!$P73)/SUM('PIB_Trimestriel_Brut (2005)'!$AD45:$AG45)</f>
        <v>252.62010654857878</v>
      </c>
      <c r="AH70" s="255">
        <f>'PIB_Trimestriel_Brut (2005)'!AH45*('PIB_Annuel (2016)'!$Q73)/SUM('PIB_Trimestriel_Brut (2005)'!$AH45:$AK45)</f>
        <v>221.46179517773601</v>
      </c>
      <c r="AI70" s="255">
        <f>'PIB_Trimestriel_Brut (2005)'!AI45*('PIB_Annuel (2016)'!$Q73)/SUM('PIB_Trimestriel_Brut (2005)'!$AH45:$AK45)</f>
        <v>236.40121013182701</v>
      </c>
      <c r="AJ70" s="255">
        <f>'PIB_Trimestriel_Brut (2005)'!AJ45*('PIB_Annuel (2016)'!$Q73)/SUM('PIB_Trimestriel_Brut (2005)'!$AH45:$AK45)</f>
        <v>253.60222891476576</v>
      </c>
      <c r="AK70" s="255">
        <f>'PIB_Trimestriel_Brut (2005)'!AK45*('PIB_Annuel (2016)'!$Q73)/SUM('PIB_Trimestriel_Brut (2005)'!$AH45:$AK45)</f>
        <v>202.77862065194296</v>
      </c>
      <c r="AL70" s="255">
        <f>'PIB_Trimestriel_Brut (2005)'!AL45*('PIB_Annuel (2016)'!$R73)/SUM('PIB_Trimestriel_Brut (2005)'!$AL45:$AO45)</f>
        <v>192.80756218372355</v>
      </c>
      <c r="AM70" s="255">
        <f>'PIB_Trimestriel_Brut (2005)'!AM45*('PIB_Annuel (2016)'!$R73)/SUM('PIB_Trimestriel_Brut (2005)'!$AL45:$AO45)</f>
        <v>217.85653144468063</v>
      </c>
      <c r="AN70" s="255">
        <f>'PIB_Trimestriel_Brut (2005)'!AN45*('PIB_Annuel (2016)'!$R73)/SUM('PIB_Trimestriel_Brut (2005)'!$AL45:$AO45)</f>
        <v>215.5977023897737</v>
      </c>
      <c r="AO70" s="255">
        <f>'PIB_Trimestriel_Brut (2005)'!AO45*('PIB_Annuel (2016)'!$R73)/SUM('PIB_Trimestriel_Brut (2005)'!$AL45:$AO45)</f>
        <v>229.6550241703261</v>
      </c>
      <c r="AP70" s="255">
        <f>'PIB_Trimestriel_Brut (2005)'!AP45*('PIB_Annuel (2016)'!$S73)/SUM('PIB_Trimestriel_Brut (2005)'!$AP45:$AS45)</f>
        <v>208.37064480005438</v>
      </c>
      <c r="AQ70" s="255">
        <f>'PIB_Trimestriel_Brut (2005)'!AQ45*('PIB_Annuel (2016)'!$S73)/SUM('PIB_Trimestriel_Brut (2005)'!$AP45:$AS45)</f>
        <v>235.96557806991319</v>
      </c>
      <c r="AR70" s="255">
        <f>'PIB_Trimestriel_Brut (2005)'!AR45*('PIB_Annuel (2016)'!$S73)/SUM('PIB_Trimestriel_Brut (2005)'!$AP45:$AS45)</f>
        <v>248.99834688503171</v>
      </c>
      <c r="AS70" s="255">
        <f>'PIB_Trimestriel_Brut (2005)'!AS45*('PIB_Annuel (2016)'!$S73)/SUM('PIB_Trimestriel_Brut (2005)'!$AP45:$AS45)</f>
        <v>233.89645060084925</v>
      </c>
      <c r="AT70" s="255">
        <f>'PIB_Trimestriel_Brut (2005)'!AT45*('PIB_Annuel (2016)'!$T73)/SUM('PIB_Trimestriel_Brut (2005)'!$AT45:$AW45)</f>
        <v>255.35004170598211</v>
      </c>
      <c r="AU70" s="255">
        <f>'PIB_Trimestriel_Brut (2005)'!AU45*('PIB_Annuel (2016)'!$T73)/SUM('PIB_Trimestriel_Brut (2005)'!$AT45:$AW45)</f>
        <v>253.70366747224955</v>
      </c>
      <c r="AV70" s="255">
        <f>'PIB_Trimestriel_Brut (2005)'!AV45*('PIB_Annuel (2016)'!$T73)/SUM('PIB_Trimestriel_Brut (2005)'!$AT45:$AW45)</f>
        <v>231.49557896468352</v>
      </c>
      <c r="AW70" s="255">
        <f>'PIB_Trimestriel_Brut (2005)'!AW45*('PIB_Annuel (2016)'!$T73)/SUM('PIB_Trimestriel_Brut (2005)'!$AT45:$AW45)</f>
        <v>212.08938458386203</v>
      </c>
      <c r="AX70" s="255">
        <f>'PIB_Trimestriel_Brut (2005)'!AX45*('PIB_Annuel (2016)'!$U73)/SUM('PIB_Trimestriel_Brut (2005)'!$AX45:$BA45)</f>
        <v>285.98552478685679</v>
      </c>
      <c r="AY70" s="255">
        <f>'PIB_Trimestriel_Brut (2005)'!AY45*('PIB_Annuel (2016)'!$U73)/SUM('PIB_Trimestriel_Brut (2005)'!$AX45:$BA45)</f>
        <v>276.55448385299729</v>
      </c>
      <c r="AZ70" s="255">
        <f>'PIB_Trimestriel_Brut (2005)'!AZ45*('PIB_Annuel (2016)'!$U73)/SUM('PIB_Trimestriel_Brut (2005)'!$AX45:$BA45)</f>
        <v>282.83858519937513</v>
      </c>
      <c r="BA70" s="255">
        <f>'PIB_Trimestriel_Brut (2005)'!BA45*('PIB_Annuel (2016)'!$U73)/SUM('PIB_Trimestriel_Brut (2005)'!$AX45:$BA45)</f>
        <v>280.36411916148717</v>
      </c>
      <c r="BB70" s="255">
        <f>'PIB_Trimestriel_Brut (2005)'!BB45*('PIB_Annuel (2016)'!$V73)/SUM('PIB_Trimestriel_Brut (2005)'!$BB45:$BE45)</f>
        <v>308.4767254568153</v>
      </c>
      <c r="BC70" s="255">
        <f>'PIB_Trimestriel_Brut (2005)'!BC45*('PIB_Annuel (2016)'!$V73)/SUM('PIB_Trimestriel_Brut (2005)'!$BB45:$BE45)</f>
        <v>328.28060766035611</v>
      </c>
      <c r="BD70" s="255">
        <f>'PIB_Trimestriel_Brut (2005)'!BD45*('PIB_Annuel (2016)'!$V73)/SUM('PIB_Trimestriel_Brut (2005)'!$BB45:$BE45)</f>
        <v>316.17995617399578</v>
      </c>
      <c r="BE70" s="255">
        <f>'PIB_Trimestriel_Brut (2005)'!BE45*('PIB_Annuel (2016)'!$V73)/SUM('PIB_Trimestriel_Brut (2005)'!$BB45:$BE45)</f>
        <v>289.58912263869485</v>
      </c>
      <c r="BF70" s="255">
        <f>'PIB_Trimestriel_Brut (2005)'!BF45*('PIB_Annuel (2016)'!$W73)/SUM('PIB_Trimestriel_Brut (2005)'!$BF45:$BI45)</f>
        <v>341.49141003181398</v>
      </c>
      <c r="BG70" s="255">
        <f>'PIB_Trimestriel_Brut (2005)'!BG45*('PIB_Annuel (2016)'!$W73)/SUM('PIB_Trimestriel_Brut (2005)'!$BF45:$BI45)</f>
        <v>344.10829631613569</v>
      </c>
      <c r="BH70" s="255">
        <f>'PIB_Trimestriel_Brut (2005)'!BH45*('PIB_Annuel (2016)'!$W73)/SUM('PIB_Trimestriel_Brut (2005)'!$BF45:$BI45)</f>
        <v>317.22259815675841</v>
      </c>
      <c r="BI70" s="255">
        <f>'PIB_Trimestriel_Brut (2005)'!BI45*('PIB_Annuel (2016)'!$W73)/SUM('PIB_Trimestriel_Brut (2005)'!$BF45:$BI45)</f>
        <v>271.94298609893764</v>
      </c>
      <c r="BJ70" s="255">
        <f>'PIB_Trimestriel_Brut (2005)'!BJ45*('PIB_Annuel (2016)'!$X73)/SUM('PIB_Trimestriel_Brut (2005)'!$BJ45:$BM45)</f>
        <v>375.5315289792826</v>
      </c>
      <c r="BK70" s="255">
        <f>'PIB_Trimestriel_Brut (2005)'!BK45*('PIB_Annuel (2016)'!$X73)/SUM('PIB_Trimestriel_Brut (2005)'!$BJ45:$BM45)</f>
        <v>329.33952162640986</v>
      </c>
      <c r="BL70" s="255">
        <f>'PIB_Trimestriel_Brut (2005)'!BL45*('PIB_Annuel (2016)'!$X73)/SUM('PIB_Trimestriel_Brut (2005)'!$BJ45:$BM45)</f>
        <v>300.3524162672378</v>
      </c>
      <c r="BM70" s="255">
        <f>'PIB_Trimestriel_Brut (2005)'!BM45*('PIB_Annuel (2016)'!$X73)/SUM('PIB_Trimestriel_Brut (2005)'!$BJ45:$BM45)</f>
        <v>325.52636336515303</v>
      </c>
      <c r="BN70" s="255">
        <f>'PIB_Trimestriel_Brut (2005)'!BN45*('PIB_Annuel (2016)'!$Y73)/SUM('PIB_Trimestriel_Brut (2005)'!$BN45:$BQ45)</f>
        <v>294.55200789804695</v>
      </c>
      <c r="BO70" s="255">
        <f>'PIB_Trimestriel_Brut (2005)'!BO45*('PIB_Annuel (2016)'!$Y73)/SUM('PIB_Trimestriel_Brut (2005)'!$BN45:$BQ45)</f>
        <v>356.42755626749062</v>
      </c>
      <c r="BP70" s="255">
        <f>'PIB_Trimestriel_Brut (2005)'!BP45*('PIB_Annuel (2016)'!$Y73)/SUM('PIB_Trimestriel_Brut (2005)'!$BN45:$BQ45)</f>
        <v>397.9047936423259</v>
      </c>
      <c r="BQ70" s="255">
        <f>'PIB_Trimestriel_Brut (2005)'!BQ45*('PIB_Annuel (2016)'!$Y73)/SUM('PIB_Trimestriel_Brut (2005)'!$BN45:$BQ45)</f>
        <v>348.94281390579357</v>
      </c>
      <c r="BR70" s="255">
        <f>'PIB_Trimestriel_Brut (2005)'!BR45*('PIB_Annuel (2016)'!$Z73)/SUM('PIB_Trimestriel_Brut (2005)'!$BR45:$BU45)</f>
        <v>345.07160346411609</v>
      </c>
      <c r="BS70" s="255">
        <f>'PIB_Trimestriel_Brut (2005)'!BS45*('PIB_Annuel (2016)'!$Z73)/SUM('PIB_Trimestriel_Brut (2005)'!$BR45:$BU45)</f>
        <v>362.5577750687458</v>
      </c>
      <c r="BT70" s="255">
        <f>'PIB_Trimestriel_Brut (2005)'!BT45*('PIB_Annuel (2016)'!$Z73)/SUM('PIB_Trimestriel_Brut (2005)'!$BR45:$BU45)</f>
        <v>364.31889197948777</v>
      </c>
      <c r="BU70" s="255">
        <f>'PIB_Trimestriel_Brut (2005)'!BU45*('PIB_Annuel (2016)'!$Z73)/SUM('PIB_Trimestriel_Brut (2005)'!$BR45:$BU45)</f>
        <v>356.27172948765036</v>
      </c>
      <c r="BV70" s="170">
        <v>413.1543726619808</v>
      </c>
      <c r="BW70" s="170">
        <v>341.48581063980373</v>
      </c>
      <c r="BX70" s="170">
        <v>297.57880285396845</v>
      </c>
      <c r="BY70" s="170">
        <v>423.49201384424669</v>
      </c>
      <c r="BZ70" s="171">
        <v>416.68711799556718</v>
      </c>
      <c r="CA70" s="171">
        <v>439.99876598848454</v>
      </c>
      <c r="CB70" s="171">
        <v>372.49918855865008</v>
      </c>
      <c r="CC70" s="171">
        <v>388.91992745729794</v>
      </c>
      <c r="CD70" s="171">
        <v>425.22920047651365</v>
      </c>
      <c r="CE70" s="171">
        <v>443.1663369574145</v>
      </c>
      <c r="CF70" s="171">
        <v>362.28314917675561</v>
      </c>
      <c r="CG70" s="171">
        <v>357.72831338931599</v>
      </c>
      <c r="CH70" s="171">
        <v>410.41964659388333</v>
      </c>
      <c r="CI70" s="171">
        <v>476.77768424493581</v>
      </c>
      <c r="CJ70" s="171">
        <v>343.09391519280359</v>
      </c>
      <c r="CK70" s="171">
        <v>396.81375396837711</v>
      </c>
      <c r="CL70" s="171">
        <v>422.83794749973481</v>
      </c>
    </row>
    <row r="71" spans="1:90" x14ac:dyDescent="0.3">
      <c r="A71" s="178" t="s">
        <v>233</v>
      </c>
      <c r="B71" s="255">
        <f>'PIB_Trimestriel_Brut (2005)'!B46*('PIB_Annuel (2016)'!$I74)/SUM('PIB_Trimestriel_Brut (2005)'!$B46:$E46)</f>
        <v>12.618331521780956</v>
      </c>
      <c r="C71" s="255">
        <f>'PIB_Trimestriel_Brut (2005)'!C46*('PIB_Annuel (2016)'!$I74)/SUM('PIB_Trimestriel_Brut (2005)'!$B46:$E46)</f>
        <v>12.847407440265897</v>
      </c>
      <c r="D71" s="255">
        <f>'PIB_Trimestriel_Brut (2005)'!D46*('PIB_Annuel (2016)'!$I74)/SUM('PIB_Trimestriel_Brut (2005)'!$B46:$E46)</f>
        <v>12.492877272361744</v>
      </c>
      <c r="E71" s="255">
        <f>'PIB_Trimestriel_Brut (2005)'!E46*('PIB_Annuel (2016)'!$I74)/SUM('PIB_Trimestriel_Brut (2005)'!$B46:$E46)</f>
        <v>12.532730258747337</v>
      </c>
      <c r="F71" s="255">
        <f>'PIB_Trimestriel_Brut (2005)'!F46*('PIB_Annuel (2016)'!$J74)/SUM('PIB_Trimestriel_Brut (2005)'!$F46:$I46)</f>
        <v>13.625807175202331</v>
      </c>
      <c r="G71" s="255">
        <f>'PIB_Trimestriel_Brut (2005)'!G46*('PIB_Annuel (2016)'!$J74)/SUM('PIB_Trimestriel_Brut (2005)'!$F46:$I46)</f>
        <v>13.062861432491539</v>
      </c>
      <c r="H71" s="255">
        <f>'PIB_Trimestriel_Brut (2005)'!H46*('PIB_Annuel (2016)'!$J74)/SUM('PIB_Trimestriel_Brut (2005)'!$F46:$I46)</f>
        <v>13.055633132812055</v>
      </c>
      <c r="I71" s="255">
        <f>'PIB_Trimestriel_Brut (2005)'!I46*('PIB_Annuel (2016)'!$J74)/SUM('PIB_Trimestriel_Brut (2005)'!$F46:$I46)</f>
        <v>13.161147741383935</v>
      </c>
      <c r="J71" s="255">
        <f>'PIB_Trimestriel_Brut (2005)'!J46*('PIB_Annuel (2016)'!$K74)/SUM('PIB_Trimestriel_Brut (2005)'!$J46:$M46)</f>
        <v>12.05419068828939</v>
      </c>
      <c r="K71" s="255">
        <f>'PIB_Trimestriel_Brut (2005)'!K46*('PIB_Annuel (2016)'!$K74)/SUM('PIB_Trimestriel_Brut (2005)'!$J46:$M46)</f>
        <v>12.033262581571675</v>
      </c>
      <c r="L71" s="255">
        <f>'PIB_Trimestriel_Brut (2005)'!L46*('PIB_Annuel (2016)'!$K74)/SUM('PIB_Trimestriel_Brut (2005)'!$J46:$M46)</f>
        <v>13.033689283253841</v>
      </c>
      <c r="M71" s="255">
        <f>'PIB_Trimestriel_Brut (2005)'!M46*('PIB_Annuel (2016)'!$K74)/SUM('PIB_Trimestriel_Brut (2005)'!$J46:$M46)</f>
        <v>12.918312094737521</v>
      </c>
      <c r="N71" s="255">
        <f>'PIB_Trimestriel_Brut (2005)'!N46*('PIB_Annuel (2016)'!$L74)/SUM('PIB_Trimestriel_Brut (2005)'!$N46:$Q46)</f>
        <v>11.806495399011354</v>
      </c>
      <c r="O71" s="255">
        <f>'PIB_Trimestriel_Brut (2005)'!O46*('PIB_Annuel (2016)'!$L74)/SUM('PIB_Trimestriel_Brut (2005)'!$N46:$Q46)</f>
        <v>12.721888473947049</v>
      </c>
      <c r="P71" s="255">
        <f>'PIB_Trimestriel_Brut (2005)'!P46*('PIB_Annuel (2016)'!$L74)/SUM('PIB_Trimestriel_Brut (2005)'!$N46:$Q46)</f>
        <v>14.947773333756244</v>
      </c>
      <c r="Q71" s="255">
        <f>'PIB_Trimestriel_Brut (2005)'!Q46*('PIB_Annuel (2016)'!$L74)/SUM('PIB_Trimestriel_Brut (2005)'!$N46:$Q46)</f>
        <v>15.259115089467402</v>
      </c>
      <c r="R71" s="255">
        <f>'PIB_Trimestriel_Brut (2005)'!R46*('PIB_Annuel (2016)'!$M74)/SUM('PIB_Trimestriel_Brut (2005)'!$R46:$U46)</f>
        <v>13.892833639242745</v>
      </c>
      <c r="S71" s="255">
        <f>'PIB_Trimestriel_Brut (2005)'!S46*('PIB_Annuel (2016)'!$M74)/SUM('PIB_Trimestriel_Brut (2005)'!$R46:$U46)</f>
        <v>12.801733298969157</v>
      </c>
      <c r="T71" s="255">
        <f>'PIB_Trimestriel_Brut (2005)'!T46*('PIB_Annuel (2016)'!$M74)/SUM('PIB_Trimestriel_Brut (2005)'!$R46:$U46)</f>
        <v>13.364217971491223</v>
      </c>
      <c r="U71" s="255">
        <f>'PIB_Trimestriel_Brut (2005)'!U46*('PIB_Annuel (2016)'!$M74)/SUM('PIB_Trimestriel_Brut (2005)'!$R46:$U46)</f>
        <v>17.226143506346556</v>
      </c>
      <c r="V71" s="255">
        <f>'PIB_Trimestriel_Brut (2005)'!V46*('PIB_Annuel (2016)'!$N74)/SUM('PIB_Trimestriel_Brut (2005)'!$V46:$Y46)</f>
        <v>17.424952459543512</v>
      </c>
      <c r="W71" s="255">
        <f>'PIB_Trimestriel_Brut (2005)'!W46*('PIB_Annuel (2016)'!$N74)/SUM('PIB_Trimestriel_Brut (2005)'!$V46:$Y46)</f>
        <v>16.42399786294072</v>
      </c>
      <c r="X71" s="255">
        <f>'PIB_Trimestriel_Brut (2005)'!X46*('PIB_Annuel (2016)'!$N74)/SUM('PIB_Trimestriel_Brut (2005)'!$V46:$Y46)</f>
        <v>18.523248117279444</v>
      </c>
      <c r="Y71" s="255">
        <f>'PIB_Trimestriel_Brut (2005)'!Y46*('PIB_Annuel (2016)'!$N74)/SUM('PIB_Trimestriel_Brut (2005)'!$V46:$Y46)</f>
        <v>19.148484581490031</v>
      </c>
      <c r="Z71" s="255">
        <f>'PIB_Trimestriel_Brut (2005)'!Z46*('PIB_Annuel (2016)'!$O74)/SUM('PIB_Trimestriel_Brut (2005)'!$Z46:$AC46)</f>
        <v>18.218407374973403</v>
      </c>
      <c r="AA71" s="255">
        <f>'PIB_Trimestriel_Brut (2005)'!AA46*('PIB_Annuel (2016)'!$O74)/SUM('PIB_Trimestriel_Brut (2005)'!$Z46:$AC46)</f>
        <v>18.514699319609338</v>
      </c>
      <c r="AB71" s="255">
        <f>'PIB_Trimestriel_Brut (2005)'!AB46*('PIB_Annuel (2016)'!$O74)/SUM('PIB_Trimestriel_Brut (2005)'!$Z46:$AC46)</f>
        <v>18.825580251060032</v>
      </c>
      <c r="AC71" s="255">
        <f>'PIB_Trimestriel_Brut (2005)'!AC46*('PIB_Annuel (2016)'!$O74)/SUM('PIB_Trimestriel_Brut (2005)'!$Z46:$AC46)</f>
        <v>18.605746877338198</v>
      </c>
      <c r="AD71" s="255">
        <f>'PIB_Trimestriel_Brut (2005)'!AD46*('PIB_Annuel (2016)'!$P74)/SUM('PIB_Trimestriel_Brut (2005)'!$AD46:$AG46)</f>
        <v>19.687113920640446</v>
      </c>
      <c r="AE71" s="255">
        <f>'PIB_Trimestriel_Brut (2005)'!AE46*('PIB_Annuel (2016)'!$P74)/SUM('PIB_Trimestriel_Brut (2005)'!$AD46:$AG46)</f>
        <v>19.717773849134392</v>
      </c>
      <c r="AF71" s="255">
        <f>'PIB_Trimestriel_Brut (2005)'!AF46*('PIB_Annuel (2016)'!$P74)/SUM('PIB_Trimestriel_Brut (2005)'!$AD46:$AG46)</f>
        <v>20.32009157016768</v>
      </c>
      <c r="AG71" s="255">
        <f>'PIB_Trimestriel_Brut (2005)'!AG46*('PIB_Annuel (2016)'!$P74)/SUM('PIB_Trimestriel_Brut (2005)'!$AD46:$AG46)</f>
        <v>21.923182590682259</v>
      </c>
      <c r="AH71" s="255">
        <f>'PIB_Trimestriel_Brut (2005)'!AH46*('PIB_Annuel (2016)'!$Q74)/SUM('PIB_Trimestriel_Brut (2005)'!$AH46:$AK46)</f>
        <v>21.640210616596928</v>
      </c>
      <c r="AI71" s="255">
        <f>'PIB_Trimestriel_Brut (2005)'!AI46*('PIB_Annuel (2016)'!$Q74)/SUM('PIB_Trimestriel_Brut (2005)'!$AH46:$AK46)</f>
        <v>21.345922040031649</v>
      </c>
      <c r="AJ71" s="255">
        <f>'PIB_Trimestriel_Brut (2005)'!AJ46*('PIB_Annuel (2016)'!$Q74)/SUM('PIB_Trimestriel_Brut (2005)'!$AH46:$AK46)</f>
        <v>21.789818939704755</v>
      </c>
      <c r="AK71" s="255">
        <f>'PIB_Trimestriel_Brut (2005)'!AK46*('PIB_Annuel (2016)'!$Q74)/SUM('PIB_Trimestriel_Brut (2005)'!$AH46:$AK46)</f>
        <v>21.294134337125236</v>
      </c>
      <c r="AL71" s="255">
        <f>'PIB_Trimestriel_Brut (2005)'!AL46*('PIB_Annuel (2016)'!$R74)/SUM('PIB_Trimestriel_Brut (2005)'!$AL46:$AO46)</f>
        <v>25.733947158506975</v>
      </c>
      <c r="AM71" s="255">
        <f>'PIB_Trimestriel_Brut (2005)'!AM46*('PIB_Annuel (2016)'!$R74)/SUM('PIB_Trimestriel_Brut (2005)'!$AL46:$AO46)</f>
        <v>23.052736697468141</v>
      </c>
      <c r="AN71" s="255">
        <f>'PIB_Trimestriel_Brut (2005)'!AN46*('PIB_Annuel (2016)'!$R74)/SUM('PIB_Trimestriel_Brut (2005)'!$AL46:$AO46)</f>
        <v>20.568905933730431</v>
      </c>
      <c r="AO71" s="255">
        <f>'PIB_Trimestriel_Brut (2005)'!AO46*('PIB_Annuel (2016)'!$R74)/SUM('PIB_Trimestriel_Brut (2005)'!$AL46:$AO46)</f>
        <v>19.496742020491105</v>
      </c>
      <c r="AP71" s="255">
        <f>'PIB_Trimestriel_Brut (2005)'!AP46*('PIB_Annuel (2016)'!$S74)/SUM('PIB_Trimestriel_Brut (2005)'!$AP46:$AS46)</f>
        <v>22.64617700084769</v>
      </c>
      <c r="AQ71" s="255">
        <f>'PIB_Trimestriel_Brut (2005)'!AQ46*('PIB_Annuel (2016)'!$S74)/SUM('PIB_Trimestriel_Brut (2005)'!$AP46:$AS46)</f>
        <v>22.026861490356115</v>
      </c>
      <c r="AR71" s="255">
        <f>'PIB_Trimestriel_Brut (2005)'!AR46*('PIB_Annuel (2016)'!$S74)/SUM('PIB_Trimestriel_Brut (2005)'!$AP46:$AS46)</f>
        <v>22.603605745121826</v>
      </c>
      <c r="AS71" s="255">
        <f>'PIB_Trimestriel_Brut (2005)'!AS46*('PIB_Annuel (2016)'!$S74)/SUM('PIB_Trimestriel_Brut (2005)'!$AP46:$AS46)</f>
        <v>24.718790690243413</v>
      </c>
      <c r="AT71" s="255">
        <f>'PIB_Trimestriel_Brut (2005)'!AT46*('PIB_Annuel (2016)'!$T74)/SUM('PIB_Trimestriel_Brut (2005)'!$AT46:$AW46)</f>
        <v>21.542570441656359</v>
      </c>
      <c r="AU71" s="255">
        <f>'PIB_Trimestriel_Brut (2005)'!AU46*('PIB_Annuel (2016)'!$T74)/SUM('PIB_Trimestriel_Brut (2005)'!$AT46:$AW46)</f>
        <v>22.835048489424249</v>
      </c>
      <c r="AV71" s="255">
        <f>'PIB_Trimestriel_Brut (2005)'!AV46*('PIB_Annuel (2016)'!$T74)/SUM('PIB_Trimestriel_Brut (2005)'!$AT46:$AW46)</f>
        <v>26.276915668475635</v>
      </c>
      <c r="AW71" s="255">
        <f>'PIB_Trimestriel_Brut (2005)'!AW46*('PIB_Annuel (2016)'!$T74)/SUM('PIB_Trimestriel_Brut (2005)'!$AT46:$AW46)</f>
        <v>28.54740885411664</v>
      </c>
      <c r="AX71" s="255">
        <f>'PIB_Trimestriel_Brut (2005)'!AX46*('PIB_Annuel (2016)'!$U74)/SUM('PIB_Trimestriel_Brut (2005)'!$AX46:$BA46)</f>
        <v>29.730282916270397</v>
      </c>
      <c r="AY71" s="255">
        <f>'PIB_Trimestriel_Brut (2005)'!AY46*('PIB_Annuel (2016)'!$U74)/SUM('PIB_Trimestriel_Brut (2005)'!$AX46:$BA46)</f>
        <v>29.906161973542574</v>
      </c>
      <c r="AZ71" s="255">
        <f>'PIB_Trimestriel_Brut (2005)'!AZ46*('PIB_Annuel (2016)'!$U74)/SUM('PIB_Trimestriel_Brut (2005)'!$AX46:$BA46)</f>
        <v>31.910062497817897</v>
      </c>
      <c r="BA71" s="255">
        <f>'PIB_Trimestriel_Brut (2005)'!BA46*('PIB_Annuel (2016)'!$U74)/SUM('PIB_Trimestriel_Brut (2005)'!$AX46:$BA46)</f>
        <v>32.206418580508767</v>
      </c>
      <c r="BB71" s="255">
        <f>'PIB_Trimestriel_Brut (2005)'!BB46*('PIB_Annuel (2016)'!$V74)/SUM('PIB_Trimestriel_Brut (2005)'!$BB46:$BE46)</f>
        <v>31.035362997221313</v>
      </c>
      <c r="BC71" s="255">
        <f>'PIB_Trimestriel_Brut (2005)'!BC46*('PIB_Annuel (2016)'!$V74)/SUM('PIB_Trimestriel_Brut (2005)'!$BB46:$BE46)</f>
        <v>31.558971595463813</v>
      </c>
      <c r="BD71" s="255">
        <f>'PIB_Trimestriel_Brut (2005)'!BD46*('PIB_Annuel (2016)'!$V74)/SUM('PIB_Trimestriel_Brut (2005)'!$BB46:$BE46)</f>
        <v>35.784660638154399</v>
      </c>
      <c r="BE71" s="255">
        <f>'PIB_Trimestriel_Brut (2005)'!BE46*('PIB_Annuel (2016)'!$V74)/SUM('PIB_Trimestriel_Brut (2005)'!$BB46:$BE46)</f>
        <v>37.264121978991639</v>
      </c>
      <c r="BF71" s="255">
        <f>'PIB_Trimestriel_Brut (2005)'!BF46*('PIB_Annuel (2016)'!$W74)/SUM('PIB_Trimestriel_Brut (2005)'!$BF46:$BI46)</f>
        <v>35.669830934455184</v>
      </c>
      <c r="BG71" s="255">
        <f>'PIB_Trimestriel_Brut (2005)'!BG46*('PIB_Annuel (2016)'!$W74)/SUM('PIB_Trimestriel_Brut (2005)'!$BF46:$BI46)</f>
        <v>37.479838817865755</v>
      </c>
      <c r="BH71" s="255">
        <f>'PIB_Trimestriel_Brut (2005)'!BH46*('PIB_Annuel (2016)'!$W74)/SUM('PIB_Trimestriel_Brut (2005)'!$BF46:$BI46)</f>
        <v>39.59762673592018</v>
      </c>
      <c r="BI71" s="255">
        <f>'PIB_Trimestriel_Brut (2005)'!BI46*('PIB_Annuel (2016)'!$W74)/SUM('PIB_Trimestriel_Brut (2005)'!$BF46:$BI46)</f>
        <v>41.730124551385167</v>
      </c>
      <c r="BJ71" s="255">
        <f>'PIB_Trimestriel_Brut (2005)'!BJ46*('PIB_Annuel (2016)'!$X74)/SUM('PIB_Trimestriel_Brut (2005)'!$BJ46:$BM46)</f>
        <v>47.974615325766052</v>
      </c>
      <c r="BK71" s="255">
        <f>'PIB_Trimestriel_Brut (2005)'!BK46*('PIB_Annuel (2016)'!$X74)/SUM('PIB_Trimestriel_Brut (2005)'!$BJ46:$BM46)</f>
        <v>49.189852799713222</v>
      </c>
      <c r="BL71" s="255">
        <f>'PIB_Trimestriel_Brut (2005)'!BL46*('PIB_Annuel (2016)'!$X74)/SUM('PIB_Trimestriel_Brut (2005)'!$BJ46:$BM46)</f>
        <v>48.275762667675735</v>
      </c>
      <c r="BM71" s="255">
        <f>'PIB_Trimestriel_Brut (2005)'!BM46*('PIB_Annuel (2016)'!$X74)/SUM('PIB_Trimestriel_Brut (2005)'!$BJ46:$BM46)</f>
        <v>49.782573112977055</v>
      </c>
      <c r="BN71" s="255">
        <f>'PIB_Trimestriel_Brut (2005)'!BN46*('PIB_Annuel (2016)'!$Y74)/SUM('PIB_Trimestriel_Brut (2005)'!$BN46:$BQ46)</f>
        <v>50.11057639029584</v>
      </c>
      <c r="BO71" s="255">
        <f>'PIB_Trimestriel_Brut (2005)'!BO46*('PIB_Annuel (2016)'!$Y74)/SUM('PIB_Trimestriel_Brut (2005)'!$BN46:$BQ46)</f>
        <v>49.337589361216779</v>
      </c>
      <c r="BP71" s="255">
        <f>'PIB_Trimestriel_Brut (2005)'!BP46*('PIB_Annuel (2016)'!$Y74)/SUM('PIB_Trimestriel_Brut (2005)'!$BN46:$BQ46)</f>
        <v>48.71522564995751</v>
      </c>
      <c r="BQ71" s="255">
        <f>'PIB_Trimestriel_Brut (2005)'!BQ46*('PIB_Annuel (2016)'!$Y74)/SUM('PIB_Trimestriel_Brut (2005)'!$BN46:$BQ46)</f>
        <v>50.280323060400939</v>
      </c>
      <c r="BR71" s="255">
        <f>'PIB_Trimestriel_Brut (2005)'!BR46*('PIB_Annuel (2016)'!$Z74)/SUM('PIB_Trimestriel_Brut (2005)'!$BR46:$BU46)</f>
        <v>50.49940737969073</v>
      </c>
      <c r="BS71" s="255">
        <f>'PIB_Trimestriel_Brut (2005)'!BS46*('PIB_Annuel (2016)'!$Z74)/SUM('PIB_Trimestriel_Brut (2005)'!$BR46:$BU46)</f>
        <v>51.611757967331052</v>
      </c>
      <c r="BT71" s="255">
        <f>'PIB_Trimestriel_Brut (2005)'!BT46*('PIB_Annuel (2016)'!$Z74)/SUM('PIB_Trimestriel_Brut (2005)'!$BR46:$BU46)</f>
        <v>52.577660735611481</v>
      </c>
      <c r="BU71" s="255">
        <f>'PIB_Trimestriel_Brut (2005)'!BU46*('PIB_Annuel (2016)'!$Z74)/SUM('PIB_Trimestriel_Brut (2005)'!$BR46:$BU46)</f>
        <v>53.914173917366746</v>
      </c>
      <c r="BV71" s="170">
        <v>61.313090947046334</v>
      </c>
      <c r="BW71" s="170">
        <v>60.581273923932756</v>
      </c>
      <c r="BX71" s="170">
        <v>58.602787160675653</v>
      </c>
      <c r="BY71" s="170">
        <v>61.31484796834529</v>
      </c>
      <c r="BZ71" s="171">
        <v>52.98326120198486</v>
      </c>
      <c r="CA71" s="171">
        <v>46.021694575460813</v>
      </c>
      <c r="CB71" s="171">
        <v>50.455391074411594</v>
      </c>
      <c r="CC71" s="171">
        <v>52.553653148142715</v>
      </c>
      <c r="CD71" s="171">
        <v>51.543453293357629</v>
      </c>
      <c r="CE71" s="171">
        <v>49.290042536599998</v>
      </c>
      <c r="CF71" s="171">
        <v>48.917905208894517</v>
      </c>
      <c r="CG71" s="171">
        <v>52.284598961147807</v>
      </c>
      <c r="CH71" s="171">
        <v>57.566030709817639</v>
      </c>
      <c r="CI71" s="171">
        <v>52.192234798084783</v>
      </c>
      <c r="CJ71" s="171">
        <v>51.348527257686889</v>
      </c>
      <c r="CK71" s="171">
        <v>52.973207234410694</v>
      </c>
      <c r="CL71" s="171">
        <v>55.278120093645612</v>
      </c>
    </row>
    <row r="72" spans="1:90" x14ac:dyDescent="0.3">
      <c r="A72" s="173" t="s">
        <v>234</v>
      </c>
      <c r="B72" s="255">
        <f>'PIB_Trimestriel_Brut (2005)'!B47*('PIB_Annuel (2016)'!$I75)/SUM('PIB_Trimestriel_Brut (2005)'!$B47:$E47)</f>
        <v>11.387702149197496</v>
      </c>
      <c r="C72" s="255">
        <f>'PIB_Trimestriel_Brut (2005)'!C47*('PIB_Annuel (2016)'!$I75)/SUM('PIB_Trimestriel_Brut (2005)'!$B47:$E47)</f>
        <v>11.61180826159913</v>
      </c>
      <c r="D72" s="255">
        <f>'PIB_Trimestriel_Brut (2005)'!D47*('PIB_Annuel (2016)'!$I75)/SUM('PIB_Trimestriel_Brut (2005)'!$B47:$E47)</f>
        <v>11.755708499089994</v>
      </c>
      <c r="E72" s="255">
        <f>'PIB_Trimestriel_Brut (2005)'!E47*('PIB_Annuel (2016)'!$I75)/SUM('PIB_Trimestriel_Brut (2005)'!$B47:$E47)</f>
        <v>11.808924088606579</v>
      </c>
      <c r="F72" s="255">
        <f>'PIB_Trimestriel_Brut (2005)'!F47*('PIB_Annuel (2016)'!$J75)/SUM('PIB_Trimestriel_Brut (2005)'!$F47:$I47)</f>
        <v>11.696149642325212</v>
      </c>
      <c r="G72" s="255">
        <f>'PIB_Trimestriel_Brut (2005)'!G47*('PIB_Annuel (2016)'!$J75)/SUM('PIB_Trimestriel_Brut (2005)'!$F47:$I47)</f>
        <v>11.909487147889966</v>
      </c>
      <c r="H72" s="255">
        <f>'PIB_Trimestriel_Brut (2005)'!H47*('PIB_Annuel (2016)'!$J75)/SUM('PIB_Trimestriel_Brut (2005)'!$F47:$I47)</f>
        <v>12.305809731143826</v>
      </c>
      <c r="I72" s="255">
        <f>'PIB_Trimestriel_Brut (2005)'!I47*('PIB_Annuel (2016)'!$J75)/SUM('PIB_Trimestriel_Brut (2005)'!$F47:$I47)</f>
        <v>12.404653661826609</v>
      </c>
      <c r="J72" s="255">
        <f>'PIB_Trimestriel_Brut (2005)'!J47*('PIB_Annuel (2016)'!$K75)/SUM('PIB_Trimestriel_Brut (2005)'!$J47:$M47)</f>
        <v>12.395222137913731</v>
      </c>
      <c r="K72" s="255">
        <f>'PIB_Trimestriel_Brut (2005)'!K47*('PIB_Annuel (2016)'!$K75)/SUM('PIB_Trimestriel_Brut (2005)'!$J47:$M47)</f>
        <v>12.397748075089035</v>
      </c>
      <c r="L72" s="255">
        <f>'PIB_Trimestriel_Brut (2005)'!L47*('PIB_Annuel (2016)'!$K75)/SUM('PIB_Trimestriel_Brut (2005)'!$J47:$M47)</f>
        <v>12.940875041696257</v>
      </c>
      <c r="M72" s="255">
        <f>'PIB_Trimestriel_Brut (2005)'!M47*('PIB_Annuel (2016)'!$K75)/SUM('PIB_Trimestriel_Brut (2005)'!$J47:$M47)</f>
        <v>12.920461408598911</v>
      </c>
      <c r="N72" s="255">
        <f>'PIB_Trimestriel_Brut (2005)'!N47*('PIB_Annuel (2016)'!$L75)/SUM('PIB_Trimestriel_Brut (2005)'!$N47:$Q47)</f>
        <v>11.481126018091532</v>
      </c>
      <c r="O72" s="255">
        <f>'PIB_Trimestriel_Brut (2005)'!O47*('PIB_Annuel (2016)'!$L75)/SUM('PIB_Trimestriel_Brut (2005)'!$N47:$Q47)</f>
        <v>12.05574185597778</v>
      </c>
      <c r="P72" s="255">
        <f>'PIB_Trimestriel_Brut (2005)'!P47*('PIB_Annuel (2016)'!$L75)/SUM('PIB_Trimestriel_Brut (2005)'!$N47:$Q47)</f>
        <v>13.083181053402669</v>
      </c>
      <c r="Q72" s="255">
        <f>'PIB_Trimestriel_Brut (2005)'!Q47*('PIB_Annuel (2016)'!$L75)/SUM('PIB_Trimestriel_Brut (2005)'!$N47:$Q47)</f>
        <v>13.538116481490141</v>
      </c>
      <c r="R72" s="255">
        <f>'PIB_Trimestriel_Brut (2005)'!R47*('PIB_Annuel (2016)'!$M75)/SUM('PIB_Trimestriel_Brut (2005)'!$R47:$U47)</f>
        <v>10.87391254671784</v>
      </c>
      <c r="S72" s="255">
        <f>'PIB_Trimestriel_Brut (2005)'!S47*('PIB_Annuel (2016)'!$M75)/SUM('PIB_Trimestriel_Brut (2005)'!$R47:$U47)</f>
        <v>10.82810996817822</v>
      </c>
      <c r="T72" s="255">
        <f>'PIB_Trimestriel_Brut (2005)'!T47*('PIB_Annuel (2016)'!$M75)/SUM('PIB_Trimestriel_Brut (2005)'!$R47:$U47)</f>
        <v>11.364995657968718</v>
      </c>
      <c r="U72" s="255">
        <f>'PIB_Trimestriel_Brut (2005)'!U47*('PIB_Annuel (2016)'!$M75)/SUM('PIB_Trimestriel_Brut (2005)'!$R47:$U47)</f>
        <v>13.18304839402515</v>
      </c>
      <c r="V72" s="255">
        <f>'PIB_Trimestriel_Brut (2005)'!V47*('PIB_Annuel (2016)'!$N75)/SUM('PIB_Trimestriel_Brut (2005)'!$V47:$Y47)</f>
        <v>18.856656983730744</v>
      </c>
      <c r="W72" s="255">
        <f>'PIB_Trimestriel_Brut (2005)'!W47*('PIB_Annuel (2016)'!$N75)/SUM('PIB_Trimestriel_Brut (2005)'!$V47:$Y47)</f>
        <v>18.598716726898292</v>
      </c>
      <c r="X72" s="255">
        <f>'PIB_Trimestriel_Brut (2005)'!X47*('PIB_Annuel (2016)'!$N75)/SUM('PIB_Trimestriel_Brut (2005)'!$V47:$Y47)</f>
        <v>19.425256877151444</v>
      </c>
      <c r="Y72" s="255">
        <f>'PIB_Trimestriel_Brut (2005)'!Y47*('PIB_Annuel (2016)'!$N75)/SUM('PIB_Trimestriel_Brut (2005)'!$V47:$Y47)</f>
        <v>19.397893642674138</v>
      </c>
      <c r="Z72" s="255">
        <f>'PIB_Trimestriel_Brut (2005)'!Z47*('PIB_Annuel (2016)'!$O75)/SUM('PIB_Trimestriel_Brut (2005)'!$Z47:$AC47)</f>
        <v>18.394795301431781</v>
      </c>
      <c r="AA72" s="255">
        <f>'PIB_Trimestriel_Brut (2005)'!AA47*('PIB_Annuel (2016)'!$O75)/SUM('PIB_Trimestriel_Brut (2005)'!$Z47:$AC47)</f>
        <v>19.112840272757666</v>
      </c>
      <c r="AB72" s="255">
        <f>'PIB_Trimestriel_Brut (2005)'!AB47*('PIB_Annuel (2016)'!$O75)/SUM('PIB_Trimestriel_Brut (2005)'!$Z47:$AC47)</f>
        <v>20.38429158838662</v>
      </c>
      <c r="AC72" s="255">
        <f>'PIB_Trimestriel_Brut (2005)'!AC47*('PIB_Annuel (2016)'!$O75)/SUM('PIB_Trimestriel_Brut (2005)'!$Z47:$AC47)</f>
        <v>20.516414820461147</v>
      </c>
      <c r="AD72" s="255">
        <f>'PIB_Trimestriel_Brut (2005)'!AD47*('PIB_Annuel (2016)'!$P75)/SUM('PIB_Trimestriel_Brut (2005)'!$AD47:$AG47)</f>
        <v>20.534533486114494</v>
      </c>
      <c r="AE72" s="255">
        <f>'PIB_Trimestriel_Brut (2005)'!AE47*('PIB_Annuel (2016)'!$P75)/SUM('PIB_Trimestriel_Brut (2005)'!$AD47:$AG47)</f>
        <v>20.310121328120019</v>
      </c>
      <c r="AF72" s="255">
        <f>'PIB_Trimestriel_Brut (2005)'!AF47*('PIB_Annuel (2016)'!$P75)/SUM('PIB_Trimestriel_Brut (2005)'!$AD47:$AG47)</f>
        <v>20.228274959911296</v>
      </c>
      <c r="AG72" s="255">
        <f>'PIB_Trimestriel_Brut (2005)'!AG47*('PIB_Annuel (2016)'!$P75)/SUM('PIB_Trimestriel_Brut (2005)'!$AD47:$AG47)</f>
        <v>20.249754375378785</v>
      </c>
      <c r="AH72" s="255">
        <f>'PIB_Trimestriel_Brut (2005)'!AH47*('PIB_Annuel (2016)'!$Q75)/SUM('PIB_Trimestriel_Brut (2005)'!$AH47:$AK47)</f>
        <v>20.160135207446729</v>
      </c>
      <c r="AI72" s="255">
        <f>'PIB_Trimestriel_Brut (2005)'!AI47*('PIB_Annuel (2016)'!$Q75)/SUM('PIB_Trimestriel_Brut (2005)'!$AH47:$AK47)</f>
        <v>20.215724473934351</v>
      </c>
      <c r="AJ72" s="255">
        <f>'PIB_Trimestriel_Brut (2005)'!AJ47*('PIB_Annuel (2016)'!$Q75)/SUM('PIB_Trimestriel_Brut (2005)'!$AH47:$AK47)</f>
        <v>20.869455137399822</v>
      </c>
      <c r="AK72" s="255">
        <f>'PIB_Trimestriel_Brut (2005)'!AK47*('PIB_Annuel (2016)'!$Q75)/SUM('PIB_Trimestriel_Brut (2005)'!$AH47:$AK47)</f>
        <v>21.919013555509256</v>
      </c>
      <c r="AL72" s="255">
        <f>'PIB_Trimestriel_Brut (2005)'!AL47*('PIB_Annuel (2016)'!$R75)/SUM('PIB_Trimestriel_Brut (2005)'!$AL47:$AO47)</f>
        <v>20.874436579126744</v>
      </c>
      <c r="AM72" s="255">
        <f>'PIB_Trimestriel_Brut (2005)'!AM47*('PIB_Annuel (2016)'!$R75)/SUM('PIB_Trimestriel_Brut (2005)'!$AL47:$AO47)</f>
        <v>21.512573657164658</v>
      </c>
      <c r="AN72" s="255">
        <f>'PIB_Trimestriel_Brut (2005)'!AN47*('PIB_Annuel (2016)'!$R75)/SUM('PIB_Trimestriel_Brut (2005)'!$AL47:$AO47)</f>
        <v>21.833816850983574</v>
      </c>
      <c r="AO72" s="255">
        <f>'PIB_Trimestriel_Brut (2005)'!AO47*('PIB_Annuel (2016)'!$R75)/SUM('PIB_Trimestriel_Brut (2005)'!$AL47:$AO47)</f>
        <v>22.381955784756229</v>
      </c>
      <c r="AP72" s="255">
        <f>'PIB_Trimestriel_Brut (2005)'!AP47*('PIB_Annuel (2016)'!$S75)/SUM('PIB_Trimestriel_Brut (2005)'!$AP47:$AS47)</f>
        <v>21.926507282122508</v>
      </c>
      <c r="AQ72" s="255">
        <f>'PIB_Trimestriel_Brut (2005)'!AQ47*('PIB_Annuel (2016)'!$S75)/SUM('PIB_Trimestriel_Brut (2005)'!$AP47:$AS47)</f>
        <v>21.917669500928614</v>
      </c>
      <c r="AR72" s="255">
        <f>'PIB_Trimestriel_Brut (2005)'!AR47*('PIB_Annuel (2016)'!$S75)/SUM('PIB_Trimestriel_Brut (2005)'!$AP47:$AS47)</f>
        <v>22.210645671443505</v>
      </c>
      <c r="AS72" s="255">
        <f>'PIB_Trimestriel_Brut (2005)'!AS47*('PIB_Annuel (2016)'!$S75)/SUM('PIB_Trimestriel_Brut (2005)'!$AP47:$AS47)</f>
        <v>22.923776174893543</v>
      </c>
      <c r="AT72" s="255">
        <f>'PIB_Trimestriel_Brut (2005)'!AT47*('PIB_Annuel (2016)'!$T75)/SUM('PIB_Trimestriel_Brut (2005)'!$AT47:$AW47)</f>
        <v>22.081027126564674</v>
      </c>
      <c r="AU72" s="255">
        <f>'PIB_Trimestriel_Brut (2005)'!AU47*('PIB_Annuel (2016)'!$T75)/SUM('PIB_Trimestriel_Brut (2005)'!$AT47:$AW47)</f>
        <v>22.094316300581056</v>
      </c>
      <c r="AV72" s="255">
        <f>'PIB_Trimestriel_Brut (2005)'!AV47*('PIB_Annuel (2016)'!$T75)/SUM('PIB_Trimestriel_Brut (2005)'!$AT47:$AW47)</f>
        <v>22.898980034612862</v>
      </c>
      <c r="AW72" s="255">
        <f>'PIB_Trimestriel_Brut (2005)'!AW47*('PIB_Annuel (2016)'!$T75)/SUM('PIB_Trimestriel_Brut (2005)'!$AT47:$AW47)</f>
        <v>23.136113045422956</v>
      </c>
      <c r="AX72" s="255">
        <f>'PIB_Trimestriel_Brut (2005)'!AX47*('PIB_Annuel (2016)'!$U75)/SUM('PIB_Trimestriel_Brut (2005)'!$AX47:$BA47)</f>
        <v>23.693201226148926</v>
      </c>
      <c r="AY72" s="255">
        <f>'PIB_Trimestriel_Brut (2005)'!AY47*('PIB_Annuel (2016)'!$U75)/SUM('PIB_Trimestriel_Brut (2005)'!$AX47:$BA47)</f>
        <v>23.486908613513318</v>
      </c>
      <c r="AZ72" s="255">
        <f>'PIB_Trimestriel_Brut (2005)'!AZ47*('PIB_Annuel (2016)'!$U75)/SUM('PIB_Trimestriel_Brut (2005)'!$AX47:$BA47)</f>
        <v>24.174156555056808</v>
      </c>
      <c r="BA72" s="255">
        <f>'PIB_Trimestriel_Brut (2005)'!BA47*('PIB_Annuel (2016)'!$U75)/SUM('PIB_Trimestriel_Brut (2005)'!$AX47:$BA47)</f>
        <v>24.611874425314998</v>
      </c>
      <c r="BB72" s="255">
        <f>'PIB_Trimestriel_Brut (2005)'!BB47*('PIB_Annuel (2016)'!$V75)/SUM('PIB_Trimestriel_Brut (2005)'!$BB47:$BE47)</f>
        <v>25.245002561053312</v>
      </c>
      <c r="BC72" s="255">
        <f>'PIB_Trimestriel_Brut (2005)'!BC47*('PIB_Annuel (2016)'!$V75)/SUM('PIB_Trimestriel_Brut (2005)'!$BB47:$BE47)</f>
        <v>25.3557336976363</v>
      </c>
      <c r="BD72" s="255">
        <f>'PIB_Trimestriel_Brut (2005)'!BD47*('PIB_Annuel (2016)'!$V75)/SUM('PIB_Trimestriel_Brut (2005)'!$BB47:$BE47)</f>
        <v>26.469239039298387</v>
      </c>
      <c r="BE72" s="255">
        <f>'PIB_Trimestriel_Brut (2005)'!BE47*('PIB_Annuel (2016)'!$V75)/SUM('PIB_Trimestriel_Brut (2005)'!$BB47:$BE47)</f>
        <v>25.726820079063316</v>
      </c>
      <c r="BF72" s="255">
        <f>'PIB_Trimestriel_Brut (2005)'!BF47*('PIB_Annuel (2016)'!$W75)/SUM('PIB_Trimestriel_Brut (2005)'!$BF47:$BI47)</f>
        <v>27.848475012840357</v>
      </c>
      <c r="BG72" s="255">
        <f>'PIB_Trimestriel_Brut (2005)'!BG47*('PIB_Annuel (2016)'!$W75)/SUM('PIB_Trimestriel_Brut (2005)'!$BF47:$BI47)</f>
        <v>26.027829395439081</v>
      </c>
      <c r="BH72" s="255">
        <f>'PIB_Trimestriel_Brut (2005)'!BH47*('PIB_Annuel (2016)'!$W75)/SUM('PIB_Trimestriel_Brut (2005)'!$BF47:$BI47)</f>
        <v>26.296904983151791</v>
      </c>
      <c r="BI72" s="255">
        <f>'PIB_Trimestriel_Brut (2005)'!BI47*('PIB_Annuel (2016)'!$W75)/SUM('PIB_Trimestriel_Brut (2005)'!$BF47:$BI47)</f>
        <v>28.547764125581136</v>
      </c>
      <c r="BJ72" s="255">
        <f>'PIB_Trimestriel_Brut (2005)'!BJ47*('PIB_Annuel (2016)'!$X75)/SUM('PIB_Trimestriel_Brut (2005)'!$BJ47:$BM47)</f>
        <v>28.39895992475234</v>
      </c>
      <c r="BK72" s="255">
        <f>'PIB_Trimestriel_Brut (2005)'!BK47*('PIB_Annuel (2016)'!$X75)/SUM('PIB_Trimestriel_Brut (2005)'!$BJ47:$BM47)</f>
        <v>28.427241922640217</v>
      </c>
      <c r="BL72" s="255">
        <f>'PIB_Trimestriel_Brut (2005)'!BL47*('PIB_Annuel (2016)'!$X75)/SUM('PIB_Trimestriel_Brut (2005)'!$BJ47:$BM47)</f>
        <v>28.185542560304071</v>
      </c>
      <c r="BM72" s="255">
        <f>'PIB_Trimestriel_Brut (2005)'!BM47*('PIB_Annuel (2016)'!$X75)/SUM('PIB_Trimestriel_Brut (2005)'!$BJ47:$BM47)</f>
        <v>29.786167213340899</v>
      </c>
      <c r="BN72" s="255">
        <f>'PIB_Trimestriel_Brut (2005)'!BN47*('PIB_Annuel (2016)'!$Y75)/SUM('PIB_Trimestriel_Brut (2005)'!$BN47:$BQ47)</f>
        <v>30.236668206293754</v>
      </c>
      <c r="BO72" s="255">
        <f>'PIB_Trimestriel_Brut (2005)'!BO47*('PIB_Annuel (2016)'!$Y75)/SUM('PIB_Trimestriel_Brut (2005)'!$BN47:$BQ47)</f>
        <v>30.987266474865791</v>
      </c>
      <c r="BP72" s="255">
        <f>'PIB_Trimestriel_Brut (2005)'!BP47*('PIB_Annuel (2016)'!$Y75)/SUM('PIB_Trimestriel_Brut (2005)'!$BN47:$BQ47)</f>
        <v>31.754226832685092</v>
      </c>
      <c r="BQ72" s="255">
        <f>'PIB_Trimestriel_Brut (2005)'!BQ47*('PIB_Annuel (2016)'!$Y75)/SUM('PIB_Trimestriel_Brut (2005)'!$BN47:$BQ47)</f>
        <v>32.530954546242754</v>
      </c>
      <c r="BR72" s="255">
        <f>'PIB_Trimestriel_Brut (2005)'!BR47*('PIB_Annuel (2016)'!$Z75)/SUM('PIB_Trimestriel_Brut (2005)'!$BR47:$BU47)</f>
        <v>31.482940002961357</v>
      </c>
      <c r="BS72" s="255">
        <f>'PIB_Trimestriel_Brut (2005)'!BS47*('PIB_Annuel (2016)'!$Z75)/SUM('PIB_Trimestriel_Brut (2005)'!$BR47:$BU47)</f>
        <v>31.722547400683943</v>
      </c>
      <c r="BT72" s="255">
        <f>'PIB_Trimestriel_Brut (2005)'!BT47*('PIB_Annuel (2016)'!$Z75)/SUM('PIB_Trimestriel_Brut (2005)'!$BR47:$BU47)</f>
        <v>31.024549855517879</v>
      </c>
      <c r="BU72" s="255">
        <f>'PIB_Trimestriel_Brut (2005)'!BU47*('PIB_Annuel (2016)'!$Z75)/SUM('PIB_Trimestriel_Brut (2005)'!$BR47:$BU47)</f>
        <v>32.232962740836818</v>
      </c>
      <c r="BV72" s="170">
        <v>31.85050708359929</v>
      </c>
      <c r="BW72" s="170">
        <v>32.482567133165844</v>
      </c>
      <c r="BX72" s="170">
        <v>32.581524601550292</v>
      </c>
      <c r="BY72" s="170">
        <v>32.551401181684582</v>
      </c>
      <c r="BZ72" s="171">
        <v>31.450153004324612</v>
      </c>
      <c r="CA72" s="171">
        <v>32.166351380063368</v>
      </c>
      <c r="CB72" s="171">
        <v>33.04198794616633</v>
      </c>
      <c r="CC72" s="171">
        <v>34.09150766944569</v>
      </c>
      <c r="CD72" s="171">
        <v>32.967500506577267</v>
      </c>
      <c r="CE72" s="171">
        <v>33.697315400154274</v>
      </c>
      <c r="CF72" s="171">
        <v>33.805917226819624</v>
      </c>
      <c r="CG72" s="171">
        <v>35.444266866448835</v>
      </c>
      <c r="CH72" s="171">
        <v>33.76043525975885</v>
      </c>
      <c r="CI72" s="171">
        <v>34.861687418414924</v>
      </c>
      <c r="CJ72" s="171">
        <v>35.293865429693845</v>
      </c>
      <c r="CK72" s="171">
        <v>34.393011892132385</v>
      </c>
      <c r="CL72" s="171">
        <v>34.9978894195743</v>
      </c>
    </row>
    <row r="73" spans="1:90" ht="15" thickBot="1" x14ac:dyDescent="0.35">
      <c r="A73" s="178" t="s">
        <v>13</v>
      </c>
      <c r="B73" s="255">
        <f>'PIB_Trimestriel_Brut (2005)'!B48*('PIB_Annuel (2016)'!$I76)/SUM('PIB_Trimestriel_Brut (2005)'!$B48:$E48)</f>
        <v>101.31205899378428</v>
      </c>
      <c r="C73" s="255">
        <f>'PIB_Trimestriel_Brut (2005)'!C48*('PIB_Annuel (2016)'!$I76)/SUM('PIB_Trimestriel_Brut (2005)'!$B48:$E48)</f>
        <v>117.63631915784778</v>
      </c>
      <c r="D73" s="255">
        <f>'PIB_Trimestriel_Brut (2005)'!D48*('PIB_Annuel (2016)'!$I76)/SUM('PIB_Trimestriel_Brut (2005)'!$B48:$E48)</f>
        <v>106.52007633759209</v>
      </c>
      <c r="E73" s="255">
        <f>'PIB_Trimestriel_Brut (2005)'!E48*('PIB_Annuel (2016)'!$I76)/SUM('PIB_Trimestriel_Brut (2005)'!$B48:$E48)</f>
        <v>136.23939596913232</v>
      </c>
      <c r="F73" s="255">
        <f>'PIB_Trimestriel_Brut (2005)'!F48*('PIB_Annuel (2016)'!$J76)/SUM('PIB_Trimestriel_Brut (2005)'!$F48:$I48)</f>
        <v>114.95083331248334</v>
      </c>
      <c r="G73" s="255">
        <f>'PIB_Trimestriel_Brut (2005)'!G48*('PIB_Annuel (2016)'!$J76)/SUM('PIB_Trimestriel_Brut (2005)'!$F48:$I48)</f>
        <v>136.84129725413078</v>
      </c>
      <c r="H73" s="255">
        <f>'PIB_Trimestriel_Brut (2005)'!H48*('PIB_Annuel (2016)'!$J76)/SUM('PIB_Trimestriel_Brut (2005)'!$F48:$I48)</f>
        <v>138.20085687821461</v>
      </c>
      <c r="I73" s="255">
        <f>'PIB_Trimestriel_Brut (2005)'!I48*('PIB_Annuel (2016)'!$J76)/SUM('PIB_Trimestriel_Brut (2005)'!$F48:$I48)</f>
        <v>68.678291191284814</v>
      </c>
      <c r="J73" s="255">
        <f>'PIB_Trimestriel_Brut (2005)'!J48*('PIB_Annuel (2016)'!$K76)/SUM('PIB_Trimestriel_Brut (2005)'!$J48:$M48)</f>
        <v>132.05995130649433</v>
      </c>
      <c r="K73" s="255">
        <f>'PIB_Trimestriel_Brut (2005)'!K48*('PIB_Annuel (2016)'!$K76)/SUM('PIB_Trimestriel_Brut (2005)'!$J48:$M48)</f>
        <v>143.77249879461829</v>
      </c>
      <c r="L73" s="255">
        <f>'PIB_Trimestriel_Brut (2005)'!L48*('PIB_Annuel (2016)'!$K76)/SUM('PIB_Trimestriel_Brut (2005)'!$J48:$M48)</f>
        <v>94.543131262640486</v>
      </c>
      <c r="M73" s="255">
        <f>'PIB_Trimestriel_Brut (2005)'!M48*('PIB_Annuel (2016)'!$K76)/SUM('PIB_Trimestriel_Brut (2005)'!$J48:$M48)</f>
        <v>97.523279144161179</v>
      </c>
      <c r="N73" s="255">
        <f>'PIB_Trimestriel_Brut (2005)'!N48*('PIB_Annuel (2016)'!$L76)/SUM('PIB_Trimestriel_Brut (2005)'!$N48:$Q48)</f>
        <v>140.21096621237126</v>
      </c>
      <c r="O73" s="255">
        <f>'PIB_Trimestriel_Brut (2005)'!O48*('PIB_Annuel (2016)'!$L76)/SUM('PIB_Trimestriel_Brut (2005)'!$N48:$Q48)</f>
        <v>125.90576089347529</v>
      </c>
      <c r="P73" s="255">
        <f>'PIB_Trimestriel_Brut (2005)'!P48*('PIB_Annuel (2016)'!$L76)/SUM('PIB_Trimestriel_Brut (2005)'!$N48:$Q48)</f>
        <v>166.04499594899639</v>
      </c>
      <c r="Q73" s="255">
        <f>'PIB_Trimestriel_Brut (2005)'!Q48*('PIB_Annuel (2016)'!$L76)/SUM('PIB_Trimestriel_Brut (2005)'!$N48:$Q48)</f>
        <v>95.280904611896503</v>
      </c>
      <c r="R73" s="255">
        <f>'PIB_Trimestriel_Brut (2005)'!R48*('PIB_Annuel (2016)'!$M76)/SUM('PIB_Trimestriel_Brut (2005)'!$R48:$U48)</f>
        <v>139.61098099605971</v>
      </c>
      <c r="S73" s="255">
        <f>'PIB_Trimestriel_Brut (2005)'!S48*('PIB_Annuel (2016)'!$M76)/SUM('PIB_Trimestriel_Brut (2005)'!$R48:$U48)</f>
        <v>165.70301792561716</v>
      </c>
      <c r="T73" s="255">
        <f>'PIB_Trimestriel_Brut (2005)'!T48*('PIB_Annuel (2016)'!$M76)/SUM('PIB_Trimestriel_Brut (2005)'!$R48:$U48)</f>
        <v>186.12400302659248</v>
      </c>
      <c r="U73" s="255">
        <f>'PIB_Trimestriel_Brut (2005)'!U48*('PIB_Annuel (2016)'!$M76)/SUM('PIB_Trimestriel_Brut (2005)'!$R48:$U48)</f>
        <v>101.9469960648197</v>
      </c>
      <c r="V73" s="255">
        <f>'PIB_Trimestriel_Brut (2005)'!V48*('PIB_Annuel (2016)'!$N76)/SUM('PIB_Trimestriel_Brut (2005)'!$V48:$Y48)</f>
        <v>166.69249718730157</v>
      </c>
      <c r="W73" s="255">
        <f>'PIB_Trimestriel_Brut (2005)'!W48*('PIB_Annuel (2016)'!$N76)/SUM('PIB_Trimestriel_Brut (2005)'!$V48:$Y48)</f>
        <v>258.20071911196123</v>
      </c>
      <c r="X73" s="255">
        <f>'PIB_Trimestriel_Brut (2005)'!X48*('PIB_Annuel (2016)'!$N76)/SUM('PIB_Trimestriel_Brut (2005)'!$V48:$Y48)</f>
        <v>159.98338830997037</v>
      </c>
      <c r="Y73" s="255">
        <f>'PIB_Trimestriel_Brut (2005)'!Y48*('PIB_Annuel (2016)'!$N76)/SUM('PIB_Trimestriel_Brut (2005)'!$V48:$Y48)</f>
        <v>122.81674287907028</v>
      </c>
      <c r="Z73" s="255">
        <f>'PIB_Trimestriel_Brut (2005)'!Z48*('PIB_Annuel (2016)'!$O76)/SUM('PIB_Trimestriel_Brut (2005)'!$Z48:$AC48)</f>
        <v>199.07439675313603</v>
      </c>
      <c r="AA73" s="255">
        <f>'PIB_Trimestriel_Brut (2005)'!AA48*('PIB_Annuel (2016)'!$O76)/SUM('PIB_Trimestriel_Brut (2005)'!$Z48:$AC48)</f>
        <v>184.55449885367659</v>
      </c>
      <c r="AB73" s="255">
        <f>'PIB_Trimestriel_Brut (2005)'!AB48*('PIB_Annuel (2016)'!$O76)/SUM('PIB_Trimestriel_Brut (2005)'!$Z48:$AC48)</f>
        <v>191.96554632675307</v>
      </c>
      <c r="AC73" s="255">
        <f>'PIB_Trimestriel_Brut (2005)'!AC48*('PIB_Annuel (2016)'!$O76)/SUM('PIB_Trimestriel_Brut (2005)'!$Z48:$AC48)</f>
        <v>145.24019042708861</v>
      </c>
      <c r="AD73" s="255">
        <f>'PIB_Trimestriel_Brut (2005)'!AD48*('PIB_Annuel (2016)'!$P76)/SUM('PIB_Trimestriel_Brut (2005)'!$AD48:$AG48)</f>
        <v>196.66306258150155</v>
      </c>
      <c r="AE73" s="255">
        <f>'PIB_Trimestriel_Brut (2005)'!AE48*('PIB_Annuel (2016)'!$P76)/SUM('PIB_Trimestriel_Brut (2005)'!$AD48:$AG48)</f>
        <v>157.79263832445162</v>
      </c>
      <c r="AF73" s="255">
        <f>'PIB_Trimestriel_Brut (2005)'!AF48*('PIB_Annuel (2016)'!$P76)/SUM('PIB_Trimestriel_Brut (2005)'!$AD48:$AG48)</f>
        <v>204.55726063681337</v>
      </c>
      <c r="AG73" s="255">
        <f>'PIB_Trimestriel_Brut (2005)'!AG48*('PIB_Annuel (2016)'!$P76)/SUM('PIB_Trimestriel_Brut (2005)'!$AD48:$AG48)</f>
        <v>190.74412390596521</v>
      </c>
      <c r="AH73" s="255">
        <f>'PIB_Trimestriel_Brut (2005)'!AH48*('PIB_Annuel (2016)'!$Q76)/SUM('PIB_Trimestriel_Brut (2005)'!$AH48:$AK48)</f>
        <v>172.88738729736531</v>
      </c>
      <c r="AI73" s="255">
        <f>'PIB_Trimestriel_Brut (2005)'!AI48*('PIB_Annuel (2016)'!$Q76)/SUM('PIB_Trimestriel_Brut (2005)'!$AH48:$AK48)</f>
        <v>175.50831612826744</v>
      </c>
      <c r="AJ73" s="255">
        <f>'PIB_Trimestriel_Brut (2005)'!AJ48*('PIB_Annuel (2016)'!$Q76)/SUM('PIB_Trimestriel_Brut (2005)'!$AH48:$AK48)</f>
        <v>194.2966002282146</v>
      </c>
      <c r="AK73" s="255">
        <f>'PIB_Trimestriel_Brut (2005)'!AK48*('PIB_Annuel (2016)'!$Q76)/SUM('PIB_Trimestriel_Brut (2005)'!$AH48:$AK48)</f>
        <v>140.9720129607318</v>
      </c>
      <c r="AL73" s="255">
        <f>'PIB_Trimestriel_Brut (2005)'!AL48*('PIB_Annuel (2016)'!$R76)/SUM('PIB_Trimestriel_Brut (2005)'!$AL48:$AO48)</f>
        <v>188.20988070236268</v>
      </c>
      <c r="AM73" s="255">
        <f>'PIB_Trimestriel_Brut (2005)'!AM48*('PIB_Annuel (2016)'!$R76)/SUM('PIB_Trimestriel_Brut (2005)'!$AL48:$AO48)</f>
        <v>215.30482305757886</v>
      </c>
      <c r="AN73" s="255">
        <f>'PIB_Trimestriel_Brut (2005)'!AN48*('PIB_Annuel (2016)'!$R76)/SUM('PIB_Trimestriel_Brut (2005)'!$AL48:$AO48)</f>
        <v>169.00709908851886</v>
      </c>
      <c r="AO73" s="255">
        <f>'PIB_Trimestriel_Brut (2005)'!AO48*('PIB_Annuel (2016)'!$R76)/SUM('PIB_Trimestriel_Brut (2005)'!$AL48:$AO48)</f>
        <v>125.41584157737469</v>
      </c>
      <c r="AP73" s="255">
        <f>'PIB_Trimestriel_Brut (2005)'!AP48*('PIB_Annuel (2016)'!$S76)/SUM('PIB_Trimestriel_Brut (2005)'!$AP48:$AS48)</f>
        <v>176.57664474162289</v>
      </c>
      <c r="AQ73" s="255">
        <f>'PIB_Trimestriel_Brut (2005)'!AQ48*('PIB_Annuel (2016)'!$S76)/SUM('PIB_Trimestriel_Brut (2005)'!$AP48:$AS48)</f>
        <v>155.17805661397895</v>
      </c>
      <c r="AR73" s="255">
        <f>'PIB_Trimestriel_Brut (2005)'!AR48*('PIB_Annuel (2016)'!$S76)/SUM('PIB_Trimestriel_Brut (2005)'!$AP48:$AS48)</f>
        <v>205.6978479157477</v>
      </c>
      <c r="AS73" s="255">
        <f>'PIB_Trimestriel_Brut (2005)'!AS48*('PIB_Annuel (2016)'!$S76)/SUM('PIB_Trimestriel_Brut (2005)'!$AP48:$AS48)</f>
        <v>167.55427524463036</v>
      </c>
      <c r="AT73" s="255">
        <f>'PIB_Trimestriel_Brut (2005)'!AT48*('PIB_Annuel (2016)'!$T76)/SUM('PIB_Trimestriel_Brut (2005)'!$AT48:$AW48)</f>
        <v>185.61875661167417</v>
      </c>
      <c r="AU73" s="255">
        <f>'PIB_Trimestriel_Brut (2005)'!AU48*('PIB_Annuel (2016)'!$T76)/SUM('PIB_Trimestriel_Brut (2005)'!$AT48:$AW48)</f>
        <v>216.86690420884193</v>
      </c>
      <c r="AV73" s="255">
        <f>'PIB_Trimestriel_Brut (2005)'!AV48*('PIB_Annuel (2016)'!$T76)/SUM('PIB_Trimestriel_Brut (2005)'!$AT48:$AW48)</f>
        <v>210.53813447927732</v>
      </c>
      <c r="AW73" s="255">
        <f>'PIB_Trimestriel_Brut (2005)'!AW48*('PIB_Annuel (2016)'!$T76)/SUM('PIB_Trimestriel_Brut (2005)'!$AT48:$AW48)</f>
        <v>146.79500523357856</v>
      </c>
      <c r="AX73" s="255">
        <f>'PIB_Trimestriel_Brut (2005)'!AX48*('PIB_Annuel (2016)'!$U76)/SUM('PIB_Trimestriel_Brut (2005)'!$AX48:$BA48)</f>
        <v>264.20074991834065</v>
      </c>
      <c r="AY73" s="255">
        <f>'PIB_Trimestriel_Brut (2005)'!AY48*('PIB_Annuel (2016)'!$U76)/SUM('PIB_Trimestriel_Brut (2005)'!$AX48:$BA48)</f>
        <v>170.2253339806042</v>
      </c>
      <c r="AZ73" s="255">
        <f>'PIB_Trimestriel_Brut (2005)'!AZ48*('PIB_Annuel (2016)'!$U76)/SUM('PIB_Trimestriel_Brut (2005)'!$AX48:$BA48)</f>
        <v>204.30379264030012</v>
      </c>
      <c r="BA73" s="255">
        <f>'PIB_Trimestriel_Brut (2005)'!BA48*('PIB_Annuel (2016)'!$U76)/SUM('PIB_Trimestriel_Brut (2005)'!$AX48:$BA48)</f>
        <v>169.4135021240121</v>
      </c>
      <c r="BB73" s="255">
        <f>'PIB_Trimestriel_Brut (2005)'!BB48*('PIB_Annuel (2016)'!$V76)/SUM('PIB_Trimestriel_Brut (2005)'!$BB48:$BE48)</f>
        <v>194.61814143270445</v>
      </c>
      <c r="BC73" s="255">
        <f>'PIB_Trimestriel_Brut (2005)'!BC48*('PIB_Annuel (2016)'!$V76)/SUM('PIB_Trimestriel_Brut (2005)'!$BB48:$BE48)</f>
        <v>227.15639100054045</v>
      </c>
      <c r="BD73" s="255">
        <f>'PIB_Trimestriel_Brut (2005)'!BD48*('PIB_Annuel (2016)'!$V76)/SUM('PIB_Trimestriel_Brut (2005)'!$BB48:$BE48)</f>
        <v>219.83888095419766</v>
      </c>
      <c r="BE73" s="255">
        <f>'PIB_Trimestriel_Brut (2005)'!BE48*('PIB_Annuel (2016)'!$V76)/SUM('PIB_Trimestriel_Brut (2005)'!$BB48:$BE48)</f>
        <v>158.22849236439706</v>
      </c>
      <c r="BF73" s="255">
        <f>'PIB_Trimestriel_Brut (2005)'!BF48*('PIB_Annuel (2016)'!$W76)/SUM('PIB_Trimestriel_Brut (2005)'!$BF48:$BI48)</f>
        <v>281.47653171168952</v>
      </c>
      <c r="BG73" s="255">
        <f>'PIB_Trimestriel_Brut (2005)'!BG48*('PIB_Annuel (2016)'!$W76)/SUM('PIB_Trimestriel_Brut (2005)'!$BF48:$BI48)</f>
        <v>195.60456398778589</v>
      </c>
      <c r="BH73" s="255">
        <f>'PIB_Trimestriel_Brut (2005)'!BH48*('PIB_Annuel (2016)'!$W76)/SUM('PIB_Trimestriel_Brut (2005)'!$BF48:$BI48)</f>
        <v>237.18386115555734</v>
      </c>
      <c r="BI73" s="255">
        <f>'PIB_Trimestriel_Brut (2005)'!BI48*('PIB_Annuel (2016)'!$W76)/SUM('PIB_Trimestriel_Brut (2005)'!$BF48:$BI48)</f>
        <v>156.38496293592476</v>
      </c>
      <c r="BJ73" s="255">
        <f>'PIB_Trimestriel_Brut (2005)'!BJ48*('PIB_Annuel (2016)'!$X76)/SUM('PIB_Trimestriel_Brut (2005)'!$BJ48:$BM48)</f>
        <v>199.48788496769311</v>
      </c>
      <c r="BK73" s="255">
        <f>'PIB_Trimestriel_Brut (2005)'!BK48*('PIB_Annuel (2016)'!$X76)/SUM('PIB_Trimestriel_Brut (2005)'!$BJ48:$BM48)</f>
        <v>215.00642458598557</v>
      </c>
      <c r="BL73" s="255">
        <f>'PIB_Trimestriel_Brut (2005)'!BL48*('PIB_Annuel (2016)'!$X76)/SUM('PIB_Trimestriel_Brut (2005)'!$BJ48:$BM48)</f>
        <v>232.53751311682575</v>
      </c>
      <c r="BM73" s="255">
        <f>'PIB_Trimestriel_Brut (2005)'!BM48*('PIB_Annuel (2016)'!$X76)/SUM('PIB_Trimestriel_Brut (2005)'!$BJ48:$BM48)</f>
        <v>268.89512012260332</v>
      </c>
      <c r="BN73" s="255">
        <f>'PIB_Trimestriel_Brut (2005)'!BN48*('PIB_Annuel (2016)'!$Y76)/SUM('PIB_Trimestriel_Brut (2005)'!$BN48:$BQ48)</f>
        <v>194.71074780435239</v>
      </c>
      <c r="BO73" s="255">
        <f>'PIB_Trimestriel_Brut (2005)'!BO48*('PIB_Annuel (2016)'!$Y76)/SUM('PIB_Trimestriel_Brut (2005)'!$BN48:$BQ48)</f>
        <v>185.15829984803068</v>
      </c>
      <c r="BP73" s="255">
        <f>'PIB_Trimestriel_Brut (2005)'!BP48*('PIB_Annuel (2016)'!$Y76)/SUM('PIB_Trimestriel_Brut (2005)'!$BN48:$BQ48)</f>
        <v>264.80646204234716</v>
      </c>
      <c r="BQ73" s="255">
        <f>'PIB_Trimestriel_Brut (2005)'!BQ48*('PIB_Annuel (2016)'!$Y76)/SUM('PIB_Trimestriel_Brut (2005)'!$BN48:$BQ48)</f>
        <v>335.1304337193294</v>
      </c>
      <c r="BR73" s="255">
        <f>'PIB_Trimestriel_Brut (2005)'!BR48*('PIB_Annuel (2016)'!$Z76)/SUM('PIB_Trimestriel_Brut (2005)'!$BR48:$BU48)</f>
        <v>245.58940224168049</v>
      </c>
      <c r="BS73" s="255">
        <f>'PIB_Trimestriel_Brut (2005)'!BS48*('PIB_Annuel (2016)'!$Z76)/SUM('PIB_Trimestriel_Brut (2005)'!$BR48:$BU48)</f>
        <v>289.87555219171179</v>
      </c>
      <c r="BT73" s="255">
        <f>'PIB_Trimestriel_Brut (2005)'!BT48*('PIB_Annuel (2016)'!$Z76)/SUM('PIB_Trimestriel_Brut (2005)'!$BR48:$BU48)</f>
        <v>258.85708438456936</v>
      </c>
      <c r="BU73" s="255">
        <f>'PIB_Trimestriel_Brut (2005)'!BU48*('PIB_Annuel (2016)'!$Z76)/SUM('PIB_Trimestriel_Brut (2005)'!$BR48:$BU48)</f>
        <v>243.98696118203841</v>
      </c>
      <c r="BV73" s="170">
        <v>272.9350720973033</v>
      </c>
      <c r="BW73" s="170">
        <v>298.46583147017338</v>
      </c>
      <c r="BX73" s="170">
        <v>327.53411280844972</v>
      </c>
      <c r="BY73" s="170">
        <v>231.51198362407374</v>
      </c>
      <c r="BZ73" s="171">
        <v>289.54119389098031</v>
      </c>
      <c r="CA73" s="171">
        <v>340.32698568645884</v>
      </c>
      <c r="CB73" s="171">
        <v>345.76025551279832</v>
      </c>
      <c r="CC73" s="171">
        <v>261.67856490976237</v>
      </c>
      <c r="CD73" s="171">
        <v>282.64581794999924</v>
      </c>
      <c r="CE73" s="171">
        <v>363.72133941902661</v>
      </c>
      <c r="CF73" s="171">
        <v>370.51299019615936</v>
      </c>
      <c r="CG73" s="171">
        <v>286.96085243481468</v>
      </c>
      <c r="CH73" s="171">
        <v>310.64039900112869</v>
      </c>
      <c r="CI73" s="171">
        <v>379.00711391609673</v>
      </c>
      <c r="CJ73" s="171">
        <v>405.15066795105906</v>
      </c>
      <c r="CK73" s="171">
        <v>321.54181913171522</v>
      </c>
      <c r="CL73" s="171">
        <v>336.07385103918637</v>
      </c>
    </row>
    <row r="74" spans="1:90" ht="15.6" thickTop="1" thickBot="1" x14ac:dyDescent="0.35">
      <c r="A74" s="168" t="s">
        <v>14</v>
      </c>
      <c r="B74" s="256">
        <f>'PIB_Trimestriel_Brut (2005)'!B49*('PIB_Annuel (2016)'!$I77)/SUM('PIB_Trimestriel_Brut (2005)'!$B49:$E49)</f>
        <v>769.09601164330275</v>
      </c>
      <c r="C74" s="256">
        <f>'PIB_Trimestriel_Brut (2005)'!C49*('PIB_Annuel (2016)'!$I77)/SUM('PIB_Trimestriel_Brut (2005)'!$B49:$E49)</f>
        <v>818.78729822072125</v>
      </c>
      <c r="D74" s="256">
        <f>'PIB_Trimestriel_Brut (2005)'!D49*('PIB_Annuel (2016)'!$I77)/SUM('PIB_Trimestriel_Brut (2005)'!$B49:$E49)</f>
        <v>759.7259838480453</v>
      </c>
      <c r="E74" s="256">
        <f>'PIB_Trimestriel_Brut (2005)'!E49*('PIB_Annuel (2016)'!$I77)/SUM('PIB_Trimestriel_Brut (2005)'!$B49:$E49)</f>
        <v>904.02246321854057</v>
      </c>
      <c r="F74" s="256">
        <f>'PIB_Trimestriel_Brut (2005)'!F49*('PIB_Annuel (2016)'!$J77)/SUM('PIB_Trimestriel_Brut (2005)'!$F49:$I49)</f>
        <v>794.62000095987139</v>
      </c>
      <c r="G74" s="256">
        <f>'PIB_Trimestriel_Brut (2005)'!G49*('PIB_Annuel (2016)'!$J77)/SUM('PIB_Trimestriel_Brut (2005)'!$F49:$I49)</f>
        <v>848.56614243325237</v>
      </c>
      <c r="H74" s="256">
        <f>'PIB_Trimestriel_Brut (2005)'!H49*('PIB_Annuel (2016)'!$J77)/SUM('PIB_Trimestriel_Brut (2005)'!$F49:$I49)</f>
        <v>872.70376895772222</v>
      </c>
      <c r="I74" s="256">
        <f>'PIB_Trimestriel_Brut (2005)'!I49*('PIB_Annuel (2016)'!$J77)/SUM('PIB_Trimestriel_Brut (2005)'!$F49:$I49)</f>
        <v>863.33136223896406</v>
      </c>
      <c r="J74" s="256">
        <f>'PIB_Trimestriel_Brut (2005)'!J49*('PIB_Annuel (2016)'!$K77)/SUM('PIB_Trimestriel_Brut (2005)'!$J49:$M49)</f>
        <v>890.46259102078977</v>
      </c>
      <c r="K74" s="256">
        <f>'PIB_Trimestriel_Brut (2005)'!K49*('PIB_Annuel (2016)'!$K77)/SUM('PIB_Trimestriel_Brut (2005)'!$J49:$M49)</f>
        <v>922.32905454609124</v>
      </c>
      <c r="L74" s="256">
        <f>'PIB_Trimestriel_Brut (2005)'!L49*('PIB_Annuel (2016)'!$K77)/SUM('PIB_Trimestriel_Brut (2005)'!$J49:$M49)</f>
        <v>992.24643851995381</v>
      </c>
      <c r="M74" s="256">
        <f>'PIB_Trimestriel_Brut (2005)'!M49*('PIB_Annuel (2016)'!$K77)/SUM('PIB_Trimestriel_Brut (2005)'!$J49:$M49)</f>
        <v>920.17119474608376</v>
      </c>
      <c r="N74" s="256">
        <f>'PIB_Trimestriel_Brut (2005)'!N49*('PIB_Annuel (2016)'!$L77)/SUM('PIB_Trimestriel_Brut (2005)'!$N49:$Q49)</f>
        <v>984.78491709180344</v>
      </c>
      <c r="O74" s="256">
        <f>'PIB_Trimestriel_Brut (2005)'!O49*('PIB_Annuel (2016)'!$L77)/SUM('PIB_Trimestriel_Brut (2005)'!$N49:$Q49)</f>
        <v>963.05668830274669</v>
      </c>
      <c r="P74" s="256">
        <f>'PIB_Trimestriel_Brut (2005)'!P49*('PIB_Annuel (2016)'!$L77)/SUM('PIB_Trimestriel_Brut (2005)'!$N49:$Q49)</f>
        <v>1033.0938909535225</v>
      </c>
      <c r="Q74" s="256">
        <f>'PIB_Trimestriel_Brut (2005)'!Q49*('PIB_Annuel (2016)'!$L77)/SUM('PIB_Trimestriel_Brut (2005)'!$N49:$Q49)</f>
        <v>977.26517724357495</v>
      </c>
      <c r="R74" s="256">
        <f>'PIB_Trimestriel_Brut (2005)'!R49*('PIB_Annuel (2016)'!$M77)/SUM('PIB_Trimestriel_Brut (2005)'!$R49:$U49)</f>
        <v>1001.2889705562442</v>
      </c>
      <c r="S74" s="256">
        <f>'PIB_Trimestriel_Brut (2005)'!S49*('PIB_Annuel (2016)'!$M77)/SUM('PIB_Trimestriel_Brut (2005)'!$R49:$U49)</f>
        <v>1020.1013403733999</v>
      </c>
      <c r="T74" s="256">
        <f>'PIB_Trimestriel_Brut (2005)'!T49*('PIB_Annuel (2016)'!$M77)/SUM('PIB_Trimestriel_Brut (2005)'!$R49:$U49)</f>
        <v>1112.3839751109904</v>
      </c>
      <c r="U74" s="256">
        <f>'PIB_Trimestriel_Brut (2005)'!U49*('PIB_Annuel (2016)'!$M77)/SUM('PIB_Trimestriel_Brut (2005)'!$R49:$U49)</f>
        <v>1117.092650692776</v>
      </c>
      <c r="V74" s="256">
        <f>'PIB_Trimestriel_Brut (2005)'!V49*('PIB_Annuel (2016)'!$N77)/SUM('PIB_Trimestriel_Brut (2005)'!$V49:$Y49)</f>
        <v>1157.9468488134805</v>
      </c>
      <c r="W74" s="256">
        <f>'PIB_Trimestriel_Brut (2005)'!W49*('PIB_Annuel (2016)'!$N77)/SUM('PIB_Trimestriel_Brut (2005)'!$V49:$Y49)</f>
        <v>1204.4155929627871</v>
      </c>
      <c r="X74" s="256">
        <f>'PIB_Trimestriel_Brut (2005)'!X49*('PIB_Annuel (2016)'!$N77)/SUM('PIB_Trimestriel_Brut (2005)'!$V49:$Y49)</f>
        <v>1234.7979353642345</v>
      </c>
      <c r="Y74" s="256">
        <f>'PIB_Trimestriel_Brut (2005)'!Y49*('PIB_Annuel (2016)'!$N77)/SUM('PIB_Trimestriel_Brut (2005)'!$V49:$Y49)</f>
        <v>1179.1338653876319</v>
      </c>
      <c r="Z74" s="256">
        <f>'PIB_Trimestriel_Brut (2005)'!Z49*('PIB_Annuel (2016)'!$O77)/SUM('PIB_Trimestriel_Brut (2005)'!$Z49:$AC49)</f>
        <v>1179.0378892512633</v>
      </c>
      <c r="AA74" s="256">
        <f>'PIB_Trimestriel_Brut (2005)'!AA49*('PIB_Annuel (2016)'!$O77)/SUM('PIB_Trimestriel_Brut (2005)'!$Z49:$AC49)</f>
        <v>1261.5727941814664</v>
      </c>
      <c r="AB74" s="256">
        <f>'PIB_Trimestriel_Brut (2005)'!AB49*('PIB_Annuel (2016)'!$O77)/SUM('PIB_Trimestriel_Brut (2005)'!$Z49:$AC49)</f>
        <v>1279.0977996235233</v>
      </c>
      <c r="AC74" s="256">
        <f>'PIB_Trimestriel_Brut (2005)'!AC49*('PIB_Annuel (2016)'!$O77)/SUM('PIB_Trimestriel_Brut (2005)'!$Z49:$AC49)</f>
        <v>1234.6583085263387</v>
      </c>
      <c r="AD74" s="256">
        <f>'PIB_Trimestriel_Brut (2005)'!AD49*('PIB_Annuel (2016)'!$P77)/SUM('PIB_Trimestriel_Brut (2005)'!$AD49:$AG49)</f>
        <v>1256.2991047433247</v>
      </c>
      <c r="AE74" s="256">
        <f>'PIB_Trimestriel_Brut (2005)'!AE49*('PIB_Annuel (2016)'!$P77)/SUM('PIB_Trimestriel_Brut (2005)'!$AD49:$AG49)</f>
        <v>1303.6363750203502</v>
      </c>
      <c r="AF74" s="256">
        <f>'PIB_Trimestriel_Brut (2005)'!AF49*('PIB_Annuel (2016)'!$P77)/SUM('PIB_Trimestriel_Brut (2005)'!$AD49:$AG49)</f>
        <v>1334.2779388169442</v>
      </c>
      <c r="AG74" s="256">
        <f>'PIB_Trimestriel_Brut (2005)'!AG49*('PIB_Annuel (2016)'!$P77)/SUM('PIB_Trimestriel_Brut (2005)'!$AD49:$AG49)</f>
        <v>1341.7083668819553</v>
      </c>
      <c r="AH74" s="256">
        <f>'PIB_Trimestriel_Brut (2005)'!AH49*('PIB_Annuel (2016)'!$Q77)/SUM('PIB_Trimestriel_Brut (2005)'!$AH49:$AK49)</f>
        <v>1342.1580111590517</v>
      </c>
      <c r="AI74" s="256">
        <f>'PIB_Trimestriel_Brut (2005)'!AI49*('PIB_Annuel (2016)'!$Q77)/SUM('PIB_Trimestriel_Brut (2005)'!$AH49:$AK49)</f>
        <v>1362.6709022073571</v>
      </c>
      <c r="AJ74" s="256">
        <f>'PIB_Trimestriel_Brut (2005)'!AJ49*('PIB_Annuel (2016)'!$Q77)/SUM('PIB_Trimestriel_Brut (2005)'!$AH49:$AK49)</f>
        <v>1511.7094791971394</v>
      </c>
      <c r="AK74" s="256">
        <f>'PIB_Trimestriel_Brut (2005)'!AK49*('PIB_Annuel (2016)'!$Q77)/SUM('PIB_Trimestriel_Brut (2005)'!$AH49:$AK49)</f>
        <v>1406.9975585076809</v>
      </c>
      <c r="AL74" s="256">
        <f>'PIB_Trimestriel_Brut (2005)'!AL49*('PIB_Annuel (2016)'!$R77)/SUM('PIB_Trimestriel_Brut (2005)'!$AL49:$AO49)</f>
        <v>1411.6773424384971</v>
      </c>
      <c r="AM74" s="256">
        <f>'PIB_Trimestriel_Brut (2005)'!AM49*('PIB_Annuel (2016)'!$R77)/SUM('PIB_Trimestriel_Brut (2005)'!$AL49:$AO49)</f>
        <v>1583.194686655622</v>
      </c>
      <c r="AN74" s="256">
        <f>'PIB_Trimestriel_Brut (2005)'!AN49*('PIB_Annuel (2016)'!$R77)/SUM('PIB_Trimestriel_Brut (2005)'!$AL49:$AO49)</f>
        <v>1593.6164290573483</v>
      </c>
      <c r="AO74" s="256">
        <f>'PIB_Trimestriel_Brut (2005)'!AO49*('PIB_Annuel (2016)'!$R77)/SUM('PIB_Trimestriel_Brut (2005)'!$AL49:$AO49)</f>
        <v>1542.4831511720913</v>
      </c>
      <c r="AP74" s="256">
        <f>'PIB_Trimestriel_Brut (2005)'!AP49*('PIB_Annuel (2016)'!$S77)/SUM('PIB_Trimestriel_Brut (2005)'!$AP49:$AS49)</f>
        <v>1534.4463871849264</v>
      </c>
      <c r="AQ74" s="256">
        <f>'PIB_Trimestriel_Brut (2005)'!AQ49*('PIB_Annuel (2016)'!$S77)/SUM('PIB_Trimestriel_Brut (2005)'!$AP49:$AS49)</f>
        <v>1695.9548428590435</v>
      </c>
      <c r="AR74" s="256">
        <f>'PIB_Trimestriel_Brut (2005)'!AR49*('PIB_Annuel (2016)'!$S77)/SUM('PIB_Trimestriel_Brut (2005)'!$AP49:$AS49)</f>
        <v>1722.3451714679004</v>
      </c>
      <c r="AS74" s="256">
        <f>'PIB_Trimestriel_Brut (2005)'!AS49*('PIB_Annuel (2016)'!$S77)/SUM('PIB_Trimestriel_Brut (2005)'!$AP49:$AS49)</f>
        <v>1697.4819317001468</v>
      </c>
      <c r="AT74" s="256">
        <f>'PIB_Trimestriel_Brut (2005)'!AT49*('PIB_Annuel (2016)'!$T77)/SUM('PIB_Trimestriel_Brut (2005)'!$AT49:$AW49)</f>
        <v>1578.2147958560797</v>
      </c>
      <c r="AU74" s="256">
        <f>'PIB_Trimestriel_Brut (2005)'!AU49*('PIB_Annuel (2016)'!$T77)/SUM('PIB_Trimestriel_Brut (2005)'!$AT49:$AW49)</f>
        <v>1729.8323044769727</v>
      </c>
      <c r="AV74" s="256">
        <f>'PIB_Trimestriel_Brut (2005)'!AV49*('PIB_Annuel (2016)'!$T77)/SUM('PIB_Trimestriel_Brut (2005)'!$AT49:$AW49)</f>
        <v>1762.1393955383191</v>
      </c>
      <c r="AW74" s="256">
        <f>'PIB_Trimestriel_Brut (2005)'!AW49*('PIB_Annuel (2016)'!$T77)/SUM('PIB_Trimestriel_Brut (2005)'!$AT49:$AW49)</f>
        <v>1821.2083129135581</v>
      </c>
      <c r="AX74" s="256">
        <f>'PIB_Trimestriel_Brut (2005)'!AX49*('PIB_Annuel (2016)'!$U77)/SUM('PIB_Trimestriel_Brut (2005)'!$AX49:$BA49)</f>
        <v>1697.799273452064</v>
      </c>
      <c r="AY74" s="256">
        <f>'PIB_Trimestriel_Brut (2005)'!AY49*('PIB_Annuel (2016)'!$U77)/SUM('PIB_Trimestriel_Brut (2005)'!$AX49:$BA49)</f>
        <v>1811.8242564618965</v>
      </c>
      <c r="AZ74" s="256">
        <f>'PIB_Trimestriel_Brut (2005)'!AZ49*('PIB_Annuel (2016)'!$U77)/SUM('PIB_Trimestriel_Brut (2005)'!$AX49:$BA49)</f>
        <v>1995.3500470000768</v>
      </c>
      <c r="BA74" s="256">
        <f>'PIB_Trimestriel_Brut (2005)'!BA49*('PIB_Annuel (2016)'!$U77)/SUM('PIB_Trimestriel_Brut (2005)'!$AX49:$BA49)</f>
        <v>1967.9642972693819</v>
      </c>
      <c r="BB74" s="256">
        <f>'PIB_Trimestriel_Brut (2005)'!BB49*('PIB_Annuel (2016)'!$V77)/SUM('PIB_Trimestriel_Brut (2005)'!$BB49:$BE49)</f>
        <v>1885.7458295079336</v>
      </c>
      <c r="BC74" s="256">
        <f>'PIB_Trimestriel_Brut (2005)'!BC49*('PIB_Annuel (2016)'!$V77)/SUM('PIB_Trimestriel_Brut (2005)'!$BB49:$BE49)</f>
        <v>1996.8365239371578</v>
      </c>
      <c r="BD74" s="256">
        <f>'PIB_Trimestriel_Brut (2005)'!BD49*('PIB_Annuel (2016)'!$V77)/SUM('PIB_Trimestriel_Brut (2005)'!$BB49:$BE49)</f>
        <v>1947.2163694899934</v>
      </c>
      <c r="BE74" s="256">
        <f>'PIB_Trimestriel_Brut (2005)'!BE49*('PIB_Annuel (2016)'!$V77)/SUM('PIB_Trimestriel_Brut (2005)'!$BB49:$BE49)</f>
        <v>1985.3994051019872</v>
      </c>
      <c r="BF74" s="256">
        <f>'PIB_Trimestriel_Brut (2005)'!BF49*('PIB_Annuel (2016)'!$W77)/SUM('PIB_Trimestriel_Brut (2005)'!$BF49:$BI49)</f>
        <v>1958.1319310844676</v>
      </c>
      <c r="BG74" s="256">
        <f>'PIB_Trimestriel_Brut (2005)'!BG49*('PIB_Annuel (2016)'!$W77)/SUM('PIB_Trimestriel_Brut (2005)'!$BF49:$BI49)</f>
        <v>2073.3595209286577</v>
      </c>
      <c r="BH74" s="256">
        <f>'PIB_Trimestriel_Brut (2005)'!BH49*('PIB_Annuel (2016)'!$W77)/SUM('PIB_Trimestriel_Brut (2005)'!$BF49:$BI49)</f>
        <v>2200.4102977183047</v>
      </c>
      <c r="BI74" s="256">
        <f>'PIB_Trimestriel_Brut (2005)'!BI49*('PIB_Annuel (2016)'!$W77)/SUM('PIB_Trimestriel_Brut (2005)'!$BF49:$BI49)</f>
        <v>2150.2517073362137</v>
      </c>
      <c r="BJ74" s="256">
        <f>'PIB_Trimestriel_Brut (2005)'!BJ49*('PIB_Annuel (2016)'!$X77)/SUM('PIB_Trimestriel_Brut (2005)'!$BJ49:$BM49)</f>
        <v>2065.6104187560391</v>
      </c>
      <c r="BK74" s="256">
        <f>'PIB_Trimestriel_Brut (2005)'!BK49*('PIB_Annuel (2016)'!$X77)/SUM('PIB_Trimestriel_Brut (2005)'!$BJ49:$BM49)</f>
        <v>2227.3216210018959</v>
      </c>
      <c r="BL74" s="256">
        <f>'PIB_Trimestriel_Brut (2005)'!BL49*('PIB_Annuel (2016)'!$X77)/SUM('PIB_Trimestriel_Brut (2005)'!$BJ49:$BM49)</f>
        <v>2231.7765262543808</v>
      </c>
      <c r="BM74" s="256">
        <f>'PIB_Trimestriel_Brut (2005)'!BM49*('PIB_Annuel (2016)'!$X77)/SUM('PIB_Trimestriel_Brut (2005)'!$BJ49:$BM49)</f>
        <v>2535.2157093240194</v>
      </c>
      <c r="BN74" s="256">
        <f>'PIB_Trimestriel_Brut (2005)'!BN49*('PIB_Annuel (2016)'!$Y77)/SUM('PIB_Trimestriel_Brut (2005)'!$BN49:$BQ49)</f>
        <v>2206.2881583713497</v>
      </c>
      <c r="BO74" s="256">
        <f>'PIB_Trimestriel_Brut (2005)'!BO49*('PIB_Annuel (2016)'!$Y77)/SUM('PIB_Trimestriel_Brut (2005)'!$BN49:$BQ49)</f>
        <v>2433.9905008061382</v>
      </c>
      <c r="BP74" s="256">
        <f>'PIB_Trimestriel_Brut (2005)'!BP49*('PIB_Annuel (2016)'!$Y77)/SUM('PIB_Trimestriel_Brut (2005)'!$BN49:$BQ49)</f>
        <v>2441.6131913017002</v>
      </c>
      <c r="BQ74" s="256">
        <f>'PIB_Trimestriel_Brut (2005)'!BQ49*('PIB_Annuel (2016)'!$Y77)/SUM('PIB_Trimestriel_Brut (2005)'!$BN49:$BQ49)</f>
        <v>2355.9131946552311</v>
      </c>
      <c r="BR74" s="256">
        <f>'PIB_Trimestriel_Brut (2005)'!BR49*('PIB_Annuel (2016)'!$Z77)/SUM('PIB_Trimestriel_Brut (2005)'!$BR49:$BU49)</f>
        <v>2389.8020881212578</v>
      </c>
      <c r="BS74" s="256">
        <f>'PIB_Trimestriel_Brut (2005)'!BS49*('PIB_Annuel (2016)'!$Z77)/SUM('PIB_Trimestriel_Brut (2005)'!$BR49:$BU49)</f>
        <v>2516.0591153137229</v>
      </c>
      <c r="BT74" s="256">
        <f>'PIB_Trimestriel_Brut (2005)'!BT49*('PIB_Annuel (2016)'!$Z77)/SUM('PIB_Trimestriel_Brut (2005)'!$BR49:$BU49)</f>
        <v>2493.4683237169456</v>
      </c>
      <c r="BU74" s="256">
        <f>'PIB_Trimestriel_Brut (2005)'!BU49*('PIB_Annuel (2016)'!$Z77)/SUM('PIB_Trimestriel_Brut (2005)'!$BR49:$BU49)</f>
        <v>2713.4254728480719</v>
      </c>
      <c r="BV74" s="175">
        <v>2534.4240050716298</v>
      </c>
      <c r="BW74" s="175">
        <v>2524.9056096261006</v>
      </c>
      <c r="BX74" s="175">
        <v>2571.3406481545094</v>
      </c>
      <c r="BY74" s="175">
        <v>2925.7847371477601</v>
      </c>
      <c r="BZ74" s="176">
        <v>2619.8245441067666</v>
      </c>
      <c r="CA74" s="176">
        <v>2803.9586193482728</v>
      </c>
      <c r="CB74" s="176">
        <v>2785.3180590869392</v>
      </c>
      <c r="CC74" s="176">
        <v>2991.6897774580211</v>
      </c>
      <c r="CD74" s="176">
        <v>2731.1961865736571</v>
      </c>
      <c r="CE74" s="176">
        <v>2979.5113487003123</v>
      </c>
      <c r="CF74" s="176">
        <v>2910.2052865801952</v>
      </c>
      <c r="CG74" s="176">
        <v>3239.6011781458355</v>
      </c>
      <c r="CH74" s="176">
        <v>2966.6207427966192</v>
      </c>
      <c r="CI74" s="176">
        <v>2870.5732812393167</v>
      </c>
      <c r="CJ74" s="176">
        <v>2921.8201761307892</v>
      </c>
      <c r="CK74" s="176">
        <v>3449.8367998332733</v>
      </c>
      <c r="CL74" s="176">
        <v>3079.6692166183566</v>
      </c>
    </row>
    <row r="75" spans="1:90" ht="15" thickTop="1" x14ac:dyDescent="0.3">
      <c r="A75" s="172" t="s">
        <v>235</v>
      </c>
      <c r="B75" s="255">
        <f>'PIB_Trimestriel_Brut (2005)'!B50*('PIB_Annuel (2016)'!$I78)/SUM('PIB_Trimestriel_Brut (2005)'!$B50:$E50)</f>
        <v>144.1032571765476</v>
      </c>
      <c r="C75" s="255">
        <f>'PIB_Trimestriel_Brut (2005)'!C50*('PIB_Annuel (2016)'!$I78)/SUM('PIB_Trimestriel_Brut (2005)'!$B50:$E50)</f>
        <v>166.44074284227619</v>
      </c>
      <c r="D75" s="255">
        <f>'PIB_Trimestriel_Brut (2005)'!D50*('PIB_Annuel (2016)'!$I78)/SUM('PIB_Trimestriel_Brut (2005)'!$B50:$E50)</f>
        <v>152.61608411486245</v>
      </c>
      <c r="E75" s="255">
        <f>'PIB_Trimestriel_Brut (2005)'!E50*('PIB_Annuel (2016)'!$I78)/SUM('PIB_Trimestriel_Brut (2005)'!$B50:$E50)</f>
        <v>155.7791428475077</v>
      </c>
      <c r="F75" s="255">
        <f>'PIB_Trimestriel_Brut (2005)'!F50*('PIB_Annuel (2016)'!$J78)/SUM('PIB_Trimestriel_Brut (2005)'!$F50:$I50)</f>
        <v>148.53614621642654</v>
      </c>
      <c r="G75" s="255">
        <f>'PIB_Trimestriel_Brut (2005)'!G50*('PIB_Annuel (2016)'!$J78)/SUM('PIB_Trimestriel_Brut (2005)'!$F50:$I50)</f>
        <v>168.37431218113215</v>
      </c>
      <c r="H75" s="255">
        <f>'PIB_Trimestriel_Brut (2005)'!H50*('PIB_Annuel (2016)'!$J78)/SUM('PIB_Trimestriel_Brut (2005)'!$F50:$I50)</f>
        <v>155.41295139330293</v>
      </c>
      <c r="I75" s="255">
        <f>'PIB_Trimestriel_Brut (2005)'!I50*('PIB_Annuel (2016)'!$J78)/SUM('PIB_Trimestriel_Brut (2005)'!$F50:$I50)</f>
        <v>154.53304371768303</v>
      </c>
      <c r="J75" s="255">
        <f>'PIB_Trimestriel_Brut (2005)'!J50*('PIB_Annuel (2016)'!$K78)/SUM('PIB_Trimestriel_Brut (2005)'!$J50:$M50)</f>
        <v>171.82998443520714</v>
      </c>
      <c r="K75" s="255">
        <f>'PIB_Trimestriel_Brut (2005)'!K50*('PIB_Annuel (2016)'!$K78)/SUM('PIB_Trimestriel_Brut (2005)'!$J50:$M50)</f>
        <v>191.02922218003479</v>
      </c>
      <c r="L75" s="255">
        <f>'PIB_Trimestriel_Brut (2005)'!L50*('PIB_Annuel (2016)'!$K78)/SUM('PIB_Trimestriel_Brut (2005)'!$J50:$M50)</f>
        <v>188.31481655267837</v>
      </c>
      <c r="M75" s="255">
        <f>'PIB_Trimestriel_Brut (2005)'!M50*('PIB_Annuel (2016)'!$K78)/SUM('PIB_Trimestriel_Brut (2005)'!$J50:$M50)</f>
        <v>184.05136046616991</v>
      </c>
      <c r="N75" s="255">
        <f>'PIB_Trimestriel_Brut (2005)'!N50*('PIB_Annuel (2016)'!$L78)/SUM('PIB_Trimestriel_Brut (2005)'!$N50:$Q50)</f>
        <v>175.00634718226831</v>
      </c>
      <c r="O75" s="255">
        <f>'PIB_Trimestriel_Brut (2005)'!O50*('PIB_Annuel (2016)'!$L78)/SUM('PIB_Trimestriel_Brut (2005)'!$N50:$Q50)</f>
        <v>190.85113746116818</v>
      </c>
      <c r="P75" s="255">
        <f>'PIB_Trimestriel_Brut (2005)'!P50*('PIB_Annuel (2016)'!$L78)/SUM('PIB_Trimestriel_Brut (2005)'!$N50:$Q50)</f>
        <v>202.67444840859417</v>
      </c>
      <c r="Q75" s="255">
        <f>'PIB_Trimestriel_Brut (2005)'!Q50*('PIB_Annuel (2016)'!$L78)/SUM('PIB_Trimestriel_Brut (2005)'!$N50:$Q50)</f>
        <v>201.54069619609763</v>
      </c>
      <c r="R75" s="255">
        <f>'PIB_Trimestriel_Brut (2005)'!R50*('PIB_Annuel (2016)'!$M78)/SUM('PIB_Trimestriel_Brut (2005)'!$R50:$U50)</f>
        <v>184.53580653922469</v>
      </c>
      <c r="S75" s="255">
        <f>'PIB_Trimestriel_Brut (2005)'!S50*('PIB_Annuel (2016)'!$M78)/SUM('PIB_Trimestriel_Brut (2005)'!$R50:$U50)</f>
        <v>201.98952930419046</v>
      </c>
      <c r="T75" s="255">
        <f>'PIB_Trimestriel_Brut (2005)'!T50*('PIB_Annuel (2016)'!$M78)/SUM('PIB_Trimestriel_Brut (2005)'!$R50:$U50)</f>
        <v>210.80311633644385</v>
      </c>
      <c r="U75" s="255">
        <f>'PIB_Trimestriel_Brut (2005)'!U50*('PIB_Annuel (2016)'!$M78)/SUM('PIB_Trimestriel_Brut (2005)'!$R50:$U50)</f>
        <v>222.94031466505854</v>
      </c>
      <c r="V75" s="255">
        <f>'PIB_Trimestriel_Brut (2005)'!V50*('PIB_Annuel (2016)'!$N78)/SUM('PIB_Trimestriel_Brut (2005)'!$V50:$Y50)</f>
        <v>214.97054279173824</v>
      </c>
      <c r="W75" s="255">
        <f>'PIB_Trimestriel_Brut (2005)'!W50*('PIB_Annuel (2016)'!$N78)/SUM('PIB_Trimestriel_Brut (2005)'!$V50:$Y50)</f>
        <v>236.26457254761257</v>
      </c>
      <c r="X75" s="255">
        <f>'PIB_Trimestriel_Brut (2005)'!X50*('PIB_Annuel (2016)'!$N78)/SUM('PIB_Trimestriel_Brut (2005)'!$V50:$Y50)</f>
        <v>239.59879271276449</v>
      </c>
      <c r="Y75" s="255">
        <f>'PIB_Trimestriel_Brut (2005)'!Y50*('PIB_Annuel (2016)'!$N78)/SUM('PIB_Trimestriel_Brut (2005)'!$V50:$Y50)</f>
        <v>242.13389529522507</v>
      </c>
      <c r="Z75" s="255">
        <f>'PIB_Trimestriel_Brut (2005)'!Z50*('PIB_Annuel (2016)'!$O78)/SUM('PIB_Trimestriel_Brut (2005)'!$Z50:$AC50)</f>
        <v>216.62787614575723</v>
      </c>
      <c r="AA75" s="255">
        <f>'PIB_Trimestriel_Brut (2005)'!AA50*('PIB_Annuel (2016)'!$O78)/SUM('PIB_Trimestriel_Brut (2005)'!$Z50:$AC50)</f>
        <v>235.74076942843979</v>
      </c>
      <c r="AB75" s="255">
        <f>'PIB_Trimestriel_Brut (2005)'!AB50*('PIB_Annuel (2016)'!$O78)/SUM('PIB_Trimestriel_Brut (2005)'!$Z50:$AC50)</f>
        <v>253.70271736363375</v>
      </c>
      <c r="AC75" s="255">
        <f>'PIB_Trimestriel_Brut (2005)'!AC50*('PIB_Annuel (2016)'!$O78)/SUM('PIB_Trimestriel_Brut (2005)'!$Z50:$AC50)</f>
        <v>248.85044679462422</v>
      </c>
      <c r="AD75" s="255">
        <f>'PIB_Trimestriel_Brut (2005)'!AD50*('PIB_Annuel (2016)'!$P78)/SUM('PIB_Trimestriel_Brut (2005)'!$AD50:$AG50)</f>
        <v>254.9717523070963</v>
      </c>
      <c r="AE75" s="255">
        <f>'PIB_Trimestriel_Brut (2005)'!AE50*('PIB_Annuel (2016)'!$P78)/SUM('PIB_Trimestriel_Brut (2005)'!$AD50:$AG50)</f>
        <v>260.48798387521856</v>
      </c>
      <c r="AF75" s="255">
        <f>'PIB_Trimestriel_Brut (2005)'!AF50*('PIB_Annuel (2016)'!$P78)/SUM('PIB_Trimestriel_Brut (2005)'!$AD50:$AG50)</f>
        <v>263.19914784665082</v>
      </c>
      <c r="AG75" s="255">
        <f>'PIB_Trimestriel_Brut (2005)'!AG50*('PIB_Annuel (2016)'!$P78)/SUM('PIB_Trimestriel_Brut (2005)'!$AD50:$AG50)</f>
        <v>284.4042069031745</v>
      </c>
      <c r="AH75" s="255">
        <f>'PIB_Trimestriel_Brut (2005)'!AH50*('PIB_Annuel (2016)'!$Q78)/SUM('PIB_Trimestriel_Brut (2005)'!$AH50:$AK50)</f>
        <v>260.3570795062621</v>
      </c>
      <c r="AI75" s="255">
        <f>'PIB_Trimestriel_Brut (2005)'!AI50*('PIB_Annuel (2016)'!$Q78)/SUM('PIB_Trimestriel_Brut (2005)'!$AH50:$AK50)</f>
        <v>269.99687343283915</v>
      </c>
      <c r="AJ75" s="255">
        <f>'PIB_Trimestriel_Brut (2005)'!AJ50*('PIB_Annuel (2016)'!$Q78)/SUM('PIB_Trimestriel_Brut (2005)'!$AH50:$AK50)</f>
        <v>300.30624014142808</v>
      </c>
      <c r="AK75" s="255">
        <f>'PIB_Trimestriel_Brut (2005)'!AK50*('PIB_Annuel (2016)'!$Q78)/SUM('PIB_Trimestriel_Brut (2005)'!$AH50:$AK50)</f>
        <v>290.55036157303334</v>
      </c>
      <c r="AL75" s="255">
        <f>'PIB_Trimestriel_Brut (2005)'!AL50*('PIB_Annuel (2016)'!$R78)/SUM('PIB_Trimestriel_Brut (2005)'!$AL50:$AO50)</f>
        <v>305.46679694841811</v>
      </c>
      <c r="AM75" s="255">
        <f>'PIB_Trimestriel_Brut (2005)'!AM50*('PIB_Annuel (2016)'!$R78)/SUM('PIB_Trimestriel_Brut (2005)'!$AL50:$AO50)</f>
        <v>367.91275774694759</v>
      </c>
      <c r="AN75" s="255">
        <f>'PIB_Trimestriel_Brut (2005)'!AN50*('PIB_Annuel (2016)'!$R78)/SUM('PIB_Trimestriel_Brut (2005)'!$AL50:$AO50)</f>
        <v>361.18493042884268</v>
      </c>
      <c r="AO75" s="255">
        <f>'PIB_Trimestriel_Brut (2005)'!AO50*('PIB_Annuel (2016)'!$R78)/SUM('PIB_Trimestriel_Brut (2005)'!$AL50:$AO50)</f>
        <v>336.59981489194098</v>
      </c>
      <c r="AP75" s="255">
        <f>'PIB_Trimestriel_Brut (2005)'!AP50*('PIB_Annuel (2016)'!$S78)/SUM('PIB_Trimestriel_Brut (2005)'!$AP50:$AS50)</f>
        <v>341.10121316040602</v>
      </c>
      <c r="AQ75" s="255">
        <f>'PIB_Trimestriel_Brut (2005)'!AQ50*('PIB_Annuel (2016)'!$S78)/SUM('PIB_Trimestriel_Brut (2005)'!$AP50:$AS50)</f>
        <v>371.79522877107627</v>
      </c>
      <c r="AR75" s="255">
        <f>'PIB_Trimestriel_Brut (2005)'!AR50*('PIB_Annuel (2016)'!$S78)/SUM('PIB_Trimestriel_Brut (2005)'!$AP50:$AS50)</f>
        <v>370.75197573469183</v>
      </c>
      <c r="AS75" s="255">
        <f>'PIB_Trimestriel_Brut (2005)'!AS50*('PIB_Annuel (2016)'!$S78)/SUM('PIB_Trimestriel_Brut (2005)'!$AP50:$AS50)</f>
        <v>357.3186675893761</v>
      </c>
      <c r="AT75" s="255">
        <f>'PIB_Trimestriel_Brut (2005)'!AT50*('PIB_Annuel (2016)'!$T78)/SUM('PIB_Trimestriel_Brut (2005)'!$AT50:$AW50)</f>
        <v>382.48513447916696</v>
      </c>
      <c r="AU75" s="255">
        <f>'PIB_Trimestriel_Brut (2005)'!AU50*('PIB_Annuel (2016)'!$T78)/SUM('PIB_Trimestriel_Brut (2005)'!$AT50:$AW50)</f>
        <v>411.25750555966476</v>
      </c>
      <c r="AV75" s="255">
        <f>'PIB_Trimestriel_Brut (2005)'!AV50*('PIB_Annuel (2016)'!$T78)/SUM('PIB_Trimestriel_Brut (2005)'!$AT50:$AW50)</f>
        <v>417.38301571543042</v>
      </c>
      <c r="AW75" s="255">
        <f>'PIB_Trimestriel_Brut (2005)'!AW50*('PIB_Annuel (2016)'!$T78)/SUM('PIB_Trimestriel_Brut (2005)'!$AT50:$AW50)</f>
        <v>407.11612811583706</v>
      </c>
      <c r="AX75" s="255">
        <f>'PIB_Trimestriel_Brut (2005)'!AX50*('PIB_Annuel (2016)'!$U78)/SUM('PIB_Trimestriel_Brut (2005)'!$AX50:$BA50)</f>
        <v>405.48575223222417</v>
      </c>
      <c r="AY75" s="255">
        <f>'PIB_Trimestriel_Brut (2005)'!AY50*('PIB_Annuel (2016)'!$U78)/SUM('PIB_Trimestriel_Brut (2005)'!$AX50:$BA50)</f>
        <v>399.73183799482041</v>
      </c>
      <c r="AZ75" s="255">
        <f>'PIB_Trimestriel_Brut (2005)'!AZ50*('PIB_Annuel (2016)'!$U78)/SUM('PIB_Trimestriel_Brut (2005)'!$AX50:$BA50)</f>
        <v>436.65152503421143</v>
      </c>
      <c r="BA75" s="255">
        <f>'PIB_Trimestriel_Brut (2005)'!BA50*('PIB_Annuel (2016)'!$U78)/SUM('PIB_Trimestriel_Brut (2005)'!$AX50:$BA50)</f>
        <v>426.90476145171255</v>
      </c>
      <c r="BB75" s="255">
        <f>'PIB_Trimestriel_Brut (2005)'!BB50*('PIB_Annuel (2016)'!$V78)/SUM('PIB_Trimestriel_Brut (2005)'!$BB50:$BE50)</f>
        <v>425.78180432773132</v>
      </c>
      <c r="BC75" s="255">
        <f>'PIB_Trimestriel_Brut (2005)'!BC50*('PIB_Annuel (2016)'!$V78)/SUM('PIB_Trimestriel_Brut (2005)'!$BB50:$BE50)</f>
        <v>435.51671790439343</v>
      </c>
      <c r="BD75" s="255">
        <f>'PIB_Trimestriel_Brut (2005)'!BD50*('PIB_Annuel (2016)'!$V78)/SUM('PIB_Trimestriel_Brut (2005)'!$BB50:$BE50)</f>
        <v>446.820022645498</v>
      </c>
      <c r="BE75" s="255">
        <f>'PIB_Trimestriel_Brut (2005)'!BE50*('PIB_Annuel (2016)'!$V78)/SUM('PIB_Trimestriel_Brut (2005)'!$BB50:$BE50)</f>
        <v>443.3013535381283</v>
      </c>
      <c r="BF75" s="255">
        <f>'PIB_Trimestriel_Brut (2005)'!BF50*('PIB_Annuel (2016)'!$W78)/SUM('PIB_Trimestriel_Brut (2005)'!$BF50:$BI50)</f>
        <v>439.91454906175892</v>
      </c>
      <c r="BG75" s="255">
        <f>'PIB_Trimestriel_Brut (2005)'!BG50*('PIB_Annuel (2016)'!$W78)/SUM('PIB_Trimestriel_Brut (2005)'!$BF50:$BI50)</f>
        <v>453.05346884227305</v>
      </c>
      <c r="BH75" s="255">
        <f>'PIB_Trimestriel_Brut (2005)'!BH50*('PIB_Annuel (2016)'!$W78)/SUM('PIB_Trimestriel_Brut (2005)'!$BF50:$BI50)</f>
        <v>469.61768196725802</v>
      </c>
      <c r="BI75" s="255">
        <f>'PIB_Trimestriel_Brut (2005)'!BI50*('PIB_Annuel (2016)'!$W78)/SUM('PIB_Trimestriel_Brut (2005)'!$BF50:$BI50)</f>
        <v>461.86260771982182</v>
      </c>
      <c r="BJ75" s="255">
        <f>'PIB_Trimestriel_Brut (2005)'!BJ50*('PIB_Annuel (2016)'!$X78)/SUM('PIB_Trimestriel_Brut (2005)'!$BJ50:$BM50)</f>
        <v>457.70401529430609</v>
      </c>
      <c r="BK75" s="255">
        <f>'PIB_Trimestriel_Brut (2005)'!BK50*('PIB_Annuel (2016)'!$X78)/SUM('PIB_Trimestriel_Brut (2005)'!$BJ50:$BM50)</f>
        <v>484.07419097414169</v>
      </c>
      <c r="BL75" s="255">
        <f>'PIB_Trimestriel_Brut (2005)'!BL50*('PIB_Annuel (2016)'!$X78)/SUM('PIB_Trimestriel_Brut (2005)'!$BJ50:$BM50)</f>
        <v>504.65858173912625</v>
      </c>
      <c r="BM75" s="255">
        <f>'PIB_Trimestriel_Brut (2005)'!BM50*('PIB_Annuel (2016)'!$X78)/SUM('PIB_Trimestriel_Brut (2005)'!$BJ50:$BM50)</f>
        <v>550.05238954984054</v>
      </c>
      <c r="BN75" s="255">
        <f>'PIB_Trimestriel_Brut (2005)'!BN50*('PIB_Annuel (2016)'!$Y78)/SUM('PIB_Trimestriel_Brut (2005)'!$BN50:$BQ50)</f>
        <v>473.38207451992844</v>
      </c>
      <c r="BO75" s="255">
        <f>'PIB_Trimestriel_Brut (2005)'!BO50*('PIB_Annuel (2016)'!$Y78)/SUM('PIB_Trimestriel_Brut (2005)'!$BN50:$BQ50)</f>
        <v>515.94929018689061</v>
      </c>
      <c r="BP75" s="255">
        <f>'PIB_Trimestriel_Brut (2005)'!BP50*('PIB_Annuel (2016)'!$Y78)/SUM('PIB_Trimestriel_Brut (2005)'!$BN50:$BQ50)</f>
        <v>522.62424702890689</v>
      </c>
      <c r="BQ75" s="255">
        <f>'PIB_Trimestriel_Brut (2005)'!BQ50*('PIB_Annuel (2016)'!$Y78)/SUM('PIB_Trimestriel_Brut (2005)'!$BN50:$BQ50)</f>
        <v>521.77720189393767</v>
      </c>
      <c r="BR75" s="255">
        <f>'PIB_Trimestriel_Brut (2005)'!BR50*('PIB_Annuel (2016)'!$Z78)/SUM('PIB_Trimestriel_Brut (2005)'!$BR50:$BU50)</f>
        <v>506.04201403365113</v>
      </c>
      <c r="BS75" s="255">
        <f>'PIB_Trimestriel_Brut (2005)'!BS50*('PIB_Annuel (2016)'!$Z78)/SUM('PIB_Trimestriel_Brut (2005)'!$BR50:$BU50)</f>
        <v>553.69948159987416</v>
      </c>
      <c r="BT75" s="255">
        <f>'PIB_Trimestriel_Brut (2005)'!BT50*('PIB_Annuel (2016)'!$Z78)/SUM('PIB_Trimestriel_Brut (2005)'!$BR50:$BU50)</f>
        <v>605.55097873231853</v>
      </c>
      <c r="BU75" s="255">
        <f>'PIB_Trimestriel_Brut (2005)'!BU50*('PIB_Annuel (2016)'!$Z78)/SUM('PIB_Trimestriel_Brut (2005)'!$BR50:$BU50)</f>
        <v>571.78452563415613</v>
      </c>
      <c r="BV75" s="170">
        <v>540.28302346442297</v>
      </c>
      <c r="BW75" s="170">
        <v>568.19710639282926</v>
      </c>
      <c r="BX75" s="170">
        <v>562.28456581851697</v>
      </c>
      <c r="BY75" s="170">
        <v>599.90330432423093</v>
      </c>
      <c r="BZ75" s="171">
        <v>538.71721355794512</v>
      </c>
      <c r="CA75" s="171">
        <v>628.13621002921366</v>
      </c>
      <c r="CB75" s="171">
        <v>616.30671052589344</v>
      </c>
      <c r="CC75" s="171">
        <v>615.23286588694805</v>
      </c>
      <c r="CD75" s="171">
        <v>592.16043521277675</v>
      </c>
      <c r="CE75" s="171">
        <v>669.83846661666803</v>
      </c>
      <c r="CF75" s="171">
        <v>647.07405983759236</v>
      </c>
      <c r="CG75" s="171">
        <v>642.78903833296272</v>
      </c>
      <c r="CH75" s="171">
        <v>603.99557403956806</v>
      </c>
      <c r="CI75" s="171">
        <v>645.28873480515927</v>
      </c>
      <c r="CJ75" s="171">
        <v>664.22822386993835</v>
      </c>
      <c r="CK75" s="171">
        <v>662.85646728533425</v>
      </c>
      <c r="CL75" s="171">
        <v>640.71208795089217</v>
      </c>
    </row>
    <row r="76" spans="1:90" x14ac:dyDescent="0.3">
      <c r="A76" s="173" t="s">
        <v>236</v>
      </c>
      <c r="B76" s="255">
        <f>'PIB_Trimestriel_Brut (2005)'!B51*('PIB_Annuel (2016)'!$I80)/SUM('PIB_Trimestriel_Brut (2005)'!$B51:$E51)</f>
        <v>113.5382137231971</v>
      </c>
      <c r="C76" s="255">
        <f>'PIB_Trimestriel_Brut (2005)'!C51*('PIB_Annuel (2016)'!$I80)/SUM('PIB_Trimestriel_Brut (2005)'!$B51:$E51)</f>
        <v>135.80349807641295</v>
      </c>
      <c r="D76" s="255">
        <f>'PIB_Trimestriel_Brut (2005)'!D51*('PIB_Annuel (2016)'!$I80)/SUM('PIB_Trimestriel_Brut (2005)'!$B51:$E51)</f>
        <v>132.37158497676569</v>
      </c>
      <c r="E76" s="255">
        <f>'PIB_Trimestriel_Brut (2005)'!E51*('PIB_Annuel (2016)'!$I80)/SUM('PIB_Trimestriel_Brut (2005)'!$B51:$E51)</f>
        <v>150.81318198375578</v>
      </c>
      <c r="F76" s="255">
        <f>'PIB_Trimestriel_Brut (2005)'!F51*('PIB_Annuel (2016)'!$J80)/SUM('PIB_Trimestriel_Brut (2005)'!$F51:$I51)</f>
        <v>116.2413213032649</v>
      </c>
      <c r="G76" s="255">
        <f>'PIB_Trimestriel_Brut (2005)'!G51*('PIB_Annuel (2016)'!$J80)/SUM('PIB_Trimestriel_Brut (2005)'!$F51:$I51)</f>
        <v>141.84565890317671</v>
      </c>
      <c r="H76" s="255">
        <f>'PIB_Trimestriel_Brut (2005)'!H51*('PIB_Annuel (2016)'!$J80)/SUM('PIB_Trimestriel_Brut (2005)'!$F51:$I51)</f>
        <v>137.53423938113596</v>
      </c>
      <c r="I76" s="255">
        <f>'PIB_Trimestriel_Brut (2005)'!I51*('PIB_Annuel (2016)'!$J80)/SUM('PIB_Trimestriel_Brut (2005)'!$F51:$I51)</f>
        <v>148.09425383624779</v>
      </c>
      <c r="J76" s="255">
        <f>'PIB_Trimestriel_Brut (2005)'!J51*('PIB_Annuel (2016)'!$K80)/SUM('PIB_Trimestriel_Brut (2005)'!$J51:$M51)</f>
        <v>139.19577638946851</v>
      </c>
      <c r="K76" s="255">
        <f>'PIB_Trimestriel_Brut (2005)'!K51*('PIB_Annuel (2016)'!$K80)/SUM('PIB_Trimestriel_Brut (2005)'!$J51:$M51)</f>
        <v>153.33731327245951</v>
      </c>
      <c r="L76" s="255">
        <f>'PIB_Trimestriel_Brut (2005)'!L51*('PIB_Annuel (2016)'!$K80)/SUM('PIB_Trimestriel_Brut (2005)'!$J51:$M51)</f>
        <v>151.59376676899583</v>
      </c>
      <c r="M76" s="255">
        <f>'PIB_Trimestriel_Brut (2005)'!M51*('PIB_Annuel (2016)'!$K80)/SUM('PIB_Trimestriel_Brut (2005)'!$J51:$M51)</f>
        <v>148.49799216990129</v>
      </c>
      <c r="N76" s="255">
        <f>'PIB_Trimestriel_Brut (2005)'!N51*('PIB_Annuel (2016)'!$L80)/SUM('PIB_Trimestriel_Brut (2005)'!$N51:$Q51)</f>
        <v>151.45025693263614</v>
      </c>
      <c r="O76" s="255">
        <f>'PIB_Trimestriel_Brut (2005)'!O51*('PIB_Annuel (2016)'!$L80)/SUM('PIB_Trimestriel_Brut (2005)'!$N51:$Q51)</f>
        <v>164.78485717813797</v>
      </c>
      <c r="P76" s="255">
        <f>'PIB_Trimestriel_Brut (2005)'!P51*('PIB_Annuel (2016)'!$L80)/SUM('PIB_Trimestriel_Brut (2005)'!$N51:$Q51)</f>
        <v>176.71821172251467</v>
      </c>
      <c r="Q76" s="255">
        <f>'PIB_Trimestriel_Brut (2005)'!Q51*('PIB_Annuel (2016)'!$L80)/SUM('PIB_Trimestriel_Brut (2005)'!$N51:$Q51)</f>
        <v>187.05881669923835</v>
      </c>
      <c r="R76" s="255">
        <f>'PIB_Trimestriel_Brut (2005)'!R51*('PIB_Annuel (2016)'!$M80)/SUM('PIB_Trimestriel_Brut (2005)'!$R51:$U51)</f>
        <v>178.31179401076278</v>
      </c>
      <c r="S76" s="255">
        <f>'PIB_Trimestriel_Brut (2005)'!S51*('PIB_Annuel (2016)'!$M80)/SUM('PIB_Trimestriel_Brut (2005)'!$R51:$U51)</f>
        <v>198.13039588230504</v>
      </c>
      <c r="T76" s="255">
        <f>'PIB_Trimestriel_Brut (2005)'!T51*('PIB_Annuel (2016)'!$M80)/SUM('PIB_Trimestriel_Brut (2005)'!$R51:$U51)</f>
        <v>200.66257814181196</v>
      </c>
      <c r="U76" s="255">
        <f>'PIB_Trimestriel_Brut (2005)'!U51*('PIB_Annuel (2016)'!$M80)/SUM('PIB_Trimestriel_Brut (2005)'!$R51:$U51)</f>
        <v>200.99960486665259</v>
      </c>
      <c r="V76" s="255">
        <f>'PIB_Trimestriel_Brut (2005)'!V51*('PIB_Annuel (2016)'!$N80)/SUM('PIB_Trimestriel_Brut (2005)'!$V51:$Y51)</f>
        <v>216.85267632948921</v>
      </c>
      <c r="W76" s="255">
        <f>'PIB_Trimestriel_Brut (2005)'!W51*('PIB_Annuel (2016)'!$N80)/SUM('PIB_Trimestriel_Brut (2005)'!$V51:$Y51)</f>
        <v>249.84943153556446</v>
      </c>
      <c r="X76" s="255">
        <f>'PIB_Trimestriel_Brut (2005)'!X51*('PIB_Annuel (2016)'!$N80)/SUM('PIB_Trimestriel_Brut (2005)'!$V51:$Y51)</f>
        <v>260.50553664636737</v>
      </c>
      <c r="Y76" s="255">
        <f>'PIB_Trimestriel_Brut (2005)'!Y51*('PIB_Annuel (2016)'!$N80)/SUM('PIB_Trimestriel_Brut (2005)'!$V51:$Y51)</f>
        <v>265.30950043904312</v>
      </c>
      <c r="Z76" s="255">
        <f>'PIB_Trimestriel_Brut (2005)'!Z51*('PIB_Annuel (2016)'!$O80)/SUM('PIB_Trimestriel_Brut (2005)'!$Z51:$AC51)</f>
        <v>230.16998305806351</v>
      </c>
      <c r="AA76" s="255">
        <f>'PIB_Trimestriel_Brut (2005)'!AA51*('PIB_Annuel (2016)'!$O80)/SUM('PIB_Trimestriel_Brut (2005)'!$Z51:$AC51)</f>
        <v>254.40507858368855</v>
      </c>
      <c r="AB76" s="255">
        <f>'PIB_Trimestriel_Brut (2005)'!AB51*('PIB_Annuel (2016)'!$O80)/SUM('PIB_Trimestriel_Brut (2005)'!$Z51:$AC51)</f>
        <v>270.21399054863167</v>
      </c>
      <c r="AC76" s="255">
        <f>'PIB_Trimestriel_Brut (2005)'!AC51*('PIB_Annuel (2016)'!$O80)/SUM('PIB_Trimestriel_Brut (2005)'!$Z51:$AC51)</f>
        <v>241.99945350636062</v>
      </c>
      <c r="AD76" s="255">
        <f>'PIB_Trimestriel_Brut (2005)'!AD51*('PIB_Annuel (2016)'!$P80)/SUM('PIB_Trimestriel_Brut (2005)'!$AD51:$AG51)</f>
        <v>263.35137748282568</v>
      </c>
      <c r="AE76" s="255">
        <f>'PIB_Trimestriel_Brut (2005)'!AE51*('PIB_Annuel (2016)'!$P80)/SUM('PIB_Trimestriel_Brut (2005)'!$AD51:$AG51)</f>
        <v>248.83539061699003</v>
      </c>
      <c r="AF76" s="255">
        <f>'PIB_Trimestriel_Brut (2005)'!AF51*('PIB_Annuel (2016)'!$P80)/SUM('PIB_Trimestriel_Brut (2005)'!$AD51:$AG51)</f>
        <v>250.02705498550944</v>
      </c>
      <c r="AG76" s="255">
        <f>'PIB_Trimestriel_Brut (2005)'!AG51*('PIB_Annuel (2016)'!$P80)/SUM('PIB_Trimestriel_Brut (2005)'!$AD51:$AG51)</f>
        <v>284.82402806811655</v>
      </c>
      <c r="AH76" s="255">
        <f>'PIB_Trimestriel_Brut (2005)'!AH51*('PIB_Annuel (2016)'!$Q80)/SUM('PIB_Trimestriel_Brut (2005)'!$AH51:$AK51)</f>
        <v>270.06231109213394</v>
      </c>
      <c r="AI76" s="255">
        <f>'PIB_Trimestriel_Brut (2005)'!AI51*('PIB_Annuel (2016)'!$Q80)/SUM('PIB_Trimestriel_Brut (2005)'!$AH51:$AK51)</f>
        <v>279.7259800116845</v>
      </c>
      <c r="AJ76" s="255">
        <f>'PIB_Trimestriel_Brut (2005)'!AJ51*('PIB_Annuel (2016)'!$Q80)/SUM('PIB_Trimestriel_Brut (2005)'!$AH51:$AK51)</f>
        <v>298.40710210271232</v>
      </c>
      <c r="AK76" s="255">
        <f>'PIB_Trimestriel_Brut (2005)'!AK51*('PIB_Annuel (2016)'!$Q80)/SUM('PIB_Trimestriel_Brut (2005)'!$AH51:$AK51)</f>
        <v>251.07859570786309</v>
      </c>
      <c r="AL76" s="255">
        <f>'PIB_Trimestriel_Brut (2005)'!AL51*('PIB_Annuel (2016)'!$R80)/SUM('PIB_Trimestriel_Brut (2005)'!$AL51:$AO51)</f>
        <v>291.4226262456487</v>
      </c>
      <c r="AM76" s="255">
        <f>'PIB_Trimestriel_Brut (2005)'!AM51*('PIB_Annuel (2016)'!$R80)/SUM('PIB_Trimestriel_Brut (2005)'!$AL51:$AO51)</f>
        <v>304.7402396716559</v>
      </c>
      <c r="AN76" s="255">
        <f>'PIB_Trimestriel_Brut (2005)'!AN51*('PIB_Annuel (2016)'!$R80)/SUM('PIB_Trimestriel_Brut (2005)'!$AL51:$AO51)</f>
        <v>278.95457313119215</v>
      </c>
      <c r="AO76" s="255">
        <f>'PIB_Trimestriel_Brut (2005)'!AO51*('PIB_Annuel (2016)'!$R80)/SUM('PIB_Trimestriel_Brut (2005)'!$AL51:$AO51)</f>
        <v>265.76911988989019</v>
      </c>
      <c r="AP76" s="255">
        <f>'PIB_Trimestriel_Brut (2005)'!AP51*('PIB_Annuel (2016)'!$S80)/SUM('PIB_Trimestriel_Brut (2005)'!$AP51:$AS51)</f>
        <v>278.83895703590423</v>
      </c>
      <c r="AQ76" s="255">
        <f>'PIB_Trimestriel_Brut (2005)'!AQ51*('PIB_Annuel (2016)'!$S80)/SUM('PIB_Trimestriel_Brut (2005)'!$AP51:$AS51)</f>
        <v>330.60377737689174</v>
      </c>
      <c r="AR76" s="255">
        <f>'PIB_Trimestriel_Brut (2005)'!AR51*('PIB_Annuel (2016)'!$S80)/SUM('PIB_Trimestriel_Brut (2005)'!$AP51:$AS51)</f>
        <v>346.47834648872333</v>
      </c>
      <c r="AS76" s="255">
        <f>'PIB_Trimestriel_Brut (2005)'!AS51*('PIB_Annuel (2016)'!$S80)/SUM('PIB_Trimestriel_Brut (2005)'!$AP51:$AS51)</f>
        <v>335.0627523948566</v>
      </c>
      <c r="AT76" s="255">
        <f>'PIB_Trimestriel_Brut (2005)'!AT51*('PIB_Annuel (2016)'!$T80)/SUM('PIB_Trimestriel_Brut (2005)'!$AT51:$AW51)</f>
        <v>301.63417306642111</v>
      </c>
      <c r="AU76" s="255">
        <f>'PIB_Trimestriel_Brut (2005)'!AU51*('PIB_Annuel (2016)'!$T80)/SUM('PIB_Trimestriel_Brut (2005)'!$AT51:$AW51)</f>
        <v>328.05636546773411</v>
      </c>
      <c r="AV76" s="255">
        <f>'PIB_Trimestriel_Brut (2005)'!AV51*('PIB_Annuel (2016)'!$T80)/SUM('PIB_Trimestriel_Brut (2005)'!$AT51:$AW51)</f>
        <v>339.62793001045964</v>
      </c>
      <c r="AW76" s="255">
        <f>'PIB_Trimestriel_Brut (2005)'!AW51*('PIB_Annuel (2016)'!$T80)/SUM('PIB_Trimestriel_Brut (2005)'!$AT51:$AW51)</f>
        <v>344.5449277110236</v>
      </c>
      <c r="AX76" s="255">
        <f>'PIB_Trimestriel_Brut (2005)'!AX51*('PIB_Annuel (2016)'!$U80)/SUM('PIB_Trimestriel_Brut (2005)'!$AX51:$BA51)</f>
        <v>341.12040705153146</v>
      </c>
      <c r="AY76" s="255">
        <f>'PIB_Trimestriel_Brut (2005)'!AY51*('PIB_Annuel (2016)'!$U80)/SUM('PIB_Trimestriel_Brut (2005)'!$AX51:$BA51)</f>
        <v>349.29176879021423</v>
      </c>
      <c r="AZ76" s="255">
        <f>'PIB_Trimestriel_Brut (2005)'!AZ51*('PIB_Annuel (2016)'!$U80)/SUM('PIB_Trimestriel_Brut (2005)'!$AX51:$BA51)</f>
        <v>378.08099347113483</v>
      </c>
      <c r="BA76" s="255">
        <f>'PIB_Trimestriel_Brut (2005)'!BA51*('PIB_Annuel (2016)'!$U80)/SUM('PIB_Trimestriel_Brut (2005)'!$AX51:$BA51)</f>
        <v>348.55187679134207</v>
      </c>
      <c r="BB76" s="255">
        <f>'PIB_Trimestriel_Brut (2005)'!BB51*('PIB_Annuel (2016)'!$V80)/SUM('PIB_Trimestriel_Brut (2005)'!$BB51:$BE51)</f>
        <v>360.70268147697891</v>
      </c>
      <c r="BC76" s="255">
        <f>'PIB_Trimestriel_Brut (2005)'!BC51*('PIB_Annuel (2016)'!$V80)/SUM('PIB_Trimestriel_Brut (2005)'!$BB51:$BE51)</f>
        <v>351.15045608951806</v>
      </c>
      <c r="BD76" s="255">
        <f>'PIB_Trimestriel_Brut (2005)'!BD51*('PIB_Annuel (2016)'!$V80)/SUM('PIB_Trimestriel_Brut (2005)'!$BB51:$BE51)</f>
        <v>371.77363070304892</v>
      </c>
      <c r="BE76" s="255">
        <f>'PIB_Trimestriel_Brut (2005)'!BE51*('PIB_Annuel (2016)'!$V80)/SUM('PIB_Trimestriel_Brut (2005)'!$BB51:$BE51)</f>
        <v>384.4595363030507</v>
      </c>
      <c r="BF76" s="255">
        <f>'PIB_Trimestriel_Brut (2005)'!BF51*('PIB_Annuel (2016)'!$W80)/SUM('PIB_Trimestriel_Brut (2005)'!$BF51:$BI51)</f>
        <v>367.51282817496781</v>
      </c>
      <c r="BG76" s="255">
        <f>'PIB_Trimestriel_Brut (2005)'!BG51*('PIB_Annuel (2016)'!$W80)/SUM('PIB_Trimestriel_Brut (2005)'!$BF51:$BI51)</f>
        <v>403.1694361106434</v>
      </c>
      <c r="BH76" s="255">
        <f>'PIB_Trimestriel_Brut (2005)'!BH51*('PIB_Annuel (2016)'!$W80)/SUM('PIB_Trimestriel_Brut (2005)'!$BF51:$BI51)</f>
        <v>430.17839795528596</v>
      </c>
      <c r="BI76" s="255">
        <f>'PIB_Trimestriel_Brut (2005)'!BI51*('PIB_Annuel (2016)'!$W80)/SUM('PIB_Trimestriel_Brut (2005)'!$BF51:$BI51)</f>
        <v>412.01232863784622</v>
      </c>
      <c r="BJ76" s="255">
        <f>'PIB_Trimestriel_Brut (2005)'!BJ51*('PIB_Annuel (2016)'!$X80)/SUM('PIB_Trimestriel_Brut (2005)'!$BJ51:$BM51)</f>
        <v>395.68753078620097</v>
      </c>
      <c r="BK76" s="255">
        <f>'PIB_Trimestriel_Brut (2005)'!BK51*('PIB_Annuel (2016)'!$X80)/SUM('PIB_Trimestriel_Brut (2005)'!$BJ51:$BM51)</f>
        <v>409.75134014127286</v>
      </c>
      <c r="BL76" s="255">
        <f>'PIB_Trimestriel_Brut (2005)'!BL51*('PIB_Annuel (2016)'!$X80)/SUM('PIB_Trimestriel_Brut (2005)'!$BJ51:$BM51)</f>
        <v>458.46679404053339</v>
      </c>
      <c r="BM76" s="255">
        <f>'PIB_Trimestriel_Brut (2005)'!BM51*('PIB_Annuel (2016)'!$X80)/SUM('PIB_Trimestriel_Brut (2005)'!$BJ51:$BM51)</f>
        <v>514.97855514031437</v>
      </c>
      <c r="BN76" s="255">
        <f>'PIB_Trimestriel_Brut (2005)'!BN51*('PIB_Annuel (2016)'!$Y80)/SUM('PIB_Trimestriel_Brut (2005)'!$BN51:$BQ51)</f>
        <v>437.68056491065425</v>
      </c>
      <c r="BO76" s="255">
        <f>'PIB_Trimestriel_Brut (2005)'!BO51*('PIB_Annuel (2016)'!$Y80)/SUM('PIB_Trimestriel_Brut (2005)'!$BN51:$BQ51)</f>
        <v>492.11332220837551</v>
      </c>
      <c r="BP76" s="255">
        <f>'PIB_Trimestriel_Brut (2005)'!BP51*('PIB_Annuel (2016)'!$Y80)/SUM('PIB_Trimestriel_Brut (2005)'!$BN51:$BQ51)</f>
        <v>513.4583373286597</v>
      </c>
      <c r="BQ76" s="255">
        <f>'PIB_Trimestriel_Brut (2005)'!BQ51*('PIB_Annuel (2016)'!$Y80)/SUM('PIB_Trimestriel_Brut (2005)'!$BN51:$BQ51)</f>
        <v>514.42671428846609</v>
      </c>
      <c r="BR76" s="255">
        <f>'PIB_Trimestriel_Brut (2005)'!BR51*('PIB_Annuel (2016)'!$Z80)/SUM('PIB_Trimestriel_Brut (2005)'!$BR51:$BU51)</f>
        <v>467.10558402386295</v>
      </c>
      <c r="BS76" s="255">
        <f>'PIB_Trimestriel_Brut (2005)'!BS51*('PIB_Annuel (2016)'!$Z80)/SUM('PIB_Trimestriel_Brut (2005)'!$BR51:$BU51)</f>
        <v>508.02332717183782</v>
      </c>
      <c r="BT76" s="255">
        <f>'PIB_Trimestriel_Brut (2005)'!BT51*('PIB_Annuel (2016)'!$Z80)/SUM('PIB_Trimestriel_Brut (2005)'!$BR51:$BU51)</f>
        <v>554.25700394390913</v>
      </c>
      <c r="BU76" s="255">
        <f>'PIB_Trimestriel_Brut (2005)'!BU51*('PIB_Annuel (2016)'!$Z80)/SUM('PIB_Trimestriel_Brut (2005)'!$BR51:$BU51)</f>
        <v>514.19108486039033</v>
      </c>
      <c r="BV76" s="170">
        <v>507.7957872720001</v>
      </c>
      <c r="BW76" s="170">
        <v>532.29884037627835</v>
      </c>
      <c r="BX76" s="170">
        <v>527.20267928993121</v>
      </c>
      <c r="BY76" s="170">
        <v>556.73169306179011</v>
      </c>
      <c r="BZ76" s="171">
        <v>498.19349556439681</v>
      </c>
      <c r="CA76" s="171">
        <v>579.95403872124098</v>
      </c>
      <c r="CB76" s="171">
        <v>577.00220845628201</v>
      </c>
      <c r="CC76" s="171">
        <v>577.09525725807998</v>
      </c>
      <c r="CD76" s="171">
        <v>532.34699781035556</v>
      </c>
      <c r="CE76" s="171">
        <v>623.10193982963904</v>
      </c>
      <c r="CF76" s="171">
        <v>605.64316162021737</v>
      </c>
      <c r="CG76" s="171">
        <v>607.08190073978801</v>
      </c>
      <c r="CH76" s="171">
        <v>558.09702491197856</v>
      </c>
      <c r="CI76" s="171">
        <v>641.52661334853008</v>
      </c>
      <c r="CJ76" s="171">
        <v>617.45754073915953</v>
      </c>
      <c r="CK76" s="171">
        <v>640.46382100033111</v>
      </c>
      <c r="CL76" s="171">
        <v>590.2736779663212</v>
      </c>
    </row>
    <row r="77" spans="1:90" x14ac:dyDescent="0.3">
      <c r="A77" s="173" t="s">
        <v>237</v>
      </c>
      <c r="B77" s="255">
        <f>'PIB_Trimestriel_Brut (2005)'!B52*('PIB_Annuel (2016)'!$I81)/SUM('PIB_Trimestriel_Brut (2005)'!$B52:$E52)</f>
        <v>28.26137762897563</v>
      </c>
      <c r="C77" s="255">
        <f>'PIB_Trimestriel_Brut (2005)'!C52*('PIB_Annuel (2016)'!$I81)/SUM('PIB_Trimestriel_Brut (2005)'!$B52:$E52)</f>
        <v>29.052041990248526</v>
      </c>
      <c r="D77" s="255">
        <f>'PIB_Trimestriel_Brut (2005)'!D52*('PIB_Annuel (2016)'!$I81)/SUM('PIB_Trimestriel_Brut (2005)'!$B52:$E52)</f>
        <v>30.636911799733685</v>
      </c>
      <c r="E77" s="255">
        <f>'PIB_Trimestriel_Brut (2005)'!E52*('PIB_Annuel (2016)'!$I81)/SUM('PIB_Trimestriel_Brut (2005)'!$B52:$E52)</f>
        <v>33.027698296909129</v>
      </c>
      <c r="F77" s="255">
        <f>'PIB_Trimestriel_Brut (2005)'!F52*('PIB_Annuel (2016)'!$J81)/SUM('PIB_Trimestriel_Brut (2005)'!$F52:$I52)</f>
        <v>37.252607051513444</v>
      </c>
      <c r="G77" s="255">
        <f>'PIB_Trimestriel_Brut (2005)'!G52*('PIB_Annuel (2016)'!$J81)/SUM('PIB_Trimestriel_Brut (2005)'!$F52:$I52)</f>
        <v>40.225957863404908</v>
      </c>
      <c r="H77" s="255">
        <f>'PIB_Trimestriel_Brut (2005)'!H52*('PIB_Annuel (2016)'!$J81)/SUM('PIB_Trimestriel_Brut (2005)'!$F52:$I52)</f>
        <v>42.275559058082216</v>
      </c>
      <c r="I77" s="255">
        <f>'PIB_Trimestriel_Brut (2005)'!I52*('PIB_Annuel (2016)'!$J81)/SUM('PIB_Trimestriel_Brut (2005)'!$F52:$I52)</f>
        <v>40.142178967387828</v>
      </c>
      <c r="J77" s="255">
        <f>'PIB_Trimestriel_Brut (2005)'!J52*('PIB_Annuel (2016)'!$K81)/SUM('PIB_Trimestriel_Brut (2005)'!$J52:$M52)</f>
        <v>42.94176009076665</v>
      </c>
      <c r="K77" s="255">
        <f>'PIB_Trimestriel_Brut (2005)'!K52*('PIB_Annuel (2016)'!$K81)/SUM('PIB_Trimestriel_Brut (2005)'!$J52:$M52)</f>
        <v>46.614493408962538</v>
      </c>
      <c r="L77" s="255">
        <f>'PIB_Trimestriel_Brut (2005)'!L52*('PIB_Annuel (2016)'!$K81)/SUM('PIB_Trimestriel_Brut (2005)'!$J52:$M52)</f>
        <v>44.33125528115859</v>
      </c>
      <c r="M77" s="255">
        <f>'PIB_Trimestriel_Brut (2005)'!M52*('PIB_Annuel (2016)'!$K81)/SUM('PIB_Trimestriel_Brut (2005)'!$J52:$M52)</f>
        <v>55.482818557991045</v>
      </c>
      <c r="N77" s="255">
        <f>'PIB_Trimestriel_Brut (2005)'!N52*('PIB_Annuel (2016)'!$L81)/SUM('PIB_Trimestriel_Brut (2005)'!$N52:$Q52)</f>
        <v>79.590690148785896</v>
      </c>
      <c r="O77" s="255">
        <f>'PIB_Trimestriel_Brut (2005)'!O52*('PIB_Annuel (2016)'!$L81)/SUM('PIB_Trimestriel_Brut (2005)'!$N52:$Q52)</f>
        <v>51.679353040316592</v>
      </c>
      <c r="P77" s="255">
        <f>'PIB_Trimestriel_Brut (2005)'!P52*('PIB_Annuel (2016)'!$L81)/SUM('PIB_Trimestriel_Brut (2005)'!$N52:$Q52)</f>
        <v>36.785660315187833</v>
      </c>
      <c r="Q77" s="255">
        <f>'PIB_Trimestriel_Brut (2005)'!Q52*('PIB_Annuel (2016)'!$L81)/SUM('PIB_Trimestriel_Brut (2005)'!$N52:$Q52)</f>
        <v>30.790922618672102</v>
      </c>
      <c r="R77" s="255">
        <f>'PIB_Trimestriel_Brut (2005)'!R52*('PIB_Annuel (2016)'!$M81)/SUM('PIB_Trimestriel_Brut (2005)'!$R52:$U52)</f>
        <v>38.028502404103051</v>
      </c>
      <c r="S77" s="255">
        <f>'PIB_Trimestriel_Brut (2005)'!S52*('PIB_Annuel (2016)'!$M81)/SUM('PIB_Trimestriel_Brut (2005)'!$R52:$U52)</f>
        <v>51.737193274584143</v>
      </c>
      <c r="T77" s="255">
        <f>'PIB_Trimestriel_Brut (2005)'!T52*('PIB_Annuel (2016)'!$M81)/SUM('PIB_Trimestriel_Brut (2005)'!$R52:$U52)</f>
        <v>62.535585253643433</v>
      </c>
      <c r="U77" s="255">
        <f>'PIB_Trimestriel_Brut (2005)'!U52*('PIB_Annuel (2016)'!$M81)/SUM('PIB_Trimestriel_Brut (2005)'!$R52:$U52)</f>
        <v>70.134408388825278</v>
      </c>
      <c r="V77" s="255">
        <f>'PIB_Trimestriel_Brut (2005)'!V52*('PIB_Annuel (2016)'!$N81)/SUM('PIB_Trimestriel_Brut (2005)'!$V52:$Y52)</f>
        <v>55.256762843024838</v>
      </c>
      <c r="W77" s="255">
        <f>'PIB_Trimestriel_Brut (2005)'!W52*('PIB_Annuel (2016)'!$N81)/SUM('PIB_Trimestriel_Brut (2005)'!$V52:$Y52)</f>
        <v>57.420091044749441</v>
      </c>
      <c r="X77" s="255">
        <f>'PIB_Trimestriel_Brut (2005)'!X52*('PIB_Annuel (2016)'!$N81)/SUM('PIB_Trimestriel_Brut (2005)'!$V52:$Y52)</f>
        <v>58.967079436031227</v>
      </c>
      <c r="Y77" s="255">
        <f>'PIB_Trimestriel_Brut (2005)'!Y52*('PIB_Annuel (2016)'!$N81)/SUM('PIB_Trimestriel_Brut (2005)'!$V52:$Y52)</f>
        <v>54.481428584327013</v>
      </c>
      <c r="Z77" s="255">
        <f>'PIB_Trimestriel_Brut (2005)'!Z52*('PIB_Annuel (2016)'!$O81)/SUM('PIB_Trimestriel_Brut (2005)'!$Z52:$AC52)</f>
        <v>66.558684220737689</v>
      </c>
      <c r="AA77" s="255">
        <f>'PIB_Trimestriel_Brut (2005)'!AA52*('PIB_Annuel (2016)'!$O81)/SUM('PIB_Trimestriel_Brut (2005)'!$Z52:$AC52)</f>
        <v>60.408881573659464</v>
      </c>
      <c r="AB77" s="255">
        <f>'PIB_Trimestriel_Brut (2005)'!AB52*('PIB_Annuel (2016)'!$O81)/SUM('PIB_Trimestriel_Brut (2005)'!$Z52:$AC52)</f>
        <v>57.534973454121399</v>
      </c>
      <c r="AC77" s="255">
        <f>'PIB_Trimestriel_Brut (2005)'!AC52*('PIB_Annuel (2016)'!$O81)/SUM('PIB_Trimestriel_Brut (2005)'!$Z52:$AC52)</f>
        <v>56.06398831724799</v>
      </c>
      <c r="AD77" s="255">
        <f>'PIB_Trimestriel_Brut (2005)'!AD52*('PIB_Annuel (2016)'!$P81)/SUM('PIB_Trimestriel_Brut (2005)'!$AD52:$AG52)</f>
        <v>63.178933938958281</v>
      </c>
      <c r="AE77" s="255">
        <f>'PIB_Trimestriel_Brut (2005)'!AE52*('PIB_Annuel (2016)'!$P81)/SUM('PIB_Trimestriel_Brut (2005)'!$AD52:$AG52)</f>
        <v>67.158650746459998</v>
      </c>
      <c r="AF77" s="255">
        <f>'PIB_Trimestriel_Brut (2005)'!AF52*('PIB_Annuel (2016)'!$P81)/SUM('PIB_Trimestriel_Brut (2005)'!$AD52:$AG52)</f>
        <v>69.461590023403332</v>
      </c>
      <c r="AG77" s="255">
        <f>'PIB_Trimestriel_Brut (2005)'!AG52*('PIB_Annuel (2016)'!$P81)/SUM('PIB_Trimestriel_Brut (2005)'!$AD52:$AG52)</f>
        <v>74.045356512918204</v>
      </c>
      <c r="AH77" s="255">
        <f>'PIB_Trimestriel_Brut (2005)'!AH52*('PIB_Annuel (2016)'!$Q81)/SUM('PIB_Trimestriel_Brut (2005)'!$AH52:$AK52)</f>
        <v>78.33063296568605</v>
      </c>
      <c r="AI77" s="255">
        <f>'PIB_Trimestriel_Brut (2005)'!AI52*('PIB_Annuel (2016)'!$Q81)/SUM('PIB_Trimestriel_Brut (2005)'!$AH52:$AK52)</f>
        <v>79.449785792023249</v>
      </c>
      <c r="AJ77" s="255">
        <f>'PIB_Trimestriel_Brut (2005)'!AJ52*('PIB_Annuel (2016)'!$Q81)/SUM('PIB_Trimestriel_Brut (2005)'!$AH52:$AK52)</f>
        <v>82.864841159137654</v>
      </c>
      <c r="AK77" s="255">
        <f>'PIB_Trimestriel_Brut (2005)'!AK52*('PIB_Annuel (2016)'!$Q81)/SUM('PIB_Trimestriel_Brut (2005)'!$AH52:$AK52)</f>
        <v>86.191766705606341</v>
      </c>
      <c r="AL77" s="255">
        <f>'PIB_Trimestriel_Brut (2005)'!AL52*('PIB_Annuel (2016)'!$R81)/SUM('PIB_Trimestriel_Brut (2005)'!$AL52:$AO52)</f>
        <v>85.231345844973035</v>
      </c>
      <c r="AM77" s="255">
        <f>'PIB_Trimestriel_Brut (2005)'!AM52*('PIB_Annuel (2016)'!$R81)/SUM('PIB_Trimestriel_Brut (2005)'!$AL52:$AO52)</f>
        <v>86.062009389156302</v>
      </c>
      <c r="AN77" s="255">
        <f>'PIB_Trimestriel_Brut (2005)'!AN52*('PIB_Annuel (2016)'!$R81)/SUM('PIB_Trimestriel_Brut (2005)'!$AL52:$AO52)</f>
        <v>87.188384207694455</v>
      </c>
      <c r="AO77" s="255">
        <f>'PIB_Trimestriel_Brut (2005)'!AO52*('PIB_Annuel (2016)'!$R81)/SUM('PIB_Trimestriel_Brut (2005)'!$AL52:$AO52)</f>
        <v>90.460030151307095</v>
      </c>
      <c r="AP77" s="255">
        <f>'PIB_Trimestriel_Brut (2005)'!AP52*('PIB_Annuel (2016)'!$S81)/SUM('PIB_Trimestriel_Brut (2005)'!$AP52:$AS52)</f>
        <v>85.072674192276764</v>
      </c>
      <c r="AQ77" s="255">
        <f>'PIB_Trimestriel_Brut (2005)'!AQ52*('PIB_Annuel (2016)'!$S81)/SUM('PIB_Trimestriel_Brut (2005)'!$AP52:$AS52)</f>
        <v>86.262043569267462</v>
      </c>
      <c r="AR77" s="255">
        <f>'PIB_Trimestriel_Brut (2005)'!AR52*('PIB_Annuel (2016)'!$S81)/SUM('PIB_Trimestriel_Brut (2005)'!$AP52:$AS52)</f>
        <v>84.155706231691397</v>
      </c>
      <c r="AS77" s="255">
        <f>'PIB_Trimestriel_Brut (2005)'!AS52*('PIB_Annuel (2016)'!$S81)/SUM('PIB_Trimestriel_Brut (2005)'!$AP52:$AS52)</f>
        <v>86.95925553899238</v>
      </c>
      <c r="AT77" s="255">
        <f>'PIB_Trimestriel_Brut (2005)'!AT52*('PIB_Annuel (2016)'!$T81)/SUM('PIB_Trimestriel_Brut (2005)'!$AT52:$AW52)</f>
        <v>92.167571809873721</v>
      </c>
      <c r="AU77" s="255">
        <f>'PIB_Trimestriel_Brut (2005)'!AU52*('PIB_Annuel (2016)'!$T81)/SUM('PIB_Trimestriel_Brut (2005)'!$AT52:$AW52)</f>
        <v>89.548336907466691</v>
      </c>
      <c r="AV77" s="255">
        <f>'PIB_Trimestriel_Brut (2005)'!AV52*('PIB_Annuel (2016)'!$T81)/SUM('PIB_Trimestriel_Brut (2005)'!$AT52:$AW52)</f>
        <v>88.143485192470138</v>
      </c>
      <c r="AW77" s="255">
        <f>'PIB_Trimestriel_Brut (2005)'!AW52*('PIB_Annuel (2016)'!$T81)/SUM('PIB_Trimestriel_Brut (2005)'!$AT52:$AW52)</f>
        <v>89.557100330598331</v>
      </c>
      <c r="AX77" s="255">
        <f>'PIB_Trimestriel_Brut (2005)'!AX52*('PIB_Annuel (2016)'!$U81)/SUM('PIB_Trimestriel_Brut (2005)'!$AX52:$BA52)</f>
        <v>92.364494119461568</v>
      </c>
      <c r="AY77" s="255">
        <f>'PIB_Trimestriel_Brut (2005)'!AY52*('PIB_Annuel (2016)'!$U81)/SUM('PIB_Trimestriel_Brut (2005)'!$AX52:$BA52)</f>
        <v>95.466705159393001</v>
      </c>
      <c r="AZ77" s="255">
        <f>'PIB_Trimestriel_Brut (2005)'!AZ52*('PIB_Annuel (2016)'!$U81)/SUM('PIB_Trimestriel_Brut (2005)'!$AX52:$BA52)</f>
        <v>97.689179476681502</v>
      </c>
      <c r="BA77" s="255">
        <f>'PIB_Trimestriel_Brut (2005)'!BA52*('PIB_Annuel (2016)'!$U81)/SUM('PIB_Trimestriel_Brut (2005)'!$AX52:$BA52)</f>
        <v>97.671724985345563</v>
      </c>
      <c r="BB77" s="255">
        <f>'PIB_Trimestriel_Brut (2005)'!BB52*('PIB_Annuel (2016)'!$V81)/SUM('PIB_Trimestriel_Brut (2005)'!$BB52:$BE52)</f>
        <v>98.540315127753175</v>
      </c>
      <c r="BC77" s="255">
        <f>'PIB_Trimestriel_Brut (2005)'!BC52*('PIB_Annuel (2016)'!$V81)/SUM('PIB_Trimestriel_Brut (2005)'!$BB52:$BE52)</f>
        <v>93.178836961652905</v>
      </c>
      <c r="BD77" s="255">
        <f>'PIB_Trimestriel_Brut (2005)'!BD52*('PIB_Annuel (2016)'!$V81)/SUM('PIB_Trimestriel_Brut (2005)'!$BB52:$BE52)</f>
        <v>96.889826123405271</v>
      </c>
      <c r="BE77" s="255">
        <f>'PIB_Trimestriel_Brut (2005)'!BE52*('PIB_Annuel (2016)'!$V81)/SUM('PIB_Trimestriel_Brut (2005)'!$BB52:$BE52)</f>
        <v>102.43563481575266</v>
      </c>
      <c r="BF77" s="255">
        <f>'PIB_Trimestriel_Brut (2005)'!BF52*('PIB_Annuel (2016)'!$W81)/SUM('PIB_Trimestriel_Brut (2005)'!$BF52:$BI52)</f>
        <v>99.823375127069369</v>
      </c>
      <c r="BG77" s="255">
        <f>'PIB_Trimestriel_Brut (2005)'!BG52*('PIB_Annuel (2016)'!$W81)/SUM('PIB_Trimestriel_Brut (2005)'!$BF52:$BI52)</f>
        <v>99.106739065855535</v>
      </c>
      <c r="BH77" s="255">
        <f>'PIB_Trimestriel_Brut (2005)'!BH52*('PIB_Annuel (2016)'!$W81)/SUM('PIB_Trimestriel_Brut (2005)'!$BF52:$BI52)</f>
        <v>99.031286532208497</v>
      </c>
      <c r="BI77" s="255">
        <f>'PIB_Trimestriel_Brut (2005)'!BI52*('PIB_Annuel (2016)'!$W81)/SUM('PIB_Trimestriel_Brut (2005)'!$BF52:$BI52)</f>
        <v>104.92106037177757</v>
      </c>
      <c r="BJ77" s="255">
        <f>'PIB_Trimestriel_Brut (2005)'!BJ52*('PIB_Annuel (2016)'!$X81)/SUM('PIB_Trimestriel_Brut (2005)'!$BJ52:$BM52)</f>
        <v>111.07080159166566</v>
      </c>
      <c r="BK77" s="255">
        <f>'PIB_Trimestriel_Brut (2005)'!BK52*('PIB_Annuel (2016)'!$X81)/SUM('PIB_Trimestriel_Brut (2005)'!$BJ52:$BM52)</f>
        <v>102.06707568638976</v>
      </c>
      <c r="BL77" s="255">
        <f>'PIB_Trimestriel_Brut (2005)'!BL52*('PIB_Annuel (2016)'!$X81)/SUM('PIB_Trimestriel_Brut (2005)'!$BJ52:$BM52)</f>
        <v>108.3934109496228</v>
      </c>
      <c r="BM77" s="255">
        <f>'PIB_Trimestriel_Brut (2005)'!BM52*('PIB_Annuel (2016)'!$X81)/SUM('PIB_Trimestriel_Brut (2005)'!$BJ52:$BM52)</f>
        <v>104.09553986556915</v>
      </c>
      <c r="BN77" s="255">
        <f>'PIB_Trimestriel_Brut (2005)'!BN52*('PIB_Annuel (2016)'!$Y81)/SUM('PIB_Trimestriel_Brut (2005)'!$BN52:$BQ52)</f>
        <v>96.214493356297353</v>
      </c>
      <c r="BO77" s="255">
        <f>'PIB_Trimestriel_Brut (2005)'!BO52*('PIB_Annuel (2016)'!$Y81)/SUM('PIB_Trimestriel_Brut (2005)'!$BN52:$BQ52)</f>
        <v>96.195312197129553</v>
      </c>
      <c r="BP77" s="255">
        <f>'PIB_Trimestriel_Brut (2005)'!BP52*('PIB_Annuel (2016)'!$Y81)/SUM('PIB_Trimestriel_Brut (2005)'!$BN52:$BQ52)</f>
        <v>102.39856445767842</v>
      </c>
      <c r="BQ77" s="255">
        <f>'PIB_Trimestriel_Brut (2005)'!BQ52*('PIB_Annuel (2016)'!$Y81)/SUM('PIB_Trimestriel_Brut (2005)'!$BN52:$BQ52)</f>
        <v>109.32384913986823</v>
      </c>
      <c r="BR77" s="255">
        <f>'PIB_Trimestriel_Brut (2005)'!BR52*('PIB_Annuel (2016)'!$Z81)/SUM('PIB_Trimestriel_Brut (2005)'!$BR52:$BU52)</f>
        <v>105.32064243852307</v>
      </c>
      <c r="BS77" s="255">
        <f>'PIB_Trimestriel_Brut (2005)'!BS52*('PIB_Annuel (2016)'!$Z81)/SUM('PIB_Trimestriel_Brut (2005)'!$BR52:$BU52)</f>
        <v>111.00820154054658</v>
      </c>
      <c r="BT77" s="255">
        <f>'PIB_Trimestriel_Brut (2005)'!BT52*('PIB_Annuel (2016)'!$Z81)/SUM('PIB_Trimestriel_Brut (2005)'!$BR52:$BU52)</f>
        <v>118.32628031524422</v>
      </c>
      <c r="BU77" s="255">
        <f>'PIB_Trimestriel_Brut (2005)'!BU52*('PIB_Annuel (2016)'!$Z81)/SUM('PIB_Trimestriel_Brut (2005)'!$BR52:$BU52)</f>
        <v>113.53087570568613</v>
      </c>
      <c r="BV77" s="170">
        <v>120.60882562470147</v>
      </c>
      <c r="BW77" s="170">
        <v>119.55071645030263</v>
      </c>
      <c r="BX77" s="170">
        <v>120.77183199028813</v>
      </c>
      <c r="BY77" s="170">
        <v>117.75262593470775</v>
      </c>
      <c r="BZ77" s="171">
        <v>119.84461829266068</v>
      </c>
      <c r="CA77" s="171">
        <v>117.02361988141053</v>
      </c>
      <c r="CB77" s="171">
        <v>116.62683576519437</v>
      </c>
      <c r="CC77" s="171">
        <v>121.50992606073439</v>
      </c>
      <c r="CD77" s="171">
        <v>121.93930883915803</v>
      </c>
      <c r="CE77" s="171">
        <v>113.66061542638634</v>
      </c>
      <c r="CF77" s="171">
        <v>120.68877768934968</v>
      </c>
      <c r="CG77" s="171">
        <v>127.63429804510595</v>
      </c>
      <c r="CH77" s="171">
        <v>127.44256326702316</v>
      </c>
      <c r="CI77" s="171">
        <v>114.98724593149205</v>
      </c>
      <c r="CJ77" s="171">
        <v>124.80638128547807</v>
      </c>
      <c r="CK77" s="171">
        <v>139.99980951600679</v>
      </c>
      <c r="CL77" s="171">
        <v>134.46085622710683</v>
      </c>
    </row>
    <row r="78" spans="1:90" x14ac:dyDescent="0.3">
      <c r="A78" s="173" t="s">
        <v>238</v>
      </c>
      <c r="B78" s="255">
        <f>'PIB_Trimestriel_Brut (2005)'!B53*('PIB_Annuel (2016)'!$I79)/SUM('PIB_Trimestriel_Brut (2005)'!$B53:$E53)</f>
        <v>70.726998852519955</v>
      </c>
      <c r="C78" s="255">
        <f>'PIB_Trimestriel_Brut (2005)'!C53*('PIB_Annuel (2016)'!$I79)/SUM('PIB_Trimestriel_Brut (2005)'!$B53:$E53)</f>
        <v>76.296209259593823</v>
      </c>
      <c r="D78" s="255">
        <f>'PIB_Trimestriel_Brut (2005)'!D53*('PIB_Annuel (2016)'!$I79)/SUM('PIB_Trimestriel_Brut (2005)'!$B53:$E53)</f>
        <v>81.400196549084171</v>
      </c>
      <c r="E78" s="255">
        <f>'PIB_Trimestriel_Brut (2005)'!E53*('PIB_Annuel (2016)'!$I79)/SUM('PIB_Trimestriel_Brut (2005)'!$B53:$E53)</f>
        <v>90.061786449803137</v>
      </c>
      <c r="F78" s="255">
        <f>'PIB_Trimestriel_Brut (2005)'!F53*('PIB_Annuel (2016)'!$J79)/SUM('PIB_Trimestriel_Brut (2005)'!$F53:$I53)</f>
        <v>81.727365059349495</v>
      </c>
      <c r="G78" s="255">
        <f>'PIB_Trimestriel_Brut (2005)'!G53*('PIB_Annuel (2016)'!$J79)/SUM('PIB_Trimestriel_Brut (2005)'!$F53:$I53)</f>
        <v>85.902223494723486</v>
      </c>
      <c r="H78" s="255">
        <f>'PIB_Trimestriel_Brut (2005)'!H53*('PIB_Annuel (2016)'!$J79)/SUM('PIB_Trimestriel_Brut (2005)'!$F53:$I53)</f>
        <v>90.636827084652353</v>
      </c>
      <c r="I78" s="255">
        <f>'PIB_Trimestriel_Brut (2005)'!I53*('PIB_Annuel (2016)'!$J79)/SUM('PIB_Trimestriel_Brut (2005)'!$F53:$I53)</f>
        <v>87.58699772882548</v>
      </c>
      <c r="J78" s="255">
        <f>'PIB_Trimestriel_Brut (2005)'!J53*('PIB_Annuel (2016)'!$K79)/SUM('PIB_Trimestriel_Brut (2005)'!$J53:$M53)</f>
        <v>94.91401111399027</v>
      </c>
      <c r="K78" s="255">
        <f>'PIB_Trimestriel_Brut (2005)'!K53*('PIB_Annuel (2016)'!$K79)/SUM('PIB_Trimestriel_Brut (2005)'!$J53:$M53)</f>
        <v>88.033622197318493</v>
      </c>
      <c r="L78" s="255">
        <f>'PIB_Trimestriel_Brut (2005)'!L53*('PIB_Annuel (2016)'!$K79)/SUM('PIB_Trimestriel_Brut (2005)'!$J53:$M53)</f>
        <v>83.648458798173365</v>
      </c>
      <c r="M78" s="255">
        <f>'PIB_Trimestriel_Brut (2005)'!M53*('PIB_Annuel (2016)'!$K79)/SUM('PIB_Trimestriel_Brut (2005)'!$J53:$M53)</f>
        <v>83.585006164468879</v>
      </c>
      <c r="N78" s="255">
        <f>'PIB_Trimestriel_Brut (2005)'!N53*('PIB_Annuel (2016)'!$L79)/SUM('PIB_Trimestriel_Brut (2005)'!$N53:$Q53)</f>
        <v>92.352547381906902</v>
      </c>
      <c r="O78" s="255">
        <f>'PIB_Trimestriel_Brut (2005)'!O53*('PIB_Annuel (2016)'!$L79)/SUM('PIB_Trimestriel_Brut (2005)'!$N53:$Q53)</f>
        <v>93.306669197283938</v>
      </c>
      <c r="P78" s="255">
        <f>'PIB_Trimestriel_Brut (2005)'!P53*('PIB_Annuel (2016)'!$L79)/SUM('PIB_Trimestriel_Brut (2005)'!$N53:$Q53)</f>
        <v>95.668228635179346</v>
      </c>
      <c r="Q78" s="255">
        <f>'PIB_Trimestriel_Brut (2005)'!Q53*('PIB_Annuel (2016)'!$L79)/SUM('PIB_Trimestriel_Brut (2005)'!$N53:$Q53)</f>
        <v>98.024451772154123</v>
      </c>
      <c r="R78" s="255">
        <f>'PIB_Trimestriel_Brut (2005)'!R53*('PIB_Annuel (2016)'!$M79)/SUM('PIB_Trimestriel_Brut (2005)'!$R53:$U53)</f>
        <v>109.9213025714411</v>
      </c>
      <c r="S78" s="255">
        <f>'PIB_Trimestriel_Brut (2005)'!S53*('PIB_Annuel (2016)'!$M79)/SUM('PIB_Trimestriel_Brut (2005)'!$R53:$U53)</f>
        <v>106.28756908512433</v>
      </c>
      <c r="T78" s="255">
        <f>'PIB_Trimestriel_Brut (2005)'!T53*('PIB_Annuel (2016)'!$M79)/SUM('PIB_Trimestriel_Brut (2005)'!$R53:$U53)</f>
        <v>108.20089961539995</v>
      </c>
      <c r="U78" s="255">
        <f>'PIB_Trimestriel_Brut (2005)'!U53*('PIB_Annuel (2016)'!$M79)/SUM('PIB_Trimestriel_Brut (2005)'!$R53:$U53)</f>
        <v>107.12760396046107</v>
      </c>
      <c r="V78" s="255">
        <f>'PIB_Trimestriel_Brut (2005)'!V53*('PIB_Annuel (2016)'!$N79)/SUM('PIB_Trimestriel_Brut (2005)'!$V53:$Y53)</f>
        <v>97.410027300335173</v>
      </c>
      <c r="W78" s="255">
        <f>'PIB_Trimestriel_Brut (2005)'!W53*('PIB_Annuel (2016)'!$N79)/SUM('PIB_Trimestriel_Brut (2005)'!$V53:$Y53)</f>
        <v>106.73111491703078</v>
      </c>
      <c r="X78" s="255">
        <f>'PIB_Trimestriel_Brut (2005)'!X53*('PIB_Annuel (2016)'!$N79)/SUM('PIB_Trimestriel_Brut (2005)'!$V53:$Y53)</f>
        <v>116.43881216076034</v>
      </c>
      <c r="Y78" s="255">
        <f>'PIB_Trimestriel_Brut (2005)'!Y53*('PIB_Annuel (2016)'!$N79)/SUM('PIB_Trimestriel_Brut (2005)'!$V53:$Y53)</f>
        <v>133.02177186223543</v>
      </c>
      <c r="Z78" s="255">
        <f>'PIB_Trimestriel_Brut (2005)'!Z53*('PIB_Annuel (2016)'!$O79)/SUM('PIB_Trimestriel_Brut (2005)'!$Z53:$AC53)</f>
        <v>121.51448165320993</v>
      </c>
      <c r="AA78" s="255">
        <f>'PIB_Trimestriel_Brut (2005)'!AA53*('PIB_Annuel (2016)'!$O79)/SUM('PIB_Trimestriel_Brut (2005)'!$Z53:$AC53)</f>
        <v>120.06715840612087</v>
      </c>
      <c r="AB78" s="255">
        <f>'PIB_Trimestriel_Brut (2005)'!AB53*('PIB_Annuel (2016)'!$O79)/SUM('PIB_Trimestriel_Brut (2005)'!$Z53:$AC53)</f>
        <v>119.43087129957334</v>
      </c>
      <c r="AC78" s="255">
        <f>'PIB_Trimestriel_Brut (2005)'!AC53*('PIB_Annuel (2016)'!$O79)/SUM('PIB_Trimestriel_Brut (2005)'!$Z53:$AC53)</f>
        <v>84.01032355248627</v>
      </c>
      <c r="AD78" s="255">
        <f>'PIB_Trimestriel_Brut (2005)'!AD53*('PIB_Annuel (2016)'!$P79)/SUM('PIB_Trimestriel_Brut (2005)'!$AD53:$AG53)</f>
        <v>114.57784271064553</v>
      </c>
      <c r="AE78" s="255">
        <f>'PIB_Trimestriel_Brut (2005)'!AE53*('PIB_Annuel (2016)'!$P79)/SUM('PIB_Trimestriel_Brut (2005)'!$AD53:$AG53)</f>
        <v>143.23937744733576</v>
      </c>
      <c r="AF78" s="255">
        <f>'PIB_Trimestriel_Brut (2005)'!AF53*('PIB_Annuel (2016)'!$P79)/SUM('PIB_Trimestriel_Brut (2005)'!$AD53:$AG53)</f>
        <v>147.39612732334595</v>
      </c>
      <c r="AG78" s="255">
        <f>'PIB_Trimestriel_Brut (2005)'!AG53*('PIB_Annuel (2016)'!$P79)/SUM('PIB_Trimestriel_Brut (2005)'!$AD53:$AG53)</f>
        <v>113.65857442759675</v>
      </c>
      <c r="AH78" s="255">
        <f>'PIB_Trimestriel_Brut (2005)'!AH53*('PIB_Annuel (2016)'!$Q79)/SUM('PIB_Trimestriel_Brut (2005)'!$AH53:$AK53)</f>
        <v>127.14230980335661</v>
      </c>
      <c r="AI78" s="255">
        <f>'PIB_Trimestriel_Brut (2005)'!AI53*('PIB_Annuel (2016)'!$Q79)/SUM('PIB_Trimestriel_Brut (2005)'!$AH53:$AK53)</f>
        <v>135.34259096031201</v>
      </c>
      <c r="AJ78" s="255">
        <f>'PIB_Trimestriel_Brut (2005)'!AJ53*('PIB_Annuel (2016)'!$Q79)/SUM('PIB_Trimestriel_Brut (2005)'!$AH53:$AK53)</f>
        <v>138.99796472526262</v>
      </c>
      <c r="AK78" s="255">
        <f>'PIB_Trimestriel_Brut (2005)'!AK53*('PIB_Annuel (2016)'!$Q79)/SUM('PIB_Trimestriel_Brut (2005)'!$AH53:$AK53)</f>
        <v>136.76949558778139</v>
      </c>
      <c r="AL78" s="255">
        <f>'PIB_Trimestriel_Brut (2005)'!AL53*('PIB_Annuel (2016)'!$R79)/SUM('PIB_Trimestriel_Brut (2005)'!$AL53:$AO53)</f>
        <v>133.38828465102407</v>
      </c>
      <c r="AM78" s="255">
        <f>'PIB_Trimestriel_Brut (2005)'!AM53*('PIB_Annuel (2016)'!$R79)/SUM('PIB_Trimestriel_Brut (2005)'!$AL53:$AO53)</f>
        <v>143.28658083398733</v>
      </c>
      <c r="AN78" s="255">
        <f>'PIB_Trimestriel_Brut (2005)'!AN53*('PIB_Annuel (2016)'!$R79)/SUM('PIB_Trimestriel_Brut (2005)'!$AL53:$AO53)</f>
        <v>146.12405243725505</v>
      </c>
      <c r="AO78" s="255">
        <f>'PIB_Trimestriel_Brut (2005)'!AO53*('PIB_Annuel (2016)'!$R79)/SUM('PIB_Trimestriel_Brut (2005)'!$AL53:$AO53)</f>
        <v>155.31077484791149</v>
      </c>
      <c r="AP78" s="255">
        <f>'PIB_Trimestriel_Brut (2005)'!AP53*('PIB_Annuel (2016)'!$S79)/SUM('PIB_Trimestriel_Brut (2005)'!$AP53:$AS53)</f>
        <v>159.1673369429129</v>
      </c>
      <c r="AQ78" s="255">
        <f>'PIB_Trimestriel_Brut (2005)'!AQ53*('PIB_Annuel (2016)'!$S79)/SUM('PIB_Trimestriel_Brut (2005)'!$AP53:$AS53)</f>
        <v>164.2502896464454</v>
      </c>
      <c r="AR78" s="255">
        <f>'PIB_Trimestriel_Brut (2005)'!AR53*('PIB_Annuel (2016)'!$S79)/SUM('PIB_Trimestriel_Brut (2005)'!$AP53:$AS53)</f>
        <v>164.64634706291963</v>
      </c>
      <c r="AS78" s="255">
        <f>'PIB_Trimestriel_Brut (2005)'!AS53*('PIB_Annuel (2016)'!$S79)/SUM('PIB_Trimestriel_Brut (2005)'!$AP53:$AS53)</f>
        <v>167.76816068718173</v>
      </c>
      <c r="AT78" s="255">
        <f>'PIB_Trimestriel_Brut (2005)'!AT53*('PIB_Annuel (2016)'!$T79)/SUM('PIB_Trimestriel_Brut (2005)'!$AT53:$AW53)</f>
        <v>175.60583472761883</v>
      </c>
      <c r="AU78" s="255">
        <f>'PIB_Trimestriel_Brut (2005)'!AU53*('PIB_Annuel (2016)'!$T79)/SUM('PIB_Trimestriel_Brut (2005)'!$AT53:$AW53)</f>
        <v>175.76004381992041</v>
      </c>
      <c r="AV78" s="255">
        <f>'PIB_Trimestriel_Brut (2005)'!AV53*('PIB_Annuel (2016)'!$T79)/SUM('PIB_Trimestriel_Brut (2005)'!$AT53:$AW53)</f>
        <v>166.97250200240546</v>
      </c>
      <c r="AW78" s="255">
        <f>'PIB_Trimestriel_Brut (2005)'!AW53*('PIB_Annuel (2016)'!$T79)/SUM('PIB_Trimestriel_Brut (2005)'!$AT53:$AW53)</f>
        <v>158.05333633977756</v>
      </c>
      <c r="AX78" s="255">
        <f>'PIB_Trimestriel_Brut (2005)'!AX53*('PIB_Annuel (2016)'!$U79)/SUM('PIB_Trimestriel_Brut (2005)'!$AX53:$BA53)</f>
        <v>171.98237048880785</v>
      </c>
      <c r="AY78" s="255">
        <f>'PIB_Trimestriel_Brut (2005)'!AY53*('PIB_Annuel (2016)'!$U79)/SUM('PIB_Trimestriel_Brut (2005)'!$AX53:$BA53)</f>
        <v>183.66933775949954</v>
      </c>
      <c r="AZ78" s="255">
        <f>'PIB_Trimestriel_Brut (2005)'!AZ53*('PIB_Annuel (2016)'!$U79)/SUM('PIB_Trimestriel_Brut (2005)'!$AX53:$BA53)</f>
        <v>188.28313396468511</v>
      </c>
      <c r="BA78" s="255">
        <f>'PIB_Trimestriel_Brut (2005)'!BA53*('PIB_Annuel (2016)'!$U79)/SUM('PIB_Trimestriel_Brut (2005)'!$AX53:$BA53)</f>
        <v>179.51226556882537</v>
      </c>
      <c r="BB78" s="255">
        <f>'PIB_Trimestriel_Brut (2005)'!BB53*('PIB_Annuel (2016)'!$V79)/SUM('PIB_Trimestriel_Brut (2005)'!$BB53:$BE53)</f>
        <v>182.41431451984093</v>
      </c>
      <c r="BC78" s="255">
        <f>'PIB_Trimestriel_Brut (2005)'!BC53*('PIB_Annuel (2016)'!$V79)/SUM('PIB_Trimestriel_Brut (2005)'!$BB53:$BE53)</f>
        <v>196.44922945484436</v>
      </c>
      <c r="BD78" s="255">
        <f>'PIB_Trimestriel_Brut (2005)'!BD53*('PIB_Annuel (2016)'!$V79)/SUM('PIB_Trimestriel_Brut (2005)'!$BB53:$BE53)</f>
        <v>194.54439281897297</v>
      </c>
      <c r="BE78" s="255">
        <f>'PIB_Trimestriel_Brut (2005)'!BE53*('PIB_Annuel (2016)'!$V79)/SUM('PIB_Trimestriel_Brut (2005)'!$BB53:$BE53)</f>
        <v>207.77557251108834</v>
      </c>
      <c r="BF78" s="255">
        <f>'PIB_Trimestriel_Brut (2005)'!BF53*('PIB_Annuel (2016)'!$W79)/SUM('PIB_Trimestriel_Brut (2005)'!$BF53:$BI53)</f>
        <v>204.66422667938758</v>
      </c>
      <c r="BG78" s="255">
        <f>'PIB_Trimestriel_Brut (2005)'!BG53*('PIB_Annuel (2016)'!$W79)/SUM('PIB_Trimestriel_Brut (2005)'!$BF53:$BI53)</f>
        <v>206.51742505268405</v>
      </c>
      <c r="BH78" s="255">
        <f>'PIB_Trimestriel_Brut (2005)'!BH53*('PIB_Annuel (2016)'!$W79)/SUM('PIB_Trimestriel_Brut (2005)'!$BF53:$BI53)</f>
        <v>200.24489900644733</v>
      </c>
      <c r="BI78" s="255">
        <f>'PIB_Trimestriel_Brut (2005)'!BI53*('PIB_Annuel (2016)'!$W79)/SUM('PIB_Trimestriel_Brut (2005)'!$BF53:$BI53)</f>
        <v>220.76259740207999</v>
      </c>
      <c r="BJ78" s="255">
        <f>'PIB_Trimestriel_Brut (2005)'!BJ53*('PIB_Annuel (2016)'!$X79)/SUM('PIB_Trimestriel_Brut (2005)'!$BJ53:$BM53)</f>
        <v>222.56969585482793</v>
      </c>
      <c r="BK78" s="255">
        <f>'PIB_Trimestriel_Brut (2005)'!BK53*('PIB_Annuel (2016)'!$X79)/SUM('PIB_Trimestriel_Brut (2005)'!$BJ53:$BM53)</f>
        <v>212.51727162781606</v>
      </c>
      <c r="BL78" s="255">
        <f>'PIB_Trimestriel_Brut (2005)'!BL53*('PIB_Annuel (2016)'!$X79)/SUM('PIB_Trimestriel_Brut (2005)'!$BJ53:$BM53)</f>
        <v>208.54732710958532</v>
      </c>
      <c r="BM78" s="255">
        <f>'PIB_Trimestriel_Brut (2005)'!BM53*('PIB_Annuel (2016)'!$X79)/SUM('PIB_Trimestriel_Brut (2005)'!$BJ53:$BM53)</f>
        <v>231.10510717468026</v>
      </c>
      <c r="BN78" s="255">
        <f>'PIB_Trimestriel_Brut (2005)'!BN53*('PIB_Annuel (2016)'!$Y79)/SUM('PIB_Trimestriel_Brut (2005)'!$BN53:$BQ53)</f>
        <v>220.78440405690449</v>
      </c>
      <c r="BO78" s="255">
        <f>'PIB_Trimestriel_Brut (2005)'!BO53*('PIB_Annuel (2016)'!$Y79)/SUM('PIB_Trimestriel_Brut (2005)'!$BN53:$BQ53)</f>
        <v>237.24908090903739</v>
      </c>
      <c r="BP78" s="255">
        <f>'PIB_Trimestriel_Brut (2005)'!BP53*('PIB_Annuel (2016)'!$Y79)/SUM('PIB_Trimestriel_Brut (2005)'!$BN53:$BQ53)</f>
        <v>233.75070567943149</v>
      </c>
      <c r="BQ78" s="255">
        <f>'PIB_Trimestriel_Brut (2005)'!BQ53*('PIB_Annuel (2016)'!$Y79)/SUM('PIB_Trimestriel_Brut (2005)'!$BN53:$BQ53)</f>
        <v>241.97203944702287</v>
      </c>
      <c r="BR78" s="255">
        <f>'PIB_Trimestriel_Brut (2005)'!BR53*('PIB_Annuel (2016)'!$Z79)/SUM('PIB_Trimestriel_Brut (2005)'!$BR53:$BU53)</f>
        <v>233.74833486092498</v>
      </c>
      <c r="BS78" s="255">
        <f>'PIB_Trimestriel_Brut (2005)'!BS53*('PIB_Annuel (2016)'!$Z79)/SUM('PIB_Trimestriel_Brut (2005)'!$BR53:$BU53)</f>
        <v>236.66261059188977</v>
      </c>
      <c r="BT78" s="255">
        <f>'PIB_Trimestriel_Brut (2005)'!BT53*('PIB_Annuel (2016)'!$Z79)/SUM('PIB_Trimestriel_Brut (2005)'!$BR53:$BU53)</f>
        <v>241.88852607074398</v>
      </c>
      <c r="BU78" s="255">
        <f>'PIB_Trimestriel_Brut (2005)'!BU53*('PIB_Annuel (2016)'!$Z79)/SUM('PIB_Trimestriel_Brut (2005)'!$BR53:$BU53)</f>
        <v>264.34752847644125</v>
      </c>
      <c r="BV78" s="170">
        <v>255.48652041046765</v>
      </c>
      <c r="BW78" s="170">
        <v>258.18139266887624</v>
      </c>
      <c r="BX78" s="170">
        <v>259.2134017395407</v>
      </c>
      <c r="BY78" s="170">
        <v>266.41968518111526</v>
      </c>
      <c r="BZ78" s="171">
        <v>272.96000798123356</v>
      </c>
      <c r="CA78" s="171">
        <v>276.48963010938871</v>
      </c>
      <c r="CB78" s="171">
        <v>286.36156644618069</v>
      </c>
      <c r="CC78" s="171">
        <v>295.43479546319713</v>
      </c>
      <c r="CD78" s="171">
        <v>293.93091177842325</v>
      </c>
      <c r="CE78" s="171">
        <v>304.22447924621741</v>
      </c>
      <c r="CF78" s="171">
        <v>315.49148683218868</v>
      </c>
      <c r="CG78" s="171">
        <v>343.3511221431703</v>
      </c>
      <c r="CH78" s="171">
        <v>348.97233697991652</v>
      </c>
      <c r="CI78" s="171">
        <v>243.21407104450273</v>
      </c>
      <c r="CJ78" s="171">
        <v>298.99334810386125</v>
      </c>
      <c r="CK78" s="171">
        <v>336.26724387171924</v>
      </c>
      <c r="CL78" s="171">
        <v>368.0990489563182</v>
      </c>
    </row>
    <row r="79" spans="1:90" x14ac:dyDescent="0.3">
      <c r="A79" s="173" t="s">
        <v>104</v>
      </c>
      <c r="B79" s="255">
        <f>'PIB_Trimestriel_Brut (2005)'!B54*('PIB_Annuel (2016)'!$I82)/SUM('PIB_Trimestriel_Brut (2005)'!$B54:$E54)</f>
        <v>19.544779722652176</v>
      </c>
      <c r="C79" s="255">
        <f>'PIB_Trimestriel_Brut (2005)'!C54*('PIB_Annuel (2016)'!$I82)/SUM('PIB_Trimestriel_Brut (2005)'!$B54:$E54)</f>
        <v>20.20045945476777</v>
      </c>
      <c r="D79" s="255">
        <f>'PIB_Trimestriel_Brut (2005)'!D54*('PIB_Annuel (2016)'!$I82)/SUM('PIB_Trimestriel_Brut (2005)'!$B54:$E54)</f>
        <v>20.126463167423118</v>
      </c>
      <c r="E79" s="255">
        <f>'PIB_Trimestriel_Brut (2005)'!E54*('PIB_Annuel (2016)'!$I82)/SUM('PIB_Trimestriel_Brut (2005)'!$B54:$E54)</f>
        <v>21.129459689371355</v>
      </c>
      <c r="F79" s="255">
        <f>'PIB_Trimestriel_Brut (2005)'!F54*('PIB_Annuel (2016)'!$J82)/SUM('PIB_Trimestriel_Brut (2005)'!$F54:$I54)</f>
        <v>20.58206614139139</v>
      </c>
      <c r="G79" s="255">
        <f>'PIB_Trimestriel_Brut (2005)'!G54*('PIB_Annuel (2016)'!$J82)/SUM('PIB_Trimestriel_Brut (2005)'!$F54:$I54)</f>
        <v>20.919890444547043</v>
      </c>
      <c r="H79" s="255">
        <f>'PIB_Trimestriel_Brut (2005)'!H54*('PIB_Annuel (2016)'!$J82)/SUM('PIB_Trimestriel_Brut (2005)'!$F54:$I54)</f>
        <v>21.095281419649819</v>
      </c>
      <c r="I79" s="255">
        <f>'PIB_Trimestriel_Brut (2005)'!I54*('PIB_Annuel (2016)'!$J82)/SUM('PIB_Trimestriel_Brut (2005)'!$F54:$I54)</f>
        <v>22.297558589731903</v>
      </c>
      <c r="J79" s="255">
        <f>'PIB_Trimestriel_Brut (2005)'!J54*('PIB_Annuel (2016)'!$K82)/SUM('PIB_Trimestriel_Brut (2005)'!$J54:$M54)</f>
        <v>20.5772867485075</v>
      </c>
      <c r="K79" s="255">
        <f>'PIB_Trimestriel_Brut (2005)'!K54*('PIB_Annuel (2016)'!$K82)/SUM('PIB_Trimestriel_Brut (2005)'!$J54:$M54)</f>
        <v>20.821218064917314</v>
      </c>
      <c r="L79" s="255">
        <f>'PIB_Trimestriel_Brut (2005)'!L54*('PIB_Annuel (2016)'!$K82)/SUM('PIB_Trimestriel_Brut (2005)'!$J54:$M54)</f>
        <v>21.800985664451108</v>
      </c>
      <c r="M79" s="255">
        <f>'PIB_Trimestriel_Brut (2005)'!M54*('PIB_Annuel (2016)'!$K82)/SUM('PIB_Trimestriel_Brut (2005)'!$J54:$M54)</f>
        <v>22.631743969464186</v>
      </c>
      <c r="N79" s="255">
        <f>'PIB_Trimestriel_Brut (2005)'!N54*('PIB_Annuel (2016)'!$L82)/SUM('PIB_Trimestriel_Brut (2005)'!$N54:$Q54)</f>
        <v>23.667893074677636</v>
      </c>
      <c r="O79" s="255">
        <f>'PIB_Trimestriel_Brut (2005)'!O54*('PIB_Annuel (2016)'!$L82)/SUM('PIB_Trimestriel_Brut (2005)'!$N54:$Q54)</f>
        <v>24.149871958976632</v>
      </c>
      <c r="P79" s="255">
        <f>'PIB_Trimestriel_Brut (2005)'!P54*('PIB_Annuel (2016)'!$L82)/SUM('PIB_Trimestriel_Brut (2005)'!$N54:$Q54)</f>
        <v>26.096681035939259</v>
      </c>
      <c r="Q79" s="255">
        <f>'PIB_Trimestriel_Brut (2005)'!Q54*('PIB_Annuel (2016)'!$L82)/SUM('PIB_Trimestriel_Brut (2005)'!$N54:$Q54)</f>
        <v>27.10565001183857</v>
      </c>
      <c r="R79" s="255">
        <f>'PIB_Trimestriel_Brut (2005)'!R54*('PIB_Annuel (2016)'!$M82)/SUM('PIB_Trimestriel_Brut (2005)'!$R54:$U54)</f>
        <v>26.876085220347772</v>
      </c>
      <c r="S79" s="255">
        <f>'PIB_Trimestriel_Brut (2005)'!S54*('PIB_Annuel (2016)'!$M82)/SUM('PIB_Trimestriel_Brut (2005)'!$R54:$U54)</f>
        <v>27.464033911455182</v>
      </c>
      <c r="T79" s="255">
        <f>'PIB_Trimestriel_Brut (2005)'!T54*('PIB_Annuel (2016)'!$M82)/SUM('PIB_Trimestriel_Brut (2005)'!$R54:$U54)</f>
        <v>27.957635367733282</v>
      </c>
      <c r="U79" s="255">
        <f>'PIB_Trimestriel_Brut (2005)'!U54*('PIB_Annuel (2016)'!$M82)/SUM('PIB_Trimestriel_Brut (2005)'!$R54:$U54)</f>
        <v>29.316490346113063</v>
      </c>
      <c r="V79" s="255">
        <f>'PIB_Trimestriel_Brut (2005)'!V54*('PIB_Annuel (2016)'!$N82)/SUM('PIB_Trimestriel_Brut (2005)'!$V54:$Y54)</f>
        <v>27.226731773219043</v>
      </c>
      <c r="W79" s="255">
        <f>'PIB_Trimestriel_Brut (2005)'!W54*('PIB_Annuel (2016)'!$N82)/SUM('PIB_Trimestriel_Brut (2005)'!$V54:$Y54)</f>
        <v>26.470620886384111</v>
      </c>
      <c r="X79" s="255">
        <f>'PIB_Trimestriel_Brut (2005)'!X54*('PIB_Annuel (2016)'!$N82)/SUM('PIB_Trimestriel_Brut (2005)'!$V54:$Y54)</f>
        <v>25.781818857738859</v>
      </c>
      <c r="Y79" s="255">
        <f>'PIB_Trimestriel_Brut (2005)'!Y54*('PIB_Annuel (2016)'!$N82)/SUM('PIB_Trimestriel_Brut (2005)'!$V54:$Y54)</f>
        <v>25.855964294844146</v>
      </c>
      <c r="Z79" s="255">
        <f>'PIB_Trimestriel_Brut (2005)'!Z54*('PIB_Annuel (2016)'!$O82)/SUM('PIB_Trimestriel_Brut (2005)'!$Z54:$AC54)</f>
        <v>31.601691048375397</v>
      </c>
      <c r="AA79" s="255">
        <f>'PIB_Trimestriel_Brut (2005)'!AA54*('PIB_Annuel (2016)'!$O82)/SUM('PIB_Trimestriel_Brut (2005)'!$Z54:$AC54)</f>
        <v>32.49468874784165</v>
      </c>
      <c r="AB79" s="255">
        <f>'PIB_Trimestriel_Brut (2005)'!AB54*('PIB_Annuel (2016)'!$O82)/SUM('PIB_Trimestriel_Brut (2005)'!$Z54:$AC54)</f>
        <v>34.049435431811418</v>
      </c>
      <c r="AC79" s="255">
        <f>'PIB_Trimestriel_Brut (2005)'!AC54*('PIB_Annuel (2016)'!$O82)/SUM('PIB_Trimestriel_Brut (2005)'!$Z54:$AC54)</f>
        <v>34.398754075028478</v>
      </c>
      <c r="AD79" s="255">
        <f>'PIB_Trimestriel_Brut (2005)'!AD54*('PIB_Annuel (2016)'!$P82)/SUM('PIB_Trimestriel_Brut (2005)'!$AD54:$AG54)</f>
        <v>33.446031762201386</v>
      </c>
      <c r="AE79" s="255">
        <f>'PIB_Trimestriel_Brut (2005)'!AE54*('PIB_Annuel (2016)'!$P82)/SUM('PIB_Trimestriel_Brut (2005)'!$AD54:$AG54)</f>
        <v>31.737830215328749</v>
      </c>
      <c r="AF79" s="255">
        <f>'PIB_Trimestriel_Brut (2005)'!AF54*('PIB_Annuel (2016)'!$P82)/SUM('PIB_Trimestriel_Brut (2005)'!$AD54:$AG54)</f>
        <v>30.317149355589592</v>
      </c>
      <c r="AG79" s="255">
        <f>'PIB_Trimestriel_Brut (2005)'!AG54*('PIB_Annuel (2016)'!$P82)/SUM('PIB_Trimestriel_Brut (2005)'!$AD54:$AG54)</f>
        <v>32.034434372885322</v>
      </c>
      <c r="AH79" s="255">
        <f>'PIB_Trimestriel_Brut (2005)'!AH54*('PIB_Annuel (2016)'!$Q82)/SUM('PIB_Trimestriel_Brut (2005)'!$AH54:$AK54)</f>
        <v>35.452928342130853</v>
      </c>
      <c r="AI79" s="255">
        <f>'PIB_Trimestriel_Brut (2005)'!AI54*('PIB_Annuel (2016)'!$Q82)/SUM('PIB_Trimestriel_Brut (2005)'!$AH54:$AK54)</f>
        <v>36.138218667217821</v>
      </c>
      <c r="AJ79" s="255">
        <f>'PIB_Trimestriel_Brut (2005)'!AJ54*('PIB_Annuel (2016)'!$Q82)/SUM('PIB_Trimestriel_Brut (2005)'!$AH54:$AK54)</f>
        <v>38.361792932697028</v>
      </c>
      <c r="AK79" s="255">
        <f>'PIB_Trimestriel_Brut (2005)'!AK54*('PIB_Annuel (2016)'!$Q82)/SUM('PIB_Trimestriel_Brut (2005)'!$AH54:$AK54)</f>
        <v>41.064298828836414</v>
      </c>
      <c r="AL79" s="255">
        <f>'PIB_Trimestriel_Brut (2005)'!AL54*('PIB_Annuel (2016)'!$R82)/SUM('PIB_Trimestriel_Brut (2005)'!$AL54:$AO54)</f>
        <v>44.759194015652014</v>
      </c>
      <c r="AM79" s="255">
        <f>'PIB_Trimestriel_Brut (2005)'!AM54*('PIB_Annuel (2016)'!$R82)/SUM('PIB_Trimestriel_Brut (2005)'!$AL54:$AO54)</f>
        <v>45.701005013856808</v>
      </c>
      <c r="AN79" s="255">
        <f>'PIB_Trimestriel_Brut (2005)'!AN54*('PIB_Annuel (2016)'!$R82)/SUM('PIB_Trimestriel_Brut (2005)'!$AL54:$AO54)</f>
        <v>46.674459631676115</v>
      </c>
      <c r="AO79" s="255">
        <f>'PIB_Trimestriel_Brut (2005)'!AO54*('PIB_Annuel (2016)'!$R82)/SUM('PIB_Trimestriel_Brut (2005)'!$AL54:$AO54)</f>
        <v>51.482686333254804</v>
      </c>
      <c r="AP79" s="255">
        <f>'PIB_Trimestriel_Brut (2005)'!AP54*('PIB_Annuel (2016)'!$S82)/SUM('PIB_Trimestriel_Brut (2005)'!$AP54:$AS54)</f>
        <v>50.517433431306273</v>
      </c>
      <c r="AQ79" s="255">
        <f>'PIB_Trimestriel_Brut (2005)'!AQ54*('PIB_Annuel (2016)'!$S82)/SUM('PIB_Trimestriel_Brut (2005)'!$AP54:$AS54)</f>
        <v>49.737350124604511</v>
      </c>
      <c r="AR79" s="255">
        <f>'PIB_Trimestriel_Brut (2005)'!AR54*('PIB_Annuel (2016)'!$S82)/SUM('PIB_Trimestriel_Brut (2005)'!$AP54:$AS54)</f>
        <v>50.316025655087344</v>
      </c>
      <c r="AS79" s="255">
        <f>'PIB_Trimestriel_Brut (2005)'!AS54*('PIB_Annuel (2016)'!$S82)/SUM('PIB_Trimestriel_Brut (2005)'!$AP54:$AS54)</f>
        <v>48.730565931621577</v>
      </c>
      <c r="AT79" s="255">
        <f>'PIB_Trimestriel_Brut (2005)'!AT54*('PIB_Annuel (2016)'!$T82)/SUM('PIB_Trimestriel_Brut (2005)'!$AT54:$AW54)</f>
        <v>52.132392957728982</v>
      </c>
      <c r="AU79" s="255">
        <f>'PIB_Trimestriel_Brut (2005)'!AU54*('PIB_Annuel (2016)'!$T82)/SUM('PIB_Trimestriel_Brut (2005)'!$AT54:$AW54)</f>
        <v>52.128673250321476</v>
      </c>
      <c r="AV79" s="255">
        <f>'PIB_Trimestriel_Brut (2005)'!AV54*('PIB_Annuel (2016)'!$T82)/SUM('PIB_Trimestriel_Brut (2005)'!$AT54:$AW54)</f>
        <v>54.544323025907048</v>
      </c>
      <c r="AW79" s="255">
        <f>'PIB_Trimestriel_Brut (2005)'!AW54*('PIB_Annuel (2016)'!$T82)/SUM('PIB_Trimestriel_Brut (2005)'!$AT54:$AW54)</f>
        <v>62.889373028686762</v>
      </c>
      <c r="AX79" s="255">
        <f>'PIB_Trimestriel_Brut (2005)'!AX54*('PIB_Annuel (2016)'!$U82)/SUM('PIB_Trimestriel_Brut (2005)'!$AX54:$BA54)</f>
        <v>70.784794173326972</v>
      </c>
      <c r="AY79" s="255">
        <f>'PIB_Trimestriel_Brut (2005)'!AY54*('PIB_Annuel (2016)'!$U82)/SUM('PIB_Trimestriel_Brut (2005)'!$AX54:$BA54)</f>
        <v>82.146463299889334</v>
      </c>
      <c r="AZ79" s="255">
        <f>'PIB_Trimestriel_Brut (2005)'!AZ54*('PIB_Annuel (2016)'!$U82)/SUM('PIB_Trimestriel_Brut (2005)'!$AX54:$BA54)</f>
        <v>90.410565365378829</v>
      </c>
      <c r="BA79" s="255">
        <f>'PIB_Trimestriel_Brut (2005)'!BA54*('PIB_Annuel (2016)'!$U82)/SUM('PIB_Trimestriel_Brut (2005)'!$AX54:$BA54)</f>
        <v>96.436933818181771</v>
      </c>
      <c r="BB79" s="255">
        <f>'PIB_Trimestriel_Brut (2005)'!BB54*('PIB_Annuel (2016)'!$V82)/SUM('PIB_Trimestriel_Brut (2005)'!$BB54:$BE54)</f>
        <v>70.144154403295843</v>
      </c>
      <c r="BC79" s="255">
        <f>'PIB_Trimestriel_Brut (2005)'!BC54*('PIB_Annuel (2016)'!$V82)/SUM('PIB_Trimestriel_Brut (2005)'!$BB54:$BE54)</f>
        <v>74.443642133758701</v>
      </c>
      <c r="BD79" s="255">
        <f>'PIB_Trimestriel_Brut (2005)'!BD54*('PIB_Annuel (2016)'!$V82)/SUM('PIB_Trimestriel_Brut (2005)'!$BB54:$BE54)</f>
        <v>69.005628615670943</v>
      </c>
      <c r="BE79" s="255">
        <f>'PIB_Trimestriel_Brut (2005)'!BE54*('PIB_Annuel (2016)'!$V82)/SUM('PIB_Trimestriel_Brut (2005)'!$BB54:$BE54)</f>
        <v>63.698762849313596</v>
      </c>
      <c r="BF79" s="255">
        <f>'PIB_Trimestriel_Brut (2005)'!BF54*('PIB_Annuel (2016)'!$W82)/SUM('PIB_Trimestriel_Brut (2005)'!$BF54:$BI54)</f>
        <v>80.233443330915833</v>
      </c>
      <c r="BG79" s="255">
        <f>'PIB_Trimestriel_Brut (2005)'!BG54*('PIB_Annuel (2016)'!$W82)/SUM('PIB_Trimestriel_Brut (2005)'!$BF54:$BI54)</f>
        <v>75.903740801508732</v>
      </c>
      <c r="BH79" s="255">
        <f>'PIB_Trimestriel_Brut (2005)'!BH54*('PIB_Annuel (2016)'!$W82)/SUM('PIB_Trimestriel_Brut (2005)'!$BF54:$BI54)</f>
        <v>76.035920153253656</v>
      </c>
      <c r="BI79" s="255">
        <f>'PIB_Trimestriel_Brut (2005)'!BI54*('PIB_Annuel (2016)'!$W82)/SUM('PIB_Trimestriel_Brut (2005)'!$BF54:$BI54)</f>
        <v>76.104501515639697</v>
      </c>
      <c r="BJ79" s="255">
        <f>'PIB_Trimestriel_Brut (2005)'!BJ54*('PIB_Annuel (2016)'!$X82)/SUM('PIB_Trimestriel_Brut (2005)'!$BJ54:$BM54)</f>
        <v>76.634733368960099</v>
      </c>
      <c r="BK79" s="255">
        <f>'PIB_Trimestriel_Brut (2005)'!BK54*('PIB_Annuel (2016)'!$X82)/SUM('PIB_Trimestriel_Brut (2005)'!$BJ54:$BM54)</f>
        <v>77.965715519346745</v>
      </c>
      <c r="BL79" s="255">
        <f>'PIB_Trimestriel_Brut (2005)'!BL54*('PIB_Annuel (2016)'!$X82)/SUM('PIB_Trimestriel_Brut (2005)'!$BJ54:$BM54)</f>
        <v>79.605202668803116</v>
      </c>
      <c r="BM79" s="255">
        <f>'PIB_Trimestriel_Brut (2005)'!BM54*('PIB_Annuel (2016)'!$X82)/SUM('PIB_Trimestriel_Brut (2005)'!$BJ54:$BM54)</f>
        <v>81.894757294119671</v>
      </c>
      <c r="BN79" s="255">
        <f>'PIB_Trimestriel_Brut (2005)'!BN54*('PIB_Annuel (2016)'!$Y82)/SUM('PIB_Trimestriel_Brut (2005)'!$BN54:$BQ54)</f>
        <v>79.2935871192674</v>
      </c>
      <c r="BO79" s="255">
        <f>'PIB_Trimestriel_Brut (2005)'!BO54*('PIB_Annuel (2016)'!$Y82)/SUM('PIB_Trimestriel_Brut (2005)'!$BN54:$BQ54)</f>
        <v>81.273901575258606</v>
      </c>
      <c r="BP79" s="255">
        <f>'PIB_Trimestriel_Brut (2005)'!BP54*('PIB_Annuel (2016)'!$Y82)/SUM('PIB_Trimestriel_Brut (2005)'!$BN54:$BQ54)</f>
        <v>87.339926004401022</v>
      </c>
      <c r="BQ79" s="255">
        <f>'PIB_Trimestriel_Brut (2005)'!BQ54*('PIB_Annuel (2016)'!$Y82)/SUM('PIB_Trimestriel_Brut (2005)'!$BN54:$BQ54)</f>
        <v>90.682935035179256</v>
      </c>
      <c r="BR79" s="255">
        <f>'PIB_Trimestriel_Brut (2005)'!BR54*('PIB_Annuel (2016)'!$Z82)/SUM('PIB_Trimestriel_Brut (2005)'!$BR54:$BU54)</f>
        <v>95.840614724905535</v>
      </c>
      <c r="BS79" s="255">
        <f>'PIB_Trimestriel_Brut (2005)'!BS54*('PIB_Annuel (2016)'!$Z82)/SUM('PIB_Trimestriel_Brut (2005)'!$BR54:$BU54)</f>
        <v>98.227072675860313</v>
      </c>
      <c r="BT79" s="255">
        <f>'PIB_Trimestriel_Brut (2005)'!BT54*('PIB_Annuel (2016)'!$Z82)/SUM('PIB_Trimestriel_Brut (2005)'!$BR54:$BU54)</f>
        <v>102.19791502888695</v>
      </c>
      <c r="BU79" s="255">
        <f>'PIB_Trimestriel_Brut (2005)'!BU54*('PIB_Annuel (2016)'!$Z82)/SUM('PIB_Trimestriel_Brut (2005)'!$BR54:$BU54)</f>
        <v>105.63239757034721</v>
      </c>
      <c r="BV79" s="170">
        <v>103.96903594867385</v>
      </c>
      <c r="BW79" s="170">
        <v>104.06876687564281</v>
      </c>
      <c r="BX79" s="170">
        <v>104.60680030664849</v>
      </c>
      <c r="BY79" s="170">
        <v>107.43239686903485</v>
      </c>
      <c r="BZ79" s="171">
        <v>113.40237239816076</v>
      </c>
      <c r="CA79" s="171">
        <v>120.27358545961059</v>
      </c>
      <c r="CB79" s="171">
        <v>125.07956716152715</v>
      </c>
      <c r="CC79" s="171">
        <v>128.6994749807015</v>
      </c>
      <c r="CD79" s="171">
        <v>127.57506597381874</v>
      </c>
      <c r="CE79" s="171">
        <v>127.16660218326631</v>
      </c>
      <c r="CF79" s="171">
        <v>126.042535633556</v>
      </c>
      <c r="CG79" s="171">
        <v>128.37479620935892</v>
      </c>
      <c r="CH79" s="171">
        <v>133.33407800747349</v>
      </c>
      <c r="CI79" s="171">
        <v>131.72325074862411</v>
      </c>
      <c r="CJ79" s="171">
        <v>129.86518969701945</v>
      </c>
      <c r="CK79" s="171">
        <v>131.38148154688292</v>
      </c>
      <c r="CL79" s="171">
        <v>139.9964856741002</v>
      </c>
    </row>
    <row r="80" spans="1:90" x14ac:dyDescent="0.3">
      <c r="A80" s="173" t="s">
        <v>367</v>
      </c>
      <c r="B80" s="255">
        <f>'PIB_Trimestriel_Brut (2005)'!B55*('PIB_Annuel (2016)'!$I83)/SUM('PIB_Trimestriel_Brut (2005)'!$B55:$E55)</f>
        <v>85.281361275085175</v>
      </c>
      <c r="C80" s="255">
        <f>'PIB_Trimestriel_Brut (2005)'!C55*('PIB_Annuel (2016)'!$I83)/SUM('PIB_Trimestriel_Brut (2005)'!$B55:$E55)</f>
        <v>83.963564866989216</v>
      </c>
      <c r="D80" s="255">
        <f>'PIB_Trimestriel_Brut (2005)'!D55*('PIB_Annuel (2016)'!$I83)/SUM('PIB_Trimestriel_Brut (2005)'!$B55:$E55)</f>
        <v>63.984253526000586</v>
      </c>
      <c r="E80" s="255">
        <f>'PIB_Trimestriel_Brut (2005)'!E55*('PIB_Annuel (2016)'!$I83)/SUM('PIB_Trimestriel_Brut (2005)'!$B55:$E55)</f>
        <v>139.07857849511944</v>
      </c>
      <c r="F80" s="255">
        <f>'PIB_Trimestriel_Brut (2005)'!F55*('PIB_Annuel (2016)'!$J83)/SUM('PIB_Trimestriel_Brut (2005)'!$F55:$I55)</f>
        <v>91.990387922077048</v>
      </c>
      <c r="G80" s="255">
        <f>'PIB_Trimestriel_Brut (2005)'!G55*('PIB_Annuel (2016)'!$J83)/SUM('PIB_Trimestriel_Brut (2005)'!$F55:$I55)</f>
        <v>89.609639144701674</v>
      </c>
      <c r="H80" s="255">
        <f>'PIB_Trimestriel_Brut (2005)'!H55*('PIB_Annuel (2016)'!$J83)/SUM('PIB_Trimestriel_Brut (2005)'!$F55:$I55)</f>
        <v>106.891470262913</v>
      </c>
      <c r="I80" s="255">
        <f>'PIB_Trimestriel_Brut (2005)'!I55*('PIB_Annuel (2016)'!$J83)/SUM('PIB_Trimestriel_Brut (2005)'!$F55:$I55)</f>
        <v>100.43759389863305</v>
      </c>
      <c r="J80" s="255">
        <f>'PIB_Trimestriel_Brut (2005)'!J55*('PIB_Annuel (2016)'!$K83)/SUM('PIB_Trimestriel_Brut (2005)'!$J55:$M55)</f>
        <v>99.297925931407335</v>
      </c>
      <c r="K80" s="255">
        <f>'PIB_Trimestriel_Brut (2005)'!K55*('PIB_Annuel (2016)'!$K83)/SUM('PIB_Trimestriel_Brut (2005)'!$J55:$M55)</f>
        <v>93.192855777592911</v>
      </c>
      <c r="L80" s="255">
        <f>'PIB_Trimestriel_Brut (2005)'!L55*('PIB_Annuel (2016)'!$K83)/SUM('PIB_Trimestriel_Brut (2005)'!$J55:$M55)</f>
        <v>140.74052442467394</v>
      </c>
      <c r="M80" s="255">
        <f>'PIB_Trimestriel_Brut (2005)'!M55*('PIB_Annuel (2016)'!$K83)/SUM('PIB_Trimestriel_Brut (2005)'!$J55:$M55)</f>
        <v>101.67978957966974</v>
      </c>
      <c r="N80" s="255">
        <f>'PIB_Trimestriel_Brut (2005)'!N55*('PIB_Annuel (2016)'!$L83)/SUM('PIB_Trimestriel_Brut (2005)'!$N55:$Q55)</f>
        <v>111.42241729561113</v>
      </c>
      <c r="O80" s="255">
        <f>'PIB_Trimestriel_Brut (2005)'!O55*('PIB_Annuel (2016)'!$L83)/SUM('PIB_Trimestriel_Brut (2005)'!$N55:$Q55)</f>
        <v>94.230903561657286</v>
      </c>
      <c r="P80" s="255">
        <f>'PIB_Trimestriel_Brut (2005)'!P55*('PIB_Annuel (2016)'!$L83)/SUM('PIB_Trimestriel_Brut (2005)'!$N55:$Q55)</f>
        <v>117.16619106415806</v>
      </c>
      <c r="Q80" s="255">
        <f>'PIB_Trimestriel_Brut (2005)'!Q55*('PIB_Annuel (2016)'!$L83)/SUM('PIB_Trimestriel_Brut (2005)'!$N55:$Q55)</f>
        <v>93.832213625755259</v>
      </c>
      <c r="R80" s="255">
        <f>'PIB_Trimestriel_Brut (2005)'!R55*('PIB_Annuel (2016)'!$M83)/SUM('PIB_Trimestriel_Brut (2005)'!$R55:$U55)</f>
        <v>102.39144576488881</v>
      </c>
      <c r="S80" s="255">
        <f>'PIB_Trimestriel_Brut (2005)'!S55*('PIB_Annuel (2016)'!$M83)/SUM('PIB_Trimestriel_Brut (2005)'!$R55:$U55)</f>
        <v>87.751589150642999</v>
      </c>
      <c r="T80" s="255">
        <f>'PIB_Trimestriel_Brut (2005)'!T55*('PIB_Annuel (2016)'!$M83)/SUM('PIB_Trimestriel_Brut (2005)'!$R55:$U55)</f>
        <v>118.89848312777556</v>
      </c>
      <c r="U80" s="255">
        <f>'PIB_Trimestriel_Brut (2005)'!U55*('PIB_Annuel (2016)'!$M83)/SUM('PIB_Trimestriel_Brut (2005)'!$R55:$U55)</f>
        <v>110.37327416834907</v>
      </c>
      <c r="V80" s="255">
        <f>'PIB_Trimestriel_Brut (2005)'!V55*('PIB_Annuel (2016)'!$N83)/SUM('PIB_Trimestriel_Brut (2005)'!$V55:$Y55)</f>
        <v>122.55992262806176</v>
      </c>
      <c r="W80" s="255">
        <f>'PIB_Trimestriel_Brut (2005)'!W55*('PIB_Annuel (2016)'!$N83)/SUM('PIB_Trimestriel_Brut (2005)'!$V55:$Y55)</f>
        <v>109.16283154489638</v>
      </c>
      <c r="X80" s="255">
        <f>'PIB_Trimestriel_Brut (2005)'!X55*('PIB_Annuel (2016)'!$N83)/SUM('PIB_Trimestriel_Brut (2005)'!$V55:$Y55)</f>
        <v>123.29484614553441</v>
      </c>
      <c r="Y80" s="255">
        <f>'PIB_Trimestriel_Brut (2005)'!Y55*('PIB_Annuel (2016)'!$N83)/SUM('PIB_Trimestriel_Brut (2005)'!$V55:$Y55)</f>
        <v>97.709725869165567</v>
      </c>
      <c r="Z80" s="255">
        <f>'PIB_Trimestriel_Brut (2005)'!Z55*('PIB_Annuel (2016)'!$O83)/SUM('PIB_Trimestriel_Brut (2005)'!$Z55:$AC55)</f>
        <v>110.40316863087443</v>
      </c>
      <c r="AA80" s="255">
        <f>'PIB_Trimestriel_Brut (2005)'!AA55*('PIB_Annuel (2016)'!$O83)/SUM('PIB_Trimestriel_Brut (2005)'!$Z55:$AC55)</f>
        <v>125.72849415915822</v>
      </c>
      <c r="AB80" s="255">
        <f>'PIB_Trimestriel_Brut (2005)'!AB55*('PIB_Annuel (2016)'!$O83)/SUM('PIB_Trimestriel_Brut (2005)'!$Z55:$AC55)</f>
        <v>109.46409868843232</v>
      </c>
      <c r="AC80" s="255">
        <f>'PIB_Trimestriel_Brut (2005)'!AC55*('PIB_Annuel (2016)'!$O83)/SUM('PIB_Trimestriel_Brut (2005)'!$Z55:$AC55)</f>
        <v>111.83985972649261</v>
      </c>
      <c r="AD80" s="255">
        <f>'PIB_Trimestriel_Brut (2005)'!AD55*('PIB_Annuel (2016)'!$P83)/SUM('PIB_Trimestriel_Brut (2005)'!$AD55:$AG55)</f>
        <v>98.809476245556084</v>
      </c>
      <c r="AE80" s="255">
        <f>'PIB_Trimestriel_Brut (2005)'!AE55*('PIB_Annuel (2016)'!$P83)/SUM('PIB_Trimestriel_Brut (2005)'!$AD55:$AG55)</f>
        <v>109.78230955297079</v>
      </c>
      <c r="AF80" s="255">
        <f>'PIB_Trimestriel_Brut (2005)'!AF55*('PIB_Annuel (2016)'!$P83)/SUM('PIB_Trimestriel_Brut (2005)'!$AD55:$AG55)</f>
        <v>116.87126107251389</v>
      </c>
      <c r="AG80" s="255">
        <f>'PIB_Trimestriel_Brut (2005)'!AG55*('PIB_Annuel (2016)'!$P83)/SUM('PIB_Trimestriel_Brut (2005)'!$AD55:$AG55)</f>
        <v>106.51707740067135</v>
      </c>
      <c r="AH80" s="255">
        <f>'PIB_Trimestriel_Brut (2005)'!AH55*('PIB_Annuel (2016)'!$Q83)/SUM('PIB_Trimestriel_Brut (2005)'!$AH55:$AK55)</f>
        <v>112.42320210118649</v>
      </c>
      <c r="AI80" s="255">
        <f>'PIB_Trimestriel_Brut (2005)'!AI55*('PIB_Annuel (2016)'!$Q83)/SUM('PIB_Trimestriel_Brut (2005)'!$AH55:$AK55)</f>
        <v>105.84104635686478</v>
      </c>
      <c r="AJ80" s="255">
        <f>'PIB_Trimestriel_Brut (2005)'!AJ55*('PIB_Annuel (2016)'!$Q83)/SUM('PIB_Trimestriel_Brut (2005)'!$AH55:$AK55)</f>
        <v>137.86261265584193</v>
      </c>
      <c r="AK80" s="255">
        <f>'PIB_Trimestriel_Brut (2005)'!AK55*('PIB_Annuel (2016)'!$Q83)/SUM('PIB_Trimestriel_Brut (2005)'!$AH55:$AK55)</f>
        <v>106.84125246074875</v>
      </c>
      <c r="AL80" s="255">
        <f>'PIB_Trimestriel_Brut (2005)'!AL55*('PIB_Annuel (2016)'!$R83)/SUM('PIB_Trimestriel_Brut (2005)'!$AL55:$AO55)</f>
        <v>111.6105954472482</v>
      </c>
      <c r="AM80" s="255">
        <f>'PIB_Trimestriel_Brut (2005)'!AM55*('PIB_Annuel (2016)'!$R83)/SUM('PIB_Trimestriel_Brut (2005)'!$AL55:$AO55)</f>
        <v>133.32302652180655</v>
      </c>
      <c r="AN80" s="255">
        <f>'PIB_Trimestriel_Brut (2005)'!AN55*('PIB_Annuel (2016)'!$R83)/SUM('PIB_Trimestriel_Brut (2005)'!$AL55:$AO55)</f>
        <v>150.71524947923263</v>
      </c>
      <c r="AO80" s="255">
        <f>'PIB_Trimestriel_Brut (2005)'!AO55*('PIB_Annuel (2016)'!$R83)/SUM('PIB_Trimestriel_Brut (2005)'!$AL55:$AO55)</f>
        <v>144.61018332054394</v>
      </c>
      <c r="AP80" s="255">
        <f>'PIB_Trimestriel_Brut (2005)'!AP55*('PIB_Annuel (2016)'!$S83)/SUM('PIB_Trimestriel_Brut (2005)'!$AP55:$AS55)</f>
        <v>119.3946529530846</v>
      </c>
      <c r="AQ80" s="255">
        <f>'PIB_Trimestriel_Brut (2005)'!AQ55*('PIB_Annuel (2016)'!$S83)/SUM('PIB_Trimestriel_Brut (2005)'!$AP55:$AS55)</f>
        <v>157.84006139885341</v>
      </c>
      <c r="AR80" s="255">
        <f>'PIB_Trimestriel_Brut (2005)'!AR55*('PIB_Annuel (2016)'!$S83)/SUM('PIB_Trimestriel_Brut (2005)'!$AP55:$AS55)</f>
        <v>168.96317200271909</v>
      </c>
      <c r="AS80" s="255">
        <f>'PIB_Trimestriel_Brut (2005)'!AS55*('PIB_Annuel (2016)'!$S83)/SUM('PIB_Trimestriel_Brut (2005)'!$AP55:$AS55)</f>
        <v>171.05146196368406</v>
      </c>
      <c r="AT80" s="255">
        <f>'PIB_Trimestriel_Brut (2005)'!AT55*('PIB_Annuel (2016)'!$T83)/SUM('PIB_Trimestriel_Brut (2005)'!$AT55:$AW55)</f>
        <v>113.67143921026486</v>
      </c>
      <c r="AU80" s="255">
        <f>'PIB_Trimestriel_Brut (2005)'!AU55*('PIB_Annuel (2016)'!$T83)/SUM('PIB_Trimestriel_Brut (2005)'!$AT55:$AW55)</f>
        <v>152.56598744438432</v>
      </c>
      <c r="AV80" s="255">
        <f>'PIB_Trimestriel_Brut (2005)'!AV55*('PIB_Annuel (2016)'!$T83)/SUM('PIB_Trimestriel_Brut (2005)'!$AT55:$AW55)</f>
        <v>160.1484107930076</v>
      </c>
      <c r="AW80" s="255">
        <f>'PIB_Trimestriel_Brut (2005)'!AW55*('PIB_Annuel (2016)'!$T83)/SUM('PIB_Trimestriel_Brut (2005)'!$AT55:$AW55)</f>
        <v>187.64018027273713</v>
      </c>
      <c r="AX80" s="255">
        <f>'PIB_Trimestriel_Brut (2005)'!AX55*('PIB_Annuel (2016)'!$U83)/SUM('PIB_Trimestriel_Brut (2005)'!$AX55:$BA55)</f>
        <v>126.68266468269221</v>
      </c>
      <c r="AY80" s="255">
        <f>'PIB_Trimestriel_Brut (2005)'!AY55*('PIB_Annuel (2016)'!$U83)/SUM('PIB_Trimestriel_Brut (2005)'!$AX55:$BA55)</f>
        <v>169.70676706929444</v>
      </c>
      <c r="AZ80" s="255">
        <f>'PIB_Trimestriel_Brut (2005)'!AZ55*('PIB_Annuel (2016)'!$U83)/SUM('PIB_Trimestriel_Brut (2005)'!$AX55:$BA55)</f>
        <v>212.62640166947088</v>
      </c>
      <c r="BA80" s="255">
        <f>'PIB_Trimestriel_Brut (2005)'!BA55*('PIB_Annuel (2016)'!$U83)/SUM('PIB_Trimestriel_Brut (2005)'!$AX55:$BA55)</f>
        <v>212.96577014967693</v>
      </c>
      <c r="BB80" s="255">
        <f>'PIB_Trimestriel_Brut (2005)'!BB55*('PIB_Annuel (2016)'!$V83)/SUM('PIB_Trimestriel_Brut (2005)'!$BB55:$BE55)</f>
        <v>173.80595489046505</v>
      </c>
      <c r="BC80" s="255">
        <f>'PIB_Trimestriel_Brut (2005)'!BC55*('PIB_Annuel (2016)'!$V83)/SUM('PIB_Trimestriel_Brut (2005)'!$BB55:$BE55)</f>
        <v>221.99735244896883</v>
      </c>
      <c r="BD80" s="255">
        <f>'PIB_Trimestriel_Brut (2005)'!BD55*('PIB_Annuel (2016)'!$V83)/SUM('PIB_Trimestriel_Brut (2005)'!$BB55:$BE55)</f>
        <v>187.39196798427443</v>
      </c>
      <c r="BE80" s="255">
        <f>'PIB_Trimestriel_Brut (2005)'!BE55*('PIB_Annuel (2016)'!$V83)/SUM('PIB_Trimestriel_Brut (2005)'!$BB55:$BE55)</f>
        <v>197.01746593455417</v>
      </c>
      <c r="BF80" s="255">
        <f>'PIB_Trimestriel_Brut (2005)'!BF55*('PIB_Annuel (2016)'!$W83)/SUM('PIB_Trimestriel_Brut (2005)'!$BF55:$BI55)</f>
        <v>175.15730799901945</v>
      </c>
      <c r="BG80" s="255">
        <f>'PIB_Trimestriel_Brut (2005)'!BG55*('PIB_Annuel (2016)'!$W83)/SUM('PIB_Trimestriel_Brut (2005)'!$BF55:$BI55)</f>
        <v>197.42429330707952</v>
      </c>
      <c r="BH80" s="255">
        <f>'PIB_Trimestriel_Brut (2005)'!BH55*('PIB_Annuel (2016)'!$W83)/SUM('PIB_Trimestriel_Brut (2005)'!$BF55:$BI55)</f>
        <v>261.27767799148148</v>
      </c>
      <c r="BI80" s="255">
        <f>'PIB_Trimestriel_Brut (2005)'!BI55*('PIB_Annuel (2016)'!$W83)/SUM('PIB_Trimestriel_Brut (2005)'!$BF55:$BI55)</f>
        <v>237.34916623033686</v>
      </c>
      <c r="BJ80" s="255">
        <f>'PIB_Trimestriel_Brut (2005)'!BJ55*('PIB_Annuel (2016)'!$X83)/SUM('PIB_Trimestriel_Brut (2005)'!$BJ55:$BM55)</f>
        <v>181.73179071353323</v>
      </c>
      <c r="BK80" s="255">
        <f>'PIB_Trimestriel_Brut (2005)'!BK55*('PIB_Annuel (2016)'!$X83)/SUM('PIB_Trimestriel_Brut (2005)'!$BJ55:$BM55)</f>
        <v>256.53496679931709</v>
      </c>
      <c r="BL80" s="255">
        <f>'PIB_Trimestriel_Brut (2005)'!BL55*('PIB_Annuel (2016)'!$X83)/SUM('PIB_Trimestriel_Brut (2005)'!$BJ55:$BM55)</f>
        <v>223.45973542260541</v>
      </c>
      <c r="BM80" s="255">
        <f>'PIB_Trimestriel_Brut (2005)'!BM55*('PIB_Annuel (2016)'!$X83)/SUM('PIB_Trimestriel_Brut (2005)'!$BJ55:$BM55)</f>
        <v>319.08422586985046</v>
      </c>
      <c r="BN80" s="255">
        <f>'PIB_Trimestriel_Brut (2005)'!BN55*('PIB_Annuel (2016)'!$Y83)/SUM('PIB_Trimestriel_Brut (2005)'!$BN55:$BQ55)</f>
        <v>217.88174873883892</v>
      </c>
      <c r="BO80" s="255">
        <f>'PIB_Trimestriel_Brut (2005)'!BO55*('PIB_Annuel (2016)'!$Y83)/SUM('PIB_Trimestriel_Brut (2005)'!$BN55:$BQ55)</f>
        <v>277.4673419220365</v>
      </c>
      <c r="BP80" s="255">
        <f>'PIB_Trimestriel_Brut (2005)'!BP55*('PIB_Annuel (2016)'!$Y83)/SUM('PIB_Trimestriel_Brut (2005)'!$BN55:$BQ55)</f>
        <v>259.87407627397909</v>
      </c>
      <c r="BQ80" s="255">
        <f>'PIB_Trimestriel_Brut (2005)'!BQ55*('PIB_Annuel (2016)'!$Y83)/SUM('PIB_Trimestriel_Brut (2005)'!$BN55:$BQ55)</f>
        <v>206.33441857843758</v>
      </c>
      <c r="BR80" s="255">
        <f>'PIB_Trimestriel_Brut (2005)'!BR55*('PIB_Annuel (2016)'!$Z83)/SUM('PIB_Trimestriel_Brut (2005)'!$BR55:$BU55)</f>
        <v>266.39646808154487</v>
      </c>
      <c r="BS80" s="255">
        <f>'PIB_Trimestriel_Brut (2005)'!BS55*('PIB_Annuel (2016)'!$Z83)/SUM('PIB_Trimestriel_Brut (2005)'!$BR55:$BU55)</f>
        <v>282.16221828886825</v>
      </c>
      <c r="BT80" s="255">
        <f>'PIB_Trimestriel_Brut (2005)'!BT55*('PIB_Annuel (2016)'!$Z83)/SUM('PIB_Trimestriel_Brut (2005)'!$BR55:$BU55)</f>
        <v>202.4692107269627</v>
      </c>
      <c r="BU80" s="255">
        <f>'PIB_Trimestriel_Brut (2005)'!BU55*('PIB_Annuel (2016)'!$Z83)/SUM('PIB_Trimestriel_Brut (2005)'!$BR55:$BU55)</f>
        <v>342.03710290262421</v>
      </c>
      <c r="BV80" s="170">
        <v>495.75811259432294</v>
      </c>
      <c r="BW80" s="170">
        <v>438.03942621155136</v>
      </c>
      <c r="BX80" s="170">
        <v>475.89786217153312</v>
      </c>
      <c r="BY80" s="170">
        <v>692.921599022593</v>
      </c>
      <c r="BZ80" s="171">
        <v>547.07736218234049</v>
      </c>
      <c r="CA80" s="171">
        <v>540.43646909843903</v>
      </c>
      <c r="CB80" s="171">
        <v>509.68931487041249</v>
      </c>
      <c r="CC80" s="171">
        <v>652.3808538488081</v>
      </c>
      <c r="CD80" s="171">
        <v>513.95975807004152</v>
      </c>
      <c r="CE80" s="171">
        <v>561.71863879356044</v>
      </c>
      <c r="CF80" s="171">
        <v>517.21566929941514</v>
      </c>
      <c r="CG80" s="171">
        <v>742.23093383698267</v>
      </c>
      <c r="CH80" s="171">
        <v>606.81727279688585</v>
      </c>
      <c r="CI80" s="171">
        <v>535.25362688573296</v>
      </c>
      <c r="CJ80" s="171">
        <v>481.9177086749084</v>
      </c>
      <c r="CK80" s="171">
        <v>841.14139164247274</v>
      </c>
      <c r="CL80" s="171">
        <v>611.14492280437219</v>
      </c>
    </row>
    <row r="81" spans="1:90" ht="15" thickBot="1" x14ac:dyDescent="0.35">
      <c r="A81" s="173" t="s">
        <v>240</v>
      </c>
      <c r="B81" s="255">
        <f>'PIB_Trimestriel_Brut (2005)'!B56*('PIB_Annuel (2016)'!$I84+'PIB_Annuel (2016)'!$I85+'PIB_Annuel (2016)'!$I86)/SUM('PIB_Trimestriel_Brut (2005)'!$B56:$E56)</f>
        <v>303.47357072647583</v>
      </c>
      <c r="C81" s="255">
        <f>'PIB_Trimestriel_Brut (2005)'!C56*('PIB_Annuel (2016)'!$I84+'PIB_Annuel (2016)'!$I85+'PIB_Annuel (2016)'!$I86)/SUM('PIB_Trimestriel_Brut (2005)'!$B56:$E56)</f>
        <v>312.069104985357</v>
      </c>
      <c r="D81" s="255">
        <f>'PIB_Trimestriel_Brut (2005)'!D56*('PIB_Annuel (2016)'!$I84+'PIB_Annuel (2016)'!$I85+'PIB_Annuel (2016)'!$I86)/SUM('PIB_Trimestriel_Brut (2005)'!$B56:$E56)</f>
        <v>301.90529893416794</v>
      </c>
      <c r="E81" s="255">
        <f>'PIB_Trimestriel_Brut (2005)'!E56*('PIB_Annuel (2016)'!$I84+'PIB_Annuel (2016)'!$I85+'PIB_Annuel (2016)'!$I86)/SUM('PIB_Trimestriel_Brut (2005)'!$B56:$E56)</f>
        <v>289.94593551900675</v>
      </c>
      <c r="F81" s="255">
        <f>'PIB_Trimestriel_Brut (2005)'!F56*('PIB_Annuel (2016)'!$J84+'PIB_Annuel (2016)'!$J85+'PIB_Annuel (2016)'!$J86)/SUM('PIB_Trimestriel_Brut (2005)'!$F56:$I56)</f>
        <v>291.87261898767883</v>
      </c>
      <c r="G81" s="255">
        <f>'PIB_Trimestriel_Brut (2005)'!G56*('PIB_Annuel (2016)'!$J84+'PIB_Annuel (2016)'!$J85+'PIB_Annuel (2016)'!$J86)/SUM('PIB_Trimestriel_Brut (2005)'!$F56:$I56)</f>
        <v>306.04828648620207</v>
      </c>
      <c r="H81" s="255">
        <f>'PIB_Trimestriel_Brut (2005)'!H56*('PIB_Annuel (2016)'!$J84+'PIB_Annuel (2016)'!$J85+'PIB_Annuel (2016)'!$J86)/SUM('PIB_Trimestriel_Brut (2005)'!$F56:$I56)</f>
        <v>315.88762683619905</v>
      </c>
      <c r="I81" s="255">
        <f>'PIB_Trimestriel_Brut (2005)'!I56*('PIB_Annuel (2016)'!$J84+'PIB_Annuel (2016)'!$J85+'PIB_Annuel (2016)'!$J86)/SUM('PIB_Trimestriel_Brut (2005)'!$F56:$I56)</f>
        <v>315.26721121577566</v>
      </c>
      <c r="J81" s="255">
        <f>'PIB_Trimestriel_Brut (2005)'!J56*('PIB_Annuel (2016)'!$K84+'PIB_Annuel (2016)'!$K85+'PIB_Annuel (2016)'!$K86)/SUM('PIB_Trimestriel_Brut (2005)'!$J56:$M56)</f>
        <v>328.4570321677773</v>
      </c>
      <c r="K81" s="255">
        <f>'PIB_Trimestriel_Brut (2005)'!K56*('PIB_Annuel (2016)'!$K84+'PIB_Annuel (2016)'!$K85+'PIB_Annuel (2016)'!$K86)/SUM('PIB_Trimestriel_Brut (2005)'!$J56:$M56)</f>
        <v>341.04894017221221</v>
      </c>
      <c r="L81" s="255">
        <f>'PIB_Trimestriel_Brut (2005)'!L56*('PIB_Annuel (2016)'!$K84+'PIB_Annuel (2016)'!$K85+'PIB_Annuel (2016)'!$K86)/SUM('PIB_Trimestriel_Brut (2005)'!$J56:$M56)</f>
        <v>340.01218521710462</v>
      </c>
      <c r="M81" s="255">
        <f>'PIB_Trimestriel_Brut (2005)'!M56*('PIB_Annuel (2016)'!$K84+'PIB_Annuel (2016)'!$K85+'PIB_Annuel (2016)'!$K86)/SUM('PIB_Trimestriel_Brut (2005)'!$J56:$M56)</f>
        <v>327.547133267395</v>
      </c>
      <c r="N81" s="255">
        <f>'PIB_Trimestriel_Brut (2005)'!N56*('PIB_Annuel (2016)'!$L84+'PIB_Annuel (2016)'!$L85+'PIB_Annuel (2016)'!$L86)/SUM('PIB_Trimestriel_Brut (2005)'!$N56:$Q56)</f>
        <v>347.6372386388083</v>
      </c>
      <c r="O81" s="255">
        <f>'PIB_Trimestriel_Brut (2005)'!O56*('PIB_Annuel (2016)'!$L84+'PIB_Annuel (2016)'!$L85+'PIB_Annuel (2016)'!$L86)/SUM('PIB_Trimestriel_Brut (2005)'!$N56:$Q56)</f>
        <v>351.2091443647642</v>
      </c>
      <c r="P81" s="255">
        <f>'PIB_Trimestriel_Brut (2005)'!P56*('PIB_Annuel (2016)'!$L84+'PIB_Annuel (2016)'!$L85+'PIB_Annuel (2016)'!$L86)/SUM('PIB_Trimestriel_Brut (2005)'!$N56:$Q56)</f>
        <v>366.0619351684424</v>
      </c>
      <c r="Q81" s="255">
        <f>'PIB_Trimestriel_Brut (2005)'!Q56*('PIB_Annuel (2016)'!$L84+'PIB_Annuel (2016)'!$L85+'PIB_Annuel (2016)'!$L86)/SUM('PIB_Trimestriel_Brut (2005)'!$N56:$Q56)</f>
        <v>347.33723890087731</v>
      </c>
      <c r="R81" s="255">
        <f>'PIB_Trimestriel_Brut (2005)'!R56*('PIB_Annuel (2016)'!$M84+'PIB_Annuel (2016)'!$M85+'PIB_Annuel (2016)'!$M86)/SUM('PIB_Trimestriel_Brut (2005)'!$R56:$U56)</f>
        <v>360.3917598096275</v>
      </c>
      <c r="S81" s="255">
        <f>'PIB_Trimestriel_Brut (2005)'!S56*('PIB_Annuel (2016)'!$M84+'PIB_Annuel (2016)'!$M85+'PIB_Annuel (2016)'!$M86)/SUM('PIB_Trimestriel_Brut (2005)'!$R56:$U56)</f>
        <v>365.50240874130981</v>
      </c>
      <c r="T81" s="255">
        <f>'PIB_Trimestriel_Brut (2005)'!T56*('PIB_Annuel (2016)'!$M84+'PIB_Annuel (2016)'!$M85+'PIB_Annuel (2016)'!$M86)/SUM('PIB_Trimestriel_Brut (2005)'!$R56:$U56)</f>
        <v>371.76365658669368</v>
      </c>
      <c r="U81" s="255">
        <f>'PIB_Trimestriel_Brut (2005)'!U56*('PIB_Annuel (2016)'!$M84+'PIB_Annuel (2016)'!$M85+'PIB_Annuel (2016)'!$M86)/SUM('PIB_Trimestriel_Brut (2005)'!$R56:$U56)</f>
        <v>369.83387023844108</v>
      </c>
      <c r="V81" s="255">
        <f>'PIB_Trimestriel_Brut (2005)'!V56*('PIB_Annuel (2016)'!$N84+'PIB_Annuel (2016)'!$N85+'PIB_Annuel (2016)'!$N86)/SUM('PIB_Trimestriel_Brut (2005)'!$V56:$Y56)</f>
        <v>400.14750978748748</v>
      </c>
      <c r="W81" s="255">
        <f>'PIB_Trimestriel_Brut (2005)'!W56*('PIB_Annuel (2016)'!$N84+'PIB_Annuel (2016)'!$N85+'PIB_Annuel (2016)'!$N86)/SUM('PIB_Trimestriel_Brut (2005)'!$V56:$Y56)</f>
        <v>424.69059199843286</v>
      </c>
      <c r="X81" s="255">
        <f>'PIB_Trimestriel_Brut (2005)'!X56*('PIB_Annuel (2016)'!$N84+'PIB_Annuel (2016)'!$N85+'PIB_Annuel (2016)'!$N86)/SUM('PIB_Trimestriel_Brut (2005)'!$V56:$Y56)</f>
        <v>404.40976551315475</v>
      </c>
      <c r="Y81" s="255">
        <f>'PIB_Trimestriel_Brut (2005)'!Y56*('PIB_Annuel (2016)'!$N84+'PIB_Annuel (2016)'!$N85+'PIB_Annuel (2016)'!$N86)/SUM('PIB_Trimestriel_Brut (2005)'!$V56:$Y56)</f>
        <v>383.77187678291523</v>
      </c>
      <c r="Z81" s="255">
        <f>'PIB_Trimestriel_Brut (2005)'!Z56*('PIB_Annuel (2016)'!$O84+'PIB_Annuel (2016)'!$O85+'PIB_Annuel (2016)'!$O86)/SUM('PIB_Trimestriel_Brut (2005)'!$Z56:$AC56)</f>
        <v>406.21684818313383</v>
      </c>
      <c r="AA81" s="255">
        <f>'PIB_Trimestriel_Brut (2005)'!AA56*('PIB_Annuel (2016)'!$O84+'PIB_Annuel (2016)'!$O85+'PIB_Annuel (2016)'!$O86)/SUM('PIB_Trimestriel_Brut (2005)'!$Z56:$AC56)</f>
        <v>424.43329494611618</v>
      </c>
      <c r="AB81" s="255">
        <f>'PIB_Trimestriel_Brut (2005)'!AB56*('PIB_Annuel (2016)'!$O84+'PIB_Annuel (2016)'!$O85+'PIB_Annuel (2016)'!$O86)/SUM('PIB_Trimestriel_Brut (2005)'!$Z56:$AC56)</f>
        <v>447.99854795310324</v>
      </c>
      <c r="AC81" s="255">
        <f>'PIB_Trimestriel_Brut (2005)'!AC56*('PIB_Annuel (2016)'!$O84+'PIB_Annuel (2016)'!$O85+'PIB_Annuel (2016)'!$O86)/SUM('PIB_Trimestriel_Brut (2005)'!$Z56:$AC56)</f>
        <v>448.43823208586866</v>
      </c>
      <c r="AD81" s="255">
        <f>'PIB_Trimestriel_Brut (2005)'!AD56*('PIB_Annuel (2016)'!$P84+'PIB_Annuel (2016)'!$P85+'PIB_Annuel (2016)'!$P86)/SUM('PIB_Trimestriel_Brut (2005)'!$AD56:$AG56)</f>
        <v>436.13764569550591</v>
      </c>
      <c r="AE81" s="255">
        <f>'PIB_Trimestriel_Brut (2005)'!AE56*('PIB_Annuel (2016)'!$P84+'PIB_Annuel (2016)'!$P85+'PIB_Annuel (2016)'!$P86)/SUM('PIB_Trimestriel_Brut (2005)'!$AD56:$AG56)</f>
        <v>440.69955468884916</v>
      </c>
      <c r="AF81" s="255">
        <f>'PIB_Trimestriel_Brut (2005)'!AF56*('PIB_Annuel (2016)'!$P84+'PIB_Annuel (2016)'!$P85+'PIB_Annuel (2016)'!$P86)/SUM('PIB_Trimestriel_Brut (2005)'!$AD56:$AG56)</f>
        <v>450.18996900003538</v>
      </c>
      <c r="AG81" s="255">
        <f>'PIB_Trimestriel_Brut (2005)'!AG56*('PIB_Annuel (2016)'!$P84+'PIB_Annuel (2016)'!$P85+'PIB_Annuel (2016)'!$P86)/SUM('PIB_Trimestriel_Brut (2005)'!$AD56:$AG56)</f>
        <v>446.56165088422159</v>
      </c>
      <c r="AH81" s="255">
        <f>'PIB_Trimestriel_Brut (2005)'!AH56*('PIB_Annuel (2016)'!$Q84+'PIB_Annuel (2016)'!$Q85+'PIB_Annuel (2016)'!$Q86)/SUM('PIB_Trimestriel_Brut (2005)'!$AH56:$AK56)</f>
        <v>463.38396050296393</v>
      </c>
      <c r="AI81" s="255">
        <f>'PIB_Trimestriel_Brut (2005)'!AI56*('PIB_Annuel (2016)'!$Q84+'PIB_Annuel (2016)'!$Q85+'PIB_Annuel (2016)'!$Q86)/SUM('PIB_Trimestriel_Brut (2005)'!$AH56:$AK56)</f>
        <v>474.61716503227768</v>
      </c>
      <c r="AJ81" s="255">
        <f>'PIB_Trimestriel_Brut (2005)'!AJ56*('PIB_Annuel (2016)'!$Q84+'PIB_Annuel (2016)'!$Q85+'PIB_Annuel (2016)'!$Q86)/SUM('PIB_Trimestriel_Brut (2005)'!$AH56:$AK56)</f>
        <v>494.41037594617046</v>
      </c>
      <c r="AK81" s="255">
        <f>'PIB_Trimestriel_Brut (2005)'!AK56*('PIB_Annuel (2016)'!$Q84+'PIB_Annuel (2016)'!$Q85+'PIB_Annuel (2016)'!$Q86)/SUM('PIB_Trimestriel_Brut (2005)'!$AH56:$AK56)</f>
        <v>491.56516597717081</v>
      </c>
      <c r="AL81" s="255">
        <f>'PIB_Trimestriel_Brut (2005)'!AL56*('PIB_Annuel (2016)'!$R84+'PIB_Annuel (2016)'!$R85+'PIB_Annuel (2016)'!$R86)/SUM('PIB_Trimestriel_Brut (2005)'!$AL56:$AO56)</f>
        <v>479.45855788119837</v>
      </c>
      <c r="AM81" s="255">
        <f>'PIB_Trimestriel_Brut (2005)'!AM56*('PIB_Annuel (2016)'!$R84+'PIB_Annuel (2016)'!$R85+'PIB_Annuel (2016)'!$R86)/SUM('PIB_Trimestriel_Brut (2005)'!$AL56:$AO56)</f>
        <v>505.64434034333527</v>
      </c>
      <c r="AN81" s="255">
        <f>'PIB_Trimestriel_Brut (2005)'!AN56*('PIB_Annuel (2016)'!$R84+'PIB_Annuel (2016)'!$R85+'PIB_Annuel (2016)'!$R86)/SUM('PIB_Trimestriel_Brut (2005)'!$AL56:$AO56)</f>
        <v>495.6795129637664</v>
      </c>
      <c r="AO81" s="255">
        <f>'PIB_Trimestriel_Brut (2005)'!AO56*('PIB_Annuel (2016)'!$R84+'PIB_Annuel (2016)'!$R85+'PIB_Annuel (2016)'!$R86)/SUM('PIB_Trimestriel_Brut (2005)'!$AL56:$AO56)</f>
        <v>482.21047705414242</v>
      </c>
      <c r="AP81" s="255">
        <f>'PIB_Trimestriel_Brut (2005)'!AP56*('PIB_Annuel (2016)'!$S84+'PIB_Annuel (2016)'!$S85+'PIB_Annuel (2016)'!$S86)/SUM('PIB_Trimestriel_Brut (2005)'!$AP56:$AS56)</f>
        <v>522.01185717746148</v>
      </c>
      <c r="AQ81" s="255">
        <f>'PIB_Trimestriel_Brut (2005)'!AQ56*('PIB_Annuel (2016)'!$S84+'PIB_Annuel (2016)'!$S85+'PIB_Annuel (2016)'!$S86)/SUM('PIB_Trimestriel_Brut (2005)'!$AP56:$AS56)</f>
        <v>531.99832901563548</v>
      </c>
      <c r="AR81" s="255">
        <f>'PIB_Trimestriel_Brut (2005)'!AR56*('PIB_Annuel (2016)'!$S84+'PIB_Annuel (2016)'!$S85+'PIB_Annuel (2016)'!$S86)/SUM('PIB_Trimestriel_Brut (2005)'!$AP56:$AS56)</f>
        <v>528.32069411188445</v>
      </c>
      <c r="AS81" s="255">
        <f>'PIB_Trimestriel_Brut (2005)'!AS56*('PIB_Annuel (2016)'!$S84+'PIB_Annuel (2016)'!$S85+'PIB_Annuel (2016)'!$S86)/SUM('PIB_Trimestriel_Brut (2005)'!$AP56:$AS56)</f>
        <v>521.11399702246035</v>
      </c>
      <c r="AT81" s="255">
        <f>'PIB_Trimestriel_Brut (2005)'!AT56*('PIB_Annuel (2016)'!$T84+'PIB_Annuel (2016)'!$T85+'PIB_Annuel (2016)'!$T86)/SUM('PIB_Trimestriel_Brut (2005)'!$AT56:$AW56)</f>
        <v>499.8592819403745</v>
      </c>
      <c r="AU81" s="255">
        <f>'PIB_Trimestriel_Brut (2005)'!AU56*('PIB_Annuel (2016)'!$T84+'PIB_Annuel (2016)'!$T85+'PIB_Annuel (2016)'!$T86)/SUM('PIB_Trimestriel_Brut (2005)'!$AT56:$AW56)</f>
        <v>522.49149338674772</v>
      </c>
      <c r="AV81" s="255">
        <f>'PIB_Trimestriel_Brut (2005)'!AV56*('PIB_Annuel (2016)'!$T84+'PIB_Annuel (2016)'!$T85+'PIB_Annuel (2016)'!$T86)/SUM('PIB_Trimestriel_Brut (2005)'!$AT56:$AW56)</f>
        <v>528.8734277075331</v>
      </c>
      <c r="AW81" s="255">
        <f>'PIB_Trimestriel_Brut (2005)'!AW56*('PIB_Annuel (2016)'!$T84+'PIB_Annuel (2016)'!$T85+'PIB_Annuel (2016)'!$T86)/SUM('PIB_Trimestriel_Brut (2005)'!$AT56:$AW56)</f>
        <v>536.53643451136747</v>
      </c>
      <c r="AX81" s="255">
        <f>'PIB_Trimestriel_Brut (2005)'!AX56*('PIB_Annuel (2016)'!$U84+'PIB_Annuel (2016)'!$U85+'PIB_Annuel (2016)'!$U86)/SUM('PIB_Trimestriel_Brut (2005)'!$AX56:$BA56)</f>
        <v>538.37214440084711</v>
      </c>
      <c r="AY81" s="255">
        <f>'PIB_Trimestriel_Brut (2005)'!AY56*('PIB_Annuel (2016)'!$U84+'PIB_Annuel (2016)'!$U85+'PIB_Annuel (2016)'!$U86)/SUM('PIB_Trimestriel_Brut (2005)'!$AX56:$BA56)</f>
        <v>547.28886287558737</v>
      </c>
      <c r="AZ81" s="255">
        <f>'PIB_Trimestriel_Brut (2005)'!AZ56*('PIB_Annuel (2016)'!$U84+'PIB_Annuel (2016)'!$U85+'PIB_Annuel (2016)'!$U86)/SUM('PIB_Trimestriel_Brut (2005)'!$AX56:$BA56)</f>
        <v>566.83581254825651</v>
      </c>
      <c r="BA81" s="255">
        <f>'PIB_Trimestriel_Brut (2005)'!BA56*('PIB_Annuel (2016)'!$U84+'PIB_Annuel (2016)'!$U85+'PIB_Annuel (2016)'!$U86)/SUM('PIB_Trimestriel_Brut (2005)'!$AX56:$BA56)</f>
        <v>566.22255979092438</v>
      </c>
      <c r="BB81" s="255">
        <f>'PIB_Trimestriel_Brut (2005)'!BB56*('PIB_Annuel (2016)'!$V84+'PIB_Annuel (2016)'!$V85+'PIB_Annuel (2016)'!$V86)/SUM('PIB_Trimestriel_Brut (2005)'!$BB56:$BE56)</f>
        <v>591.99730126043198</v>
      </c>
      <c r="BC81" s="255">
        <f>'PIB_Trimestriel_Brut (2005)'!BC56*('PIB_Annuel (2016)'!$V84+'PIB_Annuel (2016)'!$V85+'PIB_Annuel (2016)'!$V86)/SUM('PIB_Trimestriel_Brut (2005)'!$BB56:$BE56)</f>
        <v>589.28515041449884</v>
      </c>
      <c r="BD81" s="255">
        <f>'PIB_Trimestriel_Brut (2005)'!BD56*('PIB_Annuel (2016)'!$V84+'PIB_Annuel (2016)'!$V85+'PIB_Annuel (2016)'!$V86)/SUM('PIB_Trimestriel_Brut (2005)'!$BB56:$BE56)</f>
        <v>584.51379794860907</v>
      </c>
      <c r="BE81" s="255">
        <f>'PIB_Trimestriel_Brut (2005)'!BE56*('PIB_Annuel (2016)'!$V84+'PIB_Annuel (2016)'!$V85+'PIB_Annuel (2016)'!$V86)/SUM('PIB_Trimestriel_Brut (2005)'!$BB56:$BE56)</f>
        <v>600.16262383157425</v>
      </c>
      <c r="BF81" s="255">
        <f>'PIB_Trimestriel_Brut (2005)'!BF56*('PIB_Annuel (2016)'!$W84+'PIB_Annuel (2016)'!$W85+'PIB_Annuel (2016)'!$W86)/SUM('PIB_Trimestriel_Brut (2005)'!$BF56:$BI56)</f>
        <v>612.96605454673306</v>
      </c>
      <c r="BG81" s="255">
        <f>'PIB_Trimestriel_Brut (2005)'!BG56*('PIB_Annuel (2016)'!$W84+'PIB_Annuel (2016)'!$W85+'PIB_Annuel (2016)'!$W86)/SUM('PIB_Trimestriel_Brut (2005)'!$BF56:$BI56)</f>
        <v>664.02229830417537</v>
      </c>
      <c r="BH81" s="255">
        <f>'PIB_Trimestriel_Brut (2005)'!BH56*('PIB_Annuel (2016)'!$W84+'PIB_Annuel (2016)'!$W85+'PIB_Annuel (2016)'!$W86)/SUM('PIB_Trimestriel_Brut (2005)'!$BF56:$BI56)</f>
        <v>627.53405663777562</v>
      </c>
      <c r="BI81" s="255">
        <f>'PIB_Trimestriel_Brut (2005)'!BI56*('PIB_Annuel (2016)'!$W84+'PIB_Annuel (2016)'!$W85+'PIB_Annuel (2016)'!$W86)/SUM('PIB_Trimestriel_Brut (2005)'!$BF56:$BI56)</f>
        <v>625.75208854235746</v>
      </c>
      <c r="BJ81" s="255">
        <f>'PIB_Trimestriel_Brut (2005)'!BJ56*('PIB_Annuel (2016)'!$X84+'PIB_Annuel (2016)'!$X85+'PIB_Annuel (2016)'!$X86)/SUM('PIB_Trimestriel_Brut (2005)'!$BJ56:$BM56)</f>
        <v>671.17306444266103</v>
      </c>
      <c r="BK81" s="255">
        <f>'PIB_Trimestriel_Brut (2005)'!BK56*('PIB_Annuel (2016)'!$X84+'PIB_Annuel (2016)'!$X85+'PIB_Annuel (2016)'!$X86)/SUM('PIB_Trimestriel_Brut (2005)'!$BJ56:$BM56)</f>
        <v>661.16249971241132</v>
      </c>
      <c r="BL81" s="255">
        <f>'PIB_Trimestriel_Brut (2005)'!BL56*('PIB_Annuel (2016)'!$X84+'PIB_Annuel (2016)'!$X85+'PIB_Annuel (2016)'!$X86)/SUM('PIB_Trimestriel_Brut (2005)'!$BJ56:$BM56)</f>
        <v>665.07592552653648</v>
      </c>
      <c r="BM81" s="255">
        <f>'PIB_Trimestriel_Brut (2005)'!BM56*('PIB_Annuel (2016)'!$X84+'PIB_Annuel (2016)'!$X85+'PIB_Annuel (2016)'!$X86)/SUM('PIB_Trimestriel_Brut (2005)'!$BJ56:$BM56)</f>
        <v>689.86203047229708</v>
      </c>
      <c r="BN81" s="255">
        <f>'PIB_Trimestriel_Brut (2005)'!BN56*('PIB_Annuel (2016)'!$Y84+'PIB_Annuel (2016)'!$Y85+'PIB_Annuel (2016)'!$Y86)/SUM('PIB_Trimestriel_Brut (2005)'!$BN56:$BQ56)</f>
        <v>687.45241269205178</v>
      </c>
      <c r="BO81" s="255">
        <f>'PIB_Trimestriel_Brut (2005)'!BO56*('PIB_Annuel (2016)'!$Y84+'PIB_Annuel (2016)'!$Y85+'PIB_Annuel (2016)'!$Y86)/SUM('PIB_Trimestriel_Brut (2005)'!$BN56:$BQ56)</f>
        <v>699.03176930117638</v>
      </c>
      <c r="BP81" s="255">
        <f>'PIB_Trimestriel_Brut (2005)'!BP56*('PIB_Annuel (2016)'!$Y84+'PIB_Annuel (2016)'!$Y85+'PIB_Annuel (2016)'!$Y86)/SUM('PIB_Trimestriel_Brut (2005)'!$BN56:$BQ56)</f>
        <v>710.32240404890877</v>
      </c>
      <c r="BQ81" s="255">
        <f>'PIB_Trimestriel_Brut (2005)'!BQ56*('PIB_Annuel (2016)'!$Y84+'PIB_Annuel (2016)'!$Y85+'PIB_Annuel (2016)'!$Y86)/SUM('PIB_Trimestriel_Brut (2005)'!$BN56:$BQ56)</f>
        <v>711.55032223569435</v>
      </c>
      <c r="BR81" s="255">
        <f>'PIB_Trimestriel_Brut (2005)'!BR56*('PIB_Annuel (2016)'!$Z84+'PIB_Annuel (2016)'!$Z85+'PIB_Annuel (2016)'!$Z86)/SUM('PIB_Trimestriel_Brut (2005)'!$BR56:$BU56)</f>
        <v>713.98266874827482</v>
      </c>
      <c r="BS81" s="255">
        <f>'PIB_Trimestriel_Brut (2005)'!BS56*('PIB_Annuel (2016)'!$Z84+'PIB_Annuel (2016)'!$Z85+'PIB_Annuel (2016)'!$Z86)/SUM('PIB_Trimestriel_Brut (2005)'!$BR56:$BU56)</f>
        <v>717.03283577917853</v>
      </c>
      <c r="BT81" s="255">
        <f>'PIB_Trimestriel_Brut (2005)'!BT56*('PIB_Annuel (2016)'!$Z84+'PIB_Annuel (2016)'!$Z85+'PIB_Annuel (2016)'!$Z86)/SUM('PIB_Trimestriel_Brut (2005)'!$BR56:$BU56)</f>
        <v>727.01459015391117</v>
      </c>
      <c r="BU81" s="255">
        <f>'PIB_Trimestriel_Brut (2005)'!BU56*('PIB_Annuel (2016)'!$Z84+'PIB_Annuel (2016)'!$Z85+'PIB_Annuel (2016)'!$Z86)/SUM('PIB_Trimestriel_Brut (2005)'!$BR56:$BU56)</f>
        <v>754.27490531863509</v>
      </c>
      <c r="BV81" s="170">
        <v>510.5226997570411</v>
      </c>
      <c r="BW81" s="170">
        <v>504.56936065062018</v>
      </c>
      <c r="BX81" s="170">
        <v>521.36350683805085</v>
      </c>
      <c r="BY81" s="170">
        <v>584.62343275428782</v>
      </c>
      <c r="BZ81" s="171">
        <v>529.62947413002962</v>
      </c>
      <c r="CA81" s="171">
        <v>541.6450660489694</v>
      </c>
      <c r="CB81" s="171">
        <v>554.25185586144926</v>
      </c>
      <c r="CC81" s="171">
        <v>601.33660395955189</v>
      </c>
      <c r="CD81" s="171">
        <v>549.2837088890833</v>
      </c>
      <c r="CE81" s="171">
        <v>579.80060660457445</v>
      </c>
      <c r="CF81" s="171">
        <v>578.04959566787579</v>
      </c>
      <c r="CG81" s="171">
        <v>648.13908883846671</v>
      </c>
      <c r="CH81" s="171">
        <v>587.96189279377359</v>
      </c>
      <c r="CI81" s="171">
        <v>558.57973847527546</v>
      </c>
      <c r="CJ81" s="171">
        <v>604.55178376042454</v>
      </c>
      <c r="CK81" s="171">
        <v>697.72658497052657</v>
      </c>
      <c r="CL81" s="171">
        <v>594.98213703924534</v>
      </c>
    </row>
    <row r="82" spans="1:90" ht="15.6" thickTop="1" thickBot="1" x14ac:dyDescent="0.35">
      <c r="A82" s="168" t="s">
        <v>241</v>
      </c>
      <c r="B82" s="256">
        <f>'PIB_Trimestriel_Brut (2005)'!B57*('PIB_Annuel (2016)'!$I87)/SUM('PIB_Trimestriel_Brut (2005)'!$B57:$E57)</f>
        <v>1456.7923500167042</v>
      </c>
      <c r="C82" s="256">
        <f>'PIB_Trimestriel_Brut (2005)'!C57*('PIB_Annuel (2016)'!$I87)/SUM('PIB_Trimestriel_Brut (2005)'!$B57:$E57)</f>
        <v>1720.1854512928662</v>
      </c>
      <c r="D82" s="256">
        <f>'PIB_Trimestriel_Brut (2005)'!D57*('PIB_Annuel (2016)'!$I87)/SUM('PIB_Trimestriel_Brut (2005)'!$B57:$E57)</f>
        <v>1647.9285927843291</v>
      </c>
      <c r="E82" s="256">
        <f>'PIB_Trimestriel_Brut (2005)'!E57*('PIB_Annuel (2016)'!$I87)/SUM('PIB_Trimestriel_Brut (2005)'!$B57:$E57)</f>
        <v>1732.4905203524661</v>
      </c>
      <c r="F82" s="256">
        <f>'PIB_Trimestriel_Brut (2005)'!F57*('PIB_Annuel (2016)'!$J87)/SUM('PIB_Trimestriel_Brut (2005)'!$F57:$I57)</f>
        <v>1520.9835819097495</v>
      </c>
      <c r="G82" s="256">
        <f>'PIB_Trimestriel_Brut (2005)'!G57*('PIB_Annuel (2016)'!$J87)/SUM('PIB_Trimestriel_Brut (2005)'!$F57:$I57)</f>
        <v>1774.1543243651381</v>
      </c>
      <c r="H82" s="256">
        <f>'PIB_Trimestriel_Brut (2005)'!H57*('PIB_Annuel (2016)'!$J87)/SUM('PIB_Trimestriel_Brut (2005)'!$F57:$I57)</f>
        <v>1852.8864381956773</v>
      </c>
      <c r="I82" s="256">
        <f>'PIB_Trimestriel_Brut (2005)'!I57*('PIB_Annuel (2016)'!$J87)/SUM('PIB_Trimestriel_Brut (2005)'!$F57:$I57)</f>
        <v>1728.3127188918111</v>
      </c>
      <c r="J82" s="256">
        <f>'PIB_Trimestriel_Brut (2005)'!J57*('PIB_Annuel (2016)'!$K87)/SUM('PIB_Trimestriel_Brut (2005)'!$J57:$M57)</f>
        <v>1743.3344005420429</v>
      </c>
      <c r="K82" s="256">
        <f>'PIB_Trimestriel_Brut (2005)'!K57*('PIB_Annuel (2016)'!$K87)/SUM('PIB_Trimestriel_Brut (2005)'!$J57:$M57)</f>
        <v>1922.110050878591</v>
      </c>
      <c r="L82" s="256">
        <f>'PIB_Trimestriel_Brut (2005)'!L57*('PIB_Annuel (2016)'!$K87)/SUM('PIB_Trimestriel_Brut (2005)'!$J57:$M57)</f>
        <v>1952.9694321138081</v>
      </c>
      <c r="M82" s="256">
        <f>'PIB_Trimestriel_Brut (2005)'!M57*('PIB_Annuel (2016)'!$K87)/SUM('PIB_Trimestriel_Brut (2005)'!$J57:$M57)</f>
        <v>1701.2134799295927</v>
      </c>
      <c r="N82" s="256">
        <f>'PIB_Trimestriel_Brut (2005)'!N57*('PIB_Annuel (2016)'!$L87)/SUM('PIB_Trimestriel_Brut (2005)'!$N57:$Q57)</f>
        <v>1878.2262154614496</v>
      </c>
      <c r="O82" s="256">
        <f>'PIB_Trimestriel_Brut (2005)'!O57*('PIB_Annuel (2016)'!$L87)/SUM('PIB_Trimestriel_Brut (2005)'!$N57:$Q57)</f>
        <v>1975.6468725054153</v>
      </c>
      <c r="P82" s="256">
        <f>'PIB_Trimestriel_Brut (2005)'!P57*('PIB_Annuel (2016)'!$L87)/SUM('PIB_Trimestriel_Brut (2005)'!$N57:$Q57)</f>
        <v>2141.6596512305591</v>
      </c>
      <c r="Q82" s="256">
        <f>'PIB_Trimestriel_Brut (2005)'!Q57*('PIB_Annuel (2016)'!$L87)/SUM('PIB_Trimestriel_Brut (2005)'!$N57:$Q57)</f>
        <v>1903.3429083110268</v>
      </c>
      <c r="R82" s="256">
        <f>'PIB_Trimestriel_Brut (2005)'!R57*('PIB_Annuel (2016)'!$M87)/SUM('PIB_Trimestriel_Brut (2005)'!$R57:$U57)</f>
        <v>1956.3468038358506</v>
      </c>
      <c r="S82" s="256">
        <f>'PIB_Trimestriel_Brut (2005)'!S57*('PIB_Annuel (2016)'!$M87)/SUM('PIB_Trimestriel_Brut (2005)'!$R57:$U57)</f>
        <v>2108.4893050447554</v>
      </c>
      <c r="T82" s="256">
        <f>'PIB_Trimestriel_Brut (2005)'!T57*('PIB_Annuel (2016)'!$M87)/SUM('PIB_Trimestriel_Brut (2005)'!$R57:$U57)</f>
        <v>2276.3456703669599</v>
      </c>
      <c r="U82" s="256">
        <f>'PIB_Trimestriel_Brut (2005)'!U57*('PIB_Annuel (2016)'!$M87)/SUM('PIB_Trimestriel_Brut (2005)'!$R57:$U57)</f>
        <v>2160.2889405061183</v>
      </c>
      <c r="V82" s="256">
        <f>'PIB_Trimestriel_Brut (2005)'!V57*('PIB_Annuel (2016)'!$N87)/SUM('PIB_Trimestriel_Brut (2005)'!$V57:$Y57)</f>
        <v>2178.7929706497594</v>
      </c>
      <c r="W82" s="256">
        <f>'PIB_Trimestriel_Brut (2005)'!W57*('PIB_Annuel (2016)'!$N87)/SUM('PIB_Trimestriel_Brut (2005)'!$V57:$Y57)</f>
        <v>2418.5337141888617</v>
      </c>
      <c r="X82" s="256">
        <f>'PIB_Trimestriel_Brut (2005)'!X57*('PIB_Annuel (2016)'!$N87)/SUM('PIB_Trimestriel_Brut (2005)'!$V57:$Y57)</f>
        <v>2458.3054290223349</v>
      </c>
      <c r="Y82" s="256">
        <f>'PIB_Trimestriel_Brut (2005)'!Y57*('PIB_Annuel (2016)'!$N87)/SUM('PIB_Trimestriel_Brut (2005)'!$V57:$Y57)</f>
        <v>2211.7745985419788</v>
      </c>
      <c r="Z82" s="256">
        <f>'PIB_Trimestriel_Brut (2005)'!Z57*('PIB_Annuel (2016)'!$O87)/SUM('PIB_Trimestriel_Brut (2005)'!$Z57:$AC57)</f>
        <v>2263.3999193253599</v>
      </c>
      <c r="AA82" s="256">
        <f>'PIB_Trimestriel_Brut (2005)'!AA57*('PIB_Annuel (2016)'!$O87)/SUM('PIB_Trimestriel_Brut (2005)'!$Z57:$AC57)</f>
        <v>2432.3873058076215</v>
      </c>
      <c r="AB82" s="256">
        <f>'PIB_Trimestriel_Brut (2005)'!AB57*('PIB_Annuel (2016)'!$O87)/SUM('PIB_Trimestriel_Brut (2005)'!$Z57:$AC57)</f>
        <v>2526.7305106378094</v>
      </c>
      <c r="AC82" s="256">
        <f>'PIB_Trimestriel_Brut (2005)'!AC57*('PIB_Annuel (2016)'!$O87)/SUM('PIB_Trimestriel_Brut (2005)'!$Z57:$AC57)</f>
        <v>2330.0101651999239</v>
      </c>
      <c r="AD82" s="256">
        <f>'PIB_Trimestriel_Brut (2005)'!AD57*('PIB_Annuel (2016)'!$P87)/SUM('PIB_Trimestriel_Brut (2005)'!$AD57:$AG57)</f>
        <v>2391.9814298927204</v>
      </c>
      <c r="AE82" s="256">
        <f>'PIB_Trimestriel_Brut (2005)'!AE57*('PIB_Annuel (2016)'!$P87)/SUM('PIB_Trimestriel_Brut (2005)'!$AD57:$AG57)</f>
        <v>2520.9578685070519</v>
      </c>
      <c r="AF82" s="256">
        <f>'PIB_Trimestriel_Brut (2005)'!AF57*('PIB_Annuel (2016)'!$P87)/SUM('PIB_Trimestriel_Brut (2005)'!$AD57:$AG57)</f>
        <v>2625.6866114057916</v>
      </c>
      <c r="AG82" s="256">
        <f>'PIB_Trimestriel_Brut (2005)'!AG57*('PIB_Annuel (2016)'!$P87)/SUM('PIB_Trimestriel_Brut (2005)'!$AD57:$AG57)</f>
        <v>2539.9497520179411</v>
      </c>
      <c r="AH82" s="256">
        <f>'PIB_Trimestriel_Brut (2005)'!AH57*('PIB_Annuel (2016)'!$Q87)/SUM('PIB_Trimestriel_Brut (2005)'!$AH57:$AK57)</f>
        <v>2488.0912008560513</v>
      </c>
      <c r="AI82" s="256">
        <f>'PIB_Trimestriel_Brut (2005)'!AI57*('PIB_Annuel (2016)'!$Q87)/SUM('PIB_Trimestriel_Brut (2005)'!$AH57:$AK57)</f>
        <v>2623.1344131550013</v>
      </c>
      <c r="AJ82" s="256">
        <f>'PIB_Trimestriel_Brut (2005)'!AJ57*('PIB_Annuel (2016)'!$Q87)/SUM('PIB_Trimestriel_Brut (2005)'!$AH57:$AK57)</f>
        <v>2849.212738601972</v>
      </c>
      <c r="AK82" s="256">
        <f>'PIB_Trimestriel_Brut (2005)'!AK57*('PIB_Annuel (2016)'!$Q87)/SUM('PIB_Trimestriel_Brut (2005)'!$AH57:$AK57)</f>
        <v>2585.8502718561713</v>
      </c>
      <c r="AL82" s="256">
        <f>'PIB_Trimestriel_Brut (2005)'!AL57*('PIB_Annuel (2016)'!$R87)/SUM('PIB_Trimestriel_Brut (2005)'!$AL57:$AO57)</f>
        <v>2627.9060497732557</v>
      </c>
      <c r="AM82" s="256">
        <f>'PIB_Trimestriel_Brut (2005)'!AM57*('PIB_Annuel (2016)'!$R87)/SUM('PIB_Trimestriel_Brut (2005)'!$AL57:$AO57)</f>
        <v>3017.5577671978026</v>
      </c>
      <c r="AN82" s="256">
        <f>'PIB_Trimestriel_Brut (2005)'!AN57*('PIB_Annuel (2016)'!$R87)/SUM('PIB_Trimestriel_Brut (2005)'!$AL57:$AO57)</f>
        <v>3031.3158231251005</v>
      </c>
      <c r="AO82" s="256">
        <f>'PIB_Trimestriel_Brut (2005)'!AO57*('PIB_Annuel (2016)'!$R87)/SUM('PIB_Trimestriel_Brut (2005)'!$AL57:$AO57)</f>
        <v>2843.7212741590201</v>
      </c>
      <c r="AP82" s="256">
        <f>'PIB_Trimestriel_Brut (2005)'!AP57*('PIB_Annuel (2016)'!$S87)/SUM('PIB_Trimestriel_Brut (2005)'!$AP57:$AS57)</f>
        <v>2790.7948758441248</v>
      </c>
      <c r="AQ82" s="256">
        <f>'PIB_Trimestriel_Brut (2005)'!AQ57*('PIB_Annuel (2016)'!$S87)/SUM('PIB_Trimestriel_Brut (2005)'!$AP57:$AS57)</f>
        <v>3085.9508645049464</v>
      </c>
      <c r="AR82" s="256">
        <f>'PIB_Trimestriel_Brut (2005)'!AR57*('PIB_Annuel (2016)'!$S87)/SUM('PIB_Trimestriel_Brut (2005)'!$AP57:$AS57)</f>
        <v>3324.4312692908402</v>
      </c>
      <c r="AS82" s="256">
        <f>'PIB_Trimestriel_Brut (2005)'!AS57*('PIB_Annuel (2016)'!$S87)/SUM('PIB_Trimestriel_Brut (2005)'!$AP57:$AS57)</f>
        <v>3084.4878189665365</v>
      </c>
      <c r="AT82" s="256">
        <f>'PIB_Trimestriel_Brut (2005)'!AT57*('PIB_Annuel (2016)'!$T87)/SUM('PIB_Trimestriel_Brut (2005)'!$AT57:$AW57)</f>
        <v>2911.5329363618303</v>
      </c>
      <c r="AU82" s="256">
        <f>'PIB_Trimestriel_Brut (2005)'!AU57*('PIB_Annuel (2016)'!$T87)/SUM('PIB_Trimestriel_Brut (2005)'!$AT57:$AW57)</f>
        <v>3277.4024845486838</v>
      </c>
      <c r="AV82" s="256">
        <f>'PIB_Trimestriel_Brut (2005)'!AV57*('PIB_Annuel (2016)'!$T87)/SUM('PIB_Trimestriel_Brut (2005)'!$AT57:$AW57)</f>
        <v>3374.2585075972388</v>
      </c>
      <c r="AW82" s="256">
        <f>'PIB_Trimestriel_Brut (2005)'!AW57*('PIB_Annuel (2016)'!$T87)/SUM('PIB_Trimestriel_Brut (2005)'!$AT57:$AW57)</f>
        <v>3196.2854570530189</v>
      </c>
      <c r="AX82" s="256">
        <f>'PIB_Trimestriel_Brut (2005)'!AX57*('PIB_Annuel (2016)'!$U87)/SUM('PIB_Trimestriel_Brut (2005)'!$AX57:$BA57)</f>
        <v>3172.400988373844</v>
      </c>
      <c r="AY82" s="256">
        <f>'PIB_Trimestriel_Brut (2005)'!AY57*('PIB_Annuel (2016)'!$U87)/SUM('PIB_Trimestriel_Brut (2005)'!$AX57:$BA57)</f>
        <v>3383.8156903138552</v>
      </c>
      <c r="AZ82" s="256">
        <f>'PIB_Trimestriel_Brut (2005)'!AZ57*('PIB_Annuel (2016)'!$U87)/SUM('PIB_Trimestriel_Brut (2005)'!$AX57:$BA57)</f>
        <v>3643.8632420328186</v>
      </c>
      <c r="BA82" s="256">
        <f>'PIB_Trimestriel_Brut (2005)'!BA57*('PIB_Annuel (2016)'!$U87)/SUM('PIB_Trimestriel_Brut (2005)'!$AX57:$BA57)</f>
        <v>3403.9057871720152</v>
      </c>
      <c r="BB82" s="256">
        <f>'PIB_Trimestriel_Brut (2005)'!BB57*('PIB_Annuel (2016)'!$V87)/SUM('PIB_Trimestriel_Brut (2005)'!$BB57:$BE57)</f>
        <v>3441.5553200834902</v>
      </c>
      <c r="BC82" s="256">
        <f>'PIB_Trimestriel_Brut (2005)'!BC57*('PIB_Annuel (2016)'!$V87)/SUM('PIB_Trimestriel_Brut (2005)'!$BB57:$BE57)</f>
        <v>3774.3815458585009</v>
      </c>
      <c r="BD82" s="256">
        <f>'PIB_Trimestriel_Brut (2005)'!BD57*('PIB_Annuel (2016)'!$V87)/SUM('PIB_Trimestriel_Brut (2005)'!$BB57:$BE57)</f>
        <v>3761.9594655762844</v>
      </c>
      <c r="BE82" s="256">
        <f>'PIB_Trimestriel_Brut (2005)'!BE57*('PIB_Annuel (2016)'!$V87)/SUM('PIB_Trimestriel_Brut (2005)'!$BB57:$BE57)</f>
        <v>3500.9544376510398</v>
      </c>
      <c r="BF82" s="256">
        <f>'PIB_Trimestriel_Brut (2005)'!BF57*('PIB_Annuel (2016)'!$W87)/SUM('PIB_Trimestriel_Brut (2005)'!$BF57:$BI57)</f>
        <v>3694.3776587678726</v>
      </c>
      <c r="BG82" s="256">
        <f>'PIB_Trimestriel_Brut (2005)'!BG57*('PIB_Annuel (2016)'!$W87)/SUM('PIB_Trimestriel_Brut (2005)'!$BF57:$BI57)</f>
        <v>3899.0393169359877</v>
      </c>
      <c r="BH82" s="256">
        <f>'PIB_Trimestriel_Brut (2005)'!BH57*('PIB_Annuel (2016)'!$W87)/SUM('PIB_Trimestriel_Brut (2005)'!$BF57:$BI57)</f>
        <v>4168.1196184257833</v>
      </c>
      <c r="BI82" s="256">
        <f>'PIB_Trimestriel_Brut (2005)'!BI57*('PIB_Annuel (2016)'!$W87)/SUM('PIB_Trimestriel_Brut (2005)'!$BF57:$BI57)</f>
        <v>3861.3582007187374</v>
      </c>
      <c r="BJ82" s="256">
        <f>'PIB_Trimestriel_Brut (2005)'!BJ57*('PIB_Annuel (2016)'!$X87)/SUM('PIB_Trimestriel_Brut (2005)'!$BJ57:$BM57)</f>
        <v>3860.0574182457403</v>
      </c>
      <c r="BK82" s="256">
        <f>'PIB_Trimestriel_Brut (2005)'!BK57*('PIB_Annuel (2016)'!$X87)/SUM('PIB_Trimestriel_Brut (2005)'!$BJ57:$BM57)</f>
        <v>4205.3782438440057</v>
      </c>
      <c r="BL82" s="256">
        <f>'PIB_Trimestriel_Brut (2005)'!BL57*('PIB_Annuel (2016)'!$X87)/SUM('PIB_Trimestriel_Brut (2005)'!$BJ57:$BM57)</f>
        <v>4242.0741129961007</v>
      </c>
      <c r="BM82" s="256">
        <f>'PIB_Trimestriel_Brut (2005)'!BM57*('PIB_Annuel (2016)'!$X87)/SUM('PIB_Trimestriel_Brut (2005)'!$BJ57:$BM57)</f>
        <v>4394.060820747959</v>
      </c>
      <c r="BN82" s="256">
        <f>'PIB_Trimestriel_Brut (2005)'!BN57*('PIB_Annuel (2016)'!$Y87)/SUM('PIB_Trimestriel_Brut (2005)'!$BN57:$BQ57)</f>
        <v>3921.0008604709201</v>
      </c>
      <c r="BO82" s="256">
        <f>'PIB_Trimestriel_Brut (2005)'!BO57*('PIB_Annuel (2016)'!$Y87)/SUM('PIB_Trimestriel_Brut (2005)'!$BN57:$BQ57)</f>
        <v>4522.9167954251916</v>
      </c>
      <c r="BP82" s="256">
        <f>'PIB_Trimestriel_Brut (2005)'!BP57*('PIB_Annuel (2016)'!$Y87)/SUM('PIB_Trimestriel_Brut (2005)'!$BN57:$BQ57)</f>
        <v>4716.7012256227299</v>
      </c>
      <c r="BQ82" s="256">
        <f>'PIB_Trimestriel_Brut (2005)'!BQ57*('PIB_Annuel (2016)'!$Y87)/SUM('PIB_Trimestriel_Brut (2005)'!$BN57:$BQ57)</f>
        <v>4332.5754495787642</v>
      </c>
      <c r="BR82" s="256">
        <f>'PIB_Trimestriel_Brut (2005)'!BR57*('PIB_Annuel (2016)'!$Z87)/SUM('PIB_Trimestriel_Brut (2005)'!$BR57:$BU57)</f>
        <v>4244.4162051800386</v>
      </c>
      <c r="BS82" s="256">
        <f>'PIB_Trimestriel_Brut (2005)'!BS57*('PIB_Annuel (2016)'!$Z87)/SUM('PIB_Trimestriel_Brut (2005)'!$BR57:$BU57)</f>
        <v>4680.4630492893039</v>
      </c>
      <c r="BT82" s="256">
        <f>'PIB_Trimestriel_Brut (2005)'!BT57*('PIB_Annuel (2016)'!$Z87)/SUM('PIB_Trimestriel_Brut (2005)'!$BR57:$BU57)</f>
        <v>4766.8502429153859</v>
      </c>
      <c r="BU82" s="256">
        <f>'PIB_Trimestriel_Brut (2005)'!BU57*('PIB_Annuel (2016)'!$Z87)/SUM('PIB_Trimestriel_Brut (2005)'!$BR57:$BU57)</f>
        <v>4711.9435026152714</v>
      </c>
      <c r="BV82" s="256">
        <v>4640.4652011134149</v>
      </c>
      <c r="BW82" s="256">
        <v>4742.100584726064</v>
      </c>
      <c r="BX82" s="256">
        <v>4740.731996807197</v>
      </c>
      <c r="BY82" s="256">
        <v>5017.7082173533236</v>
      </c>
      <c r="BZ82" s="256">
        <v>4715.2739663962493</v>
      </c>
      <c r="CA82" s="256">
        <v>5228.060538241768</v>
      </c>
      <c r="CB82" s="256">
        <v>5209.2260490321532</v>
      </c>
      <c r="CC82" s="256">
        <v>5191.790446329831</v>
      </c>
      <c r="CD82" s="256">
        <v>4828.0406292623138</v>
      </c>
      <c r="CE82" s="256">
        <v>5479.4407141659594</v>
      </c>
      <c r="CF82" s="256">
        <v>5472.6770355038534</v>
      </c>
      <c r="CG82" s="256">
        <v>5524.0606210678716</v>
      </c>
      <c r="CH82" s="256">
        <v>5185.3320213852257</v>
      </c>
      <c r="CI82" s="256">
        <v>5343.1604751817977</v>
      </c>
      <c r="CJ82" s="256">
        <v>5477.8174515289284</v>
      </c>
      <c r="CK82" s="256">
        <v>5768.8330519040464</v>
      </c>
      <c r="CL82" s="256">
        <v>5380.7533344390804</v>
      </c>
    </row>
    <row r="83" spans="1:90" ht="15.6" thickTop="1" thickBot="1" x14ac:dyDescent="0.35">
      <c r="A83" s="171" t="s">
        <v>242</v>
      </c>
      <c r="B83" s="255">
        <f>'PIB_Trimestriel_Brut (2005)'!B58*('PIB_Annuel (2016)'!$I88)/SUM('PIB_Trimestriel_Brut (2005)'!$B58:$E58)</f>
        <v>138.70854497838147</v>
      </c>
      <c r="C83" s="255">
        <f>'PIB_Trimestriel_Brut (2005)'!C58*('PIB_Annuel (2016)'!$I88)/SUM('PIB_Trimestriel_Brut (2005)'!$B58:$E58)</f>
        <v>144.65853959710648</v>
      </c>
      <c r="D83" s="255">
        <f>'PIB_Trimestriel_Brut (2005)'!D58*('PIB_Annuel (2016)'!$I88)/SUM('PIB_Trimestriel_Brut (2005)'!$B58:$E58)</f>
        <v>138.94441877564915</v>
      </c>
      <c r="E83" s="255">
        <f>'PIB_Trimestriel_Brut (2005)'!E58*('PIB_Annuel (2016)'!$I88)/SUM('PIB_Trimestriel_Brut (2005)'!$B58:$E58)</f>
        <v>138.74953046932811</v>
      </c>
      <c r="F83" s="255">
        <f>'PIB_Trimestriel_Brut (2005)'!F58*('PIB_Annuel (2016)'!$J88)/SUM('PIB_Trimestriel_Brut (2005)'!$F58:$I58)</f>
        <v>150.29065818085428</v>
      </c>
      <c r="G83" s="255">
        <f>'PIB_Trimestriel_Brut (2005)'!G58*('PIB_Annuel (2016)'!$J88)/SUM('PIB_Trimestriel_Brut (2005)'!$F58:$I58)</f>
        <v>163.44952249563036</v>
      </c>
      <c r="H83" s="255">
        <f>'PIB_Trimestriel_Brut (2005)'!H58*('PIB_Annuel (2016)'!$J88)/SUM('PIB_Trimestriel_Brut (2005)'!$F58:$I58)</f>
        <v>152.69601587045798</v>
      </c>
      <c r="I83" s="255">
        <f>'PIB_Trimestriel_Brut (2005)'!I58*('PIB_Annuel (2016)'!$J88)/SUM('PIB_Trimestriel_Brut (2005)'!$F58:$I58)</f>
        <v>161.69564503441376</v>
      </c>
      <c r="J83" s="255">
        <f>'PIB_Trimestriel_Brut (2005)'!J58*('PIB_Annuel (2016)'!$K88)/SUM('PIB_Trimestriel_Brut (2005)'!$J58:$M58)</f>
        <v>168.14501060342928</v>
      </c>
      <c r="K83" s="255">
        <f>'PIB_Trimestriel_Brut (2005)'!K58*('PIB_Annuel (2016)'!$K88)/SUM('PIB_Trimestriel_Brut (2005)'!$J58:$M58)</f>
        <v>174.59631859433676</v>
      </c>
      <c r="L83" s="255">
        <f>'PIB_Trimestriel_Brut (2005)'!L58*('PIB_Annuel (2016)'!$K88)/SUM('PIB_Trimestriel_Brut (2005)'!$J58:$M58)</f>
        <v>183.06995346115869</v>
      </c>
      <c r="M83" s="255">
        <f>'PIB_Trimestriel_Brut (2005)'!M58*('PIB_Annuel (2016)'!$K88)/SUM('PIB_Trimestriel_Brut (2005)'!$J58:$M58)</f>
        <v>176.86875386953932</v>
      </c>
      <c r="N83" s="255">
        <f>'PIB_Trimestriel_Brut (2005)'!N58*('PIB_Annuel (2016)'!$L88)/SUM('PIB_Trimestriel_Brut (2005)'!$N58:$Q58)</f>
        <v>168.23947180519511</v>
      </c>
      <c r="O83" s="255">
        <f>'PIB_Trimestriel_Brut (2005)'!O58*('PIB_Annuel (2016)'!$L88)/SUM('PIB_Trimestriel_Brut (2005)'!$N58:$Q58)</f>
        <v>178.89491722272462</v>
      </c>
      <c r="P83" s="255">
        <f>'PIB_Trimestriel_Brut (2005)'!P58*('PIB_Annuel (2016)'!$L88)/SUM('PIB_Trimestriel_Brut (2005)'!$N58:$Q58)</f>
        <v>189.18621522389989</v>
      </c>
      <c r="Q83" s="255">
        <f>'PIB_Trimestriel_Brut (2005)'!Q58*('PIB_Annuel (2016)'!$L88)/SUM('PIB_Trimestriel_Brut (2005)'!$N58:$Q58)</f>
        <v>178.81524060502954</v>
      </c>
      <c r="R83" s="255">
        <f>'PIB_Trimestriel_Brut (2005)'!R58*('PIB_Annuel (2016)'!$M88)/SUM('PIB_Trimestriel_Brut (2005)'!$R58:$U58)</f>
        <v>176.8568362159582</v>
      </c>
      <c r="S83" s="255">
        <f>'PIB_Trimestriel_Brut (2005)'!S58*('PIB_Annuel (2016)'!$M88)/SUM('PIB_Trimestriel_Brut (2005)'!$R58:$U58)</f>
        <v>187.07892356769059</v>
      </c>
      <c r="T83" s="255">
        <f>'PIB_Trimestriel_Brut (2005)'!T58*('PIB_Annuel (2016)'!$M88)/SUM('PIB_Trimestriel_Brut (2005)'!$R58:$U58)</f>
        <v>195.24072676370196</v>
      </c>
      <c r="U83" s="255">
        <f>'PIB_Trimestriel_Brut (2005)'!U58*('PIB_Annuel (2016)'!$M88)/SUM('PIB_Trimestriel_Brut (2005)'!$R58:$U58)</f>
        <v>200.49737490640359</v>
      </c>
      <c r="V83" s="255">
        <f>'PIB_Trimestriel_Brut (2005)'!V58*('PIB_Annuel (2016)'!$N88)/SUM('PIB_Trimestriel_Brut (2005)'!$V58:$Y58)</f>
        <v>157.8578449210348</v>
      </c>
      <c r="W83" s="255">
        <f>'PIB_Trimestriel_Brut (2005)'!W58*('PIB_Annuel (2016)'!$N88)/SUM('PIB_Trimestriel_Brut (2005)'!$V58:$Y58)</f>
        <v>164.63072948827445</v>
      </c>
      <c r="X83" s="255">
        <f>'PIB_Trimestriel_Brut (2005)'!X58*('PIB_Annuel (2016)'!$N88)/SUM('PIB_Trimestriel_Brut (2005)'!$V58:$Y58)</f>
        <v>161.57494459550148</v>
      </c>
      <c r="Y83" s="255">
        <f>'PIB_Trimestriel_Brut (2005)'!Y58*('PIB_Annuel (2016)'!$N88)/SUM('PIB_Trimestriel_Brut (2005)'!$V58:$Y58)</f>
        <v>176.30848090428628</v>
      </c>
      <c r="Z83" s="255">
        <f>'PIB_Trimestriel_Brut (2005)'!Z58*('PIB_Annuel (2016)'!$O88)/SUM('PIB_Trimestriel_Brut (2005)'!$Z58:$AC58)</f>
        <v>181.26203701296168</v>
      </c>
      <c r="AA83" s="255">
        <f>'PIB_Trimestriel_Brut (2005)'!AA58*('PIB_Annuel (2016)'!$O88)/SUM('PIB_Trimestriel_Brut (2005)'!$Z58:$AC58)</f>
        <v>180.2120978856054</v>
      </c>
      <c r="AB83" s="255">
        <f>'PIB_Trimestriel_Brut (2005)'!AB58*('PIB_Annuel (2016)'!$O88)/SUM('PIB_Trimestriel_Brut (2005)'!$Z58:$AC58)</f>
        <v>188.73899176365151</v>
      </c>
      <c r="AC83" s="255">
        <f>'PIB_Trimestriel_Brut (2005)'!AC58*('PIB_Annuel (2016)'!$O88)/SUM('PIB_Trimestriel_Brut (2005)'!$Z58:$AC58)</f>
        <v>183.99170905446107</v>
      </c>
      <c r="AD83" s="255">
        <f>'PIB_Trimestriel_Brut (2005)'!AD58*('PIB_Annuel (2016)'!$P88)/SUM('PIB_Trimestriel_Brut (2005)'!$AD58:$AG58)</f>
        <v>207.41541449912157</v>
      </c>
      <c r="AE83" s="255">
        <f>'PIB_Trimestriel_Brut (2005)'!AE58*('PIB_Annuel (2016)'!$P88)/SUM('PIB_Trimestriel_Brut (2005)'!$AD58:$AG58)</f>
        <v>196.34296660438193</v>
      </c>
      <c r="AF83" s="255">
        <f>'PIB_Trimestriel_Brut (2005)'!AF58*('PIB_Annuel (2016)'!$P88)/SUM('PIB_Trimestriel_Brut (2005)'!$AD58:$AG58)</f>
        <v>202.70454789426859</v>
      </c>
      <c r="AG83" s="255">
        <f>'PIB_Trimestriel_Brut (2005)'!AG58*('PIB_Annuel (2016)'!$P88)/SUM('PIB_Trimestriel_Brut (2005)'!$AD58:$AG58)</f>
        <v>239.14921868993594</v>
      </c>
      <c r="AH83" s="255">
        <f>'PIB_Trimestriel_Brut (2005)'!AH58*('PIB_Annuel (2016)'!$Q88)/SUM('PIB_Trimestriel_Brut (2005)'!$AH58:$AK58)</f>
        <v>214.46800038068582</v>
      </c>
      <c r="AI83" s="255">
        <f>'PIB_Trimestriel_Brut (2005)'!AI58*('PIB_Annuel (2016)'!$Q88)/SUM('PIB_Trimestriel_Brut (2005)'!$AH58:$AK58)</f>
        <v>230.57793770354695</v>
      </c>
      <c r="AJ83" s="255">
        <f>'PIB_Trimestriel_Brut (2005)'!AJ58*('PIB_Annuel (2016)'!$Q88)/SUM('PIB_Trimestriel_Brut (2005)'!$AH58:$AK58)</f>
        <v>238.61109861216224</v>
      </c>
      <c r="AK83" s="255">
        <f>'PIB_Trimestriel_Brut (2005)'!AK58*('PIB_Annuel (2016)'!$Q88)/SUM('PIB_Trimestriel_Brut (2005)'!$AH58:$AK58)</f>
        <v>222.9218091991865</v>
      </c>
      <c r="AL83" s="255">
        <f>'PIB_Trimestriel_Brut (2005)'!AL58*('PIB_Annuel (2016)'!$R88)/SUM('PIB_Trimestriel_Brut (2005)'!$AL58:$AO58)</f>
        <v>213.32138589639919</v>
      </c>
      <c r="AM83" s="255">
        <f>'PIB_Trimestriel_Brut (2005)'!AM58*('PIB_Annuel (2016)'!$R88)/SUM('PIB_Trimestriel_Brut (2005)'!$AL58:$AO58)</f>
        <v>216.17187974568083</v>
      </c>
      <c r="AN83" s="255">
        <f>'PIB_Trimestriel_Brut (2005)'!AN58*('PIB_Annuel (2016)'!$R88)/SUM('PIB_Trimestriel_Brut (2005)'!$AL58:$AO58)</f>
        <v>212.99586082846872</v>
      </c>
      <c r="AO83" s="255">
        <f>'PIB_Trimestriel_Brut (2005)'!AO58*('PIB_Annuel (2016)'!$R88)/SUM('PIB_Trimestriel_Brut (2005)'!$AL58:$AO58)</f>
        <v>197.96444207369416</v>
      </c>
      <c r="AP83" s="255">
        <f>'PIB_Trimestriel_Brut (2005)'!AP58*('PIB_Annuel (2016)'!$S88)/SUM('PIB_Trimestriel_Brut (2005)'!$AP58:$AS58)</f>
        <v>203.86894808919848</v>
      </c>
      <c r="AQ83" s="255">
        <f>'PIB_Trimestriel_Brut (2005)'!AQ58*('PIB_Annuel (2016)'!$S88)/SUM('PIB_Trimestriel_Brut (2005)'!$AP58:$AS58)</f>
        <v>212.52581952431751</v>
      </c>
      <c r="AR83" s="255">
        <f>'PIB_Trimestriel_Brut (2005)'!AR58*('PIB_Annuel (2016)'!$S88)/SUM('PIB_Trimestriel_Brut (2005)'!$AP58:$AS58)</f>
        <v>218.02135881959748</v>
      </c>
      <c r="AS83" s="255">
        <f>'PIB_Trimestriel_Brut (2005)'!AS58*('PIB_Annuel (2016)'!$S88)/SUM('PIB_Trimestriel_Brut (2005)'!$AP58:$AS58)</f>
        <v>216.61127004930779</v>
      </c>
      <c r="AT83" s="255">
        <f>'PIB_Trimestriel_Brut (2005)'!AT58*('PIB_Annuel (2016)'!$T88)/SUM('PIB_Trimestriel_Brut (2005)'!$AT58:$AW58)</f>
        <v>205.69060772098547</v>
      </c>
      <c r="AU83" s="255">
        <f>'PIB_Trimestriel_Brut (2005)'!AU58*('PIB_Annuel (2016)'!$T88)/SUM('PIB_Trimestriel_Brut (2005)'!$AT58:$AW58)</f>
        <v>212.34751074045127</v>
      </c>
      <c r="AV83" s="255">
        <f>'PIB_Trimestriel_Brut (2005)'!AV58*('PIB_Annuel (2016)'!$T88)/SUM('PIB_Trimestriel_Brut (2005)'!$AT58:$AW58)</f>
        <v>221.78306096409278</v>
      </c>
      <c r="AW83" s="255">
        <f>'PIB_Trimestriel_Brut (2005)'!AW58*('PIB_Annuel (2016)'!$T88)/SUM('PIB_Trimestriel_Brut (2005)'!$AT58:$AW58)</f>
        <v>211.25349836093108</v>
      </c>
      <c r="AX83" s="255">
        <f>'PIB_Trimestriel_Brut (2005)'!AX58*('PIB_Annuel (2016)'!$U88)/SUM('PIB_Trimestriel_Brut (2005)'!$AX58:$BA58)</f>
        <v>203.20945969081168</v>
      </c>
      <c r="AY83" s="255">
        <f>'PIB_Trimestriel_Brut (2005)'!AY58*('PIB_Annuel (2016)'!$U88)/SUM('PIB_Trimestriel_Brut (2005)'!$AX58:$BA58)</f>
        <v>197.33234438175143</v>
      </c>
      <c r="AZ83" s="255">
        <f>'PIB_Trimestriel_Brut (2005)'!AZ58*('PIB_Annuel (2016)'!$U88)/SUM('PIB_Trimestriel_Brut (2005)'!$AX58:$BA58)</f>
        <v>211.25255208548995</v>
      </c>
      <c r="BA83" s="255">
        <f>'PIB_Trimestriel_Brut (2005)'!BA58*('PIB_Annuel (2016)'!$U88)/SUM('PIB_Trimestriel_Brut (2005)'!$AX58:$BA58)</f>
        <v>218.99441978909059</v>
      </c>
      <c r="BB83" s="255">
        <f>'PIB_Trimestriel_Brut (2005)'!BB58*('PIB_Annuel (2016)'!$V88)/SUM('PIB_Trimestriel_Brut (2005)'!$BB58:$BE58)</f>
        <v>237.79056991898599</v>
      </c>
      <c r="BC83" s="255">
        <f>'PIB_Trimestriel_Brut (2005)'!BC58*('PIB_Annuel (2016)'!$V88)/SUM('PIB_Trimestriel_Brut (2005)'!$BB58:$BE58)</f>
        <v>230.83779031992987</v>
      </c>
      <c r="BD83" s="255">
        <f>'PIB_Trimestriel_Brut (2005)'!BD58*('PIB_Annuel (2016)'!$V88)/SUM('PIB_Trimestriel_Brut (2005)'!$BB58:$BE58)</f>
        <v>227.94974638569758</v>
      </c>
      <c r="BE83" s="255">
        <f>'PIB_Trimestriel_Brut (2005)'!BE58*('PIB_Annuel (2016)'!$V88)/SUM('PIB_Trimestriel_Brut (2005)'!$BB58:$BE58)</f>
        <v>220.42931941527968</v>
      </c>
      <c r="BF83" s="255">
        <f>'PIB_Trimestriel_Brut (2005)'!BF58*('PIB_Annuel (2016)'!$W88)/SUM('PIB_Trimestriel_Brut (2005)'!$BF58:$BI58)</f>
        <v>245.91468485752526</v>
      </c>
      <c r="BG83" s="255">
        <f>'PIB_Trimestriel_Brut (2005)'!BG58*('PIB_Annuel (2016)'!$W88)/SUM('PIB_Trimestriel_Brut (2005)'!$BF58:$BI58)</f>
        <v>256.21590938032705</v>
      </c>
      <c r="BH83" s="255">
        <f>'PIB_Trimestriel_Brut (2005)'!BH58*('PIB_Annuel (2016)'!$W88)/SUM('PIB_Trimestriel_Brut (2005)'!$BF58:$BI58)</f>
        <v>263.67707678678903</v>
      </c>
      <c r="BI83" s="255">
        <f>'PIB_Trimestriel_Brut (2005)'!BI58*('PIB_Annuel (2016)'!$W88)/SUM('PIB_Trimestriel_Brut (2005)'!$BF58:$BI58)</f>
        <v>269.85085306083198</v>
      </c>
      <c r="BJ83" s="255">
        <f>'PIB_Trimestriel_Brut (2005)'!BJ58*('PIB_Annuel (2016)'!$X88)/SUM('PIB_Trimestriel_Brut (2005)'!$BJ58:$BM58)</f>
        <v>286.91688780895151</v>
      </c>
      <c r="BK83" s="255">
        <f>'PIB_Trimestriel_Brut (2005)'!BK58*('PIB_Annuel (2016)'!$X88)/SUM('PIB_Trimestriel_Brut (2005)'!$BJ58:$BM58)</f>
        <v>305.22145919820349</v>
      </c>
      <c r="BL83" s="255">
        <f>'PIB_Trimestriel_Brut (2005)'!BL58*('PIB_Annuel (2016)'!$X88)/SUM('PIB_Trimestriel_Brut (2005)'!$BJ58:$BM58)</f>
        <v>308.08657309029775</v>
      </c>
      <c r="BM83" s="255">
        <f>'PIB_Trimestriel_Brut (2005)'!BM58*('PIB_Annuel (2016)'!$X88)/SUM('PIB_Trimestriel_Brut (2005)'!$BJ58:$BM58)</f>
        <v>364.32764646637662</v>
      </c>
      <c r="BN83" s="255">
        <f>'PIB_Trimestriel_Brut (2005)'!BN58*('PIB_Annuel (2016)'!$Y88)/SUM('PIB_Trimestriel_Brut (2005)'!$BN58:$BQ58)</f>
        <v>348.0769681246752</v>
      </c>
      <c r="BO83" s="255">
        <f>'PIB_Trimestriel_Brut (2005)'!BO58*('PIB_Annuel (2016)'!$Y88)/SUM('PIB_Trimestriel_Brut (2005)'!$BN58:$BQ58)</f>
        <v>386.36396633829264</v>
      </c>
      <c r="BP83" s="255">
        <f>'PIB_Trimestriel_Brut (2005)'!BP58*('PIB_Annuel (2016)'!$Y88)/SUM('PIB_Trimestriel_Brut (2005)'!$BN58:$BQ58)</f>
        <v>414.27290851762638</v>
      </c>
      <c r="BQ83" s="255">
        <f>'PIB_Trimestriel_Brut (2005)'!BQ58*('PIB_Annuel (2016)'!$Y88)/SUM('PIB_Trimestriel_Brut (2005)'!$BN58:$BQ58)</f>
        <v>401.15838306955715</v>
      </c>
      <c r="BR83" s="255">
        <f>'PIB_Trimestriel_Brut (2005)'!BR58*('PIB_Annuel (2016)'!$Z88)/SUM('PIB_Trimestriel_Brut (2005)'!$BR58:$BU58)</f>
        <v>370.46135911658422</v>
      </c>
      <c r="BS83" s="255">
        <f>'PIB_Trimestriel_Brut (2005)'!BS58*('PIB_Annuel (2016)'!$Z88)/SUM('PIB_Trimestriel_Brut (2005)'!$BR58:$BU58)</f>
        <v>401.39626420986946</v>
      </c>
      <c r="BT83" s="255">
        <f>'PIB_Trimestriel_Brut (2005)'!BT58*('PIB_Annuel (2016)'!$Z88)/SUM('PIB_Trimestriel_Brut (2005)'!$BR58:$BU58)</f>
        <v>418.86706823643084</v>
      </c>
      <c r="BU83" s="255">
        <f>'PIB_Trimestriel_Brut (2005)'!BU58*('PIB_Annuel (2016)'!$Z88)/SUM('PIB_Trimestriel_Brut (2005)'!$BR58:$BU58)</f>
        <v>444.16830843711557</v>
      </c>
      <c r="BV83" s="170">
        <v>417.86748873887188</v>
      </c>
      <c r="BW83" s="170">
        <v>454.97505024101991</v>
      </c>
      <c r="BX83" s="170">
        <v>478.59269202231769</v>
      </c>
      <c r="BY83" s="170">
        <v>468.42376899779072</v>
      </c>
      <c r="BZ83" s="171">
        <v>431.48935038516862</v>
      </c>
      <c r="CA83" s="171">
        <v>469.59371582602068</v>
      </c>
      <c r="CB83" s="171">
        <v>474.69697326903344</v>
      </c>
      <c r="CC83" s="171">
        <v>483.19796051977755</v>
      </c>
      <c r="CD83" s="171">
        <v>460.94710590472448</v>
      </c>
      <c r="CE83" s="171">
        <v>493.72221478685066</v>
      </c>
      <c r="CF83" s="171">
        <v>483.84013422196784</v>
      </c>
      <c r="CG83" s="171">
        <v>500.93354508645712</v>
      </c>
      <c r="CH83" s="171">
        <v>436.35150751336732</v>
      </c>
      <c r="CI83" s="171">
        <v>420.89647432840934</v>
      </c>
      <c r="CJ83" s="171">
        <v>429.88260170453998</v>
      </c>
      <c r="CK83" s="171">
        <v>424.19641645368336</v>
      </c>
      <c r="CL83" s="171">
        <v>464.27800399422284</v>
      </c>
    </row>
    <row r="84" spans="1:90" ht="15.6" thickTop="1" thickBot="1" x14ac:dyDescent="0.35">
      <c r="A84" s="179" t="s">
        <v>6</v>
      </c>
      <c r="B84" s="257">
        <f>'PIB_Trimestriel_Brut (2005)'!B59*('PIB_Annuel (2016)'!$I89)/SUM('PIB_Trimestriel_Brut (2005)'!$B59:$E59)</f>
        <v>1595.4385664547094</v>
      </c>
      <c r="C84" s="257">
        <f>'PIB_Trimestriel_Brut (2005)'!C59*('PIB_Annuel (2016)'!$I89)/SUM('PIB_Trimestriel_Brut (2005)'!$B59:$E59)</f>
        <v>1864.8551738032384</v>
      </c>
      <c r="D84" s="257">
        <f>'PIB_Trimestriel_Brut (2005)'!D59*('PIB_Annuel (2016)'!$I89)/SUM('PIB_Trimestriel_Brut (2005)'!$B59:$E59)</f>
        <v>1786.8821189972962</v>
      </c>
      <c r="E84" s="257">
        <f>'PIB_Trimestriel_Brut (2005)'!E59*('PIB_Annuel (2016)'!$I89)/SUM('PIB_Trimestriel_Brut (2005)'!$B59:$E59)</f>
        <v>1871.2820890115865</v>
      </c>
      <c r="F84" s="257">
        <f>'PIB_Trimestriel_Brut (2005)'!F59*('PIB_Annuel (2016)'!$J89)/SUM('PIB_Trimestriel_Brut (2005)'!$F59:$I59)</f>
        <v>1670.616594996804</v>
      </c>
      <c r="G84" s="257">
        <f>'PIB_Trimestriel_Brut (2005)'!G59*('PIB_Annuel (2016)'!$J89)/SUM('PIB_Trimestriel_Brut (2005)'!$F59:$I59)</f>
        <v>1937.5235592038637</v>
      </c>
      <c r="H84" s="257">
        <f>'PIB_Trimestriel_Brut (2005)'!H59*('PIB_Annuel (2016)'!$J89)/SUM('PIB_Trimestriel_Brut (2005)'!$F59:$I59)</f>
        <v>2006.541639011459</v>
      </c>
      <c r="I84" s="257">
        <f>'PIB_Trimestriel_Brut (2005)'!I59*('PIB_Annuel (2016)'!$J89)/SUM('PIB_Trimestriel_Brut (2005)'!$F59:$I59)</f>
        <v>1889.7871117316063</v>
      </c>
      <c r="J84" s="257">
        <f>'PIB_Trimestriel_Brut (2005)'!J59*('PIB_Annuel (2016)'!$K89)/SUM('PIB_Trimestriel_Brut (2005)'!$J59:$M59)</f>
        <v>1911.4399581442187</v>
      </c>
      <c r="K84" s="257">
        <f>'PIB_Trimestriel_Brut (2005)'!K59*('PIB_Annuel (2016)'!$K89)/SUM('PIB_Trimestriel_Brut (2005)'!$J59:$M59)</f>
        <v>2097.2046182507011</v>
      </c>
      <c r="L84" s="257">
        <f>'PIB_Trimestriel_Brut (2005)'!L59*('PIB_Annuel (2016)'!$K89)/SUM('PIB_Trimestriel_Brut (2005)'!$J59:$M59)</f>
        <v>2136.2609709425151</v>
      </c>
      <c r="M84" s="257">
        <f>'PIB_Trimestriel_Brut (2005)'!M59*('PIB_Annuel (2016)'!$K89)/SUM('PIB_Trimestriel_Brut (2005)'!$J59:$M59)</f>
        <v>1877.4018526550642</v>
      </c>
      <c r="N84" s="257">
        <f>'PIB_Trimestriel_Brut (2005)'!N59*('PIB_Annuel (2016)'!$L89)/SUM('PIB_Trimestriel_Brut (2005)'!$N59:$Q59)</f>
        <v>2046.5258688372144</v>
      </c>
      <c r="O84" s="257">
        <f>'PIB_Trimestriel_Brut (2005)'!O59*('PIB_Annuel (2016)'!$L89)/SUM('PIB_Trimestriel_Brut (2005)'!$N59:$Q59)</f>
        <v>2154.5408931286634</v>
      </c>
      <c r="P84" s="257">
        <f>'PIB_Trimestriel_Brut (2005)'!P59*('PIB_Annuel (2016)'!$L89)/SUM('PIB_Trimestriel_Brut (2005)'!$N59:$Q59)</f>
        <v>2331.0026764820254</v>
      </c>
      <c r="Q84" s="257">
        <f>'PIB_Trimestriel_Brut (2005)'!Q59*('PIB_Annuel (2016)'!$L89)/SUM('PIB_Trimestriel_Brut (2005)'!$N59:$Q59)</f>
        <v>2081.9420539173975</v>
      </c>
      <c r="R84" s="257">
        <f>'PIB_Trimestriel_Brut (2005)'!R59*('PIB_Annuel (2016)'!$M89)/SUM('PIB_Trimestriel_Brut (2005)'!$R59:$U59)</f>
        <v>2133.1487696708691</v>
      </c>
      <c r="S84" s="257">
        <f>'PIB_Trimestriel_Brut (2005)'!S59*('PIB_Annuel (2016)'!$M89)/SUM('PIB_Trimestriel_Brut (2005)'!$R59:$U59)</f>
        <v>2295.6040072977712</v>
      </c>
      <c r="T84" s="257">
        <f>'PIB_Trimestriel_Brut (2005)'!T59*('PIB_Annuel (2016)'!$M89)/SUM('PIB_Trimestriel_Brut (2005)'!$R59:$U59)</f>
        <v>2471.8059300171162</v>
      </c>
      <c r="U84" s="257">
        <f>'PIB_Trimestriel_Brut (2005)'!U59*('PIB_Annuel (2016)'!$M89)/SUM('PIB_Trimestriel_Brut (2005)'!$R59:$U59)</f>
        <v>2360.5858742216824</v>
      </c>
      <c r="V84" s="257">
        <f>'PIB_Trimestriel_Brut (2005)'!V59*('PIB_Annuel (2016)'!$N89)/SUM('PIB_Trimestriel_Brut (2005)'!$V59:$Y59)</f>
        <v>2336.9020160191258</v>
      </c>
      <c r="W84" s="257">
        <f>'PIB_Trimestriel_Brut (2005)'!W59*('PIB_Annuel (2016)'!$N89)/SUM('PIB_Trimestriel_Brut (2005)'!$V59:$Y59)</f>
        <v>2582.4204754483835</v>
      </c>
      <c r="X84" s="257">
        <f>'PIB_Trimestriel_Brut (2005)'!X59*('PIB_Annuel (2016)'!$N89)/SUM('PIB_Trimestriel_Brut (2005)'!$V59:$Y59)</f>
        <v>2618.5679171520874</v>
      </c>
      <c r="Y84" s="257">
        <f>'PIB_Trimestriel_Brut (2005)'!Y59*('PIB_Annuel (2016)'!$N89)/SUM('PIB_Trimestriel_Brut (2005)'!$V59:$Y59)</f>
        <v>2389.8883036924371</v>
      </c>
      <c r="Z84" s="257">
        <f>'PIB_Trimestriel_Brut (2005)'!Z59*('PIB_Annuel (2016)'!$O89)/SUM('PIB_Trimestriel_Brut (2005)'!$Z59:$AC59)</f>
        <v>2444.6919264171265</v>
      </c>
      <c r="AA84" s="257">
        <f>'PIB_Trimestriel_Brut (2005)'!AA59*('PIB_Annuel (2016)'!$O89)/SUM('PIB_Trimestriel_Brut (2005)'!$Z59:$AC59)</f>
        <v>2612.571721657062</v>
      </c>
      <c r="AB84" s="257">
        <f>'PIB_Trimestriel_Brut (2005)'!AB59*('PIB_Annuel (2016)'!$O89)/SUM('PIB_Trimestriel_Brut (2005)'!$Z59:$AC59)</f>
        <v>2715.4470593862579</v>
      </c>
      <c r="AC84" s="257">
        <f>'PIB_Trimestriel_Brut (2005)'!AC59*('PIB_Annuel (2016)'!$O89)/SUM('PIB_Trimestriel_Brut (2005)'!$Z59:$AC59)</f>
        <v>2514.0220292269482</v>
      </c>
      <c r="AD84" s="257">
        <f>'PIB_Trimestriel_Brut (2005)'!AD59*('PIB_Annuel (2016)'!$P89)/SUM('PIB_Trimestriel_Brut (2005)'!$AD59:$AG59)</f>
        <v>2599.2621666484511</v>
      </c>
      <c r="AE84" s="257">
        <f>'PIB_Trimestriel_Brut (2005)'!AE59*('PIB_Annuel (2016)'!$P89)/SUM('PIB_Trimestriel_Brut (2005)'!$AD59:$AG59)</f>
        <v>2717.6047097088026</v>
      </c>
      <c r="AF84" s="257">
        <f>'PIB_Trimestriel_Brut (2005)'!AF59*('PIB_Annuel (2016)'!$P89)/SUM('PIB_Trimestriel_Brut (2005)'!$AD59:$AG59)</f>
        <v>2828.74361605993</v>
      </c>
      <c r="AG84" s="257">
        <f>'PIB_Trimestriel_Brut (2005)'!AG59*('PIB_Annuel (2016)'!$P89)/SUM('PIB_Trimestriel_Brut (2005)'!$AD59:$AG59)</f>
        <v>2778.5773170940279</v>
      </c>
      <c r="AH84" s="257">
        <f>'PIB_Trimestriel_Brut (2005)'!AH59*('PIB_Annuel (2016)'!$Q89)/SUM('PIB_Trimestriel_Brut (2005)'!$AH59:$AK59)</f>
        <v>2702.6034439650625</v>
      </c>
      <c r="AI84" s="257">
        <f>'PIB_Trimestriel_Brut (2005)'!AI59*('PIB_Annuel (2016)'!$Q89)/SUM('PIB_Trimestriel_Brut (2005)'!$AH59:$AK59)</f>
        <v>2854.0958706684473</v>
      </c>
      <c r="AJ84" s="257">
        <f>'PIB_Trimestriel_Brut (2005)'!AJ59*('PIB_Annuel (2016)'!$Q89)/SUM('PIB_Trimestriel_Brut (2005)'!$AH59:$AK59)</f>
        <v>3087.3480441405786</v>
      </c>
      <c r="AK84" s="257">
        <f>'PIB_Trimestriel_Brut (2005)'!AK59*('PIB_Annuel (2016)'!$Q89)/SUM('PIB_Trimestriel_Brut (2005)'!$AH59:$AK59)</f>
        <v>2808.8201115906891</v>
      </c>
      <c r="AL84" s="257">
        <f>'PIB_Trimestriel_Brut (2005)'!AL59*('PIB_Annuel (2016)'!$R89)/SUM('PIB_Trimestriel_Brut (2005)'!$AL59:$AO59)</f>
        <v>2840.115401782155</v>
      </c>
      <c r="AM84" s="257">
        <f>'PIB_Trimestriel_Brut (2005)'!AM59*('PIB_Annuel (2016)'!$R89)/SUM('PIB_Trimestriel_Brut (2005)'!$AL59:$AO59)</f>
        <v>3233.9338349862674</v>
      </c>
      <c r="AN84" s="257">
        <f>'PIB_Trimestriel_Brut (2005)'!AN59*('PIB_Annuel (2016)'!$R89)/SUM('PIB_Trimestriel_Brut (2005)'!$AL59:$AO59)</f>
        <v>3244.7309754188195</v>
      </c>
      <c r="AO84" s="257">
        <f>'PIB_Trimestriel_Brut (2005)'!AO59*('PIB_Annuel (2016)'!$R89)/SUM('PIB_Trimestriel_Brut (2005)'!$AL59:$AO59)</f>
        <v>3042.17427061218</v>
      </c>
      <c r="AP84" s="257">
        <f>'PIB_Trimestriel_Brut (2005)'!AP59*('PIB_Annuel (2016)'!$S89)/SUM('PIB_Trimestriel_Brut (2005)'!$AP59:$AS59)</f>
        <v>2995.0675648136003</v>
      </c>
      <c r="AQ84" s="257">
        <f>'PIB_Trimestriel_Brut (2005)'!AQ59*('PIB_Annuel (2016)'!$S89)/SUM('PIB_Trimestriel_Brut (2005)'!$AP59:$AS59)</f>
        <v>3298.4293158646828</v>
      </c>
      <c r="AR84" s="257">
        <f>'PIB_Trimestriel_Brut (2005)'!AR59*('PIB_Annuel (2016)'!$S89)/SUM('PIB_Trimestriel_Brut (2005)'!$AP59:$AS59)</f>
        <v>3541.983408921049</v>
      </c>
      <c r="AS84" s="257">
        <f>'PIB_Trimestriel_Brut (2005)'!AS59*('PIB_Annuel (2016)'!$S89)/SUM('PIB_Trimestriel_Brut (2005)'!$AP59:$AS59)</f>
        <v>3301.2119354895367</v>
      </c>
      <c r="AT84" s="257">
        <f>'PIB_Trimestriel_Brut (2005)'!AT59*('PIB_Annuel (2016)'!$T89)/SUM('PIB_Trimestriel_Brut (2005)'!$AT59:$AW59)</f>
        <v>3117.9068120453194</v>
      </c>
      <c r="AU84" s="257">
        <f>'PIB_Trimestriel_Brut (2005)'!AU59*('PIB_Annuel (2016)'!$T89)/SUM('PIB_Trimestriel_Brut (2005)'!$AT59:$AW59)</f>
        <v>3489.3776691127428</v>
      </c>
      <c r="AV84" s="257">
        <f>'PIB_Trimestriel_Brut (2005)'!AV59*('PIB_Annuel (2016)'!$T89)/SUM('PIB_Trimestriel_Brut (2005)'!$AT59:$AW59)</f>
        <v>3595.8462020913103</v>
      </c>
      <c r="AW84" s="257">
        <f>'PIB_Trimestriel_Brut (2005)'!AW59*('PIB_Annuel (2016)'!$T89)/SUM('PIB_Trimestriel_Brut (2005)'!$AT59:$AW59)</f>
        <v>3407.4233800978591</v>
      </c>
      <c r="AX84" s="257">
        <f>'PIB_Trimestriel_Brut (2005)'!AX59*('PIB_Annuel (2016)'!$U89)/SUM('PIB_Trimestriel_Brut (2005)'!$AX59:$BA59)</f>
        <v>3376.4385419407613</v>
      </c>
      <c r="AY84" s="257">
        <f>'PIB_Trimestriel_Brut (2005)'!AY59*('PIB_Annuel (2016)'!$U89)/SUM('PIB_Trimestriel_Brut (2005)'!$AX59:$BA59)</f>
        <v>3580.3336525756304</v>
      </c>
      <c r="AZ84" s="257">
        <f>'PIB_Trimestriel_Brut (2005)'!AZ59*('PIB_Annuel (2016)'!$U89)/SUM('PIB_Trimestriel_Brut (2005)'!$AX59:$BA59)</f>
        <v>3854.1299994828728</v>
      </c>
      <c r="BA84" s="257">
        <f>'PIB_Trimestriel_Brut (2005)'!BA59*('PIB_Annuel (2016)'!$U89)/SUM('PIB_Trimestriel_Brut (2005)'!$AX59:$BA59)</f>
        <v>3623.8722898404121</v>
      </c>
      <c r="BB84" s="257">
        <f>'PIB_Trimestriel_Brut (2005)'!BB59*('PIB_Annuel (2016)'!$V89)/SUM('PIB_Trimestriel_Brut (2005)'!$BB59:$BE59)</f>
        <v>3680.0728423490141</v>
      </c>
      <c r="BC84" s="257">
        <f>'PIB_Trimestriel_Brut (2005)'!BC59*('PIB_Annuel (2016)'!$V89)/SUM('PIB_Trimestriel_Brut (2005)'!$BB59:$BE59)</f>
        <v>4004.918248731763</v>
      </c>
      <c r="BD84" s="257">
        <f>'PIB_Trimestriel_Brut (2005)'!BD59*('PIB_Annuel (2016)'!$V89)/SUM('PIB_Trimestriel_Brut (2005)'!$BB59:$BE59)</f>
        <v>3989.5310620856671</v>
      </c>
      <c r="BE84" s="257">
        <f>'PIB_Trimestriel_Brut (2005)'!BE59*('PIB_Annuel (2016)'!$V89)/SUM('PIB_Trimestriel_Brut (2005)'!$BB59:$BE59)</f>
        <v>3721.3360420427616</v>
      </c>
      <c r="BF84" s="257">
        <f>'PIB_Trimestriel_Brut (2005)'!BF59*('PIB_Annuel (2016)'!$W89)/SUM('PIB_Trimestriel_Brut (2005)'!$BF59:$BI59)</f>
        <v>3940.257357313375</v>
      </c>
      <c r="BG84" s="257">
        <f>'PIB_Trimestriel_Brut (2005)'!BG59*('PIB_Annuel (2016)'!$W89)/SUM('PIB_Trimestriel_Brut (2005)'!$BF59:$BI59)</f>
        <v>4155.3333285968747</v>
      </c>
      <c r="BH84" s="257">
        <f>'PIB_Trimestriel_Brut (2005)'!BH59*('PIB_Annuel (2016)'!$W89)/SUM('PIB_Trimestriel_Brut (2005)'!$BF59:$BI59)</f>
        <v>4432.2340909912555</v>
      </c>
      <c r="BI84" s="257">
        <f>'PIB_Trimestriel_Brut (2005)'!BI59*('PIB_Annuel (2016)'!$W89)/SUM('PIB_Trimestriel_Brut (2005)'!$BF59:$BI59)</f>
        <v>4130.7285420323515</v>
      </c>
      <c r="BJ84" s="257">
        <f>'PIB_Trimestriel_Brut (2005)'!BJ59*('PIB_Annuel (2016)'!$X89)/SUM('PIB_Trimestriel_Brut (2005)'!$BJ59:$BM59)</f>
        <v>4147.1563816785447</v>
      </c>
      <c r="BK84" s="257">
        <f>'PIB_Trimestriel_Brut (2005)'!BK59*('PIB_Annuel (2016)'!$X89)/SUM('PIB_Trimestriel_Brut (2005)'!$BJ59:$BM59)</f>
        <v>4511.0488495327509</v>
      </c>
      <c r="BL84" s="257">
        <f>'PIB_Trimestriel_Brut (2005)'!BL59*('PIB_Annuel (2016)'!$X89)/SUM('PIB_Trimestriel_Brut (2005)'!$BJ59:$BM59)</f>
        <v>4550.6068795581996</v>
      </c>
      <c r="BM84" s="257">
        <f>'PIB_Trimestriel_Brut (2005)'!BM59*('PIB_Annuel (2016)'!$X89)/SUM('PIB_Trimestriel_Brut (2005)'!$BJ59:$BM59)</f>
        <v>4757.3110516281449</v>
      </c>
      <c r="BN84" s="257">
        <f>'PIB_Trimestriel_Brut (2005)'!BN59*('PIB_Annuel (2016)'!$Y89)/SUM('PIB_Trimestriel_Brut (2005)'!$BN59:$BQ59)</f>
        <v>4269.0636450845459</v>
      </c>
      <c r="BO84" s="257">
        <f>'PIB_Trimestriel_Brut (2005)'!BO59*('PIB_Annuel (2016)'!$Y89)/SUM('PIB_Trimestriel_Brut (2005)'!$BN59:$BQ59)</f>
        <v>4909.5794730789512</v>
      </c>
      <c r="BP84" s="257">
        <f>'PIB_Trimestriel_Brut (2005)'!BP59*('PIB_Annuel (2016)'!$Y89)/SUM('PIB_Trimestriel_Brut (2005)'!$BN59:$BQ59)</f>
        <v>5131.0494385645225</v>
      </c>
      <c r="BQ84" s="257">
        <f>'PIB_Trimestriel_Brut (2005)'!BQ59*('PIB_Annuel (2016)'!$Y89)/SUM('PIB_Trimestriel_Brut (2005)'!$BN59:$BQ59)</f>
        <v>4733.3740004197398</v>
      </c>
      <c r="BR84" s="257">
        <f>'PIB_Trimestriel_Brut (2005)'!BR59*('PIB_Annuel (2016)'!$Z89)/SUM('PIB_Trimestriel_Brut (2005)'!$BR59:$BU59)</f>
        <v>4614.9927002752365</v>
      </c>
      <c r="BS84" s="257">
        <f>'PIB_Trimestriel_Brut (2005)'!BS59*('PIB_Annuel (2016)'!$Z89)/SUM('PIB_Trimestriel_Brut (2005)'!$BR59:$BU59)</f>
        <v>5082.1107089444195</v>
      </c>
      <c r="BT84" s="257">
        <f>'PIB_Trimestriel_Brut (2005)'!BT59*('PIB_Annuel (2016)'!$Z89)/SUM('PIB_Trimestriel_Brut (2005)'!$BR59:$BU59)</f>
        <v>5185.7975987471355</v>
      </c>
      <c r="BU84" s="257">
        <f>'PIB_Trimestriel_Brut (2005)'!BU59*('PIB_Annuel (2016)'!$Z89)/SUM('PIB_Trimestriel_Brut (2005)'!$BR59:$BU59)</f>
        <v>5155.6649920332075</v>
      </c>
      <c r="BV84" s="180">
        <v>5058.3326898522864</v>
      </c>
      <c r="BW84" s="180">
        <v>5197.0756349670837</v>
      </c>
      <c r="BX84" s="180">
        <v>5219.3246888295143</v>
      </c>
      <c r="BY84" s="180">
        <v>5486.1319863511153</v>
      </c>
      <c r="BZ84" s="181">
        <v>5146.7633167814174</v>
      </c>
      <c r="CA84" s="181">
        <v>5697.6542540677883</v>
      </c>
      <c r="CB84" s="181">
        <v>5683.9230223011864</v>
      </c>
      <c r="CC84" s="181">
        <v>5674.9884068496085</v>
      </c>
      <c r="CD84" s="181">
        <v>5288.9877351670384</v>
      </c>
      <c r="CE84" s="181">
        <v>5973.16292895281</v>
      </c>
      <c r="CF84" s="181">
        <v>5956.517169725822</v>
      </c>
      <c r="CG84" s="181">
        <v>6024.994166154328</v>
      </c>
      <c r="CH84" s="181">
        <v>5621.683528898594</v>
      </c>
      <c r="CI84" s="181">
        <v>5764.0569495102072</v>
      </c>
      <c r="CJ84" s="181">
        <v>5907.7000532334687</v>
      </c>
      <c r="CK84" s="181">
        <v>6193.0294683577285</v>
      </c>
      <c r="CL84" s="181">
        <v>5845.0313384333031</v>
      </c>
    </row>
    <row r="85" spans="1:90" ht="15" thickTop="1" x14ac:dyDescent="0.3"/>
    <row r="86" spans="1:90" x14ac:dyDescent="0.3"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9"/>
      <c r="AK86" s="189"/>
      <c r="AL86" s="189"/>
      <c r="AM86" s="189"/>
      <c r="AN86" s="189"/>
      <c r="AO86" s="189"/>
      <c r="AP86" s="189"/>
      <c r="AQ86" s="189"/>
      <c r="AR86" s="189"/>
      <c r="AS86" s="189"/>
      <c r="AT86" s="189"/>
      <c r="AU86" s="189"/>
      <c r="AV86" s="189"/>
      <c r="AW86" s="189"/>
      <c r="AX86" s="189"/>
      <c r="AY86" s="189"/>
      <c r="AZ86" s="189"/>
      <c r="BA86" s="189"/>
      <c r="BB86" s="189"/>
      <c r="BC86" s="189"/>
      <c r="BD86" s="189"/>
      <c r="BE86" s="189"/>
      <c r="BF86" s="189"/>
      <c r="BG86" s="189"/>
      <c r="BH86" s="189"/>
      <c r="BI86" s="189"/>
      <c r="BJ86" s="189"/>
      <c r="BK86" s="189"/>
      <c r="BL86" s="189"/>
      <c r="BM86" s="189"/>
      <c r="BN86" s="189"/>
      <c r="BO86" s="189"/>
      <c r="BP86" s="189"/>
      <c r="BQ86" s="189"/>
      <c r="BR86" s="189"/>
      <c r="BS86" s="189"/>
      <c r="BT86" s="189"/>
      <c r="BU86" s="189"/>
      <c r="BV86" s="189"/>
      <c r="BW86" s="189"/>
      <c r="BX86" s="189"/>
      <c r="BY86" s="189"/>
      <c r="BZ86" s="189"/>
      <c r="CA86" s="189"/>
      <c r="CB86" s="189"/>
    </row>
    <row r="87" spans="1:90" x14ac:dyDescent="0.3">
      <c r="A87" s="165" t="s">
        <v>377</v>
      </c>
    </row>
    <row r="89" spans="1:90" ht="15" thickBot="1" x14ac:dyDescent="0.35">
      <c r="A89" s="166" t="s">
        <v>0</v>
      </c>
      <c r="B89" s="167" t="str">
        <f t="shared" ref="B89:E89" si="43">B10</f>
        <v>T1_1999</v>
      </c>
      <c r="C89" s="167" t="str">
        <f t="shared" si="43"/>
        <v>T2_1999</v>
      </c>
      <c r="D89" s="167" t="str">
        <f t="shared" si="43"/>
        <v>T3_1999</v>
      </c>
      <c r="E89" s="167" t="str">
        <f t="shared" si="43"/>
        <v>T4_1999</v>
      </c>
      <c r="F89" s="167" t="str">
        <f t="shared" ref="F89:BJ89" si="44">F10</f>
        <v>T1_2000</v>
      </c>
      <c r="G89" s="167" t="str">
        <f t="shared" ref="G89:I89" si="45">G10</f>
        <v>T2_2000</v>
      </c>
      <c r="H89" s="167" t="str">
        <f t="shared" si="45"/>
        <v>T3_2000</v>
      </c>
      <c r="I89" s="167" t="str">
        <f t="shared" si="45"/>
        <v>T4_2000</v>
      </c>
      <c r="J89" s="167" t="str">
        <f t="shared" si="44"/>
        <v>T1_2001</v>
      </c>
      <c r="K89" s="167" t="str">
        <f t="shared" ref="K89:M89" si="46">K10</f>
        <v>T2_2001</v>
      </c>
      <c r="L89" s="167" t="str">
        <f t="shared" si="46"/>
        <v>T3_2001</v>
      </c>
      <c r="M89" s="167" t="str">
        <f t="shared" si="46"/>
        <v>T4_2001</v>
      </c>
      <c r="N89" s="167" t="str">
        <f t="shared" si="44"/>
        <v>T1_2002</v>
      </c>
      <c r="O89" s="167" t="str">
        <f t="shared" ref="O89:Q89" si="47">O10</f>
        <v>T2_2002</v>
      </c>
      <c r="P89" s="167" t="str">
        <f t="shared" si="47"/>
        <v>T3_2002</v>
      </c>
      <c r="Q89" s="167" t="str">
        <f t="shared" si="47"/>
        <v>T4_2002</v>
      </c>
      <c r="R89" s="167" t="str">
        <f t="shared" si="44"/>
        <v>T1_2003</v>
      </c>
      <c r="S89" s="167" t="str">
        <f t="shared" ref="S89:U89" si="48">S10</f>
        <v>T2_2003</v>
      </c>
      <c r="T89" s="167" t="str">
        <f t="shared" si="48"/>
        <v>T3_2003</v>
      </c>
      <c r="U89" s="167" t="str">
        <f t="shared" si="48"/>
        <v>T4_2003</v>
      </c>
      <c r="V89" s="167" t="str">
        <f t="shared" si="44"/>
        <v>T1_2004</v>
      </c>
      <c r="W89" s="167" t="str">
        <f t="shared" ref="W89:Y89" si="49">W10</f>
        <v>T2_2004</v>
      </c>
      <c r="X89" s="167" t="str">
        <f t="shared" si="49"/>
        <v>T3_2004</v>
      </c>
      <c r="Y89" s="167" t="str">
        <f t="shared" si="49"/>
        <v>T4_2004</v>
      </c>
      <c r="Z89" s="167" t="str">
        <f t="shared" si="44"/>
        <v>T1_2005</v>
      </c>
      <c r="AA89" s="167" t="str">
        <f t="shared" ref="AA89:AC89" si="50">AA10</f>
        <v>T2_2005</v>
      </c>
      <c r="AB89" s="167" t="str">
        <f t="shared" si="50"/>
        <v>T3_2005</v>
      </c>
      <c r="AC89" s="167" t="str">
        <f t="shared" si="50"/>
        <v>T4_2005</v>
      </c>
      <c r="AD89" s="167" t="str">
        <f t="shared" si="44"/>
        <v>T1_2006</v>
      </c>
      <c r="AE89" s="167" t="str">
        <f t="shared" ref="AE89:AG89" si="51">AE10</f>
        <v>T2_2006</v>
      </c>
      <c r="AF89" s="167" t="str">
        <f t="shared" si="51"/>
        <v>T3_2006</v>
      </c>
      <c r="AG89" s="167" t="str">
        <f t="shared" si="51"/>
        <v>T4_2006</v>
      </c>
      <c r="AH89" s="167" t="str">
        <f t="shared" si="44"/>
        <v>T1_2007</v>
      </c>
      <c r="AI89" s="167" t="str">
        <f t="shared" ref="AI89:AK89" si="52">AI10</f>
        <v>T2_2007</v>
      </c>
      <c r="AJ89" s="167" t="str">
        <f t="shared" si="52"/>
        <v>T3_2007</v>
      </c>
      <c r="AK89" s="167" t="str">
        <f t="shared" si="52"/>
        <v>T4_2007</v>
      </c>
      <c r="AL89" s="167" t="str">
        <f t="shared" si="44"/>
        <v>T1_2008</v>
      </c>
      <c r="AM89" s="167" t="str">
        <f t="shared" ref="AM89:AO89" si="53">AM10</f>
        <v>T2_2008</v>
      </c>
      <c r="AN89" s="167" t="str">
        <f t="shared" si="53"/>
        <v>T3_2008</v>
      </c>
      <c r="AO89" s="167" t="str">
        <f t="shared" si="53"/>
        <v>T4_2008</v>
      </c>
      <c r="AP89" s="167" t="str">
        <f t="shared" si="44"/>
        <v>T1_2009</v>
      </c>
      <c r="AQ89" s="167" t="str">
        <f t="shared" ref="AQ89:AS89" si="54">AQ10</f>
        <v>T2_2009</v>
      </c>
      <c r="AR89" s="167" t="str">
        <f t="shared" si="54"/>
        <v>T3_2009</v>
      </c>
      <c r="AS89" s="167" t="str">
        <f t="shared" si="54"/>
        <v>T4_2009</v>
      </c>
      <c r="AT89" s="167" t="str">
        <f t="shared" si="44"/>
        <v>T1_2010</v>
      </c>
      <c r="AU89" s="167" t="str">
        <f t="shared" ref="AU89:AW89" si="55">AU10</f>
        <v>T2_2010</v>
      </c>
      <c r="AV89" s="167" t="str">
        <f t="shared" si="55"/>
        <v>T3_2010</v>
      </c>
      <c r="AW89" s="167" t="str">
        <f t="shared" si="55"/>
        <v>T4_2010</v>
      </c>
      <c r="AX89" s="167" t="str">
        <f t="shared" si="44"/>
        <v>T1_2011</v>
      </c>
      <c r="AY89" s="167" t="str">
        <f t="shared" ref="AY89:AZ89" si="56">AY10</f>
        <v>T2_2011</v>
      </c>
      <c r="AZ89" s="167" t="str">
        <f t="shared" si="56"/>
        <v>T3_2011</v>
      </c>
      <c r="BA89" s="167" t="str">
        <f t="shared" ref="BA89" si="57">BA10</f>
        <v>T4_2011</v>
      </c>
      <c r="BB89" s="167" t="str">
        <f t="shared" si="44"/>
        <v>T1_2012</v>
      </c>
      <c r="BC89" s="167" t="str">
        <f t="shared" ref="BC89:BE89" si="58">BC10</f>
        <v>T2_2012</v>
      </c>
      <c r="BD89" s="167" t="str">
        <f t="shared" si="58"/>
        <v>T3_2012</v>
      </c>
      <c r="BE89" s="167" t="str">
        <f t="shared" si="58"/>
        <v>T4_2012</v>
      </c>
      <c r="BF89" s="167" t="str">
        <f t="shared" si="44"/>
        <v>T1_2013</v>
      </c>
      <c r="BG89" s="167" t="str">
        <f t="shared" ref="BG89:BI89" si="59">BG10</f>
        <v>T2_2013</v>
      </c>
      <c r="BH89" s="167" t="str">
        <f t="shared" si="59"/>
        <v>T3_2013</v>
      </c>
      <c r="BI89" s="167" t="str">
        <f t="shared" si="59"/>
        <v>T4_2013</v>
      </c>
      <c r="BJ89" s="167" t="str">
        <f t="shared" si="44"/>
        <v>T1_2014</v>
      </c>
      <c r="BK89" s="167" t="str">
        <f t="shared" ref="BK89:BM89" si="60">BK10</f>
        <v>T2_2014</v>
      </c>
      <c r="BL89" s="167" t="str">
        <f t="shared" si="60"/>
        <v>T3_2014</v>
      </c>
      <c r="BM89" s="167" t="str">
        <f t="shared" si="60"/>
        <v>T4_2014</v>
      </c>
      <c r="BN89" s="167" t="str">
        <f t="shared" ref="BN89:BQ89" si="61">BN10</f>
        <v>T1_2015</v>
      </c>
      <c r="BO89" s="167" t="str">
        <f t="shared" si="61"/>
        <v>T2_2015</v>
      </c>
      <c r="BP89" s="167" t="str">
        <f t="shared" si="61"/>
        <v>T3_2015</v>
      </c>
      <c r="BQ89" s="167" t="str">
        <f t="shared" si="61"/>
        <v>T4_2015</v>
      </c>
      <c r="BR89" s="167" t="str">
        <f t="shared" ref="BR89:BU89" si="62">BR10</f>
        <v>T1_2016</v>
      </c>
      <c r="BS89" s="167" t="str">
        <f t="shared" si="62"/>
        <v>T2_2016</v>
      </c>
      <c r="BT89" s="167" t="str">
        <f t="shared" si="62"/>
        <v>T3_2016</v>
      </c>
      <c r="BU89" s="167" t="str">
        <f t="shared" si="62"/>
        <v>T4_2016</v>
      </c>
      <c r="BV89" s="167" t="str">
        <f>BV10</f>
        <v>T1_2017</v>
      </c>
      <c r="BW89" s="167" t="str">
        <f t="shared" ref="BW89:CL89" si="63">BW10</f>
        <v>T2_2017</v>
      </c>
      <c r="BX89" s="167" t="str">
        <f t="shared" si="63"/>
        <v>T3_2017</v>
      </c>
      <c r="BY89" s="167" t="str">
        <f t="shared" si="63"/>
        <v>T4_2017</v>
      </c>
      <c r="BZ89" s="167" t="str">
        <f t="shared" si="63"/>
        <v>T1_2018</v>
      </c>
      <c r="CA89" s="167" t="str">
        <f t="shared" si="63"/>
        <v>T2_2018</v>
      </c>
      <c r="CB89" s="167" t="str">
        <f t="shared" si="63"/>
        <v>T3_2018</v>
      </c>
      <c r="CC89" s="167" t="str">
        <f t="shared" si="63"/>
        <v>T4_2018</v>
      </c>
      <c r="CD89" s="167" t="str">
        <f t="shared" si="63"/>
        <v>T1_2019</v>
      </c>
      <c r="CE89" s="167" t="str">
        <f t="shared" si="63"/>
        <v>T2_2019</v>
      </c>
      <c r="CF89" s="167" t="str">
        <f t="shared" si="63"/>
        <v>T3_2019</v>
      </c>
      <c r="CG89" s="167" t="str">
        <f t="shared" si="63"/>
        <v>T4_2019</v>
      </c>
      <c r="CH89" s="167" t="str">
        <f t="shared" si="63"/>
        <v>T1_2020</v>
      </c>
      <c r="CI89" s="167" t="str">
        <f t="shared" si="63"/>
        <v>T2_2020</v>
      </c>
      <c r="CJ89" s="167" t="str">
        <f t="shared" si="63"/>
        <v>T3_2020</v>
      </c>
      <c r="CK89" s="167" t="str">
        <f t="shared" si="63"/>
        <v>T4_2020</v>
      </c>
      <c r="CL89" s="167" t="str">
        <f t="shared" si="63"/>
        <v>T1_2021</v>
      </c>
    </row>
    <row r="90" spans="1:90" ht="15.6" thickTop="1" thickBot="1" x14ac:dyDescent="0.35">
      <c r="A90" s="168" t="s">
        <v>247</v>
      </c>
      <c r="B90" s="261">
        <f>+'PIB_Trimestriel_Brut (2005)'!B85*'PIB_Annuel (2016)'!$I559/SUM('PIB_Trimestriel_Brut (2005)'!$B85:$E85)</f>
        <v>1354.4302304749672</v>
      </c>
      <c r="C90" s="261">
        <f>+'PIB_Trimestriel_Brut (2005)'!C85*'PIB_Annuel (2016)'!$I559/SUM('PIB_Trimestriel_Brut (2005)'!$B85:$E85)</f>
        <v>1510.7452862682076</v>
      </c>
      <c r="D90" s="261">
        <f>+'PIB_Trimestriel_Brut (2005)'!D85*'PIB_Annuel (2016)'!$I559/SUM('PIB_Trimestriel_Brut (2005)'!$B85:$E85)</f>
        <v>1423.5274346088031</v>
      </c>
      <c r="E90" s="261">
        <f>+'PIB_Trimestriel_Brut (2005)'!E85*'PIB_Annuel (2016)'!$I559/SUM('PIB_Trimestriel_Brut (2005)'!$B85:$E85)</f>
        <v>1456.7383987055816</v>
      </c>
      <c r="F90" s="261">
        <f>+'PIB_Trimestriel_Brut (2005)'!F85*'PIB_Annuel (2016)'!$J559/SUM('PIB_Trimestriel_Brut (2005)'!$F85:$I85)</f>
        <v>1407.2900454549272</v>
      </c>
      <c r="G90" s="261">
        <f>+'PIB_Trimestriel_Brut (2005)'!G85*'PIB_Annuel (2016)'!$J559/SUM('PIB_Trimestriel_Brut (2005)'!$F85:$I85)</f>
        <v>1547.2954442062364</v>
      </c>
      <c r="H90" s="261">
        <f>+'PIB_Trimestriel_Brut (2005)'!H85*'PIB_Annuel (2016)'!$J559/SUM('PIB_Trimestriel_Brut (2005)'!$F85:$I85)</f>
        <v>1589.4945941957653</v>
      </c>
      <c r="I90" s="261">
        <f>+'PIB_Trimestriel_Brut (2005)'!I85*'PIB_Annuel (2016)'!$J559/SUM('PIB_Trimestriel_Brut (2005)'!$F85:$I85)</f>
        <v>1536.1898466810212</v>
      </c>
      <c r="J90" s="261">
        <f>+'PIB_Trimestriel_Brut (2005)'!J85*'PIB_Annuel (2016)'!$K559/SUM('PIB_Trimestriel_Brut (2005)'!$J85:$M85)</f>
        <v>1545.8842722494085</v>
      </c>
      <c r="K90" s="261">
        <f>+'PIB_Trimestriel_Brut (2005)'!K85*'PIB_Annuel (2016)'!$K559/SUM('PIB_Trimestriel_Brut (2005)'!$J85:$M85)</f>
        <v>1701.6707632525354</v>
      </c>
      <c r="L90" s="261">
        <f>+'PIB_Trimestriel_Brut (2005)'!L85*'PIB_Annuel (2016)'!$K559/SUM('PIB_Trimestriel_Brut (2005)'!$J85:$M85)</f>
        <v>1761.353162332907</v>
      </c>
      <c r="M90" s="261">
        <f>+'PIB_Trimestriel_Brut (2005)'!M85*'PIB_Annuel (2016)'!$K559/SUM('PIB_Trimestriel_Brut (2005)'!$J85:$M85)</f>
        <v>1591.5072071727243</v>
      </c>
      <c r="N90" s="261">
        <f>+'PIB_Trimestriel_Brut (2005)'!N85*'PIB_Annuel (2016)'!$L559/SUM('PIB_Trimestriel_Brut (2005)'!$N85:$Q85)</f>
        <v>1705.9639782162831</v>
      </c>
      <c r="O90" s="261">
        <f>+'PIB_Trimestriel_Brut (2005)'!O85*'PIB_Annuel (2016)'!$L559/SUM('PIB_Trimestriel_Brut (2005)'!$N85:$Q85)</f>
        <v>1804.2852439493734</v>
      </c>
      <c r="P90" s="261">
        <f>+'PIB_Trimestriel_Brut (2005)'!P85*'PIB_Annuel (2016)'!$L559/SUM('PIB_Trimestriel_Brut (2005)'!$N85:$Q85)</f>
        <v>1870.3003328695365</v>
      </c>
      <c r="Q90" s="261">
        <f>+'PIB_Trimestriel_Brut (2005)'!Q85*'PIB_Annuel (2016)'!$L559/SUM('PIB_Trimestriel_Brut (2005)'!$N85:$Q85)</f>
        <v>1774.9385305655453</v>
      </c>
      <c r="R90" s="261">
        <f>+'PIB_Trimestriel_Brut (2005)'!R85*'PIB_Annuel (2016)'!$M559/SUM('PIB_Trimestriel_Brut (2005)'!$R85:$U85)</f>
        <v>1811.8329859457224</v>
      </c>
      <c r="S90" s="261">
        <f>+'PIB_Trimestriel_Brut (2005)'!S85*'PIB_Annuel (2016)'!$M559/SUM('PIB_Trimestriel_Brut (2005)'!$R85:$U85)</f>
        <v>1924.9418015578992</v>
      </c>
      <c r="T90" s="261">
        <f>+'PIB_Trimestriel_Brut (2005)'!T85*'PIB_Annuel (2016)'!$M559/SUM('PIB_Trimestriel_Brut (2005)'!$R85:$U85)</f>
        <v>1999.2617074499574</v>
      </c>
      <c r="U90" s="261">
        <f>+'PIB_Trimestriel_Brut (2005)'!U85*'PIB_Annuel (2016)'!$M559/SUM('PIB_Trimestriel_Brut (2005)'!$R85:$U85)</f>
        <v>1976.1477371161302</v>
      </c>
      <c r="V90" s="261">
        <f>+'PIB_Trimestriel_Brut (2005)'!V85*'PIB_Annuel (2016)'!$N559/SUM('PIB_Trimestriel_Brut (2005)'!$V85:$Y85)</f>
        <v>1982.995881353</v>
      </c>
      <c r="W90" s="261">
        <f>+'PIB_Trimestriel_Brut (2005)'!W85*'PIB_Annuel (2016)'!$N559/SUM('PIB_Trimestriel_Brut (2005)'!$V85:$Y85)</f>
        <v>2081.6183295818578</v>
      </c>
      <c r="X90" s="261">
        <f>+'PIB_Trimestriel_Brut (2005)'!X85*'PIB_Annuel (2016)'!$N559/SUM('PIB_Trimestriel_Brut (2005)'!$V85:$Y85)</f>
        <v>2092.7018021313843</v>
      </c>
      <c r="Y90" s="261">
        <f>+'PIB_Trimestriel_Brut (2005)'!Y85*'PIB_Annuel (2016)'!$N559/SUM('PIB_Trimestriel_Brut (2005)'!$V85:$Y85)</f>
        <v>1971.0310354162427</v>
      </c>
      <c r="Z90" s="261">
        <f>+'PIB_Trimestriel_Brut (2005)'!Z85*'PIB_Annuel (2016)'!$O559/SUM('PIB_Trimestriel_Brut (2005)'!$Z85:$AC85)</f>
        <v>2022.922828407138</v>
      </c>
      <c r="AA90" s="261">
        <f>+'PIB_Trimestriel_Brut (2005)'!AA85*'PIB_Annuel (2016)'!$O559/SUM('PIB_Trimestriel_Brut (2005)'!$Z85:$AC85)</f>
        <v>2141.2255580530414</v>
      </c>
      <c r="AB90" s="261">
        <f>+'PIB_Trimestriel_Brut (2005)'!AB85*'PIB_Annuel (2016)'!$O559/SUM('PIB_Trimestriel_Brut (2005)'!$Z85:$AC85)</f>
        <v>2161.5028171850868</v>
      </c>
      <c r="AC90" s="261">
        <f>+'PIB_Trimestriel_Brut (2005)'!AC85*'PIB_Annuel (2016)'!$O559/SUM('PIB_Trimestriel_Brut (2005)'!$Z85:$AC85)</f>
        <v>2092.5832550984587</v>
      </c>
      <c r="AD90" s="261">
        <f>+'PIB_Trimestriel_Brut (2005)'!AD85*'PIB_Annuel (2016)'!$P559/SUM('PIB_Trimestriel_Brut (2005)'!$AD85:$AG85)</f>
        <v>2107.6663479670647</v>
      </c>
      <c r="AE90" s="261">
        <f>+'PIB_Trimestriel_Brut (2005)'!AE85*'PIB_Annuel (2016)'!$P559/SUM('PIB_Trimestriel_Brut (2005)'!$AD85:$AG85)</f>
        <v>2242.0733364789467</v>
      </c>
      <c r="AF90" s="261">
        <f>+'PIB_Trimestriel_Brut (2005)'!AF85*'PIB_Annuel (2016)'!$P559/SUM('PIB_Trimestriel_Brut (2005)'!$AD85:$AG85)</f>
        <v>2249.7644824361391</v>
      </c>
      <c r="AG90" s="261">
        <f>+'PIB_Trimestriel_Brut (2005)'!AG85*'PIB_Annuel (2016)'!$P559/SUM('PIB_Trimestriel_Brut (2005)'!$AD85:$AG85)</f>
        <v>2245.8528936061302</v>
      </c>
      <c r="AH90" s="261">
        <f>+'PIB_Trimestriel_Brut (2005)'!AH85*'PIB_Annuel (2016)'!$Q559/SUM('PIB_Trimestriel_Brut (2005)'!$AH85:$AK85)</f>
        <v>2231.4671849610786</v>
      </c>
      <c r="AI90" s="261">
        <f>+'PIB_Trimestriel_Brut (2005)'!AI85*'PIB_Annuel (2016)'!$Q559/SUM('PIB_Trimestriel_Brut (2005)'!$AH85:$AK85)</f>
        <v>2331.2777017177123</v>
      </c>
      <c r="AJ90" s="261">
        <f>+'PIB_Trimestriel_Brut (2005)'!AJ85*'PIB_Annuel (2016)'!$Q559/SUM('PIB_Trimestriel_Brut (2005)'!$AH85:$AK85)</f>
        <v>2418.3650815752162</v>
      </c>
      <c r="AK90" s="261">
        <f>+'PIB_Trimestriel_Brut (2005)'!AK85*'PIB_Annuel (2016)'!$Q559/SUM('PIB_Trimestriel_Brut (2005)'!$AH85:$AK85)</f>
        <v>2281.9643857859196</v>
      </c>
      <c r="AL90" s="261">
        <f>+'PIB_Trimestriel_Brut (2005)'!AL85*'PIB_Annuel (2016)'!$R559/SUM('PIB_Trimestriel_Brut (2005)'!$AL85:$AO85)</f>
        <v>2398.0221261101883</v>
      </c>
      <c r="AM90" s="261">
        <f>+'PIB_Trimestriel_Brut (2005)'!AM85*'PIB_Annuel (2016)'!$R559/SUM('PIB_Trimestriel_Brut (2005)'!$AL85:$AO85)</f>
        <v>2716.0473858303926</v>
      </c>
      <c r="AN90" s="261">
        <f>+'PIB_Trimestriel_Brut (2005)'!AN85*'PIB_Annuel (2016)'!$R559/SUM('PIB_Trimestriel_Brut (2005)'!$AL85:$AO85)</f>
        <v>2628.0700445773741</v>
      </c>
      <c r="AO90" s="261">
        <f>+'PIB_Trimestriel_Brut (2005)'!AO85*'PIB_Annuel (2016)'!$R559/SUM('PIB_Trimestriel_Brut (2005)'!$AL85:$AO85)</f>
        <v>2536.4430322254739</v>
      </c>
      <c r="AP90" s="261">
        <f>+'PIB_Trimestriel_Brut (2005)'!AP85*'PIB_Annuel (2016)'!$S559/SUM('PIB_Trimestriel_Brut (2005)'!$AP85:$AS85)</f>
        <v>2597.1169518819302</v>
      </c>
      <c r="AQ90" s="261">
        <f>+'PIB_Trimestriel_Brut (2005)'!AQ85*'PIB_Annuel (2016)'!$S559/SUM('PIB_Trimestriel_Brut (2005)'!$AP85:$AS85)</f>
        <v>2866.7715786410458</v>
      </c>
      <c r="AR90" s="261">
        <f>+'PIB_Trimestriel_Brut (2005)'!AR85*'PIB_Annuel (2016)'!$S559/SUM('PIB_Trimestriel_Brut (2005)'!$AP85:$AS85)</f>
        <v>2858.0807249867053</v>
      </c>
      <c r="AS90" s="261">
        <f>+'PIB_Trimestriel_Brut (2005)'!AS85*'PIB_Annuel (2016)'!$S559/SUM('PIB_Trimestriel_Brut (2005)'!$AP85:$AS85)</f>
        <v>2772.1763878048773</v>
      </c>
      <c r="AT90" s="261">
        <f>+'PIB_Trimestriel_Brut (2005)'!AT85*'PIB_Annuel (2016)'!$T559/SUM('PIB_Trimestriel_Brut (2005)'!$AT85:$AW85)</f>
        <v>2668.9268930236476</v>
      </c>
      <c r="AU90" s="261">
        <f>+'PIB_Trimestriel_Brut (2005)'!AU85*'PIB_Annuel (2016)'!$T559/SUM('PIB_Trimestriel_Brut (2005)'!$AT85:$AW85)</f>
        <v>2921.1710997009523</v>
      </c>
      <c r="AV90" s="261">
        <f>+'PIB_Trimestriel_Brut (2005)'!AV85*'PIB_Annuel (2016)'!$T559/SUM('PIB_Trimestriel_Brut (2005)'!$AT85:$AW85)</f>
        <v>2948.3830510453154</v>
      </c>
      <c r="AW90" s="261">
        <f>+'PIB_Trimestriel_Brut (2005)'!AW85*'PIB_Annuel (2016)'!$T559/SUM('PIB_Trimestriel_Brut (2005)'!$AT85:$AW85)</f>
        <v>2931.454178332091</v>
      </c>
      <c r="AX90" s="261">
        <f>+'PIB_Trimestriel_Brut (2005)'!AX85*'PIB_Annuel (2016)'!$U559/SUM('PIB_Trimestriel_Brut (2005)'!$AX85:$BA85)</f>
        <v>2818.4426356927493</v>
      </c>
      <c r="AY90" s="261">
        <f>+'PIB_Trimestriel_Brut (2005)'!AY85*'PIB_Annuel (2016)'!$U559/SUM('PIB_Trimestriel_Brut (2005)'!$AX85:$BA85)</f>
        <v>3096.9180937483911</v>
      </c>
      <c r="AZ90" s="261">
        <f>+'PIB_Trimestriel_Brut (2005)'!AZ85*'PIB_Annuel (2016)'!$U559/SUM('PIB_Trimestriel_Brut (2005)'!$AX85:$BA85)</f>
        <v>3186.6083216444786</v>
      </c>
      <c r="BA90" s="261">
        <f>+'PIB_Trimestriel_Brut (2005)'!BA85*'PIB_Annuel (2016)'!$U559/SUM('PIB_Trimestriel_Brut (2005)'!$AX85:$BA85)</f>
        <v>3070.9070944315145</v>
      </c>
      <c r="BB90" s="261">
        <f>+'PIB_Trimestriel_Brut (2005)'!BB85*'PIB_Annuel (2016)'!$V559/SUM('PIB_Trimestriel_Brut (2005)'!$BB85:$BE85)</f>
        <v>3138.6540579939001</v>
      </c>
      <c r="BC90" s="261">
        <f>+'PIB_Trimestriel_Brut (2005)'!BC85*'PIB_Annuel (2016)'!$V559/SUM('PIB_Trimestriel_Brut (2005)'!$BB85:$BE85)</f>
        <v>3404.1526858503294</v>
      </c>
      <c r="BD90" s="261">
        <f>+'PIB_Trimestriel_Brut (2005)'!BD85*'PIB_Annuel (2016)'!$V559/SUM('PIB_Trimestriel_Brut (2005)'!$BB85:$BE85)</f>
        <v>3276.7631739437088</v>
      </c>
      <c r="BE90" s="261">
        <f>+'PIB_Trimestriel_Brut (2005)'!BE85*'PIB_Annuel (2016)'!$V559/SUM('PIB_Trimestriel_Brut (2005)'!$BB85:$BE85)</f>
        <v>3156.3406314016206</v>
      </c>
      <c r="BF90" s="261">
        <f>+'PIB_Trimestriel_Brut (2005)'!BF85*'PIB_Annuel (2016)'!$W559/SUM('PIB_Trimestriel_Brut (2005)'!$BF85:$BI85)</f>
        <v>3250.582732333859</v>
      </c>
      <c r="BG90" s="261">
        <f>+'PIB_Trimestriel_Brut (2005)'!BG85*'PIB_Annuel (2016)'!$W559/SUM('PIB_Trimestriel_Brut (2005)'!$BF85:$BI85)</f>
        <v>3578.3195274168002</v>
      </c>
      <c r="BH90" s="261">
        <f>+'PIB_Trimestriel_Brut (2005)'!BH85*'PIB_Annuel (2016)'!$W559/SUM('PIB_Trimestriel_Brut (2005)'!$BF85:$BI85)</f>
        <v>3627.4139467829359</v>
      </c>
      <c r="BI90" s="261">
        <f>+'PIB_Trimestriel_Brut (2005)'!BI85*'PIB_Annuel (2016)'!$W559/SUM('PIB_Trimestriel_Brut (2005)'!$BF85:$BI85)</f>
        <v>3494.3514623203055</v>
      </c>
      <c r="BJ90" s="261">
        <f>+'PIB_Trimestriel_Brut (2005)'!BJ85*'PIB_Annuel (2016)'!$X559/SUM('PIB_Trimestriel_Brut (2005)'!$BJ85:$BM85)</f>
        <v>3511.6060833369938</v>
      </c>
      <c r="BK90" s="261">
        <f>+'PIB_Trimestriel_Brut (2005)'!BK85*'PIB_Annuel (2016)'!$X559/SUM('PIB_Trimestriel_Brut (2005)'!$BJ85:$BM85)</f>
        <v>3868.9558851844076</v>
      </c>
      <c r="BL90" s="261">
        <f>+'PIB_Trimestriel_Brut (2005)'!BL85*'PIB_Annuel (2016)'!$X559/SUM('PIB_Trimestriel_Brut (2005)'!$BJ85:$BM85)</f>
        <v>3736.4308505683898</v>
      </c>
      <c r="BM90" s="261">
        <f>+'PIB_Trimestriel_Brut (2005)'!BM85*'PIB_Annuel (2016)'!$X559/SUM('PIB_Trimestriel_Brut (2005)'!$BJ85:$BM85)</f>
        <v>3953.8184322178804</v>
      </c>
      <c r="BN90" s="261">
        <f>+'PIB_Trimestriel_Brut (2005)'!BN85*'PIB_Annuel (2016)'!$Y559/SUM('PIB_Trimestriel_Brut (2005)'!$BN85:$BQ85)</f>
        <v>3838.5784787909261</v>
      </c>
      <c r="BO90" s="261">
        <f>+'PIB_Trimestriel_Brut (2005)'!BO85*'PIB_Annuel (2016)'!$Y559/SUM('PIB_Trimestriel_Brut (2005)'!$BN85:$BQ85)</f>
        <v>4275.755546550271</v>
      </c>
      <c r="BP90" s="261">
        <f>+'PIB_Trimestriel_Brut (2005)'!BP85*'PIB_Annuel (2016)'!$Y559/SUM('PIB_Trimestriel_Brut (2005)'!$BN85:$BQ85)</f>
        <v>4235.6318392164967</v>
      </c>
      <c r="BQ90" s="261">
        <f>+'PIB_Trimestriel_Brut (2005)'!BQ85*'PIB_Annuel (2016)'!$Y559/SUM('PIB_Trimestriel_Brut (2005)'!$BN85:$BQ85)</f>
        <v>3896.0535685694431</v>
      </c>
      <c r="BR90" s="261">
        <f>+'PIB_Trimestriel_Brut (2005)'!BR85*'PIB_Annuel (2016)'!$Z559/SUM('PIB_Trimestriel_Brut (2005)'!$BR85:$BU85)</f>
        <v>4022.2931454768514</v>
      </c>
      <c r="BS90" s="261">
        <f>+'PIB_Trimestriel_Brut (2005)'!BS85*'PIB_Annuel (2016)'!$Z559/SUM('PIB_Trimestriel_Brut (2005)'!$BR85:$BU85)</f>
        <v>4298.968824823387</v>
      </c>
      <c r="BT90" s="261">
        <f>+'PIB_Trimestriel_Brut (2005)'!BT85*'PIB_Annuel (2016)'!$Z559/SUM('PIB_Trimestriel_Brut (2005)'!$BR85:$BU85)</f>
        <v>4108.5293201476134</v>
      </c>
      <c r="BU90" s="261">
        <f>+'PIB_Trimestriel_Brut (2005)'!BU85*'PIB_Annuel (2016)'!$Z559/SUM('PIB_Trimestriel_Brut (2005)'!$BR85:$BU85)</f>
        <v>4186.3117095521457</v>
      </c>
      <c r="BV90" s="183">
        <v>4201.2751674961319</v>
      </c>
      <c r="BW90" s="183">
        <v>4307.0663088354713</v>
      </c>
      <c r="BX90" s="183">
        <v>4266.5004224585291</v>
      </c>
      <c r="BY90" s="183">
        <v>4633.5101012098685</v>
      </c>
      <c r="BZ90" s="176">
        <v>4352.090233966931</v>
      </c>
      <c r="CA90" s="176">
        <v>4762.3682071267804</v>
      </c>
      <c r="CB90" s="176">
        <v>4682.1553671570027</v>
      </c>
      <c r="CC90" s="176">
        <v>4760.2771917492855</v>
      </c>
      <c r="CD90" s="176">
        <v>4449.1422251300746</v>
      </c>
      <c r="CE90" s="176">
        <v>5139.5840982703839</v>
      </c>
      <c r="CF90" s="176">
        <v>4963.2085673390802</v>
      </c>
      <c r="CG90" s="176">
        <v>5145.6011092604622</v>
      </c>
      <c r="CH90" s="176">
        <v>4717.7750667985301</v>
      </c>
      <c r="CI90" s="176">
        <v>5079.7084579390548</v>
      </c>
      <c r="CJ90" s="176">
        <v>4957.0768447303963</v>
      </c>
      <c r="CK90" s="176">
        <v>5314.1586305320179</v>
      </c>
      <c r="CL90" s="176">
        <v>4904.8664198601891</v>
      </c>
    </row>
    <row r="91" spans="1:90" ht="15" thickTop="1" x14ac:dyDescent="0.3">
      <c r="A91" s="169" t="s">
        <v>248</v>
      </c>
      <c r="B91" s="259">
        <f>+'PIB_Trimestriel_Brut (2005)'!B86*'PIB_Annuel (2016)'!$I560/SUM('PIB_Trimestriel_Brut (2005)'!$B86:$E86)</f>
        <v>1159.9403939237934</v>
      </c>
      <c r="C91" s="259">
        <f>+'PIB_Trimestriel_Brut (2005)'!C86*'PIB_Annuel (2016)'!$I560/SUM('PIB_Trimestriel_Brut (2005)'!$B86:$E86)</f>
        <v>1315.281723198699</v>
      </c>
      <c r="D91" s="259">
        <f>+'PIB_Trimestriel_Brut (2005)'!D86*'PIB_Annuel (2016)'!$I560/SUM('PIB_Trimestriel_Brut (2005)'!$B86:$E86)</f>
        <v>1260.7112838987064</v>
      </c>
      <c r="E91" s="259">
        <f>+'PIB_Trimestriel_Brut (2005)'!E86*'PIB_Annuel (2016)'!$I560/SUM('PIB_Trimestriel_Brut (2005)'!$B86:$E86)</f>
        <v>1221.8642555177801</v>
      </c>
      <c r="F91" s="259">
        <f>+'PIB_Trimestriel_Brut (2005)'!F86*'PIB_Annuel (2016)'!$J560/SUM('PIB_Trimestriel_Brut (2005)'!$F86:$I86)</f>
        <v>1226.7484725953509</v>
      </c>
      <c r="G91" s="259">
        <f>+'PIB_Trimestriel_Brut (2005)'!G86*'PIB_Annuel (2016)'!$J560/SUM('PIB_Trimestriel_Brut (2005)'!$F86:$I86)</f>
        <v>1363.0014088248572</v>
      </c>
      <c r="H91" s="259">
        <f>+'PIB_Trimestriel_Brut (2005)'!H86*'PIB_Annuel (2016)'!$J560/SUM('PIB_Trimestriel_Brut (2005)'!$F86:$I86)</f>
        <v>1362.7226128969237</v>
      </c>
      <c r="I91" s="259">
        <f>+'PIB_Trimestriel_Brut (2005)'!I86*'PIB_Annuel (2016)'!$J560/SUM('PIB_Trimestriel_Brut (2005)'!$F86:$I86)</f>
        <v>1317.9066391311635</v>
      </c>
      <c r="J91" s="259">
        <f>+'PIB_Trimestriel_Brut (2005)'!J86*'PIB_Annuel (2016)'!$K560/SUM('PIB_Trimestriel_Brut (2005)'!$J86:$M86)</f>
        <v>1327.9367687823803</v>
      </c>
      <c r="K91" s="259">
        <f>+'PIB_Trimestriel_Brut (2005)'!K86*'PIB_Annuel (2016)'!$K560/SUM('PIB_Trimestriel_Brut (2005)'!$J86:$M86)</f>
        <v>1496.4913755679033</v>
      </c>
      <c r="L91" s="259">
        <f>+'PIB_Trimestriel_Brut (2005)'!L86*'PIB_Annuel (2016)'!$K560/SUM('PIB_Trimestriel_Brut (2005)'!$J86:$M86)</f>
        <v>1467.7842685471117</v>
      </c>
      <c r="M91" s="259">
        <f>+'PIB_Trimestriel_Brut (2005)'!M86*'PIB_Annuel (2016)'!$K560/SUM('PIB_Trimestriel_Brut (2005)'!$J86:$M86)</f>
        <v>1371.9060893225758</v>
      </c>
      <c r="N91" s="259">
        <f>+'PIB_Trimestriel_Brut (2005)'!N86*'PIB_Annuel (2016)'!$L560/SUM('PIB_Trimestriel_Brut (2005)'!$N86:$Q86)</f>
        <v>1447.9741770242431</v>
      </c>
      <c r="O91" s="259">
        <f>+'PIB_Trimestriel_Brut (2005)'!O86*'PIB_Annuel (2016)'!$L560/SUM('PIB_Trimestriel_Brut (2005)'!$N86:$Q86)</f>
        <v>1585.1544572819428</v>
      </c>
      <c r="P91" s="259">
        <f>+'PIB_Trimestriel_Brut (2005)'!P86*'PIB_Annuel (2016)'!$L560/SUM('PIB_Trimestriel_Brut (2005)'!$N86:$Q86)</f>
        <v>1605.8725515043925</v>
      </c>
      <c r="Q91" s="259">
        <f>+'PIB_Trimestriel_Brut (2005)'!Q86*'PIB_Annuel (2016)'!$L560/SUM('PIB_Trimestriel_Brut (2005)'!$N86:$Q86)</f>
        <v>1555.0984402933275</v>
      </c>
      <c r="R91" s="259">
        <f>+'PIB_Trimestriel_Brut (2005)'!R86*'PIB_Annuel (2016)'!$M560/SUM('PIB_Trimestriel_Brut (2005)'!$R86:$U86)</f>
        <v>1555.8041588954588</v>
      </c>
      <c r="S91" s="259">
        <f>+'PIB_Trimestriel_Brut (2005)'!S86*'PIB_Annuel (2016)'!$M560/SUM('PIB_Trimestriel_Brut (2005)'!$R86:$U86)</f>
        <v>1700.6732249642118</v>
      </c>
      <c r="T91" s="259">
        <f>+'PIB_Trimestriel_Brut (2005)'!T86*'PIB_Annuel (2016)'!$M560/SUM('PIB_Trimestriel_Brut (2005)'!$R86:$U86)</f>
        <v>1708.5134932393887</v>
      </c>
      <c r="U91" s="259">
        <f>+'PIB_Trimestriel_Brut (2005)'!U86*'PIB_Annuel (2016)'!$M560/SUM('PIB_Trimestriel_Brut (2005)'!$R86:$U86)</f>
        <v>1710.4798659583255</v>
      </c>
      <c r="V91" s="259">
        <f>+'PIB_Trimestriel_Brut (2005)'!V86*'PIB_Annuel (2016)'!$N560/SUM('PIB_Trimestriel_Brut (2005)'!$V86:$Y86)</f>
        <v>1685.6191507302165</v>
      </c>
      <c r="W91" s="259">
        <f>+'PIB_Trimestriel_Brut (2005)'!W86*'PIB_Annuel (2016)'!$N560/SUM('PIB_Trimestriel_Brut (2005)'!$V86:$Y86)</f>
        <v>1817.2509597852979</v>
      </c>
      <c r="X91" s="259">
        <f>+'PIB_Trimestriel_Brut (2005)'!X86*'PIB_Annuel (2016)'!$N560/SUM('PIB_Trimestriel_Brut (2005)'!$V86:$Y86)</f>
        <v>1800.2940723446004</v>
      </c>
      <c r="Y91" s="259">
        <f>+'PIB_Trimestriel_Brut (2005)'!Y86*'PIB_Annuel (2016)'!$N560/SUM('PIB_Trimestriel_Brut (2005)'!$V86:$Y86)</f>
        <v>1733.5806091457462</v>
      </c>
      <c r="Z91" s="259">
        <f>+'PIB_Trimestriel_Brut (2005)'!Z86*'PIB_Annuel (2016)'!$O560/SUM('PIB_Trimestriel_Brut (2005)'!$Z86:$AC86)</f>
        <v>1758.7158987359021</v>
      </c>
      <c r="AA91" s="259">
        <f>+'PIB_Trimestriel_Brut (2005)'!AA86*'PIB_Annuel (2016)'!$O560/SUM('PIB_Trimestriel_Brut (2005)'!$Z86:$AC86)</f>
        <v>1840.8594364505589</v>
      </c>
      <c r="AB91" s="259">
        <f>+'PIB_Trimestriel_Brut (2005)'!AB86*'PIB_Annuel (2016)'!$O560/SUM('PIB_Trimestriel_Brut (2005)'!$Z86:$AC86)</f>
        <v>1897.1642240229144</v>
      </c>
      <c r="AC91" s="259">
        <f>+'PIB_Trimestriel_Brut (2005)'!AC86*'PIB_Annuel (2016)'!$O560/SUM('PIB_Trimestriel_Brut (2005)'!$Z86:$AC86)</f>
        <v>1821.8273193058246</v>
      </c>
      <c r="AD91" s="259">
        <f>+'PIB_Trimestriel_Brut (2005)'!AD86*'PIB_Annuel (2016)'!$P560/SUM('PIB_Trimestriel_Brut (2005)'!$AD86:$AG86)</f>
        <v>1859.1688185246032</v>
      </c>
      <c r="AE91" s="259">
        <f>+'PIB_Trimestriel_Brut (2005)'!AE86*'PIB_Annuel (2016)'!$P560/SUM('PIB_Trimestriel_Brut (2005)'!$AD86:$AG86)</f>
        <v>1968.4107390533254</v>
      </c>
      <c r="AF91" s="259">
        <f>+'PIB_Trimestriel_Brut (2005)'!AF86*'PIB_Annuel (2016)'!$P560/SUM('PIB_Trimestriel_Brut (2005)'!$AD86:$AG86)</f>
        <v>1956.9179279297539</v>
      </c>
      <c r="AG91" s="259">
        <f>+'PIB_Trimestriel_Brut (2005)'!AG86*'PIB_Annuel (2016)'!$P560/SUM('PIB_Trimestriel_Brut (2005)'!$AD86:$AG86)</f>
        <v>1977.0509790725403</v>
      </c>
      <c r="AH91" s="259">
        <f>+'PIB_Trimestriel_Brut (2005)'!AH86*'PIB_Annuel (2016)'!$Q560/SUM('PIB_Trimestriel_Brut (2005)'!$AH86:$AK86)</f>
        <v>1955.0749757440235</v>
      </c>
      <c r="AI91" s="259">
        <f>+'PIB_Trimestriel_Brut (2005)'!AI86*'PIB_Annuel (2016)'!$Q560/SUM('PIB_Trimestriel_Brut (2005)'!$AH86:$AK86)</f>
        <v>2068.3890779697522</v>
      </c>
      <c r="AJ91" s="259">
        <f>+'PIB_Trimestriel_Brut (2005)'!AJ86*'PIB_Annuel (2016)'!$Q560/SUM('PIB_Trimestriel_Brut (2005)'!$AH86:$AK86)</f>
        <v>2080.2792116486039</v>
      </c>
      <c r="AK91" s="259">
        <f>+'PIB_Trimestriel_Brut (2005)'!AK86*'PIB_Annuel (2016)'!$Q560/SUM('PIB_Trimestriel_Brut (2005)'!$AH86:$AK86)</f>
        <v>2005.9615949162278</v>
      </c>
      <c r="AL91" s="259">
        <f>+'PIB_Trimestriel_Brut (2005)'!AL86*'PIB_Annuel (2016)'!$R560/SUM('PIB_Trimestriel_Brut (2005)'!$AL86:$AO86)</f>
        <v>2114.937951207578</v>
      </c>
      <c r="AM91" s="259">
        <f>+'PIB_Trimestriel_Brut (2005)'!AM86*'PIB_Annuel (2016)'!$R560/SUM('PIB_Trimestriel_Brut (2005)'!$AL86:$AO86)</f>
        <v>2378.9852526081299</v>
      </c>
      <c r="AN91" s="259">
        <f>+'PIB_Trimestriel_Brut (2005)'!AN86*'PIB_Annuel (2016)'!$R560/SUM('PIB_Trimestriel_Brut (2005)'!$AL86:$AO86)</f>
        <v>2249.4015922777153</v>
      </c>
      <c r="AO91" s="259">
        <f>+'PIB_Trimestriel_Brut (2005)'!AO86*'PIB_Annuel (2016)'!$R560/SUM('PIB_Trimestriel_Brut (2005)'!$AL86:$AO86)</f>
        <v>2170.4734872069284</v>
      </c>
      <c r="AP91" s="259">
        <f>+'PIB_Trimestriel_Brut (2005)'!AP86*'PIB_Annuel (2016)'!$S560/SUM('PIB_Trimestriel_Brut (2005)'!$AP86:$AS86)</f>
        <v>2306.1524627894596</v>
      </c>
      <c r="AQ91" s="259">
        <f>+'PIB_Trimestriel_Brut (2005)'!AQ86*'PIB_Annuel (2016)'!$S560/SUM('PIB_Trimestriel_Brut (2005)'!$AP86:$AS86)</f>
        <v>2493.7321048701137</v>
      </c>
      <c r="AR91" s="259">
        <f>+'PIB_Trimestriel_Brut (2005)'!AR86*'PIB_Annuel (2016)'!$S560/SUM('PIB_Trimestriel_Brut (2005)'!$AP86:$AS86)</f>
        <v>2452.171811905132</v>
      </c>
      <c r="AS91" s="259">
        <f>+'PIB_Trimestriel_Brut (2005)'!AS86*'PIB_Annuel (2016)'!$S560/SUM('PIB_Trimestriel_Brut (2005)'!$AP86:$AS86)</f>
        <v>2362.8098753405479</v>
      </c>
      <c r="AT91" s="259">
        <f>+'PIB_Trimestriel_Brut (2005)'!AT86*'PIB_Annuel (2016)'!$T560/SUM('PIB_Trimestriel_Brut (2005)'!$AT86:$AW86)</f>
        <v>2371.5928863450767</v>
      </c>
      <c r="AU91" s="259">
        <f>+'PIB_Trimestriel_Brut (2005)'!AU86*'PIB_Annuel (2016)'!$T560/SUM('PIB_Trimestriel_Brut (2005)'!$AT86:$AW86)</f>
        <v>2537.2635993376421</v>
      </c>
      <c r="AV91" s="259">
        <f>+'PIB_Trimestriel_Brut (2005)'!AV86*'PIB_Annuel (2016)'!$T560/SUM('PIB_Trimestriel_Brut (2005)'!$AT86:$AW86)</f>
        <v>2544.9242848531057</v>
      </c>
      <c r="AW91" s="259">
        <f>+'PIB_Trimestriel_Brut (2005)'!AW86*'PIB_Annuel (2016)'!$T560/SUM('PIB_Trimestriel_Brut (2005)'!$AT86:$AW86)</f>
        <v>2462.7741024409288</v>
      </c>
      <c r="AX91" s="259">
        <f>+'PIB_Trimestriel_Brut (2005)'!AX86*'PIB_Annuel (2016)'!$U560/SUM('PIB_Trimestriel_Brut (2005)'!$AX86:$BA86)</f>
        <v>2502.7032872781597</v>
      </c>
      <c r="AY91" s="259">
        <f>+'PIB_Trimestriel_Brut (2005)'!AY86*'PIB_Annuel (2016)'!$U560/SUM('PIB_Trimestriel_Brut (2005)'!$AX86:$BA86)</f>
        <v>2687.4493548621886</v>
      </c>
      <c r="AZ91" s="259">
        <f>+'PIB_Trimestriel_Brut (2005)'!AZ86*'PIB_Annuel (2016)'!$U560/SUM('PIB_Trimestriel_Brut (2005)'!$AX86:$BA86)</f>
        <v>2679.1159541281377</v>
      </c>
      <c r="BA91" s="259">
        <f>+'PIB_Trimestriel_Brut (2005)'!BA86*'PIB_Annuel (2016)'!$U560/SUM('PIB_Trimestriel_Brut (2005)'!$AX86:$BA86)</f>
        <v>2563.5381185320648</v>
      </c>
      <c r="BB91" s="259">
        <f>+'PIB_Trimestriel_Brut (2005)'!BB86*'PIB_Annuel (2016)'!$V560/SUM('PIB_Trimestriel_Brut (2005)'!$BB86:$BE86)</f>
        <v>2717.5923783331473</v>
      </c>
      <c r="BC91" s="259">
        <f>+'PIB_Trimestriel_Brut (2005)'!BC86*'PIB_Annuel (2016)'!$V560/SUM('PIB_Trimestriel_Brut (2005)'!$BB86:$BE86)</f>
        <v>2880.6777094627987</v>
      </c>
      <c r="BD91" s="259">
        <f>+'PIB_Trimestriel_Brut (2005)'!BD86*'PIB_Annuel (2016)'!$V560/SUM('PIB_Trimestriel_Brut (2005)'!$BB86:$BE86)</f>
        <v>2814.2261288340169</v>
      </c>
      <c r="BE91" s="259">
        <f>+'PIB_Trimestriel_Brut (2005)'!BE86*'PIB_Annuel (2016)'!$V560/SUM('PIB_Trimestriel_Brut (2005)'!$BB86:$BE86)</f>
        <v>2676.1970982734042</v>
      </c>
      <c r="BF91" s="259">
        <f>+'PIB_Trimestriel_Brut (2005)'!BF86*'PIB_Annuel (2016)'!$W560/SUM('PIB_Trimestriel_Brut (2005)'!$BF86:$BI86)</f>
        <v>2818.3824491215432</v>
      </c>
      <c r="BG91" s="259">
        <f>+'PIB_Trimestriel_Brut (2005)'!BG86*'PIB_Annuel (2016)'!$W560/SUM('PIB_Trimestriel_Brut (2005)'!$BF86:$BI86)</f>
        <v>3106.0232533389867</v>
      </c>
      <c r="BH91" s="259">
        <f>+'PIB_Trimestriel_Brut (2005)'!BH86*'PIB_Annuel (2016)'!$W560/SUM('PIB_Trimestriel_Brut (2005)'!$BF86:$BI86)</f>
        <v>3036.0937905763458</v>
      </c>
      <c r="BI91" s="259">
        <f>+'PIB_Trimestriel_Brut (2005)'!BI86*'PIB_Annuel (2016)'!$W560/SUM('PIB_Trimestriel_Brut (2005)'!$BF86:$BI86)</f>
        <v>2947.0956979783509</v>
      </c>
      <c r="BJ91" s="259">
        <f>+'PIB_Trimestriel_Brut (2005)'!BJ86*'PIB_Annuel (2016)'!$X560/SUM('PIB_Trimestriel_Brut (2005)'!$BJ86:$BM86)</f>
        <v>3090.4338679073621</v>
      </c>
      <c r="BK91" s="259">
        <f>+'PIB_Trimestriel_Brut (2005)'!BK86*'PIB_Annuel (2016)'!$X560/SUM('PIB_Trimestriel_Brut (2005)'!$BJ86:$BM86)</f>
        <v>3308.5219938396704</v>
      </c>
      <c r="BL91" s="259">
        <f>+'PIB_Trimestriel_Brut (2005)'!BL86*'PIB_Annuel (2016)'!$X560/SUM('PIB_Trimestriel_Brut (2005)'!$BJ86:$BM86)</f>
        <v>3230.837601734368</v>
      </c>
      <c r="BM91" s="259">
        <f>+'PIB_Trimestriel_Brut (2005)'!BM86*'PIB_Annuel (2016)'!$X560/SUM('PIB_Trimestriel_Brut (2005)'!$BJ86:$BM86)</f>
        <v>3274.4950262317229</v>
      </c>
      <c r="BN91" s="259">
        <f>+'PIB_Trimestriel_Brut (2005)'!BN86*'PIB_Annuel (2016)'!$Y560/SUM('PIB_Trimestriel_Brut (2005)'!$BN86:$BQ86)</f>
        <v>3309.6888787799148</v>
      </c>
      <c r="BO91" s="259">
        <f>+'PIB_Trimestriel_Brut (2005)'!BO86*'PIB_Annuel (2016)'!$Y560/SUM('PIB_Trimestriel_Brut (2005)'!$BN86:$BQ86)</f>
        <v>3624.2717205560543</v>
      </c>
      <c r="BP91" s="259">
        <f>+'PIB_Trimestriel_Brut (2005)'!BP86*'PIB_Annuel (2016)'!$Y560/SUM('PIB_Trimestriel_Brut (2005)'!$BN86:$BQ86)</f>
        <v>3608.2725274116228</v>
      </c>
      <c r="BQ91" s="259">
        <f>+'PIB_Trimestriel_Brut (2005)'!BQ86*'PIB_Annuel (2016)'!$Y560/SUM('PIB_Trimestriel_Brut (2005)'!$BN86:$BQ86)</f>
        <v>3370.2707203675304</v>
      </c>
      <c r="BR91" s="259">
        <f>+'PIB_Trimestriel_Brut (2005)'!BR86*'PIB_Annuel (2016)'!$Z560/SUM('PIB_Trimestriel_Brut (2005)'!$BR86:$BU86)</f>
        <v>3409.5121521592469</v>
      </c>
      <c r="BS91" s="259">
        <f>+'PIB_Trimestriel_Brut (2005)'!BS86*'PIB_Annuel (2016)'!$Z560/SUM('PIB_Trimestriel_Brut (2005)'!$BR86:$BU86)</f>
        <v>3668.4866104891576</v>
      </c>
      <c r="BT91" s="259">
        <f>+'PIB_Trimestriel_Brut (2005)'!BT86*'PIB_Annuel (2016)'!$Z560/SUM('PIB_Trimestriel_Brut (2005)'!$BR86:$BU86)</f>
        <v>3627.1437131132338</v>
      </c>
      <c r="BU91" s="259">
        <f>+'PIB_Trimestriel_Brut (2005)'!BU86*'PIB_Annuel (2016)'!$Z560/SUM('PIB_Trimestriel_Brut (2005)'!$BR86:$BU86)</f>
        <v>3481.4155242383627</v>
      </c>
      <c r="BV91" s="185">
        <v>3600.1436212214949</v>
      </c>
      <c r="BW91" s="185">
        <v>3792.2628574280616</v>
      </c>
      <c r="BX91" s="185">
        <v>3720.0139886828351</v>
      </c>
      <c r="BY91" s="185">
        <v>3847.6135326676094</v>
      </c>
      <c r="BZ91" s="171">
        <v>3720.5263382442658</v>
      </c>
      <c r="CA91" s="171">
        <v>4132.7576001317084</v>
      </c>
      <c r="CB91" s="171">
        <v>4076.7604072396139</v>
      </c>
      <c r="CC91" s="171">
        <v>3980.2056543844114</v>
      </c>
      <c r="CD91" s="171">
        <v>3944.6005551070157</v>
      </c>
      <c r="CE91" s="171">
        <v>4387.6586598154618</v>
      </c>
      <c r="CF91" s="171">
        <v>4307.0137111305785</v>
      </c>
      <c r="CG91" s="171">
        <v>4246.6280739469439</v>
      </c>
      <c r="CH91" s="171">
        <v>4119.7226121619815</v>
      </c>
      <c r="CI91" s="171">
        <v>4394.9824431647976</v>
      </c>
      <c r="CJ91" s="171">
        <v>4340.8545927837331</v>
      </c>
      <c r="CK91" s="171">
        <v>4314.7513518894875</v>
      </c>
      <c r="CL91" s="171">
        <v>4357.0489014880968</v>
      </c>
    </row>
    <row r="92" spans="1:90" ht="15" thickBot="1" x14ac:dyDescent="0.35">
      <c r="A92" s="172" t="s">
        <v>249</v>
      </c>
      <c r="B92" s="259">
        <f>+'PIB_Trimestriel_Brut (2005)'!B87*'PIB_Annuel (2016)'!$I561/SUM('PIB_Trimestriel_Brut (2005)'!$B87:$E87)</f>
        <v>194.12870834889742</v>
      </c>
      <c r="C92" s="259">
        <f>+'PIB_Trimestriel_Brut (2005)'!C87*'PIB_Annuel (2016)'!$I561/SUM('PIB_Trimestriel_Brut (2005)'!$B87:$E87)</f>
        <v>195.94085263802239</v>
      </c>
      <c r="D92" s="259">
        <f>+'PIB_Trimestriel_Brut (2005)'!D87*'PIB_Annuel (2016)'!$I561/SUM('PIB_Trimestriel_Brut (2005)'!$B87:$E87)</f>
        <v>164.14149680697432</v>
      </c>
      <c r="E92" s="259">
        <f>+'PIB_Trimestriel_Brut (2005)'!E87*'PIB_Annuel (2016)'!$I561/SUM('PIB_Trimestriel_Brut (2005)'!$B87:$E87)</f>
        <v>233.43263572468581</v>
      </c>
      <c r="F92" s="259">
        <f>+'PIB_Trimestriel_Brut (2005)'!F87*'PIB_Annuel (2016)'!$J561/SUM('PIB_Trimestriel_Brut (2005)'!$F87:$I87)</f>
        <v>180.65810977925437</v>
      </c>
      <c r="G92" s="259">
        <f>+'PIB_Trimestriel_Brut (2005)'!G87*'PIB_Annuel (2016)'!$J561/SUM('PIB_Trimestriel_Brut (2005)'!$F87:$I87)</f>
        <v>184.66182605644536</v>
      </c>
      <c r="H92" s="259">
        <f>+'PIB_Trimestriel_Brut (2005)'!H87*'PIB_Annuel (2016)'!$J561/SUM('PIB_Trimestriel_Brut (2005)'!$F87:$I87)</f>
        <v>226.51810685931798</v>
      </c>
      <c r="I92" s="259">
        <f>+'PIB_Trimestriel_Brut (2005)'!I87*'PIB_Annuel (2016)'!$J561/SUM('PIB_Trimestriel_Brut (2005)'!$F87:$I87)</f>
        <v>218.05275439463782</v>
      </c>
      <c r="J92" s="259">
        <f>+'PIB_Trimestriel_Brut (2005)'!J87*'PIB_Annuel (2016)'!$K561/SUM('PIB_Trimestriel_Brut (2005)'!$J87:$M87)</f>
        <v>217.99981100596474</v>
      </c>
      <c r="K92" s="259">
        <f>+'PIB_Trimestriel_Brut (2005)'!K87*'PIB_Annuel (2016)'!$K561/SUM('PIB_Trimestriel_Brut (2005)'!$J87:$M87)</f>
        <v>206.58997822392124</v>
      </c>
      <c r="L92" s="259">
        <f>+'PIB_Trimestriel_Brut (2005)'!L87*'PIB_Annuel (2016)'!$K561/SUM('PIB_Trimestriel_Brut (2005)'!$J87:$M87)</f>
        <v>291.86599057915356</v>
      </c>
      <c r="M92" s="259">
        <f>+'PIB_Trimestriel_Brut (2005)'!M87*'PIB_Annuel (2016)'!$K561/SUM('PIB_Trimestriel_Brut (2005)'!$J87:$M87)</f>
        <v>219.84112297856544</v>
      </c>
      <c r="N92" s="259">
        <f>+'PIB_Trimestriel_Brut (2005)'!N87*'PIB_Annuel (2016)'!$L561/SUM('PIB_Trimestriel_Brut (2005)'!$N87:$Q87)</f>
        <v>256.57931177366146</v>
      </c>
      <c r="O92" s="259">
        <f>+'PIB_Trimestriel_Brut (2005)'!O87*'PIB_Annuel (2016)'!$L561/SUM('PIB_Trimestriel_Brut (2005)'!$N87:$Q87)</f>
        <v>220.27200029506017</v>
      </c>
      <c r="P92" s="259">
        <f>+'PIB_Trimestriel_Brut (2005)'!P87*'PIB_Annuel (2016)'!$L561/SUM('PIB_Trimestriel_Brut (2005)'!$N87:$Q87)</f>
        <v>263.78383113472529</v>
      </c>
      <c r="Q92" s="259">
        <f>+'PIB_Trimestriel_Brut (2005)'!Q87*'PIB_Annuel (2016)'!$L561/SUM('PIB_Trimestriel_Brut (2005)'!$N87:$Q87)</f>
        <v>220.75331629338535</v>
      </c>
      <c r="R92" s="259">
        <f>+'PIB_Trimestriel_Brut (2005)'!R87*'PIB_Annuel (2016)'!$M561/SUM('PIB_Trimestriel_Brut (2005)'!$R87:$U87)</f>
        <v>255.42483324137342</v>
      </c>
      <c r="S92" s="259">
        <f>+'PIB_Trimestriel_Brut (2005)'!S87*'PIB_Annuel (2016)'!$M561/SUM('PIB_Trimestriel_Brut (2005)'!$R87:$U87)</f>
        <v>225.93891956542734</v>
      </c>
      <c r="T92" s="259">
        <f>+'PIB_Trimestriel_Brut (2005)'!T87*'PIB_Annuel (2016)'!$M561/SUM('PIB_Trimestriel_Brut (2005)'!$R87:$U87)</f>
        <v>289.68299876501931</v>
      </c>
      <c r="U92" s="259">
        <f>+'PIB_Trimestriel_Brut (2005)'!U87*'PIB_Annuel (2016)'!$M561/SUM('PIB_Trimestriel_Brut (2005)'!$R87:$U87)</f>
        <v>265.66673744050371</v>
      </c>
      <c r="V92" s="259">
        <f>+'PIB_Trimestriel_Brut (2005)'!V87*'PIB_Annuel (2016)'!$N561/SUM('PIB_Trimestriel_Brut (2005)'!$V87:$Y87)</f>
        <v>295.51822465085093</v>
      </c>
      <c r="W92" s="259">
        <f>+'PIB_Trimestriel_Brut (2005)'!W87*'PIB_Annuel (2016)'!$N561/SUM('PIB_Trimestriel_Brut (2005)'!$V87:$Y87)</f>
        <v>265.27572450876374</v>
      </c>
      <c r="X92" s="259">
        <f>+'PIB_Trimestriel_Brut (2005)'!X87*'PIB_Annuel (2016)'!$N561/SUM('PIB_Trimestriel_Brut (2005)'!$V87:$Y87)</f>
        <v>291.72777851873605</v>
      </c>
      <c r="Y92" s="259">
        <f>+'PIB_Trimestriel_Brut (2005)'!Y87*'PIB_Annuel (2016)'!$N561/SUM('PIB_Trimestriel_Brut (2005)'!$V87:$Y87)</f>
        <v>239.08052879827167</v>
      </c>
      <c r="Z92" s="259">
        <f>+'PIB_Trimestriel_Brut (2005)'!Z87*'PIB_Annuel (2016)'!$O561/SUM('PIB_Trimestriel_Brut (2005)'!$Z87:$AC87)</f>
        <v>264.20947558134787</v>
      </c>
      <c r="AA92" s="259">
        <f>+'PIB_Trimestriel_Brut (2005)'!AA87*'PIB_Annuel (2016)'!$O561/SUM('PIB_Trimestriel_Brut (2005)'!$Z87:$AC87)</f>
        <v>299.22132659719148</v>
      </c>
      <c r="AB92" s="259">
        <f>+'PIB_Trimestriel_Brut (2005)'!AB87*'PIB_Annuel (2016)'!$O561/SUM('PIB_Trimestriel_Brut (2005)'!$Z87:$AC87)</f>
        <v>265.33695626122085</v>
      </c>
      <c r="AC92" s="259">
        <f>+'PIB_Trimestriel_Brut (2005)'!AC87*'PIB_Annuel (2016)'!$O561/SUM('PIB_Trimestriel_Brut (2005)'!$Z87:$AC87)</f>
        <v>270.89982178876329</v>
      </c>
      <c r="AD92" s="259">
        <f>+'PIB_Trimestriel_Brut (2005)'!AD87*'PIB_Annuel (2016)'!$P561/SUM('PIB_Trimestriel_Brut (2005)'!$AD87:$AG87)</f>
        <v>249.0658138207481</v>
      </c>
      <c r="AE92" s="259">
        <f>+'PIB_Trimestriel_Brut (2005)'!AE87*'PIB_Annuel (2016)'!$P561/SUM('PIB_Trimestriel_Brut (2005)'!$AD87:$AG87)</f>
        <v>273.724098324848</v>
      </c>
      <c r="AF92" s="259">
        <f>+'PIB_Trimestriel_Brut (2005)'!AF87*'PIB_Annuel (2016)'!$P561/SUM('PIB_Trimestriel_Brut (2005)'!$AD87:$AG87)</f>
        <v>291.84502339211758</v>
      </c>
      <c r="AG92" s="259">
        <f>+'PIB_Trimestriel_Brut (2005)'!AG87*'PIB_Annuel (2016)'!$P561/SUM('PIB_Trimestriel_Brut (2005)'!$AD87:$AG87)</f>
        <v>269.17366037034105</v>
      </c>
      <c r="AH92" s="259">
        <f>+'PIB_Trimestriel_Brut (2005)'!AH87*'PIB_Annuel (2016)'!$Q561/SUM('PIB_Trimestriel_Brut (2005)'!$AH87:$AK87)</f>
        <v>276.45699032817754</v>
      </c>
      <c r="AI92" s="259">
        <f>+'PIB_Trimestriel_Brut (2005)'!AI87*'PIB_Annuel (2016)'!$Q561/SUM('PIB_Trimestriel_Brut (2005)'!$AH87:$AK87)</f>
        <v>264.10907481164929</v>
      </c>
      <c r="AJ92" s="259">
        <f>+'PIB_Trimestriel_Brut (2005)'!AJ87*'PIB_Annuel (2016)'!$Q561/SUM('PIB_Trimestriel_Brut (2005)'!$AH87:$AK87)</f>
        <v>336.43828683957486</v>
      </c>
      <c r="AK92" s="259">
        <f>+'PIB_Trimestriel_Brut (2005)'!AK87*'PIB_Annuel (2016)'!$Q561/SUM('PIB_Trimestriel_Brut (2005)'!$AH87:$AK87)</f>
        <v>276.36514178191914</v>
      </c>
      <c r="AL92" s="259">
        <f>+'PIB_Trimestriel_Brut (2005)'!AL87*'PIB_Annuel (2016)'!$R561/SUM('PIB_Trimestriel_Brut (2005)'!$AL87:$AO87)</f>
        <v>284.97483289108737</v>
      </c>
      <c r="AM92" s="259">
        <f>+'PIB_Trimestriel_Brut (2005)'!AM87*'PIB_Annuel (2016)'!$R561/SUM('PIB_Trimestriel_Brut (2005)'!$AL87:$AO87)</f>
        <v>338.32384911283077</v>
      </c>
      <c r="AN92" s="259">
        <f>+'PIB_Trimestriel_Brut (2005)'!AN87*'PIB_Annuel (2016)'!$R561/SUM('PIB_Trimestriel_Brut (2005)'!$AL87:$AO87)</f>
        <v>377.0780086814346</v>
      </c>
      <c r="AO92" s="259">
        <f>+'PIB_Trimestriel_Brut (2005)'!AO87*'PIB_Annuel (2016)'!$R561/SUM('PIB_Trimestriel_Brut (2005)'!$AL87:$AO87)</f>
        <v>364.40761475772746</v>
      </c>
      <c r="AP92" s="259">
        <f>+'PIB_Trimestriel_Brut (2005)'!AP87*'PIB_Annuel (2016)'!$S561/SUM('PIB_Trimestriel_Brut (2005)'!$AP87:$AS87)</f>
        <v>295.15744170343629</v>
      </c>
      <c r="AQ92" s="259">
        <f>+'PIB_Trimestriel_Brut (2005)'!AQ87*'PIB_Annuel (2016)'!$S561/SUM('PIB_Trimestriel_Brut (2005)'!$AP87:$AS87)</f>
        <v>373.73756148223697</v>
      </c>
      <c r="AR92" s="259">
        <f>+'PIB_Trimestriel_Brut (2005)'!AR87*'PIB_Annuel (2016)'!$S561/SUM('PIB_Trimestriel_Brut (2005)'!$AP87:$AS87)</f>
        <v>404.02839527802087</v>
      </c>
      <c r="AS92" s="259">
        <f>+'PIB_Trimestriel_Brut (2005)'!AS87*'PIB_Annuel (2016)'!$S561/SUM('PIB_Trimestriel_Brut (2005)'!$AP87:$AS87)</f>
        <v>406.35598994560922</v>
      </c>
      <c r="AT92" s="259">
        <f>+'PIB_Trimestriel_Brut (2005)'!AT87*'PIB_Annuel (2016)'!$T561/SUM('PIB_Trimestriel_Brut (2005)'!$AT87:$AW87)</f>
        <v>299.56120278469638</v>
      </c>
      <c r="AU92" s="259">
        <f>+'PIB_Trimestriel_Brut (2005)'!AU87*'PIB_Annuel (2016)'!$T561/SUM('PIB_Trimestriel_Brut (2005)'!$AT87:$AW87)</f>
        <v>384.31419004221658</v>
      </c>
      <c r="AV92" s="259">
        <f>+'PIB_Trimestriel_Brut (2005)'!AV87*'PIB_Annuel (2016)'!$T561/SUM('PIB_Trimestriel_Brut (2005)'!$AT87:$AW87)</f>
        <v>403.31435903217874</v>
      </c>
      <c r="AW92" s="259">
        <f>+'PIB_Trimestriel_Brut (2005)'!AW87*'PIB_Annuel (2016)'!$T561/SUM('PIB_Trimestriel_Brut (2005)'!$AT87:$AW87)</f>
        <v>466.19059726616342</v>
      </c>
      <c r="AX92" s="259">
        <f>+'PIB_Trimestriel_Brut (2005)'!AX87*'PIB_Annuel (2016)'!$U561/SUM('PIB_Trimestriel_Brut (2005)'!$AX87:$BA87)</f>
        <v>320.29570003790127</v>
      </c>
      <c r="AY92" s="259">
        <f>+'PIB_Trimestriel_Brut (2005)'!AY87*'PIB_Annuel (2016)'!$U561/SUM('PIB_Trimestriel_Brut (2005)'!$AX87:$BA87)</f>
        <v>411.20584306702307</v>
      </c>
      <c r="AZ92" s="259">
        <f>+'PIB_Trimestriel_Brut (2005)'!AZ87*'PIB_Annuel (2016)'!$U561/SUM('PIB_Trimestriel_Brut (2005)'!$AX87:$BA87)</f>
        <v>504.77477446209787</v>
      </c>
      <c r="BA92" s="259">
        <f>+'PIB_Trimestriel_Brut (2005)'!BA87*'PIB_Annuel (2016)'!$U561/SUM('PIB_Trimestriel_Brut (2005)'!$AX87:$BA87)</f>
        <v>503.79311314956294</v>
      </c>
      <c r="BB92" s="259">
        <f>+'PIB_Trimestriel_Brut (2005)'!BB87*'PIB_Annuel (2016)'!$V561/SUM('PIB_Trimestriel_Brut (2005)'!$BB87:$BE87)</f>
        <v>422.35906604983148</v>
      </c>
      <c r="BC92" s="259">
        <f>+'PIB_Trimestriel_Brut (2005)'!BC87*'PIB_Annuel (2016)'!$V561/SUM('PIB_Trimestriel_Brut (2005)'!$BB87:$BE87)</f>
        <v>522.43577407747966</v>
      </c>
      <c r="BD92" s="259">
        <f>+'PIB_Trimestriel_Brut (2005)'!BD87*'PIB_Annuel (2016)'!$V561/SUM('PIB_Trimestriel_Brut (2005)'!$BB87:$BE87)</f>
        <v>463.05108652144526</v>
      </c>
      <c r="BE92" s="259">
        <f>+'PIB_Trimestriel_Brut (2005)'!BE87*'PIB_Annuel (2016)'!$V561/SUM('PIB_Trimestriel_Brut (2005)'!$BB87:$BE87)</f>
        <v>479.37130763743215</v>
      </c>
      <c r="BF92" s="259">
        <f>+'PIB_Trimestriel_Brut (2005)'!BF87*'PIB_Annuel (2016)'!$W561/SUM('PIB_Trimestriel_Brut (2005)'!$BF87:$BI87)</f>
        <v>433.87869065656622</v>
      </c>
      <c r="BG92" s="259">
        <f>+'PIB_Trimestriel_Brut (2005)'!BG87*'PIB_Annuel (2016)'!$W561/SUM('PIB_Trimestriel_Brut (2005)'!$BF87:$BI87)</f>
        <v>474.27712230063378</v>
      </c>
      <c r="BH92" s="259">
        <f>+'PIB_Trimestriel_Brut (2005)'!BH87*'PIB_Annuel (2016)'!$W561/SUM('PIB_Trimestriel_Brut (2005)'!$BF87:$BI87)</f>
        <v>589.02013119330263</v>
      </c>
      <c r="BI92" s="259">
        <f>+'PIB_Trimestriel_Brut (2005)'!BI87*'PIB_Annuel (2016)'!$W561/SUM('PIB_Trimestriel_Brut (2005)'!$BF87:$BI87)</f>
        <v>545.89653368817153</v>
      </c>
      <c r="BJ92" s="259">
        <f>+'PIB_Trimestriel_Brut (2005)'!BJ87*'PIB_Annuel (2016)'!$X561/SUM('PIB_Trimestriel_Brut (2005)'!$BJ87:$BM87)</f>
        <v>425.11594018429537</v>
      </c>
      <c r="BK92" s="259">
        <f>+'PIB_Trimestriel_Brut (2005)'!BK87*'PIB_Annuel (2016)'!$X561/SUM('PIB_Trimestriel_Brut (2005)'!$BJ87:$BM87)</f>
        <v>560.23362654130779</v>
      </c>
      <c r="BL92" s="259">
        <f>+'PIB_Trimestriel_Brut (2005)'!BL87*'PIB_Annuel (2016)'!$X561/SUM('PIB_Trimestriel_Brut (2005)'!$BJ87:$BM87)</f>
        <v>507.08043382142705</v>
      </c>
      <c r="BM92" s="259">
        <f>+'PIB_Trimestriel_Brut (2005)'!BM87*'PIB_Annuel (2016)'!$X561/SUM('PIB_Trimestriel_Brut (2005)'!$BJ87:$BM87)</f>
        <v>674.09276104751973</v>
      </c>
      <c r="BN92" s="259">
        <f>+'PIB_Trimestriel_Brut (2005)'!BN87*'PIB_Annuel (2016)'!$Y561/SUM('PIB_Trimestriel_Brut (2005)'!$BN87:$BQ87)</f>
        <v>529.66242927532937</v>
      </c>
      <c r="BO92" s="259">
        <f>+'PIB_Trimestriel_Brut (2005)'!BO87*'PIB_Annuel (2016)'!$Y561/SUM('PIB_Trimestriel_Brut (2005)'!$BN87:$BQ87)</f>
        <v>650.19982090174074</v>
      </c>
      <c r="BP92" s="259">
        <f>+'PIB_Trimestriel_Brut (2005)'!BP87*'PIB_Annuel (2016)'!$Y561/SUM('PIB_Trimestriel_Brut (2005)'!$BN87:$BQ87)</f>
        <v>626.70684984882894</v>
      </c>
      <c r="BQ92" s="259">
        <f>+'PIB_Trimestriel_Brut (2005)'!BQ87*'PIB_Annuel (2016)'!$Y561/SUM('PIB_Trimestriel_Brut (2005)'!$BN87:$BQ87)</f>
        <v>526.94648598611002</v>
      </c>
      <c r="BR92" s="259">
        <f>+'PIB_Trimestriel_Brut (2005)'!BR87*'PIB_Annuel (2016)'!$Z561/SUM('PIB_Trimestriel_Brut (2005)'!$BR87:$BU87)</f>
        <v>612.50041140908024</v>
      </c>
      <c r="BS92" s="259">
        <f>+'PIB_Trimestriel_Brut (2005)'!BS87*'PIB_Annuel (2016)'!$Z561/SUM('PIB_Trimestriel_Brut (2005)'!$BR87:$BU87)</f>
        <v>630.46055947936338</v>
      </c>
      <c r="BT92" s="259">
        <f>+'PIB_Trimestriel_Brut (2005)'!BT87*'PIB_Annuel (2016)'!$Z561/SUM('PIB_Trimestriel_Brut (2005)'!$BR87:$BU87)</f>
        <v>482.74376381106583</v>
      </c>
      <c r="BU92" s="259">
        <f>+'PIB_Trimestriel_Brut (2005)'!BU87*'PIB_Annuel (2016)'!$Z561/SUM('PIB_Trimestriel_Brut (2005)'!$BR87:$BU87)</f>
        <v>703.84026530049061</v>
      </c>
      <c r="BV92" s="185">
        <v>601.13154627463723</v>
      </c>
      <c r="BW92" s="185">
        <v>514.80345140740974</v>
      </c>
      <c r="BX92" s="185">
        <v>546.48643377569385</v>
      </c>
      <c r="BY92" s="185">
        <v>785.89656854225916</v>
      </c>
      <c r="BZ92" s="171">
        <v>631.56389572266517</v>
      </c>
      <c r="CA92" s="171">
        <v>629.6106069950722</v>
      </c>
      <c r="CB92" s="171">
        <v>605.39495991738875</v>
      </c>
      <c r="CC92" s="171">
        <v>780.07153736487396</v>
      </c>
      <c r="CD92" s="171">
        <v>504.54167002305888</v>
      </c>
      <c r="CE92" s="171">
        <v>751.92543845492185</v>
      </c>
      <c r="CF92" s="171">
        <v>656.19485620850173</v>
      </c>
      <c r="CG92" s="171">
        <v>898.97303531351781</v>
      </c>
      <c r="CH92" s="171">
        <v>598.05245463654876</v>
      </c>
      <c r="CI92" s="171">
        <v>684.72601477425712</v>
      </c>
      <c r="CJ92" s="171">
        <v>616.22225194666339</v>
      </c>
      <c r="CK92" s="171">
        <v>999.40727864253063</v>
      </c>
      <c r="CL92" s="171">
        <v>547.81751837209254</v>
      </c>
    </row>
    <row r="93" spans="1:90" ht="15.6" thickTop="1" thickBot="1" x14ac:dyDescent="0.35">
      <c r="A93" s="168" t="s">
        <v>369</v>
      </c>
      <c r="B93" s="258">
        <f>+'PIB_Trimestriel_Brut (2005)'!B88*'PIB_Annuel (2016)'!$I562/SUM('PIB_Trimestriel_Brut (2005)'!$B88:$E88)</f>
        <v>316.51848889589922</v>
      </c>
      <c r="C93" s="258">
        <f>+'PIB_Trimestriel_Brut (2005)'!C88*'PIB_Annuel (2016)'!$I562/SUM('PIB_Trimestriel_Brut (2005)'!$B88:$E88)</f>
        <v>310.71715396379261</v>
      </c>
      <c r="D93" s="258">
        <f>+'PIB_Trimestriel_Brut (2005)'!D88*'PIB_Annuel (2016)'!$I562/SUM('PIB_Trimestriel_Brut (2005)'!$B88:$E88)</f>
        <v>295.83948969687907</v>
      </c>
      <c r="E93" s="258">
        <f>+'PIB_Trimestriel_Brut (2005)'!E88*'PIB_Annuel (2016)'!$I562/SUM('PIB_Trimestriel_Brut (2005)'!$B88:$E88)</f>
        <v>323.32745447864238</v>
      </c>
      <c r="F93" s="258">
        <f>+'PIB_Trimestriel_Brut (2005)'!F88*'PIB_Annuel (2016)'!$J562/SUM('PIB_Trimestriel_Brut (2005)'!$F88:$I88)</f>
        <v>322.36315769423459</v>
      </c>
      <c r="G93" s="258">
        <f>+'PIB_Trimestriel_Brut (2005)'!G88*'PIB_Annuel (2016)'!$J562/SUM('PIB_Trimestriel_Brut (2005)'!$F88:$I88)</f>
        <v>344.67178375945167</v>
      </c>
      <c r="H93" s="258">
        <f>+'PIB_Trimestriel_Brut (2005)'!H88*'PIB_Annuel (2016)'!$J562/SUM('PIB_Trimestriel_Brut (2005)'!$F88:$I88)</f>
        <v>348.20438000909513</v>
      </c>
      <c r="I93" s="258">
        <f>+'PIB_Trimestriel_Brut (2005)'!I88*'PIB_Annuel (2016)'!$J562/SUM('PIB_Trimestriel_Brut (2005)'!$F88:$I88)</f>
        <v>297.30904975671064</v>
      </c>
      <c r="J93" s="258">
        <f>+'PIB_Trimestriel_Brut (2005)'!J88*'PIB_Annuel (2016)'!$K562/SUM('PIB_Trimestriel_Brut (2005)'!$J88:$M88)</f>
        <v>383.79627108246427</v>
      </c>
      <c r="K93" s="258">
        <f>+'PIB_Trimestriel_Brut (2005)'!K88*'PIB_Annuel (2016)'!$K562/SUM('PIB_Trimestriel_Brut (2005)'!$J88:$M88)</f>
        <v>407.83806368530935</v>
      </c>
      <c r="L93" s="258">
        <f>+'PIB_Trimestriel_Brut (2005)'!L88*'PIB_Annuel (2016)'!$K562/SUM('PIB_Trimestriel_Brut (2005)'!$J88:$M88)</f>
        <v>385.72139701105613</v>
      </c>
      <c r="M93" s="258">
        <f>+'PIB_Trimestriel_Brut (2005)'!M88*'PIB_Annuel (2016)'!$K562/SUM('PIB_Trimestriel_Brut (2005)'!$J88:$M88)</f>
        <v>365.46116085671991</v>
      </c>
      <c r="N93" s="258">
        <f>+'PIB_Trimestriel_Brut (2005)'!N88*'PIB_Annuel (2016)'!$L562/SUM('PIB_Trimestriel_Brut (2005)'!$N88:$Q88)</f>
        <v>451.06424512907631</v>
      </c>
      <c r="O93" s="258">
        <f>+'PIB_Trimestriel_Brut (2005)'!O88*'PIB_Annuel (2016)'!$L562/SUM('PIB_Trimestriel_Brut (2005)'!$N88:$Q88)</f>
        <v>419.06522002298493</v>
      </c>
      <c r="P93" s="258">
        <f>+'PIB_Trimestriel_Brut (2005)'!P88*'PIB_Annuel (2016)'!$L562/SUM('PIB_Trimestriel_Brut (2005)'!$N88:$Q88)</f>
        <v>473.9389404105616</v>
      </c>
      <c r="Q93" s="258">
        <f>+'PIB_Trimestriel_Brut (2005)'!Q88*'PIB_Annuel (2016)'!$L562/SUM('PIB_Trimestriel_Brut (2005)'!$N88:$Q88)</f>
        <v>336.94733372977095</v>
      </c>
      <c r="R93" s="258">
        <f>+'PIB_Trimestriel_Brut (2005)'!R88*'PIB_Annuel (2016)'!$M562/SUM('PIB_Trimestriel_Brut (2005)'!$R88:$U88)</f>
        <v>389.43312750974866</v>
      </c>
      <c r="S93" s="258">
        <f>+'PIB_Trimestriel_Brut (2005)'!S88*'PIB_Annuel (2016)'!$M562/SUM('PIB_Trimestriel_Brut (2005)'!$R88:$U88)</f>
        <v>446.06051898947328</v>
      </c>
      <c r="T93" s="258">
        <f>+'PIB_Trimestriel_Brut (2005)'!T88*'PIB_Annuel (2016)'!$M562/SUM('PIB_Trimestriel_Brut (2005)'!$R88:$U88)</f>
        <v>494.78830854477229</v>
      </c>
      <c r="U93" s="258">
        <f>+'PIB_Trimestriel_Brut (2005)'!U88*'PIB_Annuel (2016)'!$M562/SUM('PIB_Trimestriel_Brut (2005)'!$R88:$U88)</f>
        <v>370.37195140314532</v>
      </c>
      <c r="V93" s="258">
        <f>+'PIB_Trimestriel_Brut (2005)'!V88*'PIB_Annuel (2016)'!$N562/SUM('PIB_Trimestriel_Brut (2005)'!$V88:$Y88)</f>
        <v>446.22700994259748</v>
      </c>
      <c r="W93" s="258">
        <f>+'PIB_Trimestriel_Brut (2005)'!W88*'PIB_Annuel (2016)'!$N562/SUM('PIB_Trimestriel_Brut (2005)'!$V88:$Y88)</f>
        <v>588.31519814830995</v>
      </c>
      <c r="X93" s="258">
        <f>+'PIB_Trimestriel_Brut (2005)'!X88*'PIB_Annuel (2016)'!$N562/SUM('PIB_Trimestriel_Brut (2005)'!$V88:$Y88)</f>
        <v>413.52838360644131</v>
      </c>
      <c r="Y93" s="258">
        <f>+'PIB_Trimestriel_Brut (2005)'!Y88*'PIB_Annuel (2016)'!$N562/SUM('PIB_Trimestriel_Brut (2005)'!$V88:$Y88)</f>
        <v>427.38844788882517</v>
      </c>
      <c r="Z93" s="258">
        <f>+'PIB_Trimestriel_Brut (2005)'!Z88*'PIB_Annuel (2016)'!$O562/SUM('PIB_Trimestriel_Brut (2005)'!$Z88:$AC88)</f>
        <v>510.66911565608666</v>
      </c>
      <c r="AA93" s="258">
        <f>+'PIB_Trimestriel_Brut (2005)'!AA88*'PIB_Annuel (2016)'!$O562/SUM('PIB_Trimestriel_Brut (2005)'!$Z88:$AC88)</f>
        <v>472.9289198832534</v>
      </c>
      <c r="AB93" s="258">
        <f>+'PIB_Trimestriel_Brut (2005)'!AB88*'PIB_Annuel (2016)'!$O562/SUM('PIB_Trimestriel_Brut (2005)'!$Z88:$AC88)</f>
        <v>487.43100693279132</v>
      </c>
      <c r="AC93" s="258">
        <f>+'PIB_Trimestriel_Brut (2005)'!AC88*'PIB_Annuel (2016)'!$O562/SUM('PIB_Trimestriel_Brut (2005)'!$Z88:$AC88)</f>
        <v>440.27509066799979</v>
      </c>
      <c r="AD93" s="258">
        <f>+'PIB_Trimestriel_Brut (2005)'!AD88*'PIB_Annuel (2016)'!$P562/SUM('PIB_Trimestriel_Brut (2005)'!$AD88:$AG88)</f>
        <v>527.47632010790176</v>
      </c>
      <c r="AE93" s="258">
        <f>+'PIB_Trimestriel_Brut (2005)'!AE88*'PIB_Annuel (2016)'!$P562/SUM('PIB_Trimestriel_Brut (2005)'!$AD88:$AG88)</f>
        <v>448.35431055783971</v>
      </c>
      <c r="AF93" s="258">
        <f>+'PIB_Trimestriel_Brut (2005)'!AF88*'PIB_Annuel (2016)'!$P562/SUM('PIB_Trimestriel_Brut (2005)'!$AD88:$AG88)</f>
        <v>497.24293477246925</v>
      </c>
      <c r="AG93" s="258">
        <f>+'PIB_Trimestriel_Brut (2005)'!AG88*'PIB_Annuel (2016)'!$P562/SUM('PIB_Trimestriel_Brut (2005)'!$AD88:$AG88)</f>
        <v>477.51425652911541</v>
      </c>
      <c r="AH93" s="258">
        <f>+'PIB_Trimestriel_Brut (2005)'!AH88*'PIB_Annuel (2016)'!$Q562/SUM('PIB_Trimestriel_Brut (2005)'!$AH88:$AK88)</f>
        <v>494.72998034050948</v>
      </c>
      <c r="AI93" s="258">
        <f>+'PIB_Trimestriel_Brut (2005)'!AI88*'PIB_Annuel (2016)'!$Q562/SUM('PIB_Trimestriel_Brut (2005)'!$AH88:$AK88)</f>
        <v>523.34381191319369</v>
      </c>
      <c r="AJ93" s="258">
        <f>+'PIB_Trimestriel_Brut (2005)'!AJ88*'PIB_Annuel (2016)'!$Q562/SUM('PIB_Trimestriel_Brut (2005)'!$AH88:$AK88)</f>
        <v>564.12695411755408</v>
      </c>
      <c r="AK93" s="258">
        <f>+'PIB_Trimestriel_Brut (2005)'!AK88*'PIB_Annuel (2016)'!$Q562/SUM('PIB_Trimestriel_Brut (2005)'!$AH88:$AK88)</f>
        <v>546.09143165793898</v>
      </c>
      <c r="AL93" s="258">
        <f>+'PIB_Trimestriel_Brut (2005)'!AL88*'PIB_Annuel (2016)'!$R562/SUM('PIB_Trimestriel_Brut (2005)'!$AL88:$AO88)</f>
        <v>596.51789984952461</v>
      </c>
      <c r="AM93" s="258">
        <f>+'PIB_Trimestriel_Brut (2005)'!AM88*'PIB_Annuel (2016)'!$R562/SUM('PIB_Trimestriel_Brut (2005)'!$AL88:$AO88)</f>
        <v>669.8264222880839</v>
      </c>
      <c r="AN93" s="258">
        <f>+'PIB_Trimestriel_Brut (2005)'!AN88*'PIB_Annuel (2016)'!$R562/SUM('PIB_Trimestriel_Brut (2005)'!$AL88:$AO88)</f>
        <v>617.85118092366235</v>
      </c>
      <c r="AO93" s="258">
        <f>+'PIB_Trimestriel_Brut (2005)'!AO88*'PIB_Annuel (2016)'!$R562/SUM('PIB_Trimestriel_Brut (2005)'!$AL88:$AO88)</f>
        <v>575.11657656948898</v>
      </c>
      <c r="AP93" s="258">
        <f>+'PIB_Trimestriel_Brut (2005)'!AP88*'PIB_Annuel (2016)'!$S562/SUM('PIB_Trimestriel_Brut (2005)'!$AP88:$AS88)</f>
        <v>645.59346809737929</v>
      </c>
      <c r="AQ93" s="258">
        <f>+'PIB_Trimestriel_Brut (2005)'!AQ88*'PIB_Annuel (2016)'!$S562/SUM('PIB_Trimestriel_Brut (2005)'!$AP88:$AS88)</f>
        <v>565.18884332296057</v>
      </c>
      <c r="AR93" s="258">
        <f>+'PIB_Trimestriel_Brut (2005)'!AR88*'PIB_Annuel (2016)'!$S562/SUM('PIB_Trimestriel_Brut (2005)'!$AP88:$AS88)</f>
        <v>639.09557710278671</v>
      </c>
      <c r="AS93" s="258">
        <f>+'PIB_Trimestriel_Brut (2005)'!AS88*'PIB_Annuel (2016)'!$S562/SUM('PIB_Trimestriel_Brut (2005)'!$AP88:$AS88)</f>
        <v>593.44744821527956</v>
      </c>
      <c r="AT93" s="258">
        <f>+'PIB_Trimestriel_Brut (2005)'!AT88*'PIB_Annuel (2016)'!$T562/SUM('PIB_Trimestriel_Brut (2005)'!$AT88:$AW88)</f>
        <v>574.3071856179663</v>
      </c>
      <c r="AU93" s="258">
        <f>+'PIB_Trimestriel_Brut (2005)'!AU88*'PIB_Annuel (2016)'!$T562/SUM('PIB_Trimestriel_Brut (2005)'!$AT88:$AW88)</f>
        <v>674.528002514744</v>
      </c>
      <c r="AV93" s="258">
        <f>+'PIB_Trimestriel_Brut (2005)'!AV88*'PIB_Annuel (2016)'!$T562/SUM('PIB_Trimestriel_Brut (2005)'!$AT88:$AW88)</f>
        <v>707.62152780635552</v>
      </c>
      <c r="AW93" s="258">
        <f>+'PIB_Trimestriel_Brut (2005)'!AW88*'PIB_Annuel (2016)'!$T562/SUM('PIB_Trimestriel_Brut (2005)'!$AT88:$AW88)</f>
        <v>565.01219071427704</v>
      </c>
      <c r="AX93" s="258">
        <f>+'PIB_Trimestriel_Brut (2005)'!AX88*'PIB_Annuel (2016)'!$U562/SUM('PIB_Trimestriel_Brut (2005)'!$AX88:$BA88)</f>
        <v>734.56745721457355</v>
      </c>
      <c r="AY93" s="258">
        <f>+'PIB_Trimestriel_Brut (2005)'!AY88*'PIB_Annuel (2016)'!$U562/SUM('PIB_Trimestriel_Brut (2005)'!$AX88:$BA88)</f>
        <v>600.93251162252659</v>
      </c>
      <c r="AZ93" s="258">
        <f>+'PIB_Trimestriel_Brut (2005)'!AZ88*'PIB_Annuel (2016)'!$U562/SUM('PIB_Trimestriel_Brut (2005)'!$AX88:$BA88)</f>
        <v>698.17734900981554</v>
      </c>
      <c r="BA93" s="258">
        <f>+'PIB_Trimestriel_Brut (2005)'!BA88*'PIB_Annuel (2016)'!$U562/SUM('PIB_Trimestriel_Brut (2005)'!$AX88:$BA88)</f>
        <v>699.5314443283761</v>
      </c>
      <c r="BB93" s="258">
        <f>+'PIB_Trimestriel_Brut (2005)'!BB88*'PIB_Annuel (2016)'!$V562/SUM('PIB_Trimestriel_Brut (2005)'!$BB88:$BE88)</f>
        <v>756.39617576258206</v>
      </c>
      <c r="BC93" s="258">
        <f>+'PIB_Trimestriel_Brut (2005)'!BC88*'PIB_Annuel (2016)'!$V562/SUM('PIB_Trimestriel_Brut (2005)'!$BB88:$BE88)</f>
        <v>731.65755657771888</v>
      </c>
      <c r="BD93" s="258">
        <f>+'PIB_Trimestriel_Brut (2005)'!BD88*'PIB_Annuel (2016)'!$V562/SUM('PIB_Trimestriel_Brut (2005)'!$BB88:$BE88)</f>
        <v>703.6134736794844</v>
      </c>
      <c r="BE93" s="258">
        <f>+'PIB_Trimestriel_Brut (2005)'!BE88*'PIB_Annuel (2016)'!$V562/SUM('PIB_Trimestriel_Brut (2005)'!$BB88:$BE88)</f>
        <v>609.86445254632497</v>
      </c>
      <c r="BF93" s="258">
        <f>+'PIB_Trimestriel_Brut (2005)'!BF88*'PIB_Annuel (2016)'!$W562/SUM('PIB_Trimestriel_Brut (2005)'!$BF88:$BI88)</f>
        <v>839.49646020333012</v>
      </c>
      <c r="BG93" s="258">
        <f>+'PIB_Trimestriel_Brut (2005)'!BG88*'PIB_Annuel (2016)'!$W562/SUM('PIB_Trimestriel_Brut (2005)'!$BF88:$BI88)</f>
        <v>718.3254883820689</v>
      </c>
      <c r="BH93" s="258">
        <f>+'PIB_Trimestriel_Brut (2005)'!BH88*'PIB_Annuel (2016)'!$W562/SUM('PIB_Trimestriel_Brut (2005)'!$BF88:$BI88)</f>
        <v>808.82468767093974</v>
      </c>
      <c r="BI93" s="258">
        <f>+'PIB_Trimestriel_Brut (2005)'!BI88*'PIB_Annuel (2016)'!$W562/SUM('PIB_Trimestriel_Brut (2005)'!$BF88:$BI88)</f>
        <v>697.45165902820133</v>
      </c>
      <c r="BJ93" s="258">
        <f>+'PIB_Trimestriel_Brut (2005)'!BJ88*'PIB_Annuel (2016)'!$X562/SUM('PIB_Trimestriel_Brut (2005)'!$BJ88:$BM88)</f>
        <v>874.79846107219862</v>
      </c>
      <c r="BK93" s="258">
        <f>+'PIB_Trimestriel_Brut (2005)'!BK88*'PIB_Annuel (2016)'!$X562/SUM('PIB_Trimestriel_Brut (2005)'!$BJ88:$BM88)</f>
        <v>894.51319837437541</v>
      </c>
      <c r="BL93" s="258">
        <f>+'PIB_Trimestriel_Brut (2005)'!BL88*'PIB_Annuel (2016)'!$X562/SUM('PIB_Trimestriel_Brut (2005)'!$BJ88:$BM88)</f>
        <v>816.9418151122785</v>
      </c>
      <c r="BM93" s="258">
        <f>+'PIB_Trimestriel_Brut (2005)'!BM88*'PIB_Annuel (2016)'!$X562/SUM('PIB_Trimestriel_Brut (2005)'!$BJ88:$BM88)</f>
        <v>905.80643320939066</v>
      </c>
      <c r="BN93" s="258">
        <f>+'PIB_Trimestriel_Brut (2005)'!BN88*'PIB_Annuel (2016)'!$Y562/SUM('PIB_Trimestriel_Brut (2005)'!$BN88:$BQ88)</f>
        <v>760.90685859354812</v>
      </c>
      <c r="BO93" s="258">
        <f>+'PIB_Trimestriel_Brut (2005)'!BO88*'PIB_Annuel (2016)'!$Y562/SUM('PIB_Trimestriel_Brut (2005)'!$BN88:$BQ88)</f>
        <v>777.29242248558569</v>
      </c>
      <c r="BP93" s="258">
        <f>+'PIB_Trimestriel_Brut (2005)'!BP88*'PIB_Annuel (2016)'!$Y562/SUM('PIB_Trimestriel_Brut (2005)'!$BN88:$BQ88)</f>
        <v>916.60678165398883</v>
      </c>
      <c r="BQ93" s="258">
        <f>+'PIB_Trimestriel_Brut (2005)'!BQ88*'PIB_Annuel (2016)'!$Y562/SUM('PIB_Trimestriel_Brut (2005)'!$BN88:$BQ88)</f>
        <v>1089.4479002357027</v>
      </c>
      <c r="BR93" s="258">
        <f>+'PIB_Trimestriel_Brut (2005)'!BR88*'PIB_Annuel (2016)'!$Z562/SUM('PIB_Trimestriel_Brut (2005)'!$BR88:$BU88)</f>
        <v>874.2667235447376</v>
      </c>
      <c r="BS93" s="258">
        <f>+'PIB_Trimestriel_Brut (2005)'!BS88*'PIB_Annuel (2016)'!$Z562/SUM('PIB_Trimestriel_Brut (2005)'!$BR88:$BU88)</f>
        <v>986.00355365940709</v>
      </c>
      <c r="BT93" s="258">
        <f>+'PIB_Trimestriel_Brut (2005)'!BT88*'PIB_Annuel (2016)'!$Z562/SUM('PIB_Trimestriel_Brut (2005)'!$BR88:$BU88)</f>
        <v>985.34651254926825</v>
      </c>
      <c r="BU93" s="258">
        <f>+'PIB_Trimestriel_Brut (2005)'!BU88*'PIB_Annuel (2016)'!$Z562/SUM('PIB_Trimestriel_Brut (2005)'!$BR88:$BU88)</f>
        <v>1053.410210246587</v>
      </c>
      <c r="BV93" s="183">
        <v>990.54227449537188</v>
      </c>
      <c r="BW93" s="183">
        <v>1038.712045931979</v>
      </c>
      <c r="BX93" s="183">
        <v>1104.3688203324136</v>
      </c>
      <c r="BY93" s="183">
        <v>911.01485924023746</v>
      </c>
      <c r="BZ93" s="176">
        <v>1017.1958874007647</v>
      </c>
      <c r="CA93" s="176">
        <v>1133.1903806400564</v>
      </c>
      <c r="CB93" s="176">
        <v>1164.7546126882778</v>
      </c>
      <c r="CC93" s="176">
        <v>1025.6191192709009</v>
      </c>
      <c r="CD93" s="176">
        <v>1029.2508386748998</v>
      </c>
      <c r="CE93" s="176">
        <v>1170.3390750818917</v>
      </c>
      <c r="CF93" s="176">
        <v>1185.648357871964</v>
      </c>
      <c r="CG93" s="176">
        <v>1051.6297283712465</v>
      </c>
      <c r="CH93" s="176">
        <v>985.12788966091239</v>
      </c>
      <c r="CI93" s="176">
        <v>1076.3573851956212</v>
      </c>
      <c r="CJ93" s="176">
        <v>1138.600175485662</v>
      </c>
      <c r="CK93" s="176">
        <v>991.78154965780402</v>
      </c>
      <c r="CL93" s="176">
        <v>1069.6613313002035</v>
      </c>
    </row>
    <row r="94" spans="1:90" ht="15" thickTop="1" x14ac:dyDescent="0.3">
      <c r="A94" s="169" t="s">
        <v>251</v>
      </c>
      <c r="B94" s="259">
        <f>+'PIB_Trimestriel_Brut (2005)'!B89*'PIB_Annuel (2016)'!$I563/SUM('PIB_Trimestriel_Brut (2005)'!$B89:$E89)</f>
        <v>232.84209248020792</v>
      </c>
      <c r="C94" s="259">
        <f>+'PIB_Trimestriel_Brut (2005)'!C89*'PIB_Annuel (2016)'!$I563/SUM('PIB_Trimestriel_Brut (2005)'!$B89:$E89)</f>
        <v>218.3279793492861</v>
      </c>
      <c r="D94" s="259">
        <f>+'PIB_Trimestriel_Brut (2005)'!D89*'PIB_Annuel (2016)'!$I563/SUM('PIB_Trimestriel_Brut (2005)'!$B89:$E89)</f>
        <v>205.7905735755815</v>
      </c>
      <c r="E94" s="259">
        <f>+'PIB_Trimestriel_Brut (2005)'!E89*'PIB_Annuel (2016)'!$I563/SUM('PIB_Trimestriel_Brut (2005)'!$B89:$E89)</f>
        <v>237.16216735985688</v>
      </c>
      <c r="F94" s="259">
        <f>+'PIB_Trimestriel_Brut (2005)'!F89*'PIB_Annuel (2016)'!$J563/SUM('PIB_Trimestriel_Brut (2005)'!$F89:$I89)</f>
        <v>235.39944842424251</v>
      </c>
      <c r="G94" s="259">
        <f>+'PIB_Trimestriel_Brut (2005)'!G89*'PIB_Annuel (2016)'!$J563/SUM('PIB_Trimestriel_Brut (2005)'!$F89:$I89)</f>
        <v>249.2085258647561</v>
      </c>
      <c r="H94" s="259">
        <f>+'PIB_Trimestriel_Brut (2005)'!H89*'PIB_Annuel (2016)'!$J563/SUM('PIB_Trimestriel_Brut (2005)'!$F89:$I89)</f>
        <v>236.8266982670838</v>
      </c>
      <c r="I94" s="259">
        <f>+'PIB_Trimestriel_Brut (2005)'!I89*'PIB_Annuel (2016)'!$J563/SUM('PIB_Trimestriel_Brut (2005)'!$F89:$I89)</f>
        <v>220.14235525158148</v>
      </c>
      <c r="J94" s="259">
        <f>+'PIB_Trimestriel_Brut (2005)'!J89*'PIB_Annuel (2016)'!$K563/SUM('PIB_Trimestriel_Brut (2005)'!$J89:$M89)</f>
        <v>277.57653384556943</v>
      </c>
      <c r="K94" s="259">
        <f>+'PIB_Trimestriel_Brut (2005)'!K89*'PIB_Annuel (2016)'!$K563/SUM('PIB_Trimestriel_Brut (2005)'!$J89:$M89)</f>
        <v>298.50715219477649</v>
      </c>
      <c r="L94" s="259">
        <f>+'PIB_Trimestriel_Brut (2005)'!L89*'PIB_Annuel (2016)'!$K563/SUM('PIB_Trimestriel_Brut (2005)'!$J89:$M89)</f>
        <v>261.43248087177585</v>
      </c>
      <c r="M94" s="259">
        <f>+'PIB_Trimestriel_Brut (2005)'!M89*'PIB_Annuel (2016)'!$K563/SUM('PIB_Trimestriel_Brut (2005)'!$J89:$M89)</f>
        <v>269.24127210033345</v>
      </c>
      <c r="N94" s="259">
        <f>+'PIB_Trimestriel_Brut (2005)'!N89*'PIB_Annuel (2016)'!$L563/SUM('PIB_Trimestriel_Brut (2005)'!$N89:$Q89)</f>
        <v>332.20366209210709</v>
      </c>
      <c r="O94" s="259">
        <f>+'PIB_Trimestriel_Brut (2005)'!O89*'PIB_Annuel (2016)'!$L563/SUM('PIB_Trimestriel_Brut (2005)'!$N89:$Q89)</f>
        <v>298.10296497197822</v>
      </c>
      <c r="P94" s="259">
        <f>+'PIB_Trimestriel_Brut (2005)'!P89*'PIB_Annuel (2016)'!$L563/SUM('PIB_Trimestriel_Brut (2005)'!$N89:$Q89)</f>
        <v>337.54964995775367</v>
      </c>
      <c r="Q94" s="259">
        <f>+'PIB_Trimestriel_Brut (2005)'!Q89*'PIB_Annuel (2016)'!$L563/SUM('PIB_Trimestriel_Brut (2005)'!$N89:$Q89)</f>
        <v>238.03923900131247</v>
      </c>
      <c r="R94" s="259">
        <f>+'PIB_Trimestriel_Brut (2005)'!R89*'PIB_Annuel (2016)'!$M563/SUM('PIB_Trimestriel_Brut (2005)'!$R89:$U89)</f>
        <v>262.56735478174585</v>
      </c>
      <c r="S94" s="259">
        <f>+'PIB_Trimestriel_Brut (2005)'!S89*'PIB_Annuel (2016)'!$M563/SUM('PIB_Trimestriel_Brut (2005)'!$R89:$U89)</f>
        <v>339.23272304165164</v>
      </c>
      <c r="T94" s="259">
        <f>+'PIB_Trimestriel_Brut (2005)'!T89*'PIB_Annuel (2016)'!$M563/SUM('PIB_Trimestriel_Brut (2005)'!$R89:$U89)</f>
        <v>361.85566141394963</v>
      </c>
      <c r="U94" s="259">
        <f>+'PIB_Trimestriel_Brut (2005)'!U89*'PIB_Annuel (2016)'!$M563/SUM('PIB_Trimestriel_Brut (2005)'!$R89:$U89)</f>
        <v>256.34919345729907</v>
      </c>
      <c r="V94" s="259">
        <f>+'PIB_Trimestriel_Brut (2005)'!V89*'PIB_Annuel (2016)'!$N563/SUM('PIB_Trimestriel_Brut (2005)'!$V89:$Y89)</f>
        <v>318.09440462455296</v>
      </c>
      <c r="W94" s="259">
        <f>+'PIB_Trimestriel_Brut (2005)'!W89*'PIB_Annuel (2016)'!$N563/SUM('PIB_Trimestriel_Brut (2005)'!$V89:$Y89)</f>
        <v>451.55461587399799</v>
      </c>
      <c r="X94" s="259">
        <f>+'PIB_Trimestriel_Brut (2005)'!X89*'PIB_Annuel (2016)'!$N563/SUM('PIB_Trimestriel_Brut (2005)'!$V89:$Y89)</f>
        <v>296.3554852785249</v>
      </c>
      <c r="Y94" s="259">
        <f>+'PIB_Trimestriel_Brut (2005)'!Y89*'PIB_Annuel (2016)'!$N563/SUM('PIB_Trimestriel_Brut (2005)'!$V89:$Y89)</f>
        <v>279.35462399604171</v>
      </c>
      <c r="Z94" s="259">
        <f>+'PIB_Trimestriel_Brut (2005)'!Z89*'PIB_Annuel (2016)'!$O563/SUM('PIB_Trimestriel_Brut (2005)'!$Z89:$AC89)</f>
        <v>403.52010342791561</v>
      </c>
      <c r="AA94" s="259">
        <f>+'PIB_Trimestriel_Brut (2005)'!AA89*'PIB_Annuel (2016)'!$O563/SUM('PIB_Trimestriel_Brut (2005)'!$Z89:$AC89)</f>
        <v>335.57311761107633</v>
      </c>
      <c r="AB94" s="259">
        <f>+'PIB_Trimestriel_Brut (2005)'!AB89*'PIB_Annuel (2016)'!$O563/SUM('PIB_Trimestriel_Brut (2005)'!$Z89:$AC89)</f>
        <v>352.04037140548479</v>
      </c>
      <c r="AC94" s="259">
        <f>+'PIB_Trimestriel_Brut (2005)'!AC89*'PIB_Annuel (2016)'!$O563/SUM('PIB_Trimestriel_Brut (2005)'!$Z89:$AC89)</f>
        <v>279.9603373799257</v>
      </c>
      <c r="AD94" s="259">
        <f>+'PIB_Trimestriel_Brut (2005)'!AD89*'PIB_Annuel (2016)'!$P563/SUM('PIB_Trimestriel_Brut (2005)'!$AD89:$AG89)</f>
        <v>393.90394792804005</v>
      </c>
      <c r="AE94" s="259">
        <f>+'PIB_Trimestriel_Brut (2005)'!AE89*'PIB_Annuel (2016)'!$P563/SUM('PIB_Trimestriel_Brut (2005)'!$AD89:$AG89)</f>
        <v>320.56790512361675</v>
      </c>
      <c r="AF94" s="259">
        <f>+'PIB_Trimestriel_Brut (2005)'!AF89*'PIB_Annuel (2016)'!$P563/SUM('PIB_Trimestriel_Brut (2005)'!$AD89:$AG89)</f>
        <v>354.32415712603171</v>
      </c>
      <c r="AG94" s="259">
        <f>+'PIB_Trimestriel_Brut (2005)'!AG89*'PIB_Annuel (2016)'!$P563/SUM('PIB_Trimestriel_Brut (2005)'!$AD89:$AG89)</f>
        <v>330.5798839893182</v>
      </c>
      <c r="AH94" s="259">
        <f>+'PIB_Trimestriel_Brut (2005)'!AH89*'PIB_Annuel (2016)'!$Q563/SUM('PIB_Trimestriel_Brut (2005)'!$AH89:$AK89)</f>
        <v>378.63954531727728</v>
      </c>
      <c r="AI94" s="259">
        <f>+'PIB_Trimestriel_Brut (2005)'!AI89*'PIB_Annuel (2016)'!$Q563/SUM('PIB_Trimestriel_Brut (2005)'!$AH89:$AK89)</f>
        <v>397.72460563416792</v>
      </c>
      <c r="AJ94" s="259">
        <f>+'PIB_Trimestriel_Brut (2005)'!AJ89*'PIB_Annuel (2016)'!$Q563/SUM('PIB_Trimestriel_Brut (2005)'!$AH89:$AK89)</f>
        <v>411.121415782101</v>
      </c>
      <c r="AK94" s="259">
        <f>+'PIB_Trimestriel_Brut (2005)'!AK89*'PIB_Annuel (2016)'!$Q563/SUM('PIB_Trimestriel_Brut (2005)'!$AH89:$AK89)</f>
        <v>339.08503977675753</v>
      </c>
      <c r="AL94" s="259">
        <f>+'PIB_Trimestriel_Brut (2005)'!AL89*'PIB_Annuel (2016)'!$R563/SUM('PIB_Trimestriel_Brut (2005)'!$AL89:$AO89)</f>
        <v>503.88841607709981</v>
      </c>
      <c r="AM94" s="259">
        <f>+'PIB_Trimestriel_Brut (2005)'!AM89*'PIB_Annuel (2016)'!$R563/SUM('PIB_Trimestriel_Brut (2005)'!$AL89:$AO89)</f>
        <v>482.06184494804705</v>
      </c>
      <c r="AN94" s="259">
        <f>+'PIB_Trimestriel_Brut (2005)'!AN89*'PIB_Annuel (2016)'!$R563/SUM('PIB_Trimestriel_Brut (2005)'!$AL89:$AO89)</f>
        <v>435.57014381320323</v>
      </c>
      <c r="AO94" s="259">
        <f>+'PIB_Trimestriel_Brut (2005)'!AO89*'PIB_Annuel (2016)'!$R563/SUM('PIB_Trimestriel_Brut (2005)'!$AL89:$AO89)</f>
        <v>342.77514518192277</v>
      </c>
      <c r="AP94" s="259">
        <f>+'PIB_Trimestriel_Brut (2005)'!AP89*'PIB_Annuel (2016)'!$S563/SUM('PIB_Trimestriel_Brut (2005)'!$AP89:$AS89)</f>
        <v>482.78130037584674</v>
      </c>
      <c r="AQ94" s="259">
        <f>+'PIB_Trimestriel_Brut (2005)'!AQ89*'PIB_Annuel (2016)'!$S563/SUM('PIB_Trimestriel_Brut (2005)'!$AP89:$AS89)</f>
        <v>413.17140336818198</v>
      </c>
      <c r="AR94" s="259">
        <f>+'PIB_Trimestriel_Brut (2005)'!AR89*'PIB_Annuel (2016)'!$S563/SUM('PIB_Trimestriel_Brut (2005)'!$AP89:$AS89)</f>
        <v>464.17837255306273</v>
      </c>
      <c r="AS94" s="259">
        <f>+'PIB_Trimestriel_Brut (2005)'!AS89*'PIB_Annuel (2016)'!$S563/SUM('PIB_Trimestriel_Brut (2005)'!$AP89:$AS89)</f>
        <v>393.12186921731501</v>
      </c>
      <c r="AT94" s="259">
        <f>+'PIB_Trimestriel_Brut (2005)'!AT89*'PIB_Annuel (2016)'!$T563/SUM('PIB_Trimestriel_Brut (2005)'!$AT89:$AW89)</f>
        <v>383.96897617634414</v>
      </c>
      <c r="AU94" s="259">
        <f>+'PIB_Trimestriel_Brut (2005)'!AU89*'PIB_Annuel (2016)'!$T563/SUM('PIB_Trimestriel_Brut (2005)'!$AT89:$AW89)</f>
        <v>480.95985555493053</v>
      </c>
      <c r="AV94" s="259">
        <f>+'PIB_Trimestriel_Brut (2005)'!AV89*'PIB_Annuel (2016)'!$T563/SUM('PIB_Trimestriel_Brut (2005)'!$AT89:$AW89)</f>
        <v>548.48720250731435</v>
      </c>
      <c r="AW94" s="259">
        <f>+'PIB_Trimestriel_Brut (2005)'!AW89*'PIB_Annuel (2016)'!$T563/SUM('PIB_Trimestriel_Brut (2005)'!$AT89:$AW89)</f>
        <v>394.13042888948547</v>
      </c>
      <c r="AX94" s="259">
        <f>+'PIB_Trimestriel_Brut (2005)'!AX89*'PIB_Annuel (2016)'!$U563/SUM('PIB_Trimestriel_Brut (2005)'!$AX89:$BA89)</f>
        <v>591.85192828003562</v>
      </c>
      <c r="AY94" s="259">
        <f>+'PIB_Trimestriel_Brut (2005)'!AY89*'PIB_Annuel (2016)'!$U563/SUM('PIB_Trimestriel_Brut (2005)'!$AX89:$BA89)</f>
        <v>408.77063146643246</v>
      </c>
      <c r="AZ94" s="259">
        <f>+'PIB_Trimestriel_Brut (2005)'!AZ89*'PIB_Annuel (2016)'!$U563/SUM('PIB_Trimestriel_Brut (2005)'!$AX89:$BA89)</f>
        <v>499.57678656918489</v>
      </c>
      <c r="BA94" s="259">
        <f>+'PIB_Trimestriel_Brut (2005)'!BA89*'PIB_Annuel (2016)'!$U563/SUM('PIB_Trimestriel_Brut (2005)'!$AX89:$BA89)</f>
        <v>461.56381316721382</v>
      </c>
      <c r="BB94" s="259">
        <f>+'PIB_Trimestriel_Brut (2005)'!BB89*'PIB_Annuel (2016)'!$V563/SUM('PIB_Trimestriel_Brut (2005)'!$BB89:$BE89)</f>
        <v>556.05706451822516</v>
      </c>
      <c r="BC94" s="259">
        <f>+'PIB_Trimestriel_Brut (2005)'!BC89*'PIB_Annuel (2016)'!$V563/SUM('PIB_Trimestriel_Brut (2005)'!$BB89:$BE89)</f>
        <v>469.38683649810235</v>
      </c>
      <c r="BD94" s="259">
        <f>+'PIB_Trimestriel_Brut (2005)'!BD89*'PIB_Annuel (2016)'!$V563/SUM('PIB_Trimestriel_Brut (2005)'!$BB89:$BE89)</f>
        <v>528.11893288147087</v>
      </c>
      <c r="BE94" s="259">
        <f>+'PIB_Trimestriel_Brut (2005)'!BE89*'PIB_Annuel (2016)'!$V563/SUM('PIB_Trimestriel_Brut (2005)'!$BB89:$BE89)</f>
        <v>458.19364154285995</v>
      </c>
      <c r="BF94" s="259">
        <f>+'PIB_Trimestriel_Brut (2005)'!BF89*'PIB_Annuel (2016)'!$W563/SUM('PIB_Trimestriel_Brut (2005)'!$BF89:$BI89)</f>
        <v>674.65713387873029</v>
      </c>
      <c r="BG94" s="259">
        <f>+'PIB_Trimestriel_Brut (2005)'!BG89*'PIB_Annuel (2016)'!$W563/SUM('PIB_Trimestriel_Brut (2005)'!$BF89:$BI89)</f>
        <v>452.49441289817719</v>
      </c>
      <c r="BH94" s="259">
        <f>+'PIB_Trimestriel_Brut (2005)'!BH89*'PIB_Annuel (2016)'!$W563/SUM('PIB_Trimestriel_Brut (2005)'!$BF89:$BI89)</f>
        <v>617.33259999139807</v>
      </c>
      <c r="BI94" s="259">
        <f>+'PIB_Trimestriel_Brut (2005)'!BI89*'PIB_Annuel (2016)'!$W563/SUM('PIB_Trimestriel_Brut (2005)'!$BF89:$BI89)</f>
        <v>445.56438007707652</v>
      </c>
      <c r="BJ94" s="259">
        <f>+'PIB_Trimestriel_Brut (2005)'!BJ89*'PIB_Annuel (2016)'!$X563/SUM('PIB_Trimestriel_Brut (2005)'!$BJ89:$BM89)</f>
        <v>691.25936204311108</v>
      </c>
      <c r="BK94" s="259">
        <f>+'PIB_Trimestriel_Brut (2005)'!BK89*'PIB_Annuel (2016)'!$X563/SUM('PIB_Trimestriel_Brut (2005)'!$BJ89:$BM89)</f>
        <v>605.25115670913294</v>
      </c>
      <c r="BL94" s="259">
        <f>+'PIB_Trimestriel_Brut (2005)'!BL89*'PIB_Annuel (2016)'!$X563/SUM('PIB_Trimestriel_Brut (2005)'!$BJ89:$BM89)</f>
        <v>629.43268320471748</v>
      </c>
      <c r="BM94" s="259">
        <f>+'PIB_Trimestriel_Brut (2005)'!BM89*'PIB_Annuel (2016)'!$X563/SUM('PIB_Trimestriel_Brut (2005)'!$BJ89:$BM89)</f>
        <v>589.79371291664233</v>
      </c>
      <c r="BN94" s="259">
        <f>+'PIB_Trimestriel_Brut (2005)'!BN89*'PIB_Annuel (2016)'!$Y563/SUM('PIB_Trimestriel_Brut (2005)'!$BN89:$BQ89)</f>
        <v>563.51094004637844</v>
      </c>
      <c r="BO94" s="259">
        <f>+'PIB_Trimestriel_Brut (2005)'!BO89*'PIB_Annuel (2016)'!$Y563/SUM('PIB_Trimestriel_Brut (2005)'!$BN89:$BQ89)</f>
        <v>552.52175576279569</v>
      </c>
      <c r="BP94" s="259">
        <f>+'PIB_Trimestriel_Brut (2005)'!BP89*'PIB_Annuel (2016)'!$Y563/SUM('PIB_Trimestriel_Brut (2005)'!$BN89:$BQ89)</f>
        <v>682.80815519713337</v>
      </c>
      <c r="BQ94" s="259">
        <f>+'PIB_Trimestriel_Brut (2005)'!BQ89*'PIB_Annuel (2016)'!$Y563/SUM('PIB_Trimestriel_Brut (2005)'!$BN89:$BQ89)</f>
        <v>749.88092897045976</v>
      </c>
      <c r="BR94" s="259">
        <f>+'PIB_Trimestriel_Brut (2005)'!BR89*'PIB_Annuel (2016)'!$Z563/SUM('PIB_Trimestriel_Brut (2005)'!$BR89:$BU89)</f>
        <v>639.06145949175061</v>
      </c>
      <c r="BS94" s="259">
        <f>+'PIB_Trimestriel_Brut (2005)'!BS89*'PIB_Annuel (2016)'!$Z563/SUM('PIB_Trimestriel_Brut (2005)'!$BR89:$BU89)</f>
        <v>738.23830199459769</v>
      </c>
      <c r="BT94" s="259">
        <f>+'PIB_Trimestriel_Brut (2005)'!BT89*'PIB_Annuel (2016)'!$Z563/SUM('PIB_Trimestriel_Brut (2005)'!$BR89:$BU89)</f>
        <v>761.46064405685377</v>
      </c>
      <c r="BU94" s="259">
        <f>+'PIB_Trimestriel_Brut (2005)'!BU89*'PIB_Annuel (2016)'!$Z563/SUM('PIB_Trimestriel_Brut (2005)'!$BR89:$BU89)</f>
        <v>608.90159445679808</v>
      </c>
      <c r="BV94" s="185">
        <v>860.75153739056145</v>
      </c>
      <c r="BW94" s="185">
        <v>765.03165279116206</v>
      </c>
      <c r="BX94" s="185">
        <v>907.49102784541424</v>
      </c>
      <c r="BY94" s="185">
        <v>449.36578197286417</v>
      </c>
      <c r="BZ94" s="171">
        <v>718.46728446921475</v>
      </c>
      <c r="CA94" s="171">
        <v>787.23527291936398</v>
      </c>
      <c r="CB94" s="171">
        <v>875.21292706489317</v>
      </c>
      <c r="CC94" s="171">
        <v>723.62251554652801</v>
      </c>
      <c r="CD94" s="171">
        <v>866.42338854337493</v>
      </c>
      <c r="CE94" s="171">
        <v>832.1116430698803</v>
      </c>
      <c r="CF94" s="171">
        <v>887.00927985910141</v>
      </c>
      <c r="CG94" s="171">
        <v>544.16568631234566</v>
      </c>
      <c r="CH94" s="171">
        <v>825.13684275060518</v>
      </c>
      <c r="CI94" s="171">
        <v>869.40158373134022</v>
      </c>
      <c r="CJ94" s="171">
        <v>954.28146297205478</v>
      </c>
      <c r="CK94" s="171">
        <v>614.87574859192978</v>
      </c>
      <c r="CL94" s="171">
        <v>880.25121435607662</v>
      </c>
    </row>
    <row r="95" spans="1:90" x14ac:dyDescent="0.3">
      <c r="A95" s="172" t="s">
        <v>252</v>
      </c>
      <c r="B95" s="259">
        <f>+'PIB_Trimestriel_Brut (2005)'!B90*'PIB_Annuel (2016)'!$I564/SUM('PIB_Trimestriel_Brut (2005)'!$B90:$E90)</f>
        <v>68.672165786805337</v>
      </c>
      <c r="C95" s="259">
        <f>+'PIB_Trimestriel_Brut (2005)'!C90*'PIB_Annuel (2016)'!$I564/SUM('PIB_Trimestriel_Brut (2005)'!$B90:$E90)</f>
        <v>104.24242389253295</v>
      </c>
      <c r="D95" s="259">
        <f>+'PIB_Trimestriel_Brut (2005)'!D90*'PIB_Annuel (2016)'!$I564/SUM('PIB_Trimestriel_Brut (2005)'!$B90:$E90)</f>
        <v>106.73983784899809</v>
      </c>
      <c r="E95" s="259">
        <f>+'PIB_Trimestriel_Brut (2005)'!E90*'PIB_Annuel (2016)'!$I564/SUM('PIB_Trimestriel_Brut (2005)'!$B90:$E90)</f>
        <v>72.625346741944782</v>
      </c>
      <c r="F95" s="259">
        <f>+'PIB_Trimestriel_Brut (2005)'!F90*'PIB_Annuel (2016)'!$J564/SUM('PIB_Trimestriel_Brut (2005)'!$F90:$I90)</f>
        <v>81.068516391412004</v>
      </c>
      <c r="G95" s="259">
        <f>+'PIB_Trimestriel_Brut (2005)'!G90*'PIB_Annuel (2016)'!$J564/SUM('PIB_Trimestriel_Brut (2005)'!$F90:$I90)</f>
        <v>92.687314320818061</v>
      </c>
      <c r="H95" s="259">
        <f>+'PIB_Trimestriel_Brut (2005)'!H90*'PIB_Annuel (2016)'!$J564/SUM('PIB_Trimestriel_Brut (2005)'!$F90:$I90)</f>
        <v>129.80456146046913</v>
      </c>
      <c r="I95" s="259">
        <f>+'PIB_Trimestriel_Brut (2005)'!I90*'PIB_Annuel (2016)'!$J564/SUM('PIB_Trimestriel_Brut (2005)'!$F90:$I90)</f>
        <v>67.41095123912892</v>
      </c>
      <c r="J95" s="259">
        <f>+'PIB_Trimestriel_Brut (2005)'!J90*'PIB_Annuel (2016)'!$K564/SUM('PIB_Trimestriel_Brut (2005)'!$J90:$M90)</f>
        <v>101.93654099355814</v>
      </c>
      <c r="K95" s="259">
        <f>+'PIB_Trimestriel_Brut (2005)'!K90*'PIB_Annuel (2016)'!$K564/SUM('PIB_Trimestriel_Brut (2005)'!$J90:$M90)</f>
        <v>98.05300196729938</v>
      </c>
      <c r="L95" s="259">
        <f>+'PIB_Trimestriel_Brut (2005)'!L90*'PIB_Annuel (2016)'!$K564/SUM('PIB_Trimestriel_Brut (2005)'!$J90:$M90)</f>
        <v>153.28043891134601</v>
      </c>
      <c r="M95" s="259">
        <f>+'PIB_Trimestriel_Brut (2005)'!M90*'PIB_Annuel (2016)'!$K564/SUM('PIB_Trimestriel_Brut (2005)'!$J90:$M90)</f>
        <v>82.789471750891039</v>
      </c>
      <c r="N95" s="259">
        <f>+'PIB_Trimestriel_Brut (2005)'!N90*'PIB_Annuel (2016)'!$L564/SUM('PIB_Trimestriel_Brut (2005)'!$N90:$Q90)</f>
        <v>94.463542481714825</v>
      </c>
      <c r="O95" s="259">
        <f>+'PIB_Trimestriel_Brut (2005)'!O90*'PIB_Annuel (2016)'!$L564/SUM('PIB_Trimestriel_Brut (2005)'!$N90:$Q90)</f>
        <v>128.08307780981173</v>
      </c>
      <c r="P95" s="259">
        <f>+'PIB_Trimestriel_Brut (2005)'!P90*'PIB_Annuel (2016)'!$L564/SUM('PIB_Trimestriel_Brut (2005)'!$N90:$Q90)</f>
        <v>143.27708938417186</v>
      </c>
      <c r="Q95" s="259">
        <f>+'PIB_Trimestriel_Brut (2005)'!Q90*'PIB_Annuel (2016)'!$L564/SUM('PIB_Trimestriel_Brut (2005)'!$N90:$Q90)</f>
        <v>109.29651359354386</v>
      </c>
      <c r="R95" s="259">
        <f>+'PIB_Trimestriel_Brut (2005)'!R90*'PIB_Annuel (2016)'!$M564/SUM('PIB_Trimestriel_Brut (2005)'!$R90:$U90)</f>
        <v>173.47141161260322</v>
      </c>
      <c r="S95" s="259">
        <f>+'PIB_Trimestriel_Brut (2005)'!S90*'PIB_Annuel (2016)'!$M564/SUM('PIB_Trimestriel_Brut (2005)'!$R90:$U90)</f>
        <v>53.457761192281119</v>
      </c>
      <c r="T95" s="259">
        <f>+'PIB_Trimestriel_Brut (2005)'!T90*'PIB_Annuel (2016)'!$M564/SUM('PIB_Trimestriel_Brut (2005)'!$R90:$U90)</f>
        <v>113.77267983984953</v>
      </c>
      <c r="U95" s="259">
        <f>+'PIB_Trimestriel_Brut (2005)'!U90*'PIB_Annuel (2016)'!$M564/SUM('PIB_Trimestriel_Brut (2005)'!$R90:$U90)</f>
        <v>139.94712110775924</v>
      </c>
      <c r="V95" s="259">
        <f>+'PIB_Trimestriel_Brut (2005)'!V90*'PIB_Annuel (2016)'!$N564/SUM('PIB_Trimestriel_Brut (2005)'!$V90:$Y90)</f>
        <v>132.89811930591711</v>
      </c>
      <c r="W95" s="259">
        <f>+'PIB_Trimestriel_Brut (2005)'!W90*'PIB_Annuel (2016)'!$N564/SUM('PIB_Trimestriel_Brut (2005)'!$V90:$Y90)</f>
        <v>66.62215774806603</v>
      </c>
      <c r="X95" s="259">
        <f>+'PIB_Trimestriel_Brut (2005)'!X90*'PIB_Annuel (2016)'!$N564/SUM('PIB_Trimestriel_Brut (2005)'!$V90:$Y90)</f>
        <v>117.85888480806408</v>
      </c>
      <c r="Y95" s="259">
        <f>+'PIB_Trimestriel_Brut (2005)'!Y90*'PIB_Annuel (2016)'!$N564/SUM('PIB_Trimestriel_Brut (2005)'!$V90:$Y90)</f>
        <v>212.72074795100926</v>
      </c>
      <c r="Z95" s="259">
        <f>+'PIB_Trimestriel_Brut (2005)'!Z90*'PIB_Annuel (2016)'!$O564/SUM('PIB_Trimestriel_Brut (2005)'!$Z90:$AC90)</f>
        <v>65.837358735393011</v>
      </c>
      <c r="AA95" s="259">
        <f>+'PIB_Trimestriel_Brut (2005)'!AA90*'PIB_Annuel (2016)'!$O564/SUM('PIB_Trimestriel_Brut (2005)'!$Z90:$AC90)</f>
        <v>141.45223989124403</v>
      </c>
      <c r="AB95" s="259">
        <f>+'PIB_Trimestriel_Brut (2005)'!AB90*'PIB_Annuel (2016)'!$O564/SUM('PIB_Trimestriel_Brut (2005)'!$Z90:$AC90)</f>
        <v>132.75031330298248</v>
      </c>
      <c r="AC95" s="259">
        <f>+'PIB_Trimestriel_Brut (2005)'!AC90*'PIB_Annuel (2016)'!$O564/SUM('PIB_Trimestriel_Brut (2005)'!$Z90:$AC90)</f>
        <v>200.17029138610945</v>
      </c>
      <c r="AD95" s="259">
        <f>+'PIB_Trimestriel_Brut (2005)'!AD90*'PIB_Annuel (2016)'!$P564/SUM('PIB_Trimestriel_Brut (2005)'!$AD90:$AG90)</f>
        <v>113.65937713865095</v>
      </c>
      <c r="AE95" s="259">
        <f>+'PIB_Trimestriel_Brut (2005)'!AE90*'PIB_Annuel (2016)'!$P564/SUM('PIB_Trimestriel_Brut (2005)'!$AD90:$AG90)</f>
        <v>129.18420493353165</v>
      </c>
      <c r="AF95" s="259">
        <f>+'PIB_Trimestriel_Brut (2005)'!AF90*'PIB_Annuel (2016)'!$P564/SUM('PIB_Trimestriel_Brut (2005)'!$AD90:$AG90)</f>
        <v>146.01014909327631</v>
      </c>
      <c r="AG95" s="259">
        <f>+'PIB_Trimestriel_Brut (2005)'!AG90*'PIB_Annuel (2016)'!$P564/SUM('PIB_Trimestriel_Brut (2005)'!$AD90:$AG90)</f>
        <v>162.35819663485992</v>
      </c>
      <c r="AH95" s="259">
        <f>+'PIB_Trimestriel_Brut (2005)'!AH90*'PIB_Annuel (2016)'!$Q564/SUM('PIB_Trimestriel_Brut (2005)'!$AH90:$AK90)</f>
        <v>100.61655130087705</v>
      </c>
      <c r="AI95" s="259">
        <f>+'PIB_Trimestriel_Brut (2005)'!AI90*'PIB_Annuel (2016)'!$Q564/SUM('PIB_Trimestriel_Brut (2005)'!$AH90:$AK90)</f>
        <v>111.0815603215753</v>
      </c>
      <c r="AJ95" s="259">
        <f>+'PIB_Trimestriel_Brut (2005)'!AJ90*'PIB_Annuel (2016)'!$Q564/SUM('PIB_Trimestriel_Brut (2005)'!$AH90:$AK90)</f>
        <v>148.78456760789678</v>
      </c>
      <c r="AK95" s="259">
        <f>+'PIB_Trimestriel_Brut (2005)'!AK90*'PIB_Annuel (2016)'!$Q564/SUM('PIB_Trimestriel_Brut (2005)'!$AH90:$AK90)</f>
        <v>241.23889228854344</v>
      </c>
      <c r="AL95" s="259">
        <f>+'PIB_Trimestriel_Brut (2005)'!AL90*'PIB_Annuel (2016)'!$R564/SUM('PIB_Trimestriel_Brut (2005)'!$AL90:$AO90)</f>
        <v>66.204343456483656</v>
      </c>
      <c r="AM95" s="259">
        <f>+'PIB_Trimestriel_Brut (2005)'!AM90*'PIB_Annuel (2016)'!$R564/SUM('PIB_Trimestriel_Brut (2005)'!$AL90:$AO90)</f>
        <v>187.23139990217865</v>
      </c>
      <c r="AN95" s="259">
        <f>+'PIB_Trimestriel_Brut (2005)'!AN90*'PIB_Annuel (2016)'!$R564/SUM('PIB_Trimestriel_Brut (2005)'!$AL90:$AO90)</f>
        <v>184.95052642451304</v>
      </c>
      <c r="AO95" s="259">
        <f>+'PIB_Trimestriel_Brut (2005)'!AO90*'PIB_Annuel (2016)'!$R564/SUM('PIB_Trimestriel_Brut (2005)'!$AL90:$AO90)</f>
        <v>256.63025982731165</v>
      </c>
      <c r="AP95" s="259">
        <f>+'PIB_Trimestriel_Brut (2005)'!AP90*'PIB_Annuel (2016)'!$S564/SUM('PIB_Trimestriel_Brut (2005)'!$AP90:$AS90)</f>
        <v>144.70039825970659</v>
      </c>
      <c r="AQ95" s="259">
        <f>+'PIB_Trimestriel_Brut (2005)'!AQ90*'PIB_Annuel (2016)'!$S564/SUM('PIB_Trimestriel_Brut (2005)'!$AP90:$AS90)</f>
        <v>144.9580522143539</v>
      </c>
      <c r="AR95" s="259">
        <f>+'PIB_Trimestriel_Brut (2005)'!AR90*'PIB_Annuel (2016)'!$S564/SUM('PIB_Trimestriel_Brut (2005)'!$AP90:$AS90)</f>
        <v>169.73743623926811</v>
      </c>
      <c r="AS95" s="259">
        <f>+'PIB_Trimestriel_Brut (2005)'!AS90*'PIB_Annuel (2016)'!$S564/SUM('PIB_Trimestriel_Brut (2005)'!$AP90:$AS90)</f>
        <v>230.67650451067072</v>
      </c>
      <c r="AT95" s="259">
        <f>+'PIB_Trimestriel_Brut (2005)'!AT90*'PIB_Annuel (2016)'!$T564/SUM('PIB_Trimestriel_Brut (2005)'!$AT90:$AW90)</f>
        <v>220.26388909924606</v>
      </c>
      <c r="AU95" s="259">
        <f>+'PIB_Trimestriel_Brut (2005)'!AU90*'PIB_Annuel (2016)'!$T564/SUM('PIB_Trimestriel_Brut (2005)'!$AT90:$AW90)</f>
        <v>196.35668049237555</v>
      </c>
      <c r="AV95" s="259">
        <f>+'PIB_Trimestriel_Brut (2005)'!AV90*'PIB_Annuel (2016)'!$T564/SUM('PIB_Trimestriel_Brut (2005)'!$AT90:$AW90)</f>
        <v>114.65111200072127</v>
      </c>
      <c r="AW95" s="259">
        <f>+'PIB_Trimestriel_Brut (2005)'!AW90*'PIB_Annuel (2016)'!$T564/SUM('PIB_Trimestriel_Brut (2005)'!$AT90:$AW90)</f>
        <v>182.65076193292518</v>
      </c>
      <c r="AX95" s="259">
        <f>+'PIB_Trimestriel_Brut (2005)'!AX90*'PIB_Annuel (2016)'!$U564/SUM('PIB_Trimestriel_Brut (2005)'!$AX90:$BA90)</f>
        <v>110.39704512374905</v>
      </c>
      <c r="AY95" s="259">
        <f>+'PIB_Trimestriel_Brut (2005)'!AY90*'PIB_Annuel (2016)'!$U564/SUM('PIB_Trimestriel_Brut (2005)'!$AX90:$BA90)</f>
        <v>203.44025753549198</v>
      </c>
      <c r="AZ95" s="259">
        <f>+'PIB_Trimestriel_Brut (2005)'!AZ90*'PIB_Annuel (2016)'!$U564/SUM('PIB_Trimestriel_Brut (2005)'!$AX90:$BA90)</f>
        <v>199.37115016794959</v>
      </c>
      <c r="BA95" s="259">
        <f>+'PIB_Trimestriel_Brut (2005)'!BA90*'PIB_Annuel (2016)'!$U564/SUM('PIB_Trimestriel_Brut (2005)'!$AX90:$BA90)</f>
        <v>258.2371498652343</v>
      </c>
      <c r="BB95" s="259">
        <f>+'PIB_Trimestriel_Brut (2005)'!BB90*'PIB_Annuel (2016)'!$V564/SUM('PIB_Trimestriel_Brut (2005)'!$BB90:$BE90)</f>
        <v>194.86330101817947</v>
      </c>
      <c r="BC95" s="259">
        <f>+'PIB_Trimestriel_Brut (2005)'!BC90*'PIB_Annuel (2016)'!$V564/SUM('PIB_Trimestriel_Brut (2005)'!$BB90:$BE90)</f>
        <v>286.05475126696484</v>
      </c>
      <c r="BD95" s="259">
        <f>+'PIB_Trimestriel_Brut (2005)'!BD90*'PIB_Annuel (2016)'!$V564/SUM('PIB_Trimestriel_Brut (2005)'!$BB90:$BE90)</f>
        <v>165.78736205357205</v>
      </c>
      <c r="BE95" s="259">
        <f>+'PIB_Trimestriel_Brut (2005)'!BE90*'PIB_Annuel (2016)'!$V564/SUM('PIB_Trimestriel_Brut (2005)'!$BB90:$BE90)</f>
        <v>143.06976878673584</v>
      </c>
      <c r="BF95" s="259">
        <f>+'PIB_Trimestriel_Brut (2005)'!BF90*'PIB_Annuel (2016)'!$W564/SUM('PIB_Trimestriel_Brut (2005)'!$BF90:$BI90)</f>
        <v>132.24459190577838</v>
      </c>
      <c r="BG95" s="259">
        <f>+'PIB_Trimestriel_Brut (2005)'!BG90*'PIB_Annuel (2016)'!$W564/SUM('PIB_Trimestriel_Brut (2005)'!$BF90:$BI90)</f>
        <v>292.43967379911618</v>
      </c>
      <c r="BH95" s="259">
        <f>+'PIB_Trimestriel_Brut (2005)'!BH90*'PIB_Annuel (2016)'!$W564/SUM('PIB_Trimestriel_Brut (2005)'!$BF90:$BI90)</f>
        <v>174.35895454337299</v>
      </c>
      <c r="BI95" s="259">
        <f>+'PIB_Trimestriel_Brut (2005)'!BI90*'PIB_Annuel (2016)'!$W564/SUM('PIB_Trimestriel_Brut (2005)'!$BF90:$BI90)</f>
        <v>275.0065481908905</v>
      </c>
      <c r="BJ95" s="259">
        <f>+'PIB_Trimestriel_Brut (2005)'!BJ90*'PIB_Annuel (2016)'!$X564/SUM('PIB_Trimestriel_Brut (2005)'!$BJ90:$BM90)</f>
        <v>149.38362992480972</v>
      </c>
      <c r="BK95" s="259">
        <f>+'PIB_Trimestriel_Brut (2005)'!BK90*'PIB_Annuel (2016)'!$X564/SUM('PIB_Trimestriel_Brut (2005)'!$BJ90:$BM90)</f>
        <v>311.18027331758452</v>
      </c>
      <c r="BL95" s="259">
        <f>+'PIB_Trimestriel_Brut (2005)'!BL90*'PIB_Annuel (2016)'!$X564/SUM('PIB_Trimestriel_Brut (2005)'!$BJ90:$BM90)</f>
        <v>164.6263744822171</v>
      </c>
      <c r="BM95" s="259">
        <f>+'PIB_Trimestriel_Brut (2005)'!BM90*'PIB_Annuel (2016)'!$X564/SUM('PIB_Trimestriel_Brut (2005)'!$BJ90:$BM90)</f>
        <v>351.13271517002806</v>
      </c>
      <c r="BN95" s="259">
        <f>+'PIB_Trimestriel_Brut (2005)'!BN90*'PIB_Annuel (2016)'!$Y564/SUM('PIB_Trimestriel_Brut (2005)'!$BN90:$BQ90)</f>
        <v>187.07801666498341</v>
      </c>
      <c r="BO95" s="259">
        <f>+'PIB_Trimestriel_Brut (2005)'!BO90*'PIB_Annuel (2016)'!$Y564/SUM('PIB_Trimestriel_Brut (2005)'!$BN90:$BQ90)</f>
        <v>228.83906080652332</v>
      </c>
      <c r="BP95" s="259">
        <f>+'PIB_Trimestriel_Brut (2005)'!BP90*'PIB_Annuel (2016)'!$Y564/SUM('PIB_Trimestriel_Brut (2005)'!$BN90:$BQ90)</f>
        <v>218.84922921402705</v>
      </c>
      <c r="BQ95" s="259">
        <f>+'PIB_Trimestriel_Brut (2005)'!BQ90*'PIB_Annuel (2016)'!$Y564/SUM('PIB_Trimestriel_Brut (2005)'!$BN90:$BQ90)</f>
        <v>360.76587630652449</v>
      </c>
      <c r="BR95" s="259">
        <f>+'PIB_Trimestriel_Brut (2005)'!BR90*'PIB_Annuel (2016)'!$Z564/SUM('PIB_Trimestriel_Brut (2005)'!$BR90:$BU90)</f>
        <v>222.47002744959698</v>
      </c>
      <c r="BS95" s="259">
        <f>+'PIB_Trimestriel_Brut (2005)'!BS90*'PIB_Annuel (2016)'!$Z564/SUM('PIB_Trimestriel_Brut (2005)'!$BR90:$BU90)</f>
        <v>223.69596160698015</v>
      </c>
      <c r="BT95" s="259">
        <f>+'PIB_Trimestriel_Brut (2005)'!BT90*'PIB_Annuel (2016)'!$Z564/SUM('PIB_Trimestriel_Brut (2005)'!$BR90:$BU90)</f>
        <v>186.67999852815197</v>
      </c>
      <c r="BU95" s="259">
        <f>+'PIB_Trimestriel_Brut (2005)'!BU90*'PIB_Annuel (2016)'!$Z564/SUM('PIB_Trimestriel_Brut (2005)'!$BR90:$BU90)</f>
        <v>518.51901241527082</v>
      </c>
      <c r="BV95" s="185">
        <v>129.79073710481038</v>
      </c>
      <c r="BW95" s="185">
        <v>273.68039314081699</v>
      </c>
      <c r="BX95" s="185">
        <v>196.8777924869994</v>
      </c>
      <c r="BY95" s="185">
        <v>461.64907726737329</v>
      </c>
      <c r="BZ95" s="171">
        <v>298.72860293154997</v>
      </c>
      <c r="CA95" s="171">
        <v>345.95510772069241</v>
      </c>
      <c r="CB95" s="171">
        <v>289.54168562338464</v>
      </c>
      <c r="CC95" s="171">
        <v>301.9966037243729</v>
      </c>
      <c r="CD95" s="171">
        <v>162.82745013152487</v>
      </c>
      <c r="CE95" s="171">
        <v>338.22743201201138</v>
      </c>
      <c r="CF95" s="171">
        <v>298.63907801286257</v>
      </c>
      <c r="CG95" s="171">
        <v>507.46404205890087</v>
      </c>
      <c r="CH95" s="171">
        <v>159.99104691030723</v>
      </c>
      <c r="CI95" s="171">
        <v>206.95580146428097</v>
      </c>
      <c r="CJ95" s="171">
        <v>184.31871251360727</v>
      </c>
      <c r="CK95" s="171">
        <v>376.9058010658743</v>
      </c>
      <c r="CL95" s="171">
        <v>189.41011694412688</v>
      </c>
    </row>
    <row r="96" spans="1:90" ht="15" thickBot="1" x14ac:dyDescent="0.35">
      <c r="A96" s="172" t="s">
        <v>253</v>
      </c>
      <c r="B96" s="259">
        <f>+ABS('PIB_Trimestriel_Brut (2005)'!B91)*'PIB_Annuel (2016)'!$I565/SUM(ABS('PIB_Trimestriel_Brut (2005)'!$B91),ABS('PIB_Trimestriel_Brut (2005)'!$C91),ABS('PIB_Trimestriel_Brut (2005)'!$D91),ABS('PIB_Trimestriel_Brut (2005)'!$E91))</f>
        <v>4.4518791200255148</v>
      </c>
      <c r="C96" s="259">
        <f>+ABS('PIB_Trimestriel_Brut (2005)'!C91)*'PIB_Annuel (2016)'!$I565/SUM(ABS('PIB_Trimestriel_Brut (2005)'!$B91),ABS('PIB_Trimestriel_Brut (2005)'!$C91),ABS('PIB_Trimestriel_Brut (2005)'!$D91),ABS('PIB_Trimestriel_Brut (2005)'!$E91))</f>
        <v>0.7686085115761041</v>
      </c>
      <c r="D96" s="259">
        <f>+ABS('PIB_Trimestriel_Brut (2005)'!D91)*'PIB_Annuel (2016)'!$I565/SUM(ABS('PIB_Trimestriel_Brut (2005)'!$B91),ABS('PIB_Trimestriel_Brut (2005)'!$C91),ABS('PIB_Trimestriel_Brut (2005)'!$D91),ABS('PIB_Trimestriel_Brut (2005)'!$E91))</f>
        <v>5.3278921444806127</v>
      </c>
      <c r="E96" s="259">
        <f>+ABS('PIB_Trimestriel_Brut (2005)'!E91)*'PIB_Annuel (2016)'!$I565/SUM(ABS('PIB_Trimestriel_Brut (2005)'!$B91),ABS('PIB_Trimestriel_Brut (2005)'!$C91),ABS('PIB_Trimestriel_Brut (2005)'!$D91),ABS('PIB_Trimestriel_Brut (2005)'!$E91))</f>
        <v>0.83053840395127976</v>
      </c>
      <c r="F96" s="259">
        <f>+ABS('PIB_Trimestriel_Brut (2005)'!F91)*'PIB_Annuel (2016)'!$J565/SUM(ABS('PIB_Trimestriel_Brut (2005)'!$F91),ABS('PIB_Trimestriel_Brut (2005)'!$G91),ABS('PIB_Trimestriel_Brut (2005)'!$H91),ABS('PIB_Trimestriel_Brut (2005)'!$I91))</f>
        <v>-9.9413754084832213</v>
      </c>
      <c r="G96" s="259">
        <f>+ABS('PIB_Trimestriel_Brut (2005)'!G91)*'PIB_Annuel (2016)'!$J565/SUM(ABS('PIB_Trimestriel_Brut (2005)'!$F91),ABS('PIB_Trimestriel_Brut (2005)'!$G91),ABS('PIB_Trimestriel_Brut (2005)'!$H91),ABS('PIB_Trimestriel_Brut (2005)'!$I91))</f>
        <v>-4.2223383006333552</v>
      </c>
      <c r="H96" s="259">
        <f>+ABS('PIB_Trimestriel_Brut (2005)'!H91)*'PIB_Annuel (2016)'!$J565/SUM(ABS('PIB_Trimestriel_Brut (2005)'!$F91),ABS('PIB_Trimestriel_Brut (2005)'!$G91),ABS('PIB_Trimestriel_Brut (2005)'!$H91),ABS('PIB_Trimestriel_Brut (2005)'!$I91))</f>
        <v>-0.64837878908633739</v>
      </c>
      <c r="I96" s="259">
        <f>+ABS('PIB_Trimestriel_Brut (2005)'!I91)*'PIB_Annuel (2016)'!$J565/SUM(ABS('PIB_Trimestriel_Brut (2005)'!$F91),ABS('PIB_Trimestriel_Brut (2005)'!$G91),ABS('PIB_Trimestriel_Brut (2005)'!$H91),ABS('PIB_Trimestriel_Brut (2005)'!$I91))</f>
        <v>-7.5431773424993045</v>
      </c>
      <c r="J96" s="259">
        <f>+ABS('PIB_Trimestriel_Brut (2005)'!J91)*'PIB_Annuel (2016)'!$K565/SUM(ABS('PIB_Trimestriel_Brut (2005)'!$J91),ABS('PIB_Trimestriel_Brut (2005)'!$K91),ABS('PIB_Trimestriel_Brut (2005)'!$L91),ABS('PIB_Trimestriel_Brut (2005)'!$M91))</f>
        <v>-8.4501181211242429</v>
      </c>
      <c r="K96" s="259">
        <f>+ABS('PIB_Trimestriel_Brut (2005)'!K91)*'PIB_Annuel (2016)'!$K565/SUM(ABS('PIB_Trimestriel_Brut (2005)'!$J91),ABS('PIB_Trimestriel_Brut (2005)'!$K91),ABS('PIB_Trimestriel_Brut (2005)'!$L91),ABS('PIB_Trimestriel_Brut (2005)'!$M91))</f>
        <v>-9.7398459133990123</v>
      </c>
      <c r="L96" s="259">
        <f>+ABS('PIB_Trimestriel_Brut (2005)'!L91)*'PIB_Annuel (2016)'!$K565/SUM(ABS('PIB_Trimestriel_Brut (2005)'!$J91),ABS('PIB_Trimestriel_Brut (2005)'!$K91),ABS('PIB_Trimestriel_Brut (2005)'!$L91),ABS('PIB_Trimestriel_Brut (2005)'!$M91))</f>
        <v>-18.438273658608303</v>
      </c>
      <c r="M96" s="259">
        <f>+ABS('PIB_Trimestriel_Brut (2005)'!M91)*'PIB_Annuel (2016)'!$K565/SUM(ABS('PIB_Trimestriel_Brut (2005)'!$J91),ABS('PIB_Trimestriel_Brut (2005)'!$K91),ABS('PIB_Trimestriel_Brut (2005)'!$L91),ABS('PIB_Trimestriel_Brut (2005)'!$M91))</f>
        <v>-7.5673748738872629E-2</v>
      </c>
      <c r="N96" s="259">
        <f>+ABS('PIB_Trimestriel_Brut (2005)'!N91)*'PIB_Annuel (2016)'!$L565/SUM(ABS('PIB_Trimestriel_Brut (2005)'!$N91),ABS('PIB_Trimestriel_Brut (2005)'!$O91),ABS('PIB_Trimestriel_Brut (2005)'!$P91),ABS('PIB_Trimestriel_Brut (2005)'!$Q91))</f>
        <v>-0.86905717663050597</v>
      </c>
      <c r="O96" s="259">
        <f>+ABS('PIB_Trimestriel_Brut (2005)'!O91)*'PIB_Annuel (2016)'!$L565/SUM(ABS('PIB_Trimestriel_Brut (2005)'!$N91),ABS('PIB_Trimestriel_Brut (2005)'!$O91),ABS('PIB_Trimestriel_Brut (2005)'!$P91),ABS('PIB_Trimestriel_Brut (2005)'!$Q91))</f>
        <v>-1.3913113135037474</v>
      </c>
      <c r="P96" s="259">
        <f>+ABS('PIB_Trimestriel_Brut (2005)'!P91)*'PIB_Annuel (2016)'!$L565/SUM(ABS('PIB_Trimestriel_Brut (2005)'!$N91),ABS('PIB_Trimestriel_Brut (2005)'!$O91),ABS('PIB_Trimestriel_Brut (2005)'!$P91),ABS('PIB_Trimestriel_Brut (2005)'!$Q91))</f>
        <v>-1.7714739159234705</v>
      </c>
      <c r="Q96" s="259">
        <f>+ABS('PIB_Trimestriel_Brut (2005)'!Q91)*'PIB_Annuel (2016)'!$L565/SUM(ABS('PIB_Trimestriel_Brut (2005)'!$N91),ABS('PIB_Trimestriel_Brut (2005)'!$O91),ABS('PIB_Trimestriel_Brut (2005)'!$P91),ABS('PIB_Trimestriel_Brut (2005)'!$Q91))</f>
        <v>-2.2999475373989173</v>
      </c>
      <c r="R96" s="259">
        <f>+ABS('PIB_Trimestriel_Brut (2005)'!R91)*'PIB_Annuel (2016)'!$M565/SUM(ABS('PIB_Trimestriel_Brut (2005)'!$R91),ABS('PIB_Trimestriel_Brut (2005)'!$S91),ABS('PIB_Trimestriel_Brut (2005)'!$T91),ABS('PIB_Trimestriel_Brut (2005)'!$U91))</f>
        <v>-7.7348400684915424</v>
      </c>
      <c r="S96" s="259">
        <f>+ABS('PIB_Trimestriel_Brut (2005)'!S91)*'PIB_Annuel (2016)'!$M565/SUM(ABS('PIB_Trimestriel_Brut (2005)'!$R91),ABS('PIB_Trimestriel_Brut (2005)'!$S91),ABS('PIB_Trimestriel_Brut (2005)'!$T91),ABS('PIB_Trimestriel_Brut (2005)'!$U91))</f>
        <v>-4.9384928002238118</v>
      </c>
      <c r="T96" s="259">
        <f>+ABS('PIB_Trimestriel_Brut (2005)'!T91)*'PIB_Annuel (2016)'!$M565/SUM(ABS('PIB_Trimestriel_Brut (2005)'!$R91),ABS('PIB_Trimestriel_Brut (2005)'!$S91),ABS('PIB_Trimestriel_Brut (2005)'!$T91),ABS('PIB_Trimestriel_Brut (2005)'!$U91))</f>
        <v>-3.5569607261630267</v>
      </c>
      <c r="U96" s="259">
        <f>+ABS('PIB_Trimestriel_Brut (2005)'!U91)*'PIB_Annuel (2016)'!$M565/SUM(ABS('PIB_Trimestriel_Brut (2005)'!$R91),ABS('PIB_Trimestriel_Brut (2005)'!$S91),ABS('PIB_Trimestriel_Brut (2005)'!$T91),ABS('PIB_Trimestriel_Brut (2005)'!$U91))</f>
        <v>-8.6439349808392603</v>
      </c>
      <c r="V96" s="259">
        <f>+ABS('PIB_Trimestriel_Brut (2005)'!V91)*'PIB_Annuel (2016)'!$N565/SUM(ABS('PIB_Trimestriel_Brut (2005)'!$V91),ABS('PIB_Trimestriel_Brut (2005)'!$W91),ABS('PIB_Trimestriel_Brut (2005)'!$X91),ABS('PIB_Trimestriel_Brut (2005)'!$Y91))</f>
        <v>-1.1075222582271629</v>
      </c>
      <c r="W96" s="259">
        <f>+ABS('PIB_Trimestriel_Brut (2005)'!W91)*'PIB_Annuel (2016)'!$N565/SUM(ABS('PIB_Trimestriel_Brut (2005)'!$V91),ABS('PIB_Trimestriel_Brut (2005)'!$W91),ABS('PIB_Trimestriel_Brut (2005)'!$X91),ABS('PIB_Trimestriel_Brut (2005)'!$Y91))</f>
        <v>-2.6160020574832629E-2</v>
      </c>
      <c r="X96" s="259">
        <f>+ABS('PIB_Trimestriel_Brut (2005)'!X91)*'PIB_Annuel (2016)'!$N565/SUM(ABS('PIB_Trimestriel_Brut (2005)'!$V91),ABS('PIB_Trimestriel_Brut (2005)'!$W91),ABS('PIB_Trimestriel_Brut (2005)'!$X91),ABS('PIB_Trimestriel_Brut (2005)'!$Y91))</f>
        <v>-0.5113715242585285</v>
      </c>
      <c r="Y96" s="259">
        <f>+ABS('PIB_Trimestriel_Brut (2005)'!Y91)*'PIB_Annuel (2016)'!$N565/SUM(ABS('PIB_Trimestriel_Brut (2005)'!$V91),ABS('PIB_Trimestriel_Brut (2005)'!$W91),ABS('PIB_Trimestriel_Brut (2005)'!$X91),ABS('PIB_Trimestriel_Brut (2005)'!$Y91))</f>
        <v>-0.65913196156796228</v>
      </c>
      <c r="Z96" s="259">
        <f>+ABS('PIB_Trimestriel_Brut (2005)'!Z91)*'PIB_Annuel (2016)'!$O565/SUM(ABS('PIB_Trimestriel_Brut (2005)'!$Z91),ABS('PIB_Trimestriel_Brut (2005)'!$AA91),ABS('PIB_Trimestriel_Brut (2005)'!$AB91),ABS('PIB_Trimestriel_Brut (2005)'!$AC91))</f>
        <v>0.14518306898006714</v>
      </c>
      <c r="AA96" s="259">
        <f>+ABS('PIB_Trimestriel_Brut (2005)'!AA91)*'PIB_Annuel (2016)'!$O565/SUM(ABS('PIB_Trimestriel_Brut (2005)'!$Z91),ABS('PIB_Trimestriel_Brut (2005)'!$AA91),ABS('PIB_Trimestriel_Brut (2005)'!$AB91),ABS('PIB_Trimestriel_Brut (2005)'!$AC91))</f>
        <v>3.4739841451065501</v>
      </c>
      <c r="AB96" s="259">
        <f>+ABS('PIB_Trimestriel_Brut (2005)'!AB91)*'PIB_Annuel (2016)'!$O565/SUM(ABS('PIB_Trimestriel_Brut (2005)'!$Z91),ABS('PIB_Trimestriel_Brut (2005)'!$AA91),ABS('PIB_Trimestriel_Brut (2005)'!$AB91),ABS('PIB_Trimestriel_Brut (2005)'!$AC91))</f>
        <v>2.1241295055699974</v>
      </c>
      <c r="AC96" s="259">
        <f>+ABS('PIB_Trimestriel_Brut (2005)'!AC91)*'PIB_Annuel (2016)'!$O565/SUM(ABS('PIB_Trimestriel_Brut (2005)'!$Z91),ABS('PIB_Trimestriel_Brut (2005)'!$AA91),ABS('PIB_Trimestriel_Brut (2005)'!$AB91),ABS('PIB_Trimestriel_Brut (2005)'!$AC91))</f>
        <v>3.5807745985681656</v>
      </c>
      <c r="AD96" s="259">
        <f>+ABS('PIB_Trimestriel_Brut (2005)'!AD91)*'PIB_Annuel (2016)'!$P565/SUM(ABS('PIB_Trimestriel_Brut (2005)'!$AD91),ABS('PIB_Trimestriel_Brut (2005)'!$AE91),ABS('PIB_Trimestriel_Brut (2005)'!$AF91),ABS('PIB_Trimestriel_Brut (2005)'!$AG91))</f>
        <v>-4.5310186684451397</v>
      </c>
      <c r="AE96" s="259">
        <f>+ABS('PIB_Trimestriel_Brut (2005)'!AE91)*'PIB_Annuel (2016)'!$P565/SUM(ABS('PIB_Trimestriel_Brut (2005)'!$AD91),ABS('PIB_Trimestriel_Brut (2005)'!$AE91),ABS('PIB_Trimestriel_Brut (2005)'!$AF91),ABS('PIB_Trimestriel_Brut (2005)'!$AG91))</f>
        <v>-1.3537587401098268</v>
      </c>
      <c r="AF96" s="259">
        <f>+ABS('PIB_Trimestriel_Brut (2005)'!AF91)*'PIB_Annuel (2016)'!$P565/SUM(ABS('PIB_Trimestriel_Brut (2005)'!$AD91),ABS('PIB_Trimestriel_Brut (2005)'!$AE91),ABS('PIB_Trimestriel_Brut (2005)'!$AF91),ABS('PIB_Trimestriel_Brut (2005)'!$AG91))</f>
        <v>-0.74238777454102201</v>
      </c>
      <c r="AG96" s="259">
        <f>+ABS('PIB_Trimestriel_Brut (2005)'!AG91)*'PIB_Annuel (2016)'!$P565/SUM(ABS('PIB_Trimestriel_Brut (2005)'!$AD91),ABS('PIB_Trimestriel_Brut (2005)'!$AE91),ABS('PIB_Trimestriel_Brut (2005)'!$AF91),ABS('PIB_Trimestriel_Brut (2005)'!$AG91))</f>
        <v>-2.0923424509851927</v>
      </c>
      <c r="AH96" s="259">
        <f>+ABS('PIB_Trimestriel_Brut (2005)'!AH91)*'PIB_Annuel (2016)'!$Q565/SUM(ABS('PIB_Trimestriel_Brut (2005)'!$AH91),ABS('PIB_Trimestriel_Brut (2005)'!$AI91),ABS('PIB_Trimestriel_Brut (2005)'!$AJ91),ABS('PIB_Trimestriel_Brut (2005)'!$AK91))</f>
        <v>-3.5162439801629905E-2</v>
      </c>
      <c r="AI96" s="259">
        <f>+ABS('PIB_Trimestriel_Brut (2005)'!AI91)*'PIB_Annuel (2016)'!$Q565/SUM(ABS('PIB_Trimestriel_Brut (2005)'!$AH91),ABS('PIB_Trimestriel_Brut (2005)'!$AI91),ABS('PIB_Trimestriel_Brut (2005)'!$AJ91),ABS('PIB_Trimestriel_Brut (2005)'!$AK91))</f>
        <v>-4.8177496789232475</v>
      </c>
      <c r="AJ96" s="259">
        <f>+ABS('PIB_Trimestriel_Brut (2005)'!AJ91)*'PIB_Annuel (2016)'!$Q565/SUM(ABS('PIB_Trimestriel_Brut (2005)'!$AH91),ABS('PIB_Trimestriel_Brut (2005)'!$AI91),ABS('PIB_Trimestriel_Brut (2005)'!$AJ91),ABS('PIB_Trimestriel_Brut (2005)'!$AK91))</f>
        <v>-11.933323689500337</v>
      </c>
      <c r="AK96" s="259">
        <f>+ABS('PIB_Trimestriel_Brut (2005)'!AK91)*'PIB_Annuel (2016)'!$Q565/SUM(ABS('PIB_Trimestriel_Brut (2005)'!$AH91),ABS('PIB_Trimestriel_Brut (2005)'!$AI91),ABS('PIB_Trimestriel_Brut (2005)'!$AJ91),ABS('PIB_Trimestriel_Brut (2005)'!$AK91))</f>
        <v>-6.646460607355321</v>
      </c>
      <c r="AL96" s="259">
        <f>+ABS('PIB_Trimestriel_Brut (2005)'!AL91)*'PIB_Annuel (2016)'!$R565/SUM(ABS('PIB_Trimestriel_Brut (2005)'!$AL91),ABS('PIB_Trimestriel_Brut (2005)'!$AM91),ABS('PIB_Trimestriel_Brut (2005)'!$AN91),ABS('PIB_Trimestriel_Brut (2005)'!$AO91))</f>
        <v>-2.8566353546731857</v>
      </c>
      <c r="AM96" s="259">
        <f>+ABS('PIB_Trimestriel_Brut (2005)'!AM91)*'PIB_Annuel (2016)'!$R565/SUM(ABS('PIB_Trimestriel_Brut (2005)'!$AL91),ABS('PIB_Trimestriel_Brut (2005)'!$AM91),ABS('PIB_Trimestriel_Brut (2005)'!$AN91),ABS('PIB_Trimestriel_Brut (2005)'!$AO91))</f>
        <v>-6.2877908545567971</v>
      </c>
      <c r="AN96" s="259">
        <f>+ABS('PIB_Trimestriel_Brut (2005)'!AN91)*'PIB_Annuel (2016)'!$R565/SUM(ABS('PIB_Trimestriel_Brut (2005)'!$AL91),ABS('PIB_Trimestriel_Brut (2005)'!$AM91),ABS('PIB_Trimestriel_Brut (2005)'!$AN91),ABS('PIB_Trimestriel_Brut (2005)'!$AO91))</f>
        <v>-3.5708901470662493</v>
      </c>
      <c r="AO96" s="259">
        <f>+ABS('PIB_Trimestriel_Brut (2005)'!AO91)*'PIB_Annuel (2016)'!$R565/SUM(ABS('PIB_Trimestriel_Brut (2005)'!$AL91),ABS('PIB_Trimestriel_Brut (2005)'!$AM91),ABS('PIB_Trimestriel_Brut (2005)'!$AN91),ABS('PIB_Trimestriel_Brut (2005)'!$AO91))</f>
        <v>-4.8070994066002299</v>
      </c>
      <c r="AP96" s="259">
        <f>+ABS('PIB_Trimestriel_Brut (2005)'!AP91)*'PIB_Annuel (2016)'!$S565/SUM(ABS('PIB_Trimestriel_Brut (2005)'!$AP91),ABS('PIB_Trimestriel_Brut (2005)'!$AQ91),ABS('PIB_Trimestriel_Brut (2005)'!$AR91),ABS('PIB_Trimestriel_Brut (2005)'!$AS91))</f>
        <v>-0.50086285300919275</v>
      </c>
      <c r="AQ96" s="259">
        <f>+ABS('PIB_Trimestriel_Brut (2005)'!AQ91)*'PIB_Annuel (2016)'!$S565/SUM(ABS('PIB_Trimestriel_Brut (2005)'!$AP91),ABS('PIB_Trimestriel_Brut (2005)'!$AQ91),ABS('PIB_Trimestriel_Brut (2005)'!$AR91),ABS('PIB_Trimestriel_Brut (2005)'!$AS91))</f>
        <v>-1.5778184204467454</v>
      </c>
      <c r="AR96" s="259">
        <f>+ABS('PIB_Trimestriel_Brut (2005)'!AR91)*'PIB_Annuel (2016)'!$S565/SUM(ABS('PIB_Trimestriel_Brut (2005)'!$AP91),ABS('PIB_Trimestriel_Brut (2005)'!$AQ91),ABS('PIB_Trimestriel_Brut (2005)'!$AR91),ABS('PIB_Trimestriel_Brut (2005)'!$AS91))</f>
        <v>-2.6862852285630305</v>
      </c>
      <c r="AS96" s="259">
        <f>+ABS('PIB_Trimestriel_Brut (2005)'!AS91)*'PIB_Annuel (2016)'!$S565/SUM(ABS('PIB_Trimestriel_Brut (2005)'!$AP91),ABS('PIB_Trimestriel_Brut (2005)'!$AQ91),ABS('PIB_Trimestriel_Brut (2005)'!$AR91),ABS('PIB_Trimestriel_Brut (2005)'!$AS91))</f>
        <v>-0.43162460446205603</v>
      </c>
      <c r="AT96" s="259">
        <f>+ABS('PIB_Trimestriel_Brut (2005)'!AT91)*'PIB_Annuel (2016)'!$T565/SUM(ABS('PIB_Trimestriel_Brut (2005)'!$AT91),ABS('PIB_Trimestriel_Brut (2005)'!$AU91),ABS('PIB_Trimestriel_Brut (2005)'!$AV91),ABS('PIB_Trimestriel_Brut (2005)'!$AW91))</f>
        <v>-6.6920318181307392</v>
      </c>
      <c r="AU96" s="259">
        <f>+ABS('PIB_Trimestriel_Brut (2005)'!AU91)*'PIB_Annuel (2016)'!$T565/SUM(ABS('PIB_Trimestriel_Brut (2005)'!$AT91),ABS('PIB_Trimestriel_Brut (2005)'!$AU91),ABS('PIB_Trimestriel_Brut (2005)'!$AV91),ABS('PIB_Trimestriel_Brut (2005)'!$AW91))</f>
        <v>-16.417493818714942</v>
      </c>
      <c r="AV96" s="259">
        <f>+ABS('PIB_Trimestriel_Brut (2005)'!AV91)*'PIB_Annuel (2016)'!$T565/SUM(ABS('PIB_Trimestriel_Brut (2005)'!$AT91),ABS('PIB_Trimestriel_Brut (2005)'!$AU91),ABS('PIB_Trimestriel_Brut (2005)'!$AV91),ABS('PIB_Trimestriel_Brut (2005)'!$AW91))</f>
        <v>-11.478016869987336</v>
      </c>
      <c r="AW96" s="259">
        <f>+ABS('PIB_Trimestriel_Brut (2005)'!AW91)*'PIB_Annuel (2016)'!$T565/SUM(ABS('PIB_Trimestriel_Brut (2005)'!$AT91),ABS('PIB_Trimestriel_Brut (2005)'!$AU91),ABS('PIB_Trimestriel_Brut (2005)'!$AV91),ABS('PIB_Trimestriel_Brut (2005)'!$AW91))</f>
        <v>-5.8891335330839851</v>
      </c>
      <c r="AX96" s="259">
        <f>+ABS('PIB_Trimestriel_Brut (2005)'!AX91)*'PIB_Annuel (2016)'!$U565/SUM(ABS('PIB_Trimestriel_Brut (2005)'!$AX91),ABS('PIB_Trimestriel_Brut (2005)'!$AY91),ABS('PIB_Trimestriel_Brut (2005)'!$AZ91),ABS('PIB_Trimestriel_Brut (2005)'!$BA91))</f>
        <v>-10.609658427354386</v>
      </c>
      <c r="AY96" s="259">
        <f>+ABS('PIB_Trimestriel_Brut (2005)'!AY91)*'PIB_Annuel (2016)'!$U565/SUM(ABS('PIB_Trimestriel_Brut (2005)'!$AX91),ABS('PIB_Trimestriel_Brut (2005)'!$AY91),ABS('PIB_Trimestriel_Brut (2005)'!$AZ91),ABS('PIB_Trimestriel_Brut (2005)'!$BA91))</f>
        <v>-13.410263412127463</v>
      </c>
      <c r="AZ96" s="259">
        <f>+ABS('PIB_Trimestriel_Brut (2005)'!AZ91)*'PIB_Annuel (2016)'!$U565/SUM(ABS('PIB_Trimestriel_Brut (2005)'!$AX91),ABS('PIB_Trimestriel_Brut (2005)'!$AY91),ABS('PIB_Trimestriel_Brut (2005)'!$AZ91),ABS('PIB_Trimestriel_Brut (2005)'!$BA91))</f>
        <v>-4.2607767478162044</v>
      </c>
      <c r="BA96" s="259">
        <f>+ABS('PIB_Trimestriel_Brut (2005)'!BA91)*'PIB_Annuel (2016)'!$U565/SUM(ABS('PIB_Trimestriel_Brut (2005)'!$AX91),ABS('PIB_Trimestriel_Brut (2005)'!$AY91),ABS('PIB_Trimestriel_Brut (2005)'!$AZ91),ABS('PIB_Trimestriel_Brut (2005)'!$BA91))</f>
        <v>-0.94824944316706805</v>
      </c>
      <c r="BB96" s="259">
        <f>+ABS('PIB_Trimestriel_Brut (2005)'!BB91)*'PIB_Annuel (2016)'!$V565/SUM(ABS('PIB_Trimestriel_Brut (2005)'!$BB91),ABS('PIB_Trimestriel_Brut (2005)'!$BC91),ABS('PIB_Trimestriel_Brut (2005)'!$BD91),ABS('PIB_Trimestriel_Brut (2005)'!$BE91))</f>
        <v>-11.270970590381918</v>
      </c>
      <c r="BC96" s="259">
        <f>+ABS('PIB_Trimestriel_Brut (2005)'!BC91)*'PIB_Annuel (2016)'!$V565/SUM(ABS('PIB_Trimestriel_Brut (2005)'!$BB91),ABS('PIB_Trimestriel_Brut (2005)'!$BC91),ABS('PIB_Trimestriel_Brut (2005)'!$BD91),ABS('PIB_Trimestriel_Brut (2005)'!$BE91))</f>
        <v>-6.8101157484956332</v>
      </c>
      <c r="BD96" s="259">
        <f>+ABS('PIB_Trimestriel_Brut (2005)'!BD91)*'PIB_Annuel (2016)'!$V565/SUM(ABS('PIB_Trimestriel_Brut (2005)'!$BB91),ABS('PIB_Trimestriel_Brut (2005)'!$BC91),ABS('PIB_Trimestriel_Brut (2005)'!$BD91),ABS('PIB_Trimestriel_Brut (2005)'!$BE91))</f>
        <v>-3.8490197104908455</v>
      </c>
      <c r="BE96" s="259">
        <f>+ABS('PIB_Trimestriel_Brut (2005)'!BE91)*'PIB_Annuel (2016)'!$V565/SUM(ABS('PIB_Trimestriel_Brut (2005)'!$BB91),ABS('PIB_Trimestriel_Brut (2005)'!$BC91),ABS('PIB_Trimestriel_Brut (2005)'!$BD91),ABS('PIB_Trimestriel_Brut (2005)'!$BE91))</f>
        <v>-8.2334297808801882</v>
      </c>
      <c r="BF96" s="259">
        <f>+ABS('PIB_Trimestriel_Brut (2005)'!BF91)*'PIB_Annuel (2016)'!$W565/SUM(ABS('PIB_Trimestriel_Brut (2005)'!$BF91),ABS('PIB_Trimestriel_Brut (2005)'!$BG91),ABS('PIB_Trimestriel_Brut (2005)'!$BH91),ABS('PIB_Trimestriel_Brut (2005)'!$BI91))</f>
        <v>6.4200344637738116</v>
      </c>
      <c r="BG96" s="259">
        <f>+ABS('PIB_Trimestriel_Brut (2005)'!BG91)*'PIB_Annuel (2016)'!$W565/SUM(ABS('PIB_Trimestriel_Brut (2005)'!$BF91),ABS('PIB_Trimestriel_Brut (2005)'!$BG91),ABS('PIB_Trimestriel_Brut (2005)'!$BH91),ABS('PIB_Trimestriel_Brut (2005)'!$BI91))</f>
        <v>3.8400438106115522</v>
      </c>
      <c r="BH96" s="259">
        <f>+ABS('PIB_Trimestriel_Brut (2005)'!BH91)*'PIB_Annuel (2016)'!$W565/SUM(ABS('PIB_Trimestriel_Brut (2005)'!$BF91),ABS('PIB_Trimestriel_Brut (2005)'!$BG91),ABS('PIB_Trimestriel_Brut (2005)'!$BH91),ABS('PIB_Trimestriel_Brut (2005)'!$BI91))</f>
        <v>25.865502511823365</v>
      </c>
      <c r="BI96" s="259">
        <f>+ABS('PIB_Trimestriel_Brut (2005)'!BI91)*'PIB_Annuel (2016)'!$W565/SUM(ABS('PIB_Trimestriel_Brut (2005)'!$BF91),ABS('PIB_Trimestriel_Brut (2005)'!$BG91),ABS('PIB_Trimestriel_Brut (2005)'!$BH91),ABS('PIB_Trimestriel_Brut (2005)'!$BI91))</f>
        <v>6.8538540310190195</v>
      </c>
      <c r="BJ96" s="259">
        <f>+ABS('PIB_Trimestriel_Brut (2005)'!BJ91)*'PIB_Annuel (2016)'!$X565/SUM(ABS('PIB_Trimestriel_Brut (2005)'!$BJ91),ABS('PIB_Trimestriel_Brut (2005)'!$BK91),ABS('PIB_Trimestriel_Brut (2005)'!$BL91),ABS('PIB_Trimestriel_Brut (2005)'!$BM91))</f>
        <v>13.350267277627394</v>
      </c>
      <c r="BK96" s="259">
        <f>+ABS('PIB_Trimestriel_Brut (2005)'!BK91)*'PIB_Annuel (2016)'!$X565/SUM(ABS('PIB_Trimestriel_Brut (2005)'!$BJ91),ABS('PIB_Trimestriel_Brut (2005)'!$BK91),ABS('PIB_Trimestriel_Brut (2005)'!$BL91),ABS('PIB_Trimestriel_Brut (2005)'!$BM91))</f>
        <v>7.2122771794382752</v>
      </c>
      <c r="BL96" s="259">
        <f>+ABS('PIB_Trimestriel_Brut (2005)'!BL91)*'PIB_Annuel (2016)'!$X565/SUM(ABS('PIB_Trimestriel_Brut (2005)'!$BJ91),ABS('PIB_Trimestriel_Brut (2005)'!$BK91),ABS('PIB_Trimestriel_Brut (2005)'!$BL91),ABS('PIB_Trimestriel_Brut (2005)'!$BM91))</f>
        <v>29.782681949918842</v>
      </c>
      <c r="BM96" s="259">
        <f>+ABS('PIB_Trimestriel_Brut (2005)'!BM91)*'PIB_Annuel (2016)'!$X565/SUM(ABS('PIB_Trimestriel_Brut (2005)'!$BJ91),ABS('PIB_Trimestriel_Brut (2005)'!$BK91),ABS('PIB_Trimestriel_Brut (2005)'!$BL91),ABS('PIB_Trimestriel_Brut (2005)'!$BM91))</f>
        <v>1.9218804966364986</v>
      </c>
      <c r="BN96" s="259">
        <f>+ABS('PIB_Trimestriel_Brut (2005)'!BN91)*'PIB_Annuel (2016)'!$Y565/SUM(ABS('PIB_Trimestriel_Brut (2005)'!$BN91),ABS('PIB_Trimestriel_Brut (2005)'!$BO91),ABS('PIB_Trimestriel_Brut (2005)'!$BP91),ABS('PIB_Trimestriel_Brut (2005)'!$BQ91))</f>
        <v>-16.272418175168873</v>
      </c>
      <c r="BO96" s="259">
        <f>+ABS('PIB_Trimestriel_Brut (2005)'!BO91)*'PIB_Annuel (2016)'!$Y565/SUM(ABS('PIB_Trimestriel_Brut (2005)'!$BN91),ABS('PIB_Trimestriel_Brut (2005)'!$BO91),ABS('PIB_Trimestriel_Brut (2005)'!$BP91),ABS('PIB_Trimestriel_Brut (2005)'!$BQ91))</f>
        <v>-14.393279994681704</v>
      </c>
      <c r="BP96" s="259">
        <f>+ABS('PIB_Trimestriel_Brut (2005)'!BP91)*'PIB_Annuel (2016)'!$Y565/SUM(ABS('PIB_Trimestriel_Brut (2005)'!$BN91),ABS('PIB_Trimestriel_Brut (2005)'!$BO91),ABS('PIB_Trimestriel_Brut (2005)'!$BP91),ABS('PIB_Trimestriel_Brut (2005)'!$BQ91))</f>
        <v>-14.181121700583434</v>
      </c>
      <c r="BQ96" s="259">
        <f>+ABS('PIB_Trimestriel_Brut (2005)'!BQ91)*'PIB_Annuel (2016)'!$Y565/SUM(ABS('PIB_Trimestriel_Brut (2005)'!$BN91),ABS('PIB_Trimestriel_Brut (2005)'!$BO91),ABS('PIB_Trimestriel_Brut (2005)'!$BP91),ABS('PIB_Trimestriel_Brut (2005)'!$BQ91))</f>
        <v>-24.075015934571283</v>
      </c>
      <c r="BR96" s="259">
        <f>+ABS('PIB_Trimestriel_Brut (2005)'!BR91)*'PIB_Annuel (2016)'!$Z565/SUM(ABS('PIB_Trimestriel_Brut (2005)'!$BR91),ABS('PIB_Trimestriel_Brut (2005)'!$BS91),ABS('PIB_Trimestriel_Brut (2005)'!$BT91),ABS('PIB_Trimestriel_Brut (2005)'!$BU91))</f>
        <v>28.395949085922073</v>
      </c>
      <c r="BS96" s="259">
        <f>+ABS('PIB_Trimestriel_Brut (2005)'!BS91)*'PIB_Annuel (2016)'!$Z565/SUM(ABS('PIB_Trimestriel_Brut (2005)'!$BR91),ABS('PIB_Trimestriel_Brut (2005)'!$BS91),ABS('PIB_Trimestriel_Brut (2005)'!$BT91),ABS('PIB_Trimestriel_Brut (2005)'!$BU91))</f>
        <v>7.5587066972253654</v>
      </c>
      <c r="BT96" s="259">
        <f>+ABS('PIB_Trimestriel_Brut (2005)'!BT91)*'PIB_Annuel (2016)'!$Z565/SUM(ABS('PIB_Trimestriel_Brut (2005)'!$BR91),ABS('PIB_Trimestriel_Brut (2005)'!$BS91),ABS('PIB_Trimestriel_Brut (2005)'!$BT91),ABS('PIB_Trimestriel_Brut (2005)'!$BU91))</f>
        <v>26.578670937371079</v>
      </c>
      <c r="BU96" s="259">
        <f>+ABS('PIB_Trimestriel_Brut (2005)'!BU91)*'PIB_Annuel (2016)'!$Z565/SUM(ABS('PIB_Trimestriel_Brut (2005)'!$BR91),ABS('PIB_Trimestriel_Brut (2005)'!$BS91),ABS('PIB_Trimestriel_Brut (2005)'!$BT91),ABS('PIB_Trimestriel_Brut (2005)'!$BU91))</f>
        <v>9.6936732794814873</v>
      </c>
      <c r="BV96" s="185">
        <v>-321.61556008406478</v>
      </c>
      <c r="BW96" s="185">
        <v>-62.957152091472381</v>
      </c>
      <c r="BX96" s="185">
        <v>171.53892083683786</v>
      </c>
      <c r="BY96" s="185">
        <v>244.26479133869725</v>
      </c>
      <c r="BZ96" s="171">
        <v>-184.51507013212449</v>
      </c>
      <c r="CA96" s="171">
        <v>123.3625796159904</v>
      </c>
      <c r="CB96" s="171">
        <v>144.96346216791881</v>
      </c>
      <c r="CC96" s="171">
        <v>-86.477971651784173</v>
      </c>
      <c r="CD96" s="171">
        <v>91.018069947137519</v>
      </c>
      <c r="CE96" s="171">
        <v>-97.523251900391188</v>
      </c>
      <c r="CF96" s="171">
        <v>-30.308724344410621</v>
      </c>
      <c r="CG96" s="171">
        <v>1.0509062976607311</v>
      </c>
      <c r="CH96" s="171">
        <v>30.272873791604979</v>
      </c>
      <c r="CI96" s="171">
        <v>-55.65232390685378</v>
      </c>
      <c r="CJ96" s="171">
        <v>48.697951155457304</v>
      </c>
      <c r="CK96" s="171">
        <v>-47.973501040207339</v>
      </c>
      <c r="CL96" s="171">
        <v>116.99876828347624</v>
      </c>
    </row>
    <row r="97" spans="1:90" ht="15.6" thickTop="1" thickBot="1" x14ac:dyDescent="0.35">
      <c r="A97" s="168" t="s">
        <v>254</v>
      </c>
      <c r="B97" s="258">
        <f>+'PIB_Trimestriel_Brut (2005)'!B92*'PIB_Annuel (2016)'!$I566/SUM('PIB_Trimestriel_Brut (2005)'!$B92:$E92)</f>
        <v>252.33984101809912</v>
      </c>
      <c r="C97" s="258">
        <f>+'PIB_Trimestriel_Brut (2005)'!C92*'PIB_Annuel (2016)'!$I566/SUM('PIB_Trimestriel_Brut (2005)'!$B92:$E92)</f>
        <v>299.21900558477915</v>
      </c>
      <c r="D97" s="258">
        <f>+'PIB_Trimestriel_Brut (2005)'!D92*'PIB_Annuel (2016)'!$I566/SUM('PIB_Trimestriel_Brut (2005)'!$B92:$E92)</f>
        <v>371.54601306118923</v>
      </c>
      <c r="E97" s="258">
        <f>+'PIB_Trimestriel_Brut (2005)'!E92*'PIB_Annuel (2016)'!$I566/SUM('PIB_Trimestriel_Brut (2005)'!$B92:$E92)</f>
        <v>334.67664555117926</v>
      </c>
      <c r="F97" s="258">
        <f>+'PIB_Trimestriel_Brut (2005)'!F92*'PIB_Annuel (2016)'!$J566/SUM('PIB_Trimestriel_Brut (2005)'!$F92:$I92)</f>
        <v>221.12534258987475</v>
      </c>
      <c r="G97" s="258">
        <f>+'PIB_Trimestriel_Brut (2005)'!G92*'PIB_Annuel (2016)'!$J566/SUM('PIB_Trimestriel_Brut (2005)'!$F92:$I92)</f>
        <v>371.23315733057416</v>
      </c>
      <c r="H97" s="258">
        <f>+'PIB_Trimestriel_Brut (2005)'!H92*'PIB_Annuel (2016)'!$J566/SUM('PIB_Trimestriel_Brut (2005)'!$F92:$I92)</f>
        <v>342.20522230512609</v>
      </c>
      <c r="I97" s="258">
        <f>+'PIB_Trimestriel_Brut (2005)'!I92*'PIB_Annuel (2016)'!$J566/SUM('PIB_Trimestriel_Brut (2005)'!$F92:$I92)</f>
        <v>355.62937915321453</v>
      </c>
      <c r="J97" s="258">
        <f>+'PIB_Trimestriel_Brut (2005)'!J92*'PIB_Annuel (2016)'!$K566/SUM('PIB_Trimestriel_Brut (2005)'!$J92:$M92)</f>
        <v>327.41873097069225</v>
      </c>
      <c r="K97" s="258">
        <f>+'PIB_Trimestriel_Brut (2005)'!K92*'PIB_Annuel (2016)'!$K566/SUM('PIB_Trimestriel_Brut (2005)'!$J92:$M92)</f>
        <v>343.69883734734697</v>
      </c>
      <c r="L97" s="258">
        <f>+'PIB_Trimestriel_Brut (2005)'!L92*'PIB_Annuel (2016)'!$K566/SUM('PIB_Trimestriel_Brut (2005)'!$J92:$M92)</f>
        <v>478.87710956911377</v>
      </c>
      <c r="M97" s="258">
        <f>+'PIB_Trimestriel_Brut (2005)'!M92*'PIB_Annuel (2016)'!$K566/SUM('PIB_Trimestriel_Brut (2005)'!$J92:$M92)</f>
        <v>356.11830330652617</v>
      </c>
      <c r="N97" s="258">
        <f>+'PIB_Trimestriel_Brut (2005)'!N92*'PIB_Annuel (2016)'!$L566/SUM('PIB_Trimestriel_Brut (2005)'!$N92:$Q92)</f>
        <v>415.96046447771357</v>
      </c>
      <c r="O97" s="258">
        <f>+'PIB_Trimestriel_Brut (2005)'!O92*'PIB_Annuel (2016)'!$L566/SUM('PIB_Trimestriel_Brut (2005)'!$N92:$Q92)</f>
        <v>471.12851943656341</v>
      </c>
      <c r="P97" s="258">
        <f>+'PIB_Trimestriel_Brut (2005)'!P92*'PIB_Annuel (2016)'!$L566/SUM('PIB_Trimestriel_Brut (2005)'!$N92:$Q92)</f>
        <v>540.4441572059543</v>
      </c>
      <c r="Q97" s="258">
        <f>+'PIB_Trimestriel_Brut (2005)'!Q92*'PIB_Annuel (2016)'!$L566/SUM('PIB_Trimestriel_Brut (2005)'!$N92:$Q92)</f>
        <v>247.15080822870576</v>
      </c>
      <c r="R97" s="258">
        <f>+'PIB_Trimestriel_Brut (2005)'!R92*'PIB_Annuel (2016)'!$M566/SUM('PIB_Trimestriel_Brut (2005)'!$R92:$U92)</f>
        <v>304.30016571110542</v>
      </c>
      <c r="S97" s="258">
        <f>+'PIB_Trimestriel_Brut (2005)'!S92*'PIB_Annuel (2016)'!$M566/SUM('PIB_Trimestriel_Brut (2005)'!$R92:$U92)</f>
        <v>389.38908709325426</v>
      </c>
      <c r="T97" s="258">
        <f>+'PIB_Trimestriel_Brut (2005)'!T92*'PIB_Annuel (2016)'!$M566/SUM('PIB_Trimestriel_Brut (2005)'!$R92:$U92)</f>
        <v>526.03130179711127</v>
      </c>
      <c r="U97" s="258">
        <f>+'PIB_Trimestriel_Brut (2005)'!U92*'PIB_Annuel (2016)'!$M566/SUM('PIB_Trimestriel_Brut (2005)'!$R92:$U92)</f>
        <v>456.05912326995093</v>
      </c>
      <c r="V97" s="258">
        <f>+'PIB_Trimestriel_Brut (2005)'!V92*'PIB_Annuel (2016)'!$N566/SUM('PIB_Trimestriel_Brut (2005)'!$V92:$Y92)</f>
        <v>284.4870253754201</v>
      </c>
      <c r="W97" s="258">
        <f>+'PIB_Trimestriel_Brut (2005)'!W92*'PIB_Annuel (2016)'!$N566/SUM('PIB_Trimestriel_Brut (2005)'!$V92:$Y92)</f>
        <v>582.14698113183238</v>
      </c>
      <c r="X97" s="258">
        <f>+'PIB_Trimestriel_Brut (2005)'!X92*'PIB_Annuel (2016)'!$N566/SUM('PIB_Trimestriel_Brut (2005)'!$V92:$Y92)</f>
        <v>485.69021797548493</v>
      </c>
      <c r="Y97" s="258">
        <f>+'PIB_Trimestriel_Brut (2005)'!Y92*'PIB_Annuel (2016)'!$N566/SUM('PIB_Trimestriel_Brut (2005)'!$V92:$Y92)</f>
        <v>520.83062933880797</v>
      </c>
      <c r="Z97" s="258">
        <f>+'PIB_Trimestriel_Brut (2005)'!Z92*'PIB_Annuel (2016)'!$O566/SUM('PIB_Trimestriel_Brut (2005)'!$Z92:$AC92)</f>
        <v>508.6090196450516</v>
      </c>
      <c r="AA97" s="258">
        <f>+'PIB_Trimestriel_Brut (2005)'!AA92*'PIB_Annuel (2016)'!$O566/SUM('PIB_Trimestriel_Brut (2005)'!$Z92:$AC92)</f>
        <v>506.1552913147637</v>
      </c>
      <c r="AB97" s="258">
        <f>+'PIB_Trimestriel_Brut (2005)'!AB92*'PIB_Annuel (2016)'!$O566/SUM('PIB_Trimestriel_Brut (2005)'!$Z92:$AC92)</f>
        <v>506.35407544013532</v>
      </c>
      <c r="AC97" s="258">
        <f>+'PIB_Trimestriel_Brut (2005)'!AC92*'PIB_Annuel (2016)'!$O566/SUM('PIB_Trimestriel_Brut (2005)'!$Z92:$AC92)</f>
        <v>399.50981805840536</v>
      </c>
      <c r="AD97" s="258">
        <f>+'PIB_Trimestriel_Brut (2005)'!AD92*'PIB_Annuel (2016)'!$P566/SUM('PIB_Trimestriel_Brut (2005)'!$AD92:$AG92)</f>
        <v>598.03263941212515</v>
      </c>
      <c r="AE97" s="258">
        <f>+'PIB_Trimestriel_Brut (2005)'!AE92*'PIB_Annuel (2016)'!$P566/SUM('PIB_Trimestriel_Brut (2005)'!$AD92:$AG92)</f>
        <v>422.81700470369088</v>
      </c>
      <c r="AF97" s="258">
        <f>+'PIB_Trimestriel_Brut (2005)'!AF92*'PIB_Annuel (2016)'!$P566/SUM('PIB_Trimestriel_Brut (2005)'!$AD92:$AG92)</f>
        <v>481.38970067041424</v>
      </c>
      <c r="AG97" s="258">
        <f>+'PIB_Trimestriel_Brut (2005)'!AG92*'PIB_Annuel (2016)'!$P566/SUM('PIB_Trimestriel_Brut (2005)'!$AD92:$AG92)</f>
        <v>439.62896954701461</v>
      </c>
      <c r="AH97" s="258">
        <f>+'PIB_Trimestriel_Brut (2005)'!AH92*'PIB_Annuel (2016)'!$Q566/SUM('PIB_Trimestriel_Brut (2005)'!$AH92:$AK92)</f>
        <v>487.32754361296298</v>
      </c>
      <c r="AI97" s="258">
        <f>+'PIB_Trimestriel_Brut (2005)'!AI92*'PIB_Annuel (2016)'!$Q566/SUM('PIB_Trimestriel_Brut (2005)'!$AH92:$AK92)</f>
        <v>446.79647827536223</v>
      </c>
      <c r="AJ97" s="258">
        <f>+'PIB_Trimestriel_Brut (2005)'!AJ92*'PIB_Annuel (2016)'!$Q566/SUM('PIB_Trimestriel_Brut (2005)'!$AH92:$AK92)</f>
        <v>727.79479043502181</v>
      </c>
      <c r="AK97" s="258">
        <f>+'PIB_Trimestriel_Brut (2005)'!AK92*'PIB_Annuel (2016)'!$Q566/SUM('PIB_Trimestriel_Brut (2005)'!$AH92:$AK92)</f>
        <v>442.94066929026854</v>
      </c>
      <c r="AL97" s="258">
        <f>+'PIB_Trimestriel_Brut (2005)'!AL92*'PIB_Annuel (2016)'!$R566/SUM('PIB_Trimestriel_Brut (2005)'!$AL92:$AO92)</f>
        <v>547.78433782085187</v>
      </c>
      <c r="AM97" s="258">
        <f>+'PIB_Trimestriel_Brut (2005)'!AM92*'PIB_Annuel (2016)'!$R566/SUM('PIB_Trimestriel_Brut (2005)'!$AL92:$AO92)</f>
        <v>563.80213329782259</v>
      </c>
      <c r="AN97" s="258">
        <f>+'PIB_Trimestriel_Brut (2005)'!AN92*'PIB_Annuel (2016)'!$R566/SUM('PIB_Trimestriel_Brut (2005)'!$AL92:$AO92)</f>
        <v>676.13249011279981</v>
      </c>
      <c r="AO97" s="258">
        <f>+'PIB_Trimestriel_Brut (2005)'!AO92*'PIB_Annuel (2016)'!$R566/SUM('PIB_Trimestriel_Brut (2005)'!$AL92:$AO92)</f>
        <v>654.07070263638923</v>
      </c>
      <c r="AP97" s="258">
        <f>+'PIB_Trimestriel_Brut (2005)'!AP92*'PIB_Annuel (2016)'!$S566/SUM('PIB_Trimestriel_Brut (2005)'!$AP92:$AS92)</f>
        <v>623.95840046578871</v>
      </c>
      <c r="AQ97" s="258">
        <f>+'PIB_Trimestriel_Brut (2005)'!AQ92*'PIB_Annuel (2016)'!$S566/SUM('PIB_Trimestriel_Brut (2005)'!$AP92:$AS92)</f>
        <v>504.07288603679604</v>
      </c>
      <c r="AR97" s="258">
        <f>+'PIB_Trimestriel_Brut (2005)'!AR92*'PIB_Annuel (2016)'!$S566/SUM('PIB_Trimestriel_Brut (2005)'!$AP92:$AS92)</f>
        <v>735.47211014751076</v>
      </c>
      <c r="AS97" s="258">
        <f>+'PIB_Trimestriel_Brut (2005)'!AS92*'PIB_Annuel (2016)'!$S566/SUM('PIB_Trimestriel_Brut (2005)'!$AP92:$AS92)</f>
        <v>574.6253489818298</v>
      </c>
      <c r="AT97" s="258">
        <f>+'PIB_Trimestriel_Brut (2005)'!AT92*'PIB_Annuel (2016)'!$T566/SUM('PIB_Trimestriel_Brut (2005)'!$AT92:$AW92)</f>
        <v>538.78858628827015</v>
      </c>
      <c r="AU97" s="258">
        <f>+'PIB_Trimestriel_Brut (2005)'!AU92*'PIB_Annuel (2016)'!$T566/SUM('PIB_Trimestriel_Brut (2005)'!$AT92:$AW92)</f>
        <v>591.01022006749645</v>
      </c>
      <c r="AV97" s="258">
        <f>+'PIB_Trimestriel_Brut (2005)'!AV92*'PIB_Annuel (2016)'!$T566/SUM('PIB_Trimestriel_Brut (2005)'!$AT92:$AW92)</f>
        <v>760.19974751232348</v>
      </c>
      <c r="AW97" s="258">
        <f>+'PIB_Trimestriel_Brut (2005)'!AW92*'PIB_Annuel (2016)'!$T566/SUM('PIB_Trimestriel_Brut (2005)'!$AT92:$AW92)</f>
        <v>590.99367674533562</v>
      </c>
      <c r="AX97" s="258">
        <f>+'PIB_Trimestriel_Brut (2005)'!AX92*'PIB_Annuel (2016)'!$U566/SUM('PIB_Trimestriel_Brut (2005)'!$AX92:$BA92)</f>
        <v>625.34398730909936</v>
      </c>
      <c r="AY97" s="258">
        <f>+'PIB_Trimestriel_Brut (2005)'!AY92*'PIB_Annuel (2016)'!$U566/SUM('PIB_Trimestriel_Brut (2005)'!$AX92:$BA92)</f>
        <v>725.40481162884441</v>
      </c>
      <c r="AZ97" s="258">
        <f>+'PIB_Trimestriel_Brut (2005)'!AZ92*'PIB_Annuel (2016)'!$U566/SUM('PIB_Trimestriel_Brut (2005)'!$AX92:$BA92)</f>
        <v>650.73320732080492</v>
      </c>
      <c r="BA97" s="258">
        <f>+'PIB_Trimestriel_Brut (2005)'!BA92*'PIB_Annuel (2016)'!$U566/SUM('PIB_Trimestriel_Brut (2005)'!$AX92:$BA92)</f>
        <v>702.49780788607779</v>
      </c>
      <c r="BB97" s="258">
        <f>+'PIB_Trimestriel_Brut (2005)'!BB92*'PIB_Annuel (2016)'!$V566/SUM('PIB_Trimestriel_Brut (2005)'!$BB92:$BE92)</f>
        <v>897.36260708880764</v>
      </c>
      <c r="BC97" s="258">
        <f>+'PIB_Trimestriel_Brut (2005)'!BC92*'PIB_Annuel (2016)'!$V566/SUM('PIB_Trimestriel_Brut (2005)'!$BB92:$BE92)</f>
        <v>633.25496335994671</v>
      </c>
      <c r="BD97" s="258">
        <f>+'PIB_Trimestriel_Brut (2005)'!BD92*'PIB_Annuel (2016)'!$V566/SUM('PIB_Trimestriel_Brut (2005)'!$BB92:$BE92)</f>
        <v>746.7977395912535</v>
      </c>
      <c r="BE97" s="258">
        <f>+'PIB_Trimestriel_Brut (2005)'!BE92*'PIB_Annuel (2016)'!$V566/SUM('PIB_Trimestriel_Brut (2005)'!$BB92:$BE92)</f>
        <v>493.95281269585411</v>
      </c>
      <c r="BF97" s="258">
        <f>+'PIB_Trimestriel_Brut (2005)'!BF92*'PIB_Annuel (2016)'!$W566/SUM('PIB_Trimestriel_Brut (2005)'!$BF92:$BI92)</f>
        <v>792.3314211074927</v>
      </c>
      <c r="BG97" s="258">
        <f>+'PIB_Trimestriel_Brut (2005)'!BG92*'PIB_Annuel (2016)'!$W566/SUM('PIB_Trimestriel_Brut (2005)'!$BF92:$BI92)</f>
        <v>689.01951343264193</v>
      </c>
      <c r="BH97" s="258">
        <f>+'PIB_Trimestriel_Brut (2005)'!BH92*'PIB_Annuel (2016)'!$W566/SUM('PIB_Trimestriel_Brut (2005)'!$BF92:$BI92)</f>
        <v>977.62054332650689</v>
      </c>
      <c r="BI97" s="258">
        <f>+'PIB_Trimestriel_Brut (2005)'!BI92*'PIB_Annuel (2016)'!$W566/SUM('PIB_Trimestriel_Brut (2005)'!$BF92:$BI92)</f>
        <v>648.10625223512636</v>
      </c>
      <c r="BJ97" s="258">
        <f>+'PIB_Trimestriel_Brut (2005)'!BJ92*'PIB_Annuel (2016)'!$X566/SUM('PIB_Trimestriel_Brut (2005)'!$BJ92:$BM92)</f>
        <v>790.45693007808904</v>
      </c>
      <c r="BK97" s="258">
        <f>+'PIB_Trimestriel_Brut (2005)'!BK92*'PIB_Annuel (2016)'!$X566/SUM('PIB_Trimestriel_Brut (2005)'!$BJ92:$BM92)</f>
        <v>849.60356186520551</v>
      </c>
      <c r="BL97" s="258">
        <f>+'PIB_Trimestriel_Brut (2005)'!BL92*'PIB_Annuel (2016)'!$X566/SUM('PIB_Trimestriel_Brut (2005)'!$BJ92:$BM92)</f>
        <v>1009.3918131967921</v>
      </c>
      <c r="BM97" s="258">
        <f>+'PIB_Trimestriel_Brut (2005)'!BM92*'PIB_Annuel (2016)'!$X566/SUM('PIB_Trimestriel_Brut (2005)'!$BJ92:$BM92)</f>
        <v>894.87470953177751</v>
      </c>
      <c r="BN97" s="258">
        <f>+'PIB_Trimestriel_Brut (2005)'!BN92*'PIB_Annuel (2016)'!$Y566/SUM('PIB_Trimestriel_Brut (2005)'!$BN92:$BQ92)</f>
        <v>628.11315005043377</v>
      </c>
      <c r="BO97" s="258">
        <f>+'PIB_Trimestriel_Brut (2005)'!BO92*'PIB_Annuel (2016)'!$Y566/SUM('PIB_Trimestriel_Brut (2005)'!$BN92:$BQ92)</f>
        <v>907.90593800014483</v>
      </c>
      <c r="BP97" s="258">
        <f>+'PIB_Trimestriel_Brut (2005)'!BP92*'PIB_Annuel (2016)'!$Y566/SUM('PIB_Trimestriel_Brut (2005)'!$BN92:$BQ92)</f>
        <v>1046.6625753223173</v>
      </c>
      <c r="BQ97" s="258">
        <f>+'PIB_Trimestriel_Brut (2005)'!BQ92*'PIB_Annuel (2016)'!$Y566/SUM('PIB_Trimestriel_Brut (2005)'!$BN92:$BQ92)</f>
        <v>892.65046379092439</v>
      </c>
      <c r="BR97" s="258">
        <f>+'PIB_Trimestriel_Brut (2005)'!BR92*'PIB_Annuel (2016)'!$Z566/SUM('PIB_Trimestriel_Brut (2005)'!$BR92:$BU92)</f>
        <v>645.22615098737742</v>
      </c>
      <c r="BS97" s="258">
        <f>+'PIB_Trimestriel_Brut (2005)'!BS92*'PIB_Annuel (2016)'!$Z566/SUM('PIB_Trimestriel_Brut (2005)'!$BR92:$BU92)</f>
        <v>938.46067802801031</v>
      </c>
      <c r="BT97" s="258">
        <f>+'PIB_Trimestriel_Brut (2005)'!BT92*'PIB_Annuel (2016)'!$Z566/SUM('PIB_Trimestriel_Brut (2005)'!$BR92:$BU92)</f>
        <v>1231.874671062272</v>
      </c>
      <c r="BU97" s="258">
        <f>+'PIB_Trimestriel_Brut (2005)'!BU92*'PIB_Annuel (2016)'!$Z566/SUM('PIB_Trimestriel_Brut (2005)'!$BR92:$BU92)</f>
        <v>1155.6924999223402</v>
      </c>
      <c r="BV97" s="183">
        <v>668.9267144113071</v>
      </c>
      <c r="BW97" s="183">
        <v>975.75489384050661</v>
      </c>
      <c r="BX97" s="183">
        <v>1275.9077411692515</v>
      </c>
      <c r="BY97" s="183">
        <v>1155.2796505789347</v>
      </c>
      <c r="BZ97" s="176">
        <v>832.68081726864023</v>
      </c>
      <c r="CA97" s="176">
        <v>1256.5529602560468</v>
      </c>
      <c r="CB97" s="176">
        <v>1309.7180748561966</v>
      </c>
      <c r="CC97" s="176">
        <v>939.14114761911674</v>
      </c>
      <c r="CD97" s="176">
        <v>1120.2689086220373</v>
      </c>
      <c r="CE97" s="176">
        <v>1072.8158231815005</v>
      </c>
      <c r="CF97" s="176">
        <v>1155.3396335275534</v>
      </c>
      <c r="CG97" s="176">
        <v>1052.6806346689073</v>
      </c>
      <c r="CH97" s="176">
        <v>1015.4007634525174</v>
      </c>
      <c r="CI97" s="176">
        <v>1020.7050612887674</v>
      </c>
      <c r="CJ97" s="176">
        <v>1187.2981266411193</v>
      </c>
      <c r="CK97" s="176">
        <v>943.80804861759668</v>
      </c>
      <c r="CL97" s="176">
        <v>1106.6600995836798</v>
      </c>
    </row>
    <row r="98" spans="1:90" ht="15.6" thickTop="1" thickBot="1" x14ac:dyDescent="0.35">
      <c r="A98" s="168" t="s">
        <v>370</v>
      </c>
      <c r="B98" s="258">
        <f>+'PIB_Trimestriel_Brut (2005)'!B93*'PIB_Annuel (2016)'!$I568/SUM('PIB_Trimestriel_Brut (2005)'!$B93:$E93)</f>
        <v>309.13225333944723</v>
      </c>
      <c r="C98" s="258">
        <f>+'PIB_Trimestriel_Brut (2005)'!C93*'PIB_Annuel (2016)'!$I568/SUM('PIB_Trimestriel_Brut (2005)'!$B93:$E93)</f>
        <v>344.04410169276156</v>
      </c>
      <c r="D98" s="258">
        <f>+'PIB_Trimestriel_Brut (2005)'!D93*'PIB_Annuel (2016)'!$I568/SUM('PIB_Trimestriel_Brut (2005)'!$B93:$E93)</f>
        <v>315.56731325575407</v>
      </c>
      <c r="E98" s="258">
        <f>+'PIB_Trimestriel_Brut (2005)'!E93*'PIB_Annuel (2016)'!$I568/SUM('PIB_Trimestriel_Brut (2005)'!$B93:$E93)</f>
        <v>414.27309298315981</v>
      </c>
      <c r="F98" s="258">
        <f>+'PIB_Trimestriel_Brut (2005)'!F93*'PIB_Annuel (2016)'!$J568/SUM('PIB_Trimestriel_Brut (2005)'!$F93:$I93)</f>
        <v>403.53253629658616</v>
      </c>
      <c r="G98" s="258">
        <f>+'PIB_Trimestriel_Brut (2005)'!G93*'PIB_Annuel (2016)'!$J568/SUM('PIB_Trimestriel_Brut (2005)'!$F93:$I93)</f>
        <v>462.40012399249059</v>
      </c>
      <c r="H98" s="258">
        <f>+'PIB_Trimestriel_Brut (2005)'!H93*'PIB_Annuel (2016)'!$J568/SUM('PIB_Trimestriel_Brut (2005)'!$F93:$I93)</f>
        <v>501.43569168121576</v>
      </c>
      <c r="I98" s="258">
        <f>+'PIB_Trimestriel_Brut (2005)'!I93*'PIB_Annuel (2016)'!$J568/SUM('PIB_Trimestriel_Brut (2005)'!$F93:$I93)</f>
        <v>498.00343018466504</v>
      </c>
      <c r="J98" s="258">
        <f>+'PIB_Trimestriel_Brut (2005)'!J93*'PIB_Annuel (2016)'!$K568/SUM('PIB_Trimestriel_Brut (2005)'!$J93:$M93)</f>
        <v>539.68090193793228</v>
      </c>
      <c r="K98" s="258">
        <f>+'PIB_Trimestriel_Brut (2005)'!K93*'PIB_Annuel (2016)'!$K568/SUM('PIB_Trimestriel_Brut (2005)'!$J93:$M93)</f>
        <v>551.3851738812823</v>
      </c>
      <c r="L98" s="258">
        <f>+'PIB_Trimestriel_Brut (2005)'!L93*'PIB_Annuel (2016)'!$K568/SUM('PIB_Trimestriel_Brut (2005)'!$J93:$M93)</f>
        <v>442.69126297430108</v>
      </c>
      <c r="M98" s="258">
        <f>+'PIB_Trimestriel_Brut (2005)'!M93*'PIB_Annuel (2016)'!$K568/SUM('PIB_Trimestriel_Brut (2005)'!$J93:$M93)</f>
        <v>492.77516193138439</v>
      </c>
      <c r="N98" s="258">
        <f>+'PIB_Trimestriel_Brut (2005)'!N93*'PIB_Annuel (2016)'!$L568/SUM('PIB_Trimestriel_Brut (2005)'!$N93:$Q93)</f>
        <v>457.19866051196209</v>
      </c>
      <c r="O98" s="258">
        <f>+'PIB_Trimestriel_Brut (2005)'!O93*'PIB_Annuel (2016)'!$L568/SUM('PIB_Trimestriel_Brut (2005)'!$N93:$Q93)</f>
        <v>456.39478065627253</v>
      </c>
      <c r="P98" s="258">
        <f>+'PIB_Trimestriel_Brut (2005)'!P93*'PIB_Annuel (2016)'!$L568/SUM('PIB_Trimestriel_Brut (2005)'!$N93:$Q93)</f>
        <v>476.00873686318221</v>
      </c>
      <c r="Q98" s="258">
        <f>+'PIB_Trimestriel_Brut (2005)'!Q93*'PIB_Annuel (2016)'!$L568/SUM('PIB_Trimestriel_Brut (2005)'!$N93:$Q93)</f>
        <v>590.42814529521036</v>
      </c>
      <c r="R98" s="258">
        <f>+'PIB_Trimestriel_Brut (2005)'!R93*'PIB_Annuel (2016)'!$M568/SUM('PIB_Trimestriel_Brut (2005)'!$R93:$U93)</f>
        <v>451.89568122874454</v>
      </c>
      <c r="S98" s="258">
        <f>+'PIB_Trimestriel_Brut (2005)'!S93*'PIB_Annuel (2016)'!$M568/SUM('PIB_Trimestriel_Brut (2005)'!$R93:$U93)</f>
        <v>444.058836003679</v>
      </c>
      <c r="T98" s="258">
        <f>+'PIB_Trimestriel_Brut (2005)'!T93*'PIB_Annuel (2016)'!$M568/SUM('PIB_Trimestriel_Brut (2005)'!$R93:$U93)</f>
        <v>404.92984971546588</v>
      </c>
      <c r="U98" s="258">
        <f>+'PIB_Trimestriel_Brut (2005)'!U93*'PIB_Annuel (2016)'!$M568/SUM('PIB_Trimestriel_Brut (2005)'!$R93:$U93)</f>
        <v>499.1961053656741</v>
      </c>
      <c r="V98" s="258">
        <f>+'PIB_Trimestriel_Brut (2005)'!V93*'PIB_Annuel (2016)'!$N568/SUM('PIB_Trimestriel_Brut (2005)'!$V93:$Y93)</f>
        <v>546.01076205838865</v>
      </c>
      <c r="W98" s="258">
        <f>+'PIB_Trimestriel_Brut (2005)'!W93*'PIB_Annuel (2016)'!$N568/SUM('PIB_Trimestriel_Brut (2005)'!$V93:$Y93)</f>
        <v>480.6321744180965</v>
      </c>
      <c r="X98" s="258">
        <f>+'PIB_Trimestriel_Brut (2005)'!X93*'PIB_Annuel (2016)'!$N568/SUM('PIB_Trimestriel_Brut (2005)'!$V93:$Y93)</f>
        <v>492.63003685470841</v>
      </c>
      <c r="Y98" s="258">
        <f>+'PIB_Trimestriel_Brut (2005)'!Y93*'PIB_Annuel (2016)'!$N568/SUM('PIB_Trimestriel_Brut (2005)'!$V93:$Y93)</f>
        <v>520.64467487052787</v>
      </c>
      <c r="Z98" s="258">
        <f>+'PIB_Trimestriel_Brut (2005)'!Z93*'PIB_Annuel (2016)'!$O568/SUM('PIB_Trimestriel_Brut (2005)'!$Z93:$AC93)</f>
        <v>447.89308720742594</v>
      </c>
      <c r="AA98" s="258">
        <f>+'PIB_Trimestriel_Brut (2005)'!AA93*'PIB_Annuel (2016)'!$O568/SUM('PIB_Trimestriel_Brut (2005)'!$Z93:$AC93)</f>
        <v>509.06610202484279</v>
      </c>
      <c r="AB98" s="258">
        <f>+'PIB_Trimestriel_Brut (2005)'!AB93*'PIB_Annuel (2016)'!$O568/SUM('PIB_Trimestriel_Brut (2005)'!$Z93:$AC93)</f>
        <v>665.91332302487297</v>
      </c>
      <c r="AC98" s="258">
        <f>+'PIB_Trimestriel_Brut (2005)'!AC93*'PIB_Annuel (2016)'!$O568/SUM('PIB_Trimestriel_Brut (2005)'!$Z93:$AC93)</f>
        <v>665.45813352988353</v>
      </c>
      <c r="AD98" s="258">
        <f>+'PIB_Trimestriel_Brut (2005)'!AD93*'PIB_Annuel (2016)'!$P568/SUM('PIB_Trimestriel_Brut (2005)'!$AD93:$AG93)</f>
        <v>607.58089294186198</v>
      </c>
      <c r="AE98" s="258">
        <f>+'PIB_Trimestriel_Brut (2005)'!AE93*'PIB_Annuel (2016)'!$P568/SUM('PIB_Trimestriel_Brut (2005)'!$AD93:$AG93)</f>
        <v>610.04558389176213</v>
      </c>
      <c r="AF98" s="258">
        <f>+'PIB_Trimestriel_Brut (2005)'!AF93*'PIB_Annuel (2016)'!$P568/SUM('PIB_Trimestriel_Brut (2005)'!$AD93:$AG93)</f>
        <v>699.18016486231068</v>
      </c>
      <c r="AG98" s="258">
        <f>+'PIB_Trimestriel_Brut (2005)'!AG93*'PIB_Annuel (2016)'!$P568/SUM('PIB_Trimestriel_Brut (2005)'!$AD93:$AG93)</f>
        <v>724.56300396614085</v>
      </c>
      <c r="AH98" s="258">
        <f>+'PIB_Trimestriel_Brut (2005)'!AH93*'PIB_Annuel (2016)'!$Q568/SUM('PIB_Trimestriel_Brut (2005)'!$AH93:$AK93)</f>
        <v>643.92518009329785</v>
      </c>
      <c r="AI98" s="258">
        <f>+'PIB_Trimestriel_Brut (2005)'!AI93*'PIB_Annuel (2016)'!$Q568/SUM('PIB_Trimestriel_Brut (2005)'!$AH93:$AK93)</f>
        <v>780.87473541515556</v>
      </c>
      <c r="AJ98" s="258">
        <f>+'PIB_Trimestriel_Brut (2005)'!AJ93*'PIB_Annuel (2016)'!$Q568/SUM('PIB_Trimestriel_Brut (2005)'!$AH93:$AK93)</f>
        <v>809.63399384766581</v>
      </c>
      <c r="AK98" s="258">
        <f>+'PIB_Trimestriel_Brut (2005)'!AK93*'PIB_Annuel (2016)'!$Q568/SUM('PIB_Trimestriel_Brut (2005)'!$AH93:$AK93)</f>
        <v>855.3941817625788</v>
      </c>
      <c r="AL98" s="258">
        <f>+'PIB_Trimestriel_Brut (2005)'!AL93*'PIB_Annuel (2016)'!$R568/SUM('PIB_Trimestriel_Brut (2005)'!$AL93:$AO93)</f>
        <v>713.72943785962752</v>
      </c>
      <c r="AM98" s="258">
        <f>+'PIB_Trimestriel_Brut (2005)'!AM93*'PIB_Annuel (2016)'!$R568/SUM('PIB_Trimestriel_Brut (2005)'!$AL93:$AO93)</f>
        <v>721.94876306928575</v>
      </c>
      <c r="AN98" s="258">
        <f>+'PIB_Trimestriel_Brut (2005)'!AN93*'PIB_Annuel (2016)'!$R568/SUM('PIB_Trimestriel_Brut (2005)'!$AL93:$AO93)</f>
        <v>1037.6954104819761</v>
      </c>
      <c r="AO98" s="258">
        <f>+'PIB_Trimestriel_Brut (2005)'!AO93*'PIB_Annuel (2016)'!$R568/SUM('PIB_Trimestriel_Brut (2005)'!$AL93:$AO93)</f>
        <v>865.11815084898285</v>
      </c>
      <c r="AP98" s="258">
        <f>+'PIB_Trimestriel_Brut (2005)'!AP93*'PIB_Annuel (2016)'!$S568/SUM('PIB_Trimestriel_Brut (2005)'!$AP93:$AS93)</f>
        <v>543.39887131754165</v>
      </c>
      <c r="AQ98" s="258">
        <f>+'PIB_Trimestriel_Brut (2005)'!AQ93*'PIB_Annuel (2016)'!$S568/SUM('PIB_Trimestriel_Brut (2005)'!$AP93:$AS93)</f>
        <v>704.08636994677488</v>
      </c>
      <c r="AR98" s="258">
        <f>+'PIB_Trimestriel_Brut (2005)'!AR93*'PIB_Annuel (2016)'!$S568/SUM('PIB_Trimestriel_Brut (2005)'!$AP93:$AS93)</f>
        <v>640.16331309359805</v>
      </c>
      <c r="AS98" s="258">
        <f>+'PIB_Trimestriel_Brut (2005)'!AS93*'PIB_Annuel (2016)'!$S568/SUM('PIB_Trimestriel_Brut (2005)'!$AP93:$AS93)</f>
        <v>684.83307188896981</v>
      </c>
      <c r="AT98" s="258">
        <f>+'PIB_Trimestriel_Brut (2005)'!AT93*'PIB_Annuel (2016)'!$T568/SUM('PIB_Trimestriel_Brut (2005)'!$AT93:$AW93)</f>
        <v>660.17538200423849</v>
      </c>
      <c r="AU98" s="258">
        <f>+'PIB_Trimestriel_Brut (2005)'!AU93*'PIB_Annuel (2016)'!$T568/SUM('PIB_Trimestriel_Brut (2005)'!$AT93:$AW93)</f>
        <v>774.59401576658888</v>
      </c>
      <c r="AV98" s="258">
        <f>+'PIB_Trimestriel_Brut (2005)'!AV93*'PIB_Annuel (2016)'!$T568/SUM('PIB_Trimestriel_Brut (2005)'!$AT93:$AW93)</f>
        <v>763.21981888820255</v>
      </c>
      <c r="AW98" s="258">
        <f>+'PIB_Trimestriel_Brut (2005)'!AW93*'PIB_Annuel (2016)'!$T568/SUM('PIB_Trimestriel_Brut (2005)'!$AT93:$AW93)</f>
        <v>846.54069068132833</v>
      </c>
      <c r="AX98" s="258">
        <f>+'PIB_Trimestriel_Brut (2005)'!AX93*'PIB_Annuel (2016)'!$U568/SUM('PIB_Trimestriel_Brut (2005)'!$AX93:$BA93)</f>
        <v>825.80769619184946</v>
      </c>
      <c r="AY98" s="258">
        <f>+'PIB_Trimestriel_Brut (2005)'!AY93*'PIB_Annuel (2016)'!$U568/SUM('PIB_Trimestriel_Brut (2005)'!$AX93:$BA93)</f>
        <v>752.33896454176988</v>
      </c>
      <c r="AZ98" s="258">
        <f>+'PIB_Trimestriel_Brut (2005)'!AZ93*'PIB_Annuel (2016)'!$U568/SUM('PIB_Trimestriel_Brut (2005)'!$AX93:$BA93)</f>
        <v>982.0051820219403</v>
      </c>
      <c r="BA98" s="258">
        <f>+'PIB_Trimestriel_Brut (2005)'!BA93*'PIB_Annuel (2016)'!$U568/SUM('PIB_Trimestriel_Brut (2005)'!$AX93:$BA93)</f>
        <v>937.34877947512211</v>
      </c>
      <c r="BB98" s="258">
        <f>+'PIB_Trimestriel_Brut (2005)'!BB93*'PIB_Annuel (2016)'!$V568/SUM('PIB_Trimestriel_Brut (2005)'!$BB93:$BE93)</f>
        <v>713.3057102914978</v>
      </c>
      <c r="BC98" s="258">
        <f>+'PIB_Trimestriel_Brut (2005)'!BC93*'PIB_Annuel (2016)'!$V568/SUM('PIB_Trimestriel_Brut (2005)'!$BB93:$BE93)</f>
        <v>917.71894477411558</v>
      </c>
      <c r="BD98" s="258">
        <f>+'PIB_Trimestriel_Brut (2005)'!BD93*'PIB_Annuel (2016)'!$V568/SUM('PIB_Trimestriel_Brut (2005)'!$BB93:$BE93)</f>
        <v>925.50922740537897</v>
      </c>
      <c r="BE98" s="258">
        <f>+'PIB_Trimestriel_Brut (2005)'!BE93*'PIB_Annuel (2016)'!$V568/SUM('PIB_Trimestriel_Brut (2005)'!$BB93:$BE93)</f>
        <v>1119.4926621146212</v>
      </c>
      <c r="BF98" s="258">
        <f>+'PIB_Trimestriel_Brut (2005)'!BF93*'PIB_Annuel (2016)'!$W568/SUM('PIB_Trimestriel_Brut (2005)'!$BF93:$BI93)</f>
        <v>880.26798320107616</v>
      </c>
      <c r="BG98" s="258">
        <f>+'PIB_Trimestriel_Brut (2005)'!BG93*'PIB_Annuel (2016)'!$W568/SUM('PIB_Trimestriel_Brut (2005)'!$BF93:$BI93)</f>
        <v>1026.0954332841998</v>
      </c>
      <c r="BH98" s="258">
        <f>+'PIB_Trimestriel_Brut (2005)'!BH93*'PIB_Annuel (2016)'!$W568/SUM('PIB_Trimestriel_Brut (2005)'!$BF93:$BI93)</f>
        <v>932.33128963676984</v>
      </c>
      <c r="BI98" s="258">
        <f>+'PIB_Trimestriel_Brut (2005)'!BI93*'PIB_Annuel (2016)'!$W568/SUM('PIB_Trimestriel_Brut (2005)'!$BF93:$BI93)</f>
        <v>1099.2388154573405</v>
      </c>
      <c r="BJ98" s="258">
        <f>+'PIB_Trimestriel_Brut (2005)'!BJ93*'PIB_Annuel (2016)'!$X568/SUM('PIB_Trimestriel_Brut (2005)'!$BJ93:$BM93)</f>
        <v>1068.2221890311371</v>
      </c>
      <c r="BK98" s="258">
        <f>+'PIB_Trimestriel_Brut (2005)'!BK93*'PIB_Annuel (2016)'!$X568/SUM('PIB_Trimestriel_Brut (2005)'!$BJ93:$BM93)</f>
        <v>982.62340014809172</v>
      </c>
      <c r="BL98" s="258">
        <f>+'PIB_Trimestriel_Brut (2005)'!BL93*'PIB_Annuel (2016)'!$X568/SUM('PIB_Trimestriel_Brut (2005)'!$BJ93:$BM93)</f>
        <v>952.49022312947932</v>
      </c>
      <c r="BM98" s="258">
        <f>+'PIB_Trimestriel_Brut (2005)'!BM93*'PIB_Annuel (2016)'!$X568/SUM('PIB_Trimestriel_Brut (2005)'!$BJ93:$BM93)</f>
        <v>1238.4614706327714</v>
      </c>
      <c r="BN98" s="258">
        <f>+'PIB_Trimestriel_Brut (2005)'!BN93*'PIB_Annuel (2016)'!$Y568/SUM('PIB_Trimestriel_Brut (2005)'!$BN93:$BQ93)</f>
        <v>979.79968864415207</v>
      </c>
      <c r="BO98" s="258">
        <f>+'PIB_Trimestriel_Brut (2005)'!BO93*'PIB_Annuel (2016)'!$Y568/SUM('PIB_Trimestriel_Brut (2005)'!$BN93:$BQ93)</f>
        <v>904.6370326883208</v>
      </c>
      <c r="BP98" s="258">
        <f>+'PIB_Trimestriel_Brut (2005)'!BP93*'PIB_Annuel (2016)'!$Y568/SUM('PIB_Trimestriel_Brut (2005)'!$BN93:$BQ93)</f>
        <v>1052.4905627306857</v>
      </c>
      <c r="BQ98" s="258">
        <f>+'PIB_Trimestriel_Brut (2005)'!BQ93*'PIB_Annuel (2016)'!$Y568/SUM('PIB_Trimestriel_Brut (2005)'!$BN93:$BQ93)</f>
        <v>1060.0504496608442</v>
      </c>
      <c r="BR98" s="258">
        <f>+'PIB_Trimestriel_Brut (2005)'!BR93*'PIB_Annuel (2016)'!$Z568/SUM('PIB_Trimestriel_Brut (2005)'!$BR93:$BU93)</f>
        <v>915.82602521338299</v>
      </c>
      <c r="BS98" s="258">
        <f>+'PIB_Trimestriel_Brut (2005)'!BS93*'PIB_Annuel (2016)'!$Z568/SUM('PIB_Trimestriel_Brut (2005)'!$BR93:$BU93)</f>
        <v>900.45150282685245</v>
      </c>
      <c r="BT98" s="258">
        <f>+'PIB_Trimestriel_Brut (2005)'!BT93*'PIB_Annuel (2016)'!$Z568/SUM('PIB_Trimestriel_Brut (2005)'!$BR93:$BU93)</f>
        <v>912.70906260885408</v>
      </c>
      <c r="BU98" s="258">
        <f>+'PIB_Trimestriel_Brut (2005)'!BU93*'PIB_Annuel (2016)'!$Z568/SUM('PIB_Trimestriel_Brut (2005)'!$BR93:$BU93)</f>
        <v>1068.3174093509112</v>
      </c>
      <c r="BV98" s="183">
        <v>1066.5590701401411</v>
      </c>
      <c r="BW98" s="183">
        <v>964.49502760503663</v>
      </c>
      <c r="BX98" s="183">
        <v>891.39606014992091</v>
      </c>
      <c r="BY98" s="183">
        <v>924.09884210490031</v>
      </c>
      <c r="BZ98" s="176">
        <v>1036.8652789372954</v>
      </c>
      <c r="CA98" s="176">
        <v>897.87836662936638</v>
      </c>
      <c r="CB98" s="176">
        <v>945.96816398660837</v>
      </c>
      <c r="CC98" s="176">
        <v>1279.3601904467298</v>
      </c>
      <c r="CD98" s="176">
        <v>1117.7336643158776</v>
      </c>
      <c r="CE98" s="176">
        <v>1148.906440018508</v>
      </c>
      <c r="CF98" s="176">
        <v>1081.782245508728</v>
      </c>
      <c r="CG98" s="176">
        <v>1265.4656501568863</v>
      </c>
      <c r="CH98" s="176">
        <v>1012.979494581016</v>
      </c>
      <c r="CI98" s="176">
        <v>653.99763256845017</v>
      </c>
      <c r="CJ98" s="176">
        <v>856.05778806369335</v>
      </c>
      <c r="CK98" s="176">
        <v>1008.1720847868407</v>
      </c>
      <c r="CL98" s="176">
        <v>988.33920733102332</v>
      </c>
    </row>
    <row r="99" spans="1:90" ht="15" thickTop="1" x14ac:dyDescent="0.3">
      <c r="A99" s="177" t="s">
        <v>371</v>
      </c>
      <c r="B99" s="260">
        <f>+'PIB_Trimestriel_Brut (2005)'!B94*'PIB_Annuel (2016)'!$I569/SUM('PIB_Trimestriel_Brut (2005)'!$B94:$E94)</f>
        <v>256.85609957137291</v>
      </c>
      <c r="C99" s="260">
        <f>+'PIB_Trimestriel_Brut (2005)'!C94*'PIB_Annuel (2016)'!$I569/SUM('PIB_Trimestriel_Brut (2005)'!$B94:$E94)</f>
        <v>285.86414532960742</v>
      </c>
      <c r="D99" s="260">
        <f>+'PIB_Trimestriel_Brut (2005)'!D94*'PIB_Annuel (2016)'!$I569/SUM('PIB_Trimestriel_Brut (2005)'!$B94:$E94)</f>
        <v>262.20296401842563</v>
      </c>
      <c r="E99" s="260">
        <f>+'PIB_Trimestriel_Brut (2005)'!E94*'PIB_Annuel (2016)'!$I569/SUM('PIB_Trimestriel_Brut (2005)'!$B94:$E94)</f>
        <v>344.21701343429817</v>
      </c>
      <c r="F99" s="260">
        <f>+'PIB_Trimestriel_Brut (2005)'!F94*'PIB_Annuel (2016)'!$J569/SUM('PIB_Trimestriel_Brut (2005)'!$F94:$I94)</f>
        <v>324.9067849468496</v>
      </c>
      <c r="G99" s="260">
        <f>+'PIB_Trimestriel_Brut (2005)'!G94*'PIB_Annuel (2016)'!$J569/SUM('PIB_Trimestriel_Brut (2005)'!$F94:$I94)</f>
        <v>372.30439247305526</v>
      </c>
      <c r="H99" s="260">
        <f>+'PIB_Trimestriel_Brut (2005)'!H94*'PIB_Annuel (2016)'!$J569/SUM('PIB_Trimestriel_Brut (2005)'!$F94:$I94)</f>
        <v>403.73408452328147</v>
      </c>
      <c r="I99" s="260">
        <f>+'PIB_Trimestriel_Brut (2005)'!I94*'PIB_Annuel (2016)'!$J569/SUM('PIB_Trimestriel_Brut (2005)'!$F94:$I94)</f>
        <v>400.97049443698694</v>
      </c>
      <c r="J99" s="260">
        <f>+'PIB_Trimestriel_Brut (2005)'!J94*'PIB_Annuel (2016)'!$K569/SUM('PIB_Trimestriel_Brut (2005)'!$J94:$M94)</f>
        <v>391.58083555206088</v>
      </c>
      <c r="K99" s="260">
        <f>+'PIB_Trimestriel_Brut (2005)'!K94*'PIB_Annuel (2016)'!$K569/SUM('PIB_Trimestriel_Brut (2005)'!$J94:$M94)</f>
        <v>400.07326034033991</v>
      </c>
      <c r="L99" s="260">
        <f>+'PIB_Trimestriel_Brut (2005)'!L94*'PIB_Annuel (2016)'!$K569/SUM('PIB_Trimestriel_Brut (2005)'!$J94:$M94)</f>
        <v>321.20753098980214</v>
      </c>
      <c r="M99" s="260">
        <f>+'PIB_Trimestriel_Brut (2005)'!M94*'PIB_Annuel (2016)'!$K569/SUM('PIB_Trimestriel_Brut (2005)'!$J94:$M94)</f>
        <v>357.54780619661096</v>
      </c>
      <c r="N99" s="260">
        <f>+'PIB_Trimestriel_Brut (2005)'!N94*'PIB_Annuel (2016)'!$L569/SUM('PIB_Trimestriel_Brut (2005)'!$N94:$Q94)</f>
        <v>337.92691447353218</v>
      </c>
      <c r="O99" s="260">
        <f>+'PIB_Trimestriel_Brut (2005)'!O94*'PIB_Annuel (2016)'!$L569/SUM('PIB_Trimestriel_Brut (2005)'!$N94:$Q94)</f>
        <v>337.3326028526609</v>
      </c>
      <c r="P99" s="260">
        <f>+'PIB_Trimestriel_Brut (2005)'!P94*'PIB_Annuel (2016)'!$L569/SUM('PIB_Trimestriel_Brut (2005)'!$N94:$Q94)</f>
        <v>351.82880340029078</v>
      </c>
      <c r="Q99" s="260">
        <f>+'PIB_Trimestriel_Brut (2005)'!Q94*'PIB_Annuel (2016)'!$L569/SUM('PIB_Trimestriel_Brut (2005)'!$N94:$Q94)</f>
        <v>436.39654121840061</v>
      </c>
      <c r="R99" s="260">
        <f>+'PIB_Trimestriel_Brut (2005)'!R94*'PIB_Annuel (2016)'!$M569/SUM('PIB_Trimestriel_Brut (2005)'!$R94:$U94)</f>
        <v>346.90868450514932</v>
      </c>
      <c r="S99" s="260">
        <f>+'PIB_Trimestriel_Brut (2005)'!S94*'PIB_Annuel (2016)'!$M569/SUM('PIB_Trimestriel_Brut (2005)'!$R94:$U94)</f>
        <v>340.89294948582688</v>
      </c>
      <c r="T99" s="260">
        <f>+'PIB_Trimestriel_Brut (2005)'!T94*'PIB_Annuel (2016)'!$M569/SUM('PIB_Trimestriel_Brut (2005)'!$R94:$U94)</f>
        <v>310.85690021407436</v>
      </c>
      <c r="U99" s="260">
        <f>+'PIB_Trimestriel_Brut (2005)'!U94*'PIB_Annuel (2016)'!$M569/SUM('PIB_Trimestriel_Brut (2005)'!$R94:$U94)</f>
        <v>383.22830906609431</v>
      </c>
      <c r="V99" s="260">
        <f>+'PIB_Trimestriel_Brut (2005)'!V94*'PIB_Annuel (2016)'!$N569/SUM('PIB_Trimestriel_Brut (2005)'!$V94:$Y94)</f>
        <v>356.83297626397223</v>
      </c>
      <c r="W99" s="260">
        <f>+'PIB_Trimestriel_Brut (2005)'!W94*'PIB_Annuel (2016)'!$N569/SUM('PIB_Trimestriel_Brut (2005)'!$V94:$Y94)</f>
        <v>314.10282591750052</v>
      </c>
      <c r="X99" s="260">
        <f>+'PIB_Trimestriel_Brut (2005)'!X94*'PIB_Annuel (2016)'!$N569/SUM('PIB_Trimestriel_Brut (2005)'!$V94:$Y94)</f>
        <v>321.92749698691205</v>
      </c>
      <c r="Y99" s="260">
        <f>+'PIB_Trimestriel_Brut (2005)'!Y94*'PIB_Annuel (2016)'!$N569/SUM('PIB_Trimestriel_Brut (2005)'!$V94:$Y94)</f>
        <v>340.20393367689348</v>
      </c>
      <c r="Z99" s="260">
        <f>+'PIB_Trimestriel_Brut (2005)'!Z94*'PIB_Annuel (2016)'!$O569/SUM('PIB_Trimestriel_Brut (2005)'!$Z94:$AC94)</f>
        <v>317.16042957783543</v>
      </c>
      <c r="AA99" s="260">
        <f>+'PIB_Trimestriel_Brut (2005)'!AA94*'PIB_Annuel (2016)'!$O569/SUM('PIB_Trimestriel_Brut (2005)'!$Z94:$AC94)</f>
        <v>360.48159703869419</v>
      </c>
      <c r="AB99" s="260">
        <f>+'PIB_Trimestriel_Brut (2005)'!AB94*'PIB_Annuel (2016)'!$O569/SUM('PIB_Trimestriel_Brut (2005)'!$Z94:$AC94)</f>
        <v>471.61437118601094</v>
      </c>
      <c r="AC99" s="260">
        <f>+'PIB_Trimestriel_Brut (2005)'!AC94*'PIB_Annuel (2016)'!$O569/SUM('PIB_Trimestriel_Brut (2005)'!$Z94:$AC94)</f>
        <v>471.43728743626463</v>
      </c>
      <c r="AD99" s="260">
        <f>+'PIB_Trimestriel_Brut (2005)'!AD94*'PIB_Annuel (2016)'!$P569/SUM('PIB_Trimestriel_Brut (2005)'!$AD94:$AG94)</f>
        <v>453.72709718876888</v>
      </c>
      <c r="AE99" s="260">
        <f>+'PIB_Trimestriel_Brut (2005)'!AE94*'PIB_Annuel (2016)'!$P569/SUM('PIB_Trimestriel_Brut (2005)'!$AD94:$AG94)</f>
        <v>455.53636510307513</v>
      </c>
      <c r="AF99" s="260">
        <f>+'PIB_Trimestriel_Brut (2005)'!AF94*'PIB_Annuel (2016)'!$P569/SUM('PIB_Trimestriel_Brut (2005)'!$AD94:$AG94)</f>
        <v>521.80775934545852</v>
      </c>
      <c r="AG99" s="260">
        <f>+'PIB_Trimestriel_Brut (2005)'!AG94*'PIB_Annuel (2016)'!$P569/SUM('PIB_Trimestriel_Brut (2005)'!$AD94:$AG94)</f>
        <v>540.155348917982</v>
      </c>
      <c r="AH99" s="260">
        <f>+'PIB_Trimestriel_Brut (2005)'!AH94*'PIB_Annuel (2016)'!$Q569/SUM('PIB_Trimestriel_Brut (2005)'!$AH94:$AK94)</f>
        <v>475.88395494071511</v>
      </c>
      <c r="AI99" s="260">
        <f>+'PIB_Trimestriel_Brut (2005)'!AI94*'PIB_Annuel (2016)'!$Q569/SUM('PIB_Trimestriel_Brut (2005)'!$AH94:$AK94)</f>
        <v>577.19489459735678</v>
      </c>
      <c r="AJ99" s="260">
        <f>+'PIB_Trimestriel_Brut (2005)'!AJ94*'PIB_Annuel (2016)'!$Q569/SUM('PIB_Trimestriel_Brut (2005)'!$AH94:$AK94)</f>
        <v>599.94451612108776</v>
      </c>
      <c r="AK99" s="260">
        <f>+'PIB_Trimestriel_Brut (2005)'!AK94*'PIB_Annuel (2016)'!$Q569/SUM('PIB_Trimestriel_Brut (2005)'!$AH94:$AK94)</f>
        <v>636.97604900182193</v>
      </c>
      <c r="AL99" s="260">
        <f>+'PIB_Trimestriel_Brut (2005)'!AL94*'PIB_Annuel (2016)'!$R569/SUM('PIB_Trimestriel_Brut (2005)'!$AL94:$AO94)</f>
        <v>552.77455694760806</v>
      </c>
      <c r="AM99" s="260">
        <f>+'PIB_Trimestriel_Brut (2005)'!AM94*'PIB_Annuel (2016)'!$R569/SUM('PIB_Trimestriel_Brut (2005)'!$AL94:$AO94)</f>
        <v>558.58660994285015</v>
      </c>
      <c r="AN99" s="260">
        <f>+'PIB_Trimestriel_Brut (2005)'!AN94*'PIB_Annuel (2016)'!$R569/SUM('PIB_Trimestriel_Brut (2005)'!$AL94:$AO94)</f>
        <v>796.19768498155372</v>
      </c>
      <c r="AO99" s="260">
        <f>+'PIB_Trimestriel_Brut (2005)'!AO94*'PIB_Annuel (2016)'!$R569/SUM('PIB_Trimestriel_Brut (2005)'!$AL94:$AO94)</f>
        <v>651.53122871764344</v>
      </c>
      <c r="AP99" s="260">
        <f>+'PIB_Trimestriel_Brut (2005)'!AP94*'PIB_Annuel (2016)'!$S569/SUM('PIB_Trimestriel_Brut (2005)'!$AP94:$AS94)</f>
        <v>399.71370511934197</v>
      </c>
      <c r="AQ99" s="260">
        <f>+'PIB_Trimestriel_Brut (2005)'!AQ94*'PIB_Annuel (2016)'!$S569/SUM('PIB_Trimestriel_Brut (2005)'!$AP94:$AS94)</f>
        <v>508.30741228557099</v>
      </c>
      <c r="AR99" s="260">
        <f>+'PIB_Trimestriel_Brut (2005)'!AR94*'PIB_Annuel (2016)'!$S569/SUM('PIB_Trimestriel_Brut (2005)'!$AP94:$AS94)</f>
        <v>457.82380178295676</v>
      </c>
      <c r="AS99" s="260">
        <f>+'PIB_Trimestriel_Brut (2005)'!AS94*'PIB_Annuel (2016)'!$S569/SUM('PIB_Trimestriel_Brut (2005)'!$AP94:$AS94)</f>
        <v>489.14327269159293</v>
      </c>
      <c r="AT99" s="260">
        <f>+'PIB_Trimestriel_Brut (2005)'!AT94*'PIB_Annuel (2016)'!$T569/SUM('PIB_Trimestriel_Brut (2005)'!$AT94:$AW94)</f>
        <v>494.82734440836941</v>
      </c>
      <c r="AU99" s="260">
        <f>+'PIB_Trimestriel_Brut (2005)'!AU94*'PIB_Annuel (2016)'!$T569/SUM('PIB_Trimestriel_Brut (2005)'!$AT94:$AW94)</f>
        <v>582.69361167358988</v>
      </c>
      <c r="AV99" s="260">
        <f>+'PIB_Trimestriel_Brut (2005)'!AV94*'PIB_Annuel (2016)'!$T569/SUM('PIB_Trimestriel_Brut (2005)'!$AT94:$AW94)</f>
        <v>574.17277377950325</v>
      </c>
      <c r="AW99" s="260">
        <f>+'PIB_Trimestriel_Brut (2005)'!AW94*'PIB_Annuel (2016)'!$T569/SUM('PIB_Trimestriel_Brut (2005)'!$AT94:$AW94)</f>
        <v>634.66563542624158</v>
      </c>
      <c r="AX99" s="260">
        <f>+'PIB_Trimestriel_Brut (2005)'!AX94*'PIB_Annuel (2016)'!$U569/SUM('PIB_Trimestriel_Brut (2005)'!$AX94:$BA94)</f>
        <v>588.15425350382338</v>
      </c>
      <c r="AY99" s="260">
        <f>+'PIB_Trimestriel_Brut (2005)'!AY94*'PIB_Annuel (2016)'!$U569/SUM('PIB_Trimestriel_Brut (2005)'!$AX94:$BA94)</f>
        <v>533.42514604345502</v>
      </c>
      <c r="AZ99" s="260">
        <f>+'PIB_Trimestriel_Brut (2005)'!AZ94*'PIB_Annuel (2016)'!$U569/SUM('PIB_Trimestriel_Brut (2005)'!$AX94:$BA94)</f>
        <v>695.40717470102334</v>
      </c>
      <c r="BA99" s="260">
        <f>+'PIB_Trimestriel_Brut (2005)'!BA94*'PIB_Annuel (2016)'!$U569/SUM('PIB_Trimestriel_Brut (2005)'!$AX94:$BA94)</f>
        <v>665.78551775705682</v>
      </c>
      <c r="BB99" s="260">
        <f>+'PIB_Trimestriel_Brut (2005)'!BB94*'PIB_Annuel (2016)'!$V569/SUM('PIB_Trimestriel_Brut (2005)'!$BB94:$BE94)</f>
        <v>515.16687463725077</v>
      </c>
      <c r="BC99" s="260">
        <f>+'PIB_Trimestriel_Brut (2005)'!BC94*'PIB_Annuel (2016)'!$V569/SUM('PIB_Trimestriel_Brut (2005)'!$BB94:$BE94)</f>
        <v>665.60419320623078</v>
      </c>
      <c r="BD99" s="260">
        <f>+'PIB_Trimestriel_Brut (2005)'!BD94*'PIB_Annuel (2016)'!$V569/SUM('PIB_Trimestriel_Brut (2005)'!$BB94:$BE94)</f>
        <v>671.55179750586092</v>
      </c>
      <c r="BE99" s="260">
        <f>+'PIB_Trimestriel_Brut (2005)'!BE94*'PIB_Annuel (2016)'!$V569/SUM('PIB_Trimestriel_Brut (2005)'!$BB94:$BE94)</f>
        <v>809.56900229189102</v>
      </c>
      <c r="BF99" s="260">
        <f>+'PIB_Trimestriel_Brut (2005)'!BF94*'PIB_Annuel (2016)'!$W569/SUM('PIB_Trimestriel_Brut (2005)'!$BF94:$BI94)</f>
        <v>639.8541042696254</v>
      </c>
      <c r="BG99" s="260">
        <f>+'PIB_Trimestriel_Brut (2005)'!BG94*'PIB_Annuel (2016)'!$W569/SUM('PIB_Trimestriel_Brut (2005)'!$BF94:$BI94)</f>
        <v>742.2971202750266</v>
      </c>
      <c r="BH99" s="260">
        <f>+'PIB_Trimestriel_Brut (2005)'!BH94*'PIB_Annuel (2016)'!$W569/SUM('PIB_Trimestriel_Brut (2005)'!$BF94:$BI94)</f>
        <v>673.67335938719782</v>
      </c>
      <c r="BI99" s="260">
        <f>+'PIB_Trimestriel_Brut (2005)'!BI94*'PIB_Annuel (2016)'!$W569/SUM('PIB_Trimestriel_Brut (2005)'!$BF94:$BI94)</f>
        <v>795.93115230422893</v>
      </c>
      <c r="BJ99" s="260">
        <f>+'PIB_Trimestriel_Brut (2005)'!BJ94*'PIB_Annuel (2016)'!$X569/SUM('PIB_Trimestriel_Brut (2005)'!$BJ94:$BM94)</f>
        <v>798.97865811440226</v>
      </c>
      <c r="BK99" s="260">
        <f>+'PIB_Trimestriel_Brut (2005)'!BK94*'PIB_Annuel (2016)'!$X569/SUM('PIB_Trimestriel_Brut (2005)'!$BJ94:$BM94)</f>
        <v>734.91294258138237</v>
      </c>
      <c r="BL99" s="260">
        <f>+'PIB_Trimestriel_Brut (2005)'!BL94*'PIB_Annuel (2016)'!$X569/SUM('PIB_Trimestriel_Brut (2005)'!$BJ94:$BM94)</f>
        <v>708.60432315370053</v>
      </c>
      <c r="BM99" s="260">
        <f>+'PIB_Trimestriel_Brut (2005)'!BM94*'PIB_Annuel (2016)'!$X569/SUM('PIB_Trimestriel_Brut (2005)'!$BJ94:$BM94)</f>
        <v>911.91868343771239</v>
      </c>
      <c r="BN99" s="260">
        <f>+'PIB_Trimestriel_Brut (2005)'!BN94*'PIB_Annuel (2016)'!$Y569/SUM('PIB_Trimestriel_Brut (2005)'!$BN94:$BQ94)</f>
        <v>760.10718023382788</v>
      </c>
      <c r="BO99" s="260">
        <f>+'PIB_Trimestriel_Brut (2005)'!BO94*'PIB_Annuel (2016)'!$Y569/SUM('PIB_Trimestriel_Brut (2005)'!$BN94:$BQ94)</f>
        <v>694.84191299360396</v>
      </c>
      <c r="BP99" s="260">
        <f>+'PIB_Trimestriel_Brut (2005)'!BP94*'PIB_Annuel (2016)'!$Y569/SUM('PIB_Trimestriel_Brut (2005)'!$BN94:$BQ94)</f>
        <v>803.61685712648909</v>
      </c>
      <c r="BQ99" s="260">
        <f>+'PIB_Trimestriel_Brut (2005)'!BQ94*'PIB_Annuel (2016)'!$Y569/SUM('PIB_Trimestriel_Brut (2005)'!$BN94:$BQ94)</f>
        <v>808.27173977946245</v>
      </c>
      <c r="BR99" s="260">
        <f>+'PIB_Trimestriel_Brut (2005)'!BR94*'PIB_Annuel (2016)'!$Z569/SUM('PIB_Trimestriel_Brut (2005)'!$BR94:$BU94)</f>
        <v>667.84456349984373</v>
      </c>
      <c r="BS99" s="260">
        <f>+'PIB_Trimestriel_Brut (2005)'!BS94*'PIB_Annuel (2016)'!$Z569/SUM('PIB_Trimestriel_Brut (2005)'!$BR94:$BU94)</f>
        <v>658.47448606791841</v>
      </c>
      <c r="BT99" s="260">
        <f>+'PIB_Trimestriel_Brut (2005)'!BT94*'PIB_Annuel (2016)'!$Z569/SUM('PIB_Trimestriel_Brut (2005)'!$BR94:$BU94)</f>
        <v>668.77401690555064</v>
      </c>
      <c r="BU99" s="260">
        <f>+'PIB_Trimestriel_Brut (2005)'!BU94*'PIB_Annuel (2016)'!$Z569/SUM('PIB_Trimestriel_Brut (2005)'!$BR94:$BU94)</f>
        <v>783.71893352668758</v>
      </c>
      <c r="BV99" s="185">
        <v>755.66030294079223</v>
      </c>
      <c r="BW99" s="185">
        <v>683.28704799332957</v>
      </c>
      <c r="BX99" s="185">
        <v>632.18565592019809</v>
      </c>
      <c r="BY99" s="185">
        <v>656.80399314567944</v>
      </c>
      <c r="BZ99" s="171">
        <v>739.39645928316895</v>
      </c>
      <c r="CA99" s="171">
        <v>642.30278348384331</v>
      </c>
      <c r="CB99" s="171">
        <v>678.74225004078642</v>
      </c>
      <c r="CC99" s="171">
        <v>920.58050719220137</v>
      </c>
      <c r="CD99" s="171">
        <v>806.41201314516479</v>
      </c>
      <c r="CE99" s="171">
        <v>827.54836547902266</v>
      </c>
      <c r="CF99" s="171">
        <v>774.53248017112037</v>
      </c>
      <c r="CG99" s="171">
        <v>897.00814120469192</v>
      </c>
      <c r="CH99" s="171">
        <v>707.66258353213448</v>
      </c>
      <c r="CI99" s="171">
        <v>452.71084584333272</v>
      </c>
      <c r="CJ99" s="171">
        <v>589.16216623038099</v>
      </c>
      <c r="CK99" s="171">
        <v>692.83140439415183</v>
      </c>
      <c r="CL99" s="171">
        <v>686.14183482229191</v>
      </c>
    </row>
    <row r="100" spans="1:90" ht="15" thickBot="1" x14ac:dyDescent="0.35">
      <c r="A100" s="178" t="s">
        <v>372</v>
      </c>
      <c r="B100" s="260">
        <f>+'PIB_Trimestriel_Brut (2005)'!B95*'PIB_Annuel (2016)'!$I570/SUM('PIB_Trimestriel_Brut (2005)'!$B95:$E95)</f>
        <v>52.276151592506331</v>
      </c>
      <c r="C100" s="260">
        <f>+'PIB_Trimestriel_Brut (2005)'!C95*'PIB_Annuel (2016)'!$I570/SUM('PIB_Trimestriel_Brut (2005)'!$B95:$E95)</f>
        <v>58.179954797397727</v>
      </c>
      <c r="D100" s="260">
        <f>+'PIB_Trimestriel_Brut (2005)'!D95*'PIB_Annuel (2016)'!$I570/SUM('PIB_Trimestriel_Brut (2005)'!$B95:$E95)</f>
        <v>53.364349459187295</v>
      </c>
      <c r="E100" s="260">
        <f>+'PIB_Trimestriel_Brut (2005)'!E95*'PIB_Annuel (2016)'!$I570/SUM('PIB_Trimestriel_Brut (2005)'!$B95:$E95)</f>
        <v>70.056083068327084</v>
      </c>
      <c r="F100" s="260">
        <f>+'PIB_Trimestriel_Brut (2005)'!F95*'PIB_Annuel (2016)'!$J570/SUM('PIB_Trimestriel_Brut (2005)'!$F95:$I95)</f>
        <v>78.625753555316635</v>
      </c>
      <c r="G100" s="260">
        <f>+'PIB_Trimestriel_Brut (2005)'!G95*'PIB_Annuel (2016)'!$J570/SUM('PIB_Trimestriel_Brut (2005)'!$F95:$I95)</f>
        <v>90.095733788220812</v>
      </c>
      <c r="H100" s="260">
        <f>+'PIB_Trimestriel_Brut (2005)'!H95*'PIB_Annuel (2016)'!$J570/SUM('PIB_Trimestriel_Brut (2005)'!$F95:$I95)</f>
        <v>97.701607235924584</v>
      </c>
      <c r="I100" s="260">
        <f>+'PIB_Trimestriel_Brut (2005)'!I95*'PIB_Annuel (2016)'!$J570/SUM('PIB_Trimestriel_Brut (2005)'!$F95:$I95)</f>
        <v>97.032931195322149</v>
      </c>
      <c r="J100" s="260">
        <f>+'PIB_Trimestriel_Brut (2005)'!J95*'PIB_Annuel (2016)'!$K570/SUM('PIB_Trimestriel_Brut (2005)'!$J95:$M95)</f>
        <v>148.10003116569516</v>
      </c>
      <c r="K100" s="260">
        <f>+'PIB_Trimestriel_Brut (2005)'!K95*'PIB_Annuel (2016)'!$K570/SUM('PIB_Trimestriel_Brut (2005)'!$J95:$M95)</f>
        <v>151.31188437369687</v>
      </c>
      <c r="L100" s="260">
        <f>+'PIB_Trimestriel_Brut (2005)'!L95*'PIB_Annuel (2016)'!$K570/SUM('PIB_Trimestriel_Brut (2005)'!$J95:$M95)</f>
        <v>121.48373739309996</v>
      </c>
      <c r="M100" s="260">
        <f>+'PIB_Trimestriel_Brut (2005)'!M95*'PIB_Annuel (2016)'!$K570/SUM('PIB_Trimestriel_Brut (2005)'!$J95:$M95)</f>
        <v>135.22741471359416</v>
      </c>
      <c r="N100" s="260">
        <f>+'PIB_Trimestriel_Brut (2005)'!N95*'PIB_Annuel (2016)'!$L570/SUM('PIB_Trimestriel_Brut (2005)'!$N95:$Q95)</f>
        <v>119.27200230155395</v>
      </c>
      <c r="O100" s="260">
        <f>+'PIB_Trimestriel_Brut (2005)'!O95*'PIB_Annuel (2016)'!$L570/SUM('PIB_Trimestriel_Brut (2005)'!$N95:$Q95)</f>
        <v>119.06240069020086</v>
      </c>
      <c r="P100" s="260">
        <f>+'PIB_Trimestriel_Brut (2005)'!P95*'PIB_Annuel (2016)'!$L570/SUM('PIB_Trimestriel_Brut (2005)'!$N95:$Q95)</f>
        <v>124.17994718153636</v>
      </c>
      <c r="Q100" s="260">
        <f>+'PIB_Trimestriel_Brut (2005)'!Q95*'PIB_Annuel (2016)'!$L570/SUM('PIB_Trimestriel_Brut (2005)'!$N95:$Q95)</f>
        <v>154.03111120845168</v>
      </c>
      <c r="R100" s="260">
        <f>+'PIB_Trimestriel_Brut (2005)'!R95*'PIB_Annuel (2016)'!$M570/SUM('PIB_Trimestriel_Brut (2005)'!$R95:$U95)</f>
        <v>104.98762394808229</v>
      </c>
      <c r="S100" s="260">
        <f>+'PIB_Trimestriel_Brut (2005)'!S95*'PIB_Annuel (2016)'!$M570/SUM('PIB_Trimestriel_Brut (2005)'!$R95:$U95)</f>
        <v>103.16641307796111</v>
      </c>
      <c r="T100" s="260">
        <f>+'PIB_Trimestriel_Brut (2005)'!T95*'PIB_Annuel (2016)'!$M570/SUM('PIB_Trimestriel_Brut (2005)'!$R95:$U95)</f>
        <v>94.072924646471535</v>
      </c>
      <c r="U100" s="260">
        <f>+'PIB_Trimestriel_Brut (2005)'!U95*'PIB_Annuel (2016)'!$M570/SUM('PIB_Trimestriel_Brut (2005)'!$R95:$U95)</f>
        <v>115.96666736990362</v>
      </c>
      <c r="V100" s="260">
        <f>+'PIB_Trimestriel_Brut (2005)'!V95*'PIB_Annuel (2016)'!$N570/SUM('PIB_Trimestriel_Brut (2005)'!$V95:$Y95)</f>
        <v>189.17656111988146</v>
      </c>
      <c r="W100" s="260">
        <f>+'PIB_Trimestriel_Brut (2005)'!W95*'PIB_Annuel (2016)'!$N570/SUM('PIB_Trimestriel_Brut (2005)'!$V95:$Y95)</f>
        <v>166.52848180630028</v>
      </c>
      <c r="X100" s="260">
        <f>+'PIB_Trimestriel_Brut (2005)'!X95*'PIB_Annuel (2016)'!$N570/SUM('PIB_Trimestriel_Brut (2005)'!$V95:$Y95)</f>
        <v>170.70264117403704</v>
      </c>
      <c r="Y100" s="260">
        <f>+'PIB_Trimestriel_Brut (2005)'!Y95*'PIB_Annuel (2016)'!$N570/SUM('PIB_Trimestriel_Brut (2005)'!$V95:$Y95)</f>
        <v>180.44273125622453</v>
      </c>
      <c r="Z100" s="260">
        <f>+'PIB_Trimestriel_Brut (2005)'!Z95*'PIB_Annuel (2016)'!$O570/SUM('PIB_Trimestriel_Brut (2005)'!$Z95:$AC95)</f>
        <v>130.74234061056706</v>
      </c>
      <c r="AA100" s="260">
        <f>+'PIB_Trimestriel_Brut (2005)'!AA95*'PIB_Annuel (2016)'!$O570/SUM('PIB_Trimestriel_Brut (2005)'!$Z95:$AC95)</f>
        <v>148.59490269298968</v>
      </c>
      <c r="AB100" s="260">
        <f>+'PIB_Trimestriel_Brut (2005)'!AB95*'PIB_Annuel (2016)'!$O570/SUM('PIB_Trimestriel_Brut (2005)'!$Z95:$AC95)</f>
        <v>194.30133574799873</v>
      </c>
      <c r="AC100" s="260">
        <f>+'PIB_Trimestriel_Brut (2005)'!AC95*'PIB_Annuel (2016)'!$O570/SUM('PIB_Trimestriel_Brut (2005)'!$Z95:$AC95)</f>
        <v>193.99838149666451</v>
      </c>
      <c r="AD100" s="260">
        <f>+'PIB_Trimestriel_Brut (2005)'!AD95*'PIB_Annuel (2016)'!$P570/SUM('PIB_Trimestriel_Brut (2005)'!$AD95:$AG95)</f>
        <v>153.8021670247104</v>
      </c>
      <c r="AE100" s="260">
        <f>+'PIB_Trimestriel_Brut (2005)'!AE95*'PIB_Annuel (2016)'!$P570/SUM('PIB_Trimestriel_Brut (2005)'!$AD95:$AG95)</f>
        <v>154.46284416354567</v>
      </c>
      <c r="AF100" s="260">
        <f>+'PIB_Trimestriel_Brut (2005)'!AF95*'PIB_Annuel (2016)'!$P570/SUM('PIB_Trimestriel_Brut (2005)'!$AD95:$AG95)</f>
        <v>177.36945481325662</v>
      </c>
      <c r="AG100" s="260">
        <f>+'PIB_Trimestriel_Brut (2005)'!AG95*'PIB_Annuel (2016)'!$P570/SUM('PIB_Trimestriel_Brut (2005)'!$AD95:$AG95)</f>
        <v>184.50860910527823</v>
      </c>
      <c r="AH100" s="260">
        <f>+'PIB_Trimestriel_Brut (2005)'!AH95*'PIB_Annuel (2016)'!$Q570/SUM('PIB_Trimestriel_Brut (2005)'!$AH95:$AK95)</f>
        <v>168.24539798749279</v>
      </c>
      <c r="AI100" s="260">
        <f>+'PIB_Trimestriel_Brut (2005)'!AI95*'PIB_Annuel (2016)'!$Q570/SUM('PIB_Trimestriel_Brut (2005)'!$AH95:$AK95)</f>
        <v>203.91233462981572</v>
      </c>
      <c r="AJ100" s="260">
        <f>+'PIB_Trimestriel_Brut (2005)'!AJ95*'PIB_Annuel (2016)'!$Q570/SUM('PIB_Trimestriel_Brut (2005)'!$AH95:$AK95)</f>
        <v>209.70585342958336</v>
      </c>
      <c r="AK100" s="260">
        <f>+'PIB_Trimestriel_Brut (2005)'!AK95*'PIB_Annuel (2016)'!$Q570/SUM('PIB_Trimestriel_Brut (2005)'!$AH95:$AK95)</f>
        <v>217.96509041082456</v>
      </c>
      <c r="AL100" s="260">
        <f>+'PIB_Trimestriel_Brut (2005)'!AL95*'PIB_Annuel (2016)'!$R570/SUM('PIB_Trimestriel_Brut (2005)'!$AL95:$AO95)</f>
        <v>159.54467886449652</v>
      </c>
      <c r="AM100" s="260">
        <f>+'PIB_Trimestriel_Brut (2005)'!AM95*'PIB_Annuel (2016)'!$R570/SUM('PIB_Trimestriel_Brut (2005)'!$AL95:$AO95)</f>
        <v>162.0733818632624</v>
      </c>
      <c r="AN100" s="260">
        <f>+'PIB_Trimestriel_Brut (2005)'!AN95*'PIB_Annuel (2016)'!$R570/SUM('PIB_Trimestriel_Brut (2005)'!$AL95:$AO95)</f>
        <v>241.30830861009434</v>
      </c>
      <c r="AO100" s="260">
        <f>+'PIB_Trimestriel_Brut (2005)'!AO95*'PIB_Annuel (2016)'!$R570/SUM('PIB_Trimestriel_Brut (2005)'!$AL95:$AO95)</f>
        <v>216.47531233236316</v>
      </c>
      <c r="AP100" s="260">
        <f>+'PIB_Trimestriel_Brut (2005)'!AP95*'PIB_Annuel (2016)'!$S570/SUM('PIB_Trimestriel_Brut (2005)'!$AP95:$AS95)</f>
        <v>142.2237611177716</v>
      </c>
      <c r="AQ100" s="260">
        <f>+'PIB_Trimestriel_Brut (2005)'!AQ95*'PIB_Annuel (2016)'!$S570/SUM('PIB_Trimestriel_Brut (2005)'!$AP95:$AS95)</f>
        <v>195.66789136763327</v>
      </c>
      <c r="AR100" s="260">
        <f>+'PIB_Trimestriel_Brut (2005)'!AR95*'PIB_Annuel (2016)'!$S570/SUM('PIB_Trimestriel_Brut (2005)'!$AP95:$AS95)</f>
        <v>183.0430335215151</v>
      </c>
      <c r="AS100" s="260">
        <f>+'PIB_Trimestriel_Brut (2005)'!AS95*'PIB_Annuel (2016)'!$S570/SUM('PIB_Trimestriel_Brut (2005)'!$AP95:$AS95)</f>
        <v>196.55874836050165</v>
      </c>
      <c r="AT100" s="260">
        <f>+'PIB_Trimestriel_Brut (2005)'!AT95*'PIB_Annuel (2016)'!$T570/SUM('PIB_Trimestriel_Brut (2005)'!$AT95:$AW95)</f>
        <v>165.51558808689276</v>
      </c>
      <c r="AU100" s="260">
        <f>+'PIB_Trimestriel_Brut (2005)'!AU95*'PIB_Annuel (2016)'!$T570/SUM('PIB_Trimestriel_Brut (2005)'!$AT95:$AW95)</f>
        <v>191.72434518721326</v>
      </c>
      <c r="AV100" s="260">
        <f>+'PIB_Trimestriel_Brut (2005)'!AV95*'PIB_Annuel (2016)'!$T570/SUM('PIB_Trimestriel_Brut (2005)'!$AT95:$AW95)</f>
        <v>188.8672906521544</v>
      </c>
      <c r="AW100" s="260">
        <f>+'PIB_Trimestriel_Brut (2005)'!AW95*'PIB_Annuel (2016)'!$T570/SUM('PIB_Trimestriel_Brut (2005)'!$AT95:$AW95)</f>
        <v>212.06331812639363</v>
      </c>
      <c r="AX100" s="260">
        <f>+'PIB_Trimestriel_Brut (2005)'!AX95*'PIB_Annuel (2016)'!$U570/SUM('PIB_Trimestriel_Brut (2005)'!$AX95:$BA95)</f>
        <v>237.28909601532578</v>
      </c>
      <c r="AY100" s="260">
        <f>+'PIB_Trimestriel_Brut (2005)'!AY95*'PIB_Annuel (2016)'!$U570/SUM('PIB_Trimestriel_Brut (2005)'!$AX95:$BA95)</f>
        <v>219.03377378307812</v>
      </c>
      <c r="AZ100" s="260">
        <f>+'PIB_Trimestriel_Brut (2005)'!AZ95*'PIB_Annuel (2016)'!$U570/SUM('PIB_Trimestriel_Brut (2005)'!$AX95:$BA95)</f>
        <v>286.91560990209723</v>
      </c>
      <c r="BA100" s="260">
        <f>+'PIB_Trimestriel_Brut (2005)'!BA95*'PIB_Annuel (2016)'!$U570/SUM('PIB_Trimestriel_Brut (2005)'!$AX95:$BA95)</f>
        <v>271.49005052482153</v>
      </c>
      <c r="BB100" s="260">
        <f>+'PIB_Trimestriel_Brut (2005)'!BB95*'PIB_Annuel (2016)'!$V570/SUM('PIB_Trimestriel_Brut (2005)'!$BB95:$BE95)</f>
        <v>198.34686423018422</v>
      </c>
      <c r="BC100" s="260">
        <f>+'PIB_Trimestriel_Brut (2005)'!BC95*'PIB_Annuel (2016)'!$V570/SUM('PIB_Trimestriel_Brut (2005)'!$BB95:$BE95)</f>
        <v>251.95127063437857</v>
      </c>
      <c r="BD100" s="260">
        <f>+'PIB_Trimestriel_Brut (2005)'!BD95*'PIB_Annuel (2016)'!$V570/SUM('PIB_Trimestriel_Brut (2005)'!$BB95:$BE95)</f>
        <v>253.74684319504686</v>
      </c>
      <c r="BE100" s="260">
        <f>+'PIB_Trimestriel_Brut (2005)'!BE95*'PIB_Annuel (2016)'!$V570/SUM('PIB_Trimestriel_Brut (2005)'!$BB95:$BE95)</f>
        <v>310.08969888477111</v>
      </c>
      <c r="BF100" s="260">
        <f>+'PIB_Trimestriel_Brut (2005)'!BF95*'PIB_Annuel (2016)'!$W570/SUM('PIB_Trimestriel_Brut (2005)'!$BF95:$BI95)</f>
        <v>240.18577274127531</v>
      </c>
      <c r="BG100" s="260">
        <f>+'PIB_Trimestriel_Brut (2005)'!BG95*'PIB_Annuel (2016)'!$W570/SUM('PIB_Trimestriel_Brut (2005)'!$BF95:$BI95)</f>
        <v>283.87254190463716</v>
      </c>
      <c r="BH100" s="260">
        <f>+'PIB_Trimestriel_Brut (2005)'!BH95*'PIB_Annuel (2016)'!$W570/SUM('PIB_Trimestriel_Brut (2005)'!$BF95:$BI95)</f>
        <v>258.80120480837024</v>
      </c>
      <c r="BI100" s="260">
        <f>+'PIB_Trimestriel_Brut (2005)'!BI95*'PIB_Annuel (2016)'!$W570/SUM('PIB_Trimestriel_Brut (2005)'!$BF95:$BI95)</f>
        <v>303.31826588902499</v>
      </c>
      <c r="BJ100" s="260">
        <f>+'PIB_Trimestriel_Brut (2005)'!BJ95*'PIB_Annuel (2016)'!$X570/SUM('PIB_Trimestriel_Brut (2005)'!$BJ95:$BM95)</f>
        <v>268.95671441323833</v>
      </c>
      <c r="BK100" s="260">
        <f>+'PIB_Trimestriel_Brut (2005)'!BK95*'PIB_Annuel (2016)'!$X570/SUM('PIB_Trimestriel_Brut (2005)'!$BJ95:$BM95)</f>
        <v>247.44924298641106</v>
      </c>
      <c r="BL100" s="260">
        <f>+'PIB_Trimestriel_Brut (2005)'!BL95*'PIB_Annuel (2016)'!$X570/SUM('PIB_Trimestriel_Brut (2005)'!$BJ95:$BM95)</f>
        <v>243.868140156886</v>
      </c>
      <c r="BM100" s="260">
        <f>+'PIB_Trimestriel_Brut (2005)'!BM95*'PIB_Annuel (2016)'!$X570/SUM('PIB_Trimestriel_Brut (2005)'!$BJ95:$BM95)</f>
        <v>327.10857809774615</v>
      </c>
      <c r="BN100" s="260">
        <f>+'PIB_Trimestriel_Brut (2005)'!BN95*'PIB_Annuel (2016)'!$Y570/SUM('PIB_Trimestriel_Brut (2005)'!$BN95:$BQ95)</f>
        <v>220.04047484480938</v>
      </c>
      <c r="BO100" s="260">
        <f>+'PIB_Trimestriel_Brut (2005)'!BO95*'PIB_Annuel (2016)'!$Y570/SUM('PIB_Trimestriel_Brut (2005)'!$BN95:$BQ95)</f>
        <v>209.82539700384424</v>
      </c>
      <c r="BP100" s="260">
        <f>+'PIB_Trimestriel_Brut (2005)'!BP95*'PIB_Annuel (2016)'!$Y570/SUM('PIB_Trimestriel_Brut (2005)'!$BN95:$BQ95)</f>
        <v>248.70854994301106</v>
      </c>
      <c r="BQ100" s="260">
        <f>+'PIB_Trimestriel_Brut (2005)'!BQ95*'PIB_Annuel (2016)'!$Y570/SUM('PIB_Trimestriel_Brut (2005)'!$BN95:$BQ95)</f>
        <v>251.56562179895525</v>
      </c>
      <c r="BR100" s="260">
        <f>+'PIB_Trimestriel_Brut (2005)'!BR95*'PIB_Annuel (2016)'!$Z570/SUM('PIB_Trimestriel_Brut (2005)'!$BR95:$BU95)</f>
        <v>247.93457461112757</v>
      </c>
      <c r="BS100" s="260">
        <f>+'PIB_Trimestriel_Brut (2005)'!BS95*'PIB_Annuel (2016)'!$Z570/SUM('PIB_Trimestriel_Brut (2005)'!$BR95:$BU95)</f>
        <v>241.96775662397698</v>
      </c>
      <c r="BT100" s="260">
        <f>+'PIB_Trimestriel_Brut (2005)'!BT95*'PIB_Annuel (2016)'!$Z570/SUM('PIB_Trimestriel_Brut (2005)'!$BR95:$BU95)</f>
        <v>243.95238620088489</v>
      </c>
      <c r="BU100" s="260">
        <f>+'PIB_Trimestriel_Brut (2005)'!BU95*'PIB_Annuel (2016)'!$Z570/SUM('PIB_Trimestriel_Brut (2005)'!$BR95:$BU95)</f>
        <v>284.63728256401032</v>
      </c>
      <c r="BV100" s="185">
        <v>310.89876719934887</v>
      </c>
      <c r="BW100" s="185">
        <v>281.20797961170706</v>
      </c>
      <c r="BX100" s="185">
        <v>259.21040422972277</v>
      </c>
      <c r="BY100" s="185">
        <v>267.29484895922081</v>
      </c>
      <c r="BZ100" s="171">
        <v>297.46881965412643</v>
      </c>
      <c r="CA100" s="171">
        <v>255.57558314552301</v>
      </c>
      <c r="CB100" s="171">
        <v>267.22591394582196</v>
      </c>
      <c r="CC100" s="171">
        <v>358.77968325452844</v>
      </c>
      <c r="CD100" s="171">
        <v>311.32165117071276</v>
      </c>
      <c r="CE100" s="171">
        <v>321.3580745394853</v>
      </c>
      <c r="CF100" s="171">
        <v>307.24976533760764</v>
      </c>
      <c r="CG100" s="171">
        <v>368.45750895219442</v>
      </c>
      <c r="CH100" s="171">
        <v>305.31691104888148</v>
      </c>
      <c r="CI100" s="171">
        <v>201.28678672511745</v>
      </c>
      <c r="CJ100" s="171">
        <v>266.8956218333123</v>
      </c>
      <c r="CK100" s="171">
        <v>315.34068039268891</v>
      </c>
      <c r="CL100" s="171">
        <v>302.19737250873141</v>
      </c>
    </row>
    <row r="101" spans="1:90" ht="15.6" thickTop="1" thickBot="1" x14ac:dyDescent="0.35">
      <c r="A101" s="168" t="s">
        <v>373</v>
      </c>
      <c r="B101" s="258">
        <f>+'PIB_Trimestriel_Brut (2005)'!B96*'PIB_Annuel (2016)'!$I571/SUM('PIB_Trimestriel_Brut (2005)'!$B96:$E96)</f>
        <v>311.46357848318354</v>
      </c>
      <c r="C101" s="258">
        <f>+'PIB_Trimestriel_Brut (2005)'!C96*'PIB_Annuel (2016)'!$I571/SUM('PIB_Trimestriel_Brut (2005)'!$B96:$E96)</f>
        <v>289.88163055730934</v>
      </c>
      <c r="D101" s="258">
        <f>+'PIB_Trimestriel_Brut (2005)'!D96*'PIB_Annuel (2016)'!$I571/SUM('PIB_Trimestriel_Brut (2005)'!$B96:$E96)</f>
        <v>329.75987201397669</v>
      </c>
      <c r="E101" s="258">
        <f>+'PIB_Trimestriel_Brut (2005)'!E96*'PIB_Annuel (2016)'!$I571/SUM('PIB_Trimestriel_Brut (2005)'!$B96:$E96)</f>
        <v>336.67656762455545</v>
      </c>
      <c r="F101" s="258">
        <f>+'PIB_Trimestriel_Brut (2005)'!F96*'PIB_Annuel (2016)'!$J571/SUM('PIB_Trimestriel_Brut (2005)'!$F96:$I96)</f>
        <v>351.54624837061721</v>
      </c>
      <c r="G101" s="258">
        <f>+'PIB_Trimestriel_Brut (2005)'!G96*'PIB_Annuel (2016)'!$J571/SUM('PIB_Trimestriel_Brut (2005)'!$F96:$I96)</f>
        <v>449.15828863910195</v>
      </c>
      <c r="H101" s="258">
        <f>+'PIB_Trimestriel_Brut (2005)'!H96*'PIB_Annuel (2016)'!$J571/SUM('PIB_Trimestriel_Brut (2005)'!$F96:$I96)</f>
        <v>429.8273410844867</v>
      </c>
      <c r="I101" s="258">
        <f>+'PIB_Trimestriel_Brut (2005)'!I96*'PIB_Annuel (2016)'!$J571/SUM('PIB_Trimestriel_Brut (2005)'!$F96:$I96)</f>
        <v>500.83401237985686</v>
      </c>
      <c r="J101" s="258">
        <f>+'PIB_Trimestriel_Brut (2005)'!J96*'PIB_Annuel (2016)'!$K571/SUM('PIB_Trimestriel_Brut (2005)'!$J96:$M96)</f>
        <v>497.43876938364565</v>
      </c>
      <c r="K101" s="258">
        <f>+'PIB_Trimestriel_Brut (2005)'!K96*'PIB_Annuel (2016)'!$K571/SUM('PIB_Trimestriel_Brut (2005)'!$J96:$M96)</f>
        <v>494.49806516012893</v>
      </c>
      <c r="L101" s="258">
        <f>+'PIB_Trimestriel_Brut (2005)'!L96*'PIB_Annuel (2016)'!$K571/SUM('PIB_Trimestriel_Brut (2005)'!$J96:$M96)</f>
        <v>560.88944798112107</v>
      </c>
      <c r="M101" s="258">
        <f>+'PIB_Trimestriel_Brut (2005)'!M96*'PIB_Annuel (2016)'!$K571/SUM('PIB_Trimestriel_Brut (2005)'!$J96:$M96)</f>
        <v>557.9271842612992</v>
      </c>
      <c r="N101" s="258">
        <f>+'PIB_Trimestriel_Brut (2005)'!N96*'PIB_Annuel (2016)'!$L571/SUM('PIB_Trimestriel_Brut (2005)'!$N96:$Q96)</f>
        <v>533.83079345570798</v>
      </c>
      <c r="O101" s="258">
        <f>+'PIB_Trimestriel_Brut (2005)'!O96*'PIB_Annuel (2016)'!$L571/SUM('PIB_Trimestriel_Brut (2005)'!$N96:$Q96)</f>
        <v>581.12164948346935</v>
      </c>
      <c r="P101" s="258">
        <f>+'PIB_Trimestriel_Brut (2005)'!P96*'PIB_Annuel (2016)'!$L571/SUM('PIB_Trimestriel_Brut (2005)'!$N96:$Q96)</f>
        <v>571.45832680833917</v>
      </c>
      <c r="Q101" s="258">
        <f>+'PIB_Trimestriel_Brut (2005)'!Q96*'PIB_Annuel (2016)'!$L571/SUM('PIB_Trimestriel_Brut (2005)'!$N96:$Q96)</f>
        <v>509.78007440943617</v>
      </c>
      <c r="R101" s="258">
        <f>+'PIB_Trimestriel_Brut (2005)'!R96*'PIB_Annuel (2016)'!$M571/SUM('PIB_Trimestriel_Brut (2005)'!$R96:$U96)</f>
        <v>421.74190796139538</v>
      </c>
      <c r="S101" s="258">
        <f>+'PIB_Trimestriel_Brut (2005)'!S96*'PIB_Annuel (2016)'!$M571/SUM('PIB_Trimestriel_Brut (2005)'!$R96:$U96)</f>
        <v>460.0028698544063</v>
      </c>
      <c r="T101" s="258">
        <f>+'PIB_Trimestriel_Brut (2005)'!T96*'PIB_Annuel (2016)'!$M571/SUM('PIB_Trimestriel_Brut (2005)'!$R96:$U96)</f>
        <v>481.22294774409568</v>
      </c>
      <c r="U101" s="258">
        <f>+'PIB_Trimestriel_Brut (2005)'!U96*'PIB_Annuel (2016)'!$M571/SUM('PIB_Trimestriel_Brut (2005)'!$R96:$U96)</f>
        <v>563.93205195315295</v>
      </c>
      <c r="V101" s="258">
        <f>+'PIB_Trimestriel_Brut (2005)'!V96*'PIB_Annuel (2016)'!$N571/SUM('PIB_Trimestriel_Brut (2005)'!$V96:$Y96)</f>
        <v>457.74686736548449</v>
      </c>
      <c r="W101" s="258">
        <f>+'PIB_Trimestriel_Brut (2005)'!W96*'PIB_Annuel (2016)'!$N571/SUM('PIB_Trimestriel_Brut (2005)'!$V96:$Y96)</f>
        <v>572.26535394751522</v>
      </c>
      <c r="X101" s="258">
        <f>+'PIB_Trimestriel_Brut (2005)'!X96*'PIB_Annuel (2016)'!$N571/SUM('PIB_Trimestriel_Brut (2005)'!$V96:$Y96)</f>
        <v>461.1151547176741</v>
      </c>
      <c r="Y101" s="258">
        <f>+'PIB_Trimestriel_Brut (2005)'!Y96*'PIB_Annuel (2016)'!$N571/SUM('PIB_Trimestriel_Brut (2005)'!$V96:$Y96)</f>
        <v>622.51346216308582</v>
      </c>
      <c r="Z101" s="258">
        <f>+'PIB_Trimestriel_Brut (2005)'!Z96*'PIB_Annuel (2016)'!$O571/SUM('PIB_Trimestriel_Brut (2005)'!$Z96:$AC96)</f>
        <v>536.37973971687973</v>
      </c>
      <c r="AA101" s="258">
        <f>+'PIB_Trimestriel_Brut (2005)'!AA96*'PIB_Annuel (2016)'!$O571/SUM('PIB_Trimestriel_Brut (2005)'!$Z96:$AC96)</f>
        <v>546.95311024009595</v>
      </c>
      <c r="AB101" s="258">
        <f>+'PIB_Trimestriel_Brut (2005)'!AB96*'PIB_Annuel (2016)'!$O571/SUM('PIB_Trimestriel_Brut (2005)'!$Z96:$AC96)</f>
        <v>625.09474981212702</v>
      </c>
      <c r="AC101" s="258">
        <f>+'PIB_Trimestriel_Brut (2005)'!AC96*'PIB_Annuel (2016)'!$O571/SUM('PIB_Trimestriel_Brut (2005)'!$Z96:$AC96)</f>
        <v>632.0329725326485</v>
      </c>
      <c r="AD101" s="258">
        <f>+'PIB_Trimestriel_Brut (2005)'!AD96*'PIB_Annuel (2016)'!$P571/SUM('PIB_Trimestriel_Brut (2005)'!$AD96:$AG96)</f>
        <v>718.83939164935236</v>
      </c>
      <c r="AE101" s="258">
        <f>+'PIB_Trimestriel_Brut (2005)'!AE96*'PIB_Annuel (2016)'!$P571/SUM('PIB_Trimestriel_Brut (2005)'!$AD96:$AG96)</f>
        <v>553.37123735578712</v>
      </c>
      <c r="AF101" s="258">
        <f>+'PIB_Trimestriel_Brut (2005)'!AF96*'PIB_Annuel (2016)'!$P571/SUM('PIB_Trimestriel_Brut (2005)'!$AD96:$AG96)</f>
        <v>605.63482177340506</v>
      </c>
      <c r="AG101" s="258">
        <f>+'PIB_Trimestriel_Brut (2005)'!AG96*'PIB_Annuel (2016)'!$P571/SUM('PIB_Trimestriel_Brut (2005)'!$AD96:$AG96)</f>
        <v>626.56176019388465</v>
      </c>
      <c r="AH101" s="258">
        <f>+'PIB_Trimestriel_Brut (2005)'!AH96*'PIB_Annuel (2016)'!$Q571/SUM('PIB_Trimestriel_Brut (2005)'!$AH96:$AK96)</f>
        <v>658.74358718118867</v>
      </c>
      <c r="AI101" s="258">
        <f>+'PIB_Trimestriel_Brut (2005)'!AI96*'PIB_Annuel (2016)'!$Q571/SUM('PIB_Trimestriel_Brut (2005)'!$AH96:$AK96)</f>
        <v>701.06190317325525</v>
      </c>
      <c r="AJ101" s="258">
        <f>+'PIB_Trimestriel_Brut (2005)'!AJ96*'PIB_Annuel (2016)'!$Q571/SUM('PIB_Trimestriel_Brut (2005)'!$AH96:$AK96)</f>
        <v>880.23662112021202</v>
      </c>
      <c r="AK101" s="258">
        <f>+'PIB_Trimestriel_Brut (2005)'!AK96*'PIB_Annuel (2016)'!$Q571/SUM('PIB_Trimestriel_Brut (2005)'!$AH96:$AK96)</f>
        <v>764.8523449328485</v>
      </c>
      <c r="AL101" s="258">
        <f>+'PIB_Trimestriel_Brut (2005)'!AL96*'PIB_Annuel (2016)'!$R571/SUM('PIB_Trimestriel_Brut (2005)'!$AL96:$AO96)</f>
        <v>814.49610427080222</v>
      </c>
      <c r="AM101" s="258">
        <f>+'PIB_Trimestriel_Brut (2005)'!AM96*'PIB_Annuel (2016)'!$R571/SUM('PIB_Trimestriel_Brut (2005)'!$AL96:$AO96)</f>
        <v>759.60882614969</v>
      </c>
      <c r="AN101" s="258">
        <f>+'PIB_Trimestriel_Brut (2005)'!AN96*'PIB_Annuel (2016)'!$R571/SUM('PIB_Trimestriel_Brut (2005)'!$AL96:$AO96)</f>
        <v>1106.3935426814407</v>
      </c>
      <c r="AO101" s="258">
        <f>+'PIB_Trimestriel_Brut (2005)'!AO96*'PIB_Annuel (2016)'!$R571/SUM('PIB_Trimestriel_Brut (2005)'!$AL96:$AO96)</f>
        <v>1017.4110589698508</v>
      </c>
      <c r="AP101" s="258">
        <f>+'PIB_Trimestriel_Brut (2005)'!AP96*'PIB_Annuel (2016)'!$S571/SUM('PIB_Trimestriel_Brut (2005)'!$AP96:$AS96)</f>
        <v>766.5723771038264</v>
      </c>
      <c r="AQ101" s="258">
        <f>+'PIB_Trimestriel_Brut (2005)'!AQ96*'PIB_Annuel (2016)'!$S571/SUM('PIB_Trimestriel_Brut (2005)'!$AP96:$AS96)</f>
        <v>748.60159381403787</v>
      </c>
      <c r="AR101" s="258">
        <f>+'PIB_Trimestriel_Brut (2005)'!AR96*'PIB_Annuel (2016)'!$S571/SUM('PIB_Trimestriel_Brut (2005)'!$AP96:$AS96)</f>
        <v>725.66295950953884</v>
      </c>
      <c r="AS101" s="258">
        <f>+'PIB_Trimestriel_Brut (2005)'!AS96*'PIB_Annuel (2016)'!$S571/SUM('PIB_Trimestriel_Brut (2005)'!$AP96:$AS96)</f>
        <v>727.22685967713221</v>
      </c>
      <c r="AT101" s="258">
        <f>+'PIB_Trimestriel_Brut (2005)'!AT96*'PIB_Annuel (2016)'!$T571/SUM('PIB_Trimestriel_Brut (2005)'!$AT96:$AW96)</f>
        <v>743.58084621346927</v>
      </c>
      <c r="AU101" s="258">
        <f>+'PIB_Trimestriel_Brut (2005)'!AU96*'PIB_Annuel (2016)'!$T571/SUM('PIB_Trimestriel_Brut (2005)'!$AT96:$AW96)</f>
        <v>792.1075117368282</v>
      </c>
      <c r="AV101" s="258">
        <f>+'PIB_Trimestriel_Brut (2005)'!AV96*'PIB_Annuel (2016)'!$T571/SUM('PIB_Trimestriel_Brut (2005)'!$AT96:$AW96)</f>
        <v>906.51377163698635</v>
      </c>
      <c r="AW101" s="258">
        <f>+'PIB_Trimestriel_Brut (2005)'!AW96*'PIB_Annuel (2016)'!$T571/SUM('PIB_Trimestriel_Brut (2005)'!$AT96:$AW96)</f>
        <v>942.70116712131869</v>
      </c>
      <c r="AX101" s="258">
        <f>+'PIB_Trimestriel_Brut (2005)'!AX96*'PIB_Annuel (2016)'!$U571/SUM('PIB_Trimestriel_Brut (2005)'!$AX96:$BA96)</f>
        <v>896.23696031635791</v>
      </c>
      <c r="AY101" s="258">
        <f>+'PIB_Trimestriel_Brut (2005)'!AY96*'PIB_Annuel (2016)'!$U571/SUM('PIB_Trimestriel_Brut (2005)'!$AX96:$BA96)</f>
        <v>996.30860944832943</v>
      </c>
      <c r="AZ101" s="258">
        <f>+'PIB_Trimestriel_Brut (2005)'!AZ96*'PIB_Annuel (2016)'!$U571/SUM('PIB_Trimestriel_Brut (2005)'!$AX96:$BA96)</f>
        <v>962.71423111640308</v>
      </c>
      <c r="BA101" s="258">
        <f>+'PIB_Trimestriel_Brut (2005)'!BA96*'PIB_Annuel (2016)'!$U571/SUM('PIB_Trimestriel_Brut (2005)'!$AX96:$BA96)</f>
        <v>1084.3222971719144</v>
      </c>
      <c r="BB101" s="258">
        <f>+'PIB_Trimestriel_Brut (2005)'!BB96*'PIB_Annuel (2016)'!$V571/SUM('PIB_Trimestriel_Brut (2005)'!$BB96:$BE96)</f>
        <v>1094.072357199906</v>
      </c>
      <c r="BC101" s="258">
        <f>+'PIB_Trimestriel_Brut (2005)'!BC96*'PIB_Annuel (2016)'!$V571/SUM('PIB_Trimestriel_Brut (2005)'!$BB96:$BE96)</f>
        <v>939.37915043919384</v>
      </c>
      <c r="BD101" s="258">
        <f>+'PIB_Trimestriel_Brut (2005)'!BD96*'PIB_Annuel (2016)'!$V571/SUM('PIB_Trimestriel_Brut (2005)'!$BB96:$BE96)</f>
        <v>977.87475427206152</v>
      </c>
      <c r="BE101" s="258">
        <f>+'PIB_Trimestriel_Brut (2005)'!BE96*'PIB_Annuel (2016)'!$V571/SUM('PIB_Trimestriel_Brut (2005)'!$BB96:$BE96)</f>
        <v>1016.1207593906987</v>
      </c>
      <c r="BF101" s="258">
        <f>+'PIB_Trimestriel_Brut (2005)'!BF96*'PIB_Annuel (2016)'!$W571/SUM('PIB_Trimestriel_Brut (2005)'!$BF96:$BI96)</f>
        <v>997.94777272540705</v>
      </c>
      <c r="BG101" s="258">
        <f>+'PIB_Trimestriel_Brut (2005)'!BG96*'PIB_Annuel (2016)'!$W571/SUM('PIB_Trimestriel_Brut (2005)'!$BF96:$BI96)</f>
        <v>1113.7518255161631</v>
      </c>
      <c r="BH101" s="258">
        <f>+'PIB_Trimestriel_Brut (2005)'!BH96*'PIB_Annuel (2016)'!$W571/SUM('PIB_Trimestriel_Brut (2005)'!$BF96:$BI96)</f>
        <v>1136.3626031790302</v>
      </c>
      <c r="BI101" s="258">
        <f>+'PIB_Trimestriel_Brut (2005)'!BI96*'PIB_Annuel (2016)'!$W571/SUM('PIB_Trimestriel_Brut (2005)'!$BF96:$BI96)</f>
        <v>1089.0634001806479</v>
      </c>
      <c r="BJ101" s="258">
        <f>+'PIB_Trimestriel_Brut (2005)'!BJ96*'PIB_Annuel (2016)'!$X571/SUM('PIB_Trimestriel_Brut (2005)'!$BJ96:$BM96)</f>
        <v>1212.1152970636097</v>
      </c>
      <c r="BK101" s="258">
        <f>+'PIB_Trimestriel_Brut (2005)'!BK96*'PIB_Annuel (2016)'!$X571/SUM('PIB_Trimestriel_Brut (2005)'!$BJ96:$BM96)</f>
        <v>1179.0813157860946</v>
      </c>
      <c r="BL101" s="258">
        <f>+'PIB_Trimestriel_Brut (2005)'!BL96*'PIB_Annuel (2016)'!$X571/SUM('PIB_Trimestriel_Brut (2005)'!$BJ96:$BM96)</f>
        <v>1174.8296385677857</v>
      </c>
      <c r="BM101" s="258">
        <f>+'PIB_Trimestriel_Brut (2005)'!BM96*'PIB_Annuel (2016)'!$X571/SUM('PIB_Trimestriel_Brut (2005)'!$BJ96:$BM96)</f>
        <v>1324.786135105925</v>
      </c>
      <c r="BN101" s="258">
        <f>+'PIB_Trimestriel_Brut (2005)'!BN96*'PIB_Annuel (2016)'!$Y571/SUM('PIB_Trimestriel_Brut (2005)'!$BN96:$BQ96)</f>
        <v>1132.2755779061515</v>
      </c>
      <c r="BO101" s="258">
        <f>+'PIB_Trimestriel_Brut (2005)'!BO96*'PIB_Annuel (2016)'!$Y571/SUM('PIB_Trimestriel_Brut (2005)'!$BN96:$BQ96)</f>
        <v>1175.1570098900863</v>
      </c>
      <c r="BP101" s="258">
        <f>+'PIB_Trimestriel_Brut (2005)'!BP96*'PIB_Annuel (2016)'!$Y571/SUM('PIB_Trimestriel_Brut (2005)'!$BN96:$BQ96)</f>
        <v>1234.3788445558278</v>
      </c>
      <c r="BQ101" s="258">
        <f>+'PIB_Trimestriel_Brut (2005)'!BQ96*'PIB_Annuel (2016)'!$Y571/SUM('PIB_Trimestriel_Brut (2005)'!$BN96:$BQ96)</f>
        <v>1133.4513045151791</v>
      </c>
      <c r="BR101" s="258">
        <f>+'PIB_Trimestriel_Brut (2005)'!BR96*'PIB_Annuel (2016)'!$Z571/SUM('PIB_Trimestriel_Brut (2005)'!$BR96:$BU96)</f>
        <v>935.98272109165885</v>
      </c>
      <c r="BS101" s="258">
        <f>+'PIB_Trimestriel_Brut (2005)'!BS96*'PIB_Annuel (2016)'!$Z571/SUM('PIB_Trimestriel_Brut (2005)'!$BR96:$BU96)</f>
        <v>1049.8208113425389</v>
      </c>
      <c r="BT101" s="258">
        <f>+'PIB_Trimestriel_Brut (2005)'!BT96*'PIB_Annuel (2016)'!$Z571/SUM('PIB_Trimestriel_Brut (2005)'!$BR96:$BU96)</f>
        <v>1099.4920213050384</v>
      </c>
      <c r="BU101" s="258">
        <f>+'PIB_Trimestriel_Brut (2005)'!BU96*'PIB_Annuel (2016)'!$Z571/SUM('PIB_Trimestriel_Brut (2005)'!$BR96:$BU96)</f>
        <v>1260.7994462607649</v>
      </c>
      <c r="BV101" s="183">
        <v>878.42826219529388</v>
      </c>
      <c r="BW101" s="183">
        <v>1050.2405953139312</v>
      </c>
      <c r="BX101" s="183">
        <v>1214.4795349481872</v>
      </c>
      <c r="BY101" s="183">
        <v>1226.7566075425882</v>
      </c>
      <c r="BZ101" s="176">
        <v>1074.8730133914496</v>
      </c>
      <c r="CA101" s="176">
        <v>1219.145279944405</v>
      </c>
      <c r="CB101" s="176">
        <v>1253.9185836986212</v>
      </c>
      <c r="CC101" s="176">
        <v>1303.7901229655236</v>
      </c>
      <c r="CD101" s="176">
        <v>1398.1570629009509</v>
      </c>
      <c r="CE101" s="176">
        <v>1388.1434325175826</v>
      </c>
      <c r="CF101" s="176">
        <v>1243.8132766495394</v>
      </c>
      <c r="CG101" s="176">
        <v>1438.7532279319273</v>
      </c>
      <c r="CH101" s="176">
        <v>1124.4717959334705</v>
      </c>
      <c r="CI101" s="176">
        <v>990.35420228606449</v>
      </c>
      <c r="CJ101" s="176">
        <v>1092.7327062017391</v>
      </c>
      <c r="CK101" s="176">
        <v>1073.109295578726</v>
      </c>
      <c r="CL101" s="176">
        <v>1234.8343883415894</v>
      </c>
    </row>
    <row r="102" spans="1:90" ht="15" thickTop="1" x14ac:dyDescent="0.3">
      <c r="A102" s="173" t="s">
        <v>374</v>
      </c>
      <c r="B102" s="259">
        <f>+'PIB_Trimestriel_Brut (2005)'!B97*'PIB_Annuel (2016)'!$I572/SUM('PIB_Trimestriel_Brut (2005)'!$B97:$E97)</f>
        <v>227.68971330463143</v>
      </c>
      <c r="C102" s="259">
        <f>+'PIB_Trimestriel_Brut (2005)'!C97*'PIB_Annuel (2016)'!$I572/SUM('PIB_Trimestriel_Brut (2005)'!$B97:$E97)</f>
        <v>210.12870852028976</v>
      </c>
      <c r="D102" s="259">
        <f>+'PIB_Trimestriel_Brut (2005)'!D97*'PIB_Annuel (2016)'!$I572/SUM('PIB_Trimestriel_Brut (2005)'!$B97:$E97)</f>
        <v>235.22789683800698</v>
      </c>
      <c r="E102" s="259">
        <f>+'PIB_Trimestriel_Brut (2005)'!E97*'PIB_Annuel (2016)'!$I572/SUM('PIB_Trimestriel_Brut (2005)'!$B97:$E97)</f>
        <v>234.42137272326994</v>
      </c>
      <c r="F102" s="259">
        <f>+'PIB_Trimestriel_Brut (2005)'!F97*'PIB_Annuel (2016)'!$J572/SUM('PIB_Trimestriel_Brut (2005)'!$F97:$I97)</f>
        <v>231.09471583226681</v>
      </c>
      <c r="G102" s="259">
        <f>+'PIB_Trimestriel_Brut (2005)'!G97*'PIB_Annuel (2016)'!$J572/SUM('PIB_Trimestriel_Brut (2005)'!$F97:$I97)</f>
        <v>289.09167466213432</v>
      </c>
      <c r="H102" s="259">
        <f>+'PIB_Trimestriel_Brut (2005)'!H97*'PIB_Annuel (2016)'!$J572/SUM('PIB_Trimestriel_Brut (2005)'!$F97:$I97)</f>
        <v>274.23733022603517</v>
      </c>
      <c r="I102" s="259">
        <f>+'PIB_Trimestriel_Brut (2005)'!I97*'PIB_Annuel (2016)'!$J572/SUM('PIB_Trimestriel_Brut (2005)'!$F97:$I97)</f>
        <v>320.39244533203635</v>
      </c>
      <c r="J102" s="259">
        <f>+'PIB_Trimestriel_Brut (2005)'!J97*'PIB_Annuel (2016)'!$K572/SUM('PIB_Trimestriel_Brut (2005)'!$J97:$M97)</f>
        <v>317.71877725512189</v>
      </c>
      <c r="K102" s="259">
        <f>+'PIB_Trimestriel_Brut (2005)'!K97*'PIB_Annuel (2016)'!$K572/SUM('PIB_Trimestriel_Brut (2005)'!$J97:$M97)</f>
        <v>318.98641803646524</v>
      </c>
      <c r="L102" s="259">
        <f>+'PIB_Trimestriel_Brut (2005)'!L97*'PIB_Annuel (2016)'!$K572/SUM('PIB_Trimestriel_Brut (2005)'!$J97:$M97)</f>
        <v>363.07696559356242</v>
      </c>
      <c r="M102" s="259">
        <f>+'PIB_Trimestriel_Brut (2005)'!M97*'PIB_Annuel (2016)'!$K572/SUM('PIB_Trimestriel_Brut (2005)'!$J97:$M97)</f>
        <v>359.75262644502993</v>
      </c>
      <c r="N102" s="259">
        <f>+'PIB_Trimestriel_Brut (2005)'!N97*'PIB_Annuel (2016)'!$L572/SUM('PIB_Trimestriel_Brut (2005)'!$N97:$Q97)</f>
        <v>329.17026985777335</v>
      </c>
      <c r="O102" s="259">
        <f>+'PIB_Trimestriel_Brut (2005)'!O97*'PIB_Annuel (2016)'!$L572/SUM('PIB_Trimestriel_Brut (2005)'!$N97:$Q97)</f>
        <v>355.31826208217933</v>
      </c>
      <c r="P102" s="259">
        <f>+'PIB_Trimestriel_Brut (2005)'!P97*'PIB_Annuel (2016)'!$L572/SUM('PIB_Trimestriel_Brut (2005)'!$N97:$Q97)</f>
        <v>347.45527231075192</v>
      </c>
      <c r="Q102" s="259">
        <f>+'PIB_Trimestriel_Brut (2005)'!Q97*'PIB_Annuel (2016)'!$L572/SUM('PIB_Trimestriel_Brut (2005)'!$N97:$Q97)</f>
        <v>309.06117044274589</v>
      </c>
      <c r="R102" s="259">
        <f>+'PIB_Trimestriel_Brut (2005)'!R97*'PIB_Annuel (2016)'!$M572/SUM('PIB_Trimestriel_Brut (2005)'!$R97:$U97)</f>
        <v>287.33254827975901</v>
      </c>
      <c r="S102" s="259">
        <f>+'PIB_Trimestriel_Brut (2005)'!S97*'PIB_Annuel (2016)'!$M572/SUM('PIB_Trimestriel_Brut (2005)'!$R97:$U97)</f>
        <v>314.12320529702015</v>
      </c>
      <c r="T102" s="259">
        <f>+'PIB_Trimestriel_Brut (2005)'!T97*'PIB_Annuel (2016)'!$M572/SUM('PIB_Trimestriel_Brut (2005)'!$R97:$U97)</f>
        <v>330.37579809350399</v>
      </c>
      <c r="U102" s="259">
        <f>+'PIB_Trimestriel_Brut (2005)'!U97*'PIB_Annuel (2016)'!$M572/SUM('PIB_Trimestriel_Brut (2005)'!$R97:$U97)</f>
        <v>390.50117245908899</v>
      </c>
      <c r="V102" s="259">
        <f>+'PIB_Trimestriel_Brut (2005)'!V97*'PIB_Annuel (2016)'!$N572/SUM('PIB_Trimestriel_Brut (2005)'!$V97:$Y97)</f>
        <v>304.14548579045902</v>
      </c>
      <c r="W102" s="259">
        <f>+'PIB_Trimestriel_Brut (2005)'!W97*'PIB_Annuel (2016)'!$N572/SUM('PIB_Trimestriel_Brut (2005)'!$V97:$Y97)</f>
        <v>385.28696337846765</v>
      </c>
      <c r="X102" s="259">
        <f>+'PIB_Trimestriel_Brut (2005)'!X97*'PIB_Annuel (2016)'!$N572/SUM('PIB_Trimestriel_Brut (2005)'!$V97:$Y97)</f>
        <v>314.5627620115331</v>
      </c>
      <c r="Y102" s="259">
        <f>+'PIB_Trimestriel_Brut (2005)'!Y97*'PIB_Annuel (2016)'!$N572/SUM('PIB_Trimestriel_Brut (2005)'!$V97:$Y97)</f>
        <v>430.28284623662569</v>
      </c>
      <c r="Z102" s="259">
        <f>+'PIB_Trimestriel_Brut (2005)'!Z97*'PIB_Annuel (2016)'!$O572/SUM('PIB_Trimestriel_Brut (2005)'!$Z97:$AC97)</f>
        <v>383.59144680613082</v>
      </c>
      <c r="AA102" s="259">
        <f>+'PIB_Trimestriel_Brut (2005)'!AA97*'PIB_Annuel (2016)'!$O572/SUM('PIB_Trimestriel_Brut (2005)'!$Z97:$AC97)</f>
        <v>395.357140334299</v>
      </c>
      <c r="AB102" s="259">
        <f>+'PIB_Trimestriel_Brut (2005)'!AB97*'PIB_Annuel (2016)'!$O572/SUM('PIB_Trimestriel_Brut (2005)'!$Z97:$AC97)</f>
        <v>455.54389771485972</v>
      </c>
      <c r="AC102" s="259">
        <f>+'PIB_Trimestriel_Brut (2005)'!AC97*'PIB_Annuel (2016)'!$O572/SUM('PIB_Trimestriel_Brut (2005)'!$Z97:$AC97)</f>
        <v>462.98618196109823</v>
      </c>
      <c r="AD102" s="259">
        <f>+'PIB_Trimestriel_Brut (2005)'!AD97*'PIB_Annuel (2016)'!$P572/SUM('PIB_Trimestriel_Brut (2005)'!$AD97:$AG97)</f>
        <v>527.10934867938147</v>
      </c>
      <c r="AE102" s="259">
        <f>+'PIB_Trimestriel_Brut (2005)'!AE97*'PIB_Annuel (2016)'!$P572/SUM('PIB_Trimestriel_Brut (2005)'!$AD97:$AG97)</f>
        <v>407.6973986205997</v>
      </c>
      <c r="AF102" s="259">
        <f>+'PIB_Trimestriel_Brut (2005)'!AF97*'PIB_Annuel (2016)'!$P572/SUM('PIB_Trimestriel_Brut (2005)'!$AD97:$AG97)</f>
        <v>449.25209542070075</v>
      </c>
      <c r="AG102" s="259">
        <f>+'PIB_Trimestriel_Brut (2005)'!AG97*'PIB_Annuel (2016)'!$P572/SUM('PIB_Trimestriel_Brut (2005)'!$AD97:$AG97)</f>
        <v>469.04797947347021</v>
      </c>
      <c r="AH102" s="259">
        <f>+'PIB_Trimestriel_Brut (2005)'!AH97*'PIB_Annuel (2016)'!$Q572/SUM('PIB_Trimestriel_Brut (2005)'!$AH97:$AK97)</f>
        <v>498.31034974578188</v>
      </c>
      <c r="AI102" s="259">
        <f>+'PIB_Trimestriel_Brut (2005)'!AI97*'PIB_Annuel (2016)'!$Q572/SUM('PIB_Trimestriel_Brut (2005)'!$AH97:$AK97)</f>
        <v>533.71119140432688</v>
      </c>
      <c r="AJ102" s="259">
        <f>+'PIB_Trimestriel_Brut (2005)'!AJ97*'PIB_Annuel (2016)'!$Q572/SUM('PIB_Trimestriel_Brut (2005)'!$AH97:$AK97)</f>
        <v>670.51448501306231</v>
      </c>
      <c r="AK102" s="259">
        <f>+'PIB_Trimestriel_Brut (2005)'!AK97*'PIB_Annuel (2016)'!$Q572/SUM('PIB_Trimestriel_Brut (2005)'!$AH97:$AK97)</f>
        <v>578.75049966172469</v>
      </c>
      <c r="AL102" s="259">
        <f>+'PIB_Trimestriel_Brut (2005)'!AL97*'PIB_Annuel (2016)'!$R572/SUM('PIB_Trimestriel_Brut (2005)'!$AL97:$AO97)</f>
        <v>607.82702083179754</v>
      </c>
      <c r="AM102" s="259">
        <f>+'PIB_Trimestriel_Brut (2005)'!AM97*'PIB_Annuel (2016)'!$R572/SUM('PIB_Trimestriel_Brut (2005)'!$AL97:$AO97)</f>
        <v>563.56798358506364</v>
      </c>
      <c r="AN102" s="259">
        <f>+'PIB_Trimestriel_Brut (2005)'!AN97*'PIB_Annuel (2016)'!$R572/SUM('PIB_Trimestriel_Brut (2005)'!$AL97:$AO97)</f>
        <v>821.27707420137665</v>
      </c>
      <c r="AO102" s="259">
        <f>+'PIB_Trimestriel_Brut (2005)'!AO97*'PIB_Annuel (2016)'!$R572/SUM('PIB_Trimestriel_Brut (2005)'!$AL97:$AO97)</f>
        <v>762.66209472859452</v>
      </c>
      <c r="AP102" s="259">
        <f>+'PIB_Trimestriel_Brut (2005)'!AP97*'PIB_Annuel (2016)'!$S572/SUM('PIB_Trimestriel_Brut (2005)'!$AP97:$AS97)</f>
        <v>584.36234631003674</v>
      </c>
      <c r="AQ102" s="259">
        <f>+'PIB_Trimestriel_Brut (2005)'!AQ97*'PIB_Annuel (2016)'!$S572/SUM('PIB_Trimestriel_Brut (2005)'!$AP97:$AS97)</f>
        <v>578.56117370674133</v>
      </c>
      <c r="AR102" s="259">
        <f>+'PIB_Trimestriel_Brut (2005)'!AR97*'PIB_Annuel (2016)'!$S572/SUM('PIB_Trimestriel_Brut (2005)'!$AP97:$AS97)</f>
        <v>565.7061692036184</v>
      </c>
      <c r="AS102" s="259">
        <f>+'PIB_Trimestriel_Brut (2005)'!AS97*'PIB_Annuel (2016)'!$S572/SUM('PIB_Trimestriel_Brut (2005)'!$AP97:$AS97)</f>
        <v>568.93673455329781</v>
      </c>
      <c r="AT102" s="259">
        <f>+'PIB_Trimestriel_Brut (2005)'!AT97*'PIB_Annuel (2016)'!$T572/SUM('PIB_Trimestriel_Brut (2005)'!$AT97:$AW97)</f>
        <v>592.17989947345916</v>
      </c>
      <c r="AU102" s="259">
        <f>+'PIB_Trimestriel_Brut (2005)'!AU97*'PIB_Annuel (2016)'!$T572/SUM('PIB_Trimestriel_Brut (2005)'!$AT97:$AW97)</f>
        <v>628.55333524221442</v>
      </c>
      <c r="AV102" s="259">
        <f>+'PIB_Trimestriel_Brut (2005)'!AV97*'PIB_Annuel (2016)'!$T572/SUM('PIB_Trimestriel_Brut (2005)'!$AT97:$AW97)</f>
        <v>715.17908858522071</v>
      </c>
      <c r="AW102" s="259">
        <f>+'PIB_Trimestriel_Brut (2005)'!AW97*'PIB_Annuel (2016)'!$T572/SUM('PIB_Trimestriel_Brut (2005)'!$AT97:$AW97)</f>
        <v>737.61991939697202</v>
      </c>
      <c r="AX102" s="259">
        <f>+'PIB_Trimestriel_Brut (2005)'!AX97*'PIB_Annuel (2016)'!$U572/SUM('PIB_Trimestriel_Brut (2005)'!$AX97:$BA97)</f>
        <v>782.12452596716332</v>
      </c>
      <c r="AY102" s="259">
        <f>+'PIB_Trimestriel_Brut (2005)'!AY97*'PIB_Annuel (2016)'!$U572/SUM('PIB_Trimestriel_Brut (2005)'!$AX97:$BA97)</f>
        <v>864.21371059037938</v>
      </c>
      <c r="AZ102" s="259">
        <f>+'PIB_Trimestriel_Brut (2005)'!AZ97*'PIB_Annuel (2016)'!$U572/SUM('PIB_Trimestriel_Brut (2005)'!$AX97:$BA97)</f>
        <v>832.28039713734415</v>
      </c>
      <c r="BA102" s="259">
        <f>+'PIB_Trimestriel_Brut (2005)'!BA97*'PIB_Annuel (2016)'!$U572/SUM('PIB_Trimestriel_Brut (2005)'!$AX97:$BA97)</f>
        <v>936.68172464585268</v>
      </c>
      <c r="BB102" s="259">
        <f>+'PIB_Trimestriel_Brut (2005)'!BB97*'PIB_Annuel (2016)'!$V572/SUM('PIB_Trimestriel_Brut (2005)'!$BB97:$BE97)</f>
        <v>915.30421017662343</v>
      </c>
      <c r="BC102" s="259">
        <f>+'PIB_Trimestriel_Brut (2005)'!BC97*'PIB_Annuel (2016)'!$V572/SUM('PIB_Trimestriel_Brut (2005)'!$BB97:$BE97)</f>
        <v>787.0733241411059</v>
      </c>
      <c r="BD102" s="259">
        <f>+'PIB_Trimestriel_Brut (2005)'!BD97*'PIB_Annuel (2016)'!$V572/SUM('PIB_Trimestriel_Brut (2005)'!$BB97:$BE97)</f>
        <v>820.02528398879417</v>
      </c>
      <c r="BE102" s="259">
        <f>+'PIB_Trimestriel_Brut (2005)'!BE97*'PIB_Annuel (2016)'!$V572/SUM('PIB_Trimestriel_Brut (2005)'!$BB97:$BE97)</f>
        <v>852.2386585953775</v>
      </c>
      <c r="BF102" s="259">
        <f>+'PIB_Trimestriel_Brut (2005)'!BF97*'PIB_Annuel (2016)'!$W572/SUM('PIB_Trimestriel_Brut (2005)'!$BF97:$BI97)</f>
        <v>806.00538535502255</v>
      </c>
      <c r="BG102" s="259">
        <f>+'PIB_Trimestriel_Brut (2005)'!BG97*'PIB_Annuel (2016)'!$W572/SUM('PIB_Trimestriel_Brut (2005)'!$BF97:$BI97)</f>
        <v>899.15730628393283</v>
      </c>
      <c r="BH102" s="259">
        <f>+'PIB_Trimestriel_Brut (2005)'!BH97*'PIB_Annuel (2016)'!$W572/SUM('PIB_Trimestriel_Brut (2005)'!$BF97:$BI97)</f>
        <v>917.20141303863795</v>
      </c>
      <c r="BI102" s="259">
        <f>+'PIB_Trimestriel_Brut (2005)'!BI97*'PIB_Annuel (2016)'!$W572/SUM('PIB_Trimestriel_Brut (2005)'!$BF97:$BI97)</f>
        <v>878.99521115274024</v>
      </c>
      <c r="BJ102" s="259">
        <f>+'PIB_Trimestriel_Brut (2005)'!BJ97*'PIB_Annuel (2016)'!$X572/SUM('PIB_Trimestriel_Brut (2005)'!$BJ97:$BM97)</f>
        <v>997.3157196568377</v>
      </c>
      <c r="BK102" s="259">
        <f>+'PIB_Trimestriel_Brut (2005)'!BK97*'PIB_Annuel (2016)'!$X572/SUM('PIB_Trimestriel_Brut (2005)'!$BJ97:$BM97)</f>
        <v>970.22159192943388</v>
      </c>
      <c r="BL102" s="259">
        <f>+'PIB_Trimestriel_Brut (2005)'!BL97*'PIB_Annuel (2016)'!$X572/SUM('PIB_Trimestriel_Brut (2005)'!$BJ97:$BM97)</f>
        <v>966.75314869759916</v>
      </c>
      <c r="BM102" s="259">
        <f>+'PIB_Trimestriel_Brut (2005)'!BM97*'PIB_Annuel (2016)'!$X572/SUM('PIB_Trimestriel_Brut (2005)'!$BJ97:$BM97)</f>
        <v>1090.1221442700235</v>
      </c>
      <c r="BN102" s="259">
        <f>+'PIB_Trimestriel_Brut (2005)'!BN97*'PIB_Annuel (2016)'!$Y572/SUM('PIB_Trimestriel_Brut (2005)'!$BN97:$BQ97)</f>
        <v>946.32974547243555</v>
      </c>
      <c r="BO102" s="259">
        <f>+'PIB_Trimestriel_Brut (2005)'!BO97*'PIB_Annuel (2016)'!$Y572/SUM('PIB_Trimestriel_Brut (2005)'!$BN97:$BQ97)</f>
        <v>982.16060104172129</v>
      </c>
      <c r="BP102" s="259">
        <f>+'PIB_Trimestriel_Brut (2005)'!BP97*'PIB_Annuel (2016)'!$Y572/SUM('PIB_Trimestriel_Brut (2005)'!$BN97:$BQ97)</f>
        <v>1031.7352287656361</v>
      </c>
      <c r="BQ102" s="259">
        <f>+'PIB_Trimestriel_Brut (2005)'!BQ97*'PIB_Annuel (2016)'!$Y572/SUM('PIB_Trimestriel_Brut (2005)'!$BN97:$BQ97)</f>
        <v>947.53360254894665</v>
      </c>
      <c r="BR102" s="259">
        <f>+'PIB_Trimestriel_Brut (2005)'!BR97*'PIB_Annuel (2016)'!$Z572/SUM('PIB_Trimestriel_Brut (2005)'!$BR97:$BU97)</f>
        <v>754.18195066958651</v>
      </c>
      <c r="BS102" s="259">
        <f>+'PIB_Trimestriel_Brut (2005)'!BS97*'PIB_Annuel (2016)'!$Z572/SUM('PIB_Trimestriel_Brut (2005)'!$BR97:$BU97)</f>
        <v>845.87768607555097</v>
      </c>
      <c r="BT102" s="259">
        <f>+'PIB_Trimestriel_Brut (2005)'!BT97*'PIB_Annuel (2016)'!$Z572/SUM('PIB_Trimestriel_Brut (2005)'!$BR97:$BU97)</f>
        <v>885.55091877210475</v>
      </c>
      <c r="BU102" s="259">
        <f>+'PIB_Trimestriel_Brut (2005)'!BU97*'PIB_Annuel (2016)'!$Z572/SUM('PIB_Trimestriel_Brut (2005)'!$BR97:$BU97)</f>
        <v>1014.6924444827575</v>
      </c>
      <c r="BV102" s="185">
        <v>695.52375394240971</v>
      </c>
      <c r="BW102" s="185">
        <v>831.56052165727033</v>
      </c>
      <c r="BX102" s="185">
        <v>961.55112611110906</v>
      </c>
      <c r="BY102" s="185">
        <v>971.16259828921136</v>
      </c>
      <c r="BZ102" s="171">
        <v>850.77762623153433</v>
      </c>
      <c r="CA102" s="171">
        <v>965.40744235144575</v>
      </c>
      <c r="CB102" s="171">
        <v>994.0967225023943</v>
      </c>
      <c r="CC102" s="171">
        <v>1035.5932089146258</v>
      </c>
      <c r="CD102" s="171">
        <v>1113.5067567371564</v>
      </c>
      <c r="CE102" s="171">
        <v>1107.719303690395</v>
      </c>
      <c r="CF102" s="171">
        <v>993.82963753161357</v>
      </c>
      <c r="CG102" s="171">
        <v>1150.368302040835</v>
      </c>
      <c r="CH102" s="171">
        <v>899.0475922227979</v>
      </c>
      <c r="CI102" s="171">
        <v>791.793850624529</v>
      </c>
      <c r="CJ102" s="171">
        <v>873.62780592976719</v>
      </c>
      <c r="CK102" s="171">
        <v>857.92875122290559</v>
      </c>
      <c r="CL102" s="171">
        <v>987.2212602811004</v>
      </c>
    </row>
    <row r="103" spans="1:90" ht="15" thickBot="1" x14ac:dyDescent="0.35">
      <c r="A103" s="178" t="s">
        <v>375</v>
      </c>
      <c r="B103" s="260">
        <f>+'PIB_Trimestriel_Brut (2005)'!B98*'PIB_Annuel (2016)'!$I573/SUM('PIB_Trimestriel_Brut (2005)'!$B98:$E98)</f>
        <v>84.640310518005762</v>
      </c>
      <c r="C103" s="260">
        <f>+'PIB_Trimestriel_Brut (2005)'!C98*'PIB_Annuel (2016)'!$I573/SUM('PIB_Trimestriel_Brut (2005)'!$B98:$E98)</f>
        <v>80.233695512093476</v>
      </c>
      <c r="D103" s="260">
        <f>+'PIB_Trimestriel_Brut (2005)'!D98*'PIB_Annuel (2016)'!$I573/SUM('PIB_Trimestriel_Brut (2005)'!$B98:$E98)</f>
        <v>94.383843080525523</v>
      </c>
      <c r="E103" s="260">
        <f>+'PIB_Trimestriel_Brut (2005)'!E98*'PIB_Annuel (2016)'!$I573/SUM('PIB_Trimestriel_Brut (2005)'!$B98:$E98)</f>
        <v>101.05610818220202</v>
      </c>
      <c r="F103" s="260">
        <f>+'PIB_Trimestriel_Brut (2005)'!F98*'PIB_Annuel (2016)'!$J573/SUM('PIB_Trimestriel_Brut (2005)'!$F98:$I98)</f>
        <v>120.89059262571617</v>
      </c>
      <c r="G103" s="260">
        <f>+'PIB_Trimestriel_Brut (2005)'!G98*'PIB_Annuel (2016)'!$J573/SUM('PIB_Trimestriel_Brut (2005)'!$F98:$I98)</f>
        <v>160.05561311947889</v>
      </c>
      <c r="H103" s="260">
        <f>+'PIB_Trimestriel_Brut (2005)'!H98*'PIB_Annuel (2016)'!$J573/SUM('PIB_Trimestriel_Brut (2005)'!$F98:$I98)</f>
        <v>155.35584871337832</v>
      </c>
      <c r="I103" s="260">
        <f>+'PIB_Trimestriel_Brut (2005)'!I98*'PIB_Annuel (2016)'!$J573/SUM('PIB_Trimestriel_Brut (2005)'!$F98:$I98)</f>
        <v>180.24766996301693</v>
      </c>
      <c r="J103" s="260">
        <f>+'PIB_Trimestriel_Brut (2005)'!J98*'PIB_Annuel (2016)'!$K573/SUM('PIB_Trimestriel_Brut (2005)'!$J98:$M98)</f>
        <v>179.58953882828555</v>
      </c>
      <c r="K103" s="260">
        <f>+'PIB_Trimestriel_Brut (2005)'!K98*'PIB_Annuel (2016)'!$K573/SUM('PIB_Trimestriel_Brut (2005)'!$J98:$M98)</f>
        <v>175.53502940645041</v>
      </c>
      <c r="L103" s="260">
        <f>+'PIB_Trimestriel_Brut (2005)'!L98*'PIB_Annuel (2016)'!$K573/SUM('PIB_Trimestriel_Brut (2005)'!$J98:$M98)</f>
        <v>197.90047426675343</v>
      </c>
      <c r="M103" s="260">
        <f>+'PIB_Trimestriel_Brut (2005)'!M98*'PIB_Annuel (2016)'!$K573/SUM('PIB_Trimestriel_Brut (2005)'!$J98:$M98)</f>
        <v>198.19363695452611</v>
      </c>
      <c r="N103" s="260">
        <f>+'PIB_Trimestriel_Brut (2005)'!N98*'PIB_Annuel (2016)'!$L573/SUM('PIB_Trimestriel_Brut (2005)'!$N98:$Q98)</f>
        <v>204.52836776567852</v>
      </c>
      <c r="O103" s="260">
        <f>+'PIB_Trimestriel_Brut (2005)'!O98*'PIB_Annuel (2016)'!$L573/SUM('PIB_Trimestriel_Brut (2005)'!$N98:$Q98)</f>
        <v>225.78352572322916</v>
      </c>
      <c r="P103" s="260">
        <f>+'PIB_Trimestriel_Brut (2005)'!P98*'PIB_Annuel (2016)'!$L573/SUM('PIB_Trimestriel_Brut (2005)'!$N98:$Q98)</f>
        <v>224.06397586293591</v>
      </c>
      <c r="Q103" s="260">
        <f>+'PIB_Trimestriel_Brut (2005)'!Q98*'PIB_Annuel (2016)'!$L573/SUM('PIB_Trimestriel_Brut (2005)'!$N98:$Q98)</f>
        <v>200.81000011165847</v>
      </c>
      <c r="R103" s="260">
        <f>+'PIB_Trimestriel_Brut (2005)'!R98*'PIB_Annuel (2016)'!$M573/SUM('PIB_Trimestriel_Brut (2005)'!$R98:$U98)</f>
        <v>134.01176465688735</v>
      </c>
      <c r="S103" s="260">
        <f>+'PIB_Trimestriel_Brut (2005)'!S98*'PIB_Annuel (2016)'!$M573/SUM('PIB_Trimestriel_Brut (2005)'!$R98:$U98)</f>
        <v>145.58380747654616</v>
      </c>
      <c r="T103" s="260">
        <f>+'PIB_Trimestriel_Brut (2005)'!T98*'PIB_Annuel (2016)'!$M573/SUM('PIB_Trimestriel_Brut (2005)'!$R98:$U98)</f>
        <v>150.87326653223846</v>
      </c>
      <c r="U103" s="260">
        <f>+'PIB_Trimestriel_Brut (2005)'!U98*'PIB_Annuel (2016)'!$M573/SUM('PIB_Trimestriel_Brut (2005)'!$R98:$U98)</f>
        <v>174.09821471800615</v>
      </c>
      <c r="V103" s="260">
        <f>+'PIB_Trimestriel_Brut (2005)'!V98*'PIB_Annuel (2016)'!$N573/SUM('PIB_Trimestriel_Brut (2005)'!$V98:$Y98)</f>
        <v>152.7696169600529</v>
      </c>
      <c r="W103" s="260">
        <f>+'PIB_Trimestriel_Brut (2005)'!W98*'PIB_Annuel (2016)'!$N573/SUM('PIB_Trimestriel_Brut (2005)'!$V98:$Y98)</f>
        <v>186.58753081288694</v>
      </c>
      <c r="X103" s="260">
        <f>+'PIB_Trimestriel_Brut (2005)'!X98*'PIB_Annuel (2016)'!$N573/SUM('PIB_Trimestriel_Brut (2005)'!$V98:$Y98)</f>
        <v>146.76549270677958</v>
      </c>
      <c r="Y103" s="260">
        <f>+'PIB_Trimestriel_Brut (2005)'!Y98*'PIB_Annuel (2016)'!$N573/SUM('PIB_Trimestriel_Brut (2005)'!$V98:$Y98)</f>
        <v>193.24014029695468</v>
      </c>
      <c r="Z103" s="260">
        <f>+'PIB_Trimestriel_Brut (2005)'!Z98*'PIB_Annuel (2016)'!$O573/SUM('PIB_Trimestriel_Brut (2005)'!$Z98:$AC98)</f>
        <v>151.69020618605629</v>
      </c>
      <c r="AA103" s="260">
        <f>+'PIB_Trimestriel_Brut (2005)'!AA98*'PIB_Annuel (2016)'!$O573/SUM('PIB_Trimestriel_Brut (2005)'!$Z98:$AC98)</f>
        <v>151.32617223068311</v>
      </c>
      <c r="AB103" s="260">
        <f>+'PIB_Trimestriel_Brut (2005)'!AB98*'PIB_Annuel (2016)'!$O573/SUM('PIB_Trimestriel_Brut (2005)'!$Z98:$AC98)</f>
        <v>169.9911687346538</v>
      </c>
      <c r="AC103" s="260">
        <f>+'PIB_Trimestriel_Brut (2005)'!AC98*'PIB_Annuel (2016)'!$O573/SUM('PIB_Trimestriel_Brut (2005)'!$Z98:$AC98)</f>
        <v>169.97435833396975</v>
      </c>
      <c r="AD103" s="260">
        <f>+'PIB_Trimestriel_Brut (2005)'!AD98*'PIB_Annuel (2016)'!$P573/SUM('PIB_Trimestriel_Brut (2005)'!$AD98:$AG98)</f>
        <v>190.73216308474528</v>
      </c>
      <c r="AE103" s="260">
        <f>+'PIB_Trimestriel_Brut (2005)'!AE98*'PIB_Annuel (2016)'!$P573/SUM('PIB_Trimestriel_Brut (2005)'!$AD98:$AG98)</f>
        <v>145.30632841859591</v>
      </c>
      <c r="AF103" s="260">
        <f>+'PIB_Trimestriel_Brut (2005)'!AF98*'PIB_Annuel (2016)'!$P573/SUM('PIB_Trimestriel_Brut (2005)'!$AD98:$AG98)</f>
        <v>156.61611133225117</v>
      </c>
      <c r="AG103" s="260">
        <f>+'PIB_Trimestriel_Brut (2005)'!AG98*'PIB_Annuel (2016)'!$P573/SUM('PIB_Trimestriel_Brut (2005)'!$AD98:$AG98)</f>
        <v>158.64578594268491</v>
      </c>
      <c r="AH103" s="260">
        <f>+'PIB_Trimestriel_Brut (2005)'!AH98*'PIB_Annuel (2016)'!$Q573/SUM('PIB_Trimestriel_Brut (2005)'!$AH98:$AK98)</f>
        <v>160.0403629483867</v>
      </c>
      <c r="AI103" s="260">
        <f>+'PIB_Trimestriel_Brut (2005)'!AI98*'PIB_Annuel (2016)'!$Q573/SUM('PIB_Trimestriel_Brut (2005)'!$AH98:$AK98)</f>
        <v>167.67172061711287</v>
      </c>
      <c r="AJ103" s="260">
        <f>+'PIB_Trimestriel_Brut (2005)'!AJ98*'PIB_Annuel (2016)'!$Q573/SUM('PIB_Trimestriel_Brut (2005)'!$AH98:$AK98)</f>
        <v>210.21230295036912</v>
      </c>
      <c r="AK103" s="260">
        <f>+'PIB_Trimestriel_Brut (2005)'!AK98*'PIB_Annuel (2016)'!$Q573/SUM('PIB_Trimestriel_Brut (2005)'!$AH98:$AK98)</f>
        <v>185.68354406674007</v>
      </c>
      <c r="AL103" s="260">
        <f>+'PIB_Trimestriel_Brut (2005)'!AL98*'PIB_Annuel (2016)'!$R573/SUM('PIB_Trimestriel_Brut (2005)'!$AL98:$AO98)</f>
        <v>206.86275060151837</v>
      </c>
      <c r="AM103" s="260">
        <f>+'PIB_Trimestriel_Brut (2005)'!AM98*'PIB_Annuel (2016)'!$R573/SUM('PIB_Trimestriel_Brut (2005)'!$AL98:$AO98)</f>
        <v>195.54266435612902</v>
      </c>
      <c r="AN103" s="260">
        <f>+'PIB_Trimestriel_Brut (2005)'!AN98*'PIB_Annuel (2016)'!$R573/SUM('PIB_Trimestriel_Brut (2005)'!$AL98:$AO98)</f>
        <v>284.47790388466268</v>
      </c>
      <c r="AO103" s="260">
        <f>+'PIB_Trimestriel_Brut (2005)'!AO98*'PIB_Annuel (2016)'!$R573/SUM('PIB_Trimestriel_Brut (2005)'!$AL98:$AO98)</f>
        <v>255.69203988264195</v>
      </c>
      <c r="AP103" s="260">
        <f>+'PIB_Trimestriel_Brut (2005)'!AP98*'PIB_Annuel (2016)'!$S573/SUM('PIB_Trimestriel_Brut (2005)'!$AP98:$AS98)</f>
        <v>180.21403210667117</v>
      </c>
      <c r="AQ103" s="260">
        <f>+'PIB_Trimestriel_Brut (2005)'!AQ98*'PIB_Annuel (2016)'!$S573/SUM('PIB_Trimestriel_Brut (2005)'!$AP98:$AS98)</f>
        <v>169.83540407834468</v>
      </c>
      <c r="AR103" s="260">
        <f>+'PIB_Trimestriel_Brut (2005)'!AR98*'PIB_Annuel (2016)'!$S573/SUM('PIB_Trimestriel_Brut (2005)'!$AP98:$AS98)</f>
        <v>160.83425611728356</v>
      </c>
      <c r="AS103" s="260">
        <f>+'PIB_Trimestriel_Brut (2005)'!AS98*'PIB_Annuel (2016)'!$S573/SUM('PIB_Trimestriel_Brut (2005)'!$AP98:$AS98)</f>
        <v>159.61367402854165</v>
      </c>
      <c r="AT103" s="260">
        <f>+'PIB_Trimestriel_Brut (2005)'!AT98*'PIB_Annuel (2016)'!$T573/SUM('PIB_Trimestriel_Brut (2005)'!$AT98:$AW98)</f>
        <v>152.42150104235532</v>
      </c>
      <c r="AU103" s="260">
        <f>+'PIB_Trimestriel_Brut (2005)'!AU98*'PIB_Annuel (2016)'!$T573/SUM('PIB_Trimestriel_Brut (2005)'!$AT98:$AW98)</f>
        <v>164.16506583913133</v>
      </c>
      <c r="AV103" s="260">
        <f>+'PIB_Trimestriel_Brut (2005)'!AV98*'PIB_Annuel (2016)'!$T573/SUM('PIB_Trimestriel_Brut (2005)'!$AT98:$AW98)</f>
        <v>191.16246376266463</v>
      </c>
      <c r="AW103" s="260">
        <f>+'PIB_Trimestriel_Brut (2005)'!AW98*'PIB_Annuel (2016)'!$T573/SUM('PIB_Trimestriel_Brut (2005)'!$AT98:$AW98)</f>
        <v>203.62202336658464</v>
      </c>
      <c r="AX103" s="260">
        <f>+'PIB_Trimestriel_Brut (2005)'!AX98*'PIB_Annuel (2016)'!$U573/SUM('PIB_Trimestriel_Brut (2005)'!$AX98:$BA98)</f>
        <v>116.42852849323927</v>
      </c>
      <c r="AY103" s="260">
        <f>+'PIB_Trimestriel_Brut (2005)'!AY98*'PIB_Annuel (2016)'!$U573/SUM('PIB_Trimestriel_Brut (2005)'!$AX98:$BA98)</f>
        <v>132.31684242643388</v>
      </c>
      <c r="AZ103" s="260">
        <f>+'PIB_Trimestriel_Brut (2005)'!AZ98*'PIB_Annuel (2016)'!$U573/SUM('PIB_Trimestriel_Brut (2005)'!$AX98:$BA98)</f>
        <v>129.39445300808239</v>
      </c>
      <c r="BA103" s="260">
        <f>+'PIB_Trimestriel_Brut (2005)'!BA98*'PIB_Annuel (2016)'!$U573/SUM('PIB_Trimestriel_Brut (2005)'!$AX98:$BA98)</f>
        <v>146.14191578451025</v>
      </c>
      <c r="BB103" s="260">
        <f>+'PIB_Trimestriel_Brut (2005)'!BB98*'PIB_Annuel (2016)'!$V573/SUM('PIB_Trimestriel_Brut (2005)'!$BB98:$BE98)</f>
        <v>178.24035586860577</v>
      </c>
      <c r="BC103" s="260">
        <f>+'PIB_Trimestriel_Brut (2005)'!BC98*'PIB_Annuel (2016)'!$V573/SUM('PIB_Trimestriel_Brut (2005)'!$BB98:$BE98)</f>
        <v>152.29009820552739</v>
      </c>
      <c r="BD103" s="260">
        <f>+'PIB_Trimestriel_Brut (2005)'!BD98*'PIB_Annuel (2016)'!$V573/SUM('PIB_Trimestriel_Brut (2005)'!$BB98:$BE98)</f>
        <v>158.0904977430109</v>
      </c>
      <c r="BE103" s="260">
        <f>+'PIB_Trimestriel_Brut (2005)'!BE98*'PIB_Annuel (2016)'!$V573/SUM('PIB_Trimestriel_Brut (2005)'!$BB98:$BE98)</f>
        <v>164.1845925828147</v>
      </c>
      <c r="BF103" s="260">
        <f>+'PIB_Trimestriel_Brut (2005)'!BF98*'PIB_Annuel (2016)'!$W573/SUM('PIB_Trimestriel_Brut (2005)'!$BF98:$BI98)</f>
        <v>192.05117773166972</v>
      </c>
      <c r="BG103" s="260">
        <f>+'PIB_Trimestriel_Brut (2005)'!BG98*'PIB_Annuel (2016)'!$W573/SUM('PIB_Trimestriel_Brut (2005)'!$BF98:$BI98)</f>
        <v>214.60232427473423</v>
      </c>
      <c r="BH103" s="260">
        <f>+'PIB_Trimestriel_Brut (2005)'!BH98*'PIB_Annuel (2016)'!$W573/SUM('PIB_Trimestriel_Brut (2005)'!$BF98:$BI98)</f>
        <v>219.10612916110256</v>
      </c>
      <c r="BI103" s="260">
        <f>+'PIB_Trimestriel_Brut (2005)'!BI98*'PIB_Annuel (2016)'!$W573/SUM('PIB_Trimestriel_Brut (2005)'!$BF98:$BI98)</f>
        <v>210.00665460340818</v>
      </c>
      <c r="BJ103" s="260">
        <f>+'PIB_Trimestriel_Brut (2005)'!BJ98*'PIB_Annuel (2016)'!$X573/SUM('PIB_Trimestriel_Brut (2005)'!$BJ98:$BM98)</f>
        <v>214.77480886473933</v>
      </c>
      <c r="BK103" s="260">
        <f>+'PIB_Trimestriel_Brut (2005)'!BK98*'PIB_Annuel (2016)'!$X573/SUM('PIB_Trimestriel_Brut (2005)'!$BJ98:$BM98)</f>
        <v>208.86390150500083</v>
      </c>
      <c r="BL103" s="260">
        <f>+'PIB_Trimestriel_Brut (2005)'!BL98*'PIB_Annuel (2016)'!$X573/SUM('PIB_Trimestriel_Brut (2005)'!$BJ98:$BM98)</f>
        <v>208.09056123113214</v>
      </c>
      <c r="BM103" s="260">
        <f>+'PIB_Trimestriel_Brut (2005)'!BM98*'PIB_Annuel (2016)'!$X573/SUM('PIB_Trimestriel_Brut (2005)'!$BJ98:$BM98)</f>
        <v>234.67051036864831</v>
      </c>
      <c r="BN103" s="260">
        <f>+'PIB_Trimestriel_Brut (2005)'!BN98*'PIB_Annuel (2016)'!$Y573/SUM('PIB_Trimestriel_Brut (2005)'!$BN98:$BQ98)</f>
        <v>185.91928132529969</v>
      </c>
      <c r="BO103" s="260">
        <f>+'PIB_Trimestriel_Brut (2005)'!BO98*'PIB_Annuel (2016)'!$Y573/SUM('PIB_Trimestriel_Brut (2005)'!$BN98:$BQ98)</f>
        <v>192.96557374271876</v>
      </c>
      <c r="BP103" s="260">
        <f>+'PIB_Trimestriel_Brut (2005)'!BP98*'PIB_Annuel (2016)'!$Y573/SUM('PIB_Trimestriel_Brut (2005)'!$BN98:$BQ98)</f>
        <v>202.6417917714372</v>
      </c>
      <c r="BQ103" s="260">
        <f>+'PIB_Trimestriel_Brut (2005)'!BQ98*'PIB_Annuel (2016)'!$Y573/SUM('PIB_Trimestriel_Brut (2005)'!$BN98:$BQ98)</f>
        <v>185.97691219904928</v>
      </c>
      <c r="BR103" s="260">
        <f>+'PIB_Trimestriel_Brut (2005)'!BR98*'PIB_Annuel (2016)'!$Z573/SUM('PIB_Trimestriel_Brut (2005)'!$BR98:$BU98)</f>
        <v>181.92922869502434</v>
      </c>
      <c r="BS103" s="260">
        <f>+'PIB_Trimestriel_Brut (2005)'!BS98*'PIB_Annuel (2016)'!$Z573/SUM('PIB_Trimestriel_Brut (2005)'!$BR98:$BU98)</f>
        <v>204.07584797594819</v>
      </c>
      <c r="BT103" s="260">
        <f>+'PIB_Trimestriel_Brut (2005)'!BT98*'PIB_Annuel (2016)'!$Z573/SUM('PIB_Trimestriel_Brut (2005)'!$BR98:$BU98)</f>
        <v>213.9523352797998</v>
      </c>
      <c r="BU103" s="260">
        <f>+'PIB_Trimestriel_Brut (2005)'!BU98*'PIB_Annuel (2016)'!$Z573/SUM('PIB_Trimestriel_Brut (2005)'!$BR98:$BU98)</f>
        <v>245.8345880492281</v>
      </c>
      <c r="BV103" s="185">
        <v>182.90450825288411</v>
      </c>
      <c r="BW103" s="185">
        <v>218.68007365666091</v>
      </c>
      <c r="BX103" s="185">
        <v>252.92840883707808</v>
      </c>
      <c r="BY103" s="185">
        <v>255.59400925337687</v>
      </c>
      <c r="BZ103" s="171">
        <v>224.0953871599153</v>
      </c>
      <c r="CA103" s="171">
        <v>253.73783759295932</v>
      </c>
      <c r="CB103" s="171">
        <v>259.82186119622691</v>
      </c>
      <c r="CC103" s="171">
        <v>268.19691405089776</v>
      </c>
      <c r="CD103" s="171">
        <v>284.6503061637946</v>
      </c>
      <c r="CE103" s="171">
        <v>280.42412882718753</v>
      </c>
      <c r="CF103" s="171">
        <v>249.98363911792583</v>
      </c>
      <c r="CG103" s="171">
        <v>288.38492589109222</v>
      </c>
      <c r="CH103" s="171">
        <v>225.42420371067257</v>
      </c>
      <c r="CI103" s="171">
        <v>198.56035166153549</v>
      </c>
      <c r="CJ103" s="171">
        <v>219.10490027197199</v>
      </c>
      <c r="CK103" s="171">
        <v>215.18054435582042</v>
      </c>
      <c r="CL103" s="171">
        <v>247.613128060489</v>
      </c>
    </row>
    <row r="104" spans="1:90" ht="15.6" thickTop="1" thickBot="1" x14ac:dyDescent="0.35">
      <c r="A104" s="168" t="s">
        <v>6</v>
      </c>
      <c r="B104" s="258">
        <f>+'PIB_Trimestriel_Brut (2005)'!B99*'PIB_Annuel (2016)'!$I574/SUM('PIB_Trimestriel_Brut (2005)'!$B99:$E99)</f>
        <v>1595.4385708471668</v>
      </c>
      <c r="C104" s="258">
        <f>+'PIB_Trimestriel_Brut (2005)'!C99*'PIB_Annuel (2016)'!$I574/SUM('PIB_Trimestriel_Brut (2005)'!$B99:$E99)</f>
        <v>1864.855178937436</v>
      </c>
      <c r="D104" s="258">
        <f>+'PIB_Trimestriel_Brut (2005)'!D99*'PIB_Annuel (2016)'!$I574/SUM('PIB_Trimestriel_Brut (2005)'!$B99:$E99)</f>
        <v>1786.882123916823</v>
      </c>
      <c r="E104" s="258">
        <f>+'PIB_Trimestriel_Brut (2005)'!E99*'PIB_Annuel (2016)'!$I574/SUM('PIB_Trimestriel_Brut (2005)'!$B99:$E99)</f>
        <v>1871.282094163478</v>
      </c>
      <c r="F104" s="258">
        <f>+'PIB_Trimestriel_Brut (2005)'!F99*'PIB_Annuel (2016)'!$J574/SUM('PIB_Trimestriel_Brut (2005)'!$F99:$I99)</f>
        <v>1670.6165991494656</v>
      </c>
      <c r="G104" s="258">
        <f>+'PIB_Trimestriel_Brut (2005)'!G99*'PIB_Annuel (2016)'!$J574/SUM('PIB_Trimestriel_Brut (2005)'!$F99:$I99)</f>
        <v>1937.5235640199771</v>
      </c>
      <c r="H104" s="258">
        <f>+'PIB_Trimestriel_Brut (2005)'!H99*'PIB_Annuel (2016)'!$J574/SUM('PIB_Trimestriel_Brut (2005)'!$F99:$I99)</f>
        <v>2006.5416439991307</v>
      </c>
      <c r="I104" s="258">
        <f>+'PIB_Trimestriel_Brut (2005)'!I99*'PIB_Annuel (2016)'!$J574/SUM('PIB_Trimestriel_Brut (2005)'!$F99:$I99)</f>
        <v>1889.7871164290609</v>
      </c>
      <c r="J104" s="258">
        <f>+'PIB_Trimestriel_Brut (2005)'!J99*'PIB_Annuel (2016)'!$K574/SUM('PIB_Trimestriel_Brut (2005)'!$J99:$M99)</f>
        <v>1911.4399629446655</v>
      </c>
      <c r="K104" s="258">
        <f>+'PIB_Trimestriel_Brut (2005)'!K99*'PIB_Annuel (2016)'!$K574/SUM('PIB_Trimestriel_Brut (2005)'!$J99:$M99)</f>
        <v>2097.2046235176826</v>
      </c>
      <c r="L104" s="258">
        <f>+'PIB_Trimestriel_Brut (2005)'!L99*'PIB_Annuel (2016)'!$K574/SUM('PIB_Trimestriel_Brut (2005)'!$J99:$M99)</f>
        <v>2136.2609763075843</v>
      </c>
      <c r="M104" s="258">
        <f>+'PIB_Trimestriel_Brut (2005)'!M99*'PIB_Annuel (2016)'!$K574/SUM('PIB_Trimestriel_Brut (2005)'!$J99:$M99)</f>
        <v>1877.4018573700271</v>
      </c>
      <c r="N104" s="258">
        <f>+'PIB_Trimestriel_Brut (2005)'!N99*'PIB_Annuel (2016)'!$L574/SUM('PIB_Trimestriel_Brut (2005)'!$N99:$Q99)</f>
        <v>2046.525874005564</v>
      </c>
      <c r="O104" s="258">
        <f>+'PIB_Trimestriel_Brut (2005)'!O99*'PIB_Annuel (2016)'!$L574/SUM('PIB_Trimestriel_Brut (2005)'!$N99:$Q99)</f>
        <v>2154.5408985697964</v>
      </c>
      <c r="P104" s="258">
        <f>+'PIB_Trimestriel_Brut (2005)'!P99*'PIB_Annuel (2016)'!$L574/SUM('PIB_Trimestriel_Brut (2005)'!$N99:$Q99)</f>
        <v>2331.0026823688004</v>
      </c>
      <c r="Q104" s="258">
        <f>+'PIB_Trimestriel_Brut (2005)'!Q99*'PIB_Annuel (2016)'!$L574/SUM('PIB_Trimestriel_Brut (2005)'!$N99:$Q99)</f>
        <v>2081.9420591751887</v>
      </c>
      <c r="R104" s="258">
        <f>+'PIB_Trimestriel_Brut (2005)'!R99*'PIB_Annuel (2016)'!$M574/SUM('PIB_Trimestriel_Brut (2005)'!$R99:$U99)</f>
        <v>2133.1487750915785</v>
      </c>
      <c r="S104" s="258">
        <f>+'PIB_Trimestriel_Brut (2005)'!S99*'PIB_Annuel (2016)'!$M574/SUM('PIB_Trimestriel_Brut (2005)'!$R99:$U99)</f>
        <v>2295.6040131313071</v>
      </c>
      <c r="T104" s="258">
        <f>+'PIB_Trimestriel_Brut (2005)'!T99*'PIB_Annuel (2016)'!$M574/SUM('PIB_Trimestriel_Brut (2005)'!$R99:$U99)</f>
        <v>2471.8059362984122</v>
      </c>
      <c r="U104" s="258">
        <f>+'PIB_Trimestriel_Brut (2005)'!U99*'PIB_Annuel (2016)'!$M574/SUM('PIB_Trimestriel_Brut (2005)'!$R99:$U99)</f>
        <v>2360.5858802203493</v>
      </c>
      <c r="V104" s="258">
        <f>+'PIB_Trimestriel_Brut (2005)'!V99*'PIB_Annuel (2016)'!$N574/SUM('PIB_Trimestriel_Brut (2005)'!$V99:$Y99)</f>
        <v>2336.9020160191167</v>
      </c>
      <c r="W104" s="258">
        <f>+'PIB_Trimestriel_Brut (2005)'!W99*'PIB_Annuel (2016)'!$N574/SUM('PIB_Trimestriel_Brut (2005)'!$V99:$Y99)</f>
        <v>2582.4204754483731</v>
      </c>
      <c r="X104" s="258">
        <f>+'PIB_Trimestriel_Brut (2005)'!X99*'PIB_Annuel (2016)'!$N574/SUM('PIB_Trimestriel_Brut (2005)'!$V99:$Y99)</f>
        <v>2618.567917152076</v>
      </c>
      <c r="Y104" s="258">
        <f>+'PIB_Trimestriel_Brut (2005)'!Y99*'PIB_Annuel (2016)'!$N574/SUM('PIB_Trimestriel_Brut (2005)'!$V99:$Y99)</f>
        <v>2389.8883036924267</v>
      </c>
      <c r="Z104" s="258">
        <f>+'PIB_Trimestriel_Brut (2005)'!Z99*'PIB_Annuel (2016)'!$O574/SUM('PIB_Trimestriel_Brut (2005)'!$Z99:$AC99)</f>
        <v>2444.6919264171165</v>
      </c>
      <c r="AA104" s="258">
        <f>+'PIB_Trimestriel_Brut (2005)'!AA99*'PIB_Annuel (2016)'!$O574/SUM('PIB_Trimestriel_Brut (2005)'!$Z99:$AC99)</f>
        <v>2612.571721657052</v>
      </c>
      <c r="AB104" s="258">
        <f>+'PIB_Trimestriel_Brut (2005)'!AB99*'PIB_Annuel (2016)'!$O574/SUM('PIB_Trimestriel_Brut (2005)'!$Z99:$AC99)</f>
        <v>2715.4470593862479</v>
      </c>
      <c r="AC104" s="258">
        <f>+'PIB_Trimestriel_Brut (2005)'!AC99*'PIB_Annuel (2016)'!$O574/SUM('PIB_Trimestriel_Brut (2005)'!$Z99:$AC99)</f>
        <v>2514.0220292269382</v>
      </c>
      <c r="AD104" s="258">
        <f>+'PIB_Trimestriel_Brut (2005)'!AD99*'PIB_Annuel (2016)'!$P574/SUM('PIB_Trimestriel_Brut (2005)'!$AD99:$AG99)</f>
        <v>2599.262166648442</v>
      </c>
      <c r="AE104" s="258">
        <f>+'PIB_Trimestriel_Brut (2005)'!AE99*'PIB_Annuel (2016)'!$P574/SUM('PIB_Trimestriel_Brut (2005)'!$AD99:$AG99)</f>
        <v>2717.6047097087926</v>
      </c>
      <c r="AF104" s="258">
        <f>+'PIB_Trimestriel_Brut (2005)'!AF99*'PIB_Annuel (2016)'!$P574/SUM('PIB_Trimestriel_Brut (2005)'!$AD99:$AG99)</f>
        <v>2828.74361605992</v>
      </c>
      <c r="AG104" s="258">
        <f>+'PIB_Trimestriel_Brut (2005)'!AG99*'PIB_Annuel (2016)'!$P574/SUM('PIB_Trimestriel_Brut (2005)'!$AD99:$AG99)</f>
        <v>2778.577317094017</v>
      </c>
      <c r="AH104" s="258">
        <f>+'PIB_Trimestriel_Brut (2005)'!AH99*'PIB_Annuel (2016)'!$Q574/SUM('PIB_Trimestriel_Brut (2005)'!$AH99:$AK99)</f>
        <v>2702.6034439650521</v>
      </c>
      <c r="AI104" s="258">
        <f>+'PIB_Trimestriel_Brut (2005)'!AI99*'PIB_Annuel (2016)'!$Q574/SUM('PIB_Trimestriel_Brut (2005)'!$AH99:$AK99)</f>
        <v>2854.095870668436</v>
      </c>
      <c r="AJ104" s="258">
        <f>+'PIB_Trimestriel_Brut (2005)'!AJ99*'PIB_Annuel (2016)'!$Q574/SUM('PIB_Trimestriel_Brut (2005)'!$AH99:$AK99)</f>
        <v>3087.3480441405668</v>
      </c>
      <c r="AK104" s="258">
        <f>+'PIB_Trimestriel_Brut (2005)'!AK99*'PIB_Annuel (2016)'!$Q574/SUM('PIB_Trimestriel_Brut (2005)'!$AH99:$AK99)</f>
        <v>2808.8201115906786</v>
      </c>
      <c r="AL104" s="258">
        <f>+'PIB_Trimestriel_Brut (2005)'!AL99*'PIB_Annuel (2016)'!$R574/SUM('PIB_Trimestriel_Brut (2005)'!$AL99:$AO99)</f>
        <v>2840.1154017821459</v>
      </c>
      <c r="AM104" s="258">
        <f>+'PIB_Trimestriel_Brut (2005)'!AM99*'PIB_Annuel (2016)'!$R574/SUM('PIB_Trimestriel_Brut (2005)'!$AL99:$AO99)</f>
        <v>3233.9338349862569</v>
      </c>
      <c r="AN104" s="258">
        <f>+'PIB_Trimestriel_Brut (2005)'!AN99*'PIB_Annuel (2016)'!$R574/SUM('PIB_Trimestriel_Brut (2005)'!$AL99:$AO99)</f>
        <v>3244.7309754188082</v>
      </c>
      <c r="AO104" s="258">
        <f>+'PIB_Trimestriel_Brut (2005)'!AO99*'PIB_Annuel (2016)'!$R574/SUM('PIB_Trimestriel_Brut (2005)'!$AL99:$AO99)</f>
        <v>3042.174270612169</v>
      </c>
      <c r="AP104" s="258">
        <f>+'PIB_Trimestriel_Brut (2005)'!AP99*'PIB_Annuel (2016)'!$S574/SUM('PIB_Trimestriel_Brut (2005)'!$AP99:$AS99)</f>
        <v>2995.0675648135916</v>
      </c>
      <c r="AQ104" s="258">
        <f>+'PIB_Trimestriel_Brut (2005)'!AQ99*'PIB_Annuel (2016)'!$S574/SUM('PIB_Trimestriel_Brut (2005)'!$AP99:$AS99)</f>
        <v>3298.4293158646738</v>
      </c>
      <c r="AR104" s="258">
        <f>+'PIB_Trimestriel_Brut (2005)'!AR99*'PIB_Annuel (2016)'!$S574/SUM('PIB_Trimestriel_Brut (2005)'!$AP99:$AS99)</f>
        <v>3541.9834089210399</v>
      </c>
      <c r="AS104" s="258">
        <f>+'PIB_Trimestriel_Brut (2005)'!AS99*'PIB_Annuel (2016)'!$S574/SUM('PIB_Trimestriel_Brut (2005)'!$AP99:$AS99)</f>
        <v>3301.2119354895267</v>
      </c>
      <c r="AT104" s="258">
        <f>+'PIB_Trimestriel_Brut (2005)'!AT99*'PIB_Annuel (2016)'!$T574/SUM('PIB_Trimestriel_Brut (2005)'!$AT99:$AW99)</f>
        <v>3117.9068120453098</v>
      </c>
      <c r="AU104" s="258">
        <f>+'PIB_Trimestriel_Brut (2005)'!AU99*'PIB_Annuel (2016)'!$T574/SUM('PIB_Trimestriel_Brut (2005)'!$AT99:$AW99)</f>
        <v>3489.3776691127314</v>
      </c>
      <c r="AV104" s="258">
        <f>+'PIB_Trimestriel_Brut (2005)'!AV99*'PIB_Annuel (2016)'!$T574/SUM('PIB_Trimestriel_Brut (2005)'!$AT99:$AW99)</f>
        <v>3595.8462020912998</v>
      </c>
      <c r="AW104" s="258">
        <f>+'PIB_Trimestriel_Brut (2005)'!AW99*'PIB_Annuel (2016)'!$T574/SUM('PIB_Trimestriel_Brut (2005)'!$AT99:$AW99)</f>
        <v>3407.4233800978495</v>
      </c>
      <c r="AX104" s="258">
        <f>+'PIB_Trimestriel_Brut (2005)'!AX99*'PIB_Annuel (2016)'!$U574/SUM('PIB_Trimestriel_Brut (2005)'!$AX99:$BA99)</f>
        <v>3376.4385419407527</v>
      </c>
      <c r="AY104" s="258">
        <f>+'PIB_Trimestriel_Brut (2005)'!AY99*'PIB_Annuel (2016)'!$U574/SUM('PIB_Trimestriel_Brut (2005)'!$AX99:$BA99)</f>
        <v>3580.3336525756199</v>
      </c>
      <c r="AZ104" s="258">
        <f>+'PIB_Trimestriel_Brut (2005)'!AZ99*'PIB_Annuel (2016)'!$U574/SUM('PIB_Trimestriel_Brut (2005)'!$AX99:$BA99)</f>
        <v>3854.1299994828623</v>
      </c>
      <c r="BA104" s="258">
        <f>+'PIB_Trimestriel_Brut (2005)'!BA99*'PIB_Annuel (2016)'!$U574/SUM('PIB_Trimestriel_Brut (2005)'!$AX99:$BA99)</f>
        <v>3623.8722898404021</v>
      </c>
      <c r="BB104" s="258">
        <f>+'PIB_Trimestriel_Brut (2005)'!BB99*'PIB_Annuel (2016)'!$V574/SUM('PIB_Trimestriel_Brut (2005)'!$BB99:$BE99)</f>
        <v>3680.0728423490064</v>
      </c>
      <c r="BC104" s="258">
        <f>+'PIB_Trimestriel_Brut (2005)'!BC99*'PIB_Annuel (2016)'!$V574/SUM('PIB_Trimestriel_Brut (2005)'!$BB99:$BE99)</f>
        <v>4004.918248731753</v>
      </c>
      <c r="BD104" s="258">
        <f>+'PIB_Trimestriel_Brut (2005)'!BD99*'PIB_Annuel (2016)'!$V574/SUM('PIB_Trimestriel_Brut (2005)'!$BB99:$BE99)</f>
        <v>3989.5310620856585</v>
      </c>
      <c r="BE104" s="258">
        <f>+'PIB_Trimestriel_Brut (2005)'!BE99*'PIB_Annuel (2016)'!$V574/SUM('PIB_Trimestriel_Brut (2005)'!$BB99:$BE99)</f>
        <v>3721.3360420427525</v>
      </c>
      <c r="BF104" s="258">
        <f>+'PIB_Trimestriel_Brut (2005)'!BF99*'PIB_Annuel (2016)'!$W574/SUM('PIB_Trimestriel_Brut (2005)'!$BF99:$BI99)</f>
        <v>3940.2573573133632</v>
      </c>
      <c r="BG104" s="258">
        <f>+'PIB_Trimestriel_Brut (2005)'!BG99*'PIB_Annuel (2016)'!$W574/SUM('PIB_Trimestriel_Brut (2005)'!$BF99:$BI99)</f>
        <v>4155.333328596862</v>
      </c>
      <c r="BH104" s="258">
        <f>+'PIB_Trimestriel_Brut (2005)'!BH99*'PIB_Annuel (2016)'!$W574/SUM('PIB_Trimestriel_Brut (2005)'!$BF99:$BI99)</f>
        <v>4432.2340909912418</v>
      </c>
      <c r="BI104" s="258">
        <f>+'PIB_Trimestriel_Brut (2005)'!BI99*'PIB_Annuel (2016)'!$W574/SUM('PIB_Trimestriel_Brut (2005)'!$BF99:$BI99)</f>
        <v>4130.7285420323387</v>
      </c>
      <c r="BJ104" s="258">
        <f>+'PIB_Trimestriel_Brut (2005)'!BJ99*'PIB_Annuel (2016)'!$X574/SUM('PIB_Trimestriel_Brut (2005)'!$BJ99:$BM99)</f>
        <v>4147.1563816785356</v>
      </c>
      <c r="BK104" s="258">
        <f>+'PIB_Trimestriel_Brut (2005)'!BK99*'PIB_Annuel (2016)'!$X574/SUM('PIB_Trimestriel_Brut (2005)'!$BJ99:$BM99)</f>
        <v>4511.0488495327409</v>
      </c>
      <c r="BL104" s="258">
        <f>+'PIB_Trimestriel_Brut (2005)'!BL99*'PIB_Annuel (2016)'!$X574/SUM('PIB_Trimestriel_Brut (2005)'!$BJ99:$BM99)</f>
        <v>4550.6068795581878</v>
      </c>
      <c r="BM104" s="258">
        <f>+'PIB_Trimestriel_Brut (2005)'!BM99*'PIB_Annuel (2016)'!$X574/SUM('PIB_Trimestriel_Brut (2005)'!$BJ99:$BM99)</f>
        <v>4757.3110516281322</v>
      </c>
      <c r="BN104" s="258">
        <f>+'PIB_Trimestriel_Brut (2005)'!BN99*'PIB_Annuel (2016)'!$Y574/SUM('PIB_Trimestriel_Brut (2005)'!$BN99:$BQ99)</f>
        <v>4269.0636450845368</v>
      </c>
      <c r="BO104" s="258">
        <f>+'PIB_Trimestriel_Brut (2005)'!BO99*'PIB_Annuel (2016)'!$Y574/SUM('PIB_Trimestriel_Brut (2005)'!$BN99:$BQ99)</f>
        <v>4909.5794730789385</v>
      </c>
      <c r="BP104" s="258">
        <f>+'PIB_Trimestriel_Brut (2005)'!BP99*'PIB_Annuel (2016)'!$Y574/SUM('PIB_Trimestriel_Brut (2005)'!$BN99:$BQ99)</f>
        <v>5131.0494385645106</v>
      </c>
      <c r="BQ104" s="258">
        <f>+'PIB_Trimestriel_Brut (2005)'!BQ99*'PIB_Annuel (2016)'!$Y574/SUM('PIB_Trimestriel_Brut (2005)'!$BN99:$BQ99)</f>
        <v>4733.374000419728</v>
      </c>
      <c r="BR104" s="258">
        <f>+'PIB_Trimestriel_Brut (2005)'!BR99*'PIB_Annuel (2016)'!$Z574/SUM('PIB_Trimestriel_Brut (2005)'!$BR99:$BU99)</f>
        <v>4614.9927002752365</v>
      </c>
      <c r="BS104" s="258">
        <f>+'PIB_Trimestriel_Brut (2005)'!BS99*'PIB_Annuel (2016)'!$Z574/SUM('PIB_Trimestriel_Brut (2005)'!$BR99:$BU99)</f>
        <v>5082.1107089444195</v>
      </c>
      <c r="BT104" s="258">
        <f>+'PIB_Trimestriel_Brut (2005)'!BT99*'PIB_Annuel (2016)'!$Z574/SUM('PIB_Trimestriel_Brut (2005)'!$BR99:$BU99)</f>
        <v>5185.7975987471364</v>
      </c>
      <c r="BU104" s="258">
        <f>+'PIB_Trimestriel_Brut (2005)'!BU99*'PIB_Annuel (2016)'!$Z574/SUM('PIB_Trimestriel_Brut (2005)'!$BR99:$BU99)</f>
        <v>5155.6649920332065</v>
      </c>
      <c r="BV104" s="183">
        <v>5058.3326898522864</v>
      </c>
      <c r="BW104" s="183">
        <v>5197.0756349670828</v>
      </c>
      <c r="BX104" s="183">
        <v>5219.3246888295143</v>
      </c>
      <c r="BY104" s="183">
        <v>5486.1319863511153</v>
      </c>
      <c r="BZ104" s="176">
        <v>5146.7633167814174</v>
      </c>
      <c r="CA104" s="176">
        <v>5697.6542540677883</v>
      </c>
      <c r="CB104" s="176">
        <v>5683.9230223011873</v>
      </c>
      <c r="CC104" s="176">
        <v>5674.9884068496085</v>
      </c>
      <c r="CD104" s="176">
        <v>5288.9877351670384</v>
      </c>
      <c r="CE104" s="176">
        <v>5973.16292895281</v>
      </c>
      <c r="CF104" s="176">
        <v>5956.5171697258229</v>
      </c>
      <c r="CG104" s="176">
        <v>6024.994166154328</v>
      </c>
      <c r="CH104" s="176">
        <v>5621.6835288985931</v>
      </c>
      <c r="CI104" s="176">
        <v>5764.0569495102081</v>
      </c>
      <c r="CJ104" s="176">
        <v>5907.7000532334696</v>
      </c>
      <c r="CK104" s="176">
        <v>6193.0294683577295</v>
      </c>
      <c r="CL104" s="176">
        <v>5845.0313384333031</v>
      </c>
    </row>
    <row r="105" spans="1:90" ht="15" thickTop="1" x14ac:dyDescent="0.3"/>
    <row r="106" spans="1:90" x14ac:dyDescent="0.3"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  <c r="AA106" s="190"/>
      <c r="AB106" s="190"/>
      <c r="AC106" s="190"/>
      <c r="AD106" s="190"/>
      <c r="AE106" s="190"/>
      <c r="AF106" s="190"/>
      <c r="AG106" s="190"/>
      <c r="AH106" s="190"/>
      <c r="AI106" s="190"/>
      <c r="AJ106" s="190"/>
      <c r="AK106" s="190"/>
      <c r="AL106" s="190"/>
      <c r="AM106" s="190"/>
      <c r="AN106" s="190"/>
      <c r="AO106" s="190"/>
      <c r="AP106" s="190"/>
      <c r="AQ106" s="190"/>
      <c r="AR106" s="190"/>
      <c r="AS106" s="190"/>
      <c r="AT106" s="190"/>
      <c r="AU106" s="190"/>
      <c r="AV106" s="190"/>
      <c r="AW106" s="190"/>
      <c r="AX106" s="190"/>
      <c r="AY106" s="190"/>
      <c r="AZ106" s="190"/>
      <c r="BA106" s="190"/>
      <c r="BB106" s="190"/>
      <c r="BC106" s="190"/>
      <c r="BD106" s="190"/>
      <c r="BE106" s="190"/>
      <c r="BF106" s="190"/>
      <c r="BG106" s="190"/>
      <c r="BH106" s="190"/>
      <c r="BI106" s="190"/>
      <c r="BJ106" s="190"/>
      <c r="BK106" s="190"/>
      <c r="BL106" s="190"/>
      <c r="BM106" s="190"/>
      <c r="BN106" s="190"/>
      <c r="BO106" s="190"/>
      <c r="BP106" s="190"/>
      <c r="BQ106" s="190"/>
      <c r="BR106" s="190"/>
      <c r="BS106" s="190"/>
      <c r="BT106" s="190"/>
      <c r="BU106" s="190"/>
      <c r="BV106" s="190">
        <f t="shared" ref="BV106:BW106" si="64">BV84-BV104</f>
        <v>0</v>
      </c>
      <c r="BW106" s="190">
        <f t="shared" si="64"/>
        <v>0</v>
      </c>
      <c r="BX106" s="190"/>
      <c r="BY106" s="190"/>
      <c r="BZ106" s="190"/>
      <c r="CA106" s="190"/>
      <c r="CB106" s="190"/>
      <c r="CC106" s="190"/>
      <c r="CD106" s="190"/>
      <c r="CE106" s="190"/>
      <c r="CF106" s="190"/>
      <c r="CG106" s="190"/>
      <c r="CH106" s="190"/>
      <c r="CI106" s="190"/>
      <c r="CJ106" s="190"/>
      <c r="CK106" s="190"/>
      <c r="CL106" s="190"/>
    </row>
    <row r="107" spans="1:90" x14ac:dyDescent="0.3"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  <c r="AQ107" s="189"/>
      <c r="AR107" s="189"/>
      <c r="AS107" s="189"/>
      <c r="AT107" s="189"/>
      <c r="AU107" s="189"/>
      <c r="AV107" s="189"/>
      <c r="AW107" s="189"/>
      <c r="AX107" s="189"/>
      <c r="AY107" s="189"/>
      <c r="AZ107" s="189"/>
      <c r="BA107" s="189"/>
      <c r="BB107" s="189"/>
      <c r="BC107" s="189"/>
      <c r="BD107" s="189"/>
      <c r="BE107" s="189"/>
      <c r="BF107" s="189"/>
      <c r="BG107" s="189"/>
      <c r="BH107" s="189"/>
      <c r="BI107" s="189"/>
      <c r="BJ107" s="189"/>
      <c r="BK107" s="189"/>
      <c r="BL107" s="189"/>
      <c r="BM107" s="189"/>
      <c r="BN107" s="189"/>
      <c r="BO107" s="189"/>
      <c r="BP107" s="189"/>
      <c r="BQ107" s="189"/>
      <c r="BR107" s="189"/>
      <c r="BS107" s="189"/>
      <c r="BT107" s="189"/>
      <c r="BU107" s="189"/>
      <c r="BV107" s="189"/>
      <c r="BW107" s="189"/>
      <c r="BX107" s="189"/>
      <c r="BY107" s="189"/>
      <c r="BZ107" s="189"/>
      <c r="CA107" s="189"/>
      <c r="CB107" s="189"/>
      <c r="CC107" s="189"/>
      <c r="CD107" s="189"/>
      <c r="CE107" s="189"/>
      <c r="CF107" s="189"/>
      <c r="CG107" s="18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PIB_Annuel (2016)</vt:lpstr>
      <vt:lpstr>PIB_Trimestriel_Brut (2016)</vt:lpstr>
      <vt:lpstr>PIB_Annuel (2005)</vt:lpstr>
      <vt:lpstr>PIB_Trimestriel_Brut (2005)</vt:lpstr>
      <vt:lpstr>PIB_Trimestriel_CVS (2005)</vt:lpstr>
      <vt:lpstr>IPC_niv1_CNA</vt:lpstr>
      <vt:lpstr>PIB_Cadrage (2016)</vt:lpstr>
    </vt:vector>
  </TitlesOfParts>
  <Company>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DZOUBOSSE</dc:creator>
  <cp:lastModifiedBy>SSI</cp:lastModifiedBy>
  <cp:lastPrinted>2017-07-20T13:28:49Z</cp:lastPrinted>
  <dcterms:created xsi:type="dcterms:W3CDTF">2005-03-30T08:23:11Z</dcterms:created>
  <dcterms:modified xsi:type="dcterms:W3CDTF">2025-07-25T15:43:24Z</dcterms:modified>
</cp:coreProperties>
</file>